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codeName="ThisWorkbook"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Users\mdeng\Dropbox (Energy Innovation)\EU EPS\InputData\fuels\PEI\"/>
    </mc:Choice>
  </mc:AlternateContent>
  <xr:revisionPtr revIDLastSave="0" documentId="13_ncr:1_{2E2EBD73-8877-4C38-9C85-D5F2DCF55363}" xr6:coauthVersionLast="46" xr6:coauthVersionMax="46" xr10:uidLastSave="{00000000-0000-0000-0000-000000000000}"/>
  <bookViews>
    <workbookView xWindow="4575" yWindow="-18120" windowWidth="29040" windowHeight="17640" tabRatio="783" xr2:uid="{00000000-000D-0000-FFFF-FFFF00000000}"/>
  </bookViews>
  <sheets>
    <sheet name="About" sheetId="1" r:id="rId1"/>
    <sheet name="EMEP-EEA database" sheetId="36" r:id="rId2"/>
    <sheet name="US EPS 3.1.3 Values" sheetId="41" r:id="rId3"/>
    <sheet name="Transportation Calcs" sheetId="37" r:id="rId4"/>
    <sheet name="Electricity Calcs" sheetId="38" r:id="rId5"/>
    <sheet name="Building Calcs" sheetId="39" r:id="rId6"/>
    <sheet name="Industry Calcs" sheetId="40" r:id="rId7"/>
    <sheet name="Fuel Heat Contents" sheetId="28" r:id="rId8"/>
    <sheet name="PEI-TFPEI-LDVs" sheetId="5" r:id="rId9"/>
    <sheet name="PEI-TFPEI-HDVs" sheetId="9" r:id="rId10"/>
    <sheet name="PEI-TFPEI-aircraft" sheetId="10" r:id="rId11"/>
    <sheet name="PEI-TFPEI-rail" sheetId="11" r:id="rId12"/>
    <sheet name="PEI-TFPEI-ships" sheetId="12" r:id="rId13"/>
    <sheet name="PEI-TFPEI-motorbikes" sheetId="13" r:id="rId14"/>
    <sheet name="PEI-EFPEI" sheetId="6" r:id="rId15"/>
    <sheet name="PEI-BFPEI" sheetId="7" r:id="rId16"/>
    <sheet name="PEI-IFPEI-cement" sheetId="19" r:id="rId17"/>
    <sheet name="PEI-IFPEI-ngps" sheetId="29" r:id="rId18"/>
    <sheet name="PEI-IFPEI-steel" sheetId="30" r:id="rId19"/>
    <sheet name="PEI-IFPEI-chemicals" sheetId="31" r:id="rId20"/>
    <sheet name="PEI-IFPEI-mining" sheetId="32" r:id="rId21"/>
    <sheet name="PEI-IFPEI-waste-mgmt" sheetId="33" r:id="rId22"/>
    <sheet name="PEI-IFPEI-agriculture" sheetId="34" r:id="rId23"/>
    <sheet name="PEI-IFPEI-other-industries" sheetId="35" r:id="rId24"/>
  </sheets>
  <definedNames>
    <definedName name="_xlnm._FilterDatabase" localSheetId="1" hidden="1">'EMEP-EEA database'!$A$1:$T$12936</definedName>
    <definedName name="BTU_per_kWh">About!$A$177</definedName>
    <definedName name="Converted_gperBTU">'EMEP-EEA database'!$Q$2:$Q$12936</definedName>
    <definedName name="EPSelectricitysource">'EMEP-EEA database'!$E$2:$E$12936</definedName>
    <definedName name="EPSfuel">'EMEP-EEA database'!$D$2:$D$12936</definedName>
    <definedName name="EPSpollutant">'EMEP-EEA database'!$B$2:$B$12936</definedName>
    <definedName name="EPSsector">'EMEP-EEA database'!$C$2:$C$12936</definedName>
    <definedName name="HHV_Adjust">About!$A$174</definedName>
    <definedName name="km_per_mile">'Transportation Calcs'!$B$28</definedName>
    <definedName name="lbs_per_kg">'Transportation Calcs'!$B$27</definedName>
    <definedName name="miles_per_km">'Transportation Calcs'!#REF!</definedName>
    <definedName name="SelectedEF">'EMEP-EEA database'!$A$2:$A$12936</definedName>
    <definedName name="use_lifecycle_biofuel_EIs">About!$A$60</definedName>
  </definedNames>
  <calcPr calcId="19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35" l="1"/>
  <c r="D2" i="35"/>
  <c r="E2" i="35"/>
  <c r="F2" i="35"/>
  <c r="G2" i="35"/>
  <c r="H2" i="35"/>
  <c r="I2" i="35"/>
  <c r="J2" i="35"/>
  <c r="K2" i="35"/>
  <c r="C3" i="35"/>
  <c r="D3" i="35"/>
  <c r="E3" i="35"/>
  <c r="F3" i="35"/>
  <c r="G3" i="35"/>
  <c r="H3" i="35"/>
  <c r="I3" i="35"/>
  <c r="J3" i="35"/>
  <c r="K3" i="35"/>
  <c r="C4" i="35"/>
  <c r="D4" i="35"/>
  <c r="E4" i="35"/>
  <c r="F4" i="35"/>
  <c r="G4" i="35"/>
  <c r="H4" i="35"/>
  <c r="I4" i="35"/>
  <c r="J4" i="35"/>
  <c r="K4" i="35"/>
  <c r="C5" i="35"/>
  <c r="D5" i="35"/>
  <c r="E5" i="35"/>
  <c r="F5" i="35"/>
  <c r="G5" i="35"/>
  <c r="H5" i="35"/>
  <c r="I5" i="35"/>
  <c r="J5" i="35"/>
  <c r="K5" i="35"/>
  <c r="C6" i="35"/>
  <c r="D6" i="35"/>
  <c r="E6" i="35"/>
  <c r="F6" i="35"/>
  <c r="G6" i="35"/>
  <c r="H6" i="35"/>
  <c r="I6" i="35"/>
  <c r="J6" i="35"/>
  <c r="K6" i="35"/>
  <c r="C7" i="35"/>
  <c r="D7" i="35"/>
  <c r="E7" i="35"/>
  <c r="F7" i="35"/>
  <c r="G7" i="35"/>
  <c r="H7" i="35"/>
  <c r="I7" i="35"/>
  <c r="J7" i="35"/>
  <c r="K7" i="35"/>
  <c r="C8" i="35"/>
  <c r="D8" i="35"/>
  <c r="E8" i="35"/>
  <c r="F8" i="35"/>
  <c r="G8" i="35"/>
  <c r="H8" i="35"/>
  <c r="I8" i="35"/>
  <c r="J8" i="35"/>
  <c r="K8" i="35"/>
  <c r="C9" i="35"/>
  <c r="D9" i="35"/>
  <c r="E9" i="35"/>
  <c r="F9" i="35"/>
  <c r="G9" i="35"/>
  <c r="H9" i="35"/>
  <c r="I9" i="35"/>
  <c r="J9" i="35"/>
  <c r="K9" i="35"/>
  <c r="C10" i="35"/>
  <c r="D10" i="35"/>
  <c r="E10" i="35"/>
  <c r="F10" i="35"/>
  <c r="G10" i="35"/>
  <c r="H10" i="35"/>
  <c r="I10" i="35"/>
  <c r="J10" i="35"/>
  <c r="K10" i="35"/>
  <c r="C11" i="35"/>
  <c r="D11" i="35"/>
  <c r="E11" i="35"/>
  <c r="F11" i="35"/>
  <c r="G11" i="35"/>
  <c r="H11" i="35"/>
  <c r="I11" i="35"/>
  <c r="J11" i="35"/>
  <c r="K11" i="35"/>
  <c r="C12" i="35"/>
  <c r="D12" i="35"/>
  <c r="E12" i="35"/>
  <c r="F12" i="35"/>
  <c r="G12" i="35"/>
  <c r="H12" i="35"/>
  <c r="I12" i="35"/>
  <c r="J12" i="35"/>
  <c r="K12" i="35"/>
  <c r="C13" i="35"/>
  <c r="D13" i="35"/>
  <c r="E13" i="35"/>
  <c r="F13" i="35"/>
  <c r="G13" i="35"/>
  <c r="H13" i="35"/>
  <c r="I13" i="35"/>
  <c r="J13" i="35"/>
  <c r="K13" i="35"/>
  <c r="B3" i="35"/>
  <c r="B4" i="35"/>
  <c r="B5" i="35"/>
  <c r="B6" i="35"/>
  <c r="B7" i="35"/>
  <c r="B8" i="35"/>
  <c r="B9" i="35"/>
  <c r="B10" i="35"/>
  <c r="B11" i="35"/>
  <c r="B12" i="35"/>
  <c r="B13" i="35"/>
  <c r="B2" i="35"/>
  <c r="C2" i="34"/>
  <c r="D2" i="34"/>
  <c r="E2" i="34"/>
  <c r="F2" i="34"/>
  <c r="G2" i="34"/>
  <c r="H2" i="34"/>
  <c r="I2" i="34"/>
  <c r="J2" i="34"/>
  <c r="K2" i="34"/>
  <c r="C3" i="34"/>
  <c r="D3" i="34"/>
  <c r="E3" i="34"/>
  <c r="F3" i="34"/>
  <c r="G3" i="34"/>
  <c r="H3" i="34"/>
  <c r="I3" i="34"/>
  <c r="J3" i="34"/>
  <c r="K3" i="34"/>
  <c r="C4" i="34"/>
  <c r="D4" i="34"/>
  <c r="E4" i="34"/>
  <c r="F4" i="34"/>
  <c r="G4" i="34"/>
  <c r="H4" i="34"/>
  <c r="I4" i="34"/>
  <c r="J4" i="34"/>
  <c r="K4" i="34"/>
  <c r="C5" i="34"/>
  <c r="D5" i="34"/>
  <c r="E5" i="34"/>
  <c r="F5" i="34"/>
  <c r="G5" i="34"/>
  <c r="H5" i="34"/>
  <c r="I5" i="34"/>
  <c r="J5" i="34"/>
  <c r="K5" i="34"/>
  <c r="C6" i="34"/>
  <c r="D6" i="34"/>
  <c r="E6" i="34"/>
  <c r="F6" i="34"/>
  <c r="G6" i="34"/>
  <c r="H6" i="34"/>
  <c r="I6" i="34"/>
  <c r="J6" i="34"/>
  <c r="K6" i="34"/>
  <c r="C7" i="34"/>
  <c r="D7" i="34"/>
  <c r="E7" i="34"/>
  <c r="F7" i="34"/>
  <c r="G7" i="34"/>
  <c r="H7" i="34"/>
  <c r="I7" i="34"/>
  <c r="J7" i="34"/>
  <c r="K7" i="34"/>
  <c r="C8" i="34"/>
  <c r="D8" i="34"/>
  <c r="E8" i="34"/>
  <c r="F8" i="34"/>
  <c r="G8" i="34"/>
  <c r="H8" i="34"/>
  <c r="I8" i="34"/>
  <c r="J8" i="34"/>
  <c r="K8" i="34"/>
  <c r="C9" i="34"/>
  <c r="D9" i="34"/>
  <c r="E9" i="34"/>
  <c r="F9" i="34"/>
  <c r="G9" i="34"/>
  <c r="H9" i="34"/>
  <c r="I9" i="34"/>
  <c r="J9" i="34"/>
  <c r="K9" i="34"/>
  <c r="C10" i="34"/>
  <c r="D10" i="34"/>
  <c r="E10" i="34"/>
  <c r="F10" i="34"/>
  <c r="G10" i="34"/>
  <c r="H10" i="34"/>
  <c r="I10" i="34"/>
  <c r="J10" i="34"/>
  <c r="K10" i="34"/>
  <c r="C11" i="34"/>
  <c r="D11" i="34"/>
  <c r="E11" i="34"/>
  <c r="F11" i="34"/>
  <c r="G11" i="34"/>
  <c r="H11" i="34"/>
  <c r="I11" i="34"/>
  <c r="J11" i="34"/>
  <c r="K11" i="34"/>
  <c r="C12" i="34"/>
  <c r="D12" i="34"/>
  <c r="E12" i="34"/>
  <c r="F12" i="34"/>
  <c r="G12" i="34"/>
  <c r="H12" i="34"/>
  <c r="I12" i="34"/>
  <c r="J12" i="34"/>
  <c r="K12" i="34"/>
  <c r="C13" i="34"/>
  <c r="D13" i="34"/>
  <c r="E13" i="34"/>
  <c r="F13" i="34"/>
  <c r="G13" i="34"/>
  <c r="H13" i="34"/>
  <c r="I13" i="34"/>
  <c r="J13" i="34"/>
  <c r="K13" i="34"/>
  <c r="B3" i="34"/>
  <c r="B4" i="34"/>
  <c r="B5" i="34"/>
  <c r="B6" i="34"/>
  <c r="B7" i="34"/>
  <c r="B8" i="34"/>
  <c r="B9" i="34"/>
  <c r="B10" i="34"/>
  <c r="B11" i="34"/>
  <c r="B12" i="34"/>
  <c r="B13" i="34"/>
  <c r="B2" i="34"/>
  <c r="C2" i="33"/>
  <c r="D2" i="33"/>
  <c r="E2" i="33"/>
  <c r="F2" i="33"/>
  <c r="G2" i="33"/>
  <c r="H2" i="33"/>
  <c r="I2" i="33"/>
  <c r="J2" i="33"/>
  <c r="K2" i="33"/>
  <c r="C3" i="33"/>
  <c r="D3" i="33"/>
  <c r="E3" i="33"/>
  <c r="F3" i="33"/>
  <c r="G3" i="33"/>
  <c r="H3" i="33"/>
  <c r="I3" i="33"/>
  <c r="J3" i="33"/>
  <c r="K3" i="33"/>
  <c r="C4" i="33"/>
  <c r="D4" i="33"/>
  <c r="E4" i="33"/>
  <c r="F4" i="33"/>
  <c r="G4" i="33"/>
  <c r="H4" i="33"/>
  <c r="I4" i="33"/>
  <c r="J4" i="33"/>
  <c r="K4" i="33"/>
  <c r="C5" i="33"/>
  <c r="D5" i="33"/>
  <c r="E5" i="33"/>
  <c r="F5" i="33"/>
  <c r="G5" i="33"/>
  <c r="H5" i="33"/>
  <c r="I5" i="33"/>
  <c r="J5" i="33"/>
  <c r="K5" i="33"/>
  <c r="C6" i="33"/>
  <c r="D6" i="33"/>
  <c r="E6" i="33"/>
  <c r="F6" i="33"/>
  <c r="G6" i="33"/>
  <c r="H6" i="33"/>
  <c r="I6" i="33"/>
  <c r="J6" i="33"/>
  <c r="K6" i="33"/>
  <c r="C7" i="33"/>
  <c r="D7" i="33"/>
  <c r="E7" i="33"/>
  <c r="F7" i="33"/>
  <c r="G7" i="33"/>
  <c r="H7" i="33"/>
  <c r="I7" i="33"/>
  <c r="J7" i="33"/>
  <c r="K7" i="33"/>
  <c r="C8" i="33"/>
  <c r="D8" i="33"/>
  <c r="E8" i="33"/>
  <c r="F8" i="33"/>
  <c r="G8" i="33"/>
  <c r="H8" i="33"/>
  <c r="I8" i="33"/>
  <c r="J8" i="33"/>
  <c r="K8" i="33"/>
  <c r="C9" i="33"/>
  <c r="D9" i="33"/>
  <c r="E9" i="33"/>
  <c r="F9" i="33"/>
  <c r="G9" i="33"/>
  <c r="H9" i="33"/>
  <c r="I9" i="33"/>
  <c r="J9" i="33"/>
  <c r="K9" i="33"/>
  <c r="C10" i="33"/>
  <c r="D10" i="33"/>
  <c r="E10" i="33"/>
  <c r="F10" i="33"/>
  <c r="G10" i="33"/>
  <c r="H10" i="33"/>
  <c r="I10" i="33"/>
  <c r="J10" i="33"/>
  <c r="K10" i="33"/>
  <c r="C11" i="33"/>
  <c r="D11" i="33"/>
  <c r="E11" i="33"/>
  <c r="F11" i="33"/>
  <c r="G11" i="33"/>
  <c r="H11" i="33"/>
  <c r="I11" i="33"/>
  <c r="J11" i="33"/>
  <c r="K11" i="33"/>
  <c r="C12" i="33"/>
  <c r="D12" i="33"/>
  <c r="E12" i="33"/>
  <c r="F12" i="33"/>
  <c r="G12" i="33"/>
  <c r="H12" i="33"/>
  <c r="I12" i="33"/>
  <c r="J12" i="33"/>
  <c r="K12" i="33"/>
  <c r="C13" i="33"/>
  <c r="D13" i="33"/>
  <c r="E13" i="33"/>
  <c r="F13" i="33"/>
  <c r="G13" i="33"/>
  <c r="H13" i="33"/>
  <c r="I13" i="33"/>
  <c r="J13" i="33"/>
  <c r="K13" i="33"/>
  <c r="B3" i="33"/>
  <c r="B4" i="33"/>
  <c r="B5" i="33"/>
  <c r="B6" i="33"/>
  <c r="B7" i="33"/>
  <c r="B8" i="33"/>
  <c r="B9" i="33"/>
  <c r="B10" i="33"/>
  <c r="B11" i="33"/>
  <c r="B12" i="33"/>
  <c r="B13" i="33"/>
  <c r="B2" i="33"/>
  <c r="C2" i="32"/>
  <c r="D2" i="32"/>
  <c r="E2" i="32"/>
  <c r="F2" i="32"/>
  <c r="G2" i="32"/>
  <c r="H2" i="32"/>
  <c r="I2" i="32"/>
  <c r="J2" i="32"/>
  <c r="K2" i="32"/>
  <c r="C3" i="32"/>
  <c r="D3" i="32"/>
  <c r="E3" i="32"/>
  <c r="F3" i="32"/>
  <c r="G3" i="32"/>
  <c r="H3" i="32"/>
  <c r="I3" i="32"/>
  <c r="J3" i="32"/>
  <c r="K3" i="32"/>
  <c r="C4" i="32"/>
  <c r="D4" i="32"/>
  <c r="E4" i="32"/>
  <c r="F4" i="32"/>
  <c r="G4" i="32"/>
  <c r="H4" i="32"/>
  <c r="I4" i="32"/>
  <c r="J4" i="32"/>
  <c r="K4" i="32"/>
  <c r="C5" i="32"/>
  <c r="D5" i="32"/>
  <c r="E5" i="32"/>
  <c r="F5" i="32"/>
  <c r="G5" i="32"/>
  <c r="H5" i="32"/>
  <c r="I5" i="32"/>
  <c r="J5" i="32"/>
  <c r="K5" i="32"/>
  <c r="C6" i="32"/>
  <c r="D6" i="32"/>
  <c r="E6" i="32"/>
  <c r="F6" i="32"/>
  <c r="G6" i="32"/>
  <c r="H6" i="32"/>
  <c r="I6" i="32"/>
  <c r="J6" i="32"/>
  <c r="K6" i="32"/>
  <c r="C7" i="32"/>
  <c r="D7" i="32"/>
  <c r="E7" i="32"/>
  <c r="F7" i="32"/>
  <c r="G7" i="32"/>
  <c r="H7" i="32"/>
  <c r="I7" i="32"/>
  <c r="J7" i="32"/>
  <c r="K7" i="32"/>
  <c r="C8" i="32"/>
  <c r="D8" i="32"/>
  <c r="E8" i="32"/>
  <c r="F8" i="32"/>
  <c r="G8" i="32"/>
  <c r="H8" i="32"/>
  <c r="I8" i="32"/>
  <c r="J8" i="32"/>
  <c r="K8" i="32"/>
  <c r="C9" i="32"/>
  <c r="D9" i="32"/>
  <c r="E9" i="32"/>
  <c r="F9" i="32"/>
  <c r="G9" i="32"/>
  <c r="H9" i="32"/>
  <c r="I9" i="32"/>
  <c r="J9" i="32"/>
  <c r="K9" i="32"/>
  <c r="C10" i="32"/>
  <c r="D10" i="32"/>
  <c r="E10" i="32"/>
  <c r="F10" i="32"/>
  <c r="G10" i="32"/>
  <c r="H10" i="32"/>
  <c r="I10" i="32"/>
  <c r="J10" i="32"/>
  <c r="K10" i="32"/>
  <c r="C11" i="32"/>
  <c r="D11" i="32"/>
  <c r="E11" i="32"/>
  <c r="F11" i="32"/>
  <c r="G11" i="32"/>
  <c r="H11" i="32"/>
  <c r="I11" i="32"/>
  <c r="J11" i="32"/>
  <c r="K11" i="32"/>
  <c r="C12" i="32"/>
  <c r="D12" i="32"/>
  <c r="E12" i="32"/>
  <c r="F12" i="32"/>
  <c r="G12" i="32"/>
  <c r="H12" i="32"/>
  <c r="I12" i="32"/>
  <c r="J12" i="32"/>
  <c r="K12" i="32"/>
  <c r="C13" i="32"/>
  <c r="D13" i="32"/>
  <c r="E13" i="32"/>
  <c r="F13" i="32"/>
  <c r="G13" i="32"/>
  <c r="H13" i="32"/>
  <c r="I13" i="32"/>
  <c r="J13" i="32"/>
  <c r="K13" i="32"/>
  <c r="B3" i="32"/>
  <c r="B4" i="32"/>
  <c r="B5" i="32"/>
  <c r="B6" i="32"/>
  <c r="B7" i="32"/>
  <c r="B8" i="32"/>
  <c r="B9" i="32"/>
  <c r="B10" i="32"/>
  <c r="B11" i="32"/>
  <c r="B12" i="32"/>
  <c r="B13" i="32"/>
  <c r="B2" i="32"/>
  <c r="C2" i="31"/>
  <c r="D2" i="31"/>
  <c r="E2" i="31"/>
  <c r="F2" i="31"/>
  <c r="G2" i="31"/>
  <c r="H2" i="31"/>
  <c r="I2" i="31"/>
  <c r="J2" i="31"/>
  <c r="K2" i="31"/>
  <c r="C3" i="31"/>
  <c r="D3" i="31"/>
  <c r="E3" i="31"/>
  <c r="F3" i="31"/>
  <c r="G3" i="31"/>
  <c r="H3" i="31"/>
  <c r="I3" i="31"/>
  <c r="J3" i="31"/>
  <c r="K3" i="31"/>
  <c r="C4" i="31"/>
  <c r="D4" i="31"/>
  <c r="E4" i="31"/>
  <c r="F4" i="31"/>
  <c r="G4" i="31"/>
  <c r="H4" i="31"/>
  <c r="I4" i="31"/>
  <c r="J4" i="31"/>
  <c r="K4" i="31"/>
  <c r="C5" i="31"/>
  <c r="D5" i="31"/>
  <c r="E5" i="31"/>
  <c r="F5" i="31"/>
  <c r="G5" i="31"/>
  <c r="H5" i="31"/>
  <c r="I5" i="31"/>
  <c r="J5" i="31"/>
  <c r="K5" i="31"/>
  <c r="C6" i="31"/>
  <c r="D6" i="31"/>
  <c r="E6" i="31"/>
  <c r="F6" i="31"/>
  <c r="G6" i="31"/>
  <c r="H6" i="31"/>
  <c r="I6" i="31"/>
  <c r="J6" i="31"/>
  <c r="K6" i="31"/>
  <c r="C7" i="31"/>
  <c r="D7" i="31"/>
  <c r="E7" i="31"/>
  <c r="F7" i="31"/>
  <c r="G7" i="31"/>
  <c r="H7" i="31"/>
  <c r="I7" i="31"/>
  <c r="J7" i="31"/>
  <c r="K7" i="31"/>
  <c r="C8" i="31"/>
  <c r="D8" i="31"/>
  <c r="E8" i="31"/>
  <c r="F8" i="31"/>
  <c r="G8" i="31"/>
  <c r="H8" i="31"/>
  <c r="I8" i="31"/>
  <c r="J8" i="31"/>
  <c r="K8" i="31"/>
  <c r="C9" i="31"/>
  <c r="D9" i="31"/>
  <c r="E9" i="31"/>
  <c r="F9" i="31"/>
  <c r="G9" i="31"/>
  <c r="H9" i="31"/>
  <c r="I9" i="31"/>
  <c r="J9" i="31"/>
  <c r="K9" i="31"/>
  <c r="C10" i="31"/>
  <c r="D10" i="31"/>
  <c r="E10" i="31"/>
  <c r="F10" i="31"/>
  <c r="G10" i="31"/>
  <c r="H10" i="31"/>
  <c r="I10" i="31"/>
  <c r="J10" i="31"/>
  <c r="K10" i="31"/>
  <c r="C11" i="31"/>
  <c r="D11" i="31"/>
  <c r="E11" i="31"/>
  <c r="F11" i="31"/>
  <c r="G11" i="31"/>
  <c r="H11" i="31"/>
  <c r="I11" i="31"/>
  <c r="J11" i="31"/>
  <c r="K11" i="31"/>
  <c r="C12" i="31"/>
  <c r="D12" i="31"/>
  <c r="E12" i="31"/>
  <c r="F12" i="31"/>
  <c r="G12" i="31"/>
  <c r="H12" i="31"/>
  <c r="I12" i="31"/>
  <c r="J12" i="31"/>
  <c r="K12" i="31"/>
  <c r="C13" i="31"/>
  <c r="D13" i="31"/>
  <c r="E13" i="31"/>
  <c r="F13" i="31"/>
  <c r="G13" i="31"/>
  <c r="H13" i="31"/>
  <c r="I13" i="31"/>
  <c r="J13" i="31"/>
  <c r="K13" i="31"/>
  <c r="B3" i="31"/>
  <c r="B4" i="31"/>
  <c r="B5" i="31"/>
  <c r="B6" i="31"/>
  <c r="B7" i="31"/>
  <c r="B8" i="31"/>
  <c r="B9" i="31"/>
  <c r="B10" i="31"/>
  <c r="B11" i="31"/>
  <c r="B12" i="31"/>
  <c r="B13" i="31"/>
  <c r="B2" i="31"/>
  <c r="C2" i="30"/>
  <c r="D2" i="30"/>
  <c r="E2" i="30"/>
  <c r="F2" i="30"/>
  <c r="G2" i="30"/>
  <c r="H2" i="30"/>
  <c r="I2" i="30"/>
  <c r="J2" i="30"/>
  <c r="K2" i="30"/>
  <c r="C3" i="30"/>
  <c r="D3" i="30"/>
  <c r="E3" i="30"/>
  <c r="F3" i="30"/>
  <c r="G3" i="30"/>
  <c r="H3" i="30"/>
  <c r="I3" i="30"/>
  <c r="J3" i="30"/>
  <c r="K3" i="30"/>
  <c r="C4" i="30"/>
  <c r="D4" i="30"/>
  <c r="E4" i="30"/>
  <c r="F4" i="30"/>
  <c r="G4" i="30"/>
  <c r="H4" i="30"/>
  <c r="I4" i="30"/>
  <c r="J4" i="30"/>
  <c r="K4" i="30"/>
  <c r="C5" i="30"/>
  <c r="D5" i="30"/>
  <c r="E5" i="30"/>
  <c r="F5" i="30"/>
  <c r="G5" i="30"/>
  <c r="H5" i="30"/>
  <c r="I5" i="30"/>
  <c r="J5" i="30"/>
  <c r="K5" i="30"/>
  <c r="C6" i="30"/>
  <c r="D6" i="30"/>
  <c r="E6" i="30"/>
  <c r="F6" i="30"/>
  <c r="G6" i="30"/>
  <c r="H6" i="30"/>
  <c r="I6" i="30"/>
  <c r="J6" i="30"/>
  <c r="K6" i="30"/>
  <c r="C7" i="30"/>
  <c r="D7" i="30"/>
  <c r="E7" i="30"/>
  <c r="F7" i="30"/>
  <c r="G7" i="30"/>
  <c r="H7" i="30"/>
  <c r="I7" i="30"/>
  <c r="J7" i="30"/>
  <c r="K7" i="30"/>
  <c r="C8" i="30"/>
  <c r="D8" i="30"/>
  <c r="E8" i="30"/>
  <c r="F8" i="30"/>
  <c r="G8" i="30"/>
  <c r="H8" i="30"/>
  <c r="I8" i="30"/>
  <c r="J8" i="30"/>
  <c r="K8" i="30"/>
  <c r="C9" i="30"/>
  <c r="D9" i="30"/>
  <c r="E9" i="30"/>
  <c r="F9" i="30"/>
  <c r="G9" i="30"/>
  <c r="H9" i="30"/>
  <c r="I9" i="30"/>
  <c r="J9" i="30"/>
  <c r="K9" i="30"/>
  <c r="C10" i="30"/>
  <c r="D10" i="30"/>
  <c r="E10" i="30"/>
  <c r="F10" i="30"/>
  <c r="G10" i="30"/>
  <c r="H10" i="30"/>
  <c r="I10" i="30"/>
  <c r="J10" i="30"/>
  <c r="K10" i="30"/>
  <c r="C11" i="30"/>
  <c r="D11" i="30"/>
  <c r="E11" i="30"/>
  <c r="F11" i="30"/>
  <c r="G11" i="30"/>
  <c r="H11" i="30"/>
  <c r="I11" i="30"/>
  <c r="J11" i="30"/>
  <c r="K11" i="30"/>
  <c r="C12" i="30"/>
  <c r="D12" i="30"/>
  <c r="E12" i="30"/>
  <c r="F12" i="30"/>
  <c r="G12" i="30"/>
  <c r="H12" i="30"/>
  <c r="I12" i="30"/>
  <c r="J12" i="30"/>
  <c r="K12" i="30"/>
  <c r="C13" i="30"/>
  <c r="D13" i="30"/>
  <c r="E13" i="30"/>
  <c r="F13" i="30"/>
  <c r="G13" i="30"/>
  <c r="H13" i="30"/>
  <c r="I13" i="30"/>
  <c r="J13" i="30"/>
  <c r="K13" i="30"/>
  <c r="B3" i="30"/>
  <c r="B4" i="30"/>
  <c r="B5" i="30"/>
  <c r="B6" i="30"/>
  <c r="B7" i="30"/>
  <c r="B8" i="30"/>
  <c r="B9" i="30"/>
  <c r="B10" i="30"/>
  <c r="B11" i="30"/>
  <c r="B12" i="30"/>
  <c r="B13" i="30"/>
  <c r="B2" i="30"/>
  <c r="C2" i="29"/>
  <c r="D2" i="29"/>
  <c r="E2" i="29"/>
  <c r="F2" i="29"/>
  <c r="G2" i="29"/>
  <c r="H2" i="29"/>
  <c r="I2" i="29"/>
  <c r="J2" i="29"/>
  <c r="K2" i="29"/>
  <c r="C3" i="29"/>
  <c r="D3" i="29"/>
  <c r="E3" i="29"/>
  <c r="F3" i="29"/>
  <c r="G3" i="29"/>
  <c r="H3" i="29"/>
  <c r="I3" i="29"/>
  <c r="J3" i="29"/>
  <c r="K3" i="29"/>
  <c r="C4" i="29"/>
  <c r="D4" i="29"/>
  <c r="E4" i="29"/>
  <c r="F4" i="29"/>
  <c r="G4" i="29"/>
  <c r="H4" i="29"/>
  <c r="I4" i="29"/>
  <c r="J4" i="29"/>
  <c r="K4" i="29"/>
  <c r="C5" i="29"/>
  <c r="D5" i="29"/>
  <c r="E5" i="29"/>
  <c r="F5" i="29"/>
  <c r="G5" i="29"/>
  <c r="H5" i="29"/>
  <c r="I5" i="29"/>
  <c r="J5" i="29"/>
  <c r="K5" i="29"/>
  <c r="C6" i="29"/>
  <c r="D6" i="29"/>
  <c r="E6" i="29"/>
  <c r="F6" i="29"/>
  <c r="G6" i="29"/>
  <c r="H6" i="29"/>
  <c r="I6" i="29"/>
  <c r="J6" i="29"/>
  <c r="K6" i="29"/>
  <c r="C7" i="29"/>
  <c r="D7" i="29"/>
  <c r="E7" i="29"/>
  <c r="F7" i="29"/>
  <c r="G7" i="29"/>
  <c r="H7" i="29"/>
  <c r="I7" i="29"/>
  <c r="J7" i="29"/>
  <c r="K7" i="29"/>
  <c r="C8" i="29"/>
  <c r="D8" i="29"/>
  <c r="E8" i="29"/>
  <c r="F8" i="29"/>
  <c r="G8" i="29"/>
  <c r="H8" i="29"/>
  <c r="I8" i="29"/>
  <c r="J8" i="29"/>
  <c r="K8" i="29"/>
  <c r="C9" i="29"/>
  <c r="D9" i="29"/>
  <c r="E9" i="29"/>
  <c r="F9" i="29"/>
  <c r="G9" i="29"/>
  <c r="H9" i="29"/>
  <c r="I9" i="29"/>
  <c r="J9" i="29"/>
  <c r="K9" i="29"/>
  <c r="C10" i="29"/>
  <c r="D10" i="29"/>
  <c r="E10" i="29"/>
  <c r="F10" i="29"/>
  <c r="G10" i="29"/>
  <c r="H10" i="29"/>
  <c r="I10" i="29"/>
  <c r="J10" i="29"/>
  <c r="K10" i="29"/>
  <c r="C11" i="29"/>
  <c r="D11" i="29"/>
  <c r="E11" i="29"/>
  <c r="F11" i="29"/>
  <c r="G11" i="29"/>
  <c r="H11" i="29"/>
  <c r="I11" i="29"/>
  <c r="J11" i="29"/>
  <c r="K11" i="29"/>
  <c r="C12" i="29"/>
  <c r="D12" i="29"/>
  <c r="E12" i="29"/>
  <c r="F12" i="29"/>
  <c r="G12" i="29"/>
  <c r="H12" i="29"/>
  <c r="I12" i="29"/>
  <c r="J12" i="29"/>
  <c r="K12" i="29"/>
  <c r="C13" i="29"/>
  <c r="D13" i="29"/>
  <c r="E13" i="29"/>
  <c r="F13" i="29"/>
  <c r="G13" i="29"/>
  <c r="H13" i="29"/>
  <c r="I13" i="29"/>
  <c r="J13" i="29"/>
  <c r="K13" i="29"/>
  <c r="B3" i="29"/>
  <c r="B4" i="29"/>
  <c r="B5" i="29"/>
  <c r="B6" i="29"/>
  <c r="B7" i="29"/>
  <c r="B8" i="29"/>
  <c r="B9" i="29"/>
  <c r="B10" i="29"/>
  <c r="B11" i="29"/>
  <c r="B12" i="29"/>
  <c r="B13" i="29"/>
  <c r="B2" i="29"/>
  <c r="C2" i="19"/>
  <c r="D2" i="19"/>
  <c r="E2" i="19"/>
  <c r="F2" i="19"/>
  <c r="G2" i="19"/>
  <c r="H2" i="19"/>
  <c r="I2" i="19"/>
  <c r="J2" i="19"/>
  <c r="K2" i="19"/>
  <c r="C3" i="19"/>
  <c r="D3" i="19"/>
  <c r="E3" i="19"/>
  <c r="F3" i="19"/>
  <c r="G3" i="19"/>
  <c r="H3" i="19"/>
  <c r="I3" i="19"/>
  <c r="J3" i="19"/>
  <c r="K3" i="19"/>
  <c r="C4" i="19"/>
  <c r="D4" i="19"/>
  <c r="E4" i="19"/>
  <c r="F4" i="19"/>
  <c r="G4" i="19"/>
  <c r="H4" i="19"/>
  <c r="I4" i="19"/>
  <c r="J4" i="19"/>
  <c r="K4" i="19"/>
  <c r="C5" i="19"/>
  <c r="D5" i="19"/>
  <c r="E5" i="19"/>
  <c r="F5" i="19"/>
  <c r="G5" i="19"/>
  <c r="H5" i="19"/>
  <c r="I5" i="19"/>
  <c r="J5" i="19"/>
  <c r="K5" i="19"/>
  <c r="C6" i="19"/>
  <c r="D6" i="19"/>
  <c r="E6" i="19"/>
  <c r="F6" i="19"/>
  <c r="G6" i="19"/>
  <c r="H6" i="19"/>
  <c r="I6" i="19"/>
  <c r="J6" i="19"/>
  <c r="K6" i="19"/>
  <c r="C7" i="19"/>
  <c r="D7" i="19"/>
  <c r="E7" i="19"/>
  <c r="F7" i="19"/>
  <c r="G7" i="19"/>
  <c r="H7" i="19"/>
  <c r="I7" i="19"/>
  <c r="J7" i="19"/>
  <c r="K7" i="19"/>
  <c r="C8" i="19"/>
  <c r="D8" i="19"/>
  <c r="E8" i="19"/>
  <c r="F8" i="19"/>
  <c r="G8" i="19"/>
  <c r="H8" i="19"/>
  <c r="I8" i="19"/>
  <c r="J8" i="19"/>
  <c r="K8" i="19"/>
  <c r="C9" i="19"/>
  <c r="D9" i="19"/>
  <c r="E9" i="19"/>
  <c r="F9" i="19"/>
  <c r="G9" i="19"/>
  <c r="H9" i="19"/>
  <c r="I9" i="19"/>
  <c r="J9" i="19"/>
  <c r="K9" i="19"/>
  <c r="C10" i="19"/>
  <c r="D10" i="19"/>
  <c r="E10" i="19"/>
  <c r="F10" i="19"/>
  <c r="G10" i="19"/>
  <c r="H10" i="19"/>
  <c r="I10" i="19"/>
  <c r="J10" i="19"/>
  <c r="K10" i="19"/>
  <c r="C11" i="19"/>
  <c r="D11" i="19"/>
  <c r="E11" i="19"/>
  <c r="F11" i="19"/>
  <c r="G11" i="19"/>
  <c r="H11" i="19"/>
  <c r="I11" i="19"/>
  <c r="J11" i="19"/>
  <c r="K11" i="19"/>
  <c r="C12" i="19"/>
  <c r="D12" i="19"/>
  <c r="E12" i="19"/>
  <c r="F12" i="19"/>
  <c r="G12" i="19"/>
  <c r="H12" i="19"/>
  <c r="I12" i="19"/>
  <c r="J12" i="19"/>
  <c r="K12" i="19"/>
  <c r="C13" i="19"/>
  <c r="D13" i="19"/>
  <c r="E13" i="19"/>
  <c r="F13" i="19"/>
  <c r="G13" i="19"/>
  <c r="H13" i="19"/>
  <c r="I13" i="19"/>
  <c r="J13" i="19"/>
  <c r="K13" i="19"/>
  <c r="B3" i="19"/>
  <c r="B4" i="19"/>
  <c r="B5" i="19"/>
  <c r="B6" i="19"/>
  <c r="B7" i="19"/>
  <c r="B8" i="19"/>
  <c r="B9" i="19"/>
  <c r="B10" i="19"/>
  <c r="B11" i="19"/>
  <c r="B12" i="19"/>
  <c r="B13" i="19"/>
  <c r="B2" i="19"/>
  <c r="C2" i="7"/>
  <c r="D2" i="7"/>
  <c r="E2" i="7"/>
  <c r="F2" i="7"/>
  <c r="G2" i="7"/>
  <c r="H2" i="7"/>
  <c r="I2" i="7"/>
  <c r="J2" i="7"/>
  <c r="C3" i="7"/>
  <c r="D3" i="7"/>
  <c r="E3" i="7"/>
  <c r="F3" i="7"/>
  <c r="G3" i="7"/>
  <c r="H3" i="7"/>
  <c r="I3" i="7"/>
  <c r="J3" i="7"/>
  <c r="C4" i="7"/>
  <c r="D4" i="7"/>
  <c r="E4" i="7"/>
  <c r="F4" i="7"/>
  <c r="G4" i="7"/>
  <c r="H4" i="7"/>
  <c r="I4" i="7"/>
  <c r="J4" i="7"/>
  <c r="C5" i="7"/>
  <c r="D5" i="7"/>
  <c r="E5" i="7"/>
  <c r="F5" i="7"/>
  <c r="G5" i="7"/>
  <c r="H5" i="7"/>
  <c r="I5" i="7"/>
  <c r="J5" i="7"/>
  <c r="C6" i="7"/>
  <c r="D6" i="7"/>
  <c r="E6" i="7"/>
  <c r="F6" i="7"/>
  <c r="G6" i="7"/>
  <c r="H6" i="7"/>
  <c r="I6" i="7"/>
  <c r="J6" i="7"/>
  <c r="C7" i="7"/>
  <c r="D7" i="7"/>
  <c r="E7" i="7"/>
  <c r="F7" i="7"/>
  <c r="G7" i="7"/>
  <c r="H7" i="7"/>
  <c r="I7" i="7"/>
  <c r="J7" i="7"/>
  <c r="C8" i="7"/>
  <c r="D8" i="7"/>
  <c r="E8" i="7"/>
  <c r="F8" i="7"/>
  <c r="G8" i="7"/>
  <c r="H8" i="7"/>
  <c r="I8" i="7"/>
  <c r="J8" i="7"/>
  <c r="C9" i="7"/>
  <c r="D9" i="7"/>
  <c r="E9" i="7"/>
  <c r="F9" i="7"/>
  <c r="G9" i="7"/>
  <c r="H9" i="7"/>
  <c r="I9" i="7"/>
  <c r="J9" i="7"/>
  <c r="C10" i="7"/>
  <c r="D10" i="7"/>
  <c r="E10" i="7"/>
  <c r="F10" i="7"/>
  <c r="G10" i="7"/>
  <c r="H10" i="7"/>
  <c r="I10" i="7"/>
  <c r="J10" i="7"/>
  <c r="C11" i="7"/>
  <c r="D11" i="7"/>
  <c r="E11" i="7"/>
  <c r="F11" i="7"/>
  <c r="G11" i="7"/>
  <c r="H11" i="7"/>
  <c r="I11" i="7"/>
  <c r="J11" i="7"/>
  <c r="C12" i="7"/>
  <c r="D12" i="7"/>
  <c r="E12" i="7"/>
  <c r="F12" i="7"/>
  <c r="G12" i="7"/>
  <c r="H12" i="7"/>
  <c r="I12" i="7"/>
  <c r="J12" i="7"/>
  <c r="C13" i="7"/>
  <c r="D13" i="7"/>
  <c r="E13" i="7"/>
  <c r="F13" i="7"/>
  <c r="G13" i="7"/>
  <c r="H13" i="7"/>
  <c r="I13" i="7"/>
  <c r="J13" i="7"/>
  <c r="K13" i="7"/>
  <c r="B3" i="7"/>
  <c r="B4" i="7"/>
  <c r="B5" i="7"/>
  <c r="B6" i="7"/>
  <c r="B7" i="7"/>
  <c r="B8" i="7"/>
  <c r="B9" i="7"/>
  <c r="B10" i="7"/>
  <c r="B11" i="7"/>
  <c r="B12" i="7"/>
  <c r="B13" i="7"/>
  <c r="B2" i="7"/>
  <c r="C2" i="6"/>
  <c r="D2" i="6"/>
  <c r="E2" i="6"/>
  <c r="F2" i="6"/>
  <c r="G2" i="6"/>
  <c r="H2" i="6"/>
  <c r="I2" i="6"/>
  <c r="J2" i="6"/>
  <c r="K2" i="6"/>
  <c r="L2" i="6"/>
  <c r="M2" i="6"/>
  <c r="N2" i="6"/>
  <c r="O2" i="6"/>
  <c r="P2" i="6"/>
  <c r="Q2" i="6"/>
  <c r="C3" i="6"/>
  <c r="D3" i="6"/>
  <c r="E3" i="6"/>
  <c r="F3" i="6"/>
  <c r="G3" i="6"/>
  <c r="H3" i="6"/>
  <c r="I3" i="6"/>
  <c r="J3" i="6"/>
  <c r="K3" i="6"/>
  <c r="L3" i="6"/>
  <c r="M3" i="6"/>
  <c r="N3" i="6"/>
  <c r="O3" i="6"/>
  <c r="P3" i="6"/>
  <c r="Q3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C7" i="6"/>
  <c r="D7" i="6"/>
  <c r="E7" i="6"/>
  <c r="F7" i="6"/>
  <c r="G7" i="6"/>
  <c r="H7" i="6"/>
  <c r="I7" i="6"/>
  <c r="J7" i="6"/>
  <c r="K7" i="6"/>
  <c r="L7" i="6"/>
  <c r="M7" i="6"/>
  <c r="N7" i="6"/>
  <c r="O7" i="6"/>
  <c r="P7" i="6"/>
  <c r="Q7" i="6"/>
  <c r="C8" i="6"/>
  <c r="D8" i="6"/>
  <c r="E8" i="6"/>
  <c r="F8" i="6"/>
  <c r="G8" i="6"/>
  <c r="H8" i="6"/>
  <c r="I8" i="6"/>
  <c r="J8" i="6"/>
  <c r="K8" i="6"/>
  <c r="L8" i="6"/>
  <c r="M8" i="6"/>
  <c r="N8" i="6"/>
  <c r="O8" i="6"/>
  <c r="P8" i="6"/>
  <c r="Q8" i="6"/>
  <c r="C9" i="6"/>
  <c r="D9" i="6"/>
  <c r="E9" i="6"/>
  <c r="F9" i="6"/>
  <c r="G9" i="6"/>
  <c r="H9" i="6"/>
  <c r="I9" i="6"/>
  <c r="J9" i="6"/>
  <c r="K9" i="6"/>
  <c r="L9" i="6"/>
  <c r="M9" i="6"/>
  <c r="N9" i="6"/>
  <c r="O9" i="6"/>
  <c r="P9" i="6"/>
  <c r="Q9" i="6"/>
  <c r="C10" i="6"/>
  <c r="D10" i="6"/>
  <c r="E10" i="6"/>
  <c r="F10" i="6"/>
  <c r="G10" i="6"/>
  <c r="H10" i="6"/>
  <c r="I10" i="6"/>
  <c r="J10" i="6"/>
  <c r="K10" i="6"/>
  <c r="L10" i="6"/>
  <c r="M10" i="6"/>
  <c r="N10" i="6"/>
  <c r="O10" i="6"/>
  <c r="P10" i="6"/>
  <c r="Q10" i="6"/>
  <c r="C11" i="6"/>
  <c r="D11" i="6"/>
  <c r="E11" i="6"/>
  <c r="F11" i="6"/>
  <c r="G11" i="6"/>
  <c r="H11" i="6"/>
  <c r="I11" i="6"/>
  <c r="J11" i="6"/>
  <c r="K11" i="6"/>
  <c r="L11" i="6"/>
  <c r="M11" i="6"/>
  <c r="N11" i="6"/>
  <c r="O11" i="6"/>
  <c r="P11" i="6"/>
  <c r="Q11" i="6"/>
  <c r="C12" i="6"/>
  <c r="D12" i="6"/>
  <c r="E12" i="6"/>
  <c r="F12" i="6"/>
  <c r="G12" i="6"/>
  <c r="H12" i="6"/>
  <c r="I12" i="6"/>
  <c r="J12" i="6"/>
  <c r="K12" i="6"/>
  <c r="L12" i="6"/>
  <c r="M12" i="6"/>
  <c r="N12" i="6"/>
  <c r="O12" i="6"/>
  <c r="P12" i="6"/>
  <c r="Q12" i="6"/>
  <c r="C13" i="6"/>
  <c r="D13" i="6"/>
  <c r="E13" i="6"/>
  <c r="F13" i="6"/>
  <c r="G13" i="6"/>
  <c r="H13" i="6"/>
  <c r="I13" i="6"/>
  <c r="J13" i="6"/>
  <c r="K13" i="6"/>
  <c r="L13" i="6"/>
  <c r="M13" i="6"/>
  <c r="N13" i="6"/>
  <c r="O13" i="6"/>
  <c r="P13" i="6"/>
  <c r="Q13" i="6"/>
  <c r="B3" i="6"/>
  <c r="B4" i="6"/>
  <c r="B5" i="6"/>
  <c r="B6" i="6"/>
  <c r="B7" i="6"/>
  <c r="B8" i="6"/>
  <c r="B9" i="6"/>
  <c r="B10" i="6"/>
  <c r="B11" i="6"/>
  <c r="B12" i="6"/>
  <c r="B13" i="6"/>
  <c r="B2" i="6"/>
  <c r="C2" i="13"/>
  <c r="D2" i="13"/>
  <c r="E2" i="13"/>
  <c r="F2" i="13"/>
  <c r="G2" i="13"/>
  <c r="H2" i="13"/>
  <c r="I2" i="13"/>
  <c r="J2" i="13"/>
  <c r="K2" i="13"/>
  <c r="C3" i="13"/>
  <c r="D3" i="13"/>
  <c r="E3" i="13"/>
  <c r="F3" i="13"/>
  <c r="G3" i="13"/>
  <c r="H3" i="13"/>
  <c r="I3" i="13"/>
  <c r="J3" i="13"/>
  <c r="K3" i="13"/>
  <c r="C4" i="13"/>
  <c r="D4" i="13"/>
  <c r="E4" i="13"/>
  <c r="F4" i="13"/>
  <c r="G4" i="13"/>
  <c r="H4" i="13"/>
  <c r="I4" i="13"/>
  <c r="J4" i="13"/>
  <c r="K4" i="13"/>
  <c r="C5" i="13"/>
  <c r="D5" i="13"/>
  <c r="E5" i="13"/>
  <c r="F5" i="13"/>
  <c r="G5" i="13"/>
  <c r="H5" i="13"/>
  <c r="I5" i="13"/>
  <c r="J5" i="13"/>
  <c r="K5" i="13"/>
  <c r="C6" i="13"/>
  <c r="D6" i="13"/>
  <c r="E6" i="13"/>
  <c r="F6" i="13"/>
  <c r="G6" i="13"/>
  <c r="H6" i="13"/>
  <c r="I6" i="13"/>
  <c r="J6" i="13"/>
  <c r="K6" i="13"/>
  <c r="C7" i="13"/>
  <c r="D7" i="13"/>
  <c r="E7" i="13"/>
  <c r="F7" i="13"/>
  <c r="G7" i="13"/>
  <c r="H7" i="13"/>
  <c r="I7" i="13"/>
  <c r="J7" i="13"/>
  <c r="K7" i="13"/>
  <c r="C8" i="13"/>
  <c r="D8" i="13"/>
  <c r="E8" i="13"/>
  <c r="F8" i="13"/>
  <c r="G8" i="13"/>
  <c r="H8" i="13"/>
  <c r="I8" i="13"/>
  <c r="J8" i="13"/>
  <c r="K8" i="13"/>
  <c r="C9" i="13"/>
  <c r="D9" i="13"/>
  <c r="E9" i="13"/>
  <c r="F9" i="13"/>
  <c r="G9" i="13"/>
  <c r="H9" i="13"/>
  <c r="I9" i="13"/>
  <c r="J9" i="13"/>
  <c r="K9" i="13"/>
  <c r="C10" i="13"/>
  <c r="D10" i="13"/>
  <c r="E10" i="13"/>
  <c r="F10" i="13"/>
  <c r="G10" i="13"/>
  <c r="H10" i="13"/>
  <c r="I10" i="13"/>
  <c r="J10" i="13"/>
  <c r="K10" i="13"/>
  <c r="C11" i="13"/>
  <c r="D11" i="13"/>
  <c r="E11" i="13"/>
  <c r="F11" i="13"/>
  <c r="G11" i="13"/>
  <c r="H11" i="13"/>
  <c r="I11" i="13"/>
  <c r="J11" i="13"/>
  <c r="K11" i="13"/>
  <c r="C12" i="13"/>
  <c r="D12" i="13"/>
  <c r="E12" i="13"/>
  <c r="F12" i="13"/>
  <c r="G12" i="13"/>
  <c r="H12" i="13"/>
  <c r="I12" i="13"/>
  <c r="J12" i="13"/>
  <c r="K12" i="13"/>
  <c r="C13" i="13"/>
  <c r="D13" i="13"/>
  <c r="E13" i="13"/>
  <c r="F13" i="13"/>
  <c r="G13" i="13"/>
  <c r="H13" i="13"/>
  <c r="I13" i="13"/>
  <c r="J13" i="13"/>
  <c r="K13" i="13"/>
  <c r="B3" i="13"/>
  <c r="B4" i="13"/>
  <c r="B5" i="13"/>
  <c r="B6" i="13"/>
  <c r="B7" i="13"/>
  <c r="B8" i="13"/>
  <c r="B9" i="13"/>
  <c r="B10" i="13"/>
  <c r="B11" i="13"/>
  <c r="B12" i="13"/>
  <c r="B13" i="13"/>
  <c r="B2" i="13"/>
  <c r="C2" i="12"/>
  <c r="D2" i="12"/>
  <c r="E2" i="12"/>
  <c r="F2" i="12"/>
  <c r="G2" i="12"/>
  <c r="H2" i="12"/>
  <c r="I2" i="12"/>
  <c r="J2" i="12"/>
  <c r="K2" i="12"/>
  <c r="C3" i="12"/>
  <c r="D3" i="12"/>
  <c r="E3" i="12"/>
  <c r="F3" i="12"/>
  <c r="G3" i="12"/>
  <c r="H3" i="12"/>
  <c r="I3" i="12"/>
  <c r="J3" i="12"/>
  <c r="K3" i="12"/>
  <c r="C4" i="12"/>
  <c r="D4" i="12"/>
  <c r="E4" i="12"/>
  <c r="F4" i="12"/>
  <c r="G4" i="12"/>
  <c r="H4" i="12"/>
  <c r="I4" i="12"/>
  <c r="J4" i="12"/>
  <c r="K4" i="12"/>
  <c r="C5" i="12"/>
  <c r="D5" i="12"/>
  <c r="E5" i="12"/>
  <c r="F5" i="12"/>
  <c r="G5" i="12"/>
  <c r="H5" i="12"/>
  <c r="I5" i="12"/>
  <c r="J5" i="12"/>
  <c r="K5" i="12"/>
  <c r="C6" i="12"/>
  <c r="D6" i="12"/>
  <c r="E6" i="12"/>
  <c r="F6" i="12"/>
  <c r="G6" i="12"/>
  <c r="H6" i="12"/>
  <c r="I6" i="12"/>
  <c r="J6" i="12"/>
  <c r="K6" i="12"/>
  <c r="C7" i="12"/>
  <c r="D7" i="12"/>
  <c r="E7" i="12"/>
  <c r="F7" i="12"/>
  <c r="G7" i="12"/>
  <c r="H7" i="12"/>
  <c r="I7" i="12"/>
  <c r="J7" i="12"/>
  <c r="K7" i="12"/>
  <c r="C8" i="12"/>
  <c r="D8" i="12"/>
  <c r="E8" i="12"/>
  <c r="F8" i="12"/>
  <c r="G8" i="12"/>
  <c r="H8" i="12"/>
  <c r="I8" i="12"/>
  <c r="J8" i="12"/>
  <c r="K8" i="12"/>
  <c r="C9" i="12"/>
  <c r="D9" i="12"/>
  <c r="E9" i="12"/>
  <c r="F9" i="12"/>
  <c r="G9" i="12"/>
  <c r="H9" i="12"/>
  <c r="I9" i="12"/>
  <c r="J9" i="12"/>
  <c r="K9" i="12"/>
  <c r="C10" i="12"/>
  <c r="D10" i="12"/>
  <c r="E10" i="12"/>
  <c r="F10" i="12"/>
  <c r="G10" i="12"/>
  <c r="H10" i="12"/>
  <c r="I10" i="12"/>
  <c r="J10" i="12"/>
  <c r="K10" i="12"/>
  <c r="C11" i="12"/>
  <c r="D11" i="12"/>
  <c r="E11" i="12"/>
  <c r="F11" i="12"/>
  <c r="G11" i="12"/>
  <c r="H11" i="12"/>
  <c r="I11" i="12"/>
  <c r="J11" i="12"/>
  <c r="K11" i="12"/>
  <c r="C12" i="12"/>
  <c r="D12" i="12"/>
  <c r="E12" i="12"/>
  <c r="F12" i="12"/>
  <c r="G12" i="12"/>
  <c r="H12" i="12"/>
  <c r="I12" i="12"/>
  <c r="J12" i="12"/>
  <c r="K12" i="12"/>
  <c r="C13" i="12"/>
  <c r="D13" i="12"/>
  <c r="E13" i="12"/>
  <c r="F13" i="12"/>
  <c r="G13" i="12"/>
  <c r="H13" i="12"/>
  <c r="I13" i="12"/>
  <c r="J13" i="12"/>
  <c r="K13" i="12"/>
  <c r="B3" i="12"/>
  <c r="B4" i="12"/>
  <c r="B5" i="12"/>
  <c r="B6" i="12"/>
  <c r="B7" i="12"/>
  <c r="B8" i="12"/>
  <c r="B9" i="12"/>
  <c r="B10" i="12"/>
  <c r="B11" i="12"/>
  <c r="B12" i="12"/>
  <c r="B13" i="12"/>
  <c r="B2" i="12"/>
  <c r="C2" i="11"/>
  <c r="D2" i="11"/>
  <c r="E2" i="11"/>
  <c r="F2" i="11"/>
  <c r="G2" i="11"/>
  <c r="H2" i="11"/>
  <c r="I2" i="11"/>
  <c r="J2" i="11"/>
  <c r="K2" i="11"/>
  <c r="C3" i="11"/>
  <c r="D3" i="11"/>
  <c r="E3" i="11"/>
  <c r="F3" i="11"/>
  <c r="G3" i="11"/>
  <c r="H3" i="11"/>
  <c r="I3" i="11"/>
  <c r="J3" i="11"/>
  <c r="K3" i="11"/>
  <c r="C4" i="11"/>
  <c r="D4" i="11"/>
  <c r="E4" i="11"/>
  <c r="F4" i="11"/>
  <c r="G4" i="11"/>
  <c r="H4" i="11"/>
  <c r="I4" i="11"/>
  <c r="J4" i="11"/>
  <c r="K4" i="11"/>
  <c r="C5" i="11"/>
  <c r="D5" i="11"/>
  <c r="E5" i="11"/>
  <c r="F5" i="11"/>
  <c r="G5" i="11"/>
  <c r="H5" i="11"/>
  <c r="I5" i="11"/>
  <c r="J5" i="11"/>
  <c r="K5" i="11"/>
  <c r="C6" i="11"/>
  <c r="D6" i="11"/>
  <c r="E6" i="11"/>
  <c r="F6" i="11"/>
  <c r="G6" i="11"/>
  <c r="H6" i="11"/>
  <c r="I6" i="11"/>
  <c r="J6" i="11"/>
  <c r="K6" i="11"/>
  <c r="C7" i="11"/>
  <c r="D7" i="11"/>
  <c r="E7" i="11"/>
  <c r="F7" i="11"/>
  <c r="G7" i="11"/>
  <c r="H7" i="11"/>
  <c r="I7" i="11"/>
  <c r="J7" i="11"/>
  <c r="K7" i="11"/>
  <c r="C8" i="11"/>
  <c r="D8" i="11"/>
  <c r="E8" i="11"/>
  <c r="F8" i="11"/>
  <c r="G8" i="11"/>
  <c r="H8" i="11"/>
  <c r="I8" i="11"/>
  <c r="J8" i="11"/>
  <c r="K8" i="11"/>
  <c r="C9" i="11"/>
  <c r="D9" i="11"/>
  <c r="E9" i="11"/>
  <c r="F9" i="11"/>
  <c r="G9" i="11"/>
  <c r="H9" i="11"/>
  <c r="I9" i="11"/>
  <c r="J9" i="11"/>
  <c r="K9" i="11"/>
  <c r="C10" i="11"/>
  <c r="D10" i="11"/>
  <c r="E10" i="11"/>
  <c r="F10" i="11"/>
  <c r="G10" i="11"/>
  <c r="H10" i="11"/>
  <c r="I10" i="11"/>
  <c r="J10" i="11"/>
  <c r="K10" i="11"/>
  <c r="C11" i="11"/>
  <c r="D11" i="11"/>
  <c r="E11" i="11"/>
  <c r="F11" i="11"/>
  <c r="G11" i="11"/>
  <c r="H11" i="11"/>
  <c r="I11" i="11"/>
  <c r="J11" i="11"/>
  <c r="K11" i="11"/>
  <c r="C12" i="11"/>
  <c r="D12" i="11"/>
  <c r="E12" i="11"/>
  <c r="F12" i="11"/>
  <c r="G12" i="11"/>
  <c r="H12" i="11"/>
  <c r="I12" i="11"/>
  <c r="J12" i="11"/>
  <c r="K12" i="11"/>
  <c r="C13" i="11"/>
  <c r="D13" i="11"/>
  <c r="E13" i="11"/>
  <c r="F13" i="11"/>
  <c r="G13" i="11"/>
  <c r="H13" i="11"/>
  <c r="I13" i="11"/>
  <c r="J13" i="11"/>
  <c r="K13" i="11"/>
  <c r="B3" i="11"/>
  <c r="B4" i="11"/>
  <c r="B5" i="11"/>
  <c r="B6" i="11"/>
  <c r="B7" i="11"/>
  <c r="B8" i="11"/>
  <c r="B9" i="11"/>
  <c r="B10" i="11"/>
  <c r="B11" i="11"/>
  <c r="B12" i="11"/>
  <c r="B13" i="11"/>
  <c r="B2" i="11"/>
  <c r="C2" i="10"/>
  <c r="D2" i="10"/>
  <c r="E2" i="10"/>
  <c r="F2" i="10"/>
  <c r="G2" i="10"/>
  <c r="H2" i="10"/>
  <c r="I2" i="10"/>
  <c r="J2" i="10"/>
  <c r="K2" i="10"/>
  <c r="C3" i="10"/>
  <c r="D3" i="10"/>
  <c r="E3" i="10"/>
  <c r="F3" i="10"/>
  <c r="G3" i="10"/>
  <c r="H3" i="10"/>
  <c r="I3" i="10"/>
  <c r="J3" i="10"/>
  <c r="K3" i="10"/>
  <c r="C4" i="10"/>
  <c r="D4" i="10"/>
  <c r="E4" i="10"/>
  <c r="F4" i="10"/>
  <c r="G4" i="10"/>
  <c r="H4" i="10"/>
  <c r="I4" i="10"/>
  <c r="J4" i="10"/>
  <c r="K4" i="10"/>
  <c r="C5" i="10"/>
  <c r="D5" i="10"/>
  <c r="E5" i="10"/>
  <c r="F5" i="10"/>
  <c r="G5" i="10"/>
  <c r="H5" i="10"/>
  <c r="I5" i="10"/>
  <c r="J5" i="10"/>
  <c r="K5" i="10"/>
  <c r="C6" i="10"/>
  <c r="D6" i="10"/>
  <c r="E6" i="10"/>
  <c r="F6" i="10"/>
  <c r="G6" i="10"/>
  <c r="H6" i="10"/>
  <c r="I6" i="10"/>
  <c r="J6" i="10"/>
  <c r="K6" i="10"/>
  <c r="C7" i="10"/>
  <c r="D7" i="10"/>
  <c r="E7" i="10"/>
  <c r="F7" i="10"/>
  <c r="G7" i="10"/>
  <c r="H7" i="10"/>
  <c r="I7" i="10"/>
  <c r="J7" i="10"/>
  <c r="K7" i="10"/>
  <c r="C8" i="10"/>
  <c r="D8" i="10"/>
  <c r="E8" i="10"/>
  <c r="F8" i="10"/>
  <c r="G8" i="10"/>
  <c r="H8" i="10"/>
  <c r="I8" i="10"/>
  <c r="J8" i="10"/>
  <c r="K8" i="10"/>
  <c r="C9" i="10"/>
  <c r="D9" i="10"/>
  <c r="E9" i="10"/>
  <c r="F9" i="10"/>
  <c r="G9" i="10"/>
  <c r="H9" i="10"/>
  <c r="I9" i="10"/>
  <c r="J9" i="10"/>
  <c r="K9" i="10"/>
  <c r="C10" i="10"/>
  <c r="D10" i="10"/>
  <c r="E10" i="10"/>
  <c r="F10" i="10"/>
  <c r="G10" i="10"/>
  <c r="H10" i="10"/>
  <c r="I10" i="10"/>
  <c r="J10" i="10"/>
  <c r="K10" i="10"/>
  <c r="C11" i="10"/>
  <c r="D11" i="10"/>
  <c r="E11" i="10"/>
  <c r="F11" i="10"/>
  <c r="G11" i="10"/>
  <c r="H11" i="10"/>
  <c r="I11" i="10"/>
  <c r="J11" i="10"/>
  <c r="K11" i="10"/>
  <c r="C12" i="10"/>
  <c r="D12" i="10"/>
  <c r="E12" i="10"/>
  <c r="F12" i="10"/>
  <c r="G12" i="10"/>
  <c r="H12" i="10"/>
  <c r="I12" i="10"/>
  <c r="J12" i="10"/>
  <c r="K12" i="10"/>
  <c r="C13" i="10"/>
  <c r="D13" i="10"/>
  <c r="E13" i="10"/>
  <c r="F13" i="10"/>
  <c r="G13" i="10"/>
  <c r="H13" i="10"/>
  <c r="I13" i="10"/>
  <c r="J13" i="10"/>
  <c r="K13" i="10"/>
  <c r="B3" i="10"/>
  <c r="B4" i="10"/>
  <c r="B5" i="10"/>
  <c r="B6" i="10"/>
  <c r="B7" i="10"/>
  <c r="B8" i="10"/>
  <c r="B9" i="10"/>
  <c r="B10" i="10"/>
  <c r="B11" i="10"/>
  <c r="B12" i="10"/>
  <c r="B13" i="10"/>
  <c r="B2" i="10"/>
  <c r="C2" i="9"/>
  <c r="D2" i="9"/>
  <c r="E2" i="9"/>
  <c r="F2" i="9"/>
  <c r="G2" i="9"/>
  <c r="H2" i="9"/>
  <c r="I2" i="9"/>
  <c r="J2" i="9"/>
  <c r="K2" i="9"/>
  <c r="C3" i="9"/>
  <c r="D3" i="9"/>
  <c r="E3" i="9"/>
  <c r="F3" i="9"/>
  <c r="G3" i="9"/>
  <c r="H3" i="9"/>
  <c r="I3" i="9"/>
  <c r="J3" i="9"/>
  <c r="K3" i="9"/>
  <c r="C4" i="9"/>
  <c r="D4" i="9"/>
  <c r="E4" i="9"/>
  <c r="F4" i="9"/>
  <c r="G4" i="9"/>
  <c r="H4" i="9"/>
  <c r="I4" i="9"/>
  <c r="J4" i="9"/>
  <c r="K4" i="9"/>
  <c r="C5" i="9"/>
  <c r="D5" i="9"/>
  <c r="E5" i="9"/>
  <c r="F5" i="9"/>
  <c r="G5" i="9"/>
  <c r="H5" i="9"/>
  <c r="I5" i="9"/>
  <c r="J5" i="9"/>
  <c r="K5" i="9"/>
  <c r="C6" i="9"/>
  <c r="D6" i="9"/>
  <c r="E6" i="9"/>
  <c r="F6" i="9"/>
  <c r="G6" i="9"/>
  <c r="H6" i="9"/>
  <c r="I6" i="9"/>
  <c r="J6" i="9"/>
  <c r="K6" i="9"/>
  <c r="C7" i="9"/>
  <c r="D7" i="9"/>
  <c r="E7" i="9"/>
  <c r="F7" i="9"/>
  <c r="G7" i="9"/>
  <c r="H7" i="9"/>
  <c r="I7" i="9"/>
  <c r="J7" i="9"/>
  <c r="K7" i="9"/>
  <c r="C8" i="9"/>
  <c r="D8" i="9"/>
  <c r="E8" i="9"/>
  <c r="F8" i="9"/>
  <c r="G8" i="9"/>
  <c r="H8" i="9"/>
  <c r="I8" i="9"/>
  <c r="J8" i="9"/>
  <c r="K8" i="9"/>
  <c r="C9" i="9"/>
  <c r="D9" i="9"/>
  <c r="E9" i="9"/>
  <c r="F9" i="9"/>
  <c r="G9" i="9"/>
  <c r="H9" i="9"/>
  <c r="I9" i="9"/>
  <c r="J9" i="9"/>
  <c r="K9" i="9"/>
  <c r="C10" i="9"/>
  <c r="D10" i="9"/>
  <c r="E10" i="9"/>
  <c r="F10" i="9"/>
  <c r="G10" i="9"/>
  <c r="H10" i="9"/>
  <c r="I10" i="9"/>
  <c r="J10" i="9"/>
  <c r="K10" i="9"/>
  <c r="C11" i="9"/>
  <c r="D11" i="9"/>
  <c r="E11" i="9"/>
  <c r="F11" i="9"/>
  <c r="G11" i="9"/>
  <c r="H11" i="9"/>
  <c r="I11" i="9"/>
  <c r="J11" i="9"/>
  <c r="K11" i="9"/>
  <c r="C12" i="9"/>
  <c r="D12" i="9"/>
  <c r="E12" i="9"/>
  <c r="F12" i="9"/>
  <c r="G12" i="9"/>
  <c r="H12" i="9"/>
  <c r="I12" i="9"/>
  <c r="J12" i="9"/>
  <c r="K12" i="9"/>
  <c r="C13" i="9"/>
  <c r="D13" i="9"/>
  <c r="E13" i="9"/>
  <c r="F13" i="9"/>
  <c r="G13" i="9"/>
  <c r="H13" i="9"/>
  <c r="I13" i="9"/>
  <c r="J13" i="9"/>
  <c r="K13" i="9"/>
  <c r="B3" i="9"/>
  <c r="B4" i="9"/>
  <c r="B5" i="9"/>
  <c r="B6" i="9"/>
  <c r="B7" i="9"/>
  <c r="B8" i="9"/>
  <c r="B9" i="9"/>
  <c r="B10" i="9"/>
  <c r="B11" i="9"/>
  <c r="B12" i="9"/>
  <c r="B13" i="9"/>
  <c r="B2" i="9"/>
  <c r="G93" i="37"/>
  <c r="F9" i="5" s="1"/>
  <c r="G94" i="37"/>
  <c r="G95" i="37"/>
  <c r="C2" i="5"/>
  <c r="D2" i="5"/>
  <c r="E2" i="5"/>
  <c r="F2" i="5"/>
  <c r="G2" i="5"/>
  <c r="H2" i="5"/>
  <c r="I2" i="5"/>
  <c r="J2" i="5"/>
  <c r="K2" i="5"/>
  <c r="C3" i="5"/>
  <c r="D3" i="5"/>
  <c r="E3" i="5"/>
  <c r="F3" i="5"/>
  <c r="G3" i="5"/>
  <c r="H3" i="5"/>
  <c r="I3" i="5"/>
  <c r="J3" i="5"/>
  <c r="K3" i="5"/>
  <c r="C4" i="5"/>
  <c r="D4" i="5"/>
  <c r="E4" i="5"/>
  <c r="F4" i="5"/>
  <c r="G4" i="5"/>
  <c r="H4" i="5"/>
  <c r="I4" i="5"/>
  <c r="J4" i="5"/>
  <c r="K4" i="5"/>
  <c r="C5" i="5"/>
  <c r="D5" i="5"/>
  <c r="E5" i="5"/>
  <c r="F5" i="5"/>
  <c r="G5" i="5"/>
  <c r="H5" i="5"/>
  <c r="I5" i="5"/>
  <c r="J5" i="5"/>
  <c r="K5" i="5"/>
  <c r="C6" i="5"/>
  <c r="D6" i="5"/>
  <c r="E6" i="5"/>
  <c r="F6" i="5"/>
  <c r="G6" i="5"/>
  <c r="H6" i="5"/>
  <c r="I6" i="5"/>
  <c r="J6" i="5"/>
  <c r="K6" i="5"/>
  <c r="C7" i="5"/>
  <c r="D7" i="5"/>
  <c r="E7" i="5"/>
  <c r="F7" i="5"/>
  <c r="G7" i="5"/>
  <c r="H7" i="5"/>
  <c r="I7" i="5"/>
  <c r="J7" i="5"/>
  <c r="K7" i="5"/>
  <c r="C8" i="5"/>
  <c r="D8" i="5"/>
  <c r="E8" i="5"/>
  <c r="F8" i="5"/>
  <c r="G8" i="5"/>
  <c r="H8" i="5"/>
  <c r="I8" i="5"/>
  <c r="J8" i="5"/>
  <c r="K8" i="5"/>
  <c r="C9" i="5"/>
  <c r="D9" i="5"/>
  <c r="E9" i="5"/>
  <c r="G9" i="5"/>
  <c r="H9" i="5"/>
  <c r="I9" i="5"/>
  <c r="J9" i="5"/>
  <c r="K9" i="5"/>
  <c r="C10" i="5"/>
  <c r="D10" i="5"/>
  <c r="E10" i="5"/>
  <c r="F10" i="5"/>
  <c r="G10" i="5"/>
  <c r="H10" i="5"/>
  <c r="I10" i="5"/>
  <c r="J10" i="5"/>
  <c r="K10" i="5"/>
  <c r="C11" i="5"/>
  <c r="D11" i="5"/>
  <c r="E11" i="5"/>
  <c r="F11" i="5"/>
  <c r="G11" i="5"/>
  <c r="H11" i="5"/>
  <c r="I11" i="5"/>
  <c r="J11" i="5"/>
  <c r="K11" i="5"/>
  <c r="C12" i="5"/>
  <c r="D12" i="5"/>
  <c r="E12" i="5"/>
  <c r="F12" i="5"/>
  <c r="G12" i="5"/>
  <c r="H12" i="5"/>
  <c r="I12" i="5"/>
  <c r="J12" i="5"/>
  <c r="K12" i="5"/>
  <c r="C13" i="5"/>
  <c r="D13" i="5"/>
  <c r="E13" i="5"/>
  <c r="F13" i="5"/>
  <c r="G13" i="5"/>
  <c r="H13" i="5"/>
  <c r="I13" i="5"/>
  <c r="J13" i="5"/>
  <c r="K13" i="5"/>
  <c r="B3" i="5"/>
  <c r="B4" i="5"/>
  <c r="B5" i="5"/>
  <c r="B6" i="5"/>
  <c r="B7" i="5"/>
  <c r="B8" i="5"/>
  <c r="B9" i="5"/>
  <c r="B10" i="5"/>
  <c r="B11" i="5"/>
  <c r="B12" i="5"/>
  <c r="B13" i="5"/>
  <c r="B2" i="5"/>
  <c r="K93" i="37"/>
  <c r="K94" i="37"/>
  <c r="K95" i="37"/>
  <c r="K92" i="37"/>
  <c r="K90" i="37"/>
  <c r="G92" i="37"/>
  <c r="G90" i="37"/>
  <c r="H87" i="37"/>
  <c r="H88" i="37"/>
  <c r="H89" i="37"/>
  <c r="H90" i="37"/>
  <c r="H91" i="37"/>
  <c r="H92" i="37"/>
  <c r="H93" i="37"/>
  <c r="H94" i="37"/>
  <c r="H95" i="37"/>
  <c r="H96" i="37"/>
  <c r="H86" i="37"/>
  <c r="F87" i="37"/>
  <c r="F86" i="37"/>
  <c r="F95" i="37"/>
  <c r="F94" i="37"/>
  <c r="F93" i="37"/>
  <c r="F92" i="37"/>
  <c r="F91" i="37"/>
  <c r="F90" i="37"/>
  <c r="F89" i="37"/>
  <c r="E90" i="37"/>
  <c r="E91" i="37"/>
  <c r="E92" i="37"/>
  <c r="E93" i="37"/>
  <c r="E94" i="37"/>
  <c r="E95" i="37"/>
  <c r="E89" i="37"/>
  <c r="E87" i="37"/>
  <c r="E86" i="37"/>
  <c r="K104" i="37"/>
  <c r="K105" i="37"/>
  <c r="K106" i="37"/>
  <c r="K107" i="37"/>
  <c r="K108" i="37"/>
  <c r="K109" i="37"/>
  <c r="K110" i="37"/>
  <c r="K111" i="37"/>
  <c r="K112" i="37"/>
  <c r="K103" i="37"/>
  <c r="H102" i="37"/>
  <c r="H112" i="37"/>
  <c r="H111" i="37"/>
  <c r="H110" i="37"/>
  <c r="H109" i="37"/>
  <c r="H108" i="37"/>
  <c r="H107" i="37"/>
  <c r="H106" i="37"/>
  <c r="H105" i="37"/>
  <c r="H104" i="37"/>
  <c r="H103" i="37"/>
  <c r="G104" i="37"/>
  <c r="G105" i="37"/>
  <c r="G106" i="37"/>
  <c r="G107" i="37"/>
  <c r="G108" i="37"/>
  <c r="G109" i="37"/>
  <c r="G110" i="37"/>
  <c r="G111" i="37"/>
  <c r="G112" i="37"/>
  <c r="G103" i="37"/>
  <c r="F109" i="37"/>
  <c r="F110" i="37"/>
  <c r="F111" i="37"/>
  <c r="F108" i="37"/>
  <c r="F106" i="37"/>
  <c r="E104" i="37"/>
  <c r="E105" i="37"/>
  <c r="E106" i="37"/>
  <c r="E107" i="37"/>
  <c r="E108" i="37"/>
  <c r="E109" i="37"/>
  <c r="E110" i="37"/>
  <c r="E111" i="37"/>
  <c r="E112" i="37"/>
  <c r="E103" i="37"/>
  <c r="D109" i="37"/>
  <c r="D110" i="37"/>
  <c r="D111" i="37"/>
  <c r="D112" i="37"/>
  <c r="D108" i="37"/>
  <c r="D106" i="37"/>
  <c r="Q11089" i="36"/>
  <c r="Q8466" i="36"/>
  <c r="Q5847" i="36"/>
  <c r="Q5835" i="36"/>
  <c r="Q3321" i="36"/>
  <c r="Q3320" i="36"/>
  <c r="Q3315" i="36"/>
  <c r="Q3314" i="36"/>
  <c r="Q3311" i="36"/>
  <c r="Q755" i="36"/>
  <c r="Q749" i="36"/>
  <c r="Q748" i="36"/>
  <c r="Q11186" i="36"/>
  <c r="Q11185" i="36"/>
  <c r="Q8460" i="36"/>
  <c r="Q5940" i="36"/>
  <c r="Q5857" i="36"/>
  <c r="Q5850" i="36"/>
  <c r="Q5849" i="36"/>
  <c r="Q3322" i="36"/>
  <c r="Q819" i="36"/>
  <c r="Q818" i="36"/>
  <c r="Q773" i="36"/>
  <c r="Q750" i="36"/>
  <c r="Q746" i="36"/>
  <c r="Q11228" i="36"/>
  <c r="Q11227" i="36"/>
  <c r="Q11226" i="36"/>
  <c r="Q11225" i="36"/>
  <c r="Q11224" i="36"/>
  <c r="Q11223" i="36"/>
  <c r="Q11219" i="36"/>
  <c r="Q11218" i="36"/>
  <c r="Q11217" i="36"/>
  <c r="Q11216" i="36"/>
  <c r="Q11215" i="36"/>
  <c r="Q11214" i="36"/>
  <c r="Q11213" i="36"/>
  <c r="Q11212" i="36"/>
  <c r="Q11211" i="36"/>
  <c r="Q11210" i="36"/>
  <c r="Q11209" i="36"/>
  <c r="Q11208" i="36"/>
  <c r="Q11207" i="36"/>
  <c r="Q11206" i="36"/>
  <c r="Q11205" i="36"/>
  <c r="Q11204" i="36"/>
  <c r="Q11203" i="36"/>
  <c r="Q11200" i="36"/>
  <c r="Q11199" i="36"/>
  <c r="Q11198" i="36"/>
  <c r="Q11197" i="36"/>
  <c r="Q11196" i="36"/>
  <c r="Q11195" i="36"/>
  <c r="Q11194" i="36"/>
  <c r="Q11193" i="36"/>
  <c r="Q11192" i="36"/>
  <c r="Q11191" i="36"/>
  <c r="Q11190" i="36"/>
  <c r="Q11189" i="36"/>
  <c r="Q11188" i="36"/>
  <c r="Q11187" i="36"/>
  <c r="Q11184" i="36"/>
  <c r="Q11183" i="36"/>
  <c r="Q11182" i="36"/>
  <c r="Q11181" i="36"/>
  <c r="Q11180" i="36"/>
  <c r="Q11179" i="36"/>
  <c r="Q11178" i="36"/>
  <c r="Q11177" i="36"/>
  <c r="Q11176" i="36"/>
  <c r="Q11175" i="36"/>
  <c r="Q11174" i="36"/>
  <c r="Q11173" i="36"/>
  <c r="Q11172" i="36"/>
  <c r="Q11171" i="36"/>
  <c r="Q11170" i="36"/>
  <c r="Q11169" i="36"/>
  <c r="Q11168" i="36"/>
  <c r="Q11167" i="36"/>
  <c r="Q11166" i="36"/>
  <c r="Q11163" i="36"/>
  <c r="Q11161" i="36"/>
  <c r="Q11159" i="36"/>
  <c r="Q11158" i="36"/>
  <c r="Q11157" i="36"/>
  <c r="Q11156" i="36"/>
  <c r="Q11155" i="36"/>
  <c r="Q11154" i="36"/>
  <c r="Q11153" i="36"/>
  <c r="Q11152" i="36"/>
  <c r="Q11151" i="36"/>
  <c r="Q11150" i="36"/>
  <c r="Q11149" i="36"/>
  <c r="Q11148" i="36"/>
  <c r="Q11147" i="36"/>
  <c r="Q11146" i="36"/>
  <c r="Q11145" i="36"/>
  <c r="Q11144" i="36"/>
  <c r="Q11143" i="36"/>
  <c r="Q11142" i="36"/>
  <c r="Q11140" i="36"/>
  <c r="Q11139" i="36"/>
  <c r="Q11138" i="36"/>
  <c r="Q11137" i="36"/>
  <c r="Q11136" i="36"/>
  <c r="Q11134" i="36"/>
  <c r="Q11133" i="36"/>
  <c r="Q11132" i="36"/>
  <c r="Q11128" i="36"/>
  <c r="Q11127" i="36"/>
  <c r="Q11126" i="36"/>
  <c r="Q11125" i="36"/>
  <c r="Q11124" i="36"/>
  <c r="Q11123" i="36"/>
  <c r="Q11122" i="36"/>
  <c r="Q11121" i="36"/>
  <c r="Q11120" i="36"/>
  <c r="Q11119" i="36"/>
  <c r="Q11117" i="36"/>
  <c r="Q11116" i="36"/>
  <c r="Q11115" i="36"/>
  <c r="Q11114" i="36"/>
  <c r="Q11113" i="36"/>
  <c r="Q11112" i="36"/>
  <c r="Q11111" i="36"/>
  <c r="Q11110" i="36"/>
  <c r="Q11109" i="36"/>
  <c r="Q11108" i="36"/>
  <c r="Q11107" i="36"/>
  <c r="Q11106" i="36"/>
  <c r="Q11105" i="36"/>
  <c r="Q11104" i="36"/>
  <c r="Q11103" i="36"/>
  <c r="Q11102" i="36"/>
  <c r="Q11094" i="36"/>
  <c r="Q11087" i="36"/>
  <c r="Q11086" i="36"/>
  <c r="Q11085" i="36"/>
  <c r="Q11084" i="36"/>
  <c r="Q11083" i="36"/>
  <c r="Q11082" i="36"/>
  <c r="Q11081" i="36"/>
  <c r="Q11080" i="36"/>
  <c r="Q11079" i="36"/>
  <c r="Q11078" i="36"/>
  <c r="Q11077" i="36"/>
  <c r="Q11076" i="36"/>
  <c r="Q11075" i="36"/>
  <c r="Q11074" i="36"/>
  <c r="Q11073" i="36"/>
  <c r="Q11072" i="36"/>
  <c r="Q11071" i="36"/>
  <c r="Q11070" i="36"/>
  <c r="Q11069" i="36"/>
  <c r="Q11068" i="36"/>
  <c r="Q11067" i="36"/>
  <c r="Q11066" i="36"/>
  <c r="Q11065" i="36"/>
  <c r="Q8571" i="36"/>
  <c r="Q8570" i="36"/>
  <c r="Q8569" i="36"/>
  <c r="Q8568" i="36"/>
  <c r="Q8567" i="36"/>
  <c r="Q8566" i="36"/>
  <c r="Q8565" i="36"/>
  <c r="Q8564" i="36"/>
  <c r="Q8563" i="36"/>
  <c r="Q8562" i="36"/>
  <c r="Q8561" i="36"/>
  <c r="Q8560" i="36"/>
  <c r="Q8559" i="36"/>
  <c r="Q8554" i="36"/>
  <c r="Q8553" i="36"/>
  <c r="Q8552" i="36"/>
  <c r="Q8550" i="36"/>
  <c r="Q8549" i="36"/>
  <c r="Q8548" i="36"/>
  <c r="Q8547" i="36"/>
  <c r="Q8546" i="36"/>
  <c r="Q8545" i="36"/>
  <c r="Q8544" i="36"/>
  <c r="Q8543" i="36"/>
  <c r="Q8542" i="36"/>
  <c r="Q8541" i="36"/>
  <c r="Q8540" i="36"/>
  <c r="Q8539" i="36"/>
  <c r="Q8538" i="36"/>
  <c r="Q8537" i="36"/>
  <c r="Q8536" i="36"/>
  <c r="Q8535" i="36"/>
  <c r="Q8534" i="36"/>
  <c r="Q8533" i="36"/>
  <c r="Q8532" i="36"/>
  <c r="Q8531" i="36"/>
  <c r="Q8530" i="36"/>
  <c r="Q8529" i="36"/>
  <c r="Q8528" i="36"/>
  <c r="Q8527" i="36"/>
  <c r="Q8526" i="36"/>
  <c r="Q8525" i="36"/>
  <c r="Q8524" i="36"/>
  <c r="Q8523" i="36"/>
  <c r="Q8522" i="36"/>
  <c r="Q8521" i="36"/>
  <c r="Q8520" i="36"/>
  <c r="Q8516" i="36"/>
  <c r="Q8515" i="36"/>
  <c r="Q8514" i="36"/>
  <c r="Q8513" i="36"/>
  <c r="Q8512" i="36"/>
  <c r="Q8511" i="36"/>
  <c r="Q8510" i="36"/>
  <c r="Q8509" i="36"/>
  <c r="Q8508" i="36"/>
  <c r="Q8507" i="36"/>
  <c r="Q8506" i="36"/>
  <c r="Q8505" i="36"/>
  <c r="Q8504" i="36"/>
  <c r="Q8502" i="36"/>
  <c r="Q8501" i="36"/>
  <c r="Q8499" i="36"/>
  <c r="Q8498" i="36"/>
  <c r="Q8497" i="36"/>
  <c r="Q8496" i="36"/>
  <c r="Q8495" i="36"/>
  <c r="Q8494" i="36"/>
  <c r="Q8493" i="36"/>
  <c r="Q8492" i="36"/>
  <c r="Q8490" i="36"/>
  <c r="Q8489" i="36"/>
  <c r="Q8488" i="36"/>
  <c r="Q8487" i="36"/>
  <c r="Q8486" i="36"/>
  <c r="Q8485" i="36"/>
  <c r="Q8484" i="36"/>
  <c r="Q8483" i="36"/>
  <c r="Q8482" i="36"/>
  <c r="Q8481" i="36"/>
  <c r="Q8480" i="36"/>
  <c r="Q8479" i="36"/>
  <c r="Q8478" i="36"/>
  <c r="Q8477" i="36"/>
  <c r="Q8476" i="36"/>
  <c r="Q8475" i="36"/>
  <c r="Q8474" i="36"/>
  <c r="Q8473" i="36"/>
  <c r="Q8472" i="36"/>
  <c r="Q8471" i="36"/>
  <c r="Q8470" i="36"/>
  <c r="Q8469" i="36"/>
  <c r="Q8468" i="36"/>
  <c r="Q8467" i="36"/>
  <c r="Q8457" i="36"/>
  <c r="Q8456" i="36"/>
  <c r="Q8455" i="36"/>
  <c r="Q8454" i="36"/>
  <c r="Q8453" i="36"/>
  <c r="Q8452" i="36"/>
  <c r="Q8451" i="36"/>
  <c r="Q8450" i="36"/>
  <c r="Q8449" i="36"/>
  <c r="Q8448" i="36"/>
  <c r="Q8447" i="36"/>
  <c r="Q8446" i="36"/>
  <c r="Q8445" i="36"/>
  <c r="Q8444" i="36"/>
  <c r="Q8443" i="36"/>
  <c r="Q8442" i="36"/>
  <c r="Q8441" i="36"/>
  <c r="Q8440" i="36"/>
  <c r="Q8439" i="36"/>
  <c r="Q8438" i="36"/>
  <c r="Q5969" i="36"/>
  <c r="Q5967" i="36"/>
  <c r="Q5963" i="36"/>
  <c r="Q5962" i="36"/>
  <c r="Q5960" i="36"/>
  <c r="Q5959" i="36"/>
  <c r="Q5958" i="36"/>
  <c r="Q5957" i="36"/>
  <c r="Q5956" i="36"/>
  <c r="Q5954" i="36"/>
  <c r="Q5953" i="36"/>
  <c r="Q5952" i="36"/>
  <c r="Q5951" i="36"/>
  <c r="Q5950" i="36"/>
  <c r="Q5949" i="36"/>
  <c r="Q5948" i="36"/>
  <c r="Q5947" i="36"/>
  <c r="Q5946" i="36"/>
  <c r="Q5945" i="36"/>
  <c r="Q5944" i="36"/>
  <c r="Q5943" i="36"/>
  <c r="Q5942" i="36"/>
  <c r="Q5941" i="36"/>
  <c r="Q5939" i="36"/>
  <c r="Q5938" i="36"/>
  <c r="Q5937" i="36"/>
  <c r="Q5936" i="36"/>
  <c r="Q5935" i="36"/>
  <c r="Q5934" i="36"/>
  <c r="Q5933" i="36"/>
  <c r="Q5932" i="36"/>
  <c r="Q5931" i="36"/>
  <c r="Q5930" i="36"/>
  <c r="Q5929" i="36"/>
  <c r="Q5928" i="36"/>
  <c r="Q5927" i="36"/>
  <c r="Q5926" i="36"/>
  <c r="Q5925" i="36"/>
  <c r="Q5924" i="36"/>
  <c r="Q5923" i="36"/>
  <c r="Q5922" i="36"/>
  <c r="Q5921" i="36"/>
  <c r="Q5920" i="36"/>
  <c r="Q5919" i="36"/>
  <c r="Q5918" i="36"/>
  <c r="Q5917" i="36"/>
  <c r="Q5909" i="36"/>
  <c r="Q5908" i="36"/>
  <c r="Q5907" i="36"/>
  <c r="Q5906" i="36"/>
  <c r="Q5905" i="36"/>
  <c r="Q5904" i="36"/>
  <c r="Q5903" i="36"/>
  <c r="Q5902" i="36"/>
  <c r="Q5901" i="36"/>
  <c r="Q5900" i="36"/>
  <c r="Q5899" i="36"/>
  <c r="Q5898" i="36"/>
  <c r="Q5897" i="36"/>
  <c r="Q5891" i="36"/>
  <c r="Q5890" i="36"/>
  <c r="Q5889" i="36"/>
  <c r="Q5888" i="36"/>
  <c r="Q5887" i="36"/>
  <c r="Q5885" i="36"/>
  <c r="Q5884" i="36"/>
  <c r="Q5883" i="36"/>
  <c r="Q5882" i="36"/>
  <c r="Q5881" i="36"/>
  <c r="Q5880" i="36"/>
  <c r="Q5878" i="36"/>
  <c r="Q5877" i="36"/>
  <c r="Q5876" i="36"/>
  <c r="Q5875" i="36"/>
  <c r="Q5874" i="36"/>
  <c r="Q5873" i="36"/>
  <c r="Q5872" i="36"/>
  <c r="Q5871" i="36"/>
  <c r="Q5870" i="36"/>
  <c r="Q5869" i="36"/>
  <c r="Q5868" i="36"/>
  <c r="Q5867" i="36"/>
  <c r="Q5866" i="36"/>
  <c r="Q5865" i="36"/>
  <c r="Q5864" i="36"/>
  <c r="Q5863" i="36"/>
  <c r="Q5862" i="36"/>
  <c r="Q5861" i="36"/>
  <c r="Q5860" i="36"/>
  <c r="Q5859" i="36"/>
  <c r="Q5858" i="36"/>
  <c r="Q5852" i="36"/>
  <c r="Q5843" i="36"/>
  <c r="Q5842" i="36"/>
  <c r="Q5841" i="36"/>
  <c r="Q5840" i="36"/>
  <c r="Q5839" i="36"/>
  <c r="Q5838" i="36"/>
  <c r="Q5837" i="36"/>
  <c r="Q5836" i="36"/>
  <c r="Q5834" i="36"/>
  <c r="Q5833" i="36"/>
  <c r="Q5832" i="36"/>
  <c r="Q5831" i="36"/>
  <c r="Q5830" i="36"/>
  <c r="Q5829" i="36"/>
  <c r="Q5828" i="36"/>
  <c r="Q5827" i="36"/>
  <c r="Q5826" i="36"/>
  <c r="Q5825" i="36"/>
  <c r="Q5824" i="36"/>
  <c r="Q5823" i="36"/>
  <c r="Q5822" i="36"/>
  <c r="Q5821" i="36"/>
  <c r="Q5820" i="36"/>
  <c r="Q5819" i="36"/>
  <c r="Q3423" i="36"/>
  <c r="Q3421" i="36"/>
  <c r="Q3420" i="36"/>
  <c r="Q3419" i="36"/>
  <c r="Q3418" i="36"/>
  <c r="Q3417" i="36"/>
  <c r="Q3416" i="36"/>
  <c r="Q3415" i="36"/>
  <c r="Q3414" i="36"/>
  <c r="Q3413" i="36"/>
  <c r="Q3412" i="36"/>
  <c r="Q3411" i="36"/>
  <c r="Q3410" i="36"/>
  <c r="Q3409" i="36"/>
  <c r="Q3408" i="36"/>
  <c r="Q3406" i="36"/>
  <c r="Q3404" i="36"/>
  <c r="Q3403" i="36"/>
  <c r="Q3402" i="36"/>
  <c r="Q3401" i="36"/>
  <c r="Q3400" i="36"/>
  <c r="Q3399" i="36"/>
  <c r="Q3398" i="36"/>
  <c r="Q3397" i="36"/>
  <c r="Q3396" i="36"/>
  <c r="Q3395" i="36"/>
  <c r="Q3394" i="36"/>
  <c r="Q3393" i="36"/>
  <c r="Q3392" i="36"/>
  <c r="Q3391" i="36"/>
  <c r="Q3390" i="36"/>
  <c r="Q3389" i="36"/>
  <c r="Q3388" i="36"/>
  <c r="Q3387" i="36"/>
  <c r="Q3386" i="36"/>
  <c r="Q3385" i="36"/>
  <c r="Q3384" i="36"/>
  <c r="Q3383" i="36"/>
  <c r="Q3382" i="36"/>
  <c r="Q3381" i="36"/>
  <c r="Q3380" i="36"/>
  <c r="Q3379" i="36"/>
  <c r="Q3378" i="36"/>
  <c r="Q3377" i="36"/>
  <c r="Q3376" i="36"/>
  <c r="Q3375" i="36"/>
  <c r="Q3374" i="36"/>
  <c r="Q3373" i="36"/>
  <c r="Q3372" i="36"/>
  <c r="Q3371" i="36"/>
  <c r="Q3370" i="36"/>
  <c r="Q3369" i="36"/>
  <c r="Q3368" i="36"/>
  <c r="Q3365" i="36"/>
  <c r="Q3363" i="36"/>
  <c r="Q3362" i="36"/>
  <c r="Q3361" i="36"/>
  <c r="Q3360" i="36"/>
  <c r="Q3359" i="36"/>
  <c r="Q3358" i="36"/>
  <c r="Q3357" i="36"/>
  <c r="Q3353" i="36"/>
  <c r="Q3352" i="36"/>
  <c r="Q3351" i="36"/>
  <c r="Q3350" i="36"/>
  <c r="Q3349" i="36"/>
  <c r="Q3348" i="36"/>
  <c r="Q3347" i="36"/>
  <c r="Q3346" i="36"/>
  <c r="Q3345" i="36"/>
  <c r="Q3344" i="36"/>
  <c r="Q3343" i="36"/>
  <c r="Q3342" i="36"/>
  <c r="Q3341" i="36"/>
  <c r="Q3340" i="36"/>
  <c r="Q3339" i="36"/>
  <c r="Q3338" i="36"/>
  <c r="Q3337" i="36"/>
  <c r="Q3336" i="36"/>
  <c r="Q3335" i="36"/>
  <c r="Q3334" i="36"/>
  <c r="Q3333" i="36"/>
  <c r="Q3332" i="36"/>
  <c r="Q3331" i="36"/>
  <c r="Q3330" i="36"/>
  <c r="Q3329" i="36"/>
  <c r="Q3328" i="36"/>
  <c r="Q3327" i="36"/>
  <c r="Q3326" i="36"/>
  <c r="Q3325" i="36"/>
  <c r="Q3324" i="36"/>
  <c r="Q3323" i="36"/>
  <c r="Q3310" i="36"/>
  <c r="Q3309" i="36"/>
  <c r="Q3308" i="36"/>
  <c r="Q3307" i="36"/>
  <c r="Q3306" i="36"/>
  <c r="Q3305" i="36"/>
  <c r="Q3304" i="36"/>
  <c r="Q3303" i="36"/>
  <c r="Q3302" i="36"/>
  <c r="Q3301" i="36"/>
  <c r="Q3300" i="36"/>
  <c r="Q3299" i="36"/>
  <c r="Q3298" i="36"/>
  <c r="Q3297" i="36"/>
  <c r="Q3296" i="36"/>
  <c r="Q3295" i="36"/>
  <c r="Q3294" i="36"/>
  <c r="Q3293" i="36"/>
  <c r="Q3292" i="36"/>
  <c r="Q3291" i="36"/>
  <c r="Q3290" i="36"/>
  <c r="Q3289" i="36"/>
  <c r="Q3288" i="36"/>
  <c r="Q3287" i="36"/>
  <c r="Q3286" i="36"/>
  <c r="Q3285" i="36"/>
  <c r="Q3284" i="36"/>
  <c r="Q3283" i="36"/>
  <c r="Q3282" i="36"/>
  <c r="Q3281" i="36"/>
  <c r="Q857" i="36"/>
  <c r="Q856" i="36"/>
  <c r="Q855" i="36"/>
  <c r="Q854" i="36"/>
  <c r="Q853" i="36"/>
  <c r="Q849" i="36"/>
  <c r="Q848" i="36"/>
  <c r="Q847" i="36"/>
  <c r="Q846" i="36"/>
  <c r="Q845" i="36"/>
  <c r="Q844" i="36"/>
  <c r="Q843" i="36"/>
  <c r="Q842" i="36"/>
  <c r="Q841" i="36"/>
  <c r="Q840" i="36"/>
  <c r="Q839" i="36"/>
  <c r="Q838" i="36"/>
  <c r="Q837" i="36"/>
  <c r="Q835" i="36"/>
  <c r="Q834" i="36"/>
  <c r="Q832" i="36"/>
  <c r="Q831" i="36"/>
  <c r="Q830" i="36"/>
  <c r="Q829" i="36"/>
  <c r="Q828" i="36"/>
  <c r="Q827" i="36"/>
  <c r="Q826" i="36"/>
  <c r="Q825" i="36"/>
  <c r="Q824" i="36"/>
  <c r="Q823" i="36"/>
  <c r="Q822" i="36"/>
  <c r="Q821" i="36"/>
  <c r="Q820" i="36"/>
  <c r="Q817" i="36"/>
  <c r="Q816" i="36"/>
  <c r="Q815" i="36"/>
  <c r="Q814" i="36"/>
  <c r="Q813" i="36"/>
  <c r="Q812" i="36"/>
  <c r="Q811" i="36"/>
  <c r="Q810" i="36"/>
  <c r="Q809" i="36"/>
  <c r="Q808" i="36"/>
  <c r="Q807" i="36"/>
  <c r="Q806" i="36"/>
  <c r="Q805" i="36"/>
  <c r="Q804" i="36"/>
  <c r="Q803" i="36"/>
  <c r="Q802" i="36"/>
  <c r="Q801" i="36"/>
  <c r="Q800" i="36"/>
  <c r="Q799" i="36"/>
  <c r="Q798" i="36"/>
  <c r="Q797" i="36"/>
  <c r="Q795" i="36"/>
  <c r="Q794" i="36"/>
  <c r="Q793" i="36"/>
  <c r="Q792" i="36"/>
  <c r="Q791" i="36"/>
  <c r="Q790" i="36"/>
  <c r="Q789" i="36"/>
  <c r="Q788" i="36"/>
  <c r="Q787" i="36"/>
  <c r="Q786" i="36"/>
  <c r="Q785" i="36"/>
  <c r="Q784" i="36"/>
  <c r="Q783" i="36"/>
  <c r="Q782" i="36"/>
  <c r="Q780" i="36"/>
  <c r="Q779" i="36"/>
  <c r="Q778" i="36"/>
  <c r="Q777" i="36"/>
  <c r="Q776" i="36"/>
  <c r="Q775" i="36"/>
  <c r="Q774" i="36"/>
  <c r="Q772" i="36"/>
  <c r="Q771" i="36"/>
  <c r="Q770" i="36"/>
  <c r="Q769" i="36"/>
  <c r="Q768" i="36"/>
  <c r="Q767" i="36"/>
  <c r="Q766" i="36"/>
  <c r="Q765" i="36"/>
  <c r="Q764" i="36"/>
  <c r="Q763" i="36"/>
  <c r="Q762" i="36"/>
  <c r="Q761" i="36"/>
  <c r="Q760" i="36"/>
  <c r="Q759" i="36"/>
  <c r="Q758" i="36"/>
  <c r="Q757" i="36"/>
  <c r="Q756" i="36"/>
  <c r="Q745" i="36"/>
  <c r="Q744" i="36"/>
  <c r="Q743" i="36"/>
  <c r="Q742" i="36"/>
  <c r="Q741" i="36"/>
  <c r="Q740" i="36"/>
  <c r="Q739" i="36"/>
  <c r="Q738" i="36"/>
  <c r="Q737" i="36"/>
  <c r="Q736" i="36"/>
  <c r="Q735" i="36"/>
  <c r="Q734" i="36"/>
  <c r="Q733" i="36"/>
  <c r="Q732" i="36"/>
  <c r="Q731" i="36"/>
  <c r="Q730" i="36"/>
  <c r="Q729" i="36"/>
  <c r="Q728" i="36"/>
  <c r="Q11100" i="36"/>
  <c r="Q11099" i="36"/>
  <c r="Q11098" i="36"/>
  <c r="Q11097" i="36"/>
  <c r="Q8465" i="36"/>
  <c r="Q8464" i="36"/>
  <c r="Q8461" i="36"/>
  <c r="Q5856" i="36"/>
  <c r="Q5851" i="36"/>
  <c r="Q752" i="36"/>
  <c r="Q751" i="36"/>
  <c r="Q11091" i="36"/>
  <c r="Q11090" i="36"/>
  <c r="Q8458" i="36"/>
  <c r="Q5855" i="36"/>
  <c r="Q11222" i="36"/>
  <c r="Q11221" i="36"/>
  <c r="Q11220" i="36"/>
  <c r="Q11202" i="36"/>
  <c r="Q11201" i="36"/>
  <c r="Q11160" i="36"/>
  <c r="Q11135" i="36"/>
  <c r="Q11131" i="36"/>
  <c r="Q11130" i="36"/>
  <c r="Q11129" i="36"/>
  <c r="Q11095" i="36"/>
  <c r="Q8574" i="36"/>
  <c r="Q8573" i="36"/>
  <c r="Q8572" i="36"/>
  <c r="Q8558" i="36"/>
  <c r="Q8557" i="36"/>
  <c r="Q8556" i="36"/>
  <c r="Q8555" i="36"/>
  <c r="Q8551" i="36"/>
  <c r="Q8503" i="36"/>
  <c r="Q8500" i="36"/>
  <c r="Q8491" i="36"/>
  <c r="Q5968" i="36"/>
  <c r="Q5966" i="36"/>
  <c r="Q5965" i="36"/>
  <c r="Q5964" i="36"/>
  <c r="Q5961" i="36"/>
  <c r="Q5955" i="36"/>
  <c r="Q5915" i="36"/>
  <c r="Q5914" i="36"/>
  <c r="Q5912" i="36"/>
  <c r="Q5896" i="36"/>
  <c r="Q5895" i="36"/>
  <c r="Q5894" i="36"/>
  <c r="Q5893" i="36"/>
  <c r="Q5886" i="36"/>
  <c r="Q3424" i="36"/>
  <c r="Q3422" i="36"/>
  <c r="Q3407" i="36"/>
  <c r="Q3405" i="36"/>
  <c r="Q3356" i="36"/>
  <c r="Q3355" i="36"/>
  <c r="Q3354" i="36"/>
  <c r="Q852" i="36"/>
  <c r="Q851" i="36"/>
  <c r="Q850" i="36"/>
  <c r="Q836" i="36"/>
  <c r="Q833" i="36"/>
  <c r="Q781" i="36"/>
  <c r="Q11101" i="36"/>
  <c r="Q8463" i="36"/>
  <c r="Q8462" i="36"/>
  <c r="Q5854" i="36"/>
  <c r="Q5853" i="36"/>
  <c r="Q3319" i="36"/>
  <c r="Q3318" i="36"/>
  <c r="Q3317" i="36"/>
  <c r="Q3316" i="36"/>
  <c r="Q754" i="36"/>
  <c r="Q753" i="36"/>
  <c r="Q5846" i="36"/>
  <c r="Q5845" i="36"/>
  <c r="Q3313" i="36"/>
  <c r="Q747" i="36"/>
  <c r="Q11088" i="36"/>
  <c r="Q8459" i="36"/>
  <c r="Q5844" i="36"/>
  <c r="Q3312" i="36"/>
  <c r="Q11096" i="36"/>
  <c r="Q11093" i="36"/>
  <c r="Q11092" i="36"/>
  <c r="Q5848" i="36"/>
  <c r="W119" i="37"/>
  <c r="W120" i="37"/>
  <c r="W121" i="37"/>
  <c r="W122" i="37"/>
  <c r="W123" i="37"/>
  <c r="W124" i="37"/>
  <c r="W125" i="37"/>
  <c r="W126" i="37"/>
  <c r="W127" i="37"/>
  <c r="W128" i="37"/>
  <c r="T118" i="37"/>
  <c r="T128" i="37"/>
  <c r="T127" i="37"/>
  <c r="T126" i="37"/>
  <c r="T125" i="37"/>
  <c r="T124" i="37"/>
  <c r="T123" i="37"/>
  <c r="T122" i="37"/>
  <c r="T121" i="37"/>
  <c r="T120" i="37"/>
  <c r="T119" i="37"/>
  <c r="S128" i="37"/>
  <c r="S127" i="37"/>
  <c r="S126" i="37"/>
  <c r="S125" i="37"/>
  <c r="S124" i="37"/>
  <c r="S123" i="37"/>
  <c r="S122" i="37"/>
  <c r="S121" i="37"/>
  <c r="S120" i="37"/>
  <c r="S119" i="37"/>
  <c r="R120" i="37"/>
  <c r="R121" i="37"/>
  <c r="R122" i="37"/>
  <c r="R123" i="37"/>
  <c r="R124" i="37"/>
  <c r="R125" i="37"/>
  <c r="R126" i="37"/>
  <c r="R127" i="37"/>
  <c r="R128" i="37"/>
  <c r="R119" i="37"/>
  <c r="Q125" i="37"/>
  <c r="Q126" i="37"/>
  <c r="Q127" i="37"/>
  <c r="Q124" i="37"/>
  <c r="Q122" i="37"/>
  <c r="Q119" i="37"/>
  <c r="P120" i="37"/>
  <c r="P121" i="37"/>
  <c r="P122" i="37"/>
  <c r="P123" i="37"/>
  <c r="P124" i="37"/>
  <c r="P125" i="37"/>
  <c r="P126" i="37"/>
  <c r="P127" i="37"/>
  <c r="P128" i="37"/>
  <c r="P119" i="37"/>
  <c r="Q11317" i="36"/>
  <c r="Q11316" i="36"/>
  <c r="Q11315" i="36"/>
  <c r="Q11314" i="36"/>
  <c r="Q11313" i="36"/>
  <c r="Q11312" i="36"/>
  <c r="Q11311" i="36"/>
  <c r="Q11310" i="36"/>
  <c r="Q11309" i="36"/>
  <c r="Q11307" i="36"/>
  <c r="Q11305" i="36"/>
  <c r="Q11304" i="36"/>
  <c r="Q11302" i="36"/>
  <c r="Q11301" i="36"/>
  <c r="Q11300" i="36"/>
  <c r="Q11299" i="36"/>
  <c r="Q11298" i="36"/>
  <c r="Q11297" i="36"/>
  <c r="Q11296" i="36"/>
  <c r="Q11295" i="36"/>
  <c r="Q11294" i="36"/>
  <c r="Q11293" i="36"/>
  <c r="Q11292" i="36"/>
  <c r="Q11291" i="36"/>
  <c r="Q11290" i="36"/>
  <c r="Q11289" i="36"/>
  <c r="Q11288" i="36"/>
  <c r="Q11287" i="36"/>
  <c r="Q11286" i="36"/>
  <c r="Q11285" i="36"/>
  <c r="Q11284" i="36"/>
  <c r="Q11283" i="36"/>
  <c r="Q11282" i="36"/>
  <c r="Q11281" i="36"/>
  <c r="Q11280" i="36"/>
  <c r="Q11279" i="36"/>
  <c r="Q11278" i="36"/>
  <c r="Q11277" i="36"/>
  <c r="Q11276" i="36"/>
  <c r="Q11275" i="36"/>
  <c r="Q11274" i="36"/>
  <c r="Q11273" i="36"/>
  <c r="Q11270" i="36"/>
  <c r="Q11269" i="36"/>
  <c r="Q11268" i="36"/>
  <c r="Q11267" i="36"/>
  <c r="Q11266" i="36"/>
  <c r="Q11265" i="36"/>
  <c r="Q11264" i="36"/>
  <c r="Q11263" i="36"/>
  <c r="Q11260" i="36"/>
  <c r="Q11256" i="36"/>
  <c r="Q11255" i="36"/>
  <c r="Q11254" i="36"/>
  <c r="Q11253" i="36"/>
  <c r="Q11252" i="36"/>
  <c r="Q11251" i="36"/>
  <c r="Q11250" i="36"/>
  <c r="Q11249" i="36"/>
  <c r="Q11247" i="36"/>
  <c r="Q11241" i="36"/>
  <c r="Q11240" i="36"/>
  <c r="Q11238" i="36"/>
  <c r="Q11237" i="36"/>
  <c r="Q11236" i="36"/>
  <c r="Q11235" i="36"/>
  <c r="Q11234" i="36"/>
  <c r="Q11233" i="36"/>
  <c r="Q11232" i="36"/>
  <c r="Q11231" i="36"/>
  <c r="Q11230" i="36"/>
  <c r="Q11229" i="36"/>
  <c r="Q8678" i="36"/>
  <c r="Q8677" i="36"/>
  <c r="Q8676" i="36"/>
  <c r="Q8675" i="36"/>
  <c r="Q8674" i="36"/>
  <c r="Q8673" i="36"/>
  <c r="Q8672" i="36"/>
  <c r="Q8671" i="36"/>
  <c r="Q8670" i="36"/>
  <c r="Q8669" i="36"/>
  <c r="Q8667" i="36"/>
  <c r="Q8666" i="36"/>
  <c r="Q8665" i="36"/>
  <c r="Q8664" i="36"/>
  <c r="Q8663" i="36"/>
  <c r="Q8662" i="36"/>
  <c r="Q8661" i="36"/>
  <c r="Q8660" i="36"/>
  <c r="Q8659" i="36"/>
  <c r="Q8658" i="36"/>
  <c r="Q8657" i="36"/>
  <c r="Q8656" i="36"/>
  <c r="Q8655" i="36"/>
  <c r="Q8654" i="36"/>
  <c r="Q8653" i="36"/>
  <c r="Q8652" i="36"/>
  <c r="Q8651" i="36"/>
  <c r="Q8650" i="36"/>
  <c r="Q8649" i="36"/>
  <c r="Q8648" i="36"/>
  <c r="Q8647" i="36"/>
  <c r="Q8646" i="36"/>
  <c r="Q8645" i="36"/>
  <c r="Q8644" i="36"/>
  <c r="Q8643" i="36"/>
  <c r="Q8642" i="36"/>
  <c r="Q8641" i="36"/>
  <c r="Q8640" i="36"/>
  <c r="Q8639" i="36"/>
  <c r="Q8638" i="36"/>
  <c r="Q8637" i="36"/>
  <c r="Q8636" i="36"/>
  <c r="Q8634" i="36"/>
  <c r="Q8633" i="36"/>
  <c r="Q8632" i="36"/>
  <c r="Q8631" i="36"/>
  <c r="Q8630" i="36"/>
  <c r="Q8629" i="36"/>
  <c r="Q8628" i="36"/>
  <c r="Q8627" i="36"/>
  <c r="Q8626" i="36"/>
  <c r="Q8625" i="36"/>
  <c r="Q8624" i="36"/>
  <c r="Q8621" i="36"/>
  <c r="Q8620" i="36"/>
  <c r="Q8619" i="36"/>
  <c r="Q8618" i="36"/>
  <c r="Q8617" i="36"/>
  <c r="Q8616" i="36"/>
  <c r="Q8615" i="36"/>
  <c r="Q8614" i="36"/>
  <c r="Q8613" i="36"/>
  <c r="Q8612" i="36"/>
  <c r="Q8611" i="36"/>
  <c r="Q8610" i="36"/>
  <c r="Q8609" i="36"/>
  <c r="Q8608" i="36"/>
  <c r="Q8607" i="36"/>
  <c r="Q8606" i="36"/>
  <c r="Q8605" i="36"/>
  <c r="Q8603" i="36"/>
  <c r="Q8602" i="36"/>
  <c r="Q8601" i="36"/>
  <c r="Q8600" i="36"/>
  <c r="Q8599" i="36"/>
  <c r="Q8598" i="36"/>
  <c r="Q8597" i="36"/>
  <c r="Q8591" i="36"/>
  <c r="Q8587" i="36"/>
  <c r="Q8586" i="36"/>
  <c r="Q8585" i="36"/>
  <c r="Q8584" i="36"/>
  <c r="Q8583" i="36"/>
  <c r="Q8582" i="36"/>
  <c r="Q8581" i="36"/>
  <c r="Q8580" i="36"/>
  <c r="Q8579" i="36"/>
  <c r="Q8578" i="36"/>
  <c r="Q8577" i="36"/>
  <c r="Q8576" i="36"/>
  <c r="Q8575" i="36"/>
  <c r="Q6081" i="36"/>
  <c r="Q6080" i="36"/>
  <c r="Q6079" i="36"/>
  <c r="Q6078" i="36"/>
  <c r="Q6076" i="36"/>
  <c r="Q6075" i="36"/>
  <c r="Q6074" i="36"/>
  <c r="Q6073" i="36"/>
  <c r="Q6072" i="36"/>
  <c r="Q6071" i="36"/>
  <c r="Q6069" i="36"/>
  <c r="Q6067" i="36"/>
  <c r="Q6066" i="36"/>
  <c r="Q6065" i="36"/>
  <c r="Q6064" i="36"/>
  <c r="Q6063" i="36"/>
  <c r="Q6062" i="36"/>
  <c r="Q6061" i="36"/>
  <c r="Q6060" i="36"/>
  <c r="Q6059" i="36"/>
  <c r="Q6058" i="36"/>
  <c r="Q6057" i="36"/>
  <c r="Q6056" i="36"/>
  <c r="Q6055" i="36"/>
  <c r="Q6054" i="36"/>
  <c r="Q6053" i="36"/>
  <c r="Q6052" i="36"/>
  <c r="Q6051" i="36"/>
  <c r="Q6050" i="36"/>
  <c r="Q6049" i="36"/>
  <c r="Q6048" i="36"/>
  <c r="Q6047" i="36"/>
  <c r="Q6046" i="36"/>
  <c r="Q6045" i="36"/>
  <c r="Q6044" i="36"/>
  <c r="Q6043" i="36"/>
  <c r="Q6042" i="36"/>
  <c r="Q6041" i="36"/>
  <c r="Q6040" i="36"/>
  <c r="Q6039" i="36"/>
  <c r="Q6038" i="36"/>
  <c r="Q6037" i="36"/>
  <c r="Q6036" i="36"/>
  <c r="Q6035" i="36"/>
  <c r="Q6034" i="36"/>
  <c r="Q6033" i="36"/>
  <c r="Q6032" i="36"/>
  <c r="Q6031" i="36"/>
  <c r="Q6030" i="36"/>
  <c r="Q6029" i="36"/>
  <c r="Q6028" i="36"/>
  <c r="Q6027" i="36"/>
  <c r="Q6025" i="36"/>
  <c r="Q6023" i="36"/>
  <c r="Q6021" i="36"/>
  <c r="Q6020" i="36"/>
  <c r="Q6018" i="36"/>
  <c r="Q6017" i="36"/>
  <c r="Q6016" i="36"/>
  <c r="Q6015" i="36"/>
  <c r="Q6013" i="36"/>
  <c r="Q6012" i="36"/>
  <c r="Q6011" i="36"/>
  <c r="Q6010" i="36"/>
  <c r="Q6009" i="36"/>
  <c r="Q6008" i="36"/>
  <c r="Q6007" i="36"/>
  <c r="Q6006" i="36"/>
  <c r="Q6005" i="36"/>
  <c r="Q6004" i="36"/>
  <c r="Q6003" i="36"/>
  <c r="Q6002" i="36"/>
  <c r="Q6000" i="36"/>
  <c r="Q5999" i="36"/>
  <c r="Q5998" i="36"/>
  <c r="Q5996" i="36"/>
  <c r="Q5995" i="36"/>
  <c r="Q5994" i="36"/>
  <c r="Q5991" i="36"/>
  <c r="Q5985" i="36"/>
  <c r="Q5984" i="36"/>
  <c r="Q5983" i="36"/>
  <c r="Q5982" i="36"/>
  <c r="Q5981" i="36"/>
  <c r="Q5980" i="36"/>
  <c r="Q5979" i="36"/>
  <c r="Q5978" i="36"/>
  <c r="Q5977" i="36"/>
  <c r="Q5976" i="36"/>
  <c r="Q5975" i="36"/>
  <c r="Q5974" i="36"/>
  <c r="Q5973" i="36"/>
  <c r="Q5972" i="36"/>
  <c r="Q5971" i="36"/>
  <c r="Q5970" i="36"/>
  <c r="Q3520" i="36"/>
  <c r="Q3519" i="36"/>
  <c r="Q3518" i="36"/>
  <c r="Q3517" i="36"/>
  <c r="Q3516" i="36"/>
  <c r="Q3515" i="36"/>
  <c r="Q3514" i="36"/>
  <c r="Q3513" i="36"/>
  <c r="Q3512" i="36"/>
  <c r="Q3511" i="36"/>
  <c r="Q3510" i="36"/>
  <c r="Q3509" i="36"/>
  <c r="Q3508" i="36"/>
  <c r="Q3507" i="36"/>
  <c r="Q3505" i="36"/>
  <c r="Q3504" i="36"/>
  <c r="Q3503" i="36"/>
  <c r="Q3502" i="36"/>
  <c r="Q3501" i="36"/>
  <c r="Q3500" i="36"/>
  <c r="Q3499" i="36"/>
  <c r="Q3498" i="36"/>
  <c r="Q3497" i="36"/>
  <c r="Q3496" i="36"/>
  <c r="Q3495" i="36"/>
  <c r="Q3494" i="36"/>
  <c r="Q3493" i="36"/>
  <c r="Q3492" i="36"/>
  <c r="Q3491" i="36"/>
  <c r="Q3490" i="36"/>
  <c r="Q3489" i="36"/>
  <c r="Q3488" i="36"/>
  <c r="Q3487" i="36"/>
  <c r="Q3486" i="36"/>
  <c r="Q3485" i="36"/>
  <c r="Q3484" i="36"/>
  <c r="Q3483" i="36"/>
  <c r="Q3482" i="36"/>
  <c r="Q3477" i="36"/>
  <c r="Q3476" i="36"/>
  <c r="Q3475" i="36"/>
  <c r="Q3474" i="36"/>
  <c r="Q3472" i="36"/>
  <c r="Q3471" i="36"/>
  <c r="Q3470" i="36"/>
  <c r="Q3469" i="36"/>
  <c r="Q3468" i="36"/>
  <c r="Q3467" i="36"/>
  <c r="Q3466" i="36"/>
  <c r="Q3465" i="36"/>
  <c r="Q3464" i="36"/>
  <c r="Q3462" i="36"/>
  <c r="Q3461" i="36"/>
  <c r="Q3460" i="36"/>
  <c r="Q3459" i="36"/>
  <c r="Q3458" i="36"/>
  <c r="Q3457" i="36"/>
  <c r="Q3456" i="36"/>
  <c r="Q3454" i="36"/>
  <c r="Q3453" i="36"/>
  <c r="Q3443" i="36"/>
  <c r="Q3442" i="36"/>
  <c r="Q3441" i="36"/>
  <c r="Q3440" i="36"/>
  <c r="Q3439" i="36"/>
  <c r="Q3438" i="36"/>
  <c r="Q3437" i="36"/>
  <c r="Q3436" i="36"/>
  <c r="Q3435" i="36"/>
  <c r="Q3434" i="36"/>
  <c r="Q3433" i="36"/>
  <c r="Q3432" i="36"/>
  <c r="Q3431" i="36"/>
  <c r="Q3430" i="36"/>
  <c r="Q3429" i="36"/>
  <c r="Q3428" i="36"/>
  <c r="Q3427" i="36"/>
  <c r="Q3426" i="36"/>
  <c r="Q3425" i="36"/>
  <c r="Q942" i="36"/>
  <c r="Q941" i="36"/>
  <c r="Q940" i="36"/>
  <c r="Q939" i="36"/>
  <c r="Q937" i="36"/>
  <c r="Q936" i="36"/>
  <c r="Q935" i="36"/>
  <c r="Q934" i="36"/>
  <c r="Q933" i="36"/>
  <c r="Q932" i="36"/>
  <c r="Q931" i="36"/>
  <c r="Q930" i="36"/>
  <c r="Q929" i="36"/>
  <c r="Q928" i="36"/>
  <c r="Q927" i="36"/>
  <c r="Q926" i="36"/>
  <c r="Q924" i="36"/>
  <c r="Q923" i="36"/>
  <c r="Q922" i="36"/>
  <c r="Q921" i="36"/>
  <c r="Q920" i="36"/>
  <c r="Q919" i="36"/>
  <c r="Q918" i="36"/>
  <c r="Q917" i="36"/>
  <c r="Q916" i="36"/>
  <c r="Q915" i="36"/>
  <c r="Q914" i="36"/>
  <c r="Q913" i="36"/>
  <c r="Q912" i="36"/>
  <c r="Q911" i="36"/>
  <c r="Q910" i="36"/>
  <c r="Q909" i="36"/>
  <c r="Q908" i="36"/>
  <c r="Q907" i="36"/>
  <c r="Q906" i="36"/>
  <c r="Q905" i="36"/>
  <c r="Q904" i="36"/>
  <c r="Q898" i="36"/>
  <c r="Q897" i="36"/>
  <c r="Q896" i="36"/>
  <c r="Q895" i="36"/>
  <c r="Q893" i="36"/>
  <c r="Q892" i="36"/>
  <c r="Q891" i="36"/>
  <c r="Q890" i="36"/>
  <c r="Q889" i="36"/>
  <c r="Q888" i="36"/>
  <c r="Q887" i="36"/>
  <c r="Q885" i="36"/>
  <c r="Q884" i="36"/>
  <c r="Q883" i="36"/>
  <c r="Q882" i="36"/>
  <c r="Q881" i="36"/>
  <c r="Q880" i="36"/>
  <c r="Q879" i="36"/>
  <c r="Q878" i="36"/>
  <c r="Q877" i="36"/>
  <c r="Q876" i="36"/>
  <c r="Q875" i="36"/>
  <c r="Q874" i="36"/>
  <c r="Q873" i="36"/>
  <c r="Q872" i="36"/>
  <c r="Q871" i="36"/>
  <c r="Q870" i="36"/>
  <c r="Q869" i="36"/>
  <c r="Q864" i="36"/>
  <c r="Q863" i="36"/>
  <c r="Q862" i="36"/>
  <c r="Q861" i="36"/>
  <c r="Q860" i="36"/>
  <c r="Q859" i="36"/>
  <c r="Q858" i="36"/>
  <c r="Q11246" i="36"/>
  <c r="Q11245" i="36"/>
  <c r="Q11243" i="36"/>
  <c r="Q8590" i="36"/>
  <c r="Q6001" i="36"/>
  <c r="Q5993" i="36"/>
  <c r="Q3463" i="36"/>
  <c r="Q3451" i="36"/>
  <c r="Q3450" i="36"/>
  <c r="Q3448" i="36"/>
  <c r="Q3447" i="36"/>
  <c r="Q3446" i="36"/>
  <c r="Q868" i="36"/>
  <c r="Q11242" i="36"/>
  <c r="Q5987" i="36"/>
  <c r="Q3449" i="36"/>
  <c r="Q3445" i="36"/>
  <c r="Q5990" i="36"/>
  <c r="Q5989" i="36"/>
  <c r="Q5988" i="36"/>
  <c r="Q865" i="36"/>
  <c r="Q8589" i="36"/>
  <c r="Q8588" i="36"/>
  <c r="Q5986" i="36"/>
  <c r="Q866" i="36"/>
  <c r="Q11248" i="36"/>
  <c r="Q8604" i="36"/>
  <c r="Q5997" i="36"/>
  <c r="Q3455" i="36"/>
  <c r="Q11244" i="36"/>
  <c r="Q11239" i="36"/>
  <c r="Q8596" i="36"/>
  <c r="Q8595" i="36"/>
  <c r="Q8594" i="36"/>
  <c r="Q8593" i="36"/>
  <c r="Q8592" i="36"/>
  <c r="Q5992" i="36"/>
  <c r="Q3452" i="36"/>
  <c r="Q3444" i="36"/>
  <c r="Q867" i="36"/>
  <c r="X112" i="37"/>
  <c r="X111" i="37"/>
  <c r="X110" i="37"/>
  <c r="X109" i="37"/>
  <c r="X108" i="37"/>
  <c r="X107" i="37"/>
  <c r="X106" i="37"/>
  <c r="X105" i="37"/>
  <c r="X104" i="37"/>
  <c r="X103" i="37"/>
  <c r="X102" i="37"/>
  <c r="W112" i="37"/>
  <c r="W111" i="37"/>
  <c r="W110" i="37"/>
  <c r="W109" i="37"/>
  <c r="W108" i="37"/>
  <c r="W107" i="37"/>
  <c r="W106" i="37"/>
  <c r="W105" i="37"/>
  <c r="W104" i="37"/>
  <c r="W103" i="37"/>
  <c r="W102" i="37"/>
  <c r="V110" i="37"/>
  <c r="V111" i="37"/>
  <c r="V112" i="37"/>
  <c r="V109" i="37"/>
  <c r="V102" i="37"/>
  <c r="T112" i="37"/>
  <c r="T111" i="37"/>
  <c r="T110" i="37"/>
  <c r="T109" i="37"/>
  <c r="T108" i="37"/>
  <c r="T107" i="37"/>
  <c r="T106" i="37"/>
  <c r="T105" i="37"/>
  <c r="T104" i="37"/>
  <c r="T103" i="37"/>
  <c r="T102" i="37"/>
  <c r="S112" i="37"/>
  <c r="S111" i="37"/>
  <c r="S110" i="37"/>
  <c r="S109" i="37"/>
  <c r="S108" i="37"/>
  <c r="S107" i="37"/>
  <c r="S106" i="37"/>
  <c r="S105" i="37"/>
  <c r="S104" i="37"/>
  <c r="S103" i="37"/>
  <c r="S102" i="37"/>
  <c r="R109" i="37"/>
  <c r="R110" i="37"/>
  <c r="R111" i="37"/>
  <c r="R112" i="37"/>
  <c r="R108" i="37"/>
  <c r="R102" i="37"/>
  <c r="Q110" i="37"/>
  <c r="Q111" i="37"/>
  <c r="Q112" i="37"/>
  <c r="Q109" i="37"/>
  <c r="Q102" i="37"/>
  <c r="P103" i="37"/>
  <c r="P104" i="37"/>
  <c r="P105" i="37"/>
  <c r="P106" i="37"/>
  <c r="P107" i="37"/>
  <c r="P108" i="37"/>
  <c r="P109" i="37"/>
  <c r="P110" i="37"/>
  <c r="P111" i="37"/>
  <c r="P112" i="37"/>
  <c r="P102" i="37"/>
  <c r="Q11454" i="36"/>
  <c r="Q11453" i="36"/>
  <c r="Q11449" i="36"/>
  <c r="Q107" i="37" s="1" a="1"/>
  <c r="Q107" i="37" s="1"/>
  <c r="Q11448" i="36"/>
  <c r="Q8786" i="36"/>
  <c r="Q8785" i="36"/>
  <c r="Q8783" i="36"/>
  <c r="Q8780" i="36"/>
  <c r="Q6202" i="36"/>
  <c r="Q6200" i="36"/>
  <c r="Q6199" i="36"/>
  <c r="Q106" i="37" s="1" a="1"/>
  <c r="Q106" i="37" s="1"/>
  <c r="Q6197" i="36"/>
  <c r="Q6193" i="36"/>
  <c r="Q6192" i="36"/>
  <c r="Q3635" i="36"/>
  <c r="Q3634" i="36"/>
  <c r="Q3619" i="36"/>
  <c r="Q1067" i="36"/>
  <c r="Q1057" i="36"/>
  <c r="Q104" i="37" s="1" a="1"/>
  <c r="Q104" i="37" s="1"/>
  <c r="Q11452" i="36"/>
  <c r="Q11451" i="36"/>
  <c r="Q11450" i="36"/>
  <c r="Q11446" i="36"/>
  <c r="Q8782" i="36"/>
  <c r="Q8778" i="36"/>
  <c r="Q6196" i="36"/>
  <c r="Q3631" i="36"/>
  <c r="Q1070" i="36"/>
  <c r="Q1069" i="36"/>
  <c r="Q1068" i="36"/>
  <c r="Q1065" i="36"/>
  <c r="Q3626" i="36"/>
  <c r="Q3611" i="36"/>
  <c r="Q3610" i="36"/>
  <c r="Q3609" i="36"/>
  <c r="Q3608" i="36"/>
  <c r="Q3607" i="36"/>
  <c r="Q3606" i="36"/>
  <c r="Q3605" i="36"/>
  <c r="Q3604" i="36"/>
  <c r="Q3603" i="36"/>
  <c r="Q3601" i="36"/>
  <c r="Q2087" i="36"/>
  <c r="Q2086" i="36"/>
  <c r="Q2085" i="36"/>
  <c r="Q2084" i="36"/>
  <c r="Q2083" i="36"/>
  <c r="Q2082" i="36"/>
  <c r="Q2081" i="36"/>
  <c r="Q2080" i="36"/>
  <c r="Q2079" i="36"/>
  <c r="Q2078" i="36"/>
  <c r="Q1079" i="36"/>
  <c r="Q1078" i="36"/>
  <c r="Q1076" i="36"/>
  <c r="Q1072" i="36"/>
  <c r="Q1071" i="36"/>
  <c r="Q1062" i="36"/>
  <c r="Q1061" i="36"/>
  <c r="Q1060" i="36"/>
  <c r="Q1050" i="36"/>
  <c r="Q1049" i="36"/>
  <c r="Q1048" i="36"/>
  <c r="Q1047" i="36"/>
  <c r="Q1046" i="36"/>
  <c r="Q1045" i="36"/>
  <c r="Q1043" i="36"/>
  <c r="Q1042" i="36"/>
  <c r="Q3627" i="36"/>
  <c r="Q12471" i="36"/>
  <c r="Q12470" i="36"/>
  <c r="Q12469" i="36"/>
  <c r="Q12468" i="36"/>
  <c r="Q12467" i="36"/>
  <c r="Q12466" i="36"/>
  <c r="Q12465" i="36"/>
  <c r="Q12464" i="36"/>
  <c r="Q11462" i="36"/>
  <c r="Q11461" i="36"/>
  <c r="Q11458" i="36"/>
  <c r="Q11457" i="36"/>
  <c r="Q11456" i="36"/>
  <c r="Q11444" i="36"/>
  <c r="Q11434" i="36"/>
  <c r="Q11433" i="36"/>
  <c r="Q11432" i="36"/>
  <c r="Q11430" i="36"/>
  <c r="Q11429" i="36"/>
  <c r="Q11428" i="36"/>
  <c r="Q11427" i="36"/>
  <c r="Q9816" i="36"/>
  <c r="Q9815" i="36"/>
  <c r="Q9814" i="36"/>
  <c r="Q9813" i="36"/>
  <c r="Q9810" i="36"/>
  <c r="Q8794" i="36"/>
  <c r="Q8793" i="36"/>
  <c r="Q8792" i="36"/>
  <c r="Q8791" i="36"/>
  <c r="Q8790" i="36"/>
  <c r="Q8789" i="36"/>
  <c r="Q8769" i="36"/>
  <c r="Q8767" i="36"/>
  <c r="Q8766" i="36"/>
  <c r="Q8765" i="36"/>
  <c r="Q8764" i="36"/>
  <c r="Q7236" i="36"/>
  <c r="Q7235" i="36"/>
  <c r="Q7234" i="36"/>
  <c r="Q6212" i="36"/>
  <c r="Q6211" i="36"/>
  <c r="Q6210" i="36"/>
  <c r="Q6209" i="36"/>
  <c r="Q6208" i="36"/>
  <c r="Q6195" i="36"/>
  <c r="Q6177" i="36"/>
  <c r="Q6176" i="36"/>
  <c r="Q6175" i="36"/>
  <c r="Q6174" i="36"/>
  <c r="Q6173" i="36"/>
  <c r="Q4643" i="36"/>
  <c r="Q4642" i="36"/>
  <c r="Q4639" i="36"/>
  <c r="Q4638" i="36"/>
  <c r="Q4637" i="36"/>
  <c r="Q4636" i="36"/>
  <c r="Q4634" i="36"/>
  <c r="Q4633" i="36"/>
  <c r="Q4632" i="36"/>
  <c r="Q3643" i="36"/>
  <c r="Q3642" i="36"/>
  <c r="Q3641" i="36"/>
  <c r="Q3640" i="36"/>
  <c r="Q3638" i="36"/>
  <c r="Q3637" i="36"/>
  <c r="Q3636" i="36"/>
  <c r="Q11445" i="36"/>
  <c r="Q8784" i="36"/>
  <c r="Q8781" i="36"/>
  <c r="Q6201" i="36"/>
  <c r="Q3633" i="36"/>
  <c r="Q3629" i="36"/>
  <c r="Q3628" i="36"/>
  <c r="Q11447" i="36"/>
  <c r="Q3632" i="36"/>
  <c r="Q6219" i="36"/>
  <c r="Q12481" i="36"/>
  <c r="Q12480" i="36"/>
  <c r="Q12479" i="36"/>
  <c r="Q12478" i="36"/>
  <c r="Q12477" i="36"/>
  <c r="Q12476" i="36"/>
  <c r="Q12475" i="36"/>
  <c r="Q12474" i="36"/>
  <c r="Q12473" i="36"/>
  <c r="Q12472" i="36"/>
  <c r="Q12463" i="36"/>
  <c r="Q12462" i="36"/>
  <c r="Q12459" i="36"/>
  <c r="Q12458" i="36"/>
  <c r="Q12457" i="36"/>
  <c r="Q12455" i="36"/>
  <c r="Q12454" i="36"/>
  <c r="Q12453" i="36"/>
  <c r="Q12452" i="36"/>
  <c r="Q11467" i="36"/>
  <c r="Q11466" i="36"/>
  <c r="Q11465" i="36"/>
  <c r="Q11463" i="36"/>
  <c r="Q11460" i="36"/>
  <c r="Q11459" i="36"/>
  <c r="Q11455" i="36"/>
  <c r="Q11443" i="36"/>
  <c r="Q11442" i="36"/>
  <c r="Q11441" i="36"/>
  <c r="Q11440" i="36"/>
  <c r="Q11439" i="36"/>
  <c r="Q11438" i="36"/>
  <c r="Q11437" i="36"/>
  <c r="Q11436" i="36"/>
  <c r="Q11435" i="36"/>
  <c r="Q11431" i="36"/>
  <c r="Q11426" i="36"/>
  <c r="Q11425" i="36"/>
  <c r="Q11424" i="36"/>
  <c r="Q11423" i="36"/>
  <c r="Q11420" i="36"/>
  <c r="Q11419" i="36"/>
  <c r="Q11418" i="36"/>
  <c r="Q9818" i="36"/>
  <c r="Q9817" i="36"/>
  <c r="Q9812" i="36"/>
  <c r="Q9811" i="36"/>
  <c r="Q9809" i="36"/>
  <c r="Q9808" i="36"/>
  <c r="Q9807" i="36"/>
  <c r="Q9806" i="36"/>
  <c r="Q9805" i="36"/>
  <c r="Q8802" i="36"/>
  <c r="Q8801" i="36"/>
  <c r="Q8800" i="36"/>
  <c r="Q8799" i="36"/>
  <c r="Q8796" i="36"/>
  <c r="Q8795" i="36"/>
  <c r="Q8788" i="36"/>
  <c r="Q8787" i="36"/>
  <c r="Q8779" i="36"/>
  <c r="Q8777" i="36"/>
  <c r="Q8776" i="36"/>
  <c r="Q8775" i="36"/>
  <c r="Q8774" i="36"/>
  <c r="Q8773" i="36"/>
  <c r="Q8772" i="36"/>
  <c r="Q8771" i="36"/>
  <c r="Q8770" i="36"/>
  <c r="Q8768" i="36"/>
  <c r="Q8763" i="36"/>
  <c r="Q8762" i="36"/>
  <c r="Q8761" i="36"/>
  <c r="Q8759" i="36"/>
  <c r="Q8758" i="36"/>
  <c r="Q7244" i="36"/>
  <c r="Q7243" i="36"/>
  <c r="Q7242" i="36"/>
  <c r="Q7241" i="36"/>
  <c r="Q7240" i="36"/>
  <c r="Q7239" i="36"/>
  <c r="Q7238" i="36"/>
  <c r="Q7237" i="36"/>
  <c r="Q7233" i="36"/>
  <c r="Q7232" i="36"/>
  <c r="Q7231" i="36"/>
  <c r="Q7230" i="36"/>
  <c r="Q7229" i="36"/>
  <c r="Q7228" i="36"/>
  <c r="Q7227" i="36"/>
  <c r="Q7226" i="36"/>
  <c r="Q7225" i="36"/>
  <c r="Q7223" i="36"/>
  <c r="Q6220" i="36"/>
  <c r="Q6218" i="36"/>
  <c r="Q6217" i="36"/>
  <c r="Q6216" i="36"/>
  <c r="Q6215" i="36"/>
  <c r="Q6207" i="36"/>
  <c r="Q6206" i="36"/>
  <c r="Q6205" i="36"/>
  <c r="Q6204" i="36"/>
  <c r="Q6203" i="36"/>
  <c r="Q6198" i="36"/>
  <c r="Q6194" i="36"/>
  <c r="Q6191" i="36"/>
  <c r="Q6190" i="36"/>
  <c r="Q6189" i="36"/>
  <c r="Q6188" i="36"/>
  <c r="Q6187" i="36"/>
  <c r="Q6186" i="36"/>
  <c r="Q6185" i="36"/>
  <c r="Q6184" i="36"/>
  <c r="Q6183" i="36"/>
  <c r="Q6182" i="36"/>
  <c r="Q6181" i="36"/>
  <c r="Q6180" i="36"/>
  <c r="Q6179" i="36"/>
  <c r="Q6178" i="36"/>
  <c r="Q6172" i="36"/>
  <c r="Q6170" i="36"/>
  <c r="Q6166" i="36"/>
  <c r="Q6164" i="36"/>
  <c r="Q6163" i="36"/>
  <c r="Q4646" i="36"/>
  <c r="Q4645" i="36"/>
  <c r="Q4644" i="36"/>
  <c r="Q4641" i="36"/>
  <c r="Q4640" i="36"/>
  <c r="Q4635" i="36"/>
  <c r="Q4631" i="36"/>
  <c r="Q4630" i="36"/>
  <c r="Q4628" i="36"/>
  <c r="Q4627" i="36"/>
  <c r="Q4623" i="36"/>
  <c r="Q4621" i="36"/>
  <c r="Q3652" i="36"/>
  <c r="Q3651" i="36"/>
  <c r="Q3650" i="36"/>
  <c r="Q3646" i="36"/>
  <c r="Q3639" i="36"/>
  <c r="Q3630" i="36"/>
  <c r="Q3625" i="36"/>
  <c r="Q3624" i="36"/>
  <c r="Q3623" i="36"/>
  <c r="Q3620" i="36"/>
  <c r="Q3618" i="36"/>
  <c r="Q3617" i="36"/>
  <c r="Q3616" i="36"/>
  <c r="Q3615" i="36"/>
  <c r="Q3614" i="36"/>
  <c r="Q3613" i="36"/>
  <c r="Q3612" i="36"/>
  <c r="Q3602" i="36"/>
  <c r="Q3600" i="36"/>
  <c r="Q3599" i="36"/>
  <c r="Q3598" i="36"/>
  <c r="Q3597" i="36"/>
  <c r="Q3593" i="36"/>
  <c r="Q3591" i="36"/>
  <c r="Q2090" i="36"/>
  <c r="Q2089" i="36"/>
  <c r="Q2088" i="36"/>
  <c r="Q2077" i="36"/>
  <c r="Q2074" i="36"/>
  <c r="Q2073" i="36"/>
  <c r="Q2072" i="36"/>
  <c r="Q1085" i="36"/>
  <c r="Q1084" i="36"/>
  <c r="Q1083" i="36"/>
  <c r="Q1082" i="36"/>
  <c r="Q1081" i="36"/>
  <c r="Q1075" i="36"/>
  <c r="Q1074" i="36"/>
  <c r="Q1073" i="36"/>
  <c r="Q1063" i="36"/>
  <c r="Q1059" i="36"/>
  <c r="Q1058" i="36"/>
  <c r="Q1056" i="36"/>
  <c r="Q1055" i="36"/>
  <c r="Q1053" i="36"/>
  <c r="Q1052" i="36"/>
  <c r="Q1051" i="36"/>
  <c r="Q1044" i="36"/>
  <c r="Q1041" i="36"/>
  <c r="Q1040" i="36"/>
  <c r="Q1038" i="36"/>
  <c r="Q1036" i="36"/>
  <c r="Q1035" i="36"/>
  <c r="Q1034" i="36"/>
  <c r="Q1033" i="36"/>
  <c r="Q1032" i="36"/>
  <c r="Q1031" i="36"/>
  <c r="Q1030" i="36"/>
  <c r="X96" i="37"/>
  <c r="X95" i="37"/>
  <c r="X94" i="37"/>
  <c r="X93" i="37"/>
  <c r="X92" i="37"/>
  <c r="X91" i="37"/>
  <c r="X90" i="37"/>
  <c r="X89" i="37"/>
  <c r="X88" i="37"/>
  <c r="X87" i="37"/>
  <c r="X86" i="37"/>
  <c r="W96" i="37"/>
  <c r="W95" i="37"/>
  <c r="W94" i="37"/>
  <c r="W93" i="37"/>
  <c r="W92" i="37"/>
  <c r="W91" i="37"/>
  <c r="W90" i="37"/>
  <c r="W89" i="37"/>
  <c r="W88" i="37"/>
  <c r="W87" i="37"/>
  <c r="W86" i="37"/>
  <c r="V96" i="37"/>
  <c r="V95" i="37"/>
  <c r="V94" i="37"/>
  <c r="V93" i="37"/>
  <c r="V92" i="37"/>
  <c r="V91" i="37"/>
  <c r="V90" i="37"/>
  <c r="V89" i="37"/>
  <c r="V88" i="37"/>
  <c r="V87" i="37"/>
  <c r="V86" i="37"/>
  <c r="T96" i="37"/>
  <c r="T95" i="37"/>
  <c r="T94" i="37"/>
  <c r="T93" i="37"/>
  <c r="T92" i="37"/>
  <c r="T91" i="37"/>
  <c r="T90" i="37"/>
  <c r="T89" i="37"/>
  <c r="T88" i="37"/>
  <c r="T87" i="37"/>
  <c r="T86" i="37"/>
  <c r="S96" i="37"/>
  <c r="S95" i="37"/>
  <c r="S94" i="37"/>
  <c r="S93" i="37"/>
  <c r="S92" i="37"/>
  <c r="S91" i="37"/>
  <c r="S90" i="37"/>
  <c r="S89" i="37"/>
  <c r="S88" i="37"/>
  <c r="S87" i="37"/>
  <c r="S86" i="37"/>
  <c r="Q96" i="37"/>
  <c r="Q95" i="37"/>
  <c r="Q94" i="37"/>
  <c r="Q93" i="37"/>
  <c r="Q92" i="37"/>
  <c r="Q91" i="37"/>
  <c r="Q90" i="37"/>
  <c r="Q89" i="37"/>
  <c r="Q88" i="37"/>
  <c r="Q87" i="37"/>
  <c r="Q86" i="37"/>
  <c r="P87" i="37"/>
  <c r="P88" i="37"/>
  <c r="P89" i="37"/>
  <c r="P90" i="37"/>
  <c r="P91" i="37"/>
  <c r="P92" i="37"/>
  <c r="P93" i="37"/>
  <c r="P94" i="37"/>
  <c r="P95" i="37"/>
  <c r="P96" i="37"/>
  <c r="P86" i="37"/>
  <c r="R93" i="37"/>
  <c r="R94" i="37"/>
  <c r="R92" i="37"/>
  <c r="Q11415" i="36"/>
  <c r="Q11414" i="36"/>
  <c r="Q11413" i="36"/>
  <c r="Q11412" i="36"/>
  <c r="Q11411" i="36"/>
  <c r="Q11407" i="36"/>
  <c r="Q11406" i="36"/>
  <c r="Q8757" i="36"/>
  <c r="Q8755" i="36"/>
  <c r="Q8753" i="36"/>
  <c r="Q8752" i="36"/>
  <c r="Q8751" i="36"/>
  <c r="Q6162" i="36"/>
  <c r="Q6160" i="36"/>
  <c r="Q6159" i="36"/>
  <c r="Q6157" i="36"/>
  <c r="Q6156" i="36"/>
  <c r="Q6152" i="36"/>
  <c r="Q6151" i="36"/>
  <c r="Q3590" i="36"/>
  <c r="Q3588" i="36"/>
  <c r="Q3586" i="36"/>
  <c r="Q3585" i="36"/>
  <c r="Q3584" i="36"/>
  <c r="Q3583" i="36"/>
  <c r="Q3582" i="36"/>
  <c r="Q1028" i="36"/>
  <c r="Q1025" i="36"/>
  <c r="Q1021" i="36"/>
  <c r="Q11417" i="36"/>
  <c r="Q11416" i="36"/>
  <c r="Q8756" i="36"/>
  <c r="Q8754" i="36"/>
  <c r="Q6158" i="36"/>
  <c r="Q1027" i="36"/>
  <c r="Q1026" i="36"/>
  <c r="Q1024" i="36"/>
  <c r="Q11409" i="36"/>
  <c r="Q11408" i="36"/>
  <c r="Q8750" i="36"/>
  <c r="Q6161" i="36"/>
  <c r="Q6155" i="36"/>
  <c r="Q6154" i="36"/>
  <c r="Q6153" i="36"/>
  <c r="Q3589" i="36"/>
  <c r="Q1022" i="36"/>
  <c r="D93" i="37"/>
  <c r="D94" i="37"/>
  <c r="D95" i="37"/>
  <c r="D92" i="37"/>
  <c r="D90" i="37"/>
  <c r="I126" i="37"/>
  <c r="I127" i="37"/>
  <c r="I128" i="37"/>
  <c r="I125" i="37"/>
  <c r="I123" i="37"/>
  <c r="I122" i="37"/>
  <c r="I118" i="37"/>
  <c r="G127" i="37"/>
  <c r="G128" i="37"/>
  <c r="G119" i="37"/>
  <c r="G120" i="37"/>
  <c r="G121" i="37"/>
  <c r="G122" i="37"/>
  <c r="G123" i="37"/>
  <c r="G124" i="37"/>
  <c r="G125" i="37"/>
  <c r="G126" i="37"/>
  <c r="G118" i="37"/>
  <c r="E119" i="37"/>
  <c r="E120" i="37"/>
  <c r="E121" i="37"/>
  <c r="E122" i="37"/>
  <c r="E123" i="37"/>
  <c r="E124" i="37"/>
  <c r="E125" i="37"/>
  <c r="E126" i="37"/>
  <c r="E127" i="37"/>
  <c r="E128" i="37"/>
  <c r="E118" i="37"/>
  <c r="W118" i="37" a="1"/>
  <c r="W118" i="37" s="1"/>
  <c r="Q118" i="37" a="1"/>
  <c r="Q118" i="37" s="1"/>
  <c r="R118" i="37" a="1"/>
  <c r="R118" i="37" s="1"/>
  <c r="S118" i="37" a="1"/>
  <c r="S118" i="37" s="1"/>
  <c r="Q120" i="37" a="1"/>
  <c r="Q120" i="37" s="1"/>
  <c r="Q121" i="37" a="1"/>
  <c r="Q121" i="37" s="1"/>
  <c r="Q123" i="37" a="1"/>
  <c r="Q123" i="37" s="1"/>
  <c r="Q128" i="37" a="1"/>
  <c r="Q128" i="37" s="1"/>
  <c r="P118" i="37" a="1"/>
  <c r="P118" i="37" s="1"/>
  <c r="V108" i="37" a="1"/>
  <c r="V108" i="37" s="1"/>
  <c r="V107" i="37" a="1"/>
  <c r="V107" i="37" s="1"/>
  <c r="V106" i="37" a="1"/>
  <c r="V106" i="37" s="1"/>
  <c r="V105" i="37" a="1"/>
  <c r="V105" i="37" s="1"/>
  <c r="V104" i="37" a="1"/>
  <c r="V104" i="37" s="1"/>
  <c r="V103" i="37" a="1"/>
  <c r="V103" i="37" s="1"/>
  <c r="Q103" i="37" a="1"/>
  <c r="Q103" i="37" s="1"/>
  <c r="R103" i="37" a="1"/>
  <c r="R103" i="37" s="1"/>
  <c r="R104" i="37" a="1"/>
  <c r="R104" i="37" s="1"/>
  <c r="Q105" i="37" a="1"/>
  <c r="Q105" i="37" s="1"/>
  <c r="R105" i="37" a="1"/>
  <c r="R105" i="37" s="1"/>
  <c r="R106" i="37" a="1"/>
  <c r="R106" i="37" s="1"/>
  <c r="R107" i="37" a="1"/>
  <c r="R107" i="37" s="1"/>
  <c r="Q108" i="37" a="1"/>
  <c r="Q108" i="37" s="1"/>
  <c r="R86" i="37" a="1"/>
  <c r="R86" i="37" s="1"/>
  <c r="R87" i="37" a="1"/>
  <c r="R87" i="37" s="1"/>
  <c r="R88" i="37" a="1"/>
  <c r="R88" i="37" s="1"/>
  <c r="R89" i="37" a="1"/>
  <c r="R89" i="37" s="1"/>
  <c r="R90" i="37" a="1"/>
  <c r="R90" i="37" s="1"/>
  <c r="R91" i="37" a="1"/>
  <c r="R91" i="37" s="1"/>
  <c r="R95" i="37" a="1"/>
  <c r="R95" i="37" s="1"/>
  <c r="R96" i="37" a="1"/>
  <c r="R96" i="37" s="1"/>
  <c r="K102" i="37" a="1"/>
  <c r="K102" i="37" s="1"/>
  <c r="E102" i="37" a="1"/>
  <c r="E102" i="37" s="1"/>
  <c r="F102" i="37" a="1"/>
  <c r="F102" i="37" s="1"/>
  <c r="G102" i="37" a="1"/>
  <c r="G102" i="37" s="1"/>
  <c r="F103" i="37" a="1"/>
  <c r="F103" i="37" s="1"/>
  <c r="F104" i="37" a="1"/>
  <c r="F104" i="37" s="1"/>
  <c r="F105" i="37" a="1"/>
  <c r="F105" i="37" s="1"/>
  <c r="F107" i="37" a="1"/>
  <c r="F107" i="37" s="1"/>
  <c r="F112" i="37" a="1"/>
  <c r="F112" i="37" s="1"/>
  <c r="D103" i="37" a="1"/>
  <c r="D103" i="37" s="1"/>
  <c r="D104" i="37" a="1"/>
  <c r="D104" i="37" s="1"/>
  <c r="D105" i="37" a="1"/>
  <c r="D105" i="37" s="1"/>
  <c r="D107" i="37" a="1"/>
  <c r="D107" i="37" s="1"/>
  <c r="D102" i="37" a="1"/>
  <c r="D102" i="37" s="1"/>
  <c r="B32" i="37"/>
  <c r="P58" i="40" l="1"/>
  <c r="Q58" i="40"/>
  <c r="R58" i="40"/>
  <c r="S58" i="40"/>
  <c r="T58" i="40"/>
  <c r="U58" i="40"/>
  <c r="V58" i="40"/>
  <c r="W58" i="40"/>
  <c r="X58" i="40"/>
  <c r="P59" i="40"/>
  <c r="Q59" i="40"/>
  <c r="R59" i="40"/>
  <c r="S59" i="40"/>
  <c r="T59" i="40"/>
  <c r="U59" i="40"/>
  <c r="V59" i="40"/>
  <c r="W59" i="40"/>
  <c r="X59" i="40"/>
  <c r="P60" i="40"/>
  <c r="Q60" i="40"/>
  <c r="R60" i="40"/>
  <c r="S60" i="40"/>
  <c r="T60" i="40"/>
  <c r="U60" i="40"/>
  <c r="V60" i="40"/>
  <c r="W60" i="40"/>
  <c r="X60" i="40"/>
  <c r="P61" i="40"/>
  <c r="Q61" i="40"/>
  <c r="R61" i="40"/>
  <c r="S61" i="40"/>
  <c r="T61" i="40"/>
  <c r="U61" i="40"/>
  <c r="V61" i="40"/>
  <c r="W61" i="40"/>
  <c r="X61" i="40"/>
  <c r="P62" i="40"/>
  <c r="Q62" i="40"/>
  <c r="R62" i="40"/>
  <c r="S62" i="40"/>
  <c r="T62" i="40"/>
  <c r="U62" i="40"/>
  <c r="V62" i="40"/>
  <c r="W62" i="40"/>
  <c r="X62" i="40"/>
  <c r="P63" i="40"/>
  <c r="Q63" i="40"/>
  <c r="R63" i="40"/>
  <c r="S63" i="40"/>
  <c r="T63" i="40"/>
  <c r="U63" i="40"/>
  <c r="V63" i="40"/>
  <c r="W63" i="40"/>
  <c r="X63" i="40"/>
  <c r="P64" i="40"/>
  <c r="Q64" i="40"/>
  <c r="R64" i="40"/>
  <c r="S64" i="40"/>
  <c r="T64" i="40"/>
  <c r="U64" i="40"/>
  <c r="V64" i="40"/>
  <c r="W64" i="40"/>
  <c r="X64" i="40"/>
  <c r="P65" i="40"/>
  <c r="Q65" i="40"/>
  <c r="R65" i="40"/>
  <c r="S65" i="40"/>
  <c r="T65" i="40"/>
  <c r="U65" i="40"/>
  <c r="V65" i="40"/>
  <c r="W65" i="40"/>
  <c r="X65" i="40"/>
  <c r="P66" i="40"/>
  <c r="Q66" i="40"/>
  <c r="R66" i="40"/>
  <c r="S66" i="40"/>
  <c r="T66" i="40"/>
  <c r="U66" i="40"/>
  <c r="V66" i="40"/>
  <c r="W66" i="40"/>
  <c r="X66" i="40"/>
  <c r="P67" i="40"/>
  <c r="Q67" i="40"/>
  <c r="R67" i="40"/>
  <c r="S67" i="40"/>
  <c r="T67" i="40"/>
  <c r="U67" i="40"/>
  <c r="V67" i="40"/>
  <c r="W67" i="40"/>
  <c r="X67" i="40"/>
  <c r="P68" i="40"/>
  <c r="Q68" i="40"/>
  <c r="R68" i="40"/>
  <c r="S68" i="40"/>
  <c r="T68" i="40"/>
  <c r="U68" i="40"/>
  <c r="V68" i="40"/>
  <c r="W68" i="40"/>
  <c r="X68" i="40"/>
  <c r="P69" i="40"/>
  <c r="Q69" i="40"/>
  <c r="R69" i="40"/>
  <c r="S69" i="40"/>
  <c r="T69" i="40"/>
  <c r="U69" i="40"/>
  <c r="V69" i="40"/>
  <c r="W69" i="40"/>
  <c r="X69" i="40"/>
  <c r="O59" i="40"/>
  <c r="O60" i="40"/>
  <c r="O61" i="40"/>
  <c r="O62" i="40"/>
  <c r="O63" i="40"/>
  <c r="O64" i="40"/>
  <c r="O65" i="40"/>
  <c r="O66" i="40"/>
  <c r="O67" i="40"/>
  <c r="O68" i="40"/>
  <c r="O69" i="40"/>
  <c r="O58" i="40"/>
  <c r="P42" i="40"/>
  <c r="Q42" i="40"/>
  <c r="R42" i="40"/>
  <c r="S42" i="40"/>
  <c r="T42" i="40"/>
  <c r="U42" i="40"/>
  <c r="V42" i="40"/>
  <c r="W42" i="40"/>
  <c r="X42" i="40"/>
  <c r="P43" i="40"/>
  <c r="Q43" i="40"/>
  <c r="R43" i="40"/>
  <c r="S43" i="40"/>
  <c r="T43" i="40"/>
  <c r="U43" i="40"/>
  <c r="V43" i="40"/>
  <c r="W43" i="40"/>
  <c r="X43" i="40"/>
  <c r="P44" i="40"/>
  <c r="Q44" i="40"/>
  <c r="R44" i="40"/>
  <c r="S44" i="40"/>
  <c r="T44" i="40"/>
  <c r="U44" i="40"/>
  <c r="V44" i="40"/>
  <c r="W44" i="40"/>
  <c r="X44" i="40"/>
  <c r="P45" i="40"/>
  <c r="Q45" i="40"/>
  <c r="R45" i="40"/>
  <c r="S45" i="40"/>
  <c r="T45" i="40"/>
  <c r="U45" i="40"/>
  <c r="V45" i="40"/>
  <c r="W45" i="40"/>
  <c r="X45" i="40"/>
  <c r="P46" i="40"/>
  <c r="Q46" i="40"/>
  <c r="R46" i="40"/>
  <c r="S46" i="40"/>
  <c r="T46" i="40"/>
  <c r="U46" i="40"/>
  <c r="V46" i="40"/>
  <c r="W46" i="40"/>
  <c r="X46" i="40"/>
  <c r="P47" i="40"/>
  <c r="Q47" i="40"/>
  <c r="R47" i="40"/>
  <c r="S47" i="40"/>
  <c r="T47" i="40"/>
  <c r="U47" i="40"/>
  <c r="V47" i="40"/>
  <c r="W47" i="40"/>
  <c r="X47" i="40"/>
  <c r="P48" i="40"/>
  <c r="Q48" i="40"/>
  <c r="R48" i="40"/>
  <c r="S48" i="40"/>
  <c r="T48" i="40"/>
  <c r="U48" i="40"/>
  <c r="V48" i="40"/>
  <c r="W48" i="40"/>
  <c r="X48" i="40"/>
  <c r="P49" i="40"/>
  <c r="Q49" i="40"/>
  <c r="R49" i="40"/>
  <c r="S49" i="40"/>
  <c r="T49" i="40"/>
  <c r="U49" i="40"/>
  <c r="V49" i="40"/>
  <c r="W49" i="40"/>
  <c r="X49" i="40"/>
  <c r="P50" i="40"/>
  <c r="Q50" i="40"/>
  <c r="R50" i="40"/>
  <c r="S50" i="40"/>
  <c r="T50" i="40"/>
  <c r="U50" i="40"/>
  <c r="V50" i="40"/>
  <c r="W50" i="40"/>
  <c r="X50" i="40"/>
  <c r="P51" i="40"/>
  <c r="Q51" i="40"/>
  <c r="R51" i="40"/>
  <c r="S51" i="40"/>
  <c r="T51" i="40"/>
  <c r="U51" i="40"/>
  <c r="V51" i="40"/>
  <c r="W51" i="40"/>
  <c r="X51" i="40"/>
  <c r="P52" i="40"/>
  <c r="Q52" i="40"/>
  <c r="R52" i="40"/>
  <c r="S52" i="40"/>
  <c r="T52" i="40"/>
  <c r="U52" i="40"/>
  <c r="V52" i="40"/>
  <c r="W52" i="40"/>
  <c r="X52" i="40"/>
  <c r="P53" i="40"/>
  <c r="Q53" i="40"/>
  <c r="R53" i="40"/>
  <c r="S53" i="40"/>
  <c r="T53" i="40"/>
  <c r="U53" i="40"/>
  <c r="V53" i="40"/>
  <c r="W53" i="40"/>
  <c r="X53" i="40"/>
  <c r="O43" i="40"/>
  <c r="O44" i="40"/>
  <c r="O45" i="40"/>
  <c r="O46" i="40"/>
  <c r="O47" i="40"/>
  <c r="O48" i="40"/>
  <c r="O49" i="40"/>
  <c r="O50" i="40"/>
  <c r="O51" i="40"/>
  <c r="O52" i="40"/>
  <c r="O53" i="40"/>
  <c r="O42" i="40"/>
  <c r="P26" i="40"/>
  <c r="Q26" i="40"/>
  <c r="R26" i="40"/>
  <c r="S26" i="40"/>
  <c r="T26" i="40"/>
  <c r="U26" i="40"/>
  <c r="V26" i="40"/>
  <c r="W26" i="40"/>
  <c r="X26" i="40"/>
  <c r="P27" i="40"/>
  <c r="Q27" i="40"/>
  <c r="R27" i="40"/>
  <c r="S27" i="40"/>
  <c r="T27" i="40"/>
  <c r="U27" i="40"/>
  <c r="V27" i="40"/>
  <c r="W27" i="40"/>
  <c r="X27" i="40"/>
  <c r="P28" i="40"/>
  <c r="Q28" i="40"/>
  <c r="R28" i="40"/>
  <c r="S28" i="40"/>
  <c r="T28" i="40"/>
  <c r="U28" i="40"/>
  <c r="V28" i="40"/>
  <c r="W28" i="40"/>
  <c r="X28" i="40"/>
  <c r="P29" i="40"/>
  <c r="Q29" i="40"/>
  <c r="R29" i="40"/>
  <c r="S29" i="40"/>
  <c r="T29" i="40"/>
  <c r="U29" i="40"/>
  <c r="V29" i="40"/>
  <c r="W29" i="40"/>
  <c r="X29" i="40"/>
  <c r="P30" i="40"/>
  <c r="Q30" i="40"/>
  <c r="R30" i="40"/>
  <c r="S30" i="40"/>
  <c r="T30" i="40"/>
  <c r="U30" i="40"/>
  <c r="V30" i="40"/>
  <c r="W30" i="40"/>
  <c r="X30" i="40"/>
  <c r="P31" i="40"/>
  <c r="Q31" i="40"/>
  <c r="R31" i="40"/>
  <c r="S31" i="40"/>
  <c r="T31" i="40"/>
  <c r="U31" i="40"/>
  <c r="V31" i="40"/>
  <c r="W31" i="40"/>
  <c r="X31" i="40"/>
  <c r="P32" i="40"/>
  <c r="Q32" i="40"/>
  <c r="R32" i="40"/>
  <c r="S32" i="40"/>
  <c r="T32" i="40"/>
  <c r="U32" i="40"/>
  <c r="V32" i="40"/>
  <c r="W32" i="40"/>
  <c r="X32" i="40"/>
  <c r="P33" i="40"/>
  <c r="Q33" i="40"/>
  <c r="R33" i="40"/>
  <c r="S33" i="40"/>
  <c r="T33" i="40"/>
  <c r="U33" i="40"/>
  <c r="V33" i="40"/>
  <c r="W33" i="40"/>
  <c r="X33" i="40"/>
  <c r="P34" i="40"/>
  <c r="Q34" i="40"/>
  <c r="R34" i="40"/>
  <c r="S34" i="40"/>
  <c r="T34" i="40"/>
  <c r="U34" i="40"/>
  <c r="V34" i="40"/>
  <c r="W34" i="40"/>
  <c r="X34" i="40"/>
  <c r="P35" i="40"/>
  <c r="Q35" i="40"/>
  <c r="R35" i="40"/>
  <c r="S35" i="40"/>
  <c r="T35" i="40"/>
  <c r="U35" i="40"/>
  <c r="V35" i="40"/>
  <c r="W35" i="40"/>
  <c r="X35" i="40"/>
  <c r="P36" i="40"/>
  <c r="Q36" i="40"/>
  <c r="R36" i="40"/>
  <c r="S36" i="40"/>
  <c r="T36" i="40"/>
  <c r="U36" i="40"/>
  <c r="V36" i="40"/>
  <c r="W36" i="40"/>
  <c r="X36" i="40"/>
  <c r="P37" i="40"/>
  <c r="Q37" i="40"/>
  <c r="R37" i="40"/>
  <c r="S37" i="40"/>
  <c r="T37" i="40"/>
  <c r="U37" i="40"/>
  <c r="V37" i="40"/>
  <c r="W37" i="40"/>
  <c r="X37" i="40"/>
  <c r="O27" i="40"/>
  <c r="O28" i="40"/>
  <c r="O29" i="40"/>
  <c r="O30" i="40"/>
  <c r="O31" i="40"/>
  <c r="O32" i="40"/>
  <c r="O33" i="40"/>
  <c r="O34" i="40"/>
  <c r="O35" i="40"/>
  <c r="O36" i="40"/>
  <c r="O37" i="40"/>
  <c r="O26" i="40"/>
  <c r="D58" i="40"/>
  <c r="E58" i="40"/>
  <c r="F58" i="40"/>
  <c r="G58" i="40"/>
  <c r="H58" i="40"/>
  <c r="I58" i="40"/>
  <c r="J58" i="40"/>
  <c r="K58" i="40"/>
  <c r="L58" i="40"/>
  <c r="D59" i="40"/>
  <c r="E59" i="40"/>
  <c r="F59" i="40"/>
  <c r="G59" i="40"/>
  <c r="H59" i="40"/>
  <c r="I59" i="40"/>
  <c r="J59" i="40"/>
  <c r="K59" i="40"/>
  <c r="L59" i="40"/>
  <c r="D60" i="40"/>
  <c r="E60" i="40"/>
  <c r="F60" i="40"/>
  <c r="G60" i="40"/>
  <c r="H60" i="40"/>
  <c r="I60" i="40"/>
  <c r="J60" i="40"/>
  <c r="K60" i="40"/>
  <c r="L60" i="40"/>
  <c r="D61" i="40"/>
  <c r="E61" i="40"/>
  <c r="F61" i="40"/>
  <c r="G61" i="40"/>
  <c r="H61" i="40"/>
  <c r="I61" i="40"/>
  <c r="J61" i="40"/>
  <c r="K61" i="40"/>
  <c r="L61" i="40"/>
  <c r="D62" i="40"/>
  <c r="E62" i="40"/>
  <c r="F62" i="40"/>
  <c r="G62" i="40"/>
  <c r="H62" i="40"/>
  <c r="I62" i="40"/>
  <c r="J62" i="40"/>
  <c r="K62" i="40"/>
  <c r="L62" i="40"/>
  <c r="D63" i="40"/>
  <c r="E63" i="40"/>
  <c r="F63" i="40"/>
  <c r="G63" i="40"/>
  <c r="H63" i="40"/>
  <c r="I63" i="40"/>
  <c r="J63" i="40"/>
  <c r="K63" i="40"/>
  <c r="L63" i="40"/>
  <c r="D64" i="40"/>
  <c r="E64" i="40"/>
  <c r="F64" i="40"/>
  <c r="G64" i="40"/>
  <c r="H64" i="40"/>
  <c r="I64" i="40"/>
  <c r="J64" i="40"/>
  <c r="K64" i="40"/>
  <c r="L64" i="40"/>
  <c r="D65" i="40"/>
  <c r="E65" i="40"/>
  <c r="F65" i="40"/>
  <c r="G65" i="40"/>
  <c r="H65" i="40"/>
  <c r="I65" i="40"/>
  <c r="J65" i="40"/>
  <c r="K65" i="40"/>
  <c r="L65" i="40"/>
  <c r="D66" i="40"/>
  <c r="E66" i="40"/>
  <c r="F66" i="40"/>
  <c r="G66" i="40"/>
  <c r="H66" i="40"/>
  <c r="I66" i="40"/>
  <c r="J66" i="40"/>
  <c r="K66" i="40"/>
  <c r="L66" i="40"/>
  <c r="D67" i="40"/>
  <c r="E67" i="40"/>
  <c r="F67" i="40"/>
  <c r="G67" i="40"/>
  <c r="H67" i="40"/>
  <c r="I67" i="40"/>
  <c r="J67" i="40"/>
  <c r="K67" i="40"/>
  <c r="L67" i="40"/>
  <c r="D68" i="40"/>
  <c r="E68" i="40"/>
  <c r="F68" i="40"/>
  <c r="G68" i="40"/>
  <c r="H68" i="40"/>
  <c r="I68" i="40"/>
  <c r="J68" i="40"/>
  <c r="K68" i="40"/>
  <c r="L68" i="40"/>
  <c r="D69" i="40"/>
  <c r="E69" i="40"/>
  <c r="F69" i="40"/>
  <c r="G69" i="40"/>
  <c r="H69" i="40"/>
  <c r="I69" i="40"/>
  <c r="J69" i="40"/>
  <c r="K69" i="40"/>
  <c r="L69" i="40"/>
  <c r="C59" i="40"/>
  <c r="C60" i="40"/>
  <c r="C61" i="40"/>
  <c r="C62" i="40"/>
  <c r="C63" i="40"/>
  <c r="C64" i="40"/>
  <c r="C65" i="40"/>
  <c r="C66" i="40"/>
  <c r="C67" i="40"/>
  <c r="C68" i="40"/>
  <c r="C69" i="40"/>
  <c r="C58" i="40"/>
  <c r="D42" i="40"/>
  <c r="E42" i="40"/>
  <c r="F42" i="40"/>
  <c r="G42" i="40"/>
  <c r="H42" i="40"/>
  <c r="I42" i="40"/>
  <c r="J42" i="40"/>
  <c r="K42" i="40"/>
  <c r="L42" i="40"/>
  <c r="D43" i="40"/>
  <c r="E43" i="40"/>
  <c r="F43" i="40"/>
  <c r="G43" i="40"/>
  <c r="H43" i="40"/>
  <c r="I43" i="40"/>
  <c r="J43" i="40"/>
  <c r="K43" i="40"/>
  <c r="L43" i="40"/>
  <c r="D44" i="40"/>
  <c r="E44" i="40"/>
  <c r="F44" i="40"/>
  <c r="G44" i="40"/>
  <c r="H44" i="40"/>
  <c r="I44" i="40"/>
  <c r="J44" i="40"/>
  <c r="K44" i="40"/>
  <c r="L44" i="40"/>
  <c r="D45" i="40"/>
  <c r="E45" i="40"/>
  <c r="F45" i="40"/>
  <c r="G45" i="40"/>
  <c r="H45" i="40"/>
  <c r="I45" i="40"/>
  <c r="J45" i="40"/>
  <c r="K45" i="40"/>
  <c r="L45" i="40"/>
  <c r="D46" i="40"/>
  <c r="E46" i="40"/>
  <c r="F46" i="40"/>
  <c r="G46" i="40"/>
  <c r="H46" i="40"/>
  <c r="I46" i="40"/>
  <c r="J46" i="40"/>
  <c r="K46" i="40"/>
  <c r="L46" i="40"/>
  <c r="D47" i="40"/>
  <c r="E47" i="40"/>
  <c r="F47" i="40"/>
  <c r="G47" i="40"/>
  <c r="H47" i="40"/>
  <c r="I47" i="40"/>
  <c r="J47" i="40"/>
  <c r="K47" i="40"/>
  <c r="L47" i="40"/>
  <c r="D48" i="40"/>
  <c r="E48" i="40"/>
  <c r="F48" i="40"/>
  <c r="G48" i="40"/>
  <c r="H48" i="40"/>
  <c r="I48" i="40"/>
  <c r="J48" i="40"/>
  <c r="K48" i="40"/>
  <c r="L48" i="40"/>
  <c r="D49" i="40"/>
  <c r="E49" i="40"/>
  <c r="F49" i="40"/>
  <c r="G49" i="40"/>
  <c r="H49" i="40"/>
  <c r="I49" i="40"/>
  <c r="J49" i="40"/>
  <c r="K49" i="40"/>
  <c r="L49" i="40"/>
  <c r="D50" i="40"/>
  <c r="E50" i="40"/>
  <c r="F50" i="40"/>
  <c r="G50" i="40"/>
  <c r="H50" i="40"/>
  <c r="I50" i="40"/>
  <c r="J50" i="40"/>
  <c r="K50" i="40"/>
  <c r="L50" i="40"/>
  <c r="D51" i="40"/>
  <c r="E51" i="40"/>
  <c r="F51" i="40"/>
  <c r="G51" i="40"/>
  <c r="H51" i="40"/>
  <c r="I51" i="40"/>
  <c r="J51" i="40"/>
  <c r="K51" i="40"/>
  <c r="L51" i="40"/>
  <c r="D52" i="40"/>
  <c r="E52" i="40"/>
  <c r="F52" i="40"/>
  <c r="G52" i="40"/>
  <c r="H52" i="40"/>
  <c r="I52" i="40"/>
  <c r="J52" i="40"/>
  <c r="K52" i="40"/>
  <c r="L52" i="40"/>
  <c r="D53" i="40"/>
  <c r="E53" i="40"/>
  <c r="F53" i="40"/>
  <c r="G53" i="40"/>
  <c r="H53" i="40"/>
  <c r="I53" i="40"/>
  <c r="J53" i="40"/>
  <c r="K53" i="40"/>
  <c r="L53" i="40"/>
  <c r="C43" i="40"/>
  <c r="C44" i="40"/>
  <c r="C45" i="40"/>
  <c r="C46" i="40"/>
  <c r="C47" i="40"/>
  <c r="C48" i="40"/>
  <c r="C49" i="40"/>
  <c r="C50" i="40"/>
  <c r="C51" i="40"/>
  <c r="C52" i="40"/>
  <c r="C53" i="40"/>
  <c r="C42" i="40"/>
  <c r="D26" i="40"/>
  <c r="E26" i="40"/>
  <c r="F26" i="40"/>
  <c r="G26" i="40"/>
  <c r="H26" i="40"/>
  <c r="I26" i="40"/>
  <c r="J26" i="40"/>
  <c r="K26" i="40"/>
  <c r="L26" i="40"/>
  <c r="D27" i="40"/>
  <c r="E27" i="40"/>
  <c r="F27" i="40"/>
  <c r="G27" i="40"/>
  <c r="H27" i="40"/>
  <c r="I27" i="40"/>
  <c r="J27" i="40"/>
  <c r="K27" i="40"/>
  <c r="L27" i="40"/>
  <c r="D28" i="40"/>
  <c r="E28" i="40"/>
  <c r="F28" i="40"/>
  <c r="G28" i="40"/>
  <c r="H28" i="40"/>
  <c r="I28" i="40"/>
  <c r="J28" i="40"/>
  <c r="K28" i="40"/>
  <c r="L28" i="40"/>
  <c r="D29" i="40"/>
  <c r="E29" i="40"/>
  <c r="F29" i="40"/>
  <c r="G29" i="40"/>
  <c r="H29" i="40"/>
  <c r="I29" i="40"/>
  <c r="J29" i="40"/>
  <c r="K29" i="40"/>
  <c r="L29" i="40"/>
  <c r="D30" i="40"/>
  <c r="E30" i="40"/>
  <c r="F30" i="40"/>
  <c r="G30" i="40"/>
  <c r="H30" i="40"/>
  <c r="I30" i="40"/>
  <c r="J30" i="40"/>
  <c r="K30" i="40"/>
  <c r="L30" i="40"/>
  <c r="D31" i="40"/>
  <c r="E31" i="40"/>
  <c r="F31" i="40"/>
  <c r="G31" i="40"/>
  <c r="H31" i="40"/>
  <c r="I31" i="40"/>
  <c r="J31" i="40"/>
  <c r="K31" i="40"/>
  <c r="L31" i="40"/>
  <c r="D32" i="40"/>
  <c r="E32" i="40"/>
  <c r="F32" i="40"/>
  <c r="G32" i="40"/>
  <c r="H32" i="40"/>
  <c r="I32" i="40"/>
  <c r="J32" i="40"/>
  <c r="K32" i="40"/>
  <c r="L32" i="40"/>
  <c r="D33" i="40"/>
  <c r="E33" i="40"/>
  <c r="F33" i="40"/>
  <c r="G33" i="40"/>
  <c r="H33" i="40"/>
  <c r="I33" i="40"/>
  <c r="J33" i="40"/>
  <c r="K33" i="40"/>
  <c r="L33" i="40"/>
  <c r="D34" i="40"/>
  <c r="E34" i="40"/>
  <c r="F34" i="40"/>
  <c r="G34" i="40"/>
  <c r="H34" i="40"/>
  <c r="I34" i="40"/>
  <c r="J34" i="40"/>
  <c r="K34" i="40"/>
  <c r="L34" i="40"/>
  <c r="D35" i="40"/>
  <c r="E35" i="40"/>
  <c r="F35" i="40"/>
  <c r="G35" i="40"/>
  <c r="H35" i="40"/>
  <c r="I35" i="40"/>
  <c r="J35" i="40"/>
  <c r="K35" i="40"/>
  <c r="L35" i="40"/>
  <c r="D36" i="40"/>
  <c r="E36" i="40"/>
  <c r="F36" i="40"/>
  <c r="G36" i="40"/>
  <c r="H36" i="40"/>
  <c r="I36" i="40"/>
  <c r="J36" i="40"/>
  <c r="K36" i="40"/>
  <c r="L36" i="40"/>
  <c r="D37" i="40"/>
  <c r="E37" i="40"/>
  <c r="F37" i="40"/>
  <c r="G37" i="40"/>
  <c r="H37" i="40"/>
  <c r="I37" i="40"/>
  <c r="J37" i="40"/>
  <c r="K37" i="40"/>
  <c r="L37" i="40"/>
  <c r="C27" i="40"/>
  <c r="C28" i="40"/>
  <c r="C29" i="40"/>
  <c r="C30" i="40"/>
  <c r="C31" i="40"/>
  <c r="C32" i="40"/>
  <c r="C33" i="40"/>
  <c r="C34" i="40"/>
  <c r="C35" i="40"/>
  <c r="C36" i="40"/>
  <c r="C37" i="40"/>
  <c r="C26" i="40"/>
  <c r="O11" i="40"/>
  <c r="P11" i="40"/>
  <c r="Q11" i="40"/>
  <c r="R11" i="40"/>
  <c r="S11" i="40"/>
  <c r="T11" i="40"/>
  <c r="U11" i="40"/>
  <c r="V11" i="40"/>
  <c r="W11" i="40"/>
  <c r="X11" i="40"/>
  <c r="O12" i="40"/>
  <c r="P12" i="40"/>
  <c r="Q12" i="40"/>
  <c r="R12" i="40"/>
  <c r="S12" i="40"/>
  <c r="T12" i="40"/>
  <c r="U12" i="40"/>
  <c r="V12" i="40"/>
  <c r="W12" i="40"/>
  <c r="X12" i="40"/>
  <c r="O13" i="40"/>
  <c r="P13" i="40"/>
  <c r="Q13" i="40"/>
  <c r="R13" i="40"/>
  <c r="S13" i="40"/>
  <c r="T13" i="40"/>
  <c r="U13" i="40"/>
  <c r="V13" i="40"/>
  <c r="W13" i="40"/>
  <c r="X13" i="40"/>
  <c r="O14" i="40"/>
  <c r="P14" i="40"/>
  <c r="Q14" i="40"/>
  <c r="R14" i="40"/>
  <c r="S14" i="40"/>
  <c r="T14" i="40"/>
  <c r="U14" i="40"/>
  <c r="V14" i="40"/>
  <c r="W14" i="40"/>
  <c r="X14" i="40"/>
  <c r="O15" i="40"/>
  <c r="P15" i="40"/>
  <c r="Q15" i="40"/>
  <c r="R15" i="40"/>
  <c r="S15" i="40"/>
  <c r="T15" i="40"/>
  <c r="U15" i="40"/>
  <c r="V15" i="40"/>
  <c r="W15" i="40"/>
  <c r="X15" i="40"/>
  <c r="O16" i="40"/>
  <c r="P16" i="40"/>
  <c r="Q16" i="40"/>
  <c r="R16" i="40"/>
  <c r="S16" i="40"/>
  <c r="T16" i="40"/>
  <c r="U16" i="40"/>
  <c r="V16" i="40"/>
  <c r="W16" i="40"/>
  <c r="X16" i="40"/>
  <c r="O17" i="40"/>
  <c r="P17" i="40"/>
  <c r="Q17" i="40"/>
  <c r="R17" i="40"/>
  <c r="S17" i="40"/>
  <c r="T17" i="40"/>
  <c r="U17" i="40"/>
  <c r="V17" i="40"/>
  <c r="W17" i="40"/>
  <c r="X17" i="40"/>
  <c r="O18" i="40"/>
  <c r="P18" i="40"/>
  <c r="Q18" i="40"/>
  <c r="R18" i="40"/>
  <c r="S18" i="40"/>
  <c r="T18" i="40"/>
  <c r="U18" i="40"/>
  <c r="V18" i="40"/>
  <c r="W18" i="40"/>
  <c r="X18" i="40"/>
  <c r="O19" i="40"/>
  <c r="P19" i="40"/>
  <c r="Q19" i="40"/>
  <c r="R19" i="40"/>
  <c r="S19" i="40"/>
  <c r="T19" i="40"/>
  <c r="U19" i="40"/>
  <c r="V19" i="40"/>
  <c r="W19" i="40"/>
  <c r="X19" i="40"/>
  <c r="O20" i="40"/>
  <c r="P20" i="40"/>
  <c r="Q20" i="40"/>
  <c r="R20" i="40"/>
  <c r="S20" i="40"/>
  <c r="T20" i="40"/>
  <c r="U20" i="40"/>
  <c r="V20" i="40"/>
  <c r="W20" i="40"/>
  <c r="X20" i="40"/>
  <c r="O21" i="40"/>
  <c r="P21" i="40"/>
  <c r="Q21" i="40"/>
  <c r="R21" i="40"/>
  <c r="S21" i="40"/>
  <c r="T21" i="40"/>
  <c r="U21" i="40"/>
  <c r="V21" i="40"/>
  <c r="W21" i="40"/>
  <c r="X21" i="40"/>
  <c r="P10" i="40"/>
  <c r="Q10" i="40"/>
  <c r="R10" i="40"/>
  <c r="S10" i="40"/>
  <c r="T10" i="40"/>
  <c r="U10" i="40"/>
  <c r="V10" i="40"/>
  <c r="W10" i="40"/>
  <c r="X10" i="40"/>
  <c r="O10" i="40"/>
  <c r="C11" i="40"/>
  <c r="D11" i="40"/>
  <c r="E11" i="40"/>
  <c r="F11" i="40"/>
  <c r="G11" i="40"/>
  <c r="H11" i="40"/>
  <c r="I11" i="40"/>
  <c r="J11" i="40"/>
  <c r="K11" i="40"/>
  <c r="L11" i="40"/>
  <c r="C12" i="40"/>
  <c r="D12" i="40"/>
  <c r="E12" i="40"/>
  <c r="F12" i="40"/>
  <c r="G12" i="40"/>
  <c r="H12" i="40"/>
  <c r="I12" i="40"/>
  <c r="J12" i="40"/>
  <c r="K12" i="40"/>
  <c r="L12" i="40"/>
  <c r="C13" i="40"/>
  <c r="D13" i="40"/>
  <c r="E13" i="40"/>
  <c r="F13" i="40"/>
  <c r="G13" i="40"/>
  <c r="H13" i="40"/>
  <c r="I13" i="40"/>
  <c r="J13" i="40"/>
  <c r="K13" i="40"/>
  <c r="L13" i="40"/>
  <c r="C14" i="40"/>
  <c r="D14" i="40"/>
  <c r="E14" i="40"/>
  <c r="F14" i="40"/>
  <c r="G14" i="40"/>
  <c r="H14" i="40"/>
  <c r="I14" i="40"/>
  <c r="J14" i="40"/>
  <c r="K14" i="40"/>
  <c r="L14" i="40"/>
  <c r="C15" i="40"/>
  <c r="D15" i="40"/>
  <c r="E15" i="40"/>
  <c r="F15" i="40"/>
  <c r="G15" i="40"/>
  <c r="H15" i="40"/>
  <c r="I15" i="40"/>
  <c r="J15" i="40"/>
  <c r="K15" i="40"/>
  <c r="L15" i="40"/>
  <c r="C16" i="40"/>
  <c r="D16" i="40"/>
  <c r="E16" i="40"/>
  <c r="F16" i="40"/>
  <c r="G16" i="40"/>
  <c r="H16" i="40"/>
  <c r="I16" i="40"/>
  <c r="J16" i="40"/>
  <c r="K16" i="40"/>
  <c r="L16" i="40"/>
  <c r="C17" i="40"/>
  <c r="D17" i="40"/>
  <c r="E17" i="40"/>
  <c r="F17" i="40"/>
  <c r="G17" i="40"/>
  <c r="H17" i="40"/>
  <c r="I17" i="40"/>
  <c r="J17" i="40"/>
  <c r="K17" i="40"/>
  <c r="L17" i="40"/>
  <c r="C18" i="40"/>
  <c r="D18" i="40"/>
  <c r="E18" i="40"/>
  <c r="F18" i="40"/>
  <c r="G18" i="40"/>
  <c r="H18" i="40"/>
  <c r="I18" i="40"/>
  <c r="J18" i="40"/>
  <c r="K18" i="40"/>
  <c r="L18" i="40"/>
  <c r="C19" i="40"/>
  <c r="D19" i="40"/>
  <c r="E19" i="40"/>
  <c r="F19" i="40"/>
  <c r="G19" i="40"/>
  <c r="H19" i="40"/>
  <c r="I19" i="40"/>
  <c r="J19" i="40"/>
  <c r="K19" i="40"/>
  <c r="L19" i="40"/>
  <c r="C20" i="40"/>
  <c r="D20" i="40"/>
  <c r="E20" i="40"/>
  <c r="F20" i="40"/>
  <c r="G20" i="40"/>
  <c r="H20" i="40"/>
  <c r="I20" i="40"/>
  <c r="J20" i="40"/>
  <c r="K20" i="40"/>
  <c r="L20" i="40"/>
  <c r="C21" i="40"/>
  <c r="D21" i="40"/>
  <c r="E21" i="40"/>
  <c r="F21" i="40"/>
  <c r="G21" i="40"/>
  <c r="H21" i="40"/>
  <c r="I21" i="40"/>
  <c r="J21" i="40"/>
  <c r="K21" i="40"/>
  <c r="L21" i="40"/>
  <c r="D10" i="40"/>
  <c r="E10" i="40"/>
  <c r="F10" i="40"/>
  <c r="G10" i="40"/>
  <c r="H10" i="40"/>
  <c r="I10" i="40"/>
  <c r="J10" i="40"/>
  <c r="K10" i="40"/>
  <c r="L10" i="40"/>
  <c r="C10" i="40"/>
  <c r="K48" i="39"/>
  <c r="K47" i="39"/>
  <c r="K46" i="39"/>
  <c r="J46" i="39"/>
  <c r="J47" i="39"/>
  <c r="J48" i="39"/>
  <c r="I48" i="39"/>
  <c r="I47" i="39"/>
  <c r="I46" i="39"/>
  <c r="H46" i="39"/>
  <c r="H47" i="39"/>
  <c r="H48" i="39"/>
  <c r="F48" i="39"/>
  <c r="F47" i="39"/>
  <c r="F46" i="39"/>
  <c r="E48" i="39"/>
  <c r="E47" i="39"/>
  <c r="E46" i="39"/>
  <c r="D48" i="39"/>
  <c r="D47" i="39"/>
  <c r="D46" i="39"/>
  <c r="L41" i="39"/>
  <c r="K5" i="7" s="1"/>
  <c r="H38" i="39"/>
  <c r="R19" i="38"/>
  <c r="R18" i="38"/>
  <c r="Q19" i="38"/>
  <c r="Q18" i="38"/>
  <c r="Q17" i="38"/>
  <c r="P19" i="38"/>
  <c r="P18" i="38"/>
  <c r="N17" i="38"/>
  <c r="N18" i="38"/>
  <c r="N19" i="38"/>
  <c r="M17" i="38"/>
  <c r="M18" i="38"/>
  <c r="M19" i="38"/>
  <c r="L19" i="38"/>
  <c r="L18" i="38"/>
  <c r="L17" i="38"/>
  <c r="J19" i="38"/>
  <c r="J18" i="38"/>
  <c r="J17" i="38"/>
  <c r="R17" i="38" s="1"/>
  <c r="D17" i="38"/>
  <c r="D18" i="38"/>
  <c r="D19" i="38"/>
  <c r="C18" i="38"/>
  <c r="C19" i="38"/>
  <c r="C17" i="38"/>
  <c r="R9" i="38"/>
  <c r="Q9" i="38"/>
  <c r="P9" i="38"/>
  <c r="N9" i="38"/>
  <c r="M9" i="38"/>
  <c r="L9" i="38"/>
  <c r="J9" i="38"/>
  <c r="D9" i="38"/>
  <c r="C9" i="38"/>
  <c r="P17" i="38"/>
  <c r="B2" i="38"/>
  <c r="Q10310" i="36" s="1"/>
  <c r="K10" i="7"/>
  <c r="Q10309" i="36" l="1"/>
  <c r="Q5175" i="36"/>
  <c r="Q10335" i="36"/>
  <c r="L11" i="38" s="1" a="1"/>
  <c r="L11" i="38" s="1"/>
  <c r="P11" i="38" s="1"/>
  <c r="Q2598" i="36"/>
  <c r="L10" i="38" s="1" a="1"/>
  <c r="L10" i="38" s="1"/>
  <c r="P10" i="38" s="1"/>
  <c r="Q7773" i="36"/>
  <c r="Q10397" i="36"/>
  <c r="Q75" i="36"/>
  <c r="Q7809" i="36"/>
  <c r="Q7828" i="36"/>
  <c r="Q77" i="36"/>
  <c r="Q10340" i="36"/>
  <c r="Q10" i="38" s="1" a="1"/>
  <c r="Q10" i="38" s="1"/>
  <c r="Q5166" i="36"/>
  <c r="M13" i="38" s="1" a="1"/>
  <c r="M13" i="38" s="1"/>
  <c r="Q5236" i="36"/>
  <c r="Q5190" i="36"/>
  <c r="Q7765" i="36"/>
  <c r="C15" i="38" s="1" a="1"/>
  <c r="C15" i="38" s="1"/>
  <c r="Q7759" i="36"/>
  <c r="Q10384" i="36"/>
  <c r="Q5149" i="36"/>
  <c r="Q14" i="38" s="1" a="1"/>
  <c r="Q14" i="38" s="1"/>
  <c r="Q16" i="38" s="1" a="1"/>
  <c r="Q16" i="38" s="1"/>
  <c r="Q2657" i="36"/>
  <c r="Q92" i="36"/>
  <c r="Q5177" i="36"/>
  <c r="D14" i="38" s="1" a="1"/>
  <c r="D14" i="38" s="1"/>
  <c r="D16" i="38" s="1" a="1"/>
  <c r="D16" i="38" s="1"/>
  <c r="Q5215" i="36"/>
  <c r="Q2652" i="36"/>
  <c r="Q100" i="36"/>
  <c r="Q10398" i="36"/>
  <c r="Q10328" i="36"/>
  <c r="Q5193" i="36"/>
  <c r="Q2576" i="36"/>
  <c r="Q55" i="36"/>
  <c r="M10" i="38" s="1" a="1"/>
  <c r="M10" i="38" s="1"/>
  <c r="Q10412" i="36"/>
  <c r="Q2586" i="36"/>
  <c r="Q5192" i="36"/>
  <c r="Q66" i="36"/>
  <c r="D11" i="38" s="1" a="1"/>
  <c r="D11" i="38" s="1"/>
  <c r="Q64" i="36"/>
  <c r="D15" i="38" s="1" a="1"/>
  <c r="D15" i="38" s="1"/>
  <c r="Q5217" i="36"/>
  <c r="Q32" i="36"/>
  <c r="Q5168" i="36"/>
  <c r="N15" i="38" s="1" a="1"/>
  <c r="N15" i="38" s="1"/>
  <c r="Q7802" i="36"/>
  <c r="Q5157" i="36"/>
  <c r="J12" i="38" s="1" a="1"/>
  <c r="J12" i="38" s="1"/>
  <c r="R12" i="38" s="1"/>
  <c r="Q34" i="36"/>
  <c r="Q10342" i="36"/>
  <c r="L14" i="38" s="1" a="1"/>
  <c r="L14" i="38" s="1"/>
  <c r="L16" i="38" s="1" a="1"/>
  <c r="L16" i="38" s="1"/>
  <c r="P16" i="38" s="1"/>
  <c r="Q10351" i="36"/>
  <c r="J10" i="38" s="1" a="1"/>
  <c r="J10" i="38" s="1"/>
  <c r="R10" i="38" s="1"/>
  <c r="Q94" i="36"/>
  <c r="Q10382" i="36"/>
  <c r="Q2567" i="36"/>
  <c r="Q7730" i="36"/>
  <c r="Q5158" i="36"/>
  <c r="J11" i="38" s="1" a="1"/>
  <c r="J11" i="38" s="1"/>
  <c r="R11" i="38" s="1"/>
  <c r="Q2619" i="36"/>
  <c r="N12" i="38" s="1" a="1"/>
  <c r="N12" i="38" s="1"/>
  <c r="Q10385" i="36"/>
  <c r="Q5219" i="36"/>
  <c r="Q7812" i="36"/>
  <c r="Q5164" i="36"/>
  <c r="C11" i="38" s="1" a="1"/>
  <c r="C11" i="38" s="1"/>
  <c r="Q5144" i="36"/>
  <c r="Q12" i="38" s="1" a="1"/>
  <c r="Q12" i="38" s="1"/>
  <c r="Q2625" i="36"/>
  <c r="Q10394" i="36"/>
  <c r="Q10311" i="36"/>
  <c r="Q5199" i="36"/>
  <c r="Q7766" i="36"/>
  <c r="M15" i="38" s="1" a="1"/>
  <c r="M15" i="38" s="1"/>
  <c r="Q76" i="36"/>
  <c r="Q2661" i="36"/>
  <c r="Q10308" i="36"/>
  <c r="Q24" i="36"/>
  <c r="Q2664" i="36"/>
  <c r="Q7810" i="36"/>
  <c r="Q10392" i="36"/>
  <c r="Q2630" i="36"/>
  <c r="Q5220" i="36"/>
  <c r="Q10303" i="36"/>
  <c r="Q2642" i="36"/>
  <c r="Q5209" i="36"/>
  <c r="Q10341" i="36"/>
  <c r="Q13" i="38" s="1" a="1"/>
  <c r="Q13" i="38" s="1"/>
  <c r="Q40" i="36"/>
  <c r="J14" i="38" s="1" a="1"/>
  <c r="J14" i="38" s="1"/>
  <c r="Q5163" i="36"/>
  <c r="C14" i="38" s="1" a="1"/>
  <c r="C14" i="38" s="1"/>
  <c r="Q7734" i="36"/>
  <c r="Q5119" i="36"/>
  <c r="Q10407" i="36"/>
  <c r="Q2665" i="36"/>
  <c r="Q51" i="36"/>
  <c r="M11" i="38" s="1" a="1"/>
  <c r="M11" i="38" s="1"/>
  <c r="Q7811" i="36"/>
  <c r="Q2663" i="36"/>
  <c r="Q10313" i="36"/>
  <c r="Q10352" i="36"/>
  <c r="J13" i="38" s="1" a="1"/>
  <c r="J13" i="38" s="1"/>
  <c r="Q7780" i="36"/>
  <c r="Q5147" i="36"/>
  <c r="Q15" i="38" s="1" a="1"/>
  <c r="Q15" i="38" s="1"/>
  <c r="Q10408" i="36"/>
  <c r="Q5241" i="36"/>
  <c r="Q81" i="36"/>
  <c r="Q10314" i="36"/>
  <c r="Q5118" i="36"/>
  <c r="Q10417" i="36"/>
  <c r="Q7737" i="36"/>
  <c r="Q2655" i="36"/>
  <c r="Q5240" i="36"/>
  <c r="Q53" i="36"/>
  <c r="M14" i="38" s="1" a="1"/>
  <c r="M14" i="38" s="1"/>
  <c r="Q5169" i="36"/>
  <c r="N14" i="38" s="1" a="1"/>
  <c r="N14" i="38" s="1"/>
  <c r="Q30" i="36"/>
  <c r="Q7747" i="36"/>
  <c r="Q2565" i="36"/>
  <c r="Q5182" i="36"/>
  <c r="D10" i="38" s="1" a="1"/>
  <c r="D10" i="38" s="1"/>
  <c r="Q10320" i="36"/>
  <c r="Q56" i="36"/>
  <c r="Q5130" i="36"/>
  <c r="Q10305" i="36"/>
  <c r="Q62" i="36"/>
  <c r="D12" i="38" s="1" a="1"/>
  <c r="D12" i="38" s="1"/>
  <c r="Q5128" i="36"/>
  <c r="Q7752" i="36"/>
  <c r="L12" i="38" s="1" a="1"/>
  <c r="L12" i="38" s="1"/>
  <c r="Q10317" i="36"/>
  <c r="Q2656" i="36"/>
  <c r="Q7726" i="36"/>
  <c r="Q10372" i="36"/>
  <c r="N13" i="38" s="1" a="1"/>
  <c r="N13" i="38" s="1"/>
  <c r="Q89" i="36"/>
  <c r="Q5176" i="36"/>
  <c r="Q7829" i="36"/>
  <c r="Q57" i="36"/>
  <c r="Q5159" i="36"/>
  <c r="J15" i="38" s="1" a="1"/>
  <c r="J15" i="38" s="1"/>
  <c r="Q7753" i="36"/>
  <c r="L15" i="38" s="1" a="1"/>
  <c r="L15" i="38" s="1"/>
  <c r="Q10409" i="36"/>
  <c r="Q7791" i="36"/>
  <c r="Q2583" i="36"/>
  <c r="Q2582" i="36"/>
  <c r="Q10403" i="36"/>
  <c r="Q2620" i="36"/>
  <c r="N10" i="38" s="1" a="1"/>
  <c r="N10" i="38" s="1"/>
  <c r="Q10363" i="36"/>
  <c r="C10" i="38" s="1" a="1"/>
  <c r="C10" i="38" s="1"/>
  <c r="Q7774" i="36"/>
  <c r="Q10339" i="36"/>
  <c r="Q11" i="38" s="1" a="1"/>
  <c r="Q11" i="38" s="1"/>
  <c r="Q5165" i="36"/>
  <c r="M12" i="38" s="1" a="1"/>
  <c r="M12" i="38" s="1"/>
  <c r="Q7800" i="36"/>
  <c r="Q2599" i="36"/>
  <c r="L13" i="38" s="1" a="1"/>
  <c r="L13" i="38" s="1"/>
  <c r="Q5183" i="36"/>
  <c r="D13" i="38" s="1" a="1"/>
  <c r="D13" i="38" s="1"/>
  <c r="Q10306" i="36"/>
  <c r="Q2593" i="36"/>
  <c r="Q5194" i="36"/>
  <c r="Q10395" i="36"/>
  <c r="Q79" i="36"/>
  <c r="Q5205" i="36"/>
  <c r="Q7782" i="36"/>
  <c r="Q18" i="36"/>
  <c r="Q2647" i="36"/>
  <c r="Q7807" i="36"/>
  <c r="Q10376" i="36"/>
  <c r="Q2651" i="36"/>
  <c r="Q7801" i="36"/>
  <c r="Q10369" i="36"/>
  <c r="N11" i="38" s="1" a="1"/>
  <c r="N11" i="38" s="1"/>
  <c r="Q2616" i="36"/>
  <c r="C12" i="38" s="1" a="1"/>
  <c r="C12" i="38" s="1"/>
  <c r="Q5172" i="36"/>
  <c r="Q7806" i="36"/>
  <c r="Q2609" i="36"/>
  <c r="C13" i="38" s="1" a="1"/>
  <c r="C13" i="38" s="1"/>
  <c r="Q5191" i="36"/>
  <c r="Q10315" i="36"/>
  <c r="Q5" i="36"/>
  <c r="Q2676" i="36"/>
  <c r="Q5197" i="36"/>
  <c r="Q10400" i="36"/>
  <c r="Q2570" i="36"/>
  <c r="Q5216" i="36"/>
  <c r="B2" i="39"/>
  <c r="K2" i="7"/>
  <c r="K4" i="7"/>
  <c r="K6" i="7"/>
  <c r="K7" i="7"/>
  <c r="K8" i="7"/>
  <c r="K9" i="7"/>
  <c r="K11" i="7"/>
  <c r="K12" i="7"/>
  <c r="K3" i="7"/>
  <c r="B8" i="28"/>
  <c r="B4" i="28"/>
  <c r="B3" i="28"/>
  <c r="C48" i="37"/>
  <c r="B27" i="37"/>
  <c r="B28" i="37"/>
  <c r="Q11061" i="36" l="1"/>
  <c r="Q11039" i="36"/>
  <c r="Q11026" i="36"/>
  <c r="Q11013" i="36"/>
  <c r="Q11005" i="36"/>
  <c r="Q10997" i="36"/>
  <c r="Q10989" i="36"/>
  <c r="Q10973" i="36"/>
  <c r="Q10965" i="36"/>
  <c r="Q10957" i="36"/>
  <c r="Q10949" i="36"/>
  <c r="Q10941" i="36"/>
  <c r="Q10933" i="36"/>
  <c r="Q10894" i="36"/>
  <c r="Q10880" i="36"/>
  <c r="Q10838" i="36"/>
  <c r="Q10816" i="36"/>
  <c r="Q10808" i="36"/>
  <c r="Q10800" i="36"/>
  <c r="Q10792" i="36"/>
  <c r="Q10784" i="36"/>
  <c r="Q8428" i="36"/>
  <c r="Q8403" i="36"/>
  <c r="Q8395" i="36"/>
  <c r="Q8387" i="36"/>
  <c r="Q8371" i="36"/>
  <c r="Q8363" i="36"/>
  <c r="Q8355" i="36"/>
  <c r="Q8331" i="36"/>
  <c r="Q8323" i="36"/>
  <c r="Q8315" i="36"/>
  <c r="Q8307" i="36"/>
  <c r="Q8299" i="36"/>
  <c r="Q8285" i="36"/>
  <c r="Q8260" i="36"/>
  <c r="Q8240" i="36"/>
  <c r="Q8200" i="36"/>
  <c r="Q8172" i="36"/>
  <c r="Q8164" i="36"/>
  <c r="Q8156" i="36"/>
  <c r="Q8148" i="36"/>
  <c r="Q5808" i="36"/>
  <c r="Q5796" i="36"/>
  <c r="Q5785" i="36"/>
  <c r="Q5774" i="36"/>
  <c r="Q5766" i="36"/>
  <c r="Q5758" i="36"/>
  <c r="Q5738" i="36"/>
  <c r="Q5727" i="36"/>
  <c r="Q5719" i="36"/>
  <c r="Q5711" i="36"/>
  <c r="Q5703" i="36"/>
  <c r="Q5695" i="36"/>
  <c r="Q5678" i="36"/>
  <c r="Q5663" i="36"/>
  <c r="Q5645" i="36"/>
  <c r="Q5580" i="36"/>
  <c r="Q5572" i="36"/>
  <c r="Q5564" i="36"/>
  <c r="Q5556" i="36"/>
  <c r="Q5548" i="36"/>
  <c r="Q3273" i="36"/>
  <c r="Q3251" i="36"/>
  <c r="Q3243" i="36"/>
  <c r="Q3221" i="36"/>
  <c r="Q3213" i="36"/>
  <c r="Q3205" i="36"/>
  <c r="Q3185" i="36"/>
  <c r="Q3177" i="36"/>
  <c r="Q3169" i="36"/>
  <c r="Q3161" i="36"/>
  <c r="Q3153" i="36"/>
  <c r="Q3125" i="36"/>
  <c r="Q3106" i="36"/>
  <c r="Q3098" i="36"/>
  <c r="Q3031" i="36"/>
  <c r="Q3004" i="36"/>
  <c r="Q2996" i="36"/>
  <c r="Q723" i="36"/>
  <c r="Q699" i="36"/>
  <c r="Q680" i="36"/>
  <c r="Q672" i="36"/>
  <c r="Q664" i="36"/>
  <c r="Q650" i="36"/>
  <c r="Q634" i="36"/>
  <c r="Q11060" i="36"/>
  <c r="Q11034" i="36"/>
  <c r="Q11023" i="36"/>
  <c r="Q11009" i="36"/>
  <c r="Q11000" i="36"/>
  <c r="Q10991" i="36"/>
  <c r="Q10974" i="36"/>
  <c r="Q10964" i="36"/>
  <c r="Q10955" i="36"/>
  <c r="Q10946" i="36"/>
  <c r="Q10937" i="36"/>
  <c r="Q10924" i="36"/>
  <c r="Q10883" i="36"/>
  <c r="Q10839" i="36"/>
  <c r="Q10815" i="36"/>
  <c r="Q10806" i="36"/>
  <c r="Q10797" i="36"/>
  <c r="Q10788" i="36"/>
  <c r="Q8433" i="36"/>
  <c r="Q8405" i="36"/>
  <c r="Q8396" i="36"/>
  <c r="Q8385" i="36"/>
  <c r="Q8369" i="36"/>
  <c r="Q8360" i="36"/>
  <c r="Q8338" i="36"/>
  <c r="Q8326" i="36"/>
  <c r="Q8317" i="36"/>
  <c r="Q8308" i="36"/>
  <c r="Q8298" i="36"/>
  <c r="Q8283" i="36"/>
  <c r="Q8248" i="36"/>
  <c r="Q8224" i="36"/>
  <c r="Q8175" i="36"/>
  <c r="Q8166" i="36"/>
  <c r="Q8157" i="36"/>
  <c r="Q8147" i="36"/>
  <c r="Q5804" i="36"/>
  <c r="Q5793" i="36"/>
  <c r="Q5781" i="36"/>
  <c r="Q5769" i="36"/>
  <c r="Q5760" i="36"/>
  <c r="Q5739" i="36"/>
  <c r="Q5726" i="36"/>
  <c r="Q5717" i="36"/>
  <c r="Q5708" i="36"/>
  <c r="Q5699" i="36"/>
  <c r="Q5686" i="36"/>
  <c r="Q5665" i="36"/>
  <c r="Q5646" i="36"/>
  <c r="Q5579" i="36"/>
  <c r="Q5570" i="36"/>
  <c r="Q5561" i="36"/>
  <c r="Q5552" i="36"/>
  <c r="Q3276" i="36"/>
  <c r="Q3255" i="36"/>
  <c r="Q3244" i="36"/>
  <c r="Q3220" i="36"/>
  <c r="Q3211" i="36"/>
  <c r="Q3200" i="36"/>
  <c r="Q3181" i="36"/>
  <c r="Q3172" i="36"/>
  <c r="Q3163" i="36"/>
  <c r="Q3154" i="36"/>
  <c r="Q3124" i="36"/>
  <c r="Q3104" i="36"/>
  <c r="Q3092" i="36"/>
  <c r="Q3008" i="36"/>
  <c r="Q2999" i="36"/>
  <c r="Q725" i="36"/>
  <c r="Q703" i="36"/>
  <c r="Q679" i="36"/>
  <c r="Q670" i="36"/>
  <c r="Q661" i="36"/>
  <c r="Q638" i="36"/>
  <c r="Q629" i="36"/>
  <c r="Q621" i="36"/>
  <c r="Q613" i="36"/>
  <c r="Q605" i="36"/>
  <c r="Q576" i="36"/>
  <c r="Q565" i="36"/>
  <c r="Q556" i="36"/>
  <c r="Q481" i="36"/>
  <c r="Q473" i="36"/>
  <c r="Q465" i="36"/>
  <c r="Q457" i="36"/>
  <c r="Q449" i="36"/>
  <c r="Q11021" i="36"/>
  <c r="Q10875" i="36"/>
  <c r="Q10867" i="36"/>
  <c r="Q10857" i="36"/>
  <c r="Q10849" i="36"/>
  <c r="Q10840" i="36"/>
  <c r="Q11059" i="36"/>
  <c r="Q11033" i="36"/>
  <c r="Q11022" i="36"/>
  <c r="Q11008" i="36"/>
  <c r="Q10999" i="36"/>
  <c r="Q10990" i="36"/>
  <c r="Q10972" i="36"/>
  <c r="Q10963" i="36"/>
  <c r="Q10954" i="36"/>
  <c r="Q10945" i="36"/>
  <c r="Q10936" i="36"/>
  <c r="Q10921" i="36"/>
  <c r="Q10881" i="36"/>
  <c r="Q10837" i="36"/>
  <c r="Q10814" i="36"/>
  <c r="Q10805" i="36"/>
  <c r="Q10796" i="36"/>
  <c r="Q10787" i="36"/>
  <c r="Q8430" i="36"/>
  <c r="Q8404" i="36"/>
  <c r="Q8394" i="36"/>
  <c r="Q8384" i="36"/>
  <c r="Q8368" i="36"/>
  <c r="Q8359" i="36"/>
  <c r="Q8337" i="36"/>
  <c r="Q8325" i="36"/>
  <c r="Q8316" i="36"/>
  <c r="Q8306" i="36"/>
  <c r="Q8297" i="36"/>
  <c r="Q8282" i="36"/>
  <c r="Q8247" i="36"/>
  <c r="Q8223" i="36"/>
  <c r="Q8174" i="36"/>
  <c r="Q8165" i="36"/>
  <c r="Q8155" i="36"/>
  <c r="Q5818" i="36"/>
  <c r="Q5803" i="36"/>
  <c r="Q5792" i="36"/>
  <c r="Q5779" i="36"/>
  <c r="Q5768" i="36"/>
  <c r="Q5759" i="36"/>
  <c r="Q5737" i="36"/>
  <c r="Q5725" i="36"/>
  <c r="Q5716" i="36"/>
  <c r="Q5707" i="36"/>
  <c r="Q5698" i="36"/>
  <c r="Q5685" i="36"/>
  <c r="Q5664" i="36"/>
  <c r="Q5644" i="36"/>
  <c r="Q5578" i="36"/>
  <c r="Q5569" i="36"/>
  <c r="Q5560" i="36"/>
  <c r="Q5551" i="36"/>
  <c r="Q3275" i="36"/>
  <c r="Q3252" i="36"/>
  <c r="Q3242" i="36"/>
  <c r="Q3219" i="36"/>
  <c r="Q3210" i="36"/>
  <c r="Q3193" i="36"/>
  <c r="Q3180" i="36"/>
  <c r="Q3171" i="36"/>
  <c r="Q3162" i="36"/>
  <c r="Q3152" i="36"/>
  <c r="Q3123" i="36"/>
  <c r="Q3103" i="36"/>
  <c r="Q3091" i="36"/>
  <c r="Q3007" i="36"/>
  <c r="Q2998" i="36"/>
  <c r="Q724" i="36"/>
  <c r="Q698" i="36"/>
  <c r="Q678" i="36"/>
  <c r="Q669" i="36"/>
  <c r="Q660" i="36"/>
  <c r="Q637" i="36"/>
  <c r="Q628" i="36"/>
  <c r="Q620" i="36"/>
  <c r="Q612" i="36"/>
  <c r="Q604" i="36"/>
  <c r="Q575" i="36"/>
  <c r="Q564" i="36"/>
  <c r="Q511" i="36"/>
  <c r="Q480" i="36"/>
  <c r="Q472" i="36"/>
  <c r="Q464" i="36"/>
  <c r="Q456" i="36"/>
  <c r="Q11063" i="36"/>
  <c r="Q11032" i="36"/>
  <c r="Q11015" i="36"/>
  <c r="Q11002" i="36"/>
  <c r="Q10988" i="36"/>
  <c r="Q10969" i="36"/>
  <c r="Q10958" i="36"/>
  <c r="Q10944" i="36"/>
  <c r="Q10932" i="36"/>
  <c r="Q10885" i="36"/>
  <c r="Q10831" i="36"/>
  <c r="Q10811" i="36"/>
  <c r="Q10799" i="36"/>
  <c r="Q10786" i="36"/>
  <c r="Q8416" i="36"/>
  <c r="Q8398" i="36"/>
  <c r="Q8383" i="36"/>
  <c r="Q8365" i="36"/>
  <c r="Q8353" i="36"/>
  <c r="Q8324" i="36"/>
  <c r="Q8312" i="36"/>
  <c r="Q8301" i="36"/>
  <c r="Q8281" i="36"/>
  <c r="Q8244" i="36"/>
  <c r="Q8177" i="36"/>
  <c r="Q8163" i="36"/>
  <c r="Q8152" i="36"/>
  <c r="Q5809" i="36"/>
  <c r="Q5791" i="36"/>
  <c r="Q5773" i="36"/>
  <c r="Q5762" i="36"/>
  <c r="Q5736" i="36"/>
  <c r="Q5722" i="36"/>
  <c r="Q5710" i="36"/>
  <c r="Q5697" i="36"/>
  <c r="Q5669" i="36"/>
  <c r="Q5648" i="36"/>
  <c r="Q5577" i="36"/>
  <c r="Q5566" i="36"/>
  <c r="Q5554" i="36"/>
  <c r="Q3274" i="36"/>
  <c r="Q3248" i="36"/>
  <c r="Q3227" i="36"/>
  <c r="Q3209" i="36"/>
  <c r="Q3189" i="36"/>
  <c r="Q3174" i="36"/>
  <c r="Q3160" i="36"/>
  <c r="Q3146" i="36"/>
  <c r="Q3107" i="36"/>
  <c r="Q3090" i="36"/>
  <c r="Q3003" i="36"/>
  <c r="Q727" i="36"/>
  <c r="Q697" i="36"/>
  <c r="Q675" i="36"/>
  <c r="Q663" i="36"/>
  <c r="Q636" i="36"/>
  <c r="Q625" i="36"/>
  <c r="Q615" i="36"/>
  <c r="Q603" i="36"/>
  <c r="Q569" i="36"/>
  <c r="Q558" i="36"/>
  <c r="Q479" i="36"/>
  <c r="Q469" i="36"/>
  <c r="Q459" i="36"/>
  <c r="Q448" i="36"/>
  <c r="Q11019" i="36"/>
  <c r="Q10872" i="36"/>
  <c r="Q10861" i="36"/>
  <c r="Q10852" i="36"/>
  <c r="Q10842" i="36"/>
  <c r="Q10825" i="36"/>
  <c r="Q8386" i="36"/>
  <c r="Q8295" i="36"/>
  <c r="Q8231" i="36"/>
  <c r="Q8221" i="36"/>
  <c r="Q8213" i="36"/>
  <c r="Q8204" i="36"/>
  <c r="Q8190" i="36"/>
  <c r="Q8179" i="36"/>
  <c r="Q5786" i="36"/>
  <c r="Q5632" i="36"/>
  <c r="Q5624" i="36"/>
  <c r="Q5616" i="36"/>
  <c r="Q5608" i="36"/>
  <c r="Q5599" i="36"/>
  <c r="Q11062" i="36"/>
  <c r="Q11031" i="36"/>
  <c r="Q11012" i="36"/>
  <c r="Q11001" i="36"/>
  <c r="Q10987" i="36"/>
  <c r="Q10968" i="36"/>
  <c r="Q10956" i="36"/>
  <c r="Q10943" i="36"/>
  <c r="Q10931" i="36"/>
  <c r="Q10884" i="36"/>
  <c r="Q10821" i="36"/>
  <c r="Q10810" i="36"/>
  <c r="Q10798" i="36"/>
  <c r="Q10785" i="36"/>
  <c r="Q8415" i="36"/>
  <c r="Q8397" i="36"/>
  <c r="Q8375" i="36"/>
  <c r="Q8364" i="36"/>
  <c r="Q8346" i="36"/>
  <c r="Q8322" i="36"/>
  <c r="Q8311" i="36"/>
  <c r="Q8300" i="36"/>
  <c r="Q8280" i="36"/>
  <c r="Q8239" i="36"/>
  <c r="Q8176" i="36"/>
  <c r="Q8162" i="36"/>
  <c r="Q8151" i="36"/>
  <c r="Q5805" i="36"/>
  <c r="Q5790" i="36"/>
  <c r="Q5772" i="36"/>
  <c r="Q5761" i="36"/>
  <c r="Q5735" i="36"/>
  <c r="Q5721" i="36"/>
  <c r="Q5709" i="36"/>
  <c r="Q5696" i="36"/>
  <c r="Q5668" i="36"/>
  <c r="Q5647" i="36"/>
  <c r="Q5576" i="36"/>
  <c r="Q5565" i="36"/>
  <c r="Q5553" i="36"/>
  <c r="Q3272" i="36"/>
  <c r="Q3247" i="36"/>
  <c r="Q3222" i="36"/>
  <c r="Q3208" i="36"/>
  <c r="Q3184" i="36"/>
  <c r="Q3173" i="36"/>
  <c r="Q3159" i="36"/>
  <c r="Q3144" i="36"/>
  <c r="Q3105" i="36"/>
  <c r="Q3089" i="36"/>
  <c r="Q3002" i="36"/>
  <c r="Q726" i="36"/>
  <c r="Q696" i="36"/>
  <c r="Q674" i="36"/>
  <c r="Q662" i="36"/>
  <c r="Q635" i="36"/>
  <c r="Q624" i="36"/>
  <c r="Q614" i="36"/>
  <c r="Q602" i="36"/>
  <c r="Q568" i="36"/>
  <c r="Q557" i="36"/>
  <c r="Q478" i="36"/>
  <c r="Q468" i="36"/>
  <c r="Q458" i="36"/>
  <c r="Q447" i="36"/>
  <c r="Q11018" i="36"/>
  <c r="Q10871" i="36"/>
  <c r="Q10860" i="36"/>
  <c r="Q10851" i="36"/>
  <c r="Q10841" i="36"/>
  <c r="Q10824" i="36"/>
  <c r="Q8382" i="36"/>
  <c r="Q8289" i="36"/>
  <c r="Q8230" i="36"/>
  <c r="Q8220" i="36"/>
  <c r="Q8212" i="36"/>
  <c r="Q8203" i="36"/>
  <c r="Q8187" i="36"/>
  <c r="Q8178" i="36"/>
  <c r="Q5780" i="36"/>
  <c r="Q5631" i="36"/>
  <c r="Q5623" i="36"/>
  <c r="Q5615" i="36"/>
  <c r="Q5607" i="36"/>
  <c r="Q5598" i="36"/>
  <c r="Q11058" i="36"/>
  <c r="Q11030" i="36"/>
  <c r="Q11011" i="36"/>
  <c r="Q10998" i="36"/>
  <c r="Q10979" i="36"/>
  <c r="Q10967" i="36"/>
  <c r="Q10953" i="36"/>
  <c r="Q10942" i="36"/>
  <c r="Q10927" i="36"/>
  <c r="Q10878" i="36"/>
  <c r="Q10820" i="36"/>
  <c r="Q10809" i="36"/>
  <c r="Q10795" i="36"/>
  <c r="Q8437" i="36"/>
  <c r="Q8410" i="36"/>
  <c r="Q8393" i="36"/>
  <c r="Q8374" i="36"/>
  <c r="Q8362" i="36"/>
  <c r="Q8336" i="36"/>
  <c r="Q8321" i="36"/>
  <c r="Q8310" i="36"/>
  <c r="Q8296" i="36"/>
  <c r="Q8278" i="36"/>
  <c r="Q8238" i="36"/>
  <c r="Q8173" i="36"/>
  <c r="Q8161" i="36"/>
  <c r="Q8150" i="36"/>
  <c r="Q5801" i="36"/>
  <c r="Q5787" i="36"/>
  <c r="Q5771" i="36"/>
  <c r="Q5745" i="36"/>
  <c r="Q5732" i="36"/>
  <c r="Q5720" i="36"/>
  <c r="Q5706" i="36"/>
  <c r="Q5694" i="36"/>
  <c r="Q5667" i="36"/>
  <c r="Q5643" i="36"/>
  <c r="Q5575" i="36"/>
  <c r="Q5563" i="36"/>
  <c r="Q5550" i="36"/>
  <c r="Q3271" i="36"/>
  <c r="Q3246" i="36"/>
  <c r="Q3218" i="36"/>
  <c r="Q3207" i="36"/>
  <c r="Q3183" i="36"/>
  <c r="Q3170" i="36"/>
  <c r="Q3158" i="36"/>
  <c r="Q3143" i="36"/>
  <c r="Q3102" i="36"/>
  <c r="Q3088" i="36"/>
  <c r="Q3001" i="36"/>
  <c r="Q722" i="36"/>
  <c r="Q695" i="36"/>
  <c r="Q673" i="36"/>
  <c r="Q659" i="36"/>
  <c r="Q633" i="36"/>
  <c r="Q623" i="36"/>
  <c r="Q611" i="36"/>
  <c r="Q601" i="36"/>
  <c r="Q567" i="36"/>
  <c r="Q509" i="36"/>
  <c r="Q477" i="36"/>
  <c r="Q467" i="36"/>
  <c r="Q455" i="36"/>
  <c r="Q11054" i="36"/>
  <c r="Q11014" i="36"/>
  <c r="Q10870" i="36"/>
  <c r="Q10859" i="36"/>
  <c r="Q10850" i="36"/>
  <c r="Q10836" i="36"/>
  <c r="Q10823" i="36"/>
  <c r="Q8381" i="36"/>
  <c r="Q8261" i="36"/>
  <c r="Q8229" i="36"/>
  <c r="Q8219" i="36"/>
  <c r="Q8211" i="36"/>
  <c r="Q8202" i="36"/>
  <c r="Q8186" i="36"/>
  <c r="Q5817" i="36"/>
  <c r="Q5778" i="36"/>
  <c r="Q5630" i="36"/>
  <c r="Q5622" i="36"/>
  <c r="Q5614" i="36"/>
  <c r="Q5606" i="36"/>
  <c r="Q5597" i="36"/>
  <c r="Q11057" i="36"/>
  <c r="Q11029" i="36"/>
  <c r="Q11010" i="36"/>
  <c r="Q10996" i="36"/>
  <c r="Q10978" i="36"/>
  <c r="Q10966" i="36"/>
  <c r="Q10952" i="36"/>
  <c r="Q10940" i="36"/>
  <c r="Q10925" i="36"/>
  <c r="Q10877" i="36"/>
  <c r="Q10819" i="36"/>
  <c r="Q10807" i="36"/>
  <c r="Q10794" i="36"/>
  <c r="Q8436" i="36"/>
  <c r="Q8406" i="36"/>
  <c r="Q8392" i="36"/>
  <c r="Q8373" i="36"/>
  <c r="Q8361" i="36"/>
  <c r="Q8332" i="36"/>
  <c r="Q8320" i="36"/>
  <c r="Q8309" i="36"/>
  <c r="Q8293" i="36"/>
  <c r="Q8269" i="36"/>
  <c r="Q8237" i="36"/>
  <c r="Q8171" i="36"/>
  <c r="Q8160" i="36"/>
  <c r="Q8149" i="36"/>
  <c r="Q5799" i="36"/>
  <c r="Q5784" i="36"/>
  <c r="Q5770" i="36"/>
  <c r="Q5744" i="36"/>
  <c r="Q5731" i="36"/>
  <c r="Q5718" i="36"/>
  <c r="Q5705" i="36"/>
  <c r="Q5693" i="36"/>
  <c r="Q5666" i="36"/>
  <c r="Q5642" i="36"/>
  <c r="Q5574" i="36"/>
  <c r="Q5562" i="36"/>
  <c r="Q5549" i="36"/>
  <c r="Q3264" i="36"/>
  <c r="Q3245" i="36"/>
  <c r="Q3217" i="36"/>
  <c r="Q3206" i="36"/>
  <c r="Q3182" i="36"/>
  <c r="Q3168" i="36"/>
  <c r="Q3157" i="36"/>
  <c r="Q3135" i="36"/>
  <c r="Q3101" i="36"/>
  <c r="Q3030" i="36"/>
  <c r="Q3000" i="36"/>
  <c r="Q717" i="36"/>
  <c r="Q693" i="36"/>
  <c r="Q671" i="36"/>
  <c r="Q658" i="36"/>
  <c r="Q632" i="36"/>
  <c r="Q622" i="36"/>
  <c r="Q610" i="36"/>
  <c r="Q598" i="36"/>
  <c r="Q566" i="36"/>
  <c r="Q508" i="36"/>
  <c r="Q476" i="36"/>
  <c r="Q466" i="36"/>
  <c r="Q454" i="36"/>
  <c r="Q11053" i="36"/>
  <c r="Q10929" i="36"/>
  <c r="Q10869" i="36"/>
  <c r="Q10858" i="36"/>
  <c r="Q10848" i="36"/>
  <c r="Q10835" i="36"/>
  <c r="Q10822" i="36"/>
  <c r="Q8380" i="36"/>
  <c r="Q8236" i="36"/>
  <c r="Q8228" i="36"/>
  <c r="Q8218" i="36"/>
  <c r="Q8209" i="36"/>
  <c r="Q8198" i="36"/>
  <c r="Q8185" i="36"/>
  <c r="Q5814" i="36"/>
  <c r="Q5777" i="36"/>
  <c r="Q5629" i="36"/>
  <c r="Q5621" i="36"/>
  <c r="Q5613" i="36"/>
  <c r="Q5605" i="36"/>
  <c r="Q5594" i="36"/>
  <c r="Q11056" i="36"/>
  <c r="Q11007" i="36"/>
  <c r="Q10976" i="36"/>
  <c r="Q10951" i="36"/>
  <c r="Q10919" i="36"/>
  <c r="Q10818" i="36"/>
  <c r="Q10793" i="36"/>
  <c r="Q8402" i="36"/>
  <c r="Q8372" i="36"/>
  <c r="Q8330" i="36"/>
  <c r="Q8305" i="36"/>
  <c r="Q8253" i="36"/>
  <c r="Q8170" i="36"/>
  <c r="Q5816" i="36"/>
  <c r="Q5783" i="36"/>
  <c r="Q5743" i="36"/>
  <c r="Q5715" i="36"/>
  <c r="Q5690" i="36"/>
  <c r="Q5637" i="36"/>
  <c r="Q5559" i="36"/>
  <c r="Q3260" i="36"/>
  <c r="Q3216" i="36"/>
  <c r="Q3179" i="36"/>
  <c r="Q3156" i="36"/>
  <c r="Q3100" i="36"/>
  <c r="Q2997" i="36"/>
  <c r="Q690" i="36"/>
  <c r="Q651" i="36"/>
  <c r="Q619" i="36"/>
  <c r="Q590" i="36"/>
  <c r="Q507" i="36"/>
  <c r="Q463" i="36"/>
  <c r="Q11052" i="36"/>
  <c r="Q10868" i="36"/>
  <c r="Q10847" i="36"/>
  <c r="Q8432" i="36"/>
  <c r="Q8235" i="36"/>
  <c r="Q8217" i="36"/>
  <c r="Q8197" i="36"/>
  <c r="Q5813" i="36"/>
  <c r="Q5628" i="36"/>
  <c r="Q5612" i="36"/>
  <c r="Q5589" i="36"/>
  <c r="Q5581" i="36"/>
  <c r="Q3236" i="36"/>
  <c r="Q3228" i="36"/>
  <c r="Q3118" i="36"/>
  <c r="Q3082" i="36"/>
  <c r="Q3074" i="36"/>
  <c r="Q3066" i="36"/>
  <c r="Q3058" i="36"/>
  <c r="Q3050" i="36"/>
  <c r="Q3042" i="36"/>
  <c r="Q3034" i="36"/>
  <c r="Q3023" i="36"/>
  <c r="Q3013" i="36"/>
  <c r="Q694" i="36"/>
  <c r="Q682" i="36"/>
  <c r="Q549" i="36"/>
  <c r="Q541" i="36"/>
  <c r="Q533" i="36"/>
  <c r="Q525" i="36"/>
  <c r="Q517" i="36"/>
  <c r="Q504" i="36"/>
  <c r="Q488" i="36"/>
  <c r="Q10876" i="36"/>
  <c r="Q8435" i="36"/>
  <c r="Q8159" i="36"/>
  <c r="Q5656" i="36"/>
  <c r="Q3167" i="36"/>
  <c r="Q609" i="36"/>
  <c r="Q10833" i="36"/>
  <c r="Q5658" i="36"/>
  <c r="Q3267" i="36"/>
  <c r="Q3070" i="36"/>
  <c r="Q3017" i="36"/>
  <c r="Q11055" i="36"/>
  <c r="Q11006" i="36"/>
  <c r="Q10975" i="36"/>
  <c r="Q10950" i="36"/>
  <c r="Q10893" i="36"/>
  <c r="Q10817" i="36"/>
  <c r="Q10791" i="36"/>
  <c r="Q8401" i="36"/>
  <c r="Q8370" i="36"/>
  <c r="Q8329" i="36"/>
  <c r="Q8304" i="36"/>
  <c r="Q8249" i="36"/>
  <c r="Q8169" i="36"/>
  <c r="Q5815" i="36"/>
  <c r="Q5782" i="36"/>
  <c r="Q5742" i="36"/>
  <c r="Q5714" i="36"/>
  <c r="Q5687" i="36"/>
  <c r="Q5634" i="36"/>
  <c r="Q5558" i="36"/>
  <c r="Q3256" i="36"/>
  <c r="Q3215" i="36"/>
  <c r="Q3178" i="36"/>
  <c r="Q3155" i="36"/>
  <c r="Q3099" i="36"/>
  <c r="Q2995" i="36"/>
  <c r="Q681" i="36"/>
  <c r="Q649" i="36"/>
  <c r="Q618" i="36"/>
  <c r="Q577" i="36"/>
  <c r="Q506" i="36"/>
  <c r="Q462" i="36"/>
  <c r="Q11051" i="36"/>
  <c r="Q10864" i="36"/>
  <c r="Q10846" i="36"/>
  <c r="Q8431" i="36"/>
  <c r="Q8234" i="36"/>
  <c r="Q8216" i="36"/>
  <c r="Q8196" i="36"/>
  <c r="Q5811" i="36"/>
  <c r="Q5627" i="36"/>
  <c r="Q5611" i="36"/>
  <c r="Q5588" i="36"/>
  <c r="Q3270" i="36"/>
  <c r="Q3235" i="36"/>
  <c r="Q3226" i="36"/>
  <c r="Q3113" i="36"/>
  <c r="Q3081" i="36"/>
  <c r="Q3073" i="36"/>
  <c r="Q3065" i="36"/>
  <c r="Q3057" i="36"/>
  <c r="Q3049" i="36"/>
  <c r="Q3041" i="36"/>
  <c r="Q3033" i="36"/>
  <c r="Q3022" i="36"/>
  <c r="Q3012" i="36"/>
  <c r="Q689" i="36"/>
  <c r="Q572" i="36"/>
  <c r="Q548" i="36"/>
  <c r="Q540" i="36"/>
  <c r="Q532" i="36"/>
  <c r="Q524" i="36"/>
  <c r="Q516" i="36"/>
  <c r="Q503" i="36"/>
  <c r="Q487" i="36"/>
  <c r="Q10939" i="36"/>
  <c r="Q10804" i="36"/>
  <c r="Q8391" i="36"/>
  <c r="Q8210" i="36"/>
  <c r="Q5729" i="36"/>
  <c r="Q3204" i="36"/>
  <c r="Q631" i="36"/>
  <c r="Q10856" i="36"/>
  <c r="Q8208" i="36"/>
  <c r="Q5585" i="36"/>
  <c r="Q3078" i="36"/>
  <c r="Q3038" i="36"/>
  <c r="Q11040" i="36"/>
  <c r="Q11004" i="36"/>
  <c r="Q10971" i="36"/>
  <c r="Q10948" i="36"/>
  <c r="Q10887" i="36"/>
  <c r="Q10813" i="36"/>
  <c r="Q10790" i="36"/>
  <c r="Q8400" i="36"/>
  <c r="Q8367" i="36"/>
  <c r="Q8328" i="36"/>
  <c r="Q8303" i="36"/>
  <c r="Q8246" i="36"/>
  <c r="Q8168" i="36"/>
  <c r="Q5812" i="36"/>
  <c r="Q5776" i="36"/>
  <c r="Q5741" i="36"/>
  <c r="Q5713" i="36"/>
  <c r="Q5684" i="36"/>
  <c r="Q5602" i="36"/>
  <c r="Q5557" i="36"/>
  <c r="Q3250" i="36"/>
  <c r="Q3214" i="36"/>
  <c r="Q3176" i="36"/>
  <c r="Q3151" i="36"/>
  <c r="Q3097" i="36"/>
  <c r="Q2994" i="36"/>
  <c r="Q677" i="36"/>
  <c r="Q640" i="36"/>
  <c r="Q617" i="36"/>
  <c r="Q574" i="36"/>
  <c r="Q483" i="36"/>
  <c r="Q461" i="36"/>
  <c r="Q11027" i="36"/>
  <c r="Q10863" i="36"/>
  <c r="Q10845" i="36"/>
  <c r="Q8426" i="36"/>
  <c r="Q8233" i="36"/>
  <c r="Q8215" i="36"/>
  <c r="Q8192" i="36"/>
  <c r="Q5789" i="36"/>
  <c r="Q5626" i="36"/>
  <c r="Q5610" i="36"/>
  <c r="Q5587" i="36"/>
  <c r="Q3269" i="36"/>
  <c r="Q3234" i="36"/>
  <c r="Q3225" i="36"/>
  <c r="Q3112" i="36"/>
  <c r="Q3080" i="36"/>
  <c r="Q3072" i="36"/>
  <c r="Q3064" i="36"/>
  <c r="Q3056" i="36"/>
  <c r="Q3048" i="36"/>
  <c r="Q3040" i="36"/>
  <c r="Q3032" i="36"/>
  <c r="Q3019" i="36"/>
  <c r="Q3011" i="36"/>
  <c r="Q688" i="36"/>
  <c r="Q555" i="36"/>
  <c r="Q547" i="36"/>
  <c r="Q539" i="36"/>
  <c r="Q531" i="36"/>
  <c r="Q523" i="36"/>
  <c r="Q515" i="36"/>
  <c r="Q502" i="36"/>
  <c r="Q486" i="36"/>
  <c r="Q11025" i="36"/>
  <c r="Q8292" i="36"/>
  <c r="Q5573" i="36"/>
  <c r="Q716" i="36"/>
  <c r="Q453" i="36"/>
  <c r="Q8184" i="36"/>
  <c r="Q3223" i="36"/>
  <c r="Q3054" i="36"/>
  <c r="Q11038" i="36"/>
  <c r="Q11003" i="36"/>
  <c r="Q10970" i="36"/>
  <c r="Q10947" i="36"/>
  <c r="Q10886" i="36"/>
  <c r="Q10812" i="36"/>
  <c r="Q10789" i="36"/>
  <c r="Q8399" i="36"/>
  <c r="Q8366" i="36"/>
  <c r="Q8327" i="36"/>
  <c r="Q8302" i="36"/>
  <c r="Q8245" i="36"/>
  <c r="Q8167" i="36"/>
  <c r="Q5810" i="36"/>
  <c r="Q5775" i="36"/>
  <c r="Q5740" i="36"/>
  <c r="Q5712" i="36"/>
  <c r="Q5676" i="36"/>
  <c r="Q5593" i="36"/>
  <c r="Q5555" i="36"/>
  <c r="Q3249" i="36"/>
  <c r="Q3212" i="36"/>
  <c r="Q3175" i="36"/>
  <c r="Q3147" i="36"/>
  <c r="Q3093" i="36"/>
  <c r="Q2993" i="36"/>
  <c r="Q676" i="36"/>
  <c r="Q639" i="36"/>
  <c r="Q616" i="36"/>
  <c r="Q570" i="36"/>
  <c r="Q482" i="36"/>
  <c r="Q460" i="36"/>
  <c r="Q11020" i="36"/>
  <c r="Q10862" i="36"/>
  <c r="Q10844" i="36"/>
  <c r="Q8411" i="36"/>
  <c r="Q8232" i="36"/>
  <c r="Q8214" i="36"/>
  <c r="Q8191" i="36"/>
  <c r="Q5788" i="36"/>
  <c r="Q5625" i="36"/>
  <c r="Q5609" i="36"/>
  <c r="Q5586" i="36"/>
  <c r="Q3268" i="36"/>
  <c r="Q3233" i="36"/>
  <c r="Q3224" i="36"/>
  <c r="Q3087" i="36"/>
  <c r="Q3079" i="36"/>
  <c r="Q3071" i="36"/>
  <c r="Q3063" i="36"/>
  <c r="Q3055" i="36"/>
  <c r="Q3047" i="36"/>
  <c r="Q3039" i="36"/>
  <c r="Q3029" i="36"/>
  <c r="Q3018" i="36"/>
  <c r="Q721" i="36"/>
  <c r="Q687" i="36"/>
  <c r="Q554" i="36"/>
  <c r="Q546" i="36"/>
  <c r="Q538" i="36"/>
  <c r="Q530" i="36"/>
  <c r="Q522" i="36"/>
  <c r="Q514" i="36"/>
  <c r="Q501" i="36"/>
  <c r="Q485" i="36"/>
  <c r="Q11017" i="36"/>
  <c r="Q10993" i="36"/>
  <c r="Q10960" i="36"/>
  <c r="Q10935" i="36"/>
  <c r="Q10865" i="36"/>
  <c r="Q10802" i="36"/>
  <c r="Q8429" i="36"/>
  <c r="Q8389" i="36"/>
  <c r="Q8356" i="36"/>
  <c r="Q8314" i="36"/>
  <c r="Q8286" i="36"/>
  <c r="Q8199" i="36"/>
  <c r="Q8154" i="36"/>
  <c r="Q5795" i="36"/>
  <c r="Q5764" i="36"/>
  <c r="Q5724" i="36"/>
  <c r="Q5701" i="36"/>
  <c r="Q5650" i="36"/>
  <c r="Q5568" i="36"/>
  <c r="Q3278" i="36"/>
  <c r="Q3238" i="36"/>
  <c r="Q3192" i="36"/>
  <c r="Q3165" i="36"/>
  <c r="Q3119" i="36"/>
  <c r="Q3006" i="36"/>
  <c r="Q713" i="36"/>
  <c r="Q666" i="36"/>
  <c r="Q627" i="36"/>
  <c r="Q607" i="36"/>
  <c r="Q560" i="36"/>
  <c r="Q471" i="36"/>
  <c r="Q451" i="36"/>
  <c r="Q10874" i="36"/>
  <c r="Q10854" i="36"/>
  <c r="Q10827" i="36"/>
  <c r="Q8377" i="36"/>
  <c r="Q8225" i="36"/>
  <c r="Q8206" i="36"/>
  <c r="Q8182" i="36"/>
  <c r="Q5636" i="36"/>
  <c r="Q5618" i="36"/>
  <c r="Q5601" i="36"/>
  <c r="Q5583" i="36"/>
  <c r="Q3263" i="36"/>
  <c r="Q3230" i="36"/>
  <c r="Q3148" i="36"/>
  <c r="Q3084" i="36"/>
  <c r="Q3076" i="36"/>
  <c r="Q3068" i="36"/>
  <c r="Q3060" i="36"/>
  <c r="Q3052" i="36"/>
  <c r="Q3044" i="36"/>
  <c r="Q3036" i="36"/>
  <c r="Q3026" i="36"/>
  <c r="Q3015" i="36"/>
  <c r="Q718" i="36"/>
  <c r="Q684" i="36"/>
  <c r="Q551" i="36"/>
  <c r="Q543" i="36"/>
  <c r="Q535" i="36"/>
  <c r="Q527" i="36"/>
  <c r="Q519" i="36"/>
  <c r="Q510" i="36"/>
  <c r="Q497" i="36"/>
  <c r="Q10962" i="36"/>
  <c r="Q8358" i="36"/>
  <c r="Q5798" i="36"/>
  <c r="Q5704" i="36"/>
  <c r="Q3240" i="36"/>
  <c r="Q3010" i="36"/>
  <c r="Q563" i="36"/>
  <c r="Q10923" i="36"/>
  <c r="Q8227" i="36"/>
  <c r="Q5604" i="36"/>
  <c r="Q3086" i="36"/>
  <c r="Q3046" i="36"/>
  <c r="Q720" i="36"/>
  <c r="Q11064" i="36"/>
  <c r="Q11016" i="36"/>
  <c r="Q10992" i="36"/>
  <c r="Q10959" i="36"/>
  <c r="Q10934" i="36"/>
  <c r="Q10843" i="36"/>
  <c r="Q10801" i="36"/>
  <c r="Q8427" i="36"/>
  <c r="Q8388" i="36"/>
  <c r="Q8354" i="36"/>
  <c r="Q8313" i="36"/>
  <c r="Q8284" i="36"/>
  <c r="Q8181" i="36"/>
  <c r="Q8153" i="36"/>
  <c r="Q5794" i="36"/>
  <c r="Q5763" i="36"/>
  <c r="Q5723" i="36"/>
  <c r="Q5700" i="36"/>
  <c r="Q5649" i="36"/>
  <c r="Q5567" i="36"/>
  <c r="Q3277" i="36"/>
  <c r="Q3237" i="36"/>
  <c r="Q3191" i="36"/>
  <c r="Q3164" i="36"/>
  <c r="Q3108" i="36"/>
  <c r="Q3005" i="36"/>
  <c r="Q704" i="36"/>
  <c r="Q665" i="36"/>
  <c r="Q626" i="36"/>
  <c r="Q606" i="36"/>
  <c r="Q559" i="36"/>
  <c r="Q470" i="36"/>
  <c r="Q450" i="36"/>
  <c r="Q10873" i="36"/>
  <c r="Q10853" i="36"/>
  <c r="Q10826" i="36"/>
  <c r="Q8376" i="36"/>
  <c r="Q8222" i="36"/>
  <c r="Q8205" i="36"/>
  <c r="Q8180" i="36"/>
  <c r="Q5633" i="36"/>
  <c r="Q5617" i="36"/>
  <c r="Q5600" i="36"/>
  <c r="Q5582" i="36"/>
  <c r="Q3259" i="36"/>
  <c r="Q3229" i="36"/>
  <c r="Q3136" i="36"/>
  <c r="Q3083" i="36"/>
  <c r="Q3075" i="36"/>
  <c r="Q3067" i="36"/>
  <c r="Q3059" i="36"/>
  <c r="Q3051" i="36"/>
  <c r="Q3043" i="36"/>
  <c r="Q3035" i="36"/>
  <c r="Q3024" i="36"/>
  <c r="Q3014" i="36"/>
  <c r="Q714" i="36"/>
  <c r="Q683" i="36"/>
  <c r="Q550" i="36"/>
  <c r="Q542" i="36"/>
  <c r="Q534" i="36"/>
  <c r="Q526" i="36"/>
  <c r="Q518" i="36"/>
  <c r="Q505" i="36"/>
  <c r="Q496" i="36"/>
  <c r="Q10995" i="36"/>
  <c r="Q8319" i="36"/>
  <c r="Q5767" i="36"/>
  <c r="Q3280" i="36"/>
  <c r="Q3122" i="36"/>
  <c r="Q668" i="36"/>
  <c r="Q475" i="36"/>
  <c r="Q8379" i="36"/>
  <c r="Q5620" i="36"/>
  <c r="Q3232" i="36"/>
  <c r="Q3062" i="36"/>
  <c r="Q3028" i="36"/>
  <c r="Q10994" i="36"/>
  <c r="Q5603" i="36"/>
  <c r="Q8290" i="36"/>
  <c r="Q667" i="36"/>
  <c r="Q5584" i="36"/>
  <c r="Q521" i="36"/>
  <c r="Q3279" i="36"/>
  <c r="Q8378" i="36"/>
  <c r="Q3045" i="36"/>
  <c r="Q520" i="36"/>
  <c r="Q8434" i="36"/>
  <c r="Q3166" i="36"/>
  <c r="Q8183" i="36"/>
  <c r="Q3016" i="36"/>
  <c r="Q536" i="36"/>
  <c r="Q3053" i="36"/>
  <c r="Q5765" i="36"/>
  <c r="Q3085" i="36"/>
  <c r="Q500" i="36"/>
  <c r="Q8201" i="36"/>
  <c r="Q474" i="36"/>
  <c r="Q537" i="36"/>
  <c r="Q719" i="36"/>
  <c r="Q10866" i="36"/>
  <c r="Q8158" i="36"/>
  <c r="Q3239" i="36"/>
  <c r="Q608" i="36"/>
  <c r="Q8226" i="36"/>
  <c r="Q3231" i="36"/>
  <c r="Q3037" i="36"/>
  <c r="Q545" i="36"/>
  <c r="Q513" i="36"/>
  <c r="Q5797" i="36"/>
  <c r="Q3203" i="36"/>
  <c r="Q561" i="36"/>
  <c r="Q8207" i="36"/>
  <c r="Q3188" i="36"/>
  <c r="Q544" i="36"/>
  <c r="Q512" i="36"/>
  <c r="Q10803" i="36"/>
  <c r="Q3027" i="36"/>
  <c r="Q8390" i="36"/>
  <c r="Q5728" i="36"/>
  <c r="Q3121" i="36"/>
  <c r="Q452" i="36"/>
  <c r="Q5657" i="36"/>
  <c r="Q3077" i="36"/>
  <c r="Q498" i="36"/>
  <c r="Q11024" i="36"/>
  <c r="Q8357" i="36"/>
  <c r="Q5702" i="36"/>
  <c r="Q3009" i="36"/>
  <c r="Q10891" i="36"/>
  <c r="Q5619" i="36"/>
  <c r="Q3069" i="36"/>
  <c r="Q686" i="36"/>
  <c r="Q529" i="36"/>
  <c r="Q484" i="36"/>
  <c r="Q8318" i="36"/>
  <c r="Q5651" i="36"/>
  <c r="Q715" i="36"/>
  <c r="Q10855" i="36"/>
  <c r="Q3061" i="36"/>
  <c r="Q685" i="36"/>
  <c r="Q528" i="36"/>
  <c r="Q10961" i="36"/>
  <c r="Q5571" i="36"/>
  <c r="Q10828" i="36"/>
  <c r="Q553" i="36"/>
  <c r="Q10938" i="36"/>
  <c r="Q630" i="36"/>
  <c r="Q3266" i="36"/>
  <c r="Q552" i="36"/>
  <c r="B54" i="37"/>
  <c r="B49" i="37"/>
  <c r="B44" i="37"/>
  <c r="B37" i="37"/>
  <c r="B39" i="37" s="1"/>
  <c r="B73" i="37"/>
  <c r="B69" i="37"/>
  <c r="Q10882" i="36"/>
  <c r="Q10920" i="36"/>
  <c r="Q5638" i="36"/>
  <c r="Q10888" i="36"/>
  <c r="Q8258" i="36"/>
  <c r="Q8195" i="36"/>
  <c r="Q5670" i="36"/>
  <c r="Q5652" i="36"/>
  <c r="Q3126" i="36"/>
  <c r="Q3109" i="36"/>
  <c r="Q581" i="36"/>
  <c r="Q494" i="36"/>
  <c r="Q3186" i="36"/>
  <c r="Q5662" i="36"/>
  <c r="Q3120" i="36"/>
  <c r="Q580" i="36"/>
  <c r="Q10904" i="36"/>
  <c r="Q10898" i="36"/>
  <c r="Q10834" i="36"/>
  <c r="Q8257" i="36"/>
  <c r="Q8194" i="36"/>
  <c r="Q5596" i="36"/>
  <c r="Q3025" i="36"/>
  <c r="Q493" i="36"/>
  <c r="Q10879" i="36"/>
  <c r="Q3145" i="36"/>
  <c r="Q10897" i="36"/>
  <c r="Q10832" i="36"/>
  <c r="Q8256" i="36"/>
  <c r="Q8193" i="36"/>
  <c r="Q5661" i="36"/>
  <c r="Q5595" i="36"/>
  <c r="Q3117" i="36"/>
  <c r="Q3021" i="36"/>
  <c r="Q579" i="36"/>
  <c r="Q492" i="36"/>
  <c r="Q8276" i="36"/>
  <c r="D91" i="37" s="1" a="1"/>
  <c r="D91" i="37" s="1"/>
  <c r="Q3096" i="36"/>
  <c r="D87" i="37" s="1" a="1"/>
  <c r="D87" i="37" s="1"/>
  <c r="Q10896" i="36"/>
  <c r="Q10830" i="36"/>
  <c r="Q8255" i="36"/>
  <c r="Q8189" i="36"/>
  <c r="Q5660" i="36"/>
  <c r="Q5592" i="36"/>
  <c r="Q3116" i="36"/>
  <c r="Q3020" i="36"/>
  <c r="Q578" i="36"/>
  <c r="Q491" i="36"/>
  <c r="Q5639" i="36"/>
  <c r="Q8250" i="36"/>
  <c r="Q3127" i="36"/>
  <c r="Q495" i="36"/>
  <c r="Q8275" i="36"/>
  <c r="Q3095" i="36"/>
  <c r="D88" i="37" s="1" a="1"/>
  <c r="D88" i="37" s="1"/>
  <c r="Q10895" i="36"/>
  <c r="Q10829" i="36"/>
  <c r="Q8254" i="36"/>
  <c r="Q8188" i="36"/>
  <c r="Q5659" i="36"/>
  <c r="Q5591" i="36"/>
  <c r="Q3115" i="36"/>
  <c r="Q642" i="36"/>
  <c r="Q573" i="36"/>
  <c r="Q490" i="36"/>
  <c r="Q10889" i="36"/>
  <c r="Q5653" i="36"/>
  <c r="Q582" i="36"/>
  <c r="Q8242" i="36"/>
  <c r="D96" i="37" s="1" a="1"/>
  <c r="D96" i="37" s="1"/>
  <c r="Q593" i="36"/>
  <c r="Q10892" i="36"/>
  <c r="Q8291" i="36"/>
  <c r="Q8252" i="36"/>
  <c r="Q5673" i="36"/>
  <c r="Q5655" i="36"/>
  <c r="Q5590" i="36"/>
  <c r="Q3114" i="36"/>
  <c r="Q599" i="36"/>
  <c r="Q571" i="36"/>
  <c r="Q489" i="36"/>
  <c r="Q5641" i="36"/>
  <c r="D89" i="37" s="1" a="1"/>
  <c r="D89" i="37" s="1"/>
  <c r="Q10890" i="36"/>
  <c r="Q8262" i="36"/>
  <c r="Q8251" i="36"/>
  <c r="Q5672" i="36"/>
  <c r="Q5654" i="36"/>
  <c r="Q3128" i="36"/>
  <c r="Q3111" i="36"/>
  <c r="Q583" i="36"/>
  <c r="Q499" i="36"/>
  <c r="K91" i="37" s="1" a="1"/>
  <c r="K91" i="37" s="1"/>
  <c r="Q8259" i="36"/>
  <c r="Q5671" i="36"/>
  <c r="Q3110" i="36"/>
  <c r="B33" i="37"/>
  <c r="P14" i="38"/>
  <c r="P15" i="38"/>
  <c r="R15" i="38"/>
  <c r="P12" i="38"/>
  <c r="P13" i="38"/>
  <c r="R13" i="38"/>
  <c r="N16" i="38" a="1"/>
  <c r="N16" i="38" s="1"/>
  <c r="C16" i="38" a="1"/>
  <c r="C16" i="38" s="1"/>
  <c r="M16" i="38" a="1"/>
  <c r="M16" i="38" s="1"/>
  <c r="J16" i="38" a="1"/>
  <c r="J16" i="38" s="1"/>
  <c r="R14" i="38"/>
  <c r="Q12429" i="36"/>
  <c r="Q11802" i="36"/>
  <c r="Q11551" i="36"/>
  <c r="Q9726" i="36"/>
  <c r="Q9088" i="36"/>
  <c r="Q8863" i="36"/>
  <c r="Q7095" i="36"/>
  <c r="Q6408" i="36"/>
  <c r="Q6366" i="36"/>
  <c r="Q4547" i="36"/>
  <c r="Q3943" i="36"/>
  <c r="Q2024" i="36"/>
  <c r="Q1450" i="36"/>
  <c r="Q1190" i="36"/>
  <c r="Q11819" i="36"/>
  <c r="Q11607" i="36"/>
  <c r="Q9728" i="36"/>
  <c r="Q9207" i="36"/>
  <c r="Q9004" i="36"/>
  <c r="Q8924" i="36"/>
  <c r="Q7180" i="36"/>
  <c r="Q6451" i="36"/>
  <c r="Q6307" i="36"/>
  <c r="Q4497" i="36"/>
  <c r="Q3924" i="36"/>
  <c r="Q2028" i="36"/>
  <c r="Q1470" i="36"/>
  <c r="Q1212" i="36"/>
  <c r="Q12431" i="36"/>
  <c r="Q12327" i="36"/>
  <c r="Q11805" i="36"/>
  <c r="Q11546" i="36"/>
  <c r="Q9652" i="36"/>
  <c r="Q8985" i="36"/>
  <c r="Q8923" i="36"/>
  <c r="Q7179" i="36"/>
  <c r="Q6553" i="36"/>
  <c r="E42" i="39" s="1" a="1"/>
  <c r="E42" i="39" s="1"/>
  <c r="Q6248" i="36"/>
  <c r="Q4496" i="36"/>
  <c r="Q3951" i="36"/>
  <c r="Q3722" i="36"/>
  <c r="Q1479" i="36"/>
  <c r="D42" i="39" s="1" a="1"/>
  <c r="D42" i="39" s="1"/>
  <c r="Q1171" i="36"/>
  <c r="Q12368" i="36"/>
  <c r="Q11758" i="36"/>
  <c r="Q11498" i="36"/>
  <c r="Q9639" i="36"/>
  <c r="Q9091" i="36"/>
  <c r="Q7077" i="36"/>
  <c r="Q6316" i="36"/>
  <c r="Q4559" i="36"/>
  <c r="Q4014" i="36"/>
  <c r="K41" i="39" s="1" a="1"/>
  <c r="K41" i="39" s="1"/>
  <c r="Q3750" i="36"/>
  <c r="Q1978" i="36"/>
  <c r="Q1374" i="36"/>
  <c r="E41" i="39" s="1" a="1"/>
  <c r="E41" i="39" s="1"/>
  <c r="Q1238" i="36"/>
  <c r="Q12406" i="36"/>
  <c r="Q11801" i="36"/>
  <c r="Q11630" i="36"/>
  <c r="Q9762" i="36"/>
  <c r="Q9187" i="36"/>
  <c r="Q8930" i="36"/>
  <c r="Q7149" i="36"/>
  <c r="Q6406" i="36"/>
  <c r="Q6254" i="36"/>
  <c r="Q4035" i="36"/>
  <c r="Q3914" i="36"/>
  <c r="Q1977" i="36"/>
  <c r="Q1244" i="36"/>
  <c r="Q1112" i="36"/>
  <c r="Q12380" i="36"/>
  <c r="Q11748" i="36"/>
  <c r="Q11501" i="36"/>
  <c r="Q9692" i="36"/>
  <c r="Q9127" i="36"/>
  <c r="Q7119" i="36"/>
  <c r="Q6407" i="36"/>
  <c r="Q4462" i="36"/>
  <c r="Q3921" i="36"/>
  <c r="Q3770" i="36"/>
  <c r="Q2068" i="36"/>
  <c r="Q1476" i="36"/>
  <c r="Q1225" i="36"/>
  <c r="J38" i="39"/>
  <c r="Q1490" i="36"/>
  <c r="Q12394" i="36"/>
  <c r="Q11789" i="36"/>
  <c r="Q11545" i="36"/>
  <c r="Q9716" i="36"/>
  <c r="Q9000" i="36"/>
  <c r="Q8832" i="36"/>
  <c r="Q7079" i="36"/>
  <c r="Q6405" i="36"/>
  <c r="Q6327" i="36"/>
  <c r="Q4511" i="36"/>
  <c r="Q3844" i="36"/>
  <c r="Q2020" i="36"/>
  <c r="Q1417" i="36"/>
  <c r="H44" i="39" s="1" a="1"/>
  <c r="H44" i="39" s="1"/>
  <c r="Q1166" i="36"/>
  <c r="Q11816" i="36"/>
  <c r="Q11581" i="36"/>
  <c r="Q9699" i="36"/>
  <c r="Q9191" i="36"/>
  <c r="Q8963" i="36"/>
  <c r="Q8883" i="36"/>
  <c r="Q7173" i="36"/>
  <c r="Q6434" i="36"/>
  <c r="Q6227" i="36"/>
  <c r="Q4034" i="36"/>
  <c r="Q3831" i="36"/>
  <c r="Q2023" i="36"/>
  <c r="Q1468" i="36"/>
  <c r="Q1178" i="36"/>
  <c r="Q12428" i="36"/>
  <c r="Q12326" i="36"/>
  <c r="Q11787" i="36"/>
  <c r="Q11543" i="36"/>
  <c r="Q9159" i="36"/>
  <c r="Q8984" i="36"/>
  <c r="Q8856" i="36"/>
  <c r="Q7178" i="36"/>
  <c r="Q6385" i="36"/>
  <c r="Q6222" i="36"/>
  <c r="Q4065" i="36"/>
  <c r="Q3940" i="36"/>
  <c r="Q3721" i="36"/>
  <c r="Q1459" i="36"/>
  <c r="Q1156" i="36"/>
  <c r="Q12345" i="36"/>
  <c r="Q11664" i="36"/>
  <c r="Q11475" i="36"/>
  <c r="Q9219" i="36"/>
  <c r="Q8941" i="36"/>
  <c r="Q6625" i="36"/>
  <c r="Q6315" i="36"/>
  <c r="Q4554" i="36"/>
  <c r="Q3974" i="36"/>
  <c r="Q3739" i="36"/>
  <c r="Q1967" i="36"/>
  <c r="Q1275" i="36"/>
  <c r="Q1216" i="36"/>
  <c r="Q12388" i="36"/>
  <c r="Q11796" i="36"/>
  <c r="Q11617" i="36"/>
  <c r="Q9756" i="36"/>
  <c r="Q9175" i="36"/>
  <c r="Q8887" i="36"/>
  <c r="Q7146" i="36"/>
  <c r="Q6374" i="36"/>
  <c r="Q4577" i="36"/>
  <c r="Q4015" i="36"/>
  <c r="K40" i="39" s="1" a="1"/>
  <c r="K40" i="39" s="1"/>
  <c r="Q3791" i="36"/>
  <c r="Q1969" i="36"/>
  <c r="Q1223" i="36"/>
  <c r="Q1106" i="36"/>
  <c r="Q12372" i="36"/>
  <c r="Q11661" i="36"/>
  <c r="Q11500" i="36"/>
  <c r="Q9691" i="36"/>
  <c r="Q9126" i="36"/>
  <c r="Q7078" i="36"/>
  <c r="Q6371" i="36"/>
  <c r="Q4069" i="36"/>
  <c r="Q3913" i="36"/>
  <c r="Q3759" i="36"/>
  <c r="Q2056" i="36"/>
  <c r="Q1475" i="36"/>
  <c r="Q1224" i="36"/>
  <c r="K38" i="39"/>
  <c r="Q3698" i="36"/>
  <c r="Q12393" i="36"/>
  <c r="Q11785" i="36"/>
  <c r="Q11499" i="36"/>
  <c r="Q9694" i="36"/>
  <c r="Q8942" i="36"/>
  <c r="Q8810" i="36"/>
  <c r="Q6644" i="36"/>
  <c r="Q6398" i="36"/>
  <c r="Q6286" i="36"/>
  <c r="Q4494" i="36"/>
  <c r="Q3830" i="36"/>
  <c r="Q2018" i="36"/>
  <c r="Q1375" i="36"/>
  <c r="E44" i="39" s="1" a="1"/>
  <c r="E44" i="39" s="1"/>
  <c r="Q1162" i="36"/>
  <c r="Q11813" i="36"/>
  <c r="Q11549" i="36"/>
  <c r="Q9672" i="36"/>
  <c r="Q9182" i="36"/>
  <c r="Q8954" i="36"/>
  <c r="Q8873" i="36"/>
  <c r="Q7139" i="36"/>
  <c r="Q6409" i="36"/>
  <c r="Q4620" i="36"/>
  <c r="Q4027" i="36"/>
  <c r="Q3809" i="36"/>
  <c r="Q2000" i="36"/>
  <c r="Q1457" i="36"/>
  <c r="Q1157" i="36"/>
  <c r="Q12404" i="36"/>
  <c r="Q11880" i="36"/>
  <c r="Q11759" i="36"/>
  <c r="Q11495" i="36"/>
  <c r="Q9157" i="36"/>
  <c r="Q8983" i="36"/>
  <c r="J42" i="39" s="1" a="1"/>
  <c r="J42" i="39" s="1"/>
  <c r="Q8845" i="36"/>
  <c r="Q7151" i="36"/>
  <c r="Q6381" i="36"/>
  <c r="Q4615" i="36"/>
  <c r="Q4042" i="36"/>
  <c r="Q3915" i="36"/>
  <c r="Q3720" i="36"/>
  <c r="Q1423" i="36"/>
  <c r="Q12450" i="36"/>
  <c r="Q12311" i="36"/>
  <c r="Q11659" i="36"/>
  <c r="Q9793" i="36"/>
  <c r="Q9174" i="36"/>
  <c r="Q8933" i="36"/>
  <c r="Q6620" i="36"/>
  <c r="Q6267" i="36"/>
  <c r="Q4546" i="36"/>
  <c r="Q3957" i="36"/>
  <c r="Q3731" i="36"/>
  <c r="Q1950" i="36"/>
  <c r="Q1262" i="36"/>
  <c r="J41" i="39" s="1" a="1"/>
  <c r="J41" i="39" s="1"/>
  <c r="Q1168" i="36"/>
  <c r="Q12335" i="36"/>
  <c r="Q11788" i="36"/>
  <c r="Q11594" i="36"/>
  <c r="Q9690" i="36"/>
  <c r="Q9108" i="36"/>
  <c r="Q8881" i="36"/>
  <c r="Q7118" i="36"/>
  <c r="Q6349" i="36"/>
  <c r="Q4561" i="36"/>
  <c r="Q3967" i="36"/>
  <c r="Q3769" i="36"/>
  <c r="Q1474" i="36"/>
  <c r="Q1214" i="36"/>
  <c r="Q12324" i="36"/>
  <c r="Q11636" i="36"/>
  <c r="Q11480" i="36"/>
  <c r="Q9675" i="36"/>
  <c r="Q8959" i="36"/>
  <c r="Q6626" i="36"/>
  <c r="Q6250" i="36"/>
  <c r="Q4059" i="36"/>
  <c r="Q3841" i="36"/>
  <c r="F39" i="39" s="1" a="1"/>
  <c r="F39" i="39" s="1"/>
  <c r="Q3753" i="36"/>
  <c r="Q2005" i="36"/>
  <c r="Q1451" i="36"/>
  <c r="Q1197" i="36"/>
  <c r="Q4050" i="36"/>
  <c r="Q12386" i="36"/>
  <c r="Q11754" i="36"/>
  <c r="Q11481" i="36"/>
  <c r="Q9676" i="36"/>
  <c r="Q8926" i="36"/>
  <c r="Q8809" i="36"/>
  <c r="Q6589" i="36"/>
  <c r="Q6397" i="36"/>
  <c r="Q6277" i="36"/>
  <c r="Q4066" i="36"/>
  <c r="Q3742" i="36"/>
  <c r="Q1939" i="36"/>
  <c r="Q1367" i="36"/>
  <c r="Q1113" i="36"/>
  <c r="Q11812" i="36"/>
  <c r="Q11518" i="36"/>
  <c r="Q9671" i="36"/>
  <c r="Q9172" i="36"/>
  <c r="K43" i="39" s="1" a="1"/>
  <c r="K43" i="39" s="1"/>
  <c r="K45" i="39" s="1" a="1"/>
  <c r="K45" i="39" s="1"/>
  <c r="Q8951" i="36"/>
  <c r="Q8870" i="36"/>
  <c r="Q7097" i="36"/>
  <c r="Q6400" i="36"/>
  <c r="Q4616" i="36"/>
  <c r="Q3998" i="36"/>
  <c r="I43" i="39" s="1" a="1"/>
  <c r="I43" i="39" s="1"/>
  <c r="I45" i="39" s="1" a="1"/>
  <c r="I45" i="39" s="1"/>
  <c r="Q3760" i="36"/>
  <c r="Q1979" i="36"/>
  <c r="Q1453" i="36"/>
  <c r="Q1119" i="36"/>
  <c r="Q12403" i="36"/>
  <c r="Q11865" i="36"/>
  <c r="Q11674" i="36"/>
  <c r="Q9787" i="36"/>
  <c r="Q9154" i="36"/>
  <c r="Q8962" i="36"/>
  <c r="Q8831" i="36"/>
  <c r="Q7083" i="36"/>
  <c r="Q6376" i="36"/>
  <c r="Q4567" i="36"/>
  <c r="Q4032" i="36"/>
  <c r="Q3808" i="36"/>
  <c r="Q2071" i="36"/>
  <c r="Q1387" i="36"/>
  <c r="Q12445" i="36"/>
  <c r="Q11884" i="36"/>
  <c r="Q11634" i="36"/>
  <c r="Q9770" i="36"/>
  <c r="Q9147" i="36"/>
  <c r="H41" i="39" s="1" a="1"/>
  <c r="H41" i="39" s="1"/>
  <c r="Q8932" i="36"/>
  <c r="Q6539" i="36"/>
  <c r="Q6249" i="36"/>
  <c r="Q4487" i="36"/>
  <c r="Q3911" i="36"/>
  <c r="Q3710" i="36"/>
  <c r="Q1483" i="36"/>
  <c r="D41" i="39" s="1" a="1"/>
  <c r="D41" i="39" s="1"/>
  <c r="Q1249" i="36"/>
  <c r="Q1167" i="36"/>
  <c r="Q12334" i="36"/>
  <c r="Q11668" i="36"/>
  <c r="Q11558" i="36"/>
  <c r="Q9667" i="36"/>
  <c r="Q9087" i="36"/>
  <c r="Q8815" i="36"/>
  <c r="Q6658" i="36"/>
  <c r="Q6325" i="36"/>
  <c r="Q4560" i="36"/>
  <c r="Q3947" i="36"/>
  <c r="Q3679" i="36"/>
  <c r="Q1462" i="36"/>
  <c r="Q1209" i="36"/>
  <c r="Q12441" i="36"/>
  <c r="Q11877" i="36"/>
  <c r="D39" i="39" s="1" a="1"/>
  <c r="D39" i="39" s="1"/>
  <c r="Q11624" i="36"/>
  <c r="Q11472" i="36"/>
  <c r="Q9668" i="36"/>
  <c r="Q8902" i="36"/>
  <c r="Q6562" i="36"/>
  <c r="Q4602" i="36"/>
  <c r="Q4040" i="36"/>
  <c r="Q3803" i="36"/>
  <c r="Q3711" i="36"/>
  <c r="Q1996" i="36"/>
  <c r="Q1418" i="36"/>
  <c r="H39" i="39" s="1" a="1"/>
  <c r="H39" i="39" s="1"/>
  <c r="Q1161" i="36"/>
  <c r="F38" i="39"/>
  <c r="I38" i="39" s="1"/>
  <c r="Q6266" i="36"/>
  <c r="Q11879" i="36"/>
  <c r="Q11669" i="36"/>
  <c r="F44" i="39" s="1" a="1"/>
  <c r="F44" i="39" s="1"/>
  <c r="Q9797" i="36"/>
  <c r="Q9670" i="36"/>
  <c r="Q8919" i="36"/>
  <c r="Q7205" i="36"/>
  <c r="Q6577" i="36"/>
  <c r="Q6396" i="36"/>
  <c r="Q11838" i="36"/>
  <c r="Q11655" i="36"/>
  <c r="Q9789" i="36"/>
  <c r="Q9641" i="36"/>
  <c r="Q8903" i="36"/>
  <c r="Q7122" i="36"/>
  <c r="Q6547" i="36"/>
  <c r="Q6387" i="36"/>
  <c r="Q4579" i="36"/>
  <c r="Q4038" i="36"/>
  <c r="Q2069" i="36"/>
  <c r="Q1478" i="36"/>
  <c r="D44" i="39" s="1" a="1"/>
  <c r="D44" i="39" s="1"/>
  <c r="Q1228" i="36"/>
  <c r="Q12374" i="36"/>
  <c r="Q11755" i="36"/>
  <c r="Q9800" i="36"/>
  <c r="Q9653" i="36"/>
  <c r="Q9146" i="36"/>
  <c r="Q8944" i="36"/>
  <c r="Q8823" i="36"/>
  <c r="Q6565" i="36"/>
  <c r="Q6383" i="36"/>
  <c r="Q4568" i="36"/>
  <c r="Q3976" i="36"/>
  <c r="Q3744" i="36"/>
  <c r="Q1948" i="36"/>
  <c r="Q1382" i="36"/>
  <c r="Q1108" i="36"/>
  <c r="Q12343" i="36"/>
  <c r="Q11842" i="36"/>
  <c r="Q11620" i="36"/>
  <c r="Q9761" i="36"/>
  <c r="Q9129" i="36"/>
  <c r="Q8949" i="36"/>
  <c r="Q8819" i="36"/>
  <c r="Q6640" i="36"/>
  <c r="Q6329" i="36"/>
  <c r="Q4513" i="36"/>
  <c r="Q3996" i="36"/>
  <c r="Q3789" i="36"/>
  <c r="Q1995" i="36"/>
  <c r="Q1243" i="36"/>
  <c r="Q12438" i="36"/>
  <c r="Q11869" i="36"/>
  <c r="Q11589" i="36"/>
  <c r="Q9748" i="36"/>
  <c r="Q9136" i="36"/>
  <c r="Q8807" i="36"/>
  <c r="Q6414" i="36"/>
  <c r="Q4580" i="36"/>
  <c r="Q4070" i="36"/>
  <c r="Q3798" i="36"/>
  <c r="Q3665" i="36"/>
  <c r="Q1400" i="36"/>
  <c r="Q1245" i="36"/>
  <c r="Q1105" i="36"/>
  <c r="Q12289" i="36"/>
  <c r="Q11653" i="36"/>
  <c r="Q9796" i="36"/>
  <c r="Q9220" i="36"/>
  <c r="Q8960" i="36"/>
  <c r="Q7215" i="36"/>
  <c r="Q6573" i="36"/>
  <c r="Q6288" i="36"/>
  <c r="Q4461" i="36"/>
  <c r="Q11827" i="36"/>
  <c r="I44" i="39" s="1" a="1"/>
  <c r="I44" i="39" s="1"/>
  <c r="Q8888" i="36"/>
  <c r="Q4569" i="36"/>
  <c r="Q1242" i="36"/>
  <c r="Q11619" i="36"/>
  <c r="Q9128" i="36"/>
  <c r="Q6588" i="36"/>
  <c r="Q4552" i="36"/>
  <c r="Q1489" i="36"/>
  <c r="Q12383" i="36"/>
  <c r="Q11548" i="36"/>
  <c r="Q8948" i="36"/>
  <c r="Q6368" i="36"/>
  <c r="Q3983" i="36"/>
  <c r="Q1232" i="36"/>
  <c r="Q11593" i="36"/>
  <c r="Q9104" i="36"/>
  <c r="Q4571" i="36"/>
  <c r="Q3707" i="36"/>
  <c r="Q1239" i="36"/>
  <c r="Q11643" i="36"/>
  <c r="Q8980" i="36"/>
  <c r="Q6428" i="36"/>
  <c r="J40" i="39" s="1" a="1"/>
  <c r="J40" i="39" s="1"/>
  <c r="Q3930" i="36"/>
  <c r="E40" i="39" s="1" a="1"/>
  <c r="E40" i="39" s="1"/>
  <c r="Q1419" i="36"/>
  <c r="H40" i="39" s="1" a="1"/>
  <c r="H40" i="39" s="1"/>
  <c r="Q12407" i="36"/>
  <c r="Q11575" i="36"/>
  <c r="Q9179" i="36"/>
  <c r="Q11803" i="36"/>
  <c r="Q8882" i="36"/>
  <c r="Q4563" i="36"/>
  <c r="Q1226" i="36"/>
  <c r="Q11494" i="36"/>
  <c r="Q9090" i="36"/>
  <c r="Q6558" i="36"/>
  <c r="Q3997" i="36"/>
  <c r="Q1485" i="36"/>
  <c r="Q12342" i="36"/>
  <c r="Q9769" i="36"/>
  <c r="Q8934" i="36"/>
  <c r="Q6328" i="36"/>
  <c r="Q3801" i="36"/>
  <c r="Q1230" i="36"/>
  <c r="Q11537" i="36"/>
  <c r="Q8915" i="36"/>
  <c r="Q4570" i="36"/>
  <c r="Q2009" i="36"/>
  <c r="Q1118" i="36"/>
  <c r="Q11635" i="36"/>
  <c r="Q8947" i="36"/>
  <c r="Q6295" i="36"/>
  <c r="Q3926" i="36"/>
  <c r="Q1413" i="36"/>
  <c r="Q12398" i="36"/>
  <c r="Q11559" i="36"/>
  <c r="Q9167" i="36"/>
  <c r="I39" i="39" s="1" a="1"/>
  <c r="I39" i="39" s="1"/>
  <c r="Q6437" i="36"/>
  <c r="Q3938" i="36"/>
  <c r="Q11637" i="36"/>
  <c r="Q7106" i="36"/>
  <c r="Q4018" i="36"/>
  <c r="Q1204" i="36"/>
  <c r="Q9788" i="36"/>
  <c r="Q8950" i="36"/>
  <c r="Q6540" i="36"/>
  <c r="Q3968" i="36"/>
  <c r="Q1405" i="36"/>
  <c r="Q12330" i="36"/>
  <c r="Q9760" i="36"/>
  <c r="Q8825" i="36"/>
  <c r="Q6306" i="36"/>
  <c r="Q3782" i="36"/>
  <c r="Q12443" i="36"/>
  <c r="Q11526" i="36"/>
  <c r="Q7107" i="36"/>
  <c r="Q4463" i="36"/>
  <c r="Q2001" i="36"/>
  <c r="Q12439" i="36"/>
  <c r="Q11555" i="36"/>
  <c r="Q8943" i="36"/>
  <c r="Q6270" i="36"/>
  <c r="Q3920" i="36"/>
  <c r="Q1250" i="36"/>
  <c r="Q12397" i="36"/>
  <c r="Q11544" i="36"/>
  <c r="Q9145" i="36"/>
  <c r="Q6427" i="36"/>
  <c r="J39" i="39" s="1" a="1"/>
  <c r="J39" i="39" s="1"/>
  <c r="Q3931" i="36"/>
  <c r="E39" i="39" s="1" a="1"/>
  <c r="E39" i="39" s="1"/>
  <c r="Q11605" i="36"/>
  <c r="Q7099" i="36"/>
  <c r="Q3948" i="36"/>
  <c r="Q12384" i="36"/>
  <c r="Q9766" i="36"/>
  <c r="Q8940" i="36"/>
  <c r="Q6395" i="36"/>
  <c r="Q3932" i="36"/>
  <c r="E43" i="39" s="1" a="1"/>
  <c r="E43" i="39" s="1"/>
  <c r="E45" i="39" s="1" a="1"/>
  <c r="E45" i="39" s="1"/>
  <c r="Q1264" i="36"/>
  <c r="J43" i="39" s="1" a="1"/>
  <c r="J43" i="39" s="1"/>
  <c r="Q11845" i="36"/>
  <c r="Q9729" i="36"/>
  <c r="Q7218" i="36"/>
  <c r="Q4540" i="36"/>
  <c r="Q3745" i="36"/>
  <c r="Q12405" i="36"/>
  <c r="Q9751" i="36"/>
  <c r="Q7102" i="36"/>
  <c r="Q4061" i="36"/>
  <c r="Q1447" i="36"/>
  <c r="Q12425" i="36"/>
  <c r="Q9781" i="36"/>
  <c r="Q8803" i="36"/>
  <c r="Q6269" i="36"/>
  <c r="Q3653" i="36"/>
  <c r="Q1170" i="36"/>
  <c r="Q11841" i="36"/>
  <c r="Q9763" i="36"/>
  <c r="Q8859" i="36"/>
  <c r="Q4593" i="36"/>
  <c r="Q3799" i="36"/>
  <c r="Q1970" i="36"/>
  <c r="Q1152" i="36"/>
  <c r="Q6541" i="36"/>
  <c r="Q2067" i="36"/>
  <c r="Q9669" i="36"/>
  <c r="Q8935" i="36"/>
  <c r="Q6382" i="36"/>
  <c r="Q1215" i="36"/>
  <c r="Q9130" i="36"/>
  <c r="Q4500" i="36"/>
  <c r="Q12387" i="36"/>
  <c r="Q9715" i="36"/>
  <c r="Q4060" i="36"/>
  <c r="Q12315" i="36"/>
  <c r="Q7213" i="36"/>
  <c r="Q2021" i="36"/>
  <c r="Q1169" i="36"/>
  <c r="Q9759" i="36"/>
  <c r="Q8857" i="36"/>
  <c r="Q3793" i="36"/>
  <c r="Q1959" i="36"/>
  <c r="Q9741" i="36"/>
  <c r="Q12305" i="36"/>
  <c r="Q8828" i="36"/>
  <c r="Q1111" i="36"/>
  <c r="Q9089" i="36"/>
  <c r="Q1947" i="36"/>
  <c r="Q9693" i="36"/>
  <c r="Q3835" i="36"/>
  <c r="Q9666" i="36"/>
  <c r="Q4460" i="36"/>
  <c r="Q1127" i="36"/>
  <c r="Q9753" i="36"/>
  <c r="Q4530" i="36"/>
  <c r="Q1938" i="36"/>
  <c r="Q11673" i="36"/>
  <c r="F42" i="39" s="1" a="1"/>
  <c r="F42" i="39" s="1"/>
  <c r="Q6611" i="36"/>
  <c r="Q11847" i="36"/>
  <c r="Q3788" i="36"/>
  <c r="Q11826" i="36"/>
  <c r="I40" i="39" s="1" a="1"/>
  <c r="I40" i="39" s="1"/>
  <c r="Q4064" i="36"/>
  <c r="D40" i="39" s="1" a="1"/>
  <c r="D40" i="39" s="1"/>
  <c r="Q1120" i="36"/>
  <c r="Q7164" i="36"/>
  <c r="Q1493" i="36"/>
  <c r="Q8953" i="36"/>
  <c r="Q3991" i="36"/>
  <c r="Q11825" i="36"/>
  <c r="I41" i="39" s="1" a="1"/>
  <c r="I41" i="39" s="1"/>
  <c r="Q4595" i="36"/>
  <c r="Q11665" i="36"/>
  <c r="Q6453" i="36"/>
  <c r="F40" i="39" s="1" a="1"/>
  <c r="F40" i="39" s="1"/>
  <c r="Q1444" i="36"/>
  <c r="Q11595" i="36"/>
  <c r="Q9221" i="36"/>
  <c r="Q4029" i="36"/>
  <c r="Q1412" i="36"/>
  <c r="Q9746" i="36"/>
  <c r="Q12332" i="36"/>
  <c r="Q3746" i="36"/>
  <c r="Q11807" i="36"/>
  <c r="H42" i="39" s="1" a="1"/>
  <c r="H42" i="39" s="1"/>
  <c r="Q7185" i="36"/>
  <c r="Q2017" i="36"/>
  <c r="Q6448" i="36"/>
  <c r="F41" i="39" s="1" a="1"/>
  <c r="F41" i="39" s="1"/>
  <c r="Q1393" i="36"/>
  <c r="Q9771" i="36"/>
  <c r="Q4539" i="36"/>
  <c r="Q11831" i="36"/>
  <c r="K39" i="39" s="1" a="1"/>
  <c r="K39" i="39" s="1"/>
  <c r="Q4533" i="36"/>
  <c r="Q1151" i="36"/>
  <c r="Q6430" i="36"/>
  <c r="J44" i="39" s="1" a="1"/>
  <c r="J44" i="39" s="1"/>
  <c r="Q2035" i="36"/>
  <c r="Q9216" i="36"/>
  <c r="Q6365" i="36"/>
  <c r="Q3723" i="36"/>
  <c r="Q11806" i="36"/>
  <c r="Q6641" i="36"/>
  <c r="Q4499" i="36"/>
  <c r="Q11870" i="36"/>
  <c r="Q6384" i="36"/>
  <c r="Q1386" i="36"/>
  <c r="Q7181" i="36"/>
  <c r="Q2013" i="36"/>
  <c r="Q11784" i="36"/>
  <c r="Q7170" i="36"/>
  <c r="Q3792" i="36"/>
  <c r="Q9003" i="36"/>
  <c r="Q1486" i="36"/>
  <c r="Q9137" i="36"/>
  <c r="Q1248" i="36"/>
  <c r="Q6642" i="36"/>
  <c r="Q11772" i="36"/>
  <c r="Q4504" i="36"/>
  <c r="Q11882" i="36"/>
  <c r="Q1128" i="36"/>
  <c r="Q4016" i="36"/>
  <c r="K42" i="39" s="1" a="1"/>
  <c r="K42" i="39" s="1"/>
  <c r="Q6331" i="36"/>
  <c r="Q9211" i="36"/>
  <c r="Q2003" i="36"/>
  <c r="Q9742" i="36"/>
  <c r="Q3785" i="36"/>
  <c r="Q11606" i="36"/>
  <c r="Q6590" i="36"/>
  <c r="I42" i="39" s="1" a="1"/>
  <c r="I42" i="39" s="1"/>
  <c r="Q1368" i="36"/>
  <c r="Q9123" i="36"/>
  <c r="Q3787" i="36"/>
  <c r="Q1241" i="36"/>
  <c r="Q9193" i="36"/>
  <c r="Q3937" i="36"/>
  <c r="Q12437" i="36"/>
  <c r="Q6442" i="36"/>
  <c r="Q3697" i="36"/>
  <c r="E38" i="39"/>
  <c r="Q9210" i="36"/>
  <c r="Q6386" i="36"/>
  <c r="Q1469" i="36"/>
  <c r="Q11810" i="36"/>
  <c r="H43" i="39" s="1" a="1"/>
  <c r="H43" i="39" s="1"/>
  <c r="H45" i="39" s="1" a="1"/>
  <c r="H45" i="39" s="1"/>
  <c r="Q9212" i="36"/>
  <c r="D43" i="39" s="1" a="1"/>
  <c r="D43" i="39" s="1"/>
  <c r="D45" i="39" s="1" a="1"/>
  <c r="D45" i="39" s="1"/>
  <c r="Q7183" i="36"/>
  <c r="Q4596" i="36"/>
  <c r="Q2049" i="36"/>
  <c r="Q9170" i="36"/>
  <c r="K44" i="39" s="1" a="1"/>
  <c r="K44" i="39" s="1"/>
  <c r="Q6367" i="36"/>
  <c r="Q1456" i="36"/>
  <c r="Q11671" i="36"/>
  <c r="F43" i="39" s="1" a="1"/>
  <c r="F43" i="39" s="1"/>
  <c r="Q9155" i="36"/>
  <c r="Q7182" i="36"/>
  <c r="Q4564" i="36"/>
  <c r="Q1976" i="36"/>
  <c r="Q3683" i="36"/>
  <c r="Q1247" i="36"/>
  <c r="Q3657" i="36"/>
  <c r="Q1372" i="36"/>
  <c r="Q1240" i="36"/>
  <c r="Q3981" i="36"/>
  <c r="Q3686" i="36"/>
  <c r="Q6439" i="36"/>
  <c r="D38" i="39"/>
  <c r="Q5635" i="36"/>
  <c r="G96" i="37" s="1" a="1"/>
  <c r="G96" i="37" s="1"/>
  <c r="Q5640" i="36"/>
  <c r="Q562" i="36"/>
  <c r="Q5682" i="36"/>
  <c r="Q594" i="36"/>
  <c r="Q8241" i="36"/>
  <c r="G89" i="37" s="1" a="1"/>
  <c r="G89" i="37" s="1"/>
  <c r="Q595" i="36"/>
  <c r="Q8243" i="36"/>
  <c r="G87" i="37" s="1" a="1"/>
  <c r="G87" i="37" s="1"/>
  <c r="Q3094" i="36"/>
  <c r="Q8277" i="36"/>
  <c r="Q3132" i="36"/>
  <c r="Q8279" i="36"/>
  <c r="G91" i="37" s="1" a="1"/>
  <c r="G91" i="37" s="1"/>
  <c r="Q3187" i="36"/>
  <c r="G88" i="37" a="1"/>
  <c r="G88" i="37" s="1"/>
  <c r="Q8341" i="36" l="1"/>
  <c r="Q11049" i="36"/>
  <c r="Q10983" i="36"/>
  <c r="Q8342" i="36"/>
  <c r="Q653" i="36"/>
  <c r="Q655" i="36"/>
  <c r="Q8343" i="36"/>
  <c r="Q8419" i="36"/>
  <c r="Q5747" i="36"/>
  <c r="Q5802" i="36"/>
  <c r="Q5754" i="36"/>
  <c r="Q5751" i="36"/>
  <c r="Q5752" i="36"/>
  <c r="Q3195" i="36"/>
  <c r="Q8352" i="36"/>
  <c r="Q8347" i="36"/>
  <c r="Q10984" i="36"/>
  <c r="Q5757" i="36"/>
  <c r="Q8420" i="36"/>
  <c r="Q8345" i="36"/>
  <c r="E88" i="37" s="1" a="1"/>
  <c r="E88" i="37" s="1"/>
  <c r="Q3258" i="36"/>
  <c r="Q707" i="36"/>
  <c r="Q11047" i="36"/>
  <c r="Q8412" i="36"/>
  <c r="Q3190" i="36"/>
  <c r="Q8340" i="36"/>
  <c r="Q3257" i="36"/>
  <c r="Q705" i="36"/>
  <c r="Q11046" i="36"/>
  <c r="Q8335" i="36"/>
  <c r="Q702" i="36"/>
  <c r="Q5806" i="36"/>
  <c r="Q3197" i="36"/>
  <c r="Q657" i="36"/>
  <c r="Q11037" i="36"/>
  <c r="Q5807" i="36"/>
  <c r="Q701" i="36"/>
  <c r="Q5756" i="36"/>
  <c r="Q3196" i="36"/>
  <c r="E96" i="37" s="1" a="1"/>
  <c r="E96" i="37" s="1"/>
  <c r="Q11036" i="36"/>
  <c r="Q5734" i="36"/>
  <c r="Q700" i="36"/>
  <c r="Q11042" i="36"/>
  <c r="Q5748" i="36"/>
  <c r="Q711" i="36"/>
  <c r="Q8423" i="36"/>
  <c r="Q3199" i="36"/>
  <c r="Q644" i="36"/>
  <c r="Q10981" i="36"/>
  <c r="Q3265" i="36"/>
  <c r="Q708" i="36"/>
  <c r="Q8414" i="36"/>
  <c r="Q3198" i="36"/>
  <c r="Q643" i="36"/>
  <c r="Q10985" i="36"/>
  <c r="Q5733" i="36"/>
  <c r="Q3202" i="36"/>
  <c r="Q3194" i="36"/>
  <c r="Q646" i="36"/>
  <c r="Q712" i="36"/>
  <c r="Q645" i="36"/>
  <c r="Q11035" i="36"/>
  <c r="Q11044" i="36"/>
  <c r="Q5753" i="36"/>
  <c r="Q5749" i="36"/>
  <c r="Q11041" i="36"/>
  <c r="Q11050" i="36"/>
  <c r="Q8421" i="36"/>
  <c r="Q8351" i="36"/>
  <c r="Q5746" i="36"/>
  <c r="F96" i="37" s="1" a="1"/>
  <c r="F96" i="37" s="1"/>
  <c r="Q710" i="36"/>
  <c r="Q8422" i="36"/>
  <c r="Q8350" i="36"/>
  <c r="Q8417" i="36"/>
  <c r="Q709" i="36"/>
  <c r="Q3261" i="36"/>
  <c r="Q8344" i="36"/>
  <c r="Q11048" i="36"/>
  <c r="Q8349" i="36"/>
  <c r="Q656" i="36"/>
  <c r="Q8348" i="36"/>
  <c r="Q3262" i="36"/>
  <c r="Q654" i="36"/>
  <c r="Q8339" i="36"/>
  <c r="Q10982" i="36"/>
  <c r="Q8425" i="36"/>
  <c r="Q11043" i="36"/>
  <c r="Q3201" i="36"/>
  <c r="Q8418" i="36"/>
  <c r="Q5755" i="36"/>
  <c r="Q10980" i="36"/>
  <c r="Q10986" i="36"/>
  <c r="Q5750" i="36"/>
  <c r="F88" i="37" s="1" a="1"/>
  <c r="F88" i="37" s="1"/>
  <c r="Q11045" i="36"/>
  <c r="Q8424" i="36"/>
  <c r="Q8408" i="36"/>
  <c r="Q648" i="36"/>
  <c r="Q5800" i="36"/>
  <c r="Q5730" i="36"/>
  <c r="Q8407" i="36"/>
  <c r="Q8334" i="36"/>
  <c r="Q8333" i="36"/>
  <c r="Q8409" i="36"/>
  <c r="Q10977" i="36"/>
  <c r="Q706" i="36"/>
  <c r="D86" i="37" s="1" a="1"/>
  <c r="D86" i="37" s="1"/>
  <c r="Q652" i="36"/>
  <c r="Q647" i="36"/>
  <c r="Q3253" i="36"/>
  <c r="Q3254" i="36"/>
  <c r="Q8413" i="36"/>
  <c r="Q641" i="36"/>
  <c r="K88" i="37" a="1"/>
  <c r="K88" i="37" s="1"/>
  <c r="K87" i="37" a="1"/>
  <c r="K87" i="37" s="1"/>
  <c r="K89" i="37" a="1"/>
  <c r="K89" i="37" s="1"/>
  <c r="R16" i="38"/>
  <c r="F45" i="39"/>
  <c r="J45" i="39"/>
  <c r="K96" i="37" l="1" a="1"/>
  <c r="K96" i="37" s="1"/>
  <c r="K86" i="37" a="1"/>
  <c r="K86" i="37" s="1"/>
  <c r="G86" i="37" a="1"/>
  <c r="G86" i="37" s="1"/>
  <c r="B7" i="28" l="1"/>
  <c r="B62" i="37" l="1"/>
  <c r="B64" i="37" s="1"/>
  <c r="B6" i="28" l="1"/>
  <c r="B57" i="37" l="1"/>
  <c r="B59" i="37" s="1"/>
  <c r="Q2975" i="36" l="1"/>
  <c r="I120" i="37" s="1" a="1"/>
  <c r="I120" i="37" s="1"/>
  <c r="Q2974" i="36"/>
  <c r="I121" i="37" s="1" a="1"/>
  <c r="I121" i="37" s="1"/>
  <c r="Q432" i="36"/>
  <c r="I124" i="37" s="1" a="1"/>
  <c r="I124" i="37" s="1"/>
  <c r="Q5526" i="36"/>
  <c r="I119" i="37" s="1" a="1"/>
  <c r="I119" i="37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<sst xmlns="http://schemas.openxmlformats.org/spreadsheetml/2006/main" count="153683" uniqueCount="3144">
  <si>
    <t>PEI Transportation Fuel Pollutant Emissions Intensities</t>
  </si>
  <si>
    <t>PEI Electricity Fuel Pollutant Emissions Intensities</t>
  </si>
  <si>
    <t>PEI Buildings Fuel Pollutant Emissions Intensities</t>
  </si>
  <si>
    <t>PEI Industrial Fuel Pollutant Emissions Intensities</t>
  </si>
  <si>
    <t>Notes:</t>
  </si>
  <si>
    <t>fuel.</t>
  </si>
  <si>
    <t>that is combusting the fuel.  We try to use the most representative technology in</t>
  </si>
  <si>
    <t>GREET1 for each sector in our model.  This is, of course, an approximation.</t>
  </si>
  <si>
    <t>Although GREET1 has Emissions Indices time series with three points (2010, 2015, 2020)</t>
  </si>
  <si>
    <t>on the "EF_TS" tab for non-Transportation sectors, we use the non-time series data</t>
  </si>
  <si>
    <t>from the "EF" tab (which contains 2010 values) for several reasons.</t>
  </si>
  <si>
    <t>First, this is what GREET1 itself uses by default in its own calculations.</t>
  </si>
  <si>
    <t>Second, the time series changes on "EF_TS" seem sparse and irregular, with many</t>
  </si>
  <si>
    <t>emissions indices not changing over time.</t>
  </si>
  <si>
    <t>Third, this greatly reduces the number of input data tables we need to generate and</t>
  </si>
  <si>
    <t>read into Vensim, which will help with the portability of the model, particularly</t>
  </si>
  <si>
    <t>because many countries are unlikely to have future projected time series for</t>
  </si>
  <si>
    <t>emissions intensities by pollutant by sector by fuel.</t>
  </si>
  <si>
    <t>Natural Gas</t>
  </si>
  <si>
    <t>Residual Oil</t>
  </si>
  <si>
    <t>Gasoline</t>
  </si>
  <si>
    <t>LPG</t>
  </si>
  <si>
    <t>Coal</t>
  </si>
  <si>
    <t>Hydrogen</t>
  </si>
  <si>
    <t>VOC</t>
  </si>
  <si>
    <t>CO</t>
  </si>
  <si>
    <t>NOx</t>
  </si>
  <si>
    <t>PM10</t>
  </si>
  <si>
    <t>PM2.5</t>
  </si>
  <si>
    <t>SOx</t>
  </si>
  <si>
    <t>BC</t>
  </si>
  <si>
    <t>OC</t>
  </si>
  <si>
    <t>CH4</t>
  </si>
  <si>
    <t>N2O</t>
  </si>
  <si>
    <t>CO2</t>
  </si>
  <si>
    <t>Diesel</t>
  </si>
  <si>
    <t>Electricity</t>
  </si>
  <si>
    <t>Natural gas</t>
  </si>
  <si>
    <t>Biomass</t>
  </si>
  <si>
    <t>Passenger cars</t>
  </si>
  <si>
    <t>Fuel</t>
  </si>
  <si>
    <t>Total</t>
  </si>
  <si>
    <t>Soybean-based RDII 100</t>
  </si>
  <si>
    <t>PM25</t>
  </si>
  <si>
    <t>F gases</t>
  </si>
  <si>
    <t>coal</t>
  </si>
  <si>
    <t>natural gas</t>
  </si>
  <si>
    <t>nuclear</t>
  </si>
  <si>
    <t>hydro</t>
  </si>
  <si>
    <t>solar PV</t>
  </si>
  <si>
    <t>solar thermal</t>
  </si>
  <si>
    <t>biomass</t>
  </si>
  <si>
    <t>electricity</t>
  </si>
  <si>
    <t>petroleum diesel</t>
  </si>
  <si>
    <t>heat</t>
  </si>
  <si>
    <t>petroleum gasoline</t>
  </si>
  <si>
    <t>biofuel gasoline</t>
  </si>
  <si>
    <t>biofuel diesel</t>
  </si>
  <si>
    <t>jet fuel</t>
  </si>
  <si>
    <t>Sector</t>
  </si>
  <si>
    <t>Buildings</t>
  </si>
  <si>
    <t>Industry</t>
  </si>
  <si>
    <t>Transportation</t>
  </si>
  <si>
    <t>For non-Transportation sectors, GREET1 disaggregates emissions indices by type of technology</t>
  </si>
  <si>
    <t>HDVs</t>
  </si>
  <si>
    <t>rail</t>
  </si>
  <si>
    <t>ships</t>
  </si>
  <si>
    <t>this spreadsheet are actually used or usable in the model.  For example, currently no</t>
  </si>
  <si>
    <t>ships use natural gas as a fuel type, and there is no policy lever that can cause them to do so.</t>
  </si>
  <si>
    <t>motorbikes</t>
  </si>
  <si>
    <t>LDVs</t>
  </si>
  <si>
    <t>aircraft</t>
  </si>
  <si>
    <t>Note that not all of the vehicle/fuel type combinations reported by GREET1 and included in</t>
  </si>
  <si>
    <t>natural gas nonpeaker</t>
  </si>
  <si>
    <t>geothermal</t>
  </si>
  <si>
    <t>petroleum</t>
  </si>
  <si>
    <t>natural gas peaker</t>
  </si>
  <si>
    <t>Fuels have two "heating values" (energy content per unit mass of fuel).  A fuel's "lower" heating</t>
  </si>
  <si>
    <t>value (also known as the "net calorific value") assumes the latent heat of vaporization of water in</t>
  </si>
  <si>
    <t>the reaction products is not recovered, while the higher value (the "gross calorific value") takes</t>
  </si>
  <si>
    <t>into account the latent heat of vaporization of water in the combustion products.  In other words,</t>
  </si>
  <si>
    <t>the "lower" heating values express the concept that there is less recoverable energy, useful to</t>
  </si>
  <si>
    <t>do work, per unit mass of fuel.</t>
  </si>
  <si>
    <t>Fuel use data from the Energy Information Administration is expressed in BTUs of fuel burned</t>
  </si>
  <si>
    <t>based on the higher heating values of those fuels.  These data are used in many variables</t>
  </si>
  <si>
    <t>throughout the model.  (Other countries may have different data sources but should</t>
  </si>
  <si>
    <t>be assumed to be based on gross energy content of fuels, or higher heating values, unless</t>
  </si>
  <si>
    <t>otherwise specified.)</t>
  </si>
  <si>
    <t>Therefore, the emissions indices from GREET need to be adjusted to reflect fuels' higher heating</t>
  </si>
  <si>
    <t>values.  GREET includes the heating values for each fuel on tab "".  There also</t>
  </si>
  <si>
    <t>is a toggle switch on that tab to tell GREET to use the higher heating values, but that switch only</t>
  </si>
  <si>
    <t>updates the emissions intensities for certain pollutants (CO2 and SOx) on tab "EF," not all</t>
  </si>
  <si>
    <t>pollutants.  This is a bug in GREET.  Accordingly, rather than rely on GREET's toggle switch, we</t>
  </si>
  <si>
    <t>manually adjust the emissions intensities using the ratios of lower and higher heating values</t>
  </si>
  <si>
    <t>available on that tab.</t>
  </si>
  <si>
    <t>The adjustment can be disabled by setting the following cell to zero.  Do this only if adapting</t>
  </si>
  <si>
    <t>the EPS for a non-U.S. country and you are certain that the input data you have for quantity of</t>
  </si>
  <si>
    <t>fuel used (in energy units) in the various sectors is based on lower heating values.</t>
  </si>
  <si>
    <t>Type</t>
  </si>
  <si>
    <t>Use emissions intensities for higher heating value (HHV) fuel use quantities</t>
  </si>
  <si>
    <t>Storage</t>
  </si>
  <si>
    <t>Region</t>
  </si>
  <si>
    <t>Norway</t>
  </si>
  <si>
    <t>Conversion Factor</t>
  </si>
  <si>
    <t>BTU per kWh</t>
  </si>
  <si>
    <t>Pollutant</t>
  </si>
  <si>
    <t>Transportation Sector</t>
  </si>
  <si>
    <t>Non-Transportation Sectors</t>
  </si>
  <si>
    <t>"Electric" tab, which Argonne NL staff have confirmed are more up-to-date and</t>
  </si>
  <si>
    <t>better than the values on the "EF" tab for power plants.  (No SOx value is available</t>
  </si>
  <si>
    <t>for biomass power plants on the "Electric" tab, so we continue to use the value</t>
  </si>
  <si>
    <t>from the "EF" tab.)</t>
  </si>
  <si>
    <t>Hard Coal</t>
  </si>
  <si>
    <t>hard coal</t>
  </si>
  <si>
    <t>onshore wind</t>
  </si>
  <si>
    <t>lignite</t>
  </si>
  <si>
    <t>offshore wind</t>
  </si>
  <si>
    <t>Other</t>
  </si>
  <si>
    <t>Cyclone</t>
  </si>
  <si>
    <t>Energy Information Administration</t>
  </si>
  <si>
    <t>from eGrid relative to the coal fleet as a whole. We multiply these weighting factors by the emissions</t>
  </si>
  <si>
    <t>factor from GREEET to develop lignite/hard coal specific factors.</t>
  </si>
  <si>
    <t>For PM, VOCs, and CO, we use data form EIA Form 923 on heat content and ash content together with</t>
  </si>
  <si>
    <t>data from EPA's AP-42 emissions factors and eGrid data on boiler types to estimate heat-input and</t>
  </si>
  <si>
    <t>boiler type weighted emissions factors (uncontrolled) for lignite and hard coal. Because the U.S.</t>
  </si>
  <si>
    <t>fleet is dominated by bituminous/subbituminous plants (which have the same emissions factors in</t>
  </si>
  <si>
    <t xml:space="preserve">AP-42), we multiply the GREET emissions factor for all power sector coal by the lignite:hard coal </t>
  </si>
  <si>
    <t>emissions factor ratio to develop lignite specific emissions factors.</t>
  </si>
  <si>
    <t>Tailpipe vs. Lifecycle</t>
  </si>
  <si>
    <t>For the most part, the emissions indices in this file are tailpipe emissions indices.</t>
  </si>
  <si>
    <t>However, only for the pollutant CO2, and only for biofuel gasoline, biofuel diesel,</t>
  </si>
  <si>
    <t>and biomass, we subtract the CO2 that was sequestered in the course of creating</t>
  </si>
  <si>
    <t>these fuels, resulting in a lifecycle emissions index rather than a tailpipe emissions</t>
  </si>
  <si>
    <t>Note that this assumes that CO2 sequestration from producing the biofuels or</t>
  </si>
  <si>
    <t>sectors' input data.  If this assumption is violated, then CO2 sequestration from</t>
  </si>
  <si>
    <t>producing the BAU case quantity of biofuels and biomass will be double-counted.</t>
  </si>
  <si>
    <t>little to no biofuel or biomass production in the BAU case.</t>
  </si>
  <si>
    <r>
      <t xml:space="preserve">biomass in the BAU case is </t>
    </r>
    <r>
      <rPr>
        <b/>
        <sz val="11"/>
        <color theme="1"/>
        <rFont val="Calibri"/>
        <family val="2"/>
        <scheme val="minor"/>
      </rPr>
      <t>NOT</t>
    </r>
    <r>
      <rPr>
        <sz val="11"/>
        <color theme="1"/>
        <rFont val="Calibri"/>
        <family val="2"/>
        <scheme val="minor"/>
      </rPr>
      <t xml:space="preserve"> already factored into the Industry or Land Use</t>
    </r>
  </si>
  <si>
    <t>This may not be problematic for some EPS regional adaptations, if there is</t>
  </si>
  <si>
    <t>Biofuel Mappings</t>
  </si>
  <si>
    <t>GREET includes a number of different biofuels that could be considered "biofuel</t>
  </si>
  <si>
    <t>such as E15 or BD20), because the transportation sector and the LCFS policy assume</t>
  </si>
  <si>
    <t>these subscripts refer to the biofuel portion, even if it is ultimately blended before</t>
  </si>
  <si>
    <t>EtOH for FCV</t>
  </si>
  <si>
    <t>best specific biofuels to represent each of the two biofuel subscripts in the model.</t>
  </si>
  <si>
    <t>We also need to make this selection to convert CO2 from tailpipe to lifecycle emissions</t>
  </si>
  <si>
    <t>(as noted above) for all combustion technologies.</t>
  </si>
  <si>
    <t>gasoline" or "biofuel diesel."</t>
  </si>
  <si>
    <t>100% ethanol, though we do not use it in fuel cell vehicles (FCVs) in this model.)</t>
  </si>
  <si>
    <t>Generic "renewable gasoline" or "biodiesel" emissions indices are available for</t>
  </si>
  <si>
    <t>some combustion technologies.  We use these, when available.  In other cases (such as</t>
  </si>
  <si>
    <t>for LDVs and motorbikes), we need to select the</t>
  </si>
  <si>
    <t>We prefer values for these fuels when they are pure, not blends (that is, no blend</t>
  </si>
  <si>
    <t>use.  However, emissions indices are not provided for any pure ethanol fuel in GREET.</t>
  </si>
  <si>
    <t>Accordingly, we use emissions indices for the most similar fuel, E85.</t>
  </si>
  <si>
    <t>Thus, mappings for emissions indices purposes are:</t>
  </si>
  <si>
    <t>"Renewable Gasoline" where available, otherwise EtOH FFV: E85, Corn</t>
  </si>
  <si>
    <t>"Biodiesel" where available, otherwise Soybean-based RDII 100</t>
  </si>
  <si>
    <t>For purposes of converting CO2 from tailpipe to lifecycle emissions, we need to map</t>
  </si>
  <si>
    <t>to specific fuels, and a pure ethanol option is available.  Thus, our mappings for</t>
  </si>
  <si>
    <t>lifecycle CO2 purposes are:</t>
  </si>
  <si>
    <t>(Even though the EtOH here is labeled "for FCV," what we care about is that it is</t>
  </si>
  <si>
    <t>index.  This must be done for the two liquid biofuels in order for elements of the</t>
  </si>
  <si>
    <t>Transportation sector to work correctly- particularly the Low Carbon Fuel Standard policy.</t>
  </si>
  <si>
    <t>We apply the same treatment to biomass for consistency.</t>
  </si>
  <si>
    <t>If you wish to use tailpipe rather than lifecycle CO2 emissions for biofuel</t>
  </si>
  <si>
    <t>gasoline, biofuel diesel, and biomass, you can toggle the switch below to do</t>
  </si>
  <si>
    <t>so.  NOTE that the low-carbon fuel standard (both the BAU version and the</t>
  </si>
  <si>
    <t>policy lever) will not work correctly if you use tailpipe emissions indices.</t>
  </si>
  <si>
    <t>This may not be a problem if you are adapting the model to a country or</t>
  </si>
  <si>
    <t>region with no BAU LCFS-like policy and you have no interest in using the</t>
  </si>
  <si>
    <t>LCFS policy lever when designing policy packages.</t>
  </si>
  <si>
    <t>Use lifecycle (rather than tailpipe) CO2 emissions indices for biofuels</t>
  </si>
  <si>
    <t>Hard Coal and Lignite Split in Power Sector</t>
  </si>
  <si>
    <t>This variable includes output sheets for each industry, but they contain identical</t>
  </si>
  <si>
    <t>GREET data in the U.S. version.  This is to support other regional EPS adaptations</t>
  </si>
  <si>
    <t>that may use different emissions intensities for different industries.</t>
  </si>
  <si>
    <t>Gas</t>
  </si>
  <si>
    <t>Unit</t>
  </si>
  <si>
    <t>Rail</t>
  </si>
  <si>
    <t>Aircraft</t>
  </si>
  <si>
    <t>Table</t>
  </si>
  <si>
    <t>In the Electricity sector, for non-CO2, -CH4, and -N2O pollutants, we use values from GREET1's</t>
  </si>
  <si>
    <t>For NOx, and SOx, we use the ratio of weighted emissions factors for different plant types</t>
  </si>
  <si>
    <t>We use a two part process for customizing some emissions factors for hard coal and lignite in the power sector.</t>
  </si>
  <si>
    <t>Heating Value Adjustment (only for GREET values)</t>
  </si>
  <si>
    <t>We use emission intensities by pollutant by fuel from EPA or the GREET1 model, which</t>
  </si>
  <si>
    <t>provide different intensities depending on which technology is burning a given</t>
  </si>
  <si>
    <t>Gallons per barrel</t>
  </si>
  <si>
    <t>Motor gasoline (BTU per gallon)</t>
  </si>
  <si>
    <t>Diesel fuel (BTU per gallon)</t>
  </si>
  <si>
    <t>Jet fuel (BTU per gallon)</t>
  </si>
  <si>
    <t>Natural gas (BTU per scf)</t>
  </si>
  <si>
    <t>gallon, the CH4 and N2O calculations rely on reported emissions factors for stationary sources.</t>
  </si>
  <si>
    <t xml:space="preserve">Because EPA's Mobile Combustion tables report CH4 and N2O emissions per mile rather than per </t>
  </si>
  <si>
    <t>kerosene</t>
  </si>
  <si>
    <t>heavy or residual fuel oil</t>
  </si>
  <si>
    <t>LPG propane or butane</t>
  </si>
  <si>
    <t>hydrogen</t>
  </si>
  <si>
    <t>crude oil</t>
  </si>
  <si>
    <t>Residual fuel oil (BTU per gal)</t>
  </si>
  <si>
    <t>LPG (BTU per gal)</t>
  </si>
  <si>
    <t>Hydrogen can either be combusted or used to power a fuel cell.  When combusted,</t>
  </si>
  <si>
    <t>hydrogen generates high temperatures that break apart some of the N2 molecules in</t>
  </si>
  <si>
    <t>We assume that in non-transportation sectors, hydrogen is predominantly combusted,</t>
  </si>
  <si>
    <t>the air, forming NOx.  When used in a fuel cell, no high temperatures are generated,</t>
  </si>
  <si>
    <t>so we assume no NOx is formed.</t>
  </si>
  <si>
    <t>and we use GREET emissions factors, which include NOx emissions.</t>
  </si>
  <si>
    <t>In the Transportation sector, we assume hydrogen is combusted in ships and in rail</t>
  </si>
  <si>
    <t>locomotives that use hydrogen, and hydrogen is used to power a fuel cell in on-road</t>
  </si>
  <si>
    <t>vehicles that use hydrogen.</t>
  </si>
  <si>
    <t>municipal solid waste</t>
  </si>
  <si>
    <t>Pollutant Emissions Intensity (g pollutant/BTU)</t>
  </si>
  <si>
    <t>Europe</t>
  </si>
  <si>
    <t>Asphalt</t>
  </si>
  <si>
    <t>NFR</t>
  </si>
  <si>
    <t>Technology</t>
  </si>
  <si>
    <t>Abatement</t>
  </si>
  <si>
    <t>Value</t>
  </si>
  <si>
    <t>CI_lower</t>
  </si>
  <si>
    <t>CI_upper</t>
  </si>
  <si>
    <t>Reference</t>
  </si>
  <si>
    <t>1.A.1.a</t>
  </si>
  <si>
    <t>Public electricity and heat production</t>
  </si>
  <si>
    <t>Table_3-18</t>
  </si>
  <si>
    <t>Tier 2 emission factor</t>
  </si>
  <si>
    <t>Gas Turbines</t>
  </si>
  <si>
    <t>Gas Oil</t>
  </si>
  <si>
    <t>NA</t>
  </si>
  <si>
    <t>% of PM2.5</t>
  </si>
  <si>
    <t>Hildemann et al., 1981 &amp; Bond et al., 2006</t>
  </si>
  <si>
    <t>Table_3-17</t>
  </si>
  <si>
    <t>Gaseous Fuels</t>
  </si>
  <si>
    <t>As</t>
  </si>
  <si>
    <t>mg/GJ</t>
  </si>
  <si>
    <t>Nielsen et al., 2012</t>
  </si>
  <si>
    <t>TSP</t>
  </si>
  <si>
    <t>g/GJ</t>
  </si>
  <si>
    <t>BUWAL, 2001</t>
  </si>
  <si>
    <t>Assumed equal to PM2.5</t>
  </si>
  <si>
    <t>Pb</t>
  </si>
  <si>
    <t>See note in Guidebook chapter</t>
  </si>
  <si>
    <t>Cr</t>
  </si>
  <si>
    <t>Table_3-19</t>
  </si>
  <si>
    <t>Large stationary CI reciprocating engines</t>
  </si>
  <si>
    <t>Hernandez et al., 2004</t>
  </si>
  <si>
    <t>PCDD/F</t>
  </si>
  <si>
    <t>ng I-TEQ/GJ</t>
  </si>
  <si>
    <t>Nielsen et al., 2010</t>
  </si>
  <si>
    <t>Benzo(b)fluoranthene</t>
  </si>
  <si>
    <t>US EPA (1996), chapter 3.3 ("Less than" value based on method detection limits)</t>
  </si>
  <si>
    <t>Table_3-20</t>
  </si>
  <si>
    <t>Stationary reciprocating Engines - gas-fired</t>
  </si>
  <si>
    <t>Cd</t>
  </si>
  <si>
    <t>US EPA (1996), chapter 3.3</t>
  </si>
  <si>
    <t>Table_3-15</t>
  </si>
  <si>
    <t>Fluid Bed Boilers</t>
  </si>
  <si>
    <t>µg/GJ</t>
  </si>
  <si>
    <t>Wenborn et al., 1999</t>
  </si>
  <si>
    <t>HCB</t>
  </si>
  <si>
    <t>Grochowalski &amp; Konieczyński, 2008</t>
  </si>
  <si>
    <t>NMVOC</t>
  </si>
  <si>
    <t>Hg</t>
  </si>
  <si>
    <t>US EPA (1998), chapter 1.1</t>
  </si>
  <si>
    <t>Benzo(a)pyrene</t>
  </si>
  <si>
    <t>Cu</t>
  </si>
  <si>
    <t>Expert judgement derived from Guidebook (2006)</t>
  </si>
  <si>
    <t>Zn</t>
  </si>
  <si>
    <t>Table_3-16</t>
  </si>
  <si>
    <t>Brown Coal</t>
  </si>
  <si>
    <t>European Commission (2006)</t>
  </si>
  <si>
    <t>US EPA (1998), chapter 1.7</t>
  </si>
  <si>
    <t>Indeno(1,2,3-cd)pyrene</t>
  </si>
  <si>
    <t>UNEP (2005); Coal fired power boilers</t>
  </si>
  <si>
    <t>Table_3-6</t>
  </si>
  <si>
    <t>Tier 1 emission factor</t>
  </si>
  <si>
    <t>Gas oil</t>
  </si>
  <si>
    <t>Table_3-5</t>
  </si>
  <si>
    <t>Heavy Fuel Oil</t>
  </si>
  <si>
    <t>Ni</t>
  </si>
  <si>
    <t>US EPA (1998), chapter 1.3</t>
  </si>
  <si>
    <t>Table_3-4</t>
  </si>
  <si>
    <t>Gaseous fuels</t>
  </si>
  <si>
    <t>UNEP (2005); Light fuel oil/natural gas fired powe</t>
  </si>
  <si>
    <t>Table_3-7</t>
  </si>
  <si>
    <t>US EPA (2003), chapter 1.6</t>
  </si>
  <si>
    <t>Table_3-2</t>
  </si>
  <si>
    <t>Expert judgement derived from EMEP/EEA Guidebook (2006)</t>
  </si>
  <si>
    <t>US EPA (1998), chapter 1.4</t>
  </si>
  <si>
    <t>Table_3-3</t>
  </si>
  <si>
    <t>Kupiainen and Klimont (2007)</t>
  </si>
  <si>
    <t>PCB</t>
  </si>
  <si>
    <t>ng WHO-TEG/GJ</t>
  </si>
  <si>
    <t>Table_3-11</t>
  </si>
  <si>
    <t>Dry Bottom Boilers</t>
  </si>
  <si>
    <t>US EPA (2010), chapter 1.3</t>
  </si>
  <si>
    <t>Table_3-10</t>
  </si>
  <si>
    <t>Wet and Dry Bottom Boilers</t>
  </si>
  <si>
    <t>Brown Coal/Lignite</t>
  </si>
  <si>
    <t>Table_3-12</t>
  </si>
  <si>
    <t>UNEP (2005); Heavy fuel fired power boilers</t>
  </si>
  <si>
    <t>Table_3-9</t>
  </si>
  <si>
    <t>Coking Coal, Steam Coal &amp; Sub-Bituminous Coal</t>
  </si>
  <si>
    <t>Se</t>
  </si>
  <si>
    <t>Table_3-14</t>
  </si>
  <si>
    <t>Wet Bottom Boilers</t>
  </si>
  <si>
    <t>Table_3-13</t>
  </si>
  <si>
    <t>Wood and wood waste (clean wood waste)</t>
  </si>
  <si>
    <t>US EPA (1998), chapter 1.4 ("Less than" value based on method detection limits)</t>
  </si>
  <si>
    <t>1.A.1.b</t>
  </si>
  <si>
    <t>Petroleum refining</t>
  </si>
  <si>
    <t>Table_4-4</t>
  </si>
  <si>
    <t>Process Furnaces, Heaters and Boilers</t>
  </si>
  <si>
    <t>Residual Oil (Refinery Fuel Oil)</t>
  </si>
  <si>
    <t>API (1998, 2002)</t>
  </si>
  <si>
    <t>Table_4-5</t>
  </si>
  <si>
    <t>Expert judgement based on Visschedijk et al. (2004)</t>
  </si>
  <si>
    <t>Table_4-6</t>
  </si>
  <si>
    <t>Table_4-8</t>
  </si>
  <si>
    <t>Reciprocating Engines (compression injection)</t>
  </si>
  <si>
    <t>API, 1998</t>
  </si>
  <si>
    <t>Table_4-2</t>
  </si>
  <si>
    <t>Refinery Gas</t>
  </si>
  <si>
    <t>CONCAWE Report 9/2016</t>
  </si>
  <si>
    <t>Table_4-7</t>
  </si>
  <si>
    <t>4-stroke lean burn gas engines</t>
  </si>
  <si>
    <t>API (1998)</t>
  </si>
  <si>
    <t>US EPA (2000), chapter 3.2;</t>
  </si>
  <si>
    <t>US EPA (2000), chapter 3.2; refers to 4 stroke lean combustion</t>
  </si>
  <si>
    <t>1.A.1.c</t>
  </si>
  <si>
    <t>Manufacture of solid fuels and other energy industries</t>
  </si>
  <si>
    <t>Table_5-3</t>
  </si>
  <si>
    <t>Coke oven (without byproduct recovery)</t>
  </si>
  <si>
    <t>g/Mg Coal</t>
  </si>
  <si>
    <t>US EPA (2008), chapter 12.2</t>
  </si>
  <si>
    <t>Table_5-2</t>
  </si>
  <si>
    <t>Coke oven (byproduct recovery)</t>
  </si>
  <si>
    <t>mg/Mg Coal</t>
  </si>
  <si>
    <t>Table_5-1</t>
  </si>
  <si>
    <t>1.A.2.a</t>
  </si>
  <si>
    <t>Iron and steel</t>
  </si>
  <si>
    <t>Lundgren et al. (2004) 1)</t>
  </si>
  <si>
    <t>'Other' Liquid Fuels</t>
  </si>
  <si>
    <t>Naturvårdsverket, Sweden 3)</t>
  </si>
  <si>
    <t>Pellitising Plants</t>
  </si>
  <si>
    <t>Blast Furnace Gas/Coke Oven Gas/Nat Gas</t>
  </si>
  <si>
    <t>g/tonne pellet</t>
  </si>
  <si>
    <t>European Commission (2012a)</t>
  </si>
  <si>
    <t>Boman et al. (2011); Johansson et al. (2004)</t>
  </si>
  <si>
    <t>Kakareka et al. (2004)</t>
  </si>
  <si>
    <t>Hedberg et al. (2002)</t>
  </si>
  <si>
    <t>Hedberg et al. (2002) , Struschka et al. (2008)</t>
  </si>
  <si>
    <t>Solid Fuels</t>
  </si>
  <si>
    <t>Guidebook (2006) chapter B316</t>
  </si>
  <si>
    <t>Reheating Furnace</t>
  </si>
  <si>
    <t>Coke/Blast Furnace Gas/Coke Oven Gas/Nat Gas</t>
  </si>
  <si>
    <t>g/tonne</t>
  </si>
  <si>
    <t>European Commission (2001)</t>
  </si>
  <si>
    <t>Benzo(k)fluoranthene</t>
  </si>
  <si>
    <t>1.A.2.b</t>
  </si>
  <si>
    <t>Non-ferrous metals</t>
  </si>
  <si>
    <t>Naturvårdsverket, Sweden</t>
  </si>
  <si>
    <t>Secondary Aluminium</t>
  </si>
  <si>
    <t>Oil/gas</t>
  </si>
  <si>
    <t>g/Mg</t>
  </si>
  <si>
    <t>European Commission (2009)</t>
  </si>
  <si>
    <t>Primary lead production</t>
  </si>
  <si>
    <t>Coke/gas/oil</t>
  </si>
  <si>
    <t>Secondary copper production</t>
  </si>
  <si>
    <t>Oil/coal/coke</t>
  </si>
  <si>
    <t>Nickel Production</t>
  </si>
  <si>
    <t>1.A.2.c</t>
  </si>
  <si>
    <t>Chemicals</t>
  </si>
  <si>
    <t>Syc et al. (2011)</t>
  </si>
  <si>
    <t>1.A.2.d</t>
  </si>
  <si>
    <t>Pulp, paper and print</t>
  </si>
  <si>
    <t>Hedman et al. (2006)</t>
  </si>
  <si>
    <t>Guidebook (2006) chapter B216</t>
  </si>
  <si>
    <t>1.A.2.e</t>
  </si>
  <si>
    <t>Food processing, beverages and tobacco</t>
  </si>
  <si>
    <t>Goncalves et al. (2010), Fernandes et al. (2011), Schmidl et al. (2011) 4)</t>
  </si>
  <si>
    <t>1.A.2.g.vii</t>
  </si>
  <si>
    <t>Mobile combustion in manufacturing industries and construction: Other (Please specify in your IIR)</t>
  </si>
  <si>
    <t>Table_3-2_19</t>
  </si>
  <si>
    <t>&lt; 1981</t>
  </si>
  <si>
    <t>g/tonnes fuel</t>
  </si>
  <si>
    <t>Winther 2016</t>
  </si>
  <si>
    <t>kg/tonnes fuel</t>
  </si>
  <si>
    <t>Table_3-1_08</t>
  </si>
  <si>
    <t>mg/kg fuel</t>
  </si>
  <si>
    <t>Table_3-1_07</t>
  </si>
  <si>
    <t>Gasoline: two-stroke</t>
  </si>
  <si>
    <t>Table_3-2_21</t>
  </si>
  <si>
    <t>1991-Stage I</t>
  </si>
  <si>
    <t>Table_3-2_20</t>
  </si>
  <si>
    <t>1981-1990</t>
  </si>
  <si>
    <t>Table_3-1_04</t>
  </si>
  <si>
    <t>Table_3-1_03</t>
  </si>
  <si>
    <t>Table_3-1_06</t>
  </si>
  <si>
    <t>Gasoline: four-stroke</t>
  </si>
  <si>
    <t>NH3</t>
  </si>
  <si>
    <t>Table_3-2_37</t>
  </si>
  <si>
    <t>Table_3-2_38</t>
  </si>
  <si>
    <t>Table_3-2_39</t>
  </si>
  <si>
    <t>Table_3-2_35</t>
  </si>
  <si>
    <t>Stage IV</t>
  </si>
  <si>
    <t>Table_3-2_34</t>
  </si>
  <si>
    <t>Stage IIIB</t>
  </si>
  <si>
    <t>Table_3-2_36</t>
  </si>
  <si>
    <t>Stage V</t>
  </si>
  <si>
    <t>Table_3-2_43</t>
  </si>
  <si>
    <t>Table_3-2_44</t>
  </si>
  <si>
    <t>Table_3-2_45</t>
  </si>
  <si>
    <t>Table_3-2_41</t>
  </si>
  <si>
    <t>Stage II</t>
  </si>
  <si>
    <t>Table_3-2_40</t>
  </si>
  <si>
    <t>Stage I</t>
  </si>
  <si>
    <t>Table_3-2_42</t>
  </si>
  <si>
    <t>Stage IIIA</t>
  </si>
  <si>
    <t>Table_3-2_26</t>
  </si>
  <si>
    <t>Table_3-2_25</t>
  </si>
  <si>
    <t>Table_3-2_27</t>
  </si>
  <si>
    <t>Table_3-2_33</t>
  </si>
  <si>
    <t>Table_3-2_22</t>
  </si>
  <si>
    <t>Table_3-2_23</t>
  </si>
  <si>
    <t>Table_3-2_24</t>
  </si>
  <si>
    <t>Table_3-2_31</t>
  </si>
  <si>
    <t>Table_3-2_32</t>
  </si>
  <si>
    <t>Table_3-2_28</t>
  </si>
  <si>
    <t>Table_3-2_29</t>
  </si>
  <si>
    <t>Table_3-2_30</t>
  </si>
  <si>
    <t>1.A.2.g.viii</t>
  </si>
  <si>
    <t>Stationary combustion in manufacturing industries and construction (Please specify in your IIR)</t>
  </si>
  <si>
    <t>Struschka et al. (2008)</t>
  </si>
  <si>
    <t>Table_3-24</t>
  </si>
  <si>
    <t>Cement manufacture</t>
  </si>
  <si>
    <t>Coal/pet. Coke/gas/oil/recovered wastes</t>
  </si>
  <si>
    <t>g/te clinker</t>
  </si>
  <si>
    <t>European Commission (2010)</t>
  </si>
  <si>
    <t>Table_3-29</t>
  </si>
  <si>
    <t>Fine ceramic</t>
  </si>
  <si>
    <t>Gas/oil/coal</t>
  </si>
  <si>
    <t>RIVA (1992)</t>
  </si>
  <si>
    <t>Table_3-27</t>
  </si>
  <si>
    <t>Mineral Wool</t>
  </si>
  <si>
    <t>Gas/Oil</t>
  </si>
  <si>
    <t>European Commission (2008)</t>
  </si>
  <si>
    <t>µg/te clinker</t>
  </si>
  <si>
    <t>VDZ (2011)</t>
  </si>
  <si>
    <t>ng I-TEQ/te clinker</t>
  </si>
  <si>
    <t>Table_3-25</t>
  </si>
  <si>
    <t>US EPA (2004), chapter 11.1</t>
  </si>
  <si>
    <t>US EPA (1995), chapter 11.6</t>
  </si>
  <si>
    <t>1.A.3.a.i.(i)</t>
  </si>
  <si>
    <t>International aviation (LTO)</t>
  </si>
  <si>
    <t>Table_3-4-s</t>
  </si>
  <si>
    <t>Tier 2 Emission Factor</t>
  </si>
  <si>
    <t>B763_BOEING_Jet_12PW101_2</t>
  </si>
  <si>
    <t>Jet Gasoline and Aviation Gasoline</t>
  </si>
  <si>
    <t>kg/LTO</t>
  </si>
  <si>
    <t>EUROCONTROL 2016</t>
  </si>
  <si>
    <t>Table_3-4-r</t>
  </si>
  <si>
    <t>B762_BOEING_Jet_1GE012_2</t>
  </si>
  <si>
    <t>Table_3-4-t</t>
  </si>
  <si>
    <t>B772_BOEING_Jet_8GE100_2</t>
  </si>
  <si>
    <t>Table_3-4-u</t>
  </si>
  <si>
    <t>B773_BOEING_Jet_2RR027_2</t>
  </si>
  <si>
    <t>Table_3-4-q</t>
  </si>
  <si>
    <t>B753_BOEING_Jet_5RR039_2</t>
  </si>
  <si>
    <t>Fuel use for LTO</t>
  </si>
  <si>
    <t>Table_3-4-p</t>
  </si>
  <si>
    <t>B752_BOEING_Jet_5RR038_2</t>
  </si>
  <si>
    <t>H2O</t>
  </si>
  <si>
    <t>Table_3-4-j</t>
  </si>
  <si>
    <t>A380_AIRBUS_Jet_8RR046_4</t>
  </si>
  <si>
    <t>Table_3-4-y</t>
  </si>
  <si>
    <t>DC10_MCDONNELL DOUGLAS_Jet_3GE074_3</t>
  </si>
  <si>
    <t>Table_3-4-aa</t>
  </si>
  <si>
    <t>F27_FOKKER_Turboprop_Turboprop_2</t>
  </si>
  <si>
    <t>Table_3-4-v</t>
  </si>
  <si>
    <t>B77W_BOEING_Jet_7GE099_2</t>
  </si>
  <si>
    <t>Table_3-4-w</t>
  </si>
  <si>
    <t>B788_BOEING_Jet_11GE136_2</t>
  </si>
  <si>
    <t>HC</t>
  </si>
  <si>
    <t>Table_3-4-x</t>
  </si>
  <si>
    <t>DC8_MCDONNELL DOUGLAS_Jet_1CM003_4</t>
  </si>
  <si>
    <t>Table_3-4-d</t>
  </si>
  <si>
    <t>A320_AIRBUS_Jet_3CM026_2</t>
  </si>
  <si>
    <t>Table_3-4-e</t>
  </si>
  <si>
    <t>A332_AIRBUS_Jet_14RR071_2</t>
  </si>
  <si>
    <t>Table_3-4-f</t>
  </si>
  <si>
    <t>A333_AIRBUS_Jet_14RR071_2</t>
  </si>
  <si>
    <t>Table_3-4-g</t>
  </si>
  <si>
    <t>A343_AIRBUS_Jet_2CM015_4</t>
  </si>
  <si>
    <t>Table_3-4-a</t>
  </si>
  <si>
    <t>A306_AIRBUS_Jet_1PW048_2</t>
  </si>
  <si>
    <t>Table_3-4-b</t>
  </si>
  <si>
    <t>A310_AIRBUS_Jet_2GE037_2</t>
  </si>
  <si>
    <t>Table_3-4-c</t>
  </si>
  <si>
    <t>A319_AIRBUS_Jet_3CM027_2</t>
  </si>
  <si>
    <t>Table_3-4-l</t>
  </si>
  <si>
    <t>B738_BOEING_Jet_8CM051_2</t>
  </si>
  <si>
    <t>Table_3-4-m</t>
  </si>
  <si>
    <t>B742_BOEING_Jet_3GE077_4</t>
  </si>
  <si>
    <t>Table_3-4-n</t>
  </si>
  <si>
    <t>B743_BOEING_Jet_3GE077_4</t>
  </si>
  <si>
    <t>Table_3-4-i</t>
  </si>
  <si>
    <t>A346_AIRBUS_Jet_8RR045_4</t>
  </si>
  <si>
    <t>Table_3-4-ac</t>
  </si>
  <si>
    <t>T39_SABRELINER_Jet_1AS002_2</t>
  </si>
  <si>
    <t>1.A.3.a.ii.(i)</t>
  </si>
  <si>
    <t>Civil aviation (domestic, LTO)</t>
  </si>
  <si>
    <t>Table_3-4-o</t>
  </si>
  <si>
    <t>B744_BOEING_Jet_2GE045_4</t>
  </si>
  <si>
    <t>Table_3-4-ab</t>
  </si>
  <si>
    <t>MD11_MCDONNELL DOUGLAS_Jet_2GE049_3</t>
  </si>
  <si>
    <t>Table_3-4-z</t>
  </si>
  <si>
    <t>E175_EMBRAER_Jet_8GE108_2</t>
  </si>
  <si>
    <t>kg/tonne fuel</t>
  </si>
  <si>
    <t>Assuming 0.05% S by mass</t>
  </si>
  <si>
    <t>1.A.3.b.i</t>
  </si>
  <si>
    <t>Road transport, passenger cars</t>
  </si>
  <si>
    <t>Table_3-18_34</t>
  </si>
  <si>
    <t>Passenger Cars</t>
  </si>
  <si>
    <t>Petrol</t>
  </si>
  <si>
    <t>Petrol Large-SUV-Executive - PRE ECE</t>
  </si>
  <si>
    <t>g/km</t>
  </si>
  <si>
    <t>Calculated using Tier 3 method</t>
  </si>
  <si>
    <t>Table_3-18_33</t>
  </si>
  <si>
    <t>Petrol Medium - Euro 6 2020+</t>
  </si>
  <si>
    <t>Table_3-18_35</t>
  </si>
  <si>
    <t>Petrol Large-SUV-Executive - ECE 15/00-01</t>
  </si>
  <si>
    <t>Table_3-18_29</t>
  </si>
  <si>
    <t>Petrol Medium - Euro 4 - 98/69/EC II</t>
  </si>
  <si>
    <t>Table_3-18_31</t>
  </si>
  <si>
    <t>Petrol Medium - Euro 6 up to 2016</t>
  </si>
  <si>
    <t>Calculated using Tier 3 method, assuming TSP=PM10=PM2.5</t>
  </si>
  <si>
    <t>Table_3-18_42</t>
  </si>
  <si>
    <t>Petrol Large-SUV-Executive - Euro 4 - 98/69/EC II</t>
  </si>
  <si>
    <t>Table_3-18_41</t>
  </si>
  <si>
    <t>Petrol Large-SUV-Executive - Euro 3 - 98/69/EC I</t>
  </si>
  <si>
    <t>Table_3-18_43</t>
  </si>
  <si>
    <t>Petrol Large-SUV-Executive - Euro 5 – EC 715/2007</t>
  </si>
  <si>
    <t>Table_3-18_36</t>
  </si>
  <si>
    <t>Petrol Large-SUV-Executive - ECE 15/02</t>
  </si>
  <si>
    <t>Table_3-18_37</t>
  </si>
  <si>
    <t>Petrol Large-SUV-Executive - ECE 15/03</t>
  </si>
  <si>
    <t>Table_3-18_38</t>
  </si>
  <si>
    <t>Petrol Large-SUV-Executive - ECE 15/04</t>
  </si>
  <si>
    <t>Table_3-18_40</t>
  </si>
  <si>
    <t>Petrol Large-SUV-Executive - Euro 2 - 94/12/EEC</t>
  </si>
  <si>
    <t>Table_3-18_39</t>
  </si>
  <si>
    <t>Petrol Large-SUV-Executive - Euro 1 - 91/441/EEC</t>
  </si>
  <si>
    <t>Table_3-18_16</t>
  </si>
  <si>
    <t>Petrol Small - Euro 5 – EC 715/2007</t>
  </si>
  <si>
    <t>Table_3-18_17</t>
  </si>
  <si>
    <t>Petrol Small - Euro 6 up to 2016</t>
  </si>
  <si>
    <t>Table_3-18_14</t>
  </si>
  <si>
    <t>Petrol Small - Euro 3 - 98/69/EC I</t>
  </si>
  <si>
    <t>Table_3-18_13</t>
  </si>
  <si>
    <t>Petrol Small - Euro 2 - 94/12/EEC</t>
  </si>
  <si>
    <t>Table_3-18_15</t>
  </si>
  <si>
    <t>Petrol Small - Euro 4 - 98/69/EC II</t>
  </si>
  <si>
    <t>Table_3-18_20</t>
  </si>
  <si>
    <t>Petrol Medium - PRE ECE</t>
  </si>
  <si>
    <t>Table_3-18_26</t>
  </si>
  <si>
    <t>Petrol Medium - Euro 1 - 91/441/EEC</t>
  </si>
  <si>
    <t>Table_3-18_25</t>
  </si>
  <si>
    <t>Petrol Medium - Open Loop</t>
  </si>
  <si>
    <t>Table_3-18_24</t>
  </si>
  <si>
    <t>Petrol Medium - ECE 15/04</t>
  </si>
  <si>
    <t>Table_3-18_27</t>
  </si>
  <si>
    <t>Petrol Medium - Euro 2 - 94/12/EEC</t>
  </si>
  <si>
    <t>Table_3-18_22</t>
  </si>
  <si>
    <t>Petrol Medium - ECE 15/02</t>
  </si>
  <si>
    <t>Table_3-18_28</t>
  </si>
  <si>
    <t>Petrol Medium - Euro 3 - 98/69/EC I</t>
  </si>
  <si>
    <t>Table_3-18_64</t>
  </si>
  <si>
    <t>Diesel Large-SUV-Executive - Euro 3 - 98/69/EC I</t>
  </si>
  <si>
    <t>Table_3-18_66</t>
  </si>
  <si>
    <t>Diesel Large-SUV-Executive - Euro 5 – EC 715/2007</t>
  </si>
  <si>
    <t>Table_3-18_67</t>
  </si>
  <si>
    <t>Diesel Large-SUV-Executive - Euro 6 up to 2016</t>
  </si>
  <si>
    <t>Table_3-18_61</t>
  </si>
  <si>
    <t>Diesel Large-SUV-Executive - Conventional</t>
  </si>
  <si>
    <t>Table_3-18_72</t>
  </si>
  <si>
    <t>LPG - Euro 2 - 94/12/EEC</t>
  </si>
  <si>
    <t>Table_3-18_73</t>
  </si>
  <si>
    <t>LPG - Euro 3 - 98/69/EC I</t>
  </si>
  <si>
    <t>Table_3-18_71</t>
  </si>
  <si>
    <t>LPG - Euro 1 - 91/441/EEC</t>
  </si>
  <si>
    <t>Table_3-18_74</t>
  </si>
  <si>
    <t>LPG - Euro 4 - 98/69/EC II</t>
  </si>
  <si>
    <t>Table_3-18_69</t>
  </si>
  <si>
    <t>Diesel Large-SUV-Executive - Euro 6 2020+</t>
  </si>
  <si>
    <t>Table_3-18_68</t>
  </si>
  <si>
    <t>Diesel Large-SUV-Executive - Euro 6 2017-2019</t>
  </si>
  <si>
    <t>Table_3-18_70</t>
  </si>
  <si>
    <t>LPG - Conventional</t>
  </si>
  <si>
    <t>Table_3-18_48</t>
  </si>
  <si>
    <t>Diesel Small - Euro 5 – EC 715/2007</t>
  </si>
  <si>
    <t>Table_3-18_49</t>
  </si>
  <si>
    <t>Diesel Small - Euro 6 up to 2016</t>
  </si>
  <si>
    <t>Table_3-18_60</t>
  </si>
  <si>
    <t>Diesel Medium - Euro 6 2020+</t>
  </si>
  <si>
    <t>Table_3-18_47</t>
  </si>
  <si>
    <t>Diesel Small - Euro 4 - 98/69/EC II</t>
  </si>
  <si>
    <t>Table_3-18_50</t>
  </si>
  <si>
    <t>Diesel Small - Euro 6 2017-2019</t>
  </si>
  <si>
    <t>Table_3-18_44</t>
  </si>
  <si>
    <t>Petrol Large-SUV-Executive - Euro 6 up to 2016</t>
  </si>
  <si>
    <t>Table_3-18_45</t>
  </si>
  <si>
    <t>Petrol Large-SUV-Executive - Euro 6 2017-2019</t>
  </si>
  <si>
    <t>Table_3-18_46</t>
  </si>
  <si>
    <t>Petrol Large-SUV-Executive - Euro 6 2020+</t>
  </si>
  <si>
    <t>Table_3-18_56</t>
  </si>
  <si>
    <t>Diesel Medium - Euro 4 - 98/69/EC II</t>
  </si>
  <si>
    <t>Table_3-18_55</t>
  </si>
  <si>
    <t>Diesel Medium - Euro 3 - 98/69/EC I</t>
  </si>
  <si>
    <t>Table_3-18_58</t>
  </si>
  <si>
    <t>Diesel Medium - Euro 6 up to 2016</t>
  </si>
  <si>
    <t>Table_3-18_59</t>
  </si>
  <si>
    <t>Diesel Medium - Euro 6 2017-2019</t>
  </si>
  <si>
    <t>Table_3-18_57</t>
  </si>
  <si>
    <t>Diesel Medium - Euro 5 – EC 715/2007</t>
  </si>
  <si>
    <t>Table_3-18_52</t>
  </si>
  <si>
    <t>Diesel Medium - Conventional</t>
  </si>
  <si>
    <t>Table_3-18_51</t>
  </si>
  <si>
    <t>Diesel Small - Euro 6 2020+</t>
  </si>
  <si>
    <t>Table_3-18_54</t>
  </si>
  <si>
    <t>Diesel Medium - Euro 2 - 94/12/EEC</t>
  </si>
  <si>
    <t>Table_3-17_61</t>
  </si>
  <si>
    <t>Table_3-17_62</t>
  </si>
  <si>
    <t>Diesel Large-SUV-Executive - Euro 1 - 91/441/EEC</t>
  </si>
  <si>
    <t>Table_3-17_58</t>
  </si>
  <si>
    <t>Table_3-17_66</t>
  </si>
  <si>
    <t>Table_3-17_67</t>
  </si>
  <si>
    <t>Table_3-17_68</t>
  </si>
  <si>
    <t>Table_3-17_63</t>
  </si>
  <si>
    <t>Diesel Large-SUV-Executive - Euro 2 - 94/12/EEC</t>
  </si>
  <si>
    <t>Table_3-17_64</t>
  </si>
  <si>
    <t>Table_3-17_48</t>
  </si>
  <si>
    <t>Table_3-17_51</t>
  </si>
  <si>
    <t>Table_3-17_47</t>
  </si>
  <si>
    <t>Table_3-17_49</t>
  </si>
  <si>
    <t>Table_3-17_54</t>
  </si>
  <si>
    <t>Table_3-17_56</t>
  </si>
  <si>
    <t>Table_3-17_57</t>
  </si>
  <si>
    <t>Table_3-17_53</t>
  </si>
  <si>
    <t>Diesel Medium - Euro 1 - 91/441/EEC</t>
  </si>
  <si>
    <t>Table_3-18_01</t>
  </si>
  <si>
    <t>Petrol Mini - Euro 4 - 98/69/EC II</t>
  </si>
  <si>
    <t>Table_3-18_02</t>
  </si>
  <si>
    <t>Petrol Mini - Euro 5 – EC 715/2007</t>
  </si>
  <si>
    <t>Table_3-18_04</t>
  </si>
  <si>
    <t>Petrol Mini - Euro 6 2017-2019</t>
  </si>
  <si>
    <t>Table_3-17_80</t>
  </si>
  <si>
    <t>Hybrid Petrol Large - Euro 4 and later</t>
  </si>
  <si>
    <t>Table_3-17_81</t>
  </si>
  <si>
    <t>E85</t>
  </si>
  <si>
    <t>E85 - Euro 4 and later</t>
  </si>
  <si>
    <t>Table_3-18_10</t>
  </si>
  <si>
    <t>Petrol Small - ECE 15/04</t>
  </si>
  <si>
    <t>Table_3-18_09</t>
  </si>
  <si>
    <t>Petrol Small - ECE 15/03</t>
  </si>
  <si>
    <t>Table_3-18_11</t>
  </si>
  <si>
    <t>Petrol Small - Open Loop</t>
  </si>
  <si>
    <t>Table_3-18_08</t>
  </si>
  <si>
    <t>Petrol Small - ECE 15/02</t>
  </si>
  <si>
    <t>Table_3-18_07</t>
  </si>
  <si>
    <t>Petrol Small - ECE 15/00-01</t>
  </si>
  <si>
    <t>Table_3-18_06</t>
  </si>
  <si>
    <t>Petrol Small - PRE ECE</t>
  </si>
  <si>
    <t>Table_3-17_72</t>
  </si>
  <si>
    <t>Table_3-17_69</t>
  </si>
  <si>
    <t>Table_3-17_70</t>
  </si>
  <si>
    <t>Table_3-17_78</t>
  </si>
  <si>
    <t>Hybrid Petrol Small - Euro 4 and later</t>
  </si>
  <si>
    <t>Table_3-17_79</t>
  </si>
  <si>
    <t>Hybrid Petrol Medium - Euro 4 and later</t>
  </si>
  <si>
    <t>Table_3-17_75</t>
  </si>
  <si>
    <t>LPG - Euro 5 – EC 715/2007</t>
  </si>
  <si>
    <t>Table_3-17_74</t>
  </si>
  <si>
    <t>Table_3-17_76</t>
  </si>
  <si>
    <t>LPG - Euro 6 – EC 715/2007</t>
  </si>
  <si>
    <t>Table_3-17_86</t>
  </si>
  <si>
    <t>PHEV</t>
  </si>
  <si>
    <t>Table_3-17_85</t>
  </si>
  <si>
    <t>Table_3-27_20</t>
  </si>
  <si>
    <t>Tier 2 fuel consumption</t>
  </si>
  <si>
    <t>CNG</t>
  </si>
  <si>
    <t>CNG - Euro 4 and later</t>
  </si>
  <si>
    <t>Na</t>
  </si>
  <si>
    <t>Energy Consumption</t>
  </si>
  <si>
    <t>MJ/km</t>
  </si>
  <si>
    <t>Table_3-18_83</t>
  </si>
  <si>
    <t>Table_3-27_73</t>
  </si>
  <si>
    <t>Table_3-27_72</t>
  </si>
  <si>
    <t>Fuel consumption</t>
  </si>
  <si>
    <t>Table_3-18_81</t>
  </si>
  <si>
    <t>Table_3-27_01</t>
  </si>
  <si>
    <t>Petrol Mini - Euro 4 and later</t>
  </si>
  <si>
    <t>Table_3-18_80</t>
  </si>
  <si>
    <t>CNG - Euro 4 - 98/69/EC II</t>
  </si>
  <si>
    <t>Table_3-18_79</t>
  </si>
  <si>
    <t>E85 - Euro 4 - 98/69/EC II</t>
  </si>
  <si>
    <t>Table_3-27_16</t>
  </si>
  <si>
    <t>Hybrid Petrol Small - Euro 4</t>
  </si>
  <si>
    <t>Table_3-27_13</t>
  </si>
  <si>
    <t>Table_3-27_03</t>
  </si>
  <si>
    <t>Petrol Small - Euro 1 and later</t>
  </si>
  <si>
    <t>Table_3-27_14</t>
  </si>
  <si>
    <t>LPG - Euro 1 and later</t>
  </si>
  <si>
    <t>Table_3-27_06</t>
  </si>
  <si>
    <t>Petrol Large-SUV-Executive - PRE-ECE to open loop</t>
  </si>
  <si>
    <t>Table_3-17_27</t>
  </si>
  <si>
    <t>Table_3-17_28</t>
  </si>
  <si>
    <t>Table_3-17_26</t>
  </si>
  <si>
    <t>Table_3-17_25</t>
  </si>
  <si>
    <t>Table_3-17_29</t>
  </si>
  <si>
    <t>Table_3-17_20</t>
  </si>
  <si>
    <t>Table_3-17_21</t>
  </si>
  <si>
    <t>Petrol Medium - ECE 15/00-01</t>
  </si>
  <si>
    <t>Table_3-17_22</t>
  </si>
  <si>
    <t>Table_3-17_19</t>
  </si>
  <si>
    <t>Petrol Small - Euro 6 2020+</t>
  </si>
  <si>
    <t>Table_3-17_32</t>
  </si>
  <si>
    <t>Petrol Medium - Euro 6 2017-2019</t>
  </si>
  <si>
    <t>Table_3-17_24</t>
  </si>
  <si>
    <t>Table_3-17_23</t>
  </si>
  <si>
    <t>Petrol Medium - ECE 15/03</t>
  </si>
  <si>
    <t>Table_3-17_41</t>
  </si>
  <si>
    <t>Table_3-17_42</t>
  </si>
  <si>
    <t>Table_3-17_43</t>
  </si>
  <si>
    <t>Table_3-17_40</t>
  </si>
  <si>
    <t>Table_3-17_39</t>
  </si>
  <si>
    <t>Table_3-17_45</t>
  </si>
  <si>
    <t>Table_3-17_35</t>
  </si>
  <si>
    <t>Table_3-17_33</t>
  </si>
  <si>
    <t>Table_3-17_38</t>
  </si>
  <si>
    <t>Table_3-17_37</t>
  </si>
  <si>
    <t>Table_3-17_36</t>
  </si>
  <si>
    <t>Table_3-12_04</t>
  </si>
  <si>
    <t>All vehicles type</t>
  </si>
  <si>
    <t>CNG3(or LNG)</t>
  </si>
  <si>
    <t>kg/kg fuel</t>
  </si>
  <si>
    <t>CO2 emission factors are based on the carbon content of the fuel and assume 100% oxidation of the fuel</t>
  </si>
  <si>
    <t>Table_3-15_03</t>
  </si>
  <si>
    <t>Tier 1 fuel consumption</t>
  </si>
  <si>
    <t>EMEP/EEA Guidebook 2016</t>
  </si>
  <si>
    <t>Table_3-12_06</t>
  </si>
  <si>
    <t>E10 4</t>
  </si>
  <si>
    <t>Table_3-12_05</t>
  </si>
  <si>
    <t>E5 4</t>
  </si>
  <si>
    <t>Table_3-12_07</t>
  </si>
  <si>
    <t>E85 4</t>
  </si>
  <si>
    <t>Table_3-17_04</t>
  </si>
  <si>
    <t>Table_3-17_03</t>
  </si>
  <si>
    <t>Petrol Mini - Euro 6 up to 2016</t>
  </si>
  <si>
    <t>Table_3-17_02</t>
  </si>
  <si>
    <t>Table_3-7_03</t>
  </si>
  <si>
    <t>Passenger car</t>
  </si>
  <si>
    <t>g/kg fuel</t>
  </si>
  <si>
    <t>Table_3-8_02</t>
  </si>
  <si>
    <t>Table_3-12_03</t>
  </si>
  <si>
    <t>LPG2</t>
  </si>
  <si>
    <t>Table_3-12_02</t>
  </si>
  <si>
    <t>Table_3-9_01</t>
  </si>
  <si>
    <t>Table_3-17_15</t>
  </si>
  <si>
    <t>Table_3-17_14</t>
  </si>
  <si>
    <t>Table_3-17_12</t>
  </si>
  <si>
    <t>Petrol Small - Euro 1 - 91/441/EEC</t>
  </si>
  <si>
    <t>Table_3-17_17</t>
  </si>
  <si>
    <t>Table_3-17_18</t>
  </si>
  <si>
    <t>Petrol Small - Euro 6 2017-2019</t>
  </si>
  <si>
    <t>Table_3-17_16</t>
  </si>
  <si>
    <t>Table_3-17_08</t>
  </si>
  <si>
    <t>Table_3-17_07</t>
  </si>
  <si>
    <t>Table_3-17_10</t>
  </si>
  <si>
    <t>Table_3-17_09</t>
  </si>
  <si>
    <t>1.A.3.b.ii</t>
  </si>
  <si>
    <t>Road transport, light duty vehicles</t>
  </si>
  <si>
    <t>Table_3-20_02</t>
  </si>
  <si>
    <t>Light commercial vehicles</t>
  </si>
  <si>
    <t>Petrol - Euro 1 - 93/59/EEC</t>
  </si>
  <si>
    <t>Table_3-20_03</t>
  </si>
  <si>
    <t>Petrol - Euro 2 - 96/69/EEC</t>
  </si>
  <si>
    <t>Table_3-19_15</t>
  </si>
  <si>
    <t>Diesel - Euro 5 – EC 715/2007</t>
  </si>
  <si>
    <t>Table_3-19_13</t>
  </si>
  <si>
    <t>Diesel - Euro 3 - 98/69/EC I</t>
  </si>
  <si>
    <t>Table_3-19_17</t>
  </si>
  <si>
    <t>Diesel - Euro 6 2018-2020</t>
  </si>
  <si>
    <t>Table_3-19_18</t>
  </si>
  <si>
    <t>Diesel - Euro 6 2021+</t>
  </si>
  <si>
    <t>Table_3-20_16</t>
  </si>
  <si>
    <t>Diesel - Euro 6 up to 2017</t>
  </si>
  <si>
    <t>Table_3-27_23</t>
  </si>
  <si>
    <t>Diesel - Conventional</t>
  </si>
  <si>
    <t>Table_3-27_22</t>
  </si>
  <si>
    <t>Petrol - Euro 1 and later</t>
  </si>
  <si>
    <t>Table_3-20_17</t>
  </si>
  <si>
    <t>Table_3-20_08</t>
  </si>
  <si>
    <t>Petrol - Euro 6 2018-2020</t>
  </si>
  <si>
    <t>Table_3-20_11</t>
  </si>
  <si>
    <t>Diesel - Euro 1 - 93/59/EEC</t>
  </si>
  <si>
    <t>Table_3-20_13</t>
  </si>
  <si>
    <t>Table_3-20_10</t>
  </si>
  <si>
    <t>Table_3-19_02</t>
  </si>
  <si>
    <t>Table_3-8_04</t>
  </si>
  <si>
    <t>Table_3-6_04</t>
  </si>
  <si>
    <t>Table_3-9_04</t>
  </si>
  <si>
    <t>Table_3-5_05</t>
  </si>
  <si>
    <t>Table_3-7_05</t>
  </si>
  <si>
    <t>Table_3-10_04</t>
  </si>
  <si>
    <t>Table_3-19_09</t>
  </si>
  <si>
    <t>Petrol - Euro 6 2021+</t>
  </si>
  <si>
    <t>Table_3-19_10</t>
  </si>
  <si>
    <t>Table_3-19_08</t>
  </si>
  <si>
    <t>Table_3-19_11</t>
  </si>
  <si>
    <t>Table_3-19_12</t>
  </si>
  <si>
    <t>Diesel - Euro 2 - 96/69/EEC</t>
  </si>
  <si>
    <t>Table_3-19_05</t>
  </si>
  <si>
    <t>Petrol - Euro 4 - 98/69/EC II</t>
  </si>
  <si>
    <t>Table_3-19_04</t>
  </si>
  <si>
    <t>Petrol - Euro 3 - 98/69/EC I</t>
  </si>
  <si>
    <t>Table_3-19_07</t>
  </si>
  <si>
    <t>Petrol - Euro 6 up to 2017</t>
  </si>
  <si>
    <t>1.A.3.b.iii</t>
  </si>
  <si>
    <t>Road transport, heavy duty vehicles</t>
  </si>
  <si>
    <t>Table_3-21_15</t>
  </si>
  <si>
    <t>Heavy-duty vehicles</t>
  </si>
  <si>
    <t>Diesel 7.5 - 16 t - Euro VI</t>
  </si>
  <si>
    <t>Table_3-21_16</t>
  </si>
  <si>
    <t>Diesel 16 - 32 t - Conventional</t>
  </si>
  <si>
    <t>Table_3-21_17</t>
  </si>
  <si>
    <t>Diesel 16 - 32 t - Euro I - 91/542/EEC I</t>
  </si>
  <si>
    <t>Table_3-21_10</t>
  </si>
  <si>
    <t>Diesel 7.5 - 16 t - Euro I - 91/542/EEC I</t>
  </si>
  <si>
    <t>Table_3-21_12</t>
  </si>
  <si>
    <t>Diesel 7.5 - 16 t - Euro III - 2000</t>
  </si>
  <si>
    <t>Table_3-21_25</t>
  </si>
  <si>
    <t>Diesel &gt;32 t - Euro II - 91/542/EEC II</t>
  </si>
  <si>
    <t>Table_3-21_23</t>
  </si>
  <si>
    <t>Diesel &gt;32 t - Conventional</t>
  </si>
  <si>
    <t>Table_3-21_24</t>
  </si>
  <si>
    <t>Diesel &gt;32 t - Euro I - 91/542/EEC I</t>
  </si>
  <si>
    <t>Table_3-21_20</t>
  </si>
  <si>
    <t>Diesel 16 - 32 t - Euro IV - 2005</t>
  </si>
  <si>
    <t>Table_3-21_22</t>
  </si>
  <si>
    <t>Diesel 16 - 32 t - Euro VI</t>
  </si>
  <si>
    <t>Table_3-21_01</t>
  </si>
  <si>
    <t>Petrol &gt;3.5 t - Conventional</t>
  </si>
  <si>
    <t>Table_3-5_06</t>
  </si>
  <si>
    <t>Table_3-6_06</t>
  </si>
  <si>
    <t>Table_3-9_07</t>
  </si>
  <si>
    <t>CNG (Buses)</t>
  </si>
  <si>
    <t>Table_3-12_01</t>
  </si>
  <si>
    <t>Table_3-21_06</t>
  </si>
  <si>
    <t>Diesel &lt;=7.5 t - Euro IV - 2005</t>
  </si>
  <si>
    <t>Table_3-21_08</t>
  </si>
  <si>
    <t>Diesel &lt;=7.5 t - Euro VI</t>
  </si>
  <si>
    <t>Table_3-21_09</t>
  </si>
  <si>
    <t>Diesel 7.5 - 16 t - Conventional</t>
  </si>
  <si>
    <t>Table_3-21_07</t>
  </si>
  <si>
    <t>Diesel &lt;=7.5 t - Euro V - 2008</t>
  </si>
  <si>
    <t>Table_3-21_02</t>
  </si>
  <si>
    <t>Diesel &lt;=7.5 t - Conventional</t>
  </si>
  <si>
    <t>Table_3-21_04</t>
  </si>
  <si>
    <t>Diesel &lt;=7.5 t - Euro II - 91/542/EEC II</t>
  </si>
  <si>
    <t>Table_3-21_05</t>
  </si>
  <si>
    <t>Diesel &lt;=7.5 t - Euro III - 2000</t>
  </si>
  <si>
    <t>Table_3-24_11</t>
  </si>
  <si>
    <t>Buses</t>
  </si>
  <si>
    <t>Urban Buses Standard - Euro VI</t>
  </si>
  <si>
    <t>Table_3-24_10</t>
  </si>
  <si>
    <t>Urban Buses Standard - Euro V - 2008</t>
  </si>
  <si>
    <t>Table_3-24_09</t>
  </si>
  <si>
    <t>Urban Buses Standard - Euro IV - 2005</t>
  </si>
  <si>
    <t>Table_3-23_12</t>
  </si>
  <si>
    <t>Coaches Standard - Conventional</t>
  </si>
  <si>
    <t>Table_3-24_13</t>
  </si>
  <si>
    <t>Coaches Standard - Euro I - 91/542/EEC I</t>
  </si>
  <si>
    <t>Table_3-24_08</t>
  </si>
  <si>
    <t>Urban Buses Standard - Euro III - 2000</t>
  </si>
  <si>
    <t>Table_3-24_06</t>
  </si>
  <si>
    <t>Urban Buses Standard - Euro I - 91/542/EEC I</t>
  </si>
  <si>
    <t>Table_3-27_26</t>
  </si>
  <si>
    <t>Heavy-duty trucks</t>
  </si>
  <si>
    <t>&lt;=7.5 t - Conventional</t>
  </si>
  <si>
    <t>Table_3-24_18</t>
  </si>
  <si>
    <t>Coaches Standard - Euro VI</t>
  </si>
  <si>
    <t>Table_3-24_15</t>
  </si>
  <si>
    <t>Coaches Standard - Euro III - 2000</t>
  </si>
  <si>
    <t>Table_3-23_15</t>
  </si>
  <si>
    <t>Table_3-23_16</t>
  </si>
  <si>
    <t>Coaches Standard - Euro IV - 2005</t>
  </si>
  <si>
    <t>Table_3-23_13</t>
  </si>
  <si>
    <t>Table_3-24_03</t>
  </si>
  <si>
    <t>Urban CNG Buses - Euro III - 2000</t>
  </si>
  <si>
    <t>Table_3-23_17</t>
  </si>
  <si>
    <t>Coaches Standard - Euro V - 2008</t>
  </si>
  <si>
    <t>Table_3-23_19</t>
  </si>
  <si>
    <t>Table_3-23_20</t>
  </si>
  <si>
    <t>Table_3-23_21</t>
  </si>
  <si>
    <t>Table_3-22_32</t>
  </si>
  <si>
    <t>Table_3-22_31</t>
  </si>
  <si>
    <t>Table_3-22_33</t>
  </si>
  <si>
    <t>Table_3-27_76</t>
  </si>
  <si>
    <t>Table_3-24_21</t>
  </si>
  <si>
    <t>Table_3-23_22</t>
  </si>
  <si>
    <t>Table_3-24_19</t>
  </si>
  <si>
    <t>Table_3-27_38</t>
  </si>
  <si>
    <t>Urban buses, standard - Conventional</t>
  </si>
  <si>
    <t>Table_3-21_30</t>
  </si>
  <si>
    <t>Table_3-27_30</t>
  </si>
  <si>
    <t>16-32 t - Conventional</t>
  </si>
  <si>
    <t>Table_3-22_13</t>
  </si>
  <si>
    <t>Diesel 7.5 - 16 t - Euro IV - 2005</t>
  </si>
  <si>
    <t>Table_3-22_10</t>
  </si>
  <si>
    <t>Table_3-22_20</t>
  </si>
  <si>
    <t>Table_3-22_19</t>
  </si>
  <si>
    <t>Diesel 16 - 32 t - Euro III - 2000</t>
  </si>
  <si>
    <t>Table_3-22_15</t>
  </si>
  <si>
    <t>Table_3-22_16</t>
  </si>
  <si>
    <t>Table_3-22_17</t>
  </si>
  <si>
    <t>Table_3-22_09</t>
  </si>
  <si>
    <t>Table_3-22_02</t>
  </si>
  <si>
    <t>Table_3-22_01</t>
  </si>
  <si>
    <t>Table_3-21_29</t>
  </si>
  <si>
    <t>Diesel &gt;32 t - Euro VI</t>
  </si>
  <si>
    <t>Table_3-21_27</t>
  </si>
  <si>
    <t>Diesel &gt;32 t - Euro IV - 2005</t>
  </si>
  <si>
    <t>Table_3-21_28</t>
  </si>
  <si>
    <t>Diesel &gt;32 t - Euro V - 2008</t>
  </si>
  <si>
    <t>Table_3-22_08</t>
  </si>
  <si>
    <t>Table_3-22_03</t>
  </si>
  <si>
    <t>Diesel &lt;=7.5 t - Euro I - 91/542/EEC I</t>
  </si>
  <si>
    <t>Table_3-22_04</t>
  </si>
  <si>
    <t>Table_3-23_05</t>
  </si>
  <si>
    <t>Urban Buses Standard - Conventional</t>
  </si>
  <si>
    <t>Table_3-23_06</t>
  </si>
  <si>
    <t>Table_3-23_07</t>
  </si>
  <si>
    <t>Urban Buses Standard - Euro II - 91/542/EEC II</t>
  </si>
  <si>
    <t>Table_3-23_03</t>
  </si>
  <si>
    <t>Table_3-23_04</t>
  </si>
  <si>
    <t>Urban CNG Buses - EEV</t>
  </si>
  <si>
    <t>Table_3-23_11</t>
  </si>
  <si>
    <t>Table_3-23_09</t>
  </si>
  <si>
    <t>Table_3-22_27</t>
  </si>
  <si>
    <t>Table_3-22_26</t>
  </si>
  <si>
    <t>Diesel &gt;32 t - Euro III - 2000</t>
  </si>
  <si>
    <t>Table_3-22_25</t>
  </si>
  <si>
    <t>Table_3-22_21</t>
  </si>
  <si>
    <t>Diesel 16 - 32 t - Euro V - 2008</t>
  </si>
  <si>
    <t>Table_3-22_22</t>
  </si>
  <si>
    <t>Table_3-23_01</t>
  </si>
  <si>
    <t>Urban CNG Buses - Euro I - 91/542/EEC I</t>
  </si>
  <si>
    <t>Table_3-23_02</t>
  </si>
  <si>
    <t>Urban CNG Buses - Euro II - 91/542/EEC II</t>
  </si>
  <si>
    <t>Table_3-22_28</t>
  </si>
  <si>
    <t>Table_3-22_29</t>
  </si>
  <si>
    <t>1.A.3.b.iv</t>
  </si>
  <si>
    <t>Road transport, mopeds &amp; motorcycles</t>
  </si>
  <si>
    <t>Table_3-25_07</t>
  </si>
  <si>
    <t>L-category</t>
  </si>
  <si>
    <t>4-stroke  - Mop - Euro 2</t>
  </si>
  <si>
    <t>Table_3-25_08</t>
  </si>
  <si>
    <t>4-stroke  - Mop - Euro 3 and on</t>
  </si>
  <si>
    <t>Table_3-25_09</t>
  </si>
  <si>
    <t>2-stroke &gt;50 cm³ - Conventional</t>
  </si>
  <si>
    <t>Table_3-25_06</t>
  </si>
  <si>
    <t>4-stroke  - Mop - Euro 1</t>
  </si>
  <si>
    <t>Table_3-25_12</t>
  </si>
  <si>
    <t>2-stroke &gt;50 cm³ - Mot - Euro 3 and on</t>
  </si>
  <si>
    <t>Table_3-25_14</t>
  </si>
  <si>
    <t>4-stroke  - Mot - Euro 1</t>
  </si>
  <si>
    <t>Table_3-25_11</t>
  </si>
  <si>
    <t>2-stroke &gt;50 cm³ - Mot - Euro 2</t>
  </si>
  <si>
    <t>Table_3-8_08</t>
  </si>
  <si>
    <t>Table_3-25_02</t>
  </si>
  <si>
    <t>2-stroke  - Mop - Euro 1</t>
  </si>
  <si>
    <t>Table_3-25_03</t>
  </si>
  <si>
    <t>2-stroke  - Mop - Euro 2</t>
  </si>
  <si>
    <t>Table_3-25_04</t>
  </si>
  <si>
    <t>2-stroke  - Mop - Euro 3 and on</t>
  </si>
  <si>
    <t>Table_3-25_01</t>
  </si>
  <si>
    <t>2-stroke  - Conventional</t>
  </si>
  <si>
    <t>Table_3-25_31</t>
  </si>
  <si>
    <t>ATVs - Conventional</t>
  </si>
  <si>
    <t>Table_3-25_30</t>
  </si>
  <si>
    <t>Mini-cars - Euro 5</t>
  </si>
  <si>
    <t>Table_3-25_29</t>
  </si>
  <si>
    <t>Mini-cars - Euro 4</t>
  </si>
  <si>
    <t>Table_3-27_52</t>
  </si>
  <si>
    <t>2-stroke &gt; 50 cm³ - Euro 2</t>
  </si>
  <si>
    <t>Table_3-25_34</t>
  </si>
  <si>
    <t>ATVs - Euro 3</t>
  </si>
  <si>
    <t>Table_3-25_33</t>
  </si>
  <si>
    <t>ATVs - Euro 2</t>
  </si>
  <si>
    <t>Table_3-25_32</t>
  </si>
  <si>
    <t>ATVs - Euro 1</t>
  </si>
  <si>
    <t>Table_3-12_9</t>
  </si>
  <si>
    <t>All vehicles</t>
  </si>
  <si>
    <t>ETBE22</t>
  </si>
  <si>
    <t>Table_3-25_27</t>
  </si>
  <si>
    <t>Mini-cars - Euro 2</t>
  </si>
  <si>
    <t>Table_3-25_25</t>
  </si>
  <si>
    <t>Mini-cars - Conventional</t>
  </si>
  <si>
    <t>Table_3-27_60</t>
  </si>
  <si>
    <t>Mini cars Diesel - Conventional</t>
  </si>
  <si>
    <t>Table_3-26_33</t>
  </si>
  <si>
    <t>ATVs - Euro 5</t>
  </si>
  <si>
    <t>Table_3-26_32</t>
  </si>
  <si>
    <t>ATVs - Euro 4</t>
  </si>
  <si>
    <t>Table_3-26_30</t>
  </si>
  <si>
    <t>Table_3-27_71</t>
  </si>
  <si>
    <t>Table_3-27_68</t>
  </si>
  <si>
    <t>Table_3-27_65</t>
  </si>
  <si>
    <t>Mini cars Diesel - Euro 5</t>
  </si>
  <si>
    <t>Table_3-27_63</t>
  </si>
  <si>
    <t>Mini cars Diesel - Euro 3</t>
  </si>
  <si>
    <t>Table_3-27_62</t>
  </si>
  <si>
    <t>Mini cars Diesel - Euro 2</t>
  </si>
  <si>
    <t>Table_3-26_22</t>
  </si>
  <si>
    <t>Table_3-25_36</t>
  </si>
  <si>
    <t>Table_3-26_31</t>
  </si>
  <si>
    <t>Table_3-26_28</t>
  </si>
  <si>
    <t>Table_3-26_25</t>
  </si>
  <si>
    <t>Mini-cars - Euro 3</t>
  </si>
  <si>
    <t>Table_3-26_24</t>
  </si>
  <si>
    <t>Table_3-25_22</t>
  </si>
  <si>
    <t>4-stroke &gt;750 cm³ - Mot - Euro 1</t>
  </si>
  <si>
    <t>Table_3-25_23</t>
  </si>
  <si>
    <t>4-stroke &gt;750 cm³ - Mot - Euro 2</t>
  </si>
  <si>
    <t>Table_3-25_24</t>
  </si>
  <si>
    <t>4-stroke &gt;750 cm³ - Mot - Euro 3 and on</t>
  </si>
  <si>
    <t>Table_3-25_21</t>
  </si>
  <si>
    <t>4-stroke &gt;750 cm³ - Conventional</t>
  </si>
  <si>
    <t>Table_3-26_02</t>
  </si>
  <si>
    <t>Mopeds and motorcycles</t>
  </si>
  <si>
    <t>Table_3-26_04</t>
  </si>
  <si>
    <t>Table_3-26_03</t>
  </si>
  <si>
    <t>Table_3-25_16</t>
  </si>
  <si>
    <t>4-stroke  - Mot - Euro 3 and on</t>
  </si>
  <si>
    <t>Table_3-25_15</t>
  </si>
  <si>
    <t>4-stroke  - Mot - Euro 2</t>
  </si>
  <si>
    <t>Table_3-27_51</t>
  </si>
  <si>
    <t>2-stroke &gt; 50 cm³ - Euro 1</t>
  </si>
  <si>
    <t>Table_3-25_19</t>
  </si>
  <si>
    <t>4-stroke 250 - 750 cm³ - Mot - Euro 2</t>
  </si>
  <si>
    <t>Table_3-25_20</t>
  </si>
  <si>
    <t>4-stroke 250 - 750 cm³ - Mot - Euro 3 and on</t>
  </si>
  <si>
    <t>Table_3-25_18</t>
  </si>
  <si>
    <t>4-stroke 250 - 750 cm³ - Mot - Euro 1</t>
  </si>
  <si>
    <t>Table_3-26_18</t>
  </si>
  <si>
    <t>4-stroke 250 - 750 cm³ - Mot - Euro 2 and on</t>
  </si>
  <si>
    <t>Table_3-26_17</t>
  </si>
  <si>
    <t>Table_3-26_19</t>
  </si>
  <si>
    <t>Table_3-27_47</t>
  </si>
  <si>
    <t>4-stroke &lt; 50 cm³ - Euro 1</t>
  </si>
  <si>
    <t>Table_3-26_05</t>
  </si>
  <si>
    <t>4-stroke  - Conventional</t>
  </si>
  <si>
    <t>Table_3-27_45</t>
  </si>
  <si>
    <t>2-stroke &lt; 50 cm³ - Euro 3 and on</t>
  </si>
  <si>
    <t>Table_3-27_44</t>
  </si>
  <si>
    <t>2-stroke &lt; 50 cm³ - Euro 2</t>
  </si>
  <si>
    <t>Table_3-26_09</t>
  </si>
  <si>
    <t>Table_3-26_10</t>
  </si>
  <si>
    <t>2-stroke &gt;50 cm³ - Mot - Euro 1</t>
  </si>
  <si>
    <t>Table_3-26_12</t>
  </si>
  <si>
    <t>1.A.3.b.v</t>
  </si>
  <si>
    <t>Road transport, gasoline evaporation</t>
  </si>
  <si>
    <t>Table_3-5_316</t>
  </si>
  <si>
    <t>Passenger cars &gt;2.0l - large canister</t>
  </si>
  <si>
    <t>Daily temperature range 10-25ºC</t>
  </si>
  <si>
    <t>g/vehicle/day</t>
  </si>
  <si>
    <t>Mellios (2007)</t>
  </si>
  <si>
    <t>Table_3-5_305</t>
  </si>
  <si>
    <t>Passenger cars 1.4 - 2.0l - large canister</t>
  </si>
  <si>
    <t>Daily temperature range -5-10ºC</t>
  </si>
  <si>
    <t>Table_3-5_313</t>
  </si>
  <si>
    <t>Daily temperature range 20-35ºC</t>
  </si>
  <si>
    <t>Table_3-5_319</t>
  </si>
  <si>
    <t>Table_3-5_326</t>
  </si>
  <si>
    <t>Daily temperature range 0-15ºC</t>
  </si>
  <si>
    <t>Table_3-5_322</t>
  </si>
  <si>
    <t>Table_3-5_282</t>
  </si>
  <si>
    <t>Table_3-5_281</t>
  </si>
  <si>
    <t>Table_3-5_276</t>
  </si>
  <si>
    <t>Passenger cars &lt;1.4l - large canister</t>
  </si>
  <si>
    <t>Table_3-5_279</t>
  </si>
  <si>
    <t>Table_3-5_297</t>
  </si>
  <si>
    <t>Table_3-5_302</t>
  </si>
  <si>
    <t>Table_3-5_292</t>
  </si>
  <si>
    <t>Table_3-5_290</t>
  </si>
  <si>
    <t>Table_3-5_167</t>
  </si>
  <si>
    <t>Passenger cars &gt;2.0l - small canister</t>
  </si>
  <si>
    <t>Table_3-5_176</t>
  </si>
  <si>
    <t>Passenger cars &lt;1.4l - medium canister</t>
  </si>
  <si>
    <t>Table_3-5_195</t>
  </si>
  <si>
    <t>Table_3-5_194</t>
  </si>
  <si>
    <t>Table_3-5_166</t>
  </si>
  <si>
    <t>Table_3-5_186</t>
  </si>
  <si>
    <t>Table_3-5_190</t>
  </si>
  <si>
    <t>Table_3-5_187</t>
  </si>
  <si>
    <t>Table_3-5_198</t>
  </si>
  <si>
    <t>Passenger cars 1.4 - 2.0l - medium canister</t>
  </si>
  <si>
    <t>Table_3-5_136</t>
  </si>
  <si>
    <t>Passenger cars 1.4 - 2.0l - small canister</t>
  </si>
  <si>
    <t>Table_3-5_142</t>
  </si>
  <si>
    <t>Table_3-5_145</t>
  </si>
  <si>
    <t>Table_3-5_147</t>
  </si>
  <si>
    <t>Table_3-5_133</t>
  </si>
  <si>
    <t>Table_3-5_138</t>
  </si>
  <si>
    <t>Table_3-5_160</t>
  </si>
  <si>
    <t>Table_3-5_157</t>
  </si>
  <si>
    <t>Table_3-5_245</t>
  </si>
  <si>
    <t>Passenger cars &gt;2.0l - medium canister</t>
  </si>
  <si>
    <t>Table_3-5_250</t>
  </si>
  <si>
    <t>Table_3-5_238</t>
  </si>
  <si>
    <t>Table_3-5_262</t>
  </si>
  <si>
    <t>Table_3-5_259</t>
  </si>
  <si>
    <t>Table_3-5_265</t>
  </si>
  <si>
    <t>Table_3-5_208</t>
  </si>
  <si>
    <t>Table_3-5_215</t>
  </si>
  <si>
    <t>Table_3-5_211</t>
  </si>
  <si>
    <t>Table_3-5_201</t>
  </si>
  <si>
    <t>Table_3-5_231</t>
  </si>
  <si>
    <t>Table_3-5_034</t>
  </si>
  <si>
    <t>Passenger cars 1.4 - 2.0l - uncontrolled</t>
  </si>
  <si>
    <t>Table_3-5_022</t>
  </si>
  <si>
    <t>Passenger cars &lt;1.4l - uncontrolled</t>
  </si>
  <si>
    <t>Table_3-5_024</t>
  </si>
  <si>
    <t>Table_3-5_056</t>
  </si>
  <si>
    <t>Table_3-5_050</t>
  </si>
  <si>
    <t>Table_3-5_047</t>
  </si>
  <si>
    <t>Table_3-5_044</t>
  </si>
  <si>
    <t>Table_3-5_042</t>
  </si>
  <si>
    <t>Table_3-4a</t>
  </si>
  <si>
    <t>Tier 2 methodology using typical fleet distributions</t>
  </si>
  <si>
    <t>Table_3-2a</t>
  </si>
  <si>
    <t>Table_3-1a</t>
  </si>
  <si>
    <t>Table_3-5_016</t>
  </si>
  <si>
    <t>Table_3-5_011</t>
  </si>
  <si>
    <t>Table_3-5_106</t>
  </si>
  <si>
    <t>Passenger cars &lt;1.4l - small canister</t>
  </si>
  <si>
    <t>Table_3-5_105</t>
  </si>
  <si>
    <t>Table_3-5_103</t>
  </si>
  <si>
    <t>Table_3-5_100</t>
  </si>
  <si>
    <t>Table_3-5_098</t>
  </si>
  <si>
    <t>Table_3-5_097</t>
  </si>
  <si>
    <t>Table_3-5_104</t>
  </si>
  <si>
    <t>Table_3-5_127</t>
  </si>
  <si>
    <t>Table_3-5_112</t>
  </si>
  <si>
    <t>Table_3-5_118</t>
  </si>
  <si>
    <t>Table_3-5_093</t>
  </si>
  <si>
    <t>Table_3-5_067</t>
  </si>
  <si>
    <t>Passenger cars &gt;2.0l - uncontrolled</t>
  </si>
  <si>
    <t>Table_3-5_064</t>
  </si>
  <si>
    <t>Table_3-5_129</t>
  </si>
  <si>
    <t>Table_3-5_092</t>
  </si>
  <si>
    <t>Table_3-5_088</t>
  </si>
  <si>
    <t>Table_3-5_075</t>
  </si>
  <si>
    <t>Table_3-5_086</t>
  </si>
  <si>
    <t>1.A.3.b.vi</t>
  </si>
  <si>
    <t>Road transport, automobile tyre and brake wear</t>
  </si>
  <si>
    <t>Table_3-5a</t>
  </si>
  <si>
    <t>Two-wheelers</t>
  </si>
  <si>
    <t>g km-1</t>
  </si>
  <si>
    <t>Quality Code D</t>
  </si>
  <si>
    <t>1.A.3.b.vii</t>
  </si>
  <si>
    <t>Road transport, automobile road abrasion</t>
  </si>
  <si>
    <t>g km-1 vehicle-1</t>
  </si>
  <si>
    <t>Guidebook (2006) chapter B770</t>
  </si>
  <si>
    <t>Table_3-7b</t>
  </si>
  <si>
    <t>Quality Code C-D</t>
  </si>
  <si>
    <t>Table_3-2b</t>
  </si>
  <si>
    <t>1.A.3.c</t>
  </si>
  <si>
    <t>Railways</t>
  </si>
  <si>
    <t>Shunting locomotives</t>
  </si>
  <si>
    <t>Gas Oil/Diesel</t>
  </si>
  <si>
    <t>kg/tonne</t>
  </si>
  <si>
    <t>See Note 2</t>
  </si>
  <si>
    <t>Rail Cars</t>
  </si>
  <si>
    <t>See Note 1</t>
  </si>
  <si>
    <t>Table_3-5b</t>
  </si>
  <si>
    <t>kg/hr</t>
  </si>
  <si>
    <t>Expert judgement</t>
  </si>
  <si>
    <t>Table_3-1</t>
  </si>
  <si>
    <t>g/tonne fuel</t>
  </si>
  <si>
    <t>EMEP/EEA Guidebook (2006)</t>
  </si>
  <si>
    <t>Line-haul locomotives</t>
  </si>
  <si>
    <t>1.A.3.d.i</t>
  </si>
  <si>
    <t>International navigation</t>
  </si>
  <si>
    <t>Bunker Fuel Oil</t>
  </si>
  <si>
    <t>mg/tonne fuel</t>
  </si>
  <si>
    <t>Cooper (2005)</t>
  </si>
  <si>
    <t>average value</t>
  </si>
  <si>
    <t>Marine diesel oil/marine gas oil (MDO/MGO)</t>
  </si>
  <si>
    <t>Entec (2007)</t>
  </si>
  <si>
    <t>Note value of 20 should read 20*'S'. Lloyd’s Register (1995). See also note (1)</t>
  </si>
  <si>
    <t>Lloyd’s Register (1995)</t>
  </si>
  <si>
    <t>1.A.3.d.ii</t>
  </si>
  <si>
    <t>National navigation</t>
  </si>
  <si>
    <t>Winther &amp; Nielsen (2006)</t>
  </si>
  <si>
    <t>Entec (2007). See also note (2)</t>
  </si>
  <si>
    <t>Table_3-5c</t>
  </si>
  <si>
    <t>Recreational boats - conventional</t>
  </si>
  <si>
    <t>Gasoline: 4-Stroke</t>
  </si>
  <si>
    <t>Table_3-5d</t>
  </si>
  <si>
    <t>Recreational boats - 2003/44/EC</t>
  </si>
  <si>
    <t>Table_3-5f</t>
  </si>
  <si>
    <t>Gasoline: 2-Stroke</t>
  </si>
  <si>
    <t>Entec (2007).  See also note (2)</t>
  </si>
  <si>
    <t>1.A.4.a.i</t>
  </si>
  <si>
    <t>Commercial / institutional: stationary</t>
  </si>
  <si>
    <t>Table_3-47</t>
  </si>
  <si>
    <t>Wood combustion &lt;1MW - Manual Boilers</t>
  </si>
  <si>
    <t>Wood</t>
  </si>
  <si>
    <t>Hedberg et al. (2002); Tissari et al. (2007); Struschka et al. (2008); Lamberg et al. (2011)</t>
  </si>
  <si>
    <t>Table_3-23</t>
  </si>
  <si>
    <t>Advanced coal combustion techniques &lt;1MWth - Automatic Boiler</t>
  </si>
  <si>
    <t>Coal Fuels</t>
  </si>
  <si>
    <t>Thistlethwaite (2001)</t>
  </si>
  <si>
    <t>Table_3-48</t>
  </si>
  <si>
    <t>Wood combustion &lt;1MW - Automatic Boilers</t>
  </si>
  <si>
    <t>Denier van der Gon et al. (2015) applied on Naturvårdsverket, Sweden</t>
  </si>
  <si>
    <t>Hedberg et al. (2002); Struschka et al. (2008); Lamberg et al. (2011)</t>
  </si>
  <si>
    <t>Lundgren et al. (2004)</t>
  </si>
  <si>
    <t>EN 303 class 5 boilers, 150-300 kW</t>
  </si>
  <si>
    <t>Goncalves et al. (2010); Fernandes et al. (2011); Schmidl et al. (2011)</t>
  </si>
  <si>
    <t>Medium size (&gt;50 kWth to &lt;=1 MWth) boilers</t>
  </si>
  <si>
    <t>US EPA (1996) AP-42, Chapter 1.9</t>
  </si>
  <si>
    <t>Table_3-21</t>
  </si>
  <si>
    <t>Medium size (&gt;1 MWth to &lt;=50 MWth) boilers</t>
  </si>
  <si>
    <t>Zhang et al. (2012)</t>
  </si>
  <si>
    <t>Table_3-22</t>
  </si>
  <si>
    <t>Advanced coal combustion techniques &lt;1MWth - Manual Boiler</t>
  </si>
  <si>
    <t>Table_3-31</t>
  </si>
  <si>
    <t>Reciprocating Engines</t>
  </si>
  <si>
    <t>Nielsen et al. (2010)</t>
  </si>
  <si>
    <t>Hard Coal and Brown Coal</t>
  </si>
  <si>
    <t>Hernandez et al. (2004)</t>
  </si>
  <si>
    <t>Table_3-30</t>
  </si>
  <si>
    <t>Stationary reciprocating engines</t>
  </si>
  <si>
    <t>BUWAL (2001)</t>
  </si>
  <si>
    <t>Liquid Fuels</t>
  </si>
  <si>
    <t>Average of Tier 2 EFs for commercial/institutional liquid fuel combustion for all technologies</t>
  </si>
  <si>
    <t>Table_3-46</t>
  </si>
  <si>
    <t>Wood combustion &lt;1MW – Boilers</t>
  </si>
  <si>
    <t>Table_3-8</t>
  </si>
  <si>
    <t>Average of Tier 2 EFs for commercial/institutional gaseous fuel combustion for all technologies</t>
  </si>
  <si>
    <t>Table_3-26</t>
  </si>
  <si>
    <t>US EPA (1998)</t>
  </si>
  <si>
    <t>DGC (2009)</t>
  </si>
  <si>
    <t>Hildemann et al. (1991), Muhlbaier (1981) **</t>
  </si>
  <si>
    <t>Nielsen et al. (2013)</t>
  </si>
  <si>
    <t>German test standard for 500 kW-1MW boilers; Danish legislation (Luftvejledningen)</t>
  </si>
  <si>
    <t>Roe et al. (2004)</t>
  </si>
  <si>
    <t>*</t>
  </si>
  <si>
    <t>Italian Ministry for the Environment (2005)</t>
  </si>
  <si>
    <t>Denier van der Gon et al. (2015) applied on Johansson et al. (2004)</t>
  </si>
  <si>
    <t>Pulles et al. (2012)</t>
  </si>
  <si>
    <t>Hildemann et al. (1991), Bond et al. (2006)</t>
  </si>
  <si>
    <t>US EPA (2000)</t>
  </si>
  <si>
    <t>Pfeiffer et al. (2000)</t>
  </si>
  <si>
    <t>Table_3-28</t>
  </si>
  <si>
    <t>England et al. (2004), Wien et al. (2004), US EPA (2011)</t>
  </si>
  <si>
    <t>UNEP (2005)</t>
  </si>
  <si>
    <t>Table_3-45</t>
  </si>
  <si>
    <t>Wood combustion &gt;1MW – Boilers</t>
  </si>
  <si>
    <t>Hedberg et al. (2002); Struschka et al. (2008)</t>
  </si>
  <si>
    <t>Fuel oil (Distillate fuel oil) combustion in boilers &gt; 1MW</t>
  </si>
  <si>
    <t>Fuel oil (Residual fuel oil)</t>
  </si>
  <si>
    <t>Fuel oil (Distillate fuel oil) combustion in boilers ≤ 1MW</t>
  </si>
  <si>
    <t>Fuel oil (Distillate fuel oil)</t>
  </si>
  <si>
    <t>Aggregate of Table 3.47 and Table 3.48</t>
  </si>
  <si>
    <t>1.A.4.a.ii</t>
  </si>
  <si>
    <t>Commercial / institutional: mobile</t>
  </si>
  <si>
    <t>µg/kg fuel</t>
  </si>
  <si>
    <t>Table_3-1_05</t>
  </si>
  <si>
    <t>1.A.4.b.i</t>
  </si>
  <si>
    <t>Residential plants</t>
  </si>
  <si>
    <t>Small (single household scale, capacity &lt;=50 kWth) boilers</t>
  </si>
  <si>
    <t>Solid Fuel (not biomass)</t>
  </si>
  <si>
    <t>Tivari et al. (2012)</t>
  </si>
  <si>
    <t>Table_3-40</t>
  </si>
  <si>
    <t>Conventional stoves</t>
  </si>
  <si>
    <t>Wood and similar wood waste</t>
  </si>
  <si>
    <t>Pettersson et al. (2011)</t>
  </si>
  <si>
    <t>Stoves, Fireplaces, Saunas and Outdoor Heaters</t>
  </si>
  <si>
    <t>Hildemann et al. (1991); Muhlbaier (1981) **</t>
  </si>
  <si>
    <t>Fireplaces, Saunas and Outdoor Heaters</t>
  </si>
  <si>
    <t>Engelbrecht et al. (2002)</t>
  </si>
  <si>
    <t>Table_3-39</t>
  </si>
  <si>
    <t>Open fireplaces</t>
  </si>
  <si>
    <t>Stoves</t>
  </si>
  <si>
    <t>Glasius et al. (2005); Hedman et al. (2006); Hübner et al. (2005)</t>
  </si>
  <si>
    <t>Pettersson et al. (2011); Goncalves et al. (2012)</t>
  </si>
  <si>
    <t>Average of Tier 2 EFs for residential liquid fuel combustion for all technologies</t>
  </si>
  <si>
    <t>Table_3-49_05</t>
  </si>
  <si>
    <t>Residential - Conventional boilers &lt; 50 kW</t>
  </si>
  <si>
    <t>Denier van der Gon et al. (2015) applied on EFs in Table 3.43</t>
  </si>
  <si>
    <t>Table_3-49_03</t>
  </si>
  <si>
    <t>Residential - High-efficiency stoves</t>
  </si>
  <si>
    <t>Denier van der Gon et al. (2015) applied on EFs in Table 3.41</t>
  </si>
  <si>
    <t>Table_3-49_06</t>
  </si>
  <si>
    <t>Residential - Pellet stoves and boilers (burning pellets)</t>
  </si>
  <si>
    <t>Denier van der Gon et al. (2015), for BC applied on Schmidl et al. (2011)</t>
  </si>
  <si>
    <t>Goncalves et al. (2012); Tissari et al. (2007); Hedberg et al. (2002); Pettersson et al. (2011); Glasius et al. (2005); Paulrud et al. (2006); Johansson et al. (2003); Lamberg et al. (2011)</t>
  </si>
  <si>
    <t>Table_3-49_01</t>
  </si>
  <si>
    <t>Residential - Open fireplace</t>
  </si>
  <si>
    <t>Denier van der Gon et al. (2015) applied on EFs in Table 3.39</t>
  </si>
  <si>
    <t>ng/GJ</t>
  </si>
  <si>
    <t>Average of Tier 2 EFs for residential gaseous fuel combustion for all technologies</t>
  </si>
  <si>
    <t>Table_3-41</t>
  </si>
  <si>
    <t>Energy efficient stoves</t>
  </si>
  <si>
    <t>Table_3-42</t>
  </si>
  <si>
    <t>Advanced / ecolabelled stoves and boilers</t>
  </si>
  <si>
    <t>Roe et al. (2004) 3)</t>
  </si>
  <si>
    <t>Table_3-44</t>
  </si>
  <si>
    <t>Pellet stoves and boilers</t>
  </si>
  <si>
    <t>Hedman et al. (2006) 2)</t>
  </si>
  <si>
    <t>Schmidl et al. (2011) and Johansson et al. (2004)</t>
  </si>
  <si>
    <t>Advanced coal combustion techniques &lt;1MWth - Advanced stove</t>
  </si>
  <si>
    <t>Berdowski et al. (1995)</t>
  </si>
  <si>
    <t>UBA (2008)</t>
  </si>
  <si>
    <t>**</t>
  </si>
  <si>
    <t>Hedberg et al. (2002), Struschka et al. (2008), Lamberg et al. (2011)</t>
  </si>
  <si>
    <t>1.A.4.b.ii</t>
  </si>
  <si>
    <t>Household and gardening (mobile)</t>
  </si>
  <si>
    <t>mg/ kg fuel</t>
  </si>
  <si>
    <t>1.A.4.c.i</t>
  </si>
  <si>
    <t>Agriculture / forestry / fishing: Stationary</t>
  </si>
  <si>
    <t>Johansson et al. (2004)</t>
  </si>
  <si>
    <t>Schmidl et al. (2011)</t>
  </si>
  <si>
    <t>German test standard for 500 kW-1MW boilers; Danish legislation (Luftvejledningen)_x005F_x000D_
Danish legislation (Luftvejledningen)</t>
  </si>
  <si>
    <t>Aggregate of Johansson et al. (2004) and Naturvårdsverket, Sweden</t>
  </si>
  <si>
    <t>1.A.4.c.ii</t>
  </si>
  <si>
    <t>Agriculture / forestry / fishing: Off-road vehicles and other machinery</t>
  </si>
  <si>
    <t>Table_3-2_06</t>
  </si>
  <si>
    <t>Table_3-2_07</t>
  </si>
  <si>
    <t>Table_3-2_05</t>
  </si>
  <si>
    <t>Table_3-2_09</t>
  </si>
  <si>
    <t>Table_3-2_10</t>
  </si>
  <si>
    <t>Table_3-2_04</t>
  </si>
  <si>
    <t>Table_3-2_08</t>
  </si>
  <si>
    <t>Table_3-2_03</t>
  </si>
  <si>
    <t>Table_3-2_02</t>
  </si>
  <si>
    <t>Table_3-2_01</t>
  </si>
  <si>
    <t>Table_3-2_18</t>
  </si>
  <si>
    <t>Table_3-2_16</t>
  </si>
  <si>
    <t>Table_3-2_17</t>
  </si>
  <si>
    <t>Table_3-2_12</t>
  </si>
  <si>
    <t>Table_3-2_13</t>
  </si>
  <si>
    <t>Table_3-2_11</t>
  </si>
  <si>
    <t>Table_3-2_15</t>
  </si>
  <si>
    <t>Table_3-2_14</t>
  </si>
  <si>
    <t>Table_3-1_01</t>
  </si>
  <si>
    <t>Table_3-1_02</t>
  </si>
  <si>
    <t>1.A.4.c.iii</t>
  </si>
  <si>
    <t>Agriculture / forestry / fishing: National fishing</t>
  </si>
  <si>
    <t>ug I-TEQ/tonne fuel</t>
  </si>
  <si>
    <t>ug I-TEQ/tonne</t>
  </si>
  <si>
    <t>1.A.5.a</t>
  </si>
  <si>
    <t>Other, stationary (including military)</t>
  </si>
  <si>
    <t>US EPA (2003)</t>
  </si>
  <si>
    <t>1.A.5.b</t>
  </si>
  <si>
    <t>Other, mobile (including military, land based and recreational boats)</t>
  </si>
  <si>
    <t>1.B.1.a</t>
  </si>
  <si>
    <t>Fugitive emissions from solid fuels - Coal mining and handling</t>
  </si>
  <si>
    <t>kg/Mg coal produced</t>
  </si>
  <si>
    <t>kg/hole drilled</t>
  </si>
  <si>
    <t>1.B.1.b</t>
  </si>
  <si>
    <t>Fugitive emissions from solid fuels - Solid fuel transformation</t>
  </si>
  <si>
    <t>Off-take leaks</t>
  </si>
  <si>
    <t>g/Mg coke</t>
  </si>
  <si>
    <t>US EPA (2008)</t>
  </si>
  <si>
    <t>Coke pushing</t>
  </si>
  <si>
    <t>Soaking</t>
  </si>
  <si>
    <t>Coal charging</t>
  </si>
  <si>
    <t>European Commission (2012), US EPA (2008)</t>
  </si>
  <si>
    <t>Solid smokeless fuel</t>
  </si>
  <si>
    <t>kg/Mg coal carbonised</t>
  </si>
  <si>
    <t>Parker (1978)</t>
  </si>
  <si>
    <t>European Commission (2012)</t>
  </si>
  <si>
    <t>Door and lid leaks</t>
  </si>
  <si>
    <t>1.B.2.a.i</t>
  </si>
  <si>
    <t>Exploration production, transport</t>
  </si>
  <si>
    <t>Facilities producing gas only</t>
  </si>
  <si>
    <t>g/m3 gas</t>
  </si>
  <si>
    <t>CORINAIR (1990)</t>
  </si>
  <si>
    <t>1.B.2.a.iv</t>
  </si>
  <si>
    <t>Fugitive emissions oil: Refining / storage</t>
  </si>
  <si>
    <t>Fluid coking units</t>
  </si>
  <si>
    <t>g/m3 fresh feed</t>
  </si>
  <si>
    <t>CONCAWE (2015)</t>
  </si>
  <si>
    <t>Catalytic Cracking unit regenerators
Partial burn without CO boiler</t>
  </si>
  <si>
    <t>kg/m3 fresh feed</t>
  </si>
  <si>
    <t>2)</t>
  </si>
  <si>
    <t>1.B.2.a.v</t>
  </si>
  <si>
    <t>Distribution of oil products</t>
  </si>
  <si>
    <t>Tier 2 abatement efficiency</t>
  </si>
  <si>
    <t>Refuelling - Enlarged automotive carbon canister to control refuelling emissions</t>
  </si>
  <si>
    <t>Vapour recovery</t>
  </si>
  <si>
    <t>Refueling. Stage II automotive refueling controls</t>
  </si>
  <si>
    <t>Gasoline storage tanks</t>
  </si>
  <si>
    <t>kg/Mg gasoline handled</t>
  </si>
  <si>
    <t>Richards et al. (1990)</t>
  </si>
  <si>
    <t>Storage tank
Filling without Stage 1B</t>
  </si>
  <si>
    <t>g/m3 throughput/kPa TVP</t>
  </si>
  <si>
    <t>Storage tank
Breathing</t>
  </si>
  <si>
    <t>Rail tanker</t>
  </si>
  <si>
    <t>1.B.2.c</t>
  </si>
  <si>
    <t>Venting and flaring</t>
  </si>
  <si>
    <t>g/(g of S in gas flared)</t>
  </si>
  <si>
    <t>ug/GJ</t>
  </si>
  <si>
    <t>CONCAWE (2016)</t>
  </si>
  <si>
    <t>US EPA AP-42 Section 13.5, Industrial flares, dated 4/15</t>
  </si>
  <si>
    <t>1.B.2.d</t>
  </si>
  <si>
    <t>Other fugitive emissions from energy production - geothermal energy extraction</t>
  </si>
  <si>
    <t>g/MWh electricity produced</t>
  </si>
  <si>
    <t>ARPAT (2007)</t>
  </si>
  <si>
    <t>11.B</t>
  </si>
  <si>
    <t>Forest fires</t>
  </si>
  <si>
    <t>Mediterranean forest</t>
  </si>
  <si>
    <t>g/kg wood burned</t>
  </si>
  <si>
    <t>averaged from US EPA (1996)</t>
  </si>
  <si>
    <t>Grassland / Steppe</t>
  </si>
  <si>
    <t>kg/ha area burned</t>
  </si>
  <si>
    <t>US EPA 2010*</t>
  </si>
  <si>
    <t>Temperate forest</t>
  </si>
  <si>
    <t>Boreal forest</t>
  </si>
  <si>
    <t>2.A.1</t>
  </si>
  <si>
    <t>Cement production</t>
  </si>
  <si>
    <t>ESP on main stack and smaller fabric filters for moderate control of fugitive sources</t>
  </si>
  <si>
    <t>particle &gt; 10 μm</t>
  </si>
  <si>
    <t>Visschedijk et al. (2004)</t>
  </si>
  <si>
    <t>2.5 μm &gt; particle</t>
  </si>
  <si>
    <t>10 μm &gt; particle &gt; 2.5 μm</t>
  </si>
  <si>
    <t>2.A.2</t>
  </si>
  <si>
    <t>Lime production</t>
  </si>
  <si>
    <t>Lime (decarbonizing)</t>
  </si>
  <si>
    <t>g/Mg lime</t>
  </si>
  <si>
    <t>Visschedijk et al. (2004) applied on TSP</t>
  </si>
  <si>
    <t>Chow et al. (2011)</t>
  </si>
  <si>
    <t>2.A.3</t>
  </si>
  <si>
    <t>Glass production</t>
  </si>
  <si>
    <t>Glass wool production</t>
  </si>
  <si>
    <t>g/Mg glass</t>
  </si>
  <si>
    <t>Lead crystal glass</t>
  </si>
  <si>
    <t>US EPA (2011, file no.: 91143)</t>
  </si>
  <si>
    <t>Table 3-1</t>
  </si>
  <si>
    <t>Average between flat and container glass</t>
  </si>
  <si>
    <t>Glass fibres</t>
  </si>
  <si>
    <t>Electrically heated, ESP, scrubber or fabric filter</t>
  </si>
  <si>
    <t>Visschedijk et al. (2008)</t>
  </si>
  <si>
    <t>Flat glass, blown or drawn glass, container glass</t>
  </si>
  <si>
    <t>Gas or fuel oil fired, limited emission control</t>
  </si>
  <si>
    <t>Container glass production</t>
  </si>
  <si>
    <t>Flat glass production</t>
  </si>
  <si>
    <t>Rivet (2008)</t>
  </si>
  <si>
    <t>2.A.5.a</t>
  </si>
  <si>
    <t>Quarrying and mining of minerals other than coal</t>
  </si>
  <si>
    <t>Table_3-3_1</t>
  </si>
  <si>
    <t>Crusher</t>
  </si>
  <si>
    <t>Full Enclosure</t>
  </si>
  <si>
    <t>%</t>
  </si>
  <si>
    <t>See reference in EMEP/EEA Guidebook chapter</t>
  </si>
  <si>
    <t>Table_3-3_2</t>
  </si>
  <si>
    <t>Screener</t>
  </si>
  <si>
    <t>Covered Screener</t>
  </si>
  <si>
    <t>Covered Screener with Water Spray</t>
  </si>
  <si>
    <t>Wet screening</t>
  </si>
  <si>
    <t>Partial Enclosure</t>
  </si>
  <si>
    <t>Covered Screener with Control Fabric Filter</t>
  </si>
  <si>
    <t>Transfer point</t>
  </si>
  <si>
    <t>kg/t dry</t>
  </si>
  <si>
    <t>2.A.5.b</t>
  </si>
  <si>
    <t>Construction and demolition</t>
  </si>
  <si>
    <t>kg/m2/year</t>
  </si>
  <si>
    <t>WRAP 2006, MRI 2006</t>
  </si>
  <si>
    <t>2.A.5.c</t>
  </si>
  <si>
    <t>Storage, handling and transport of mineral products</t>
  </si>
  <si>
    <t>Storage, uncontrolled</t>
  </si>
  <si>
    <t>ton/ha/year</t>
  </si>
  <si>
    <t>Peutz (2006)/US EPA (2006)</t>
  </si>
  <si>
    <t>Visschedijk et al. (2004) applied on PM10</t>
  </si>
  <si>
    <t>Handling, uncontrolled</t>
  </si>
  <si>
    <t>g/ton</t>
  </si>
  <si>
    <t>2.B.1</t>
  </si>
  <si>
    <t>Ammonia production</t>
  </si>
  <si>
    <t>kg/t NH3</t>
  </si>
  <si>
    <t>IPPC BREF LVC AAF (2006)</t>
  </si>
  <si>
    <t>steam reforming, conventional as well as advanced processes</t>
  </si>
  <si>
    <t>kg/ton NH3</t>
  </si>
  <si>
    <t>2.B.10.a</t>
  </si>
  <si>
    <t>Chemical industry: Other</t>
  </si>
  <si>
    <t>kg/ton produced</t>
  </si>
  <si>
    <t>IPPC BREF Polymers</t>
  </si>
  <si>
    <t>Table_3-35</t>
  </si>
  <si>
    <t>g/ton produced</t>
  </si>
  <si>
    <t>Suspension PVC process (S-PVC)</t>
  </si>
  <si>
    <t>Contact process without inter-mediate absorption (single absorption)</t>
  </si>
  <si>
    <t>g/Mg (100% H2SO4)</t>
  </si>
  <si>
    <t>Bol (1993)</t>
  </si>
  <si>
    <t>Contact process with inter-mediate absorption (double absorption)</t>
  </si>
  <si>
    <t>uncontrolled</t>
  </si>
  <si>
    <t>kg/ton</t>
  </si>
  <si>
    <t>US EPA AP42</t>
  </si>
  <si>
    <t>Urea</t>
  </si>
  <si>
    <t>US EPA (2011, file no.: 91167)</t>
  </si>
  <si>
    <t>Table_3-55</t>
  </si>
  <si>
    <t>Formaldehyde, silver process</t>
  </si>
  <si>
    <t>IPPC BREF LVOC (2003)</t>
  </si>
  <si>
    <t>Table_3-49</t>
  </si>
  <si>
    <t>Emulsion polymerisation</t>
  </si>
  <si>
    <t>2.B.2</t>
  </si>
  <si>
    <t>Nitric acid production</t>
  </si>
  <si>
    <t>Low Pressure process</t>
  </si>
  <si>
    <t>United States</t>
  </si>
  <si>
    <t>g/Mg (100% Acid)</t>
  </si>
  <si>
    <t>CITEPA (1992)</t>
  </si>
  <si>
    <t>Direct strong acid process</t>
  </si>
  <si>
    <t>2.B.6</t>
  </si>
  <si>
    <t>Titanium dioxide production</t>
  </si>
  <si>
    <t>Chloride process</t>
  </si>
  <si>
    <t>IPPC BREF LVIC SAO (2006)</t>
  </si>
  <si>
    <t>2.C.1</t>
  </si>
  <si>
    <t>Iron and steel production</t>
  </si>
  <si>
    <t>Electric furnace steel plant</t>
  </si>
  <si>
    <t>g/Mg steel produced</t>
  </si>
  <si>
    <t>Basic oxygen furnace steel plant</t>
  </si>
  <si>
    <t>US EPA (2011, file no.: 91153)</t>
  </si>
  <si>
    <t>Kakareka (2008) applied on TSP</t>
  </si>
  <si>
    <t>Theloke et al. (2008)</t>
  </si>
  <si>
    <t>mg/Mg steel</t>
  </si>
  <si>
    <t>Blast furnace charging</t>
  </si>
  <si>
    <t>g/Mg pig iron produced</t>
  </si>
  <si>
    <t>g/Mg pig iron</t>
  </si>
  <si>
    <t>Kupiainen &amp; Klimont (2004)</t>
  </si>
  <si>
    <t>Wessely (1993), Kakareka (1998)</t>
  </si>
  <si>
    <t>kg/Mg steel produced</t>
  </si>
  <si>
    <t>US EPA (1986)</t>
  </si>
  <si>
    <t>Conventional plant (installation with average age; conventional dedusting; ESP; wet scrubber; some fugitives capturing)</t>
  </si>
  <si>
    <t>Venturi scrubbers or ESP</t>
  </si>
  <si>
    <t>Kakareka (1998)</t>
  </si>
  <si>
    <t>Modern plant (BAT): high efficiency ESP or equivalent to control primary sources; fabric filters for fugitive emissions</t>
  </si>
  <si>
    <t>Table 3-3</t>
  </si>
  <si>
    <t>Pellet production</t>
  </si>
  <si>
    <t>g/Mg pellet</t>
  </si>
  <si>
    <t>Hot rolling mills</t>
  </si>
  <si>
    <t>g/Mg steel</t>
  </si>
  <si>
    <t>Cold rolling mills</t>
  </si>
  <si>
    <t>Modern plant (BAT): high efficiency ESP or added fabric filter to control primary sources; extensive secondary dedusting using fabric filters</t>
  </si>
  <si>
    <t>Moderate control of fugitive sources</t>
  </si>
  <si>
    <t>US EPA (2011, file no.: 2830510) applied on Pb</t>
  </si>
  <si>
    <t>µg I-TEQ/Mg steel</t>
  </si>
  <si>
    <t>Sinter production</t>
  </si>
  <si>
    <t>g/Mg sinter produced</t>
  </si>
  <si>
    <t>µg I-TEQ/Mg sinter</t>
  </si>
  <si>
    <t>mg/Mg sinter</t>
  </si>
  <si>
    <t>µg/Mg sinter produced</t>
  </si>
  <si>
    <t>US EPA (2011, file no.: 91139)</t>
  </si>
  <si>
    <t>mg/Mg pig iron</t>
  </si>
  <si>
    <t>2.C.3</t>
  </si>
  <si>
    <t>Aluminium production</t>
  </si>
  <si>
    <t>Spray tower</t>
  </si>
  <si>
    <t>Coated fabric filter</t>
  </si>
  <si>
    <t>Crossflow packed bed</t>
  </si>
  <si>
    <t>Dry + secondary scrubber</t>
  </si>
  <si>
    <t>Søderberg anodes</t>
  </si>
  <si>
    <t>kg/Mg aluminium produced</t>
  </si>
  <si>
    <t>European Commission (2014)</t>
  </si>
  <si>
    <t>Modern fabric filter</t>
  </si>
  <si>
    <t>European Commission (2013)</t>
  </si>
  <si>
    <t>Floating bed scrubber</t>
  </si>
  <si>
    <t>Pre-baked anodes</t>
  </si>
  <si>
    <t>g/Mg aluminium produced</t>
  </si>
  <si>
    <t>Berdowski et al. (1995) applied to benzo(a)pyrene</t>
  </si>
  <si>
    <t>US EPA (2011, file no.: 91137).</t>
  </si>
  <si>
    <t>Multicyclone</t>
  </si>
  <si>
    <t>ESP + spray tower</t>
  </si>
  <si>
    <t>Secondary aluminium production</t>
  </si>
  <si>
    <t>2.C.5</t>
  </si>
  <si>
    <t>Lead production</t>
  </si>
  <si>
    <t>Secondary lead production</t>
  </si>
  <si>
    <t>EU-28</t>
  </si>
  <si>
    <t>g/Mg lead</t>
  </si>
  <si>
    <t>Modern ESP</t>
  </si>
  <si>
    <t>µg I-TEQ/Mg lead</t>
  </si>
  <si>
    <t>Virgin activated carbon injection (SIC)+FF+FGD</t>
  </si>
  <si>
    <t>Modern Venturi scrubber</t>
  </si>
  <si>
    <t>2.C.6</t>
  </si>
  <si>
    <t>Zinc production</t>
  </si>
  <si>
    <t>Venturi scrubber</t>
  </si>
  <si>
    <t>Wet ESP</t>
  </si>
  <si>
    <t>State of the art fabric filter</t>
  </si>
  <si>
    <t>Dry ESP</t>
  </si>
  <si>
    <t>Primary zinc production</t>
  </si>
  <si>
    <t>g/Mg zinc</t>
  </si>
  <si>
    <t>Theloke et al. (2008) applied on Zn</t>
  </si>
  <si>
    <t>European Commission (2001)/same ratio to Pb as in Tier 1</t>
  </si>
  <si>
    <t>Secondary zinc production</t>
  </si>
  <si>
    <t>2.C.7.a</t>
  </si>
  <si>
    <t>Copper production</t>
  </si>
  <si>
    <t>Primary copper production</t>
  </si>
  <si>
    <t>g/Mg copper</t>
  </si>
  <si>
    <t>µg I-TEQ/Mg copper</t>
  </si>
  <si>
    <t>2.D.3.a</t>
  </si>
  <si>
    <t>Domestic solvent use including fungicides</t>
  </si>
  <si>
    <t>Pesticides</t>
  </si>
  <si>
    <t>g/kg product</t>
  </si>
  <si>
    <t>UK IIR (2012), US EPA (1995)</t>
  </si>
  <si>
    <t>Table_3-4-I</t>
  </si>
  <si>
    <t>Do It Yourself (DIY)/ buildings (sealants, filling agents)</t>
  </si>
  <si>
    <t>US EPA (1995)</t>
  </si>
  <si>
    <t>Table_3-2-c</t>
  </si>
  <si>
    <t>De-icing</t>
  </si>
  <si>
    <t>g/kg solvent</t>
  </si>
  <si>
    <t>ESIG (2015)</t>
  </si>
  <si>
    <t>Table_3-2-d</t>
  </si>
  <si>
    <t>Binder and release agents</t>
  </si>
  <si>
    <t>Table_3-2-g</t>
  </si>
  <si>
    <t>Road and construction</t>
  </si>
  <si>
    <t>Table_3-2-j</t>
  </si>
  <si>
    <t>Cosmetics and toiletries (hair sprays)</t>
  </si>
  <si>
    <t>German inventory (2016)</t>
  </si>
  <si>
    <t>Table_3-2-l</t>
  </si>
  <si>
    <t>Cosmetics and toiletries (after shaves)</t>
  </si>
  <si>
    <t>Table_3-2-u</t>
  </si>
  <si>
    <t>Car care products (all)</t>
  </si>
  <si>
    <t>SMED (2006), US EPA (1995)</t>
  </si>
  <si>
    <t>Table_3-2-r</t>
  </si>
  <si>
    <t>Household products (soaps liquid or paste)</t>
  </si>
  <si>
    <t>Table_3-2-p</t>
  </si>
  <si>
    <t>Cosmetics and toiletries (body care)</t>
  </si>
  <si>
    <t>2.D.3.b</t>
  </si>
  <si>
    <t>Road paving with asphalt</t>
  </si>
  <si>
    <t>Drum Mix Hot Mix Plant</t>
  </si>
  <si>
    <t>Venturi / wet scrubber</t>
  </si>
  <si>
    <t>US EPA (1994)</t>
  </si>
  <si>
    <t>Batch mix/Hot mix plant</t>
  </si>
  <si>
    <t>g/Mg asphalt</t>
  </si>
  <si>
    <t>US EPA (2004)</t>
  </si>
  <si>
    <t>2.D.3.c</t>
  </si>
  <si>
    <t>Asphalt roofing</t>
  </si>
  <si>
    <t>Spray/dip saturator, drying-in drums section, wet looper, coater and storage tanks</t>
  </si>
  <si>
    <t>g/Mg Shingle</t>
  </si>
  <si>
    <t>Table 3-5</t>
  </si>
  <si>
    <t>Spray / Dip saturator, drying-in drum, wet looper, coater and storage tanks</t>
  </si>
  <si>
    <t>High Energy Air Filter (HEAF)</t>
  </si>
  <si>
    <t>Dip saturator, drying-in drums section, wet looper and coater</t>
  </si>
  <si>
    <t>US EPA (2011, file no.: 91159)</t>
  </si>
  <si>
    <t>2.D.3.d</t>
  </si>
  <si>
    <t>Coating applications</t>
  </si>
  <si>
    <t>Wood coating</t>
  </si>
  <si>
    <t>Medium solids systems (55% solvent content)</t>
  </si>
  <si>
    <t>EGTEI (2003)</t>
  </si>
  <si>
    <t>Truck Cabin coating</t>
  </si>
  <si>
    <t>80% two layer - 20% one layer; waterborne primer and basecoat, high solid clear coat, waterborne solid coat; improvement of cleaning stages; incineration on electrophoresis oven applied; improved solvent recovery/consumption reduction; incineration on pri</t>
  </si>
  <si>
    <t>Truck / Van coating</t>
  </si>
  <si>
    <t>50% two layer - 50% one layer; waterborne primer, high solid basecoat, clear coat and solid coat; improvement of cleaning stages; incineration on electrophoresis oven applied; improved solvent recovery/consumption reduction; incineration on primer and ena</t>
  </si>
  <si>
    <t>g/kg paint</t>
  </si>
  <si>
    <t>Substitution with dispersion/emulsion and high solids paints</t>
  </si>
  <si>
    <t>2.D.3.f</t>
  </si>
  <si>
    <t>Dry cleaning</t>
  </si>
  <si>
    <t>Open-circuit machine with activated carbon filter</t>
  </si>
  <si>
    <t>2.D.3.g</t>
  </si>
  <si>
    <t>Chemical products</t>
  </si>
  <si>
    <t>Controlled (unknown control level)</t>
  </si>
  <si>
    <t>Robinson (1992)</t>
  </si>
  <si>
    <t>Saturant</t>
  </si>
  <si>
    <t>Afterburner</t>
  </si>
  <si>
    <t>New processes
Use of 25% solvent-based adhesives, coatings, inks and cleaning agents (90 wt-% solvents)</t>
  </si>
  <si>
    <t>Coating</t>
  </si>
  <si>
    <t>US EPA (1994b)</t>
  </si>
  <si>
    <t>2.D.3.h</t>
  </si>
  <si>
    <t>Printing</t>
  </si>
  <si>
    <t>Small flexography</t>
  </si>
  <si>
    <t>Conventional solvent products (90 wt-% solvent); secondary measure: incineration</t>
  </si>
  <si>
    <t>Heat set offset</t>
  </si>
  <si>
    <t>Reduced consumption of isopropanol and of cleaning agents with high flash points.
Fugitive emissions 30% of input.
Secondary measure: thermal incineration</t>
  </si>
  <si>
    <t>Water-based products (5 wt-% solvent); no secondary measure</t>
  </si>
  <si>
    <t>Reduced consumption of isopropanol and of cleaning agents with high flash points.
Fugitive emissions 30% of input.
No secondary measure.</t>
  </si>
  <si>
    <t>Packaging, large flexography</t>
  </si>
  <si>
    <t>g/kg ink ready to use</t>
  </si>
  <si>
    <t>2.D.3.i, 2.G</t>
  </si>
  <si>
    <t>Fat, edible and non-edible oil extraction</t>
  </si>
  <si>
    <t>EU and US</t>
  </si>
  <si>
    <t>g/kg seed</t>
  </si>
  <si>
    <t>N=1 (US EPA, 1995)</t>
  </si>
  <si>
    <t>2.G</t>
  </si>
  <si>
    <t>Other product use</t>
  </si>
  <si>
    <t>Other, use of shoes</t>
  </si>
  <si>
    <t>90% solvent based/10% water based adhesives.
Biofiltration</t>
  </si>
  <si>
    <t>EGTEI (2003a)</t>
  </si>
  <si>
    <t>Glass Wool Enduction</t>
  </si>
  <si>
    <t>N=1 (Norwegian IIR, 2012). This value is given preference</t>
  </si>
  <si>
    <t>Preservation of wood (water based preservative type)</t>
  </si>
  <si>
    <t>100% water based preservatives.
Improved application technique.
(Vacuum impregnation system).</t>
  </si>
  <si>
    <t>0,2</t>
  </si>
  <si>
    <t>EGTEI (2004)</t>
  </si>
  <si>
    <t>Other, Use of Fireworks</t>
  </si>
  <si>
    <t>g/t product</t>
  </si>
  <si>
    <t>N=1 (Passant et al., 2003)</t>
  </si>
  <si>
    <t>Creosote preservative type</t>
  </si>
  <si>
    <t>Solvent management plan; good housekeeping - type controls</t>
  </si>
  <si>
    <t>Chem Systems Ltd / ERM (1996)</t>
  </si>
  <si>
    <t>Aircraft deicing</t>
  </si>
  <si>
    <t>European Union</t>
  </si>
  <si>
    <t>kg/t deicing fluid used</t>
  </si>
  <si>
    <t>KBP 2018</t>
  </si>
  <si>
    <t>Other, Other</t>
  </si>
  <si>
    <t>N=1 (Swiss IIR, 2012) (aeroplane de-icing agent)</t>
  </si>
  <si>
    <t>90% solvent based/10% water based adhesives.
Incineration</t>
  </si>
  <si>
    <t>0,55</t>
  </si>
  <si>
    <t>N=1 (Swiss IIR, 2012) (cooling lubricant)</t>
  </si>
  <si>
    <t>Industrial application of adhesives</t>
  </si>
  <si>
    <t>Traditional solvent based adhesives (65% solvent, 35% solid) with activated carbon adsorption or condensation</t>
  </si>
  <si>
    <t>Schumacher type desolventiser-toaster-dryer-cooler with old hexane recovery section</t>
  </si>
  <si>
    <t>Preservation of wood (organic solvent-borne preservative type)</t>
  </si>
  <si>
    <t>"100% solvent based preservatives.
Improved application technique.
(Vacuum impregnation system)"</t>
  </si>
  <si>
    <t>Process optimisation.
100% more concentrated solvent based preservatives.
Improved application technique.
(Vacuum impregnation system)</t>
  </si>
  <si>
    <t>N=1 (Swiss IIR, 2012)</t>
  </si>
  <si>
    <t>N=2 (NNWB, 2008; Swiss IIR, 2012)</t>
  </si>
  <si>
    <t>Other, Tobacco combustion</t>
  </si>
  <si>
    <t>kg/Mg tobacco</t>
  </si>
  <si>
    <t>Martin et al., 1997</t>
  </si>
  <si>
    <t>Schauer et al., 1998. PM2.5</t>
  </si>
  <si>
    <t>g/Mg tobacco</t>
  </si>
  <si>
    <t>Schauer et al., 1998. EFs are calculated from 0.01 % and 0.02 % of PM1.8</t>
  </si>
  <si>
    <t>2.H.1</t>
  </si>
  <si>
    <t>Pulp and paper industry</t>
  </si>
  <si>
    <t>Paper pulp (Acid sulfite process)</t>
  </si>
  <si>
    <t>kg/Mg air dried pulp</t>
  </si>
  <si>
    <t>US EPA (1985) applied on TSP</t>
  </si>
  <si>
    <t>Paper pulp (Kraft process)</t>
  </si>
  <si>
    <t>kg/Mg dried pulp</t>
  </si>
  <si>
    <t>2.H.2</t>
  </si>
  <si>
    <t>Food and beverages industry</t>
  </si>
  <si>
    <t>White bread</t>
  </si>
  <si>
    <t>kg/Mg bread</t>
  </si>
  <si>
    <t>Bouscaren (1992)</t>
  </si>
  <si>
    <t>Beer (including de-alcoholized)</t>
  </si>
  <si>
    <t>kg/hl beer</t>
  </si>
  <si>
    <t>Fish meal processing</t>
  </si>
  <si>
    <t>kg/Mg fish</t>
  </si>
  <si>
    <t>Passant (1993)</t>
  </si>
  <si>
    <t>Barley malting</t>
  </si>
  <si>
    <t>kg/Mg barley</t>
  </si>
  <si>
    <t>Fermentation</t>
  </si>
  <si>
    <t>kg/Mg alcohol</t>
  </si>
  <si>
    <t>Casking</t>
  </si>
  <si>
    <t>Maturation</t>
  </si>
  <si>
    <t>5.B.1</t>
  </si>
  <si>
    <t>Biological treatment of waste - Composting</t>
  </si>
  <si>
    <t>Compost production</t>
  </si>
  <si>
    <t>kg/Mg organic waste</t>
  </si>
  <si>
    <t>5.B.2</t>
  </si>
  <si>
    <t>Biological treatment of waste - Anaerobic digestion at biogas facilities</t>
  </si>
  <si>
    <t>Storage (before digestion)</t>
  </si>
  <si>
    <t>kg NH3-N per kg N in feedstock</t>
  </si>
  <si>
    <t>EMEP/EEA Guidebook 2016 (Chapter 5.B.2)</t>
  </si>
  <si>
    <t>5.C.1.a</t>
  </si>
  <si>
    <t>Municipal waste incineration</t>
  </si>
  <si>
    <t>g/Mg waste</t>
  </si>
  <si>
    <t>Morselli et al. (2002)</t>
  </si>
  <si>
    <t>mg/Mg waste</t>
  </si>
  <si>
    <t>Acid gas abatement</t>
  </si>
  <si>
    <t>Controlled combustion; good APC system</t>
  </si>
  <si>
    <t>µg/Mg</t>
  </si>
  <si>
    <t>ng/Mg</t>
  </si>
  <si>
    <t>mg/Mg</t>
  </si>
  <si>
    <t>kg/Mg waste</t>
  </si>
  <si>
    <t>Olmez et al. (1988)</t>
  </si>
  <si>
    <t>5.C.1.b.i</t>
  </si>
  <si>
    <t>Industrial waste incineration</t>
  </si>
  <si>
    <t>Dry Sorbent Injection / Carbon Injection / Fabric Filter</t>
  </si>
  <si>
    <t>US EPA (1996)</t>
  </si>
  <si>
    <t>Low Energy Scrubber</t>
  </si>
  <si>
    <t>High Energy Scrubber</t>
  </si>
  <si>
    <t>Dry Sorbent Injection / Electrostatic Precipitator</t>
  </si>
  <si>
    <t>Fabric Filter</t>
  </si>
  <si>
    <t>Dry Sorbent Injection / Fabric Filter</t>
  </si>
  <si>
    <t>Controlled combustion, good APCS</t>
  </si>
  <si>
    <t>5.C.1.b.iii</t>
  </si>
  <si>
    <t>Clinical waste incineration</t>
  </si>
  <si>
    <t>Controlled air incinerator</t>
  </si>
  <si>
    <t>Controlled by various types of abatement</t>
  </si>
  <si>
    <t>US EPA (1993)</t>
  </si>
  <si>
    <t>Controlled air incineration</t>
  </si>
  <si>
    <t>Modern plant with PCDD/F removal</t>
  </si>
  <si>
    <t>Rotary kiln</t>
  </si>
  <si>
    <t>% of TSP*</t>
  </si>
  <si>
    <t>5.C.1.b.iv</t>
  </si>
  <si>
    <t>Sewage sludge incineration</t>
  </si>
  <si>
    <t>ESP - Impingement</t>
  </si>
  <si>
    <t>kg/Mg</t>
  </si>
  <si>
    <t>5.C.1.b.v</t>
  </si>
  <si>
    <t>Cremation</t>
  </si>
  <si>
    <t>g/body</t>
  </si>
  <si>
    <t>WebFIRE, 1992</t>
  </si>
  <si>
    <t>mg/body</t>
  </si>
  <si>
    <t>kg/body</t>
  </si>
  <si>
    <t>CANA (1993)</t>
  </si>
  <si>
    <t>µg/body</t>
  </si>
  <si>
    <t>5.C.2</t>
  </si>
  <si>
    <t>Open burning of waste</t>
  </si>
  <si>
    <t>Orchard crops</t>
  </si>
  <si>
    <t>mg kg-1 dry matter</t>
  </si>
  <si>
    <t>Jenkins et al (1996b)</t>
  </si>
  <si>
    <t>Jenkins et al (1996a)</t>
  </si>
  <si>
    <t>Turn et al. (1997)</t>
  </si>
  <si>
    <t>Forest residues</t>
  </si>
  <si>
    <t>5.D.2</t>
  </si>
  <si>
    <t>Industrial wastewater handling</t>
  </si>
  <si>
    <t>Waste water treatment plants</t>
  </si>
  <si>
    <t>mg/m3 waste water handled</t>
  </si>
  <si>
    <t>Atasoy et al. (2004)</t>
  </si>
  <si>
    <t>5.E</t>
  </si>
  <si>
    <t>Other waste</t>
  </si>
  <si>
    <t>Car fire</t>
  </si>
  <si>
    <t>kg/fire</t>
  </si>
  <si>
    <t>Aasestad (2007)</t>
  </si>
  <si>
    <t>Detached house fire</t>
  </si>
  <si>
    <t>g/fire</t>
  </si>
  <si>
    <t>Aasestad (2007)*</t>
  </si>
  <si>
    <t>Undetached house fire</t>
  </si>
  <si>
    <t>mg/fire</t>
  </si>
  <si>
    <t>3.B.1.a</t>
  </si>
  <si>
    <t>Dairy cattle</t>
  </si>
  <si>
    <t>Tier 1 Emission Factor</t>
  </si>
  <si>
    <t>Dairy cows</t>
  </si>
  <si>
    <t>Slurry</t>
  </si>
  <si>
    <t>Housing, storage and yards</t>
  </si>
  <si>
    <t>kg a–1 AAP–1 NH3</t>
  </si>
  <si>
    <t>IPCC, 2006</t>
  </si>
  <si>
    <t>3.D.a.3</t>
  </si>
  <si>
    <t>Excreta deposited by grazing livestock</t>
  </si>
  <si>
    <t>Other cattle (including young cattle, beef cattle and suckling cows)</t>
  </si>
  <si>
    <t>Grazed pastures</t>
  </si>
  <si>
    <t>3.B.1.b</t>
  </si>
  <si>
    <t>Non-dairy cattle</t>
  </si>
  <si>
    <t>Other cattle</t>
  </si>
  <si>
    <t>Solid</t>
  </si>
  <si>
    <t>3.B.3</t>
  </si>
  <si>
    <t>Swine</t>
  </si>
  <si>
    <t>‘Swine’ – Sows</t>
  </si>
  <si>
    <t>Outdoor</t>
  </si>
  <si>
    <t>Goats</t>
  </si>
  <si>
    <t>3.B.4.e</t>
  </si>
  <si>
    <t>Horses</t>
  </si>
  <si>
    <t>3.B.4.g.i</t>
  </si>
  <si>
    <t>Laying hens</t>
  </si>
  <si>
    <t>Laying hens (laying hens and parents)</t>
  </si>
  <si>
    <t>Broilers (broilers and parents)</t>
  </si>
  <si>
    <t>Litter</t>
  </si>
  <si>
    <t>3.D.a.2</t>
  </si>
  <si>
    <t>Manure applied to soils</t>
  </si>
  <si>
    <t>Turkeys</t>
  </si>
  <si>
    <t>Manure application</t>
  </si>
  <si>
    <t>3.B.4.g.iv</t>
  </si>
  <si>
    <t>Other poultry</t>
  </si>
  <si>
    <t>Ducks</t>
  </si>
  <si>
    <t>Other poultry (geese)</t>
  </si>
  <si>
    <t>3.B.4.h</t>
  </si>
  <si>
    <t>Other animals</t>
  </si>
  <si>
    <t>Fur animals</t>
  </si>
  <si>
    <t>Other livestock (fur animals)</t>
  </si>
  <si>
    <t>NO</t>
  </si>
  <si>
    <t>kg a–1 AAP–1 NO2</t>
  </si>
  <si>
    <t>Non-dairy cattle (including young cattle, beef cattle and suckling cows)</t>
  </si>
  <si>
    <t>3.B.2</t>
  </si>
  <si>
    <t>Sheep</t>
  </si>
  <si>
    <t>3.B.4.f</t>
  </si>
  <si>
    <t>Mules and asses</t>
  </si>
  <si>
    <t>3.B.4.g.iii</t>
  </si>
  <si>
    <t>Silage feeding</t>
  </si>
  <si>
    <t>kg AAP–1 a–1</t>
  </si>
  <si>
    <t>Without silage feeding</t>
  </si>
  <si>
    <t>na</t>
  </si>
  <si>
    <t>Housing</t>
  </si>
  <si>
    <t>Takai et al. (1998)</t>
  </si>
  <si>
    <t>Non-dairy cattle (calves)</t>
  </si>
  <si>
    <t>‘Swine’ (Fattening pigs)</t>
  </si>
  <si>
    <t>Van Ransbeeck et al. (2013); Winkel et al. (2015)</t>
  </si>
  <si>
    <t>3.B.4.d</t>
  </si>
  <si>
    <t>Mosquera and Hol (2011); Mosquera et al. (2011)</t>
  </si>
  <si>
    <t>Seedorf and Hartung et al. (2001)</t>
  </si>
  <si>
    <t>Winkel et al. (2015)</t>
  </si>
  <si>
    <t>Geese</t>
  </si>
  <si>
    <t>3.B.1</t>
  </si>
  <si>
    <t>Cattle</t>
  </si>
  <si>
    <t>With natural crust</t>
  </si>
  <si>
    <t>kg N2O-N (kg TAN entering store)–1</t>
  </si>
  <si>
    <t>Manure heaps</t>
  </si>
  <si>
    <t>Goose</t>
  </si>
  <si>
    <t>kg NH3-N (AAP d)–1</t>
  </si>
  <si>
    <t>EAGER</t>
  </si>
  <si>
    <t>Spreading</t>
  </si>
  <si>
    <t>Non-dairy cattle (young cattle, beef cattle and suckling cows)</t>
  </si>
  <si>
    <t>‘Swine’ (sows and piglets to 8 kg)</t>
  </si>
  <si>
    <t>Yard</t>
  </si>
  <si>
    <t>Grazing/Outdoor</t>
  </si>
  <si>
    <t>NARSES</t>
  </si>
  <si>
    <t>3.B.4.a</t>
  </si>
  <si>
    <t>Buffalo</t>
  </si>
  <si>
    <t>Solid, can be stacked</t>
  </si>
  <si>
    <t>Slurry, can be pumped</t>
  </si>
  <si>
    <t>3.B.4.g.ii</t>
  </si>
  <si>
    <t>Broilers</t>
  </si>
  <si>
    <t>kg NMVOC kg/MJ feed intake</t>
  </si>
  <si>
    <t>US EPA, 2012</t>
  </si>
  <si>
    <t>Grazing</t>
  </si>
  <si>
    <t>kg NMVOC/kg VS excreted</t>
  </si>
  <si>
    <t>Building</t>
  </si>
  <si>
    <t>Rabbits</t>
  </si>
  <si>
    <t>US EPA (2000), chapter 3.1</t>
  </si>
  <si>
    <t>UNEP (2005) (for clean wood)</t>
  </si>
  <si>
    <t>US EPA (1996), chapter 3.4</t>
  </si>
  <si>
    <t>Bond et al. (2004)</t>
  </si>
  <si>
    <t>Hedberg et al. (2002), Tissari et al. (2007) , Struschka et al. (2008), Lamberg et al. (2011)</t>
  </si>
  <si>
    <t>Grey iron furnace</t>
  </si>
  <si>
    <t>Coke/oil/gas</t>
  </si>
  <si>
    <t>g/Mg charged</t>
  </si>
  <si>
    <t>European Commission (2005)</t>
  </si>
  <si>
    <t>Alumina</t>
  </si>
  <si>
    <t>Roe et al. (2004) 2)</t>
  </si>
  <si>
    <t>Lime</t>
  </si>
  <si>
    <t>Coal/gas/oil</t>
  </si>
  <si>
    <t>Glass (flat, container, domestic, special,cont. filament glass fibre)</t>
  </si>
  <si>
    <t>Table_3-4-k</t>
  </si>
  <si>
    <t>B737_BOEING_Jet_3CM032_2</t>
  </si>
  <si>
    <t>Calculated using Tier 2 method</t>
  </si>
  <si>
    <t>Table_3-4-h</t>
  </si>
  <si>
    <t>A345_AIRBUS_Jet_8RR044_4</t>
  </si>
  <si>
    <t>Table_3-18_32</t>
  </si>
  <si>
    <t>Table_3-18_30</t>
  </si>
  <si>
    <t>Petrol Medium - Euro 5 – EC 715/2007</t>
  </si>
  <si>
    <t>Table_3-18_19</t>
  </si>
  <si>
    <t>Table_3-18_21</t>
  </si>
  <si>
    <t>Table_3-18_23</t>
  </si>
  <si>
    <t>Table_3-18_65</t>
  </si>
  <si>
    <t>Diesel Large-SUV-Executive - Euro 4 - 98/69/EC II</t>
  </si>
  <si>
    <t>Table_3-18_63</t>
  </si>
  <si>
    <t>Table_3-18_62</t>
  </si>
  <si>
    <t>Table_3-18_53</t>
  </si>
  <si>
    <t>Table_3-17_60</t>
  </si>
  <si>
    <t>Table_3-17_59</t>
  </si>
  <si>
    <t>Table_3-17_65</t>
  </si>
  <si>
    <t>Table_3-17_50</t>
  </si>
  <si>
    <t>Table_3-17_55</t>
  </si>
  <si>
    <t>Table_3-17_52</t>
  </si>
  <si>
    <t>Table_3-18_03</t>
  </si>
  <si>
    <t>Table_3-17_82</t>
  </si>
  <si>
    <t>Table_3-18_12</t>
  </si>
  <si>
    <t>Table_3-18_05</t>
  </si>
  <si>
    <t>Petrol Mini - Euro 6 2020+</t>
  </si>
  <si>
    <t>Table_3-17_71</t>
  </si>
  <si>
    <t>Table_3-17_73</t>
  </si>
  <si>
    <t>Table_3-17_77</t>
  </si>
  <si>
    <t>2-Stroke - Conventional</t>
  </si>
  <si>
    <t>Table_3-27_18</t>
  </si>
  <si>
    <t>Hybrid Petrol Large-SUV-Executive - Euro 4</t>
  </si>
  <si>
    <t>Table_3-27_19</t>
  </si>
  <si>
    <t>Table_3-17_83</t>
  </si>
  <si>
    <t>Table_3-18_75</t>
  </si>
  <si>
    <t>Table_3-27_75</t>
  </si>
  <si>
    <t>Table_3-27_74</t>
  </si>
  <si>
    <t>Table_3-18_84</t>
  </si>
  <si>
    <t>Table_3-18_82</t>
  </si>
  <si>
    <t>Table_3-18_78</t>
  </si>
  <si>
    <t>Hybrid Petrol Large - Euro 4 - 98/69/EC II</t>
  </si>
  <si>
    <t>Table_3-18_76</t>
  </si>
  <si>
    <t>Hybrid Petrol Small - Euro 4 - 98/69/EC II</t>
  </si>
  <si>
    <t>Table_3-27_15</t>
  </si>
  <si>
    <t>2-stroke - Conventional</t>
  </si>
  <si>
    <t>Table_3-27_11</t>
  </si>
  <si>
    <t>Table_3-27_17</t>
  </si>
  <si>
    <t>Hybrid Petrol Medium - Euro 4</t>
  </si>
  <si>
    <t>Table_3-17_30</t>
  </si>
  <si>
    <t>Table_3-17_31</t>
  </si>
  <si>
    <t>Table_3-17_44</t>
  </si>
  <si>
    <t>Table_3-17_34</t>
  </si>
  <si>
    <t>Table_3-15_05</t>
  </si>
  <si>
    <t>Table_3-15_04</t>
  </si>
  <si>
    <t>Table_3-15_02</t>
  </si>
  <si>
    <t>Table_3-15_01</t>
  </si>
  <si>
    <t>Table_3-8_01</t>
  </si>
  <si>
    <t>Table_3-7_01</t>
  </si>
  <si>
    <t>Table_3-5_01</t>
  </si>
  <si>
    <t>Table_3-17_05</t>
  </si>
  <si>
    <t>Table_3-9_02</t>
  </si>
  <si>
    <t>Table_3-17_13</t>
  </si>
  <si>
    <t>Table_3-17_06</t>
  </si>
  <si>
    <t>Table_3-17_11</t>
  </si>
  <si>
    <t>Table_3-20_01</t>
  </si>
  <si>
    <t>Petrol - Conventional</t>
  </si>
  <si>
    <t>Table_3-19_14</t>
  </si>
  <si>
    <t>Diesel - Euro 4 - 98/69/EC II</t>
  </si>
  <si>
    <t>Table_3-27_21</t>
  </si>
  <si>
    <t>Table_3-19_16</t>
  </si>
  <si>
    <t>Table_3-20_15</t>
  </si>
  <si>
    <t>Table_3-20_14</t>
  </si>
  <si>
    <t>Table_3-27_24</t>
  </si>
  <si>
    <t>Diesel - Euro 1 and later</t>
  </si>
  <si>
    <t>Table_3-20_09</t>
  </si>
  <si>
    <t>Table_3-20_07</t>
  </si>
  <si>
    <t>Table_3-20_12</t>
  </si>
  <si>
    <t>Table_3-5_04</t>
  </si>
  <si>
    <t>Table_3-20_04</t>
  </si>
  <si>
    <t>Table_3-6_05</t>
  </si>
  <si>
    <t>Table_3-7_04</t>
  </si>
  <si>
    <t>Table_3-19_03</t>
  </si>
  <si>
    <t>Table_3-19_06</t>
  </si>
  <si>
    <t>Petrol - Euro 5 – EC 715/2007</t>
  </si>
  <si>
    <t>Table_3-21_14</t>
  </si>
  <si>
    <t>Diesel 7.5 - 16 t - Euro V - 2008</t>
  </si>
  <si>
    <t>Table_3-21_18</t>
  </si>
  <si>
    <t>Diesel 16 - 32 t - Euro II - 91/542/EEC II</t>
  </si>
  <si>
    <t>Table_3-21_11</t>
  </si>
  <si>
    <t>Diesel 7.5 - 16 t - Euro II - 91/542/EEC II</t>
  </si>
  <si>
    <t>Table_3-21_13</t>
  </si>
  <si>
    <t>Table_3-21_19</t>
  </si>
  <si>
    <t>Table_3-21_21</t>
  </si>
  <si>
    <t>Table_3-5_07</t>
  </si>
  <si>
    <t>Table_3-8_07</t>
  </si>
  <si>
    <t>Table_3-10_07</t>
  </si>
  <si>
    <t>Table_3-21_03</t>
  </si>
  <si>
    <t>Table_3-24_05</t>
  </si>
  <si>
    <t>Table_3-24_17</t>
  </si>
  <si>
    <t>Table_3-24_12</t>
  </si>
  <si>
    <t>Table_3-24_16</t>
  </si>
  <si>
    <t>Table_3-24_14</t>
  </si>
  <si>
    <t>Coaches Standard - Euro II - 91/542/EEC II</t>
  </si>
  <si>
    <t>Table_3-23_14</t>
  </si>
  <si>
    <t>Table_3-23_18</t>
  </si>
  <si>
    <t>Table_3-24_04</t>
  </si>
  <si>
    <t>Table_3-24_02</t>
  </si>
  <si>
    <t>Table_3-24_22</t>
  </si>
  <si>
    <t>Table_3-24_20</t>
  </si>
  <si>
    <t>Table_3-27_40</t>
  </si>
  <si>
    <t>Coaches, standard - Conventional</t>
  </si>
  <si>
    <t>Table_3-27_39</t>
  </si>
  <si>
    <t>Urban buses, standard - Euro I and later</t>
  </si>
  <si>
    <t>Table_3-27_33</t>
  </si>
  <si>
    <t>&gt; 32 t - Euro I and later</t>
  </si>
  <si>
    <t>Table_3-22_30</t>
  </si>
  <si>
    <t>Table_3-21_33</t>
  </si>
  <si>
    <t>Table_3-21_32</t>
  </si>
  <si>
    <t>Table_3-21_31</t>
  </si>
  <si>
    <t>Table_3-22_14</t>
  </si>
  <si>
    <t>Table_3-22_11</t>
  </si>
  <si>
    <t>Table_3-22_18</t>
  </si>
  <si>
    <t>Table_3-22_05</t>
  </si>
  <si>
    <t>Table_3-22_07</t>
  </si>
  <si>
    <t>Table_3-22_06</t>
  </si>
  <si>
    <t>Table_3-23_10</t>
  </si>
  <si>
    <t>Table_3-22_23</t>
  </si>
  <si>
    <t>Table_3-25_05</t>
  </si>
  <si>
    <t>Table_3-25_13</t>
  </si>
  <si>
    <t>Table_3-25_10</t>
  </si>
  <si>
    <t>Table_3-9_08</t>
  </si>
  <si>
    <t>Table_3-7_08</t>
  </si>
  <si>
    <t>Table_3-12_8</t>
  </si>
  <si>
    <t>ETBE11</t>
  </si>
  <si>
    <t>Table_3-27_59</t>
  </si>
  <si>
    <t>4-stroke &gt; 750 cm³ - Euro 1 and on</t>
  </si>
  <si>
    <t>Table_3-27_56</t>
  </si>
  <si>
    <t>4-stroke 250–750 cm³ - Conventional</t>
  </si>
  <si>
    <t>Table_3-27_55</t>
  </si>
  <si>
    <t>4-stroke &lt; 250 cm³ - Euro 1 and on</t>
  </si>
  <si>
    <t>Table_3-25_26</t>
  </si>
  <si>
    <t>Mini-cars - Euro 1</t>
  </si>
  <si>
    <t>Table_3-26_29</t>
  </si>
  <si>
    <t>Table_3-27_70</t>
  </si>
  <si>
    <t>Table_3-27_69</t>
  </si>
  <si>
    <t>Table_3-27_64</t>
  </si>
  <si>
    <t>Mini cars Diesel - Euro 4</t>
  </si>
  <si>
    <t>Table_3-25_35</t>
  </si>
  <si>
    <t>Table_3-26_27</t>
  </si>
  <si>
    <t>Table_3-26_01</t>
  </si>
  <si>
    <t>Table_3-25_17</t>
  </si>
  <si>
    <t>4-stroke 250 - 750 cm³ - Conventional</t>
  </si>
  <si>
    <t>Table_3-27_50</t>
  </si>
  <si>
    <t>2-stroke &gt; 50 cm³ - Conventional</t>
  </si>
  <si>
    <t>Table_3-26_08</t>
  </si>
  <si>
    <t>Table_3-26_07</t>
  </si>
  <si>
    <t>Table_3-26_15</t>
  </si>
  <si>
    <t>4-stroke  - Mot - Euro 2 and on</t>
  </si>
  <si>
    <t>Table_3-26_14</t>
  </si>
  <si>
    <t>Table_3-26_13</t>
  </si>
  <si>
    <t>Table_3-26_11</t>
  </si>
  <si>
    <t>Table_3-5_314</t>
  </si>
  <si>
    <t>Table_3-5_306</t>
  </si>
  <si>
    <t>Table_3-5_271</t>
  </si>
  <si>
    <t>Table_3-5_336</t>
  </si>
  <si>
    <t>Table_3-5_320</t>
  </si>
  <si>
    <t>Table_3-5_301</t>
  </si>
  <si>
    <t>Table_3-5_298</t>
  </si>
  <si>
    <t>Table_3-5_291</t>
  </si>
  <si>
    <t>Table_3-5_299</t>
  </si>
  <si>
    <t>Table_3-5_293</t>
  </si>
  <si>
    <t>Table_3-5_172</t>
  </si>
  <si>
    <t>Table_3-5_175</t>
  </si>
  <si>
    <t>Table_3-5_188</t>
  </si>
  <si>
    <t>Table_3-5_196</t>
  </si>
  <si>
    <t>Table_3-5_189</t>
  </si>
  <si>
    <t>Table_3-5_140</t>
  </si>
  <si>
    <t>Table_3-5_162</t>
  </si>
  <si>
    <t>Table_3-5_165</t>
  </si>
  <si>
    <t>Table_3-5_154</t>
  </si>
  <si>
    <t>Table_3-5_151</t>
  </si>
  <si>
    <t>Table_3-5_149</t>
  </si>
  <si>
    <t>Table_3-5_246</t>
  </si>
  <si>
    <t>Table_3-5_242</t>
  </si>
  <si>
    <t>Table_3-5_239</t>
  </si>
  <si>
    <t>Table_3-5_247</t>
  </si>
  <si>
    <t>Table_3-5_267</t>
  </si>
  <si>
    <t>Table_3-5_260</t>
  </si>
  <si>
    <t>Table_3-5_257</t>
  </si>
  <si>
    <t>Table_3-5_234</t>
  </si>
  <si>
    <t>Table_3-5_236</t>
  </si>
  <si>
    <t>Table_3-5_217</t>
  </si>
  <si>
    <t>Table_3-5_206</t>
  </si>
  <si>
    <t>Table_3-5_203</t>
  </si>
  <si>
    <t>Table_3-5_200</t>
  </si>
  <si>
    <t>Table_3-5_225</t>
  </si>
  <si>
    <t>Table_3-5_037</t>
  </si>
  <si>
    <t>Table_3-5_033</t>
  </si>
  <si>
    <t>Table_3-5_049</t>
  </si>
  <si>
    <t>Table_3-5_055</t>
  </si>
  <si>
    <t>Table_3-5_045</t>
  </si>
  <si>
    <t>Table_3-5_017</t>
  </si>
  <si>
    <t>Table_3-5_009</t>
  </si>
  <si>
    <t>Table_3-5_102</t>
  </si>
  <si>
    <t>Table_3-5_058</t>
  </si>
  <si>
    <t>Table_3-5_101</t>
  </si>
  <si>
    <t>Table_3-5_096</t>
  </si>
  <si>
    <t>Table_3-5_128</t>
  </si>
  <si>
    <t>Table_3-5_126</t>
  </si>
  <si>
    <t>Table_3-5_124</t>
  </si>
  <si>
    <t>Table_3-5_122</t>
  </si>
  <si>
    <t>Table_3-5_073</t>
  </si>
  <si>
    <t>Table_3-5_072</t>
  </si>
  <si>
    <t>Table_3-5_071</t>
  </si>
  <si>
    <t>Table_3-5_076</t>
  </si>
  <si>
    <t>Table_3-5_062</t>
  </si>
  <si>
    <t>Table_3-5_091</t>
  </si>
  <si>
    <t>Table_3-5_094</t>
  </si>
  <si>
    <t>Table_3-5_083</t>
  </si>
  <si>
    <t>Table_3-5_079</t>
  </si>
  <si>
    <t>Table_3-5_078</t>
  </si>
  <si>
    <t>Halder et al. (2005)</t>
  </si>
  <si>
    <t>See Note 3</t>
  </si>
  <si>
    <t>Alves et al. (2011); Glasius et al. (2005)</t>
  </si>
  <si>
    <t>Zhang et al. (2000)</t>
  </si>
  <si>
    <t>Goncalves et al. (2012)</t>
  </si>
  <si>
    <t>Alves et al. (2011)</t>
  </si>
  <si>
    <t>Alves et al. (2011); Goncalves et al. (2011); Fernandes et al. (2011); Bølling et al. (2009); US EPA SPECIATE (2002); Rau (1989)</t>
  </si>
  <si>
    <t>Table_3-49_04</t>
  </si>
  <si>
    <t>Residential - Advanced/ecolabelled stoves and boilers</t>
  </si>
  <si>
    <t>Denier van der Gon et al. (2015) applied on EFs in Table 3.42</t>
  </si>
  <si>
    <t>Glasius et al. (2005)</t>
  </si>
  <si>
    <t>Kupiainen &amp; Klimont (2007)</t>
  </si>
  <si>
    <t>Johansson et al. (2004) and Boman et al. (2011)</t>
  </si>
  <si>
    <t>Denier van der Gon et al. (2015)</t>
  </si>
  <si>
    <t>Johansson et al. (2003)</t>
  </si>
  <si>
    <t>Storage of coal</t>
  </si>
  <si>
    <t>Use of sprinklers and binding materials</t>
  </si>
  <si>
    <t>US EPA (2006)</t>
  </si>
  <si>
    <t>Use of water sprays</t>
  </si>
  <si>
    <t>Australian Government (2000)</t>
  </si>
  <si>
    <t>Mg/ha/year</t>
  </si>
  <si>
    <t>Visschendijk et al. (2004) applied in Peutz (2006)</t>
  </si>
  <si>
    <t>Coke quenching</t>
  </si>
  <si>
    <t>Dirty water, normal tower, proper maintenance</t>
  </si>
  <si>
    <t>Facilities producing oil only</t>
  </si>
  <si>
    <t>kg/Mg oil</t>
  </si>
  <si>
    <t>Catalytic reforming units</t>
  </si>
  <si>
    <t>μg/m3 fresh feed</t>
  </si>
  <si>
    <t>CONCAWE (2015)*</t>
  </si>
  <si>
    <t>Catalytic cracking unit regenerators</t>
  </si>
  <si>
    <t>Partial burn with CO boiler</t>
  </si>
  <si>
    <t>European Commission (2004)</t>
  </si>
  <si>
    <t>Full burn regeneration</t>
  </si>
  <si>
    <t>Electrostatic precipitators</t>
  </si>
  <si>
    <t>European Commission (2003)</t>
  </si>
  <si>
    <t>g/m3 feed</t>
  </si>
  <si>
    <t>mg/Mg coke burned</t>
  </si>
  <si>
    <t>Loading facilities, mobile container filling
Membrane or carbon adsorption type single-stage VRU</t>
  </si>
  <si>
    <t>Automobile refuelling
Drips and minor spillage</t>
  </si>
  <si>
    <t>Barge
Typical cargo tank condition</t>
  </si>
  <si>
    <t>Marine tanker
Typical cargo tank condition</t>
  </si>
  <si>
    <t>Well testing</t>
  </si>
  <si>
    <t>kg/Mg oil burned</t>
  </si>
  <si>
    <t>OLF (2012)</t>
  </si>
  <si>
    <t>See note in EMEP/EEA Guidebook chapter</t>
  </si>
  <si>
    <t>Shrubland</t>
  </si>
  <si>
    <t>Additional fabric filters on the oven stack; effective control of fugitive sources</t>
  </si>
  <si>
    <t>Water glass</t>
  </si>
  <si>
    <t>Water Spray</t>
  </si>
  <si>
    <t>Crushing</t>
  </si>
  <si>
    <t>kg/t wet</t>
  </si>
  <si>
    <t>Storage, controlled</t>
  </si>
  <si>
    <t>Carbon black</t>
  </si>
  <si>
    <t>Emulsion PVC process (E-PVC)</t>
  </si>
  <si>
    <t>kg/tonne carbon black</t>
  </si>
  <si>
    <t>Table_3-54</t>
  </si>
  <si>
    <t>Formaldehyde, oxide process</t>
  </si>
  <si>
    <t>Table_3-43</t>
  </si>
  <si>
    <t>Expandable polystyrene (EPS)</t>
  </si>
  <si>
    <t>SB polymer in general</t>
  </si>
  <si>
    <t>2.B.5</t>
  </si>
  <si>
    <t>Carbide production</t>
  </si>
  <si>
    <t>CaC2 production without the usage of furnace gas (e.g. lime kiln)</t>
  </si>
  <si>
    <t>g/Mg produced</t>
  </si>
  <si>
    <t>Sulphate process</t>
  </si>
  <si>
    <t>MEEP (moving ESP)</t>
  </si>
  <si>
    <t>Effective control of fugitive sources</t>
  </si>
  <si>
    <t>Conventional installation of average age: primary dedusting by ESP, wet scrubbing; limited capture of secondary dust emissions</t>
  </si>
  <si>
    <t>Electrostatic precipitator</t>
  </si>
  <si>
    <t>US EPA (2011, file no.: 91139</t>
  </si>
  <si>
    <t>µg I-TEQ/Mg pig iron</t>
  </si>
  <si>
    <t>PARCOM (1992)</t>
  </si>
  <si>
    <t>µg/Mg lead</t>
  </si>
  <si>
    <t>Theloke et al. (2008) applied on Pb</t>
  </si>
  <si>
    <t>Single contact sulphuric acid plants</t>
  </si>
  <si>
    <t>µg I-TEQ/Mg zinc</t>
  </si>
  <si>
    <t>US EPA (2011, file no. 2050110)</t>
  </si>
  <si>
    <t>US EPA (2011, file no.: 91158)</t>
  </si>
  <si>
    <t>2.C.7.d</t>
  </si>
  <si>
    <t>Storage, handling and transport of metal products (Please specify the sources included/excluded in the notes column to the right)</t>
  </si>
  <si>
    <t>Storage of iron ore</t>
  </si>
  <si>
    <t>Do It Yourself (DIY)/ buildings (adhesives)</t>
  </si>
  <si>
    <t>Table_3-2-z</t>
  </si>
  <si>
    <t>Table_3-5-c</t>
  </si>
  <si>
    <t>Household (cleaning) products (non-aerosol)</t>
  </si>
  <si>
    <t>g/person</t>
  </si>
  <si>
    <t>UK IIR (2012), Italian IIR (2012), UNECE (1990)</t>
  </si>
  <si>
    <t>Table_3-5-d</t>
  </si>
  <si>
    <t>Car care products (aerosol)</t>
  </si>
  <si>
    <t>UK IIR (2012), UNECE (1990)</t>
  </si>
  <si>
    <t>Table_3-5-g</t>
  </si>
  <si>
    <t>Cosmetics and toiletries (non-aerosol)</t>
  </si>
  <si>
    <t>Table_3-5-k</t>
  </si>
  <si>
    <t>Norwegian IIR (2012), US EPA (1995)</t>
  </si>
  <si>
    <t>Household products (all)</t>
  </si>
  <si>
    <t>Italian IIR (2012), US EPA (1995)</t>
  </si>
  <si>
    <t>Table_3-2-y</t>
  </si>
  <si>
    <t>Do It Yourself (DIY)/ buildings (paint/varnish removers and solvents)</t>
  </si>
  <si>
    <t>SMED (2006)</t>
  </si>
  <si>
    <t>Table_3-5-m</t>
  </si>
  <si>
    <t>UK IIR (2012), Norwegian IIR (2012)</t>
  </si>
  <si>
    <t>Table_3-1-b</t>
  </si>
  <si>
    <t>Other countries</t>
  </si>
  <si>
    <t>Assessment of available resources (see GB chapter 2.D.3.a)</t>
  </si>
  <si>
    <t>Table_3-2-w</t>
  </si>
  <si>
    <t>Do It Yourself (DIY)/ buildings (all)</t>
  </si>
  <si>
    <t>Table_3-2-f</t>
  </si>
  <si>
    <t>Industrial, professional and consumer coatings</t>
  </si>
  <si>
    <t>Fabric filter</t>
  </si>
  <si>
    <t>Drum mix/Hot mix plant</t>
  </si>
  <si>
    <t>Table 3-4</t>
  </si>
  <si>
    <t>Dip saturator, drying-in drum section, wet looper and coater</t>
  </si>
  <si>
    <t>ESP</t>
  </si>
  <si>
    <t>US EPA (1995)/US EPA (2004)</t>
  </si>
  <si>
    <t>Add on: Thermal oxidation</t>
  </si>
  <si>
    <t>Coil coating line with water-based coatings (10 wt-% solvent content)</t>
  </si>
  <si>
    <t>Vehicle refinishing</t>
  </si>
  <si>
    <t>Conventional primer; very high solid surfacer; improved topcoat(s); better cleaning agent(2)</t>
  </si>
  <si>
    <t>g/kg paint applied</t>
  </si>
  <si>
    <t>Truck cabin coating</t>
  </si>
  <si>
    <t>kg/vehicle</t>
  </si>
  <si>
    <t>Substitution with water-based paints (efficiency 80%)</t>
  </si>
  <si>
    <t>2.D.3.e</t>
  </si>
  <si>
    <t>Degreasing</t>
  </si>
  <si>
    <t>g/kg cleaning products</t>
  </si>
  <si>
    <t>Wet cleaning</t>
  </si>
  <si>
    <t>Hydrocarbon machines</t>
  </si>
  <si>
    <t>Improved production mix: 80% water-based coatings (4 wt-% solvent); 15% high solvent-based coatings (50 wt-% solvent); 5% other products (100 wt-% solvent)</t>
  </si>
  <si>
    <t>Primary measure program 2; high use of secondary measures (both incineration, adsorption and/or condensation)</t>
  </si>
  <si>
    <t>Process optimisation
Use of 70% solvent-based adhesives, coatings, inks and cleaning agents (90 wt-% solvent)</t>
  </si>
  <si>
    <t>Upgrading of the consdensation units or carbon adsorption and solvent recovery</t>
  </si>
  <si>
    <t>Use of 100% of 6% pentane expandable beads; thermal incineration on the expander</t>
  </si>
  <si>
    <t>EGTEI (2005)</t>
  </si>
  <si>
    <t>Use of 85% of 6% pentane expandable beads + 15% of EPS wastes (recycling); no secondary measure</t>
  </si>
  <si>
    <t>Use of 85% of 6% pentane expandable beads + 15% of EPS wastes (recycling); thermal incineration on the expander</t>
  </si>
  <si>
    <t>Total PAHs</t>
  </si>
  <si>
    <t>g/kg monomer used</t>
  </si>
  <si>
    <t>US EPA (2007)</t>
  </si>
  <si>
    <t>Rotogravure</t>
  </si>
  <si>
    <t>Conventional solvent products (80 wt-% solvent); secondary measure: incineration</t>
  </si>
  <si>
    <t>60% of products used replaced by 2 components adhesives (0 wt-% solvent); no secondary measure</t>
  </si>
  <si>
    <t>Reduced consumption of isopropanol and of cleaning agents with high flash points.
Fugitive emissions 25% of input.
No secondary measure.</t>
  </si>
  <si>
    <t>N=2 (Austrian IIR, 2012; Danish IIR, 2012)</t>
  </si>
  <si>
    <t>Preservation of wood (organic solvent-borne preservative)</t>
  </si>
  <si>
    <t>g/kg preservative</t>
  </si>
  <si>
    <t>N=4 (EGTEI, 2004; Austrian IIR, 2012; UK IIR, 2012; Giddings, 1991)</t>
  </si>
  <si>
    <t>Underseal treatment and conservation of vehicles (treatment of vehicles)</t>
  </si>
  <si>
    <t>N=1 (Norwegian, 2012). This value is given preference</t>
  </si>
  <si>
    <t>Vehicles dewaxing (dewaxing of new vehicles following storage/transport)</t>
  </si>
  <si>
    <t>kg/car</t>
  </si>
  <si>
    <t>Van der Most (1980)</t>
  </si>
  <si>
    <t>60% solvent based adhesives/40% water based, good housekeeping
Biofiltration</t>
  </si>
  <si>
    <t>N=2 (Klimont et al., 2002; Swiss IIR, 2012)</t>
  </si>
  <si>
    <t>g/kg solvent in products</t>
  </si>
  <si>
    <t>N=1 (Norwegian IIR, 2012) (other industrial application)</t>
  </si>
  <si>
    <t>60% solvent based adhesives/40% water based, good housekeeping
Incineration</t>
  </si>
  <si>
    <t>N=1 (Swiss IIR, 2012) (concrete additive)</t>
  </si>
  <si>
    <t>60% solvent based adhesives/40% water based, good housekeeping/automatic application
No secondary end-of-pipe device</t>
  </si>
  <si>
    <t>0,5</t>
  </si>
  <si>
    <t>0,7</t>
  </si>
  <si>
    <t>Traditional desolventiser with old hexane recovery section</t>
  </si>
  <si>
    <t>% of PM1.8</t>
  </si>
  <si>
    <t>Schauer et al., 1998. It is assumed that EC equals BC for tobacco smoking</t>
  </si>
  <si>
    <t>Hot melts or UV cross-linking acrylates or electron beam curing systems (100% solid) without secondary abatement</t>
  </si>
  <si>
    <t>Traditional solvent based adhesives (65% solvent, 35% solid) with thermal or catalytic incineration</t>
  </si>
  <si>
    <t>60% solvent based adhesives/40% water based, good housekeeping
No secondary end-of-pipe device</t>
  </si>
  <si>
    <t>Solvent management plan; good housekeeping – type controls</t>
  </si>
  <si>
    <t>µg I-TEQ/Mg tobacco</t>
  </si>
  <si>
    <t>UNEP toolkit, 2005</t>
  </si>
  <si>
    <t>Data on sidestream and mainstream smoke are calculated from Daher et al. (2010) tables 1 and 2</t>
  </si>
  <si>
    <t>NCASI (1993)</t>
  </si>
  <si>
    <t>Wholemeal bread</t>
  </si>
  <si>
    <t>Malt whisky</t>
  </si>
  <si>
    <t>kg/hl alcohol</t>
  </si>
  <si>
    <t>White bread
shortened process</t>
  </si>
  <si>
    <t>Grain drying</t>
  </si>
  <si>
    <t>kg/Mg grain dried</t>
  </si>
  <si>
    <t>US EPA (1985)</t>
  </si>
  <si>
    <t>Hop processing</t>
  </si>
  <si>
    <t>g/Mg beer</t>
  </si>
  <si>
    <t>UBA (1981)</t>
  </si>
  <si>
    <t>Liquid storage (after digestion)</t>
  </si>
  <si>
    <t>Solid storage (after digestion)</t>
  </si>
  <si>
    <t>mg I-TEQ/Mg waste</t>
  </si>
  <si>
    <t>High technology combustion; sophisticated APC system</t>
  </si>
  <si>
    <t>Berdowski et al. (1997)</t>
  </si>
  <si>
    <t>EU Waste Incineration Directive (WID) compliant plant 1</t>
  </si>
  <si>
    <t>Particle and acid gas abatement</t>
  </si>
  <si>
    <t>Low Energy Scrubber / Fabric Filter</t>
  </si>
  <si>
    <t>µg I-TEQ/Mg waste</t>
  </si>
  <si>
    <t>Impingement</t>
  </si>
  <si>
    <t>Cyclone / impingement</t>
  </si>
  <si>
    <t>Bailey (2001)</t>
  </si>
  <si>
    <t>US EPA (1987)</t>
  </si>
  <si>
    <t>mg I-TEQ/Mg</t>
  </si>
  <si>
    <t>Santarsiero et al. (2005)</t>
  </si>
  <si>
    <t>Cow burn using an air curtain incinerator</t>
  </si>
  <si>
    <t>Lemieux (2004)</t>
  </si>
  <si>
    <t>Toda, 2006</t>
  </si>
  <si>
    <t>Apartment building fire</t>
  </si>
  <si>
    <t>Industrial building fire</t>
  </si>
  <si>
    <t>‘Swine’ — finishing pigs</t>
  </si>
  <si>
    <t>Other poultry (ducks)</t>
  </si>
  <si>
    <t>Turkeys3</t>
  </si>
  <si>
    <t>Ducks and Geese</t>
  </si>
  <si>
    <t>‘Swine’ (Weaners)</t>
  </si>
  <si>
    <t>‘Swine’ (Sows)</t>
  </si>
  <si>
    <t>Lim et al. (2003); Demmers et al. (2010); Costa et al. (2012) cited in Winkel et al. (2015); Valli et al. (2012); Hayes et al. (2013); Shepherd et al. (2015); Winkel et al. (2015); Haeussermann et al. (2008); Costa et al. (2009); Winkel et al. (2015)</t>
  </si>
  <si>
    <t>Redwine et al. (2002); Lacey et al. (2003); Roumeliotis and Van Heyst (2007); Calvet et al. (2009); Demmers et al. (2010); Modini et al. (2010); Roumeliotis et al. (2010); Lin et al. (2012) cited in Winkel et al. (2015); Winkel et al. (2015)</t>
  </si>
  <si>
    <t>Schmidt et al. (2002) cited in Winkel et al. (2015); Li et al. (2008) cited in Winkel et al. (2015); Winkel et al. (2015)</t>
  </si>
  <si>
    <t>Broiler</t>
  </si>
  <si>
    <t>Turkey</t>
  </si>
  <si>
    <t>Dairy cattle, tied housing</t>
  </si>
  <si>
    <t>‘Swine’ (finishing pigs, 8–110 kg)</t>
  </si>
  <si>
    <t>UNEP, 2005</t>
  </si>
  <si>
    <t>Bailey, 2001</t>
  </si>
  <si>
    <t>Wien et al., 2004</t>
  </si>
  <si>
    <t>ng I-TEQ/Mg Coal</t>
  </si>
  <si>
    <t>Sinter Plants</t>
  </si>
  <si>
    <t>Blast Furnace Gas/Coke Oven Gas</t>
  </si>
  <si>
    <t>g/tonne sinter</t>
  </si>
  <si>
    <t>Magnesium Production</t>
  </si>
  <si>
    <t>SINTEF (2006)</t>
  </si>
  <si>
    <t>Plaster (gysum) manufacture</t>
  </si>
  <si>
    <t>US EPA (1990)</t>
  </si>
  <si>
    <t>Bricks and tiles production</t>
  </si>
  <si>
    <t>US EPA (1997), chapter 11.3</t>
  </si>
  <si>
    <t>European Commission (2007)</t>
  </si>
  <si>
    <t>Table_3-18_18</t>
  </si>
  <si>
    <t>Table_3-27_02</t>
  </si>
  <si>
    <t>Petrol Small - PRE-ECE to open loop</t>
  </si>
  <si>
    <t>Table_3-18_77</t>
  </si>
  <si>
    <t>Hybrid Petrol Medium - Euro 4 - 98/69/EC II</t>
  </si>
  <si>
    <t>Table_3-27_12</t>
  </si>
  <si>
    <t>Diesel Large-SUV-Executive - Euro 1 and later</t>
  </si>
  <si>
    <t>Table_3-27_05</t>
  </si>
  <si>
    <t>Petrol Medium - Euro 1 and later</t>
  </si>
  <si>
    <t>Table_3-27_09</t>
  </si>
  <si>
    <t>Table_3-17_01</t>
  </si>
  <si>
    <t>Table_3-7_02</t>
  </si>
  <si>
    <t>Table_3-6_03</t>
  </si>
  <si>
    <t>Table_3-6_01</t>
  </si>
  <si>
    <t>Table_3-5_02</t>
  </si>
  <si>
    <t>Table_3-10_03</t>
  </si>
  <si>
    <t>Table_3-10_01</t>
  </si>
  <si>
    <t>Table_3-9_03</t>
  </si>
  <si>
    <t>Table_3-8_03</t>
  </si>
  <si>
    <t>Table_3-20_05</t>
  </si>
  <si>
    <t>Table_3-20_06</t>
  </si>
  <si>
    <t>Table_3-20_18</t>
  </si>
  <si>
    <t>Table_3-19_01</t>
  </si>
  <si>
    <t>Table_3-8_06</t>
  </si>
  <si>
    <t>Table_3-21_26</t>
  </si>
  <si>
    <t>Table_3-6_07</t>
  </si>
  <si>
    <t>Table_3-24_07</t>
  </si>
  <si>
    <t>Table_3-27_27</t>
  </si>
  <si>
    <t>&lt;=7.5 t - Euro I and later</t>
  </si>
  <si>
    <t>Table_3-27_25</t>
  </si>
  <si>
    <t>Petrol &gt; 3.5 t - Conventional</t>
  </si>
  <si>
    <t>Table_3-27_28</t>
  </si>
  <si>
    <t>7.5-16 t - Conventional</t>
  </si>
  <si>
    <t>Table_3-24_01</t>
  </si>
  <si>
    <t>Table_3-27_41</t>
  </si>
  <si>
    <t>Coaches, standard - Euro I and later</t>
  </si>
  <si>
    <t>Table_3-27_37</t>
  </si>
  <si>
    <t>Urban CNG buses - EEV</t>
  </si>
  <si>
    <t>Table_3-27_36</t>
  </si>
  <si>
    <t>Urban CNG buses - HD Euro III</t>
  </si>
  <si>
    <t>Table_3-27_34</t>
  </si>
  <si>
    <t>Urban CNG buses - HD Euro I</t>
  </si>
  <si>
    <t>Table_3-22_12</t>
  </si>
  <si>
    <t>Table_3-23_08</t>
  </si>
  <si>
    <t>Table_3-22_24</t>
  </si>
  <si>
    <t>Table_3-5_08</t>
  </si>
  <si>
    <t>Table_3-27_53</t>
  </si>
  <si>
    <t>2-stroke &gt; 50 cm³ - Euro 3 and on</t>
  </si>
  <si>
    <t>Table_3-25_28</t>
  </si>
  <si>
    <t>Table_3-27_61</t>
  </si>
  <si>
    <t>Mini cars Diesel - Euro 1</t>
  </si>
  <si>
    <t>Table_3-27_67</t>
  </si>
  <si>
    <t>Table_3-27_66</t>
  </si>
  <si>
    <t>Table_3-26_23</t>
  </si>
  <si>
    <t>Table_3-26_20</t>
  </si>
  <si>
    <t>Table_3-26_21</t>
  </si>
  <si>
    <t>4-stroke &gt;750 cm³ - Mot - Euro 2 and on</t>
  </si>
  <si>
    <t>Table_3-27_49</t>
  </si>
  <si>
    <t>4-stroke &lt; 50 cm³ - Euro 3 and on</t>
  </si>
  <si>
    <t>Table_3-27_48</t>
  </si>
  <si>
    <t>4-stroke &lt; 50 cm³ - Euro 2</t>
  </si>
  <si>
    <t>Table_3-27_46</t>
  </si>
  <si>
    <t>4-stroke &lt; 50 cm³ - Conventional</t>
  </si>
  <si>
    <t>Table_3-27_43</t>
  </si>
  <si>
    <t>2-stroke &lt; 50 cm³ - Euro 1</t>
  </si>
  <si>
    <t>Table_3-27_42</t>
  </si>
  <si>
    <t>2-stroke &lt; 50 cm³ - Conventional</t>
  </si>
  <si>
    <t>Table_3-5_311</t>
  </si>
  <si>
    <t>Table_3-5_312</t>
  </si>
  <si>
    <t>Table_3-5_309</t>
  </si>
  <si>
    <t>Table_3-5_334</t>
  </si>
  <si>
    <t>Table_3-5_332</t>
  </si>
  <si>
    <t>Table_3-5_323</t>
  </si>
  <si>
    <t>Table_3-5_277</t>
  </si>
  <si>
    <t>Table_3-5_285</t>
  </si>
  <si>
    <t>Table_3-5_283</t>
  </si>
  <si>
    <t>Table_3-5_278</t>
  </si>
  <si>
    <t>Table_3-5_272</t>
  </si>
  <si>
    <t>Table_3-5_275</t>
  </si>
  <si>
    <t>Table_3-5_300</t>
  </si>
  <si>
    <t>Table_3-5_287</t>
  </si>
  <si>
    <t>Table_3-5_288</t>
  </si>
  <si>
    <t>Table_3-5_174</t>
  </si>
  <si>
    <t>Table_3-5_180</t>
  </si>
  <si>
    <t>Table_3-5_177</t>
  </si>
  <si>
    <t>Table_3-5_146</t>
  </si>
  <si>
    <t>Table_3-5_191</t>
  </si>
  <si>
    <t>Table_3-5_185</t>
  </si>
  <si>
    <t>Table_3-5_183</t>
  </si>
  <si>
    <t>Table_3-5_141</t>
  </si>
  <si>
    <t>Table_3-5_132</t>
  </si>
  <si>
    <t>Table_3-5_131</t>
  </si>
  <si>
    <t>Table_3-5_156</t>
  </si>
  <si>
    <t>Table_3-5_163</t>
  </si>
  <si>
    <t>Table_3-5_159</t>
  </si>
  <si>
    <t>Table_3-5_144</t>
  </si>
  <si>
    <t>Table_3-5_150</t>
  </si>
  <si>
    <t>Table_3-5_253</t>
  </si>
  <si>
    <t>Table_3-5_249</t>
  </si>
  <si>
    <t>Table_3-5_241</t>
  </si>
  <si>
    <t>Table_3-5_256</t>
  </si>
  <si>
    <t>Table_3-5_240</t>
  </si>
  <si>
    <t>Table_3-5_269</t>
  </si>
  <si>
    <t>Table_3-5_266</t>
  </si>
  <si>
    <t>Table_3-5_254</t>
  </si>
  <si>
    <t>Table_3-5_214</t>
  </si>
  <si>
    <t>Table_3-5_232</t>
  </si>
  <si>
    <t>Table_3-5_227</t>
  </si>
  <si>
    <t>Table_3-5_222</t>
  </si>
  <si>
    <t>Table_3-5_221</t>
  </si>
  <si>
    <t>Table_3-5_220</t>
  </si>
  <si>
    <t>Table_3-5_029</t>
  </si>
  <si>
    <t>Table_3-5_035</t>
  </si>
  <si>
    <t>Table_3-5_031</t>
  </si>
  <si>
    <t>Table_3-5_052</t>
  </si>
  <si>
    <t>Table_3-5_046</t>
  </si>
  <si>
    <t>Table_3-5_051</t>
  </si>
  <si>
    <t>Table_3-2c</t>
  </si>
  <si>
    <t>Power Two Wheelers</t>
  </si>
  <si>
    <t>Table_3-4b</t>
  </si>
  <si>
    <t>Gasoline LDVs</t>
  </si>
  <si>
    <t>Table_3-5_005</t>
  </si>
  <si>
    <t>Table_3-3b</t>
  </si>
  <si>
    <t>Table_3-5_019</t>
  </si>
  <si>
    <t>Table_3-5_018</t>
  </si>
  <si>
    <t>Table_3-5_006</t>
  </si>
  <si>
    <t>Table_3-5_099</t>
  </si>
  <si>
    <t>Table_3-5_125</t>
  </si>
  <si>
    <t>Table_3-5_111</t>
  </si>
  <si>
    <t>Table_3-5_115</t>
  </si>
  <si>
    <t>Table_3-5_095</t>
  </si>
  <si>
    <t>Table_3-5_070</t>
  </si>
  <si>
    <t>Table_3-5_066</t>
  </si>
  <si>
    <t>Quality Code B</t>
  </si>
  <si>
    <t>Table_3-7d</t>
  </si>
  <si>
    <t>HGVs</t>
  </si>
  <si>
    <t>Table_3-7a</t>
  </si>
  <si>
    <t>LGVs</t>
  </si>
  <si>
    <t>Derived from carbon balance</t>
  </si>
  <si>
    <t>Aggregated Tier 2 method</t>
  </si>
  <si>
    <t>Pettersson et al. (2011); McDonald et al. (2000)</t>
  </si>
  <si>
    <t>Table_3-49_02</t>
  </si>
  <si>
    <t>Residential - Conventional stoves</t>
  </si>
  <si>
    <t>Denier van der Gon et al. (2015) applied on EFs in Table 3.40</t>
  </si>
  <si>
    <t>Johansson et al.(2003); Goncalves et al. (2010); Schmidl et al. (2011) 2)</t>
  </si>
  <si>
    <t>US EPA (2011)</t>
  </si>
  <si>
    <t>EN 303 class 5 boilers, 150-300 Kw, German test standard for 500 kW-1MW boilers</t>
  </si>
  <si>
    <t>Dirty water, tall tower, poor maintenance</t>
  </si>
  <si>
    <t>Hood and scrubber</t>
  </si>
  <si>
    <t>Diffuse emissions</t>
  </si>
  <si>
    <t>kg/Mg crude oil throughput</t>
  </si>
  <si>
    <t>Derived from E-PRTR / EUROSTAT</t>
  </si>
  <si>
    <t>1)</t>
  </si>
  <si>
    <t>Road tanker, bottom loading
No vapour balancing during previous off-loading</t>
  </si>
  <si>
    <t>g/(g of NMVOC in gas flared)</t>
  </si>
  <si>
    <t>CONCAWE (2015) *</t>
  </si>
  <si>
    <t>g/Mg oil burned</t>
  </si>
  <si>
    <t>Continuous filament glass fibres</t>
  </si>
  <si>
    <t>US EPA (2011, file no.: 91142)</t>
  </si>
  <si>
    <t>Water Spray and Surfactant</t>
  </si>
  <si>
    <t>Covered Screener with Water Spray and Surfactant</t>
  </si>
  <si>
    <t>Table_3-3_3</t>
  </si>
  <si>
    <t>Wet suppression method</t>
  </si>
  <si>
    <t>Wet suppression method*</t>
  </si>
  <si>
    <t>Screening</t>
  </si>
  <si>
    <t>Peutz (2006)/Vrins (1999)</t>
  </si>
  <si>
    <t>2.B</t>
  </si>
  <si>
    <t>Chemical industry</t>
  </si>
  <si>
    <t>Chemical industry, average</t>
  </si>
  <si>
    <t>US EPA (2011, file no.: 91124)</t>
  </si>
  <si>
    <t>partial oxidation</t>
  </si>
  <si>
    <t>Visschedijk et al. 2004 applied on TSP</t>
  </si>
  <si>
    <t>Table_3-36</t>
  </si>
  <si>
    <t>ton/kton produced</t>
  </si>
  <si>
    <t>Table_3-38</t>
  </si>
  <si>
    <t>Balanced process, vinylchloride production</t>
  </si>
  <si>
    <t>Wet/dry contact process with intermediate condensation/ absorption</t>
  </si>
  <si>
    <t>Table_3-52</t>
  </si>
  <si>
    <t>Table_3-59</t>
  </si>
  <si>
    <t>Table_3-58</t>
  </si>
  <si>
    <t>Using naphtalene as feed</t>
  </si>
  <si>
    <t>Table_3-57</t>
  </si>
  <si>
    <t>Using o-xylene as feed</t>
  </si>
  <si>
    <t>Table_3-53</t>
  </si>
  <si>
    <t>Production of General purpose polystyrene (GPPS)</t>
  </si>
  <si>
    <t>High pressure process</t>
  </si>
  <si>
    <t>2.B.3</t>
  </si>
  <si>
    <t>Adipic acid production</t>
  </si>
  <si>
    <t>Fudala (1993)</t>
  </si>
  <si>
    <t>µg I-TEQ/Mg aluminium produced</t>
  </si>
  <si>
    <t>US EPA (2011, file no. 9000510)</t>
  </si>
  <si>
    <t>US EPA (2011, file no. 2040110) applied on Theloke et al. (2008)</t>
  </si>
  <si>
    <t>Double contact sulphuric acid plants</t>
  </si>
  <si>
    <t>µg/Mg zinc</t>
  </si>
  <si>
    <t>European Commission (2001)/same relation to Pb as in Tier 1</t>
  </si>
  <si>
    <t>Handling of iron ore</t>
  </si>
  <si>
    <t>Table_3-2-aa</t>
  </si>
  <si>
    <t>Table_3-5-b</t>
  </si>
  <si>
    <t>Household (cleaning) products (aerosol)</t>
  </si>
  <si>
    <t>Table_3-5-h</t>
  </si>
  <si>
    <t>UK IIR (2012), Norwegian IIR (2012), UNECE (1990), US EPA (1995)</t>
  </si>
  <si>
    <t>Table_3-2-e</t>
  </si>
  <si>
    <t>Professional consumer cleaning</t>
  </si>
  <si>
    <t>Table_3-2-I</t>
  </si>
  <si>
    <t>Cosmetics and toiletries (general)</t>
  </si>
  <si>
    <t>Table_3-2-k</t>
  </si>
  <si>
    <t>Cosmetics and toiletries (toilet waters)</t>
  </si>
  <si>
    <t>Table_3-2-t</t>
  </si>
  <si>
    <t>Household products (show polishes and creams</t>
  </si>
  <si>
    <t>Table_3-2-m</t>
  </si>
  <si>
    <t>Cosmetics and toiletries (perfumes)</t>
  </si>
  <si>
    <t>Table_3-2-s</t>
  </si>
  <si>
    <t>Household products (polishes and creams for floors)</t>
  </si>
  <si>
    <t>Table_3-2-v</t>
  </si>
  <si>
    <t>Car care products (antifreeze agents in windscreen wiper systems)</t>
  </si>
  <si>
    <t>Batch Mix Hot Mix Plant</t>
  </si>
  <si>
    <t>Liquefied asphalt, Cutback asphalt</t>
  </si>
  <si>
    <t>kg/Mg asphalt</t>
  </si>
  <si>
    <t>VDI (2007)</t>
  </si>
  <si>
    <t>Coil coating line with powder coating systems (solvent free)</t>
  </si>
  <si>
    <t>Car coating</t>
  </si>
  <si>
    <t>Add on: Incinerator on drying oven; activated carbon adsorption on spray booth &amp; thermal incineration</t>
  </si>
  <si>
    <t>Leather coating</t>
  </si>
  <si>
    <t>Add on: Biofiltration</t>
  </si>
  <si>
    <t>Wire coating</t>
  </si>
  <si>
    <t>g/kg wire</t>
  </si>
  <si>
    <t>Substitution with dispersion/emulsion and water-based paints</t>
  </si>
  <si>
    <t>Water-based primer; solvent-based basecoat</t>
  </si>
  <si>
    <t>Substitution with dispersion/emulsion, water-based and high solids paints</t>
  </si>
  <si>
    <t>Substitution with dispersion/emulsion (2-3 wt-% solvent)</t>
  </si>
  <si>
    <t>Substitution with high solids paints (efficiency 40-60%)</t>
  </si>
  <si>
    <t>Cold cleaner</t>
  </si>
  <si>
    <t>Closed degreaser using A3 solvents or fluoro solvents (HFC and HFE) with activated carbon filter</t>
  </si>
  <si>
    <t>Open-top degreaser with activated carbon filter</t>
  </si>
  <si>
    <t>Conventional closed-circuit PER machine</t>
  </si>
  <si>
    <t>Tyre production</t>
  </si>
  <si>
    <t>g/kg tyres</t>
  </si>
  <si>
    <t>Use of good practices</t>
  </si>
  <si>
    <t>g/kg raw hid</t>
  </si>
  <si>
    <t>g/kg foam processed</t>
  </si>
  <si>
    <t>Rentz (1993)</t>
  </si>
  <si>
    <t>g/kg polystyrene</t>
  </si>
  <si>
    <t>Rubber processing except tyre production</t>
  </si>
  <si>
    <t>g/kg rubber produced</t>
  </si>
  <si>
    <t>IIASA (2008)</t>
  </si>
  <si>
    <t>Large flexography</t>
  </si>
  <si>
    <t>Activated carbon adsorption, fugitive emission: 10% of input</t>
  </si>
  <si>
    <t>Packaging, rotogravure</t>
  </si>
  <si>
    <t>Publication gravure</t>
  </si>
  <si>
    <t>g/kg ink non diluted</t>
  </si>
  <si>
    <t>N=3 (EGTEI, 2003; UK IIR, 2012; Italian IIR, 2012)</t>
  </si>
  <si>
    <t>g/kg underseal agent</t>
  </si>
  <si>
    <t>N=2 (Austrian IIR, 2012; Swiss IIR, 2012)</t>
  </si>
  <si>
    <t>Preservation of wood (creosote preservative type)</t>
  </si>
  <si>
    <t>mg/kg creosote</t>
  </si>
  <si>
    <t>N=2 (Berdowski, 1995; UK IIR, 2012)</t>
  </si>
  <si>
    <t>Other, Use of Shoes</t>
  </si>
  <si>
    <t>g/pair</t>
  </si>
  <si>
    <t>N=1 (EGTEI, 2003a)</t>
  </si>
  <si>
    <t>N=2 (Passant et al., 2003; Swiss IIR, 2012)</t>
  </si>
  <si>
    <t>Enclosure of drying and other areas and venting through end-of-pipe controls such as condensation or incineration 1</t>
  </si>
  <si>
    <t>Schumacher type desolventiser-toaster-dryer-cooler with new hexane recovery section and process optimisations</t>
  </si>
  <si>
    <t>US EPA (1985) applied on European Commission (2001)</t>
  </si>
  <si>
    <t>Cakes, biscuits and breakfast cereals</t>
  </si>
  <si>
    <t>kg/Mg product</t>
  </si>
  <si>
    <t>Wine
unspecified colour</t>
  </si>
  <si>
    <t>kg/hl wine</t>
  </si>
  <si>
    <t>Grain whisky</t>
  </si>
  <si>
    <t>Light Rye bread</t>
  </si>
  <si>
    <t>Biofilter</t>
  </si>
  <si>
    <t>Particle abatement only</t>
  </si>
  <si>
    <t>Medium Energy Scrubber / Fabric Filter</t>
  </si>
  <si>
    <t>US EPA (1996) applied on TSP</t>
  </si>
  <si>
    <t>Batch type conversion, good APC</t>
  </si>
  <si>
    <t>Batch type conversion, no/minimal APC</t>
  </si>
  <si>
    <t>Venturi</t>
  </si>
  <si>
    <t>Cyclone / venturi</t>
  </si>
  <si>
    <t>Venturi / impingement / wet ESP</t>
  </si>
  <si>
    <t>ESP - Fabric filter</t>
  </si>
  <si>
    <t>Sheep burn using an air curtain incinerator</t>
  </si>
  <si>
    <t>Hansen (2000)</t>
  </si>
  <si>
    <t>3.D.a.1</t>
  </si>
  <si>
    <t>Camels</t>
  </si>
  <si>
    <t>‘Swine (Sows)</t>
  </si>
  <si>
    <t>Chardon and van der Hoek (2002); Schmidt et al. (2002) cited in Winkel et al. (2015); Jacobson et al. (2004); Koziel et al. (2004) cited in Winkel et al. (2015); Haeussermannn et al. (2006, 2008); Costa et al. (2009); Van Ransbeeck et al. (2013; Winkel et al. (2015)</t>
  </si>
  <si>
    <t>Lim et al. (2003); Demmers et al. (2010); Hayes et al. (2013); Shepherd et al. (2015); Fabbri et al. (2007); Dunlop et al. (2013); Winkel et al. (2015)</t>
  </si>
  <si>
    <t>Rösemann et al. (2015).</t>
  </si>
  <si>
    <t>Mules and Asses</t>
  </si>
  <si>
    <t>See Note in Guidebook Chapter</t>
  </si>
  <si>
    <t>ng WHO-TEQ/GJ</t>
  </si>
  <si>
    <t>Blast Furnace</t>
  </si>
  <si>
    <t>Coke/Blast Furnace Gas/Coke oven gas/NG/oil/BOF ga</t>
  </si>
  <si>
    <t>g/tonne pig iron</t>
  </si>
  <si>
    <t>Guidebook (2006) chapter B336</t>
  </si>
  <si>
    <t>Enamel</t>
  </si>
  <si>
    <t>European Commission (2012b)</t>
  </si>
  <si>
    <t>Table_3-17_46</t>
  </si>
  <si>
    <t>Table_3-17_84</t>
  </si>
  <si>
    <t>Table_3-27_10</t>
  </si>
  <si>
    <t>Diesel Medium - Euro 1 and later</t>
  </si>
  <si>
    <t>Table_3-27_04</t>
  </si>
  <si>
    <t>Petrol Medium - PRE-ECE to open loop</t>
  </si>
  <si>
    <t>Table_3-27_07</t>
  </si>
  <si>
    <t>Petrol Large-SUV-Executive - Euro 1 and later</t>
  </si>
  <si>
    <t>Table_3-27_08</t>
  </si>
  <si>
    <t>Diesel Small - Euro 4 and later</t>
  </si>
  <si>
    <t>Table_3-5_03</t>
  </si>
  <si>
    <t>Table_3-10_02</t>
  </si>
  <si>
    <t>Table_3-15_06</t>
  </si>
  <si>
    <t>Table_3-15_07</t>
  </si>
  <si>
    <t>Table_3-8_05</t>
  </si>
  <si>
    <t>Table_3-10_05</t>
  </si>
  <si>
    <t>Table_3-9_05</t>
  </si>
  <si>
    <t>Table_3-7_07</t>
  </si>
  <si>
    <t>Table_3-9_06</t>
  </si>
  <si>
    <t>Table_3-10_06</t>
  </si>
  <si>
    <t>Table_3-27_32</t>
  </si>
  <si>
    <t>&gt; 32 t - Conventional</t>
  </si>
  <si>
    <t>Table_3-27_29</t>
  </si>
  <si>
    <t>7.5-16 t - Euro I and later</t>
  </si>
  <si>
    <t>Table_3-27_35</t>
  </si>
  <si>
    <t>Urban CNG buses - HD Euro II</t>
  </si>
  <si>
    <t>Table_3-27_31</t>
  </si>
  <si>
    <t>16-32 t - Euro I and later</t>
  </si>
  <si>
    <t>Table_3-6_08</t>
  </si>
  <si>
    <t>EMEP/EEA Guidebook 2019</t>
  </si>
  <si>
    <t>Table_3-10_08</t>
  </si>
  <si>
    <t>Table_3-15_10</t>
  </si>
  <si>
    <t>Table_3-27_57</t>
  </si>
  <si>
    <t>4-stroke 250–750 cm³ - Euro 1 and on</t>
  </si>
  <si>
    <t>Table_3-27_58</t>
  </si>
  <si>
    <t>4-stroke &gt; 750 cm³ - Conventional</t>
  </si>
  <si>
    <t>Table_3-26_26</t>
  </si>
  <si>
    <t>Table_3-26_16</t>
  </si>
  <si>
    <t>Table_3-26_06</t>
  </si>
  <si>
    <t>Table_3-5_315</t>
  </si>
  <si>
    <t>Table_3-5_321</t>
  </si>
  <si>
    <t>Table_3-5_310</t>
  </si>
  <si>
    <t>Table_3-5_308</t>
  </si>
  <si>
    <t>Table_3-5_333</t>
  </si>
  <si>
    <t>Table_3-5_330</t>
  </si>
  <si>
    <t>Table_3-5_328</t>
  </si>
  <si>
    <t>Table_3-5_324</t>
  </si>
  <si>
    <t>Table_3-5_325</t>
  </si>
  <si>
    <t>Table_3-5_331</t>
  </si>
  <si>
    <t>Table_3-5_284</t>
  </si>
  <si>
    <t>Table_3-5_280</t>
  </si>
  <si>
    <t>Table_3-5_274</t>
  </si>
  <si>
    <t>Table_3-5_327</t>
  </si>
  <si>
    <t>Table_3-5_168</t>
  </si>
  <si>
    <t>Table_3-5_173</t>
  </si>
  <si>
    <t>Table_3-5_170</t>
  </si>
  <si>
    <t>Table_3-5_192</t>
  </si>
  <si>
    <t>Table_3-5_193</t>
  </si>
  <si>
    <t>Table_3-5_182</t>
  </si>
  <si>
    <t>Table_3-5_148</t>
  </si>
  <si>
    <t>Table_3-5_135</t>
  </si>
  <si>
    <t>Table_3-5_164</t>
  </si>
  <si>
    <t>Table_3-5_161</t>
  </si>
  <si>
    <t>Table_3-5_155</t>
  </si>
  <si>
    <t>Table_3-5_152</t>
  </si>
  <si>
    <t>Table_3-5_158</t>
  </si>
  <si>
    <t>Table_3-5_252</t>
  </si>
  <si>
    <t>Table_3-5_251</t>
  </si>
  <si>
    <t>Table_3-5_248</t>
  </si>
  <si>
    <t>Table_3-5_264</t>
  </si>
  <si>
    <t>Table_3-5_255</t>
  </si>
  <si>
    <t>Table_3-5_258</t>
  </si>
  <si>
    <t>Table_3-5_212</t>
  </si>
  <si>
    <t>Table_3-5_204</t>
  </si>
  <si>
    <t>Table_3-5_216</t>
  </si>
  <si>
    <t>Table_3-5_235</t>
  </si>
  <si>
    <t>Table_3-5_224</t>
  </si>
  <si>
    <t>Table_3-5_223</t>
  </si>
  <si>
    <t>Table_3-5_228</t>
  </si>
  <si>
    <t>Table_3-5_043</t>
  </si>
  <si>
    <t>Table_3-5_057</t>
  </si>
  <si>
    <t>Table_3-5_054</t>
  </si>
  <si>
    <t>Table_3-5_038</t>
  </si>
  <si>
    <t>Table_3-5_048</t>
  </si>
  <si>
    <t>Table_3-5_021</t>
  </si>
  <si>
    <t>Table_3-5_002</t>
  </si>
  <si>
    <t>Table_3-4c</t>
  </si>
  <si>
    <t>Table_3-3c</t>
  </si>
  <si>
    <t>Table_3-5_023</t>
  </si>
  <si>
    <t>Table_3-3a</t>
  </si>
  <si>
    <t>Table_3-5_270</t>
  </si>
  <si>
    <t>Table_3-5_020</t>
  </si>
  <si>
    <t>Table_3-5_004</t>
  </si>
  <si>
    <t>Table_3-5_110</t>
  </si>
  <si>
    <t>Table_3-5_109</t>
  </si>
  <si>
    <t>Table_3-5_120</t>
  </si>
  <si>
    <t>Table_3-5_117</t>
  </si>
  <si>
    <t>Table_3-5_114</t>
  </si>
  <si>
    <t>Table_3-5_068</t>
  </si>
  <si>
    <t>Table_3-5_077</t>
  </si>
  <si>
    <t>Table_3-5_065</t>
  </si>
  <si>
    <t>Table_3-5_063</t>
  </si>
  <si>
    <t>Table_3-5_061</t>
  </si>
  <si>
    <t>Table_3-5_069</t>
  </si>
  <si>
    <t>Table_3-5_089</t>
  </si>
  <si>
    <t>Table_3-5_081</t>
  </si>
  <si>
    <t>Table_3-5_080</t>
  </si>
  <si>
    <t>Table_3-2d</t>
  </si>
  <si>
    <t>UNEP (2005</t>
  </si>
  <si>
    <t>Peutz (2006), Vrins (1999)</t>
  </si>
  <si>
    <t>Clean water, tall tower, poor maintenance</t>
  </si>
  <si>
    <t>Clean water, normal tower, proper maintenance</t>
  </si>
  <si>
    <t>Automobile refuelling with no emission controls in operation</t>
  </si>
  <si>
    <t>Road tanker, top loading
No vapour balancing during previous off-loading</t>
  </si>
  <si>
    <t>Storage tank filling
Stage 1B - Vapour balancing during bulk gasoline tank filling</t>
  </si>
  <si>
    <t>Road tanker, bottom or top loading. Vapour balancing (Stage IB) during previous off-loading</t>
  </si>
  <si>
    <t>Beekens (2008)</t>
  </si>
  <si>
    <t>Central Baghouse</t>
  </si>
  <si>
    <t>Stripping and vent gas treatment</t>
  </si>
  <si>
    <t>IPPC BREF Polymers (2003)</t>
  </si>
  <si>
    <t>High impact polystyrene (HIPS)</t>
  </si>
  <si>
    <t>Low, medium and high pressure processes</t>
  </si>
  <si>
    <t>Includes dust suppression systems such as pressure equalisation</t>
  </si>
  <si>
    <t>µg I-TEQ/Mg pellet</t>
  </si>
  <si>
    <t>US EPA (2011, file no. 2040110)</t>
  </si>
  <si>
    <t>Pharmaceutical products</t>
  </si>
  <si>
    <t>Italian IIR (2012), Austrian IIR (2012)</t>
  </si>
  <si>
    <t>Cosmetics and toiletries (all)</t>
  </si>
  <si>
    <t>Household products (non-aerosol)</t>
  </si>
  <si>
    <t>Italian IIR (2012), UK IIR (2012)</t>
  </si>
  <si>
    <t>Table_3-5-I</t>
  </si>
  <si>
    <t>Do It Yourself (DIY)/ buildings (paint thinner)</t>
  </si>
  <si>
    <t>UK IIR (2012)</t>
  </si>
  <si>
    <t>Table_3-5-j</t>
  </si>
  <si>
    <t>Norwegian IIR (2012), Swiss IIR (2012)</t>
  </si>
  <si>
    <t>Table_3-2-h</t>
  </si>
  <si>
    <t>Other consumer uses (households, aerosols, cosmetics)</t>
  </si>
  <si>
    <t>Table_3-2-a</t>
  </si>
  <si>
    <t>Agrochemical uses</t>
  </si>
  <si>
    <t>Table_3-2-q</t>
  </si>
  <si>
    <t>Table_3-2-o</t>
  </si>
  <si>
    <t>Cosmetics and toiletries (personal deodorants and antiperspirants)</t>
  </si>
  <si>
    <t>Table_3-2-n</t>
  </si>
  <si>
    <t>Cosmetics and toiletries (face care)</t>
  </si>
  <si>
    <t>Very high solids systems (5% solvent content)</t>
  </si>
  <si>
    <t>Conventional primer; high solid surfacer; improved topcoat(s); better cleaning agent(1)</t>
  </si>
  <si>
    <t>Bus coating</t>
  </si>
  <si>
    <t>50% two layer - 50% one layer; waterborne primer, high solid basecoat, clear coat and solid coat; improvement of cleaning stages; improved solvent recovery/consumption reduction; incineration on electrophoresis oven, primer and enamel</t>
  </si>
  <si>
    <t>Use of conventional solvent-based products containing 50 wt-% solvent</t>
  </si>
  <si>
    <t>Assessment of data from EGTEI (2003)</t>
  </si>
  <si>
    <t>kg/bus</t>
  </si>
  <si>
    <t>Aqueous cleaning process</t>
  </si>
  <si>
    <t>Semi open-top degreaser and good housekeeping with activated carbon filter</t>
  </si>
  <si>
    <t>Semi open-top degreaser and good housekeeping</t>
  </si>
  <si>
    <t>Sealed chamber system using chlorinated solvents</t>
  </si>
  <si>
    <t>New generation closed-circuit PER machine</t>
  </si>
  <si>
    <t>Conventional closed-circuit PER machine with activated carbon filter</t>
  </si>
  <si>
    <t>UV curing inks (0 wt-% solvent); no secondary measure</t>
  </si>
  <si>
    <t>Conventional solvent products (80 wt-% solvent); secondary measure: adsorption and solvent recovery</t>
  </si>
  <si>
    <t>Impregnation with isopropanol and solvent-based cleaning agents.
Fugitive emissions 45% of input.
Secondary measure: thermal incineration</t>
  </si>
  <si>
    <t>Packaging, small flexography</t>
  </si>
  <si>
    <t>Reduced consumption of isopropanol and of cleaning agents with high flash points.
Fugitive emissions 25% of input.
Secondary measure: thermal incineration</t>
  </si>
  <si>
    <t>Preservation of wood (waterborne preservative)</t>
  </si>
  <si>
    <t>N=2 (EGTEI, 2004; Giddings, 1991)</t>
  </si>
  <si>
    <t>N=2 (Fyrv. Miljö, 1999, Swiss IIR, 2012)</t>
  </si>
  <si>
    <t>N=1 (Fyrv. Miljö, 1999)</t>
  </si>
  <si>
    <t>N=1 (Swiss IIR, 2012) (lubricant)</t>
  </si>
  <si>
    <t>0,35</t>
  </si>
  <si>
    <t>100% solvent based preservatives.
Improved application technique.
(Vacuum impregnation system)</t>
  </si>
  <si>
    <t>0,05</t>
  </si>
  <si>
    <t>US EPA (2011, file no.: 900152.5)</t>
  </si>
  <si>
    <t>Sugar</t>
  </si>
  <si>
    <t>kg/Mg sugar</t>
  </si>
  <si>
    <t>White wine</t>
  </si>
  <si>
    <t>Brandy</t>
  </si>
  <si>
    <t>Table_3-32</t>
  </si>
  <si>
    <t>Other spirits</t>
  </si>
  <si>
    <t>Bread, typical</t>
  </si>
  <si>
    <t>North America</t>
  </si>
  <si>
    <t>Sponge-dough bread</t>
  </si>
  <si>
    <t>Henderson (1977)</t>
  </si>
  <si>
    <t>Animal rendering</t>
  </si>
  <si>
    <t>kg/Mg meat</t>
  </si>
  <si>
    <t>Windrow composting of garden and park waste</t>
  </si>
  <si>
    <t>Denmark</t>
  </si>
  <si>
    <t>Boldrin et al. (2009)</t>
  </si>
  <si>
    <t>Storage of non-separated digestate</t>
  </si>
  <si>
    <t>Controlled combustion; minimal APC system</t>
  </si>
  <si>
    <t>CEPMEIP</t>
  </si>
  <si>
    <t>Dry Sorbent Injection / Fabric Filter / Scrubber</t>
  </si>
  <si>
    <t>High technology, continuous, controlled combustion, sophisticated APC system</t>
  </si>
  <si>
    <t>ESP - Venturi</t>
  </si>
  <si>
    <t>Venturi / impingement</t>
  </si>
  <si>
    <t>SKM (2005)</t>
  </si>
  <si>
    <t>5.D.1</t>
  </si>
  <si>
    <t>Domestic wastewater handling</t>
  </si>
  <si>
    <t>kg/person/year</t>
  </si>
  <si>
    <t>Sludge spreading</t>
  </si>
  <si>
    <t>g/kg NH3 in the sludge</t>
  </si>
  <si>
    <t>3.B.4.g.Ii</t>
  </si>
  <si>
    <t>‘Swine’ — Fattening pigs</t>
  </si>
  <si>
    <t>‘Swine’ (Fattening pigs (b))</t>
  </si>
  <si>
    <t>Reindeer</t>
  </si>
  <si>
    <t>Haeussermann et al. (2008); Costa et al. (2009); Winkel et al. (2015).</t>
  </si>
  <si>
    <t>Roumeliotis and Van Heyst (2007); Demmers et al. (2010); Modini et al. (2010); Roumeliotis et al. (2010); Lin et al. (2012) cited in Winkel et al. (2015); Winkel et al. (2015)</t>
  </si>
  <si>
    <t>Without natural crust</t>
  </si>
  <si>
    <t>Pig</t>
  </si>
  <si>
    <t>US EPA, 2011</t>
  </si>
  <si>
    <t>US EPA (1997), chapter 11.14</t>
  </si>
  <si>
    <t>Table_3-6_02</t>
  </si>
  <si>
    <t>Table_3-15_08</t>
  </si>
  <si>
    <t>Table_3-15_09</t>
  </si>
  <si>
    <t>CNG (buses)</t>
  </si>
  <si>
    <t>Table_3-7_06</t>
  </si>
  <si>
    <t>Table_3-27_54</t>
  </si>
  <si>
    <t>4-stroke &lt; 250 cm³ - Conventional</t>
  </si>
  <si>
    <t>Table_3-5_318</t>
  </si>
  <si>
    <t>Table_3-5_317</t>
  </si>
  <si>
    <t>Table_3-5_304</t>
  </si>
  <si>
    <t>Table_3-5_307</t>
  </si>
  <si>
    <t>Table_3-5_329</t>
  </si>
  <si>
    <t>Table_3-5_335</t>
  </si>
  <si>
    <t>Table_3-5_286</t>
  </si>
  <si>
    <t>Table_3-5_273</t>
  </si>
  <si>
    <t>Table_3-5_303</t>
  </si>
  <si>
    <t>Table_3-5_296</t>
  </si>
  <si>
    <t>Table_3-5_295</t>
  </si>
  <si>
    <t>Table_3-5_294</t>
  </si>
  <si>
    <t>Table_3-5_289</t>
  </si>
  <si>
    <t>Table_3-5_179</t>
  </si>
  <si>
    <t>Table_3-5_178</t>
  </si>
  <si>
    <t>Table_3-5_169</t>
  </si>
  <si>
    <t>Table_3-5_181</t>
  </si>
  <si>
    <t>Table_3-5_171</t>
  </si>
  <si>
    <t>Table_3-5_197</t>
  </si>
  <si>
    <t>Table_3-5_184</t>
  </si>
  <si>
    <t>Table_3-5_143</t>
  </si>
  <si>
    <t>Table_3-5_139</t>
  </si>
  <si>
    <t>Table_3-5_137</t>
  </si>
  <si>
    <t>Table_3-5_134</t>
  </si>
  <si>
    <t>Table_3-5_199</t>
  </si>
  <si>
    <t>Table_3-5_243</t>
  </si>
  <si>
    <t>Table_3-5_153</t>
  </si>
  <si>
    <t>Table_3-5_244</t>
  </si>
  <si>
    <t>Table_3-5_237</t>
  </si>
  <si>
    <t>Table_3-5_263</t>
  </si>
  <si>
    <t>Table_3-5_041</t>
  </si>
  <si>
    <t>Table_3-5_130</t>
  </si>
  <si>
    <t>Table_3-5_268</t>
  </si>
  <si>
    <t>Table_3-5_261</t>
  </si>
  <si>
    <t>Table_3-5_213</t>
  </si>
  <si>
    <t>Table_3-5_209</t>
  </si>
  <si>
    <t>Table_3-5_218</t>
  </si>
  <si>
    <t>Table_3-5_207</t>
  </si>
  <si>
    <t>Table_3-5_205</t>
  </si>
  <si>
    <t>Table_3-5_202</t>
  </si>
  <si>
    <t>Table_3-5_210</t>
  </si>
  <si>
    <t>Table_3-5_226</t>
  </si>
  <si>
    <t>Table_3-5_233</t>
  </si>
  <si>
    <t>Table_3-5_230</t>
  </si>
  <si>
    <t>Table_3-5_229</t>
  </si>
  <si>
    <t>Table_3-5_219</t>
  </si>
  <si>
    <t>Table_3-5_036</t>
  </si>
  <si>
    <t>Table_3-5_032</t>
  </si>
  <si>
    <t>Table_3-5_030</t>
  </si>
  <si>
    <t>Table_3-5_040</t>
  </si>
  <si>
    <t>Table_3-5_028</t>
  </si>
  <si>
    <t>Table_3-5_027</t>
  </si>
  <si>
    <t>Table_3-5_026</t>
  </si>
  <si>
    <t>Table_3-5_025</t>
  </si>
  <si>
    <t>Table_3-5_053</t>
  </si>
  <si>
    <t>Table_3-5_039</t>
  </si>
  <si>
    <t>Table_3-5_001</t>
  </si>
  <si>
    <t>Table_3-1c</t>
  </si>
  <si>
    <t>Table_3-1b</t>
  </si>
  <si>
    <t>Table_3-5_012</t>
  </si>
  <si>
    <t>Table_3-5_015</t>
  </si>
  <si>
    <t>Table_3-5_003</t>
  </si>
  <si>
    <t>Table_3-5_013</t>
  </si>
  <si>
    <t>Table_3-5_010</t>
  </si>
  <si>
    <t>Table_3-5_008</t>
  </si>
  <si>
    <t>Table_3-5_007</t>
  </si>
  <si>
    <t>Table_3-5_060</t>
  </si>
  <si>
    <t>Table_3-5_014</t>
  </si>
  <si>
    <t>Table_3-5_108</t>
  </si>
  <si>
    <t>Table_3-5_107</t>
  </si>
  <si>
    <t>Table_3-5_113</t>
  </si>
  <si>
    <t>Table_3-5_123</t>
  </si>
  <si>
    <t>Table_3-5_121</t>
  </si>
  <si>
    <t>Table_3-5_119</t>
  </si>
  <si>
    <t>Table_3-5_116</t>
  </si>
  <si>
    <t>Table_3-5_074</t>
  </si>
  <si>
    <t>Table_3-5_085</t>
  </si>
  <si>
    <t>Table_3-5_059</t>
  </si>
  <si>
    <t>Table_3-5_090</t>
  </si>
  <si>
    <t>Table_3-5_084</t>
  </si>
  <si>
    <t>Table_3-5_082</t>
  </si>
  <si>
    <t>Table_3-5_087</t>
  </si>
  <si>
    <t>Table_3-7c</t>
  </si>
  <si>
    <t>Alves et al. (2011); Goncalves et al. (2011); Fernandes et al. (2011); Bølling et al. (2009); Fine et al. (2002); Kupiainen &amp; Klimont; IIASA (2004)</t>
  </si>
  <si>
    <t>EMEP/EEA Guidebook 2009</t>
  </si>
  <si>
    <t>Decarbonization</t>
  </si>
  <si>
    <t>Shed and FF</t>
  </si>
  <si>
    <t>Environment Australia, 1999</t>
  </si>
  <si>
    <t>Two-staged sulphur recovery operations</t>
  </si>
  <si>
    <t>kg/Mg sulphur produced</t>
  </si>
  <si>
    <t>Additional cyclone stages installed external to the regenerator</t>
  </si>
  <si>
    <t>g/Mg coke burned</t>
  </si>
  <si>
    <t>Bertrand &amp; Siegell, 2002; CONCAWE (2009)*</t>
  </si>
  <si>
    <t>mercury cell</t>
  </si>
  <si>
    <t>Table_3-37</t>
  </si>
  <si>
    <t>balanced process, DCE unit</t>
  </si>
  <si>
    <t>Wet contact process (98% and 78 % sulphuric acid)</t>
  </si>
  <si>
    <t>Table_3-56</t>
  </si>
  <si>
    <t>Table_3-51</t>
  </si>
  <si>
    <t>Table_3-50</t>
  </si>
  <si>
    <t>In the case of tratment by oxidation the emissions are considered to be zero [BREF Polymers]</t>
  </si>
  <si>
    <t>kg/Mg produced</t>
  </si>
  <si>
    <t>Medium Pressure process</t>
  </si>
  <si>
    <t>CaC2 production without the usage of furnace gas</t>
  </si>
  <si>
    <t>high performance washer (airfine)</t>
  </si>
  <si>
    <t>injection of adsorbents / fabric filters</t>
  </si>
  <si>
    <t>mg/Mg pellet</t>
  </si>
  <si>
    <t>US EPA, no. 9000510 applied on Theloke et al. (2008)</t>
  </si>
  <si>
    <t>µg/Mg copper</t>
  </si>
  <si>
    <t>Car care products (non-aerosol)</t>
  </si>
  <si>
    <t>Cosmetics and toiletries (aerosol)</t>
  </si>
  <si>
    <t>Italian IIR (2012)</t>
  </si>
  <si>
    <t>Table_3-5-a</t>
  </si>
  <si>
    <t>Household products (aerosol)</t>
  </si>
  <si>
    <t>Table_3-5-e</t>
  </si>
  <si>
    <t>Table_3-5-f</t>
  </si>
  <si>
    <t>Table_3-5-l</t>
  </si>
  <si>
    <t>Italian IIR (2012), Swiss IIR (2012)</t>
  </si>
  <si>
    <t>Table_3-2-b</t>
  </si>
  <si>
    <t>Blowing agents</t>
  </si>
  <si>
    <t>Table_3-1-a</t>
  </si>
  <si>
    <t>Western Europe</t>
  </si>
  <si>
    <t>Table_3-2-x</t>
  </si>
  <si>
    <t>Add on: incinerator on drying oven</t>
  </si>
  <si>
    <t>High solids system (20% solvent content)</t>
  </si>
  <si>
    <t>Conventional primer; high solid surfacer; conventional topcoat(s); basic cleaning agent</t>
  </si>
  <si>
    <t>Add-on: Thermal oxidation</t>
  </si>
  <si>
    <t>80% two layer - 20% one layer; waterborne primer and basecoat, high solid clear coat, waterborne solid coat; improvement of cleaning stages; improved solvent recovery/consumption reduction; incineration on electrophoresis oven, primer and enamel</t>
  </si>
  <si>
    <t>Use of water based products (30 wt-% solvent content)</t>
  </si>
  <si>
    <t>62% solvent content in enamel; reduced emissions from wax application; reduced fugitive emissions; 97% abatement efficiency in oven</t>
  </si>
  <si>
    <t>Water-based primer and basecoat</t>
  </si>
  <si>
    <t>Solvent-based primer; water-based basecoat</t>
  </si>
  <si>
    <t>Closed degreaser using A3 solvents or fluoro solvents (HFC and HFE)</t>
  </si>
  <si>
    <t>g/kg textiles cleaned</t>
  </si>
  <si>
    <t>Use of 100% of 4% pentane expandable beads; no secondary measure</t>
  </si>
  <si>
    <t>Primary measure program 1; low use of secondary measures</t>
  </si>
  <si>
    <t>Speciality organic chemical industry, including the pharmaceutical product manufacturing industry</t>
  </si>
  <si>
    <t>g/kg solvents used</t>
  </si>
  <si>
    <t>60% of products used replaced by 2 components adhesives (0 wt-% solvent); secondary measure: adsorption and solvent recovery</t>
  </si>
  <si>
    <t>60% of products used replaced by 2 components adhesives (0 wt-% solvent); secondary measure: incineration</t>
  </si>
  <si>
    <t>g/kg ink</t>
  </si>
  <si>
    <t>Application of glues and adhesives (industrial application of adhesives)</t>
  </si>
  <si>
    <t>N=2 (Norwegian IIR, 2012; Swiss IIR, 2012). This value is given preference</t>
  </si>
  <si>
    <t>g/kg adhesives</t>
  </si>
  <si>
    <t>N=3 (EGTEI, 2003; Austrian IIR, 2012; UK IIR 2012)</t>
  </si>
  <si>
    <t>g/kg creosote</t>
  </si>
  <si>
    <t>N=2 (IIASA, 2008; UK IIR, 2012)</t>
  </si>
  <si>
    <t>"100% water based preservatives.
Improved application technique.
(Vacuum impregnation system)."</t>
  </si>
  <si>
    <t>Preservation of wood (general)</t>
  </si>
  <si>
    <t>gTEQ/t PCP applied</t>
  </si>
  <si>
    <t>N=1 (UK IIR, 2012)</t>
  </si>
  <si>
    <t>N=1 (Swiss IIR, 2012) (pesticide)</t>
  </si>
  <si>
    <t>Mineral Wool Enduction</t>
  </si>
  <si>
    <t>Emulsions (2% solvent, 50% solid) without secondary abatement</t>
  </si>
  <si>
    <t>Sandmo, 2011</t>
  </si>
  <si>
    <t>"Process optimisation.
100% more concentrated solvent based preservatives.
Improved application technique.
(Vacuum impregnation system)"</t>
  </si>
  <si>
    <t>Enclosure of drying and other areas and venting through end-of-pipe controls such as condensation or incineration</t>
  </si>
  <si>
    <t>0,1</t>
  </si>
  <si>
    <t>Meat, fish and poultry</t>
  </si>
  <si>
    <t>Red whine</t>
  </si>
  <si>
    <t>Spirits
unspecified sort</t>
  </si>
  <si>
    <t>High technology combustion, sophisticated APCS</t>
  </si>
  <si>
    <t>Controlled combustion, minimal APCS</t>
  </si>
  <si>
    <t>Cyclone / venturi / impingement</t>
  </si>
  <si>
    <t>Bremmer (1994), Thomas (1994)</t>
  </si>
  <si>
    <t>5.D</t>
  </si>
  <si>
    <t>Wastewater handling</t>
  </si>
  <si>
    <t>Assume same ratio for TSP to PM10 as ‘Other poultry’</t>
  </si>
  <si>
    <t>‘Swine’ (fattening pigs)</t>
  </si>
  <si>
    <t>‘Swine’ (sows)</t>
  </si>
  <si>
    <t>x</t>
  </si>
  <si>
    <t>EPS Pollutants</t>
  </si>
  <si>
    <t>https://www.eea.europa.eu/publications/emep-eea-guidebook-2019</t>
  </si>
  <si>
    <t>EPS pollutant mapping</t>
  </si>
  <si>
    <t>EPS fuel mapping</t>
  </si>
  <si>
    <t>EPS Fuels</t>
  </si>
  <si>
    <t>EPS electricity mapping</t>
  </si>
  <si>
    <t>EPS Electricity Sources</t>
  </si>
  <si>
    <t>Conversions</t>
  </si>
  <si>
    <t>Ships</t>
  </si>
  <si>
    <t>Motorbikes</t>
  </si>
  <si>
    <t>Cement</t>
  </si>
  <si>
    <t>Natural Gas and Petroleum Systems</t>
  </si>
  <si>
    <t>Steel</t>
  </si>
  <si>
    <t>Mining</t>
  </si>
  <si>
    <t>Waste Management</t>
  </si>
  <si>
    <t>Agriculture</t>
  </si>
  <si>
    <t>Converted Emissions Factors (g pollutant/BTU)</t>
  </si>
  <si>
    <t>Start Year Fleet Average Fuel Economy (SYFAFE)</t>
  </si>
  <si>
    <t>Fuel Economy (passenger*miles/BTU)</t>
  </si>
  <si>
    <t>battery electric vehicle</t>
  </si>
  <si>
    <t>natural gas vehicle</t>
  </si>
  <si>
    <t>gasoline vehicle</t>
  </si>
  <si>
    <t>diesel vehicle</t>
  </si>
  <si>
    <t>plugin hybrid vehicle</t>
  </si>
  <si>
    <t>LPG vehicle</t>
  </si>
  <si>
    <t>hydrogen vehicle</t>
  </si>
  <si>
    <t>Fuel Economy (freight ton*miles/BTU)</t>
  </si>
  <si>
    <t>Passenger (passenger*miles/BTU)</t>
  </si>
  <si>
    <t>Freight (freight ton*miles/BTU)</t>
  </si>
  <si>
    <t>Converted to g/BTU</t>
  </si>
  <si>
    <t>km per mile</t>
  </si>
  <si>
    <t>lbs per kg</t>
  </si>
  <si>
    <t>EPS sector mapping</t>
  </si>
  <si>
    <t>EPS Sectors</t>
  </si>
  <si>
    <t>Selected EF</t>
  </si>
  <si>
    <t>lb/gal</t>
  </si>
  <si>
    <t>kg/gal</t>
  </si>
  <si>
    <t>BTU/gal</t>
  </si>
  <si>
    <t>Fixed conversion</t>
  </si>
  <si>
    <t>https://www.fueleconomy.gov/feg/contentincludes/co2_inc.htm</t>
  </si>
  <si>
    <t>Calculation</t>
  </si>
  <si>
    <t>https://www.eia.gov/energyexplained/units-and-calculators/energy-conversion-calculators.php</t>
  </si>
  <si>
    <t>https://afdc.energy.gov/files/u/publication/fuel_comparison_chart.pdf</t>
  </si>
  <si>
    <t>BTU/lb</t>
  </si>
  <si>
    <t>https://www.comparepropane.com/how-much-does-a-propane-tank-weigh</t>
  </si>
  <si>
    <t>https://www.tcsfuel.com/blog/the-weight-of-diesel-fuel</t>
  </si>
  <si>
    <t>https://www.eia.gov/totalenergy/data/monthly/pdf/mer.pdf</t>
  </si>
  <si>
    <t>February 2021</t>
  </si>
  <si>
    <t>Monthly Energy Review</t>
  </si>
  <si>
    <t>Appendix A: British Thermal Unit Conversion Factors</t>
  </si>
  <si>
    <t>Heat Contents of Fuels</t>
  </si>
  <si>
    <t>Energy Content Conversions</t>
  </si>
  <si>
    <t>CO2 Emissions Factors</t>
  </si>
  <si>
    <t>BTU per GJ</t>
  </si>
  <si>
    <t>(g pollutant/BTU)</t>
  </si>
  <si>
    <t>Proxy value based on similar fuel</t>
  </si>
  <si>
    <t>Different calculation formula</t>
  </si>
  <si>
    <t>Color Key</t>
  </si>
  <si>
    <t>Other Industrial</t>
  </si>
  <si>
    <t>US data</t>
  </si>
  <si>
    <t>Other Industries</t>
  </si>
  <si>
    <t>natural gas (CNG or LNG)</t>
  </si>
  <si>
    <t>BTU/kg</t>
  </si>
  <si>
    <t>EIA (see 'Fuel Heat Contents' sheet)</t>
  </si>
  <si>
    <t>https://en.wikipedia.org/wiki/Jet_fuel</t>
  </si>
  <si>
    <t>https://en.wikipedia.org/wiki/Heating_oil#Technical_Characteristics</t>
  </si>
  <si>
    <t>*Where available, energy content values are HHVs</t>
  </si>
  <si>
    <t>BTU/tonne</t>
  </si>
  <si>
    <t>Sources:</t>
  </si>
  <si>
    <t>European Environment Agency</t>
  </si>
  <si>
    <t>EMEP/EEA air pollutant emissions inventory guidebook</t>
  </si>
  <si>
    <t>Emission Factor Database</t>
  </si>
  <si>
    <t>http://efdb.apps.eea.europa.eu/</t>
  </si>
  <si>
    <t>All other values come from the US EPS version of this variable</t>
  </si>
  <si>
    <t>Pollutant Emissions</t>
  </si>
  <si>
    <t>Notes from the US EPS:</t>
  </si>
  <si>
    <t>The EEA pollutant emissions inventory does not provide all the necessary emissions factors.</t>
  </si>
  <si>
    <t>Many of the emissions factors for the EU EPS are thus copied over from the US EPS.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</si>
</sst>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(* #,##0.00_);_(* \(#,##0.00\);_(* &quot;-&quot;??_);_(@_)"/>
    <numFmt numFmtId="166" formatCode="0.0"/>
    <numFmt numFmtId="167" formatCode="0.000"/>
    <numFmt numFmtId="170" formatCode="0.000000000"/>
    <numFmt numFmtId="172" formatCode="#,##0.0"/>
    <numFmt numFmtId="184" formatCode="_(* #,##0.000000_);_(* \(#,##0.000000\);_(* &quot;-&quot;??_);_(@_)"/>
  </numFmts>
  <fonts count="1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10"/>
      <color indexed="8"/>
      <name val="Arial"/>
      <family val="2"/>
    </font>
    <font>
      <sz val="11"/>
      <color theme="0" tint="-0.249977111117893"/>
      <name val="Calibri"/>
      <family val="2"/>
      <scheme val="minor"/>
    </font>
    <font>
      <sz val="10"/>
      <name val="Verdana"/>
      <family val="2"/>
    </font>
    <font>
      <u/>
      <sz val="10"/>
      <color indexed="12"/>
      <name val="Verdana"/>
      <family val="2"/>
    </font>
    <font>
      <b/>
      <sz val="11"/>
      <color indexed="8"/>
      <name val="Calibri"/>
      <family val="2"/>
      <scheme val="minor"/>
    </font>
    <font>
      <b/>
      <sz val="11"/>
      <color theme="0" tint="-0.249977111117893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6"/>
        <bgColor indexed="64"/>
      </patternFill>
    </fill>
  </fills>
  <borders count="19">
    <border>
      <left/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/>
      <top style="thin">
        <color auto="1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</borders>
  <cellStyleXfs count="10">
    <xf numFmtId="0" fontId="0" fillId="0" borderId="0"/>
    <xf numFmtId="9" fontId="1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/>
    <xf numFmtId="0" fontId="4" fillId="0" borderId="9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8" fillId="0" borderId="0" applyNumberFormat="0" applyFill="0" applyBorder="0" applyAlignment="0" applyProtection="0">
      <alignment vertical="top"/>
      <protection locked="0"/>
    </xf>
    <xf numFmtId="9" fontId="4" fillId="0" borderId="0" applyFont="0" applyFill="0" applyBorder="0" applyAlignment="0" applyProtection="0"/>
  </cellStyleXfs>
  <cellXfs count="100">
    <xf numFmtId="0" fontId="0" fillId="0" borderId="0" xfId="0"/>
    <xf numFmtId="0" fontId="2" fillId="0" borderId="0" xfId="0" applyFont="1"/>
    <xf numFmtId="0" fontId="0" fillId="0" borderId="0" xfId="0" applyAlignment="1">
      <alignment horizontal="left"/>
    </xf>
    <xf numFmtId="0" fontId="3" fillId="0" borderId="0" xfId="2"/>
    <xf numFmtId="0" fontId="0" fillId="0" borderId="0" xfId="0" applyAlignment="1">
      <alignment horizontal="right"/>
    </xf>
    <xf numFmtId="170" fontId="0" fillId="0" borderId="0" xfId="0" applyNumberFormat="1"/>
    <xf numFmtId="0" fontId="0" fillId="0" borderId="8" xfId="0" applyBorder="1"/>
    <xf numFmtId="0" fontId="0" fillId="0" borderId="0" xfId="0" applyFill="1" applyAlignment="1">
      <alignment horizontal="right"/>
    </xf>
    <xf numFmtId="0" fontId="0" fillId="0" borderId="0" xfId="0" applyBorder="1"/>
    <xf numFmtId="0" fontId="0" fillId="0" borderId="0" xfId="0" applyBorder="1" applyAlignment="1">
      <alignment horizontal="left"/>
    </xf>
    <xf numFmtId="0" fontId="0" fillId="0" borderId="6" xfId="0" applyBorder="1"/>
    <xf numFmtId="0" fontId="0" fillId="0" borderId="7" xfId="0" applyBorder="1"/>
    <xf numFmtId="0" fontId="2" fillId="3" borderId="0" xfId="0" applyFont="1" applyFill="1"/>
    <xf numFmtId="0" fontId="0" fillId="2" borderId="0" xfId="0" applyFill="1"/>
    <xf numFmtId="0" fontId="0" fillId="0" borderId="0" xfId="0" applyFill="1"/>
    <xf numFmtId="0" fontId="0" fillId="0" borderId="0" xfId="0" applyFont="1"/>
    <xf numFmtId="0" fontId="2" fillId="4" borderId="10" xfId="0" applyFont="1" applyFill="1" applyBorder="1"/>
    <xf numFmtId="0" fontId="6" fillId="0" borderId="0" xfId="0" applyFont="1"/>
    <xf numFmtId="0" fontId="0" fillId="0" borderId="4" xfId="0" applyBorder="1"/>
    <xf numFmtId="184" fontId="0" fillId="0" borderId="0" xfId="0" applyNumberFormat="1"/>
    <xf numFmtId="0" fontId="0" fillId="0" borderId="0" xfId="0" applyAlignment="1">
      <alignment wrapText="1"/>
    </xf>
    <xf numFmtId="0" fontId="0" fillId="0" borderId="0" xfId="0" applyAlignment="1">
      <alignment horizontal="right" wrapText="1"/>
    </xf>
    <xf numFmtId="1" fontId="0" fillId="0" borderId="0" xfId="0" applyNumberFormat="1"/>
    <xf numFmtId="0" fontId="9" fillId="0" borderId="0" xfId="0" applyFont="1" applyAlignment="1">
      <alignment wrapText="1"/>
    </xf>
    <xf numFmtId="0" fontId="2" fillId="0" borderId="0" xfId="0" applyFont="1" applyAlignment="1">
      <alignment wrapText="1"/>
    </xf>
    <xf numFmtId="0" fontId="9" fillId="0" borderId="0" xfId="0" applyFont="1" applyFill="1" applyAlignment="1">
      <alignment wrapText="1"/>
    </xf>
    <xf numFmtId="0" fontId="0" fillId="0" borderId="0" xfId="1" applyNumberFormat="1" applyFont="1"/>
    <xf numFmtId="11" fontId="0" fillId="0" borderId="0" xfId="0" applyNumberFormat="1"/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10" fillId="0" borderId="0" xfId="0" applyFont="1"/>
    <xf numFmtId="0" fontId="0" fillId="0" borderId="0" xfId="0" applyFill="1" applyAlignment="1">
      <alignment horizontal="left"/>
    </xf>
    <xf numFmtId="0" fontId="2" fillId="0" borderId="5" xfId="0" applyFont="1" applyBorder="1"/>
    <xf numFmtId="0" fontId="0" fillId="0" borderId="2" xfId="0" applyBorder="1"/>
    <xf numFmtId="0" fontId="0" fillId="0" borderId="3" xfId="0" applyBorder="1"/>
    <xf numFmtId="0" fontId="0" fillId="0" borderId="1" xfId="0" applyBorder="1"/>
    <xf numFmtId="0" fontId="2" fillId="5" borderId="0" xfId="0" applyFont="1" applyFill="1" applyAlignment="1">
      <alignment vertical="center"/>
    </xf>
    <xf numFmtId="0" fontId="0" fillId="5" borderId="0" xfId="0" applyFill="1" applyAlignment="1">
      <alignment horizontal="center" vertical="center"/>
    </xf>
    <xf numFmtId="0" fontId="0" fillId="0" borderId="4" xfId="0" applyBorder="1" applyAlignment="1">
      <alignment horizontal="center"/>
    </xf>
    <xf numFmtId="0" fontId="0" fillId="0" borderId="2" xfId="0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7" xfId="0" applyBorder="1" applyAlignment="1">
      <alignment horizontal="center"/>
    </xf>
    <xf numFmtId="0" fontId="2" fillId="0" borderId="5" xfId="0" applyFont="1" applyBorder="1" applyAlignment="1">
      <alignment horizontal="left"/>
    </xf>
    <xf numFmtId="0" fontId="0" fillId="0" borderId="6" xfId="0" applyBorder="1" applyAlignment="1">
      <alignment horizontal="left"/>
    </xf>
    <xf numFmtId="11" fontId="0" fillId="0" borderId="0" xfId="0" applyNumberFormat="1" applyAlignment="1">
      <alignment horizontal="center"/>
    </xf>
    <xf numFmtId="11" fontId="0" fillId="0" borderId="0" xfId="0" applyNumberFormat="1" applyBorder="1" applyAlignment="1">
      <alignment horizontal="center"/>
    </xf>
    <xf numFmtId="11" fontId="2" fillId="4" borderId="0" xfId="0" applyNumberFormat="1" applyFont="1" applyFill="1" applyAlignment="1">
      <alignment horizontal="center"/>
    </xf>
    <xf numFmtId="0" fontId="0" fillId="0" borderId="0" xfId="0" applyAlignment="1"/>
    <xf numFmtId="11" fontId="0" fillId="0" borderId="3" xfId="0" applyNumberFormat="1" applyBorder="1" applyAlignment="1">
      <alignment horizontal="center"/>
    </xf>
    <xf numFmtId="0" fontId="3" fillId="0" borderId="0" xfId="2" applyAlignment="1"/>
    <xf numFmtId="0" fontId="0" fillId="0" borderId="0" xfId="0" applyFill="1" applyBorder="1" applyAlignment="1"/>
    <xf numFmtId="3" fontId="0" fillId="0" borderId="0" xfId="0" applyNumberFormat="1" applyAlignment="1">
      <alignment horizontal="center"/>
    </xf>
    <xf numFmtId="0" fontId="11" fillId="0" borderId="0" xfId="0" applyFont="1"/>
    <xf numFmtId="167" fontId="0" fillId="0" borderId="0" xfId="0" applyNumberFormat="1" applyAlignment="1">
      <alignment horizontal="center"/>
    </xf>
    <xf numFmtId="166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0" fontId="2" fillId="0" borderId="0" xfId="0" applyFont="1" applyBorder="1" applyAlignment="1">
      <alignment horizontal="left"/>
    </xf>
    <xf numFmtId="1" fontId="0" fillId="0" borderId="0" xfId="0" applyNumberFormat="1" applyAlignment="1">
      <alignment horizontal="center"/>
    </xf>
    <xf numFmtId="0" fontId="0" fillId="0" borderId="0" xfId="0" quotePrefix="1" applyFill="1" applyAlignment="1">
      <alignment horizontal="left"/>
    </xf>
    <xf numFmtId="0" fontId="3" fillId="0" borderId="0" xfId="2" applyFill="1"/>
    <xf numFmtId="0" fontId="0" fillId="8" borderId="6" xfId="0" applyFill="1" applyBorder="1"/>
    <xf numFmtId="0" fontId="0" fillId="6" borderId="6" xfId="0" applyFill="1" applyBorder="1"/>
    <xf numFmtId="0" fontId="0" fillId="7" borderId="7" xfId="0" applyFill="1" applyBorder="1"/>
    <xf numFmtId="0" fontId="2" fillId="0" borderId="6" xfId="0" applyFont="1" applyBorder="1"/>
    <xf numFmtId="0" fontId="0" fillId="3" borderId="0" xfId="0" applyFill="1" applyBorder="1" applyAlignment="1">
      <alignment horizontal="center"/>
    </xf>
    <xf numFmtId="11" fontId="0" fillId="0" borderId="0" xfId="0" applyNumberFormat="1" applyFill="1" applyBorder="1" applyAlignment="1">
      <alignment horizontal="center"/>
    </xf>
    <xf numFmtId="11" fontId="0" fillId="6" borderId="0" xfId="0" applyNumberFormat="1" applyFill="1" applyBorder="1" applyAlignment="1">
      <alignment horizontal="center"/>
    </xf>
    <xf numFmtId="11" fontId="0" fillId="7" borderId="0" xfId="0" applyNumberFormat="1" applyFill="1" applyBorder="1" applyAlignment="1">
      <alignment horizontal="center"/>
    </xf>
    <xf numFmtId="0" fontId="0" fillId="3" borderId="8" xfId="0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11" fontId="0" fillId="8" borderId="0" xfId="0" applyNumberFormat="1" applyFill="1" applyBorder="1" applyAlignment="1">
      <alignment horizontal="center"/>
    </xf>
    <xf numFmtId="11" fontId="0" fillId="8" borderId="3" xfId="0" applyNumberFormat="1" applyFill="1" applyBorder="1" applyAlignment="1">
      <alignment horizontal="center"/>
    </xf>
    <xf numFmtId="11" fontId="0" fillId="7" borderId="3" xfId="0" applyNumberFormat="1" applyFill="1" applyBorder="1" applyAlignment="1">
      <alignment horizontal="center"/>
    </xf>
    <xf numFmtId="0" fontId="0" fillId="0" borderId="11" xfId="0" applyBorder="1"/>
    <xf numFmtId="0" fontId="0" fillId="0" borderId="12" xfId="0" applyBorder="1"/>
    <xf numFmtId="0" fontId="2" fillId="0" borderId="11" xfId="0" applyFont="1" applyBorder="1"/>
    <xf numFmtId="0" fontId="0" fillId="0" borderId="16" xfId="0" applyBorder="1"/>
    <xf numFmtId="0" fontId="0" fillId="0" borderId="13" xfId="0" applyBorder="1"/>
    <xf numFmtId="0" fontId="0" fillId="0" borderId="14" xfId="0" applyBorder="1"/>
    <xf numFmtId="0" fontId="2" fillId="0" borderId="0" xfId="0" applyFont="1" applyBorder="1"/>
    <xf numFmtId="0" fontId="0" fillId="9" borderId="0" xfId="0" applyFill="1"/>
    <xf numFmtId="0" fontId="2" fillId="5" borderId="15" xfId="0" applyFont="1" applyFill="1" applyBorder="1"/>
    <xf numFmtId="0" fontId="0" fillId="5" borderId="17" xfId="0" applyFill="1" applyBorder="1"/>
    <xf numFmtId="0" fontId="0" fillId="5" borderId="18" xfId="0" applyFill="1" applyBorder="1"/>
    <xf numFmtId="11" fontId="0" fillId="8" borderId="0" xfId="0" applyNumberFormat="1" applyFill="1" applyBorder="1"/>
    <xf numFmtId="11" fontId="0" fillId="8" borderId="3" xfId="0" applyNumberFormat="1" applyFill="1" applyBorder="1"/>
    <xf numFmtId="11" fontId="0" fillId="8" borderId="8" xfId="0" applyNumberFormat="1" applyFill="1" applyBorder="1"/>
    <xf numFmtId="11" fontId="0" fillId="8" borderId="1" xfId="0" applyNumberFormat="1" applyFill="1" applyBorder="1"/>
    <xf numFmtId="0" fontId="0" fillId="0" borderId="0" xfId="0" applyFill="1" applyAlignment="1">
      <alignment horizontal="center"/>
    </xf>
    <xf numFmtId="166" fontId="0" fillId="0" borderId="0" xfId="0" applyNumberFormat="1" applyFill="1" applyAlignment="1">
      <alignment horizontal="center"/>
    </xf>
    <xf numFmtId="1" fontId="0" fillId="3" borderId="0" xfId="0" applyNumberFormat="1" applyFill="1" applyBorder="1" applyAlignment="1">
      <alignment horizontal="center"/>
    </xf>
    <xf numFmtId="1" fontId="0" fillId="3" borderId="8" xfId="0" applyNumberFormat="1" applyFill="1" applyBorder="1" applyAlignment="1">
      <alignment horizontal="center"/>
    </xf>
    <xf numFmtId="1" fontId="0" fillId="3" borderId="1" xfId="0" applyNumberFormat="1" applyFill="1" applyBorder="1" applyAlignment="1">
      <alignment horizontal="center"/>
    </xf>
    <xf numFmtId="11" fontId="0" fillId="0" borderId="0" xfId="0" applyNumberFormat="1" applyFill="1"/>
    <xf numFmtId="0" fontId="2" fillId="0" borderId="0" xfId="0" applyFont="1" applyAlignment="1">
      <alignment horizontal="left"/>
    </xf>
  </cellXfs>
  <cellStyles count="10">
    <cellStyle name="Comma 2" xfId="6" xr:uid="{00000000-0005-0000-0000-000001000000}"/>
    <cellStyle name="Hyperlink" xfId="2" builtinId="8"/>
    <cellStyle name="Hyperlink 2" xfId="8" xr:uid="{00000000-0005-0000-0000-000003000000}"/>
    <cellStyle name="Normal" xfId="0" builtinId="0"/>
    <cellStyle name="Normal 2" xfId="5" xr:uid="{00000000-0005-0000-0000-000005000000}"/>
    <cellStyle name="Normal 21" xfId="3" xr:uid="{00000000-0005-0000-0000-000006000000}"/>
    <cellStyle name="Normal 40" xfId="4" xr:uid="{00000000-0005-0000-0000-000007000000}"/>
    <cellStyle name="Percent" xfId="1" builtinId="5"/>
    <cellStyle name="Percent 2" xfId="7" xr:uid="{00000000-0005-0000-0000-00000B000000}"/>
    <cellStyle name="Percent 3" xfId="9" xr:uid="{00000000-0005-0000-0000-00000C000000}"/>
  </cellStyles>
  <dxfs count="0"/>
  <tableStyles count="0" defaultTableStyle="TableStyleMedium2" defaultPivotStyle="PivotStyleLight16"/>
  <colors>
    <mruColors>
      <color rgb="FF33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284908</xdr:colOff>
      <xdr:row>5</xdr:row>
      <xdr:rowOff>150437</xdr:rowOff>
    </xdr:from>
    <xdr:to>
      <xdr:col>15</xdr:col>
      <xdr:colOff>476614</xdr:colOff>
      <xdr:row>25</xdr:row>
      <xdr:rowOff>112058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3D4947A3-EE45-4A21-BB50-EE864F577751}"/>
            </a:ext>
          </a:extLst>
        </xdr:cNvPr>
        <xdr:cNvGrpSpPr/>
      </xdr:nvGrpSpPr>
      <xdr:grpSpPr>
        <a:xfrm>
          <a:off x="5977496" y="1046908"/>
          <a:ext cx="5413647" cy="3547503"/>
          <a:chOff x="5456984" y="1055313"/>
          <a:chExt cx="4991737" cy="3020545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835CAA31-8051-47E3-BCEE-A8ABE6287F1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5456984" y="1055313"/>
            <a:ext cx="4991737" cy="3020545"/>
          </a:xfrm>
          <a:prstGeom prst="rect">
            <a:avLst/>
          </a:prstGeom>
        </xdr:spPr>
      </xdr:pic>
      <xdr:sp macro="" textlink="">
        <xdr:nvSpPr>
          <xdr:cNvPr id="4" name="Rectangle 3">
            <a:extLst>
              <a:ext uri="{FF2B5EF4-FFF2-40B4-BE49-F238E27FC236}">
                <a16:creationId xmlns:a16="http://schemas.microsoft.com/office/drawing/2014/main" id="{CDBD1CEE-0EF5-4FFF-9C61-4774E3414962}"/>
              </a:ext>
            </a:extLst>
          </xdr:cNvPr>
          <xdr:cNvSpPr/>
        </xdr:nvSpPr>
        <xdr:spPr>
          <a:xfrm>
            <a:off x="5505450" y="2800350"/>
            <a:ext cx="4867275" cy="2000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</xdr:col>
      <xdr:colOff>0</xdr:colOff>
      <xdr:row>5</xdr:row>
      <xdr:rowOff>179293</xdr:rowOff>
    </xdr:from>
    <xdr:to>
      <xdr:col>8</xdr:col>
      <xdr:colOff>362534</xdr:colOff>
      <xdr:row>32</xdr:row>
      <xdr:rowOff>38380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8A334B79-2636-4E4B-B586-EAD870F15BBF}"/>
            </a:ext>
          </a:extLst>
        </xdr:cNvPr>
        <xdr:cNvGrpSpPr/>
      </xdr:nvGrpSpPr>
      <xdr:grpSpPr>
        <a:xfrm>
          <a:off x="22412" y="1075764"/>
          <a:ext cx="5382769" cy="4700028"/>
          <a:chOff x="22412" y="1075764"/>
          <a:chExt cx="5382769" cy="4700028"/>
        </a:xfrm>
      </xdr:grpSpPr>
      <xdr:pic>
        <xdr:nvPicPr>
          <xdr:cNvPr id="2" name="Picture 1">
            <a:extLst>
              <a:ext uri="{FF2B5EF4-FFF2-40B4-BE49-F238E27FC236}">
                <a16:creationId xmlns:a16="http://schemas.microsoft.com/office/drawing/2014/main" id="{C7DA96E0-D587-42E0-A0B2-B456AA701B7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2412" y="1075764"/>
            <a:ext cx="5382769" cy="4700028"/>
          </a:xfrm>
          <a:prstGeom prst="rect">
            <a:avLst/>
          </a:prstGeom>
        </xdr:spPr>
      </xdr:pic>
      <xdr:sp macro="" textlink="">
        <xdr:nvSpPr>
          <xdr:cNvPr id="6" name="Rectangle 5">
            <a:extLst>
              <a:ext uri="{FF2B5EF4-FFF2-40B4-BE49-F238E27FC236}">
                <a16:creationId xmlns:a16="http://schemas.microsoft.com/office/drawing/2014/main" id="{91CA4786-E6D7-4EE8-9735-A4E671701816}"/>
              </a:ext>
            </a:extLst>
          </xdr:cNvPr>
          <xdr:cNvSpPr/>
        </xdr:nvSpPr>
        <xdr:spPr>
          <a:xfrm>
            <a:off x="4437243" y="1943380"/>
            <a:ext cx="569817" cy="3776382"/>
          </a:xfrm>
          <a:prstGeom prst="rect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12</xdr:col>
      <xdr:colOff>647136</xdr:colOff>
      <xdr:row>28</xdr:row>
      <xdr:rowOff>56030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B11018-5101-43F6-843F-B5C41EF6E1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62618" y="0"/>
          <a:ext cx="6496606" cy="5076265"/>
        </a:xfrm>
        <a:prstGeom prst="rect">
          <a:avLst/>
        </a:prstGeom>
      </xdr:spPr>
    </xdr:pic>
    <xdr:clientData/>
  </xdr:twoCellAnchor>
  <xdr:twoCellAnchor editAs="oneCell">
    <xdr:from>
      <xdr:col>13</xdr:col>
      <xdr:colOff>11207</xdr:colOff>
      <xdr:row>0</xdr:row>
      <xdr:rowOff>1</xdr:rowOff>
    </xdr:from>
    <xdr:to>
      <xdr:col>24</xdr:col>
      <xdr:colOff>607724</xdr:colOff>
      <xdr:row>41</xdr:row>
      <xdr:rowOff>123266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3343C88-8F3A-4ED7-988A-A392DBA5A7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73236" y="1"/>
          <a:ext cx="7741108" cy="747432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www.eea.europa.eu/publications/emep-eea-guidebook-2019" TargetMode="External"/><Relationship Id="rId1" Type="http://schemas.openxmlformats.org/officeDocument/2006/relationships/hyperlink" Target="https://www.eia.gov/totalenergy/data/monthly/pdf/mer.pdf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comparepropane.com/how-much-does-a-propane-tank-weigh" TargetMode="External"/><Relationship Id="rId3" Type="http://schemas.openxmlformats.org/officeDocument/2006/relationships/hyperlink" Target="https://afdc.energy.gov/files/u/publication/fuel_comparison_chart.pdf" TargetMode="External"/><Relationship Id="rId7" Type="http://schemas.openxmlformats.org/officeDocument/2006/relationships/hyperlink" Target="https://afdc.energy.gov/files/u/publication/fuel_comparison_chart.pdf" TargetMode="External"/><Relationship Id="rId12" Type="http://schemas.openxmlformats.org/officeDocument/2006/relationships/hyperlink" Target="https://en.wikipedia.org/wiki/Heating_oil" TargetMode="External"/><Relationship Id="rId2" Type="http://schemas.openxmlformats.org/officeDocument/2006/relationships/hyperlink" Target="https://www.eia.gov/energyexplained/units-and-calculators/energy-conversion-calculators.php" TargetMode="External"/><Relationship Id="rId1" Type="http://schemas.openxmlformats.org/officeDocument/2006/relationships/hyperlink" Target="https://www.fueleconomy.gov/feg/contentincludes/co2_inc.htm" TargetMode="External"/><Relationship Id="rId6" Type="http://schemas.openxmlformats.org/officeDocument/2006/relationships/hyperlink" Target="https://afdc.energy.gov/files/u/publication/fuel_comparison_chart.pdf" TargetMode="External"/><Relationship Id="rId11" Type="http://schemas.openxmlformats.org/officeDocument/2006/relationships/hyperlink" Target="https://en.wikipedia.org/wiki/Jet_fuel" TargetMode="External"/><Relationship Id="rId5" Type="http://schemas.openxmlformats.org/officeDocument/2006/relationships/hyperlink" Target="https://afdc.energy.gov/files/u/publication/fuel_comparison_chart.pdf" TargetMode="External"/><Relationship Id="rId10" Type="http://schemas.openxmlformats.org/officeDocument/2006/relationships/hyperlink" Target="https://afdc.energy.gov/files/u/publication/fuel_comparison_chart.pdf" TargetMode="External"/><Relationship Id="rId4" Type="http://schemas.openxmlformats.org/officeDocument/2006/relationships/hyperlink" Target="https://afdc.energy.gov/files/u/publication/fuel_comparison_chart.pdf" TargetMode="External"/><Relationship Id="rId9" Type="http://schemas.openxmlformats.org/officeDocument/2006/relationships/hyperlink" Target="https://www.fueleconomy.gov/feg/contentincludes/co2_inc.htm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I177"/>
  <sheetViews>
    <sheetView tabSelected="1" zoomScale="85" zoomScaleNormal="85" workbookViewId="0">
      <selection activeCell="B33" sqref="B33"/>
    </sheetView>
  </sheetViews>
  <sheetFormatPr defaultRowHeight="14.25" x14ac:dyDescent="0.45"/>
  <cols>
    <col min="1" max="1" width="16.73046875" customWidth="1"/>
    <col min="2" max="2" width="73" customWidth="1"/>
    <col min="7" max="7" width="23" bestFit="1" customWidth="1"/>
    <col min="8" max="8" width="18.9296875" customWidth="1"/>
  </cols>
  <sheetData>
    <row r="1" spans="1:9" x14ac:dyDescent="0.45">
      <c r="A1" s="1" t="s">
        <v>0</v>
      </c>
    </row>
    <row r="2" spans="1:9" x14ac:dyDescent="0.45">
      <c r="A2" s="1" t="s">
        <v>1</v>
      </c>
    </row>
    <row r="3" spans="1:9" x14ac:dyDescent="0.45">
      <c r="A3" s="1" t="s">
        <v>2</v>
      </c>
    </row>
    <row r="4" spans="1:9" x14ac:dyDescent="0.45">
      <c r="A4" s="1" t="s">
        <v>3</v>
      </c>
    </row>
    <row r="5" spans="1:9" x14ac:dyDescent="0.45">
      <c r="F5" s="30" t="s">
        <v>3066</v>
      </c>
      <c r="G5" s="30" t="s">
        <v>3099</v>
      </c>
      <c r="H5" s="30" t="s">
        <v>3070</v>
      </c>
      <c r="I5" s="30" t="s">
        <v>3072</v>
      </c>
    </row>
    <row r="6" spans="1:9" x14ac:dyDescent="0.45">
      <c r="A6" s="1" t="s">
        <v>3134</v>
      </c>
      <c r="B6" s="12" t="s">
        <v>3140</v>
      </c>
      <c r="F6" s="17" t="s">
        <v>34</v>
      </c>
      <c r="G6" s="17" t="s">
        <v>70</v>
      </c>
      <c r="H6" s="17" t="s">
        <v>52</v>
      </c>
      <c r="I6" s="17" t="s">
        <v>113</v>
      </c>
    </row>
    <row r="7" spans="1:9" x14ac:dyDescent="0.45">
      <c r="B7" t="s">
        <v>3135</v>
      </c>
      <c r="F7" s="17" t="s">
        <v>24</v>
      </c>
      <c r="G7" s="17" t="s">
        <v>64</v>
      </c>
      <c r="H7" s="17" t="s">
        <v>46</v>
      </c>
      <c r="I7" s="17" t="s">
        <v>73</v>
      </c>
    </row>
    <row r="8" spans="1:9" x14ac:dyDescent="0.45">
      <c r="B8" s="2">
        <v>2019</v>
      </c>
      <c r="F8" s="17" t="s">
        <v>25</v>
      </c>
      <c r="G8" s="17" t="s">
        <v>180</v>
      </c>
      <c r="H8" s="17" t="s">
        <v>55</v>
      </c>
      <c r="I8" s="17" t="s">
        <v>47</v>
      </c>
    </row>
    <row r="9" spans="1:9" x14ac:dyDescent="0.45">
      <c r="B9" t="s">
        <v>3136</v>
      </c>
      <c r="F9" s="17" t="s">
        <v>26</v>
      </c>
      <c r="G9" s="17" t="s">
        <v>179</v>
      </c>
      <c r="H9" s="17" t="s">
        <v>53</v>
      </c>
      <c r="I9" s="17" t="s">
        <v>114</v>
      </c>
    </row>
    <row r="10" spans="1:9" x14ac:dyDescent="0.45">
      <c r="B10" s="64" t="s">
        <v>3067</v>
      </c>
      <c r="F10" s="17" t="s">
        <v>27</v>
      </c>
      <c r="G10" s="17" t="s">
        <v>3074</v>
      </c>
      <c r="H10" s="17" t="s">
        <v>56</v>
      </c>
      <c r="I10" s="17" t="s">
        <v>48</v>
      </c>
    </row>
    <row r="11" spans="1:9" x14ac:dyDescent="0.45">
      <c r="F11" s="17" t="s">
        <v>43</v>
      </c>
      <c r="G11" s="17" t="s">
        <v>3075</v>
      </c>
      <c r="H11" s="17" t="s">
        <v>57</v>
      </c>
      <c r="I11" s="17" t="s">
        <v>49</v>
      </c>
    </row>
    <row r="12" spans="1:9" x14ac:dyDescent="0.45">
      <c r="B12" t="s">
        <v>3135</v>
      </c>
      <c r="F12" s="17" t="s">
        <v>29</v>
      </c>
      <c r="G12" s="17" t="s">
        <v>36</v>
      </c>
      <c r="H12" s="17" t="s">
        <v>58</v>
      </c>
      <c r="I12" s="17" t="s">
        <v>50</v>
      </c>
    </row>
    <row r="13" spans="1:9" x14ac:dyDescent="0.45">
      <c r="B13" s="2">
        <v>2019</v>
      </c>
      <c r="F13" s="17" t="s">
        <v>30</v>
      </c>
      <c r="G13" s="17" t="s">
        <v>60</v>
      </c>
      <c r="H13" s="17" t="s">
        <v>196</v>
      </c>
      <c r="I13" s="17" t="s">
        <v>51</v>
      </c>
    </row>
    <row r="14" spans="1:9" x14ac:dyDescent="0.45">
      <c r="B14" t="s">
        <v>3137</v>
      </c>
      <c r="F14" s="17" t="s">
        <v>31</v>
      </c>
      <c r="G14" s="17" t="s">
        <v>3076</v>
      </c>
      <c r="H14" s="17" t="s">
        <v>197</v>
      </c>
      <c r="I14" s="17" t="s">
        <v>74</v>
      </c>
    </row>
    <row r="15" spans="1:9" x14ac:dyDescent="0.45">
      <c r="B15" s="64" t="s">
        <v>3138</v>
      </c>
      <c r="F15" s="17" t="s">
        <v>32</v>
      </c>
      <c r="G15" s="17" t="s">
        <v>3077</v>
      </c>
      <c r="H15" s="17" t="s">
        <v>198</v>
      </c>
      <c r="I15" s="17" t="s">
        <v>75</v>
      </c>
    </row>
    <row r="16" spans="1:9" x14ac:dyDescent="0.45">
      <c r="F16" s="17" t="s">
        <v>33</v>
      </c>
      <c r="G16" s="17" t="s">
        <v>3078</v>
      </c>
      <c r="H16" s="17" t="s">
        <v>45</v>
      </c>
      <c r="I16" s="17" t="s">
        <v>76</v>
      </c>
    </row>
    <row r="17" spans="1:9" x14ac:dyDescent="0.45">
      <c r="B17" s="99" t="s">
        <v>3139</v>
      </c>
      <c r="F17" s="17" t="s">
        <v>44</v>
      </c>
      <c r="G17" s="17" t="s">
        <v>372</v>
      </c>
      <c r="H17" s="17" t="s">
        <v>54</v>
      </c>
      <c r="I17" s="17" t="s">
        <v>115</v>
      </c>
    </row>
    <row r="18" spans="1:9" x14ac:dyDescent="0.45">
      <c r="B18" s="3"/>
      <c r="G18" s="17" t="s">
        <v>3079</v>
      </c>
      <c r="H18" s="17" t="s">
        <v>51</v>
      </c>
      <c r="I18" s="17" t="s">
        <v>116</v>
      </c>
    </row>
    <row r="19" spans="1:9" x14ac:dyDescent="0.45">
      <c r="B19" s="12" t="s">
        <v>3116</v>
      </c>
      <c r="G19" s="17" t="s">
        <v>3080</v>
      </c>
      <c r="H19" s="17" t="s">
        <v>195</v>
      </c>
      <c r="I19" s="17" t="s">
        <v>199</v>
      </c>
    </row>
    <row r="20" spans="1:9" x14ac:dyDescent="0.45">
      <c r="B20" s="14" t="s">
        <v>119</v>
      </c>
      <c r="G20" s="17" t="s">
        <v>3081</v>
      </c>
      <c r="I20" s="17" t="s">
        <v>196</v>
      </c>
    </row>
    <row r="21" spans="1:9" x14ac:dyDescent="0.45">
      <c r="B21" s="63" t="s">
        <v>3113</v>
      </c>
      <c r="G21" s="17" t="s">
        <v>3124</v>
      </c>
      <c r="I21" s="17" t="s">
        <v>211</v>
      </c>
    </row>
    <row r="22" spans="1:9" x14ac:dyDescent="0.45">
      <c r="B22" s="14" t="s">
        <v>3114</v>
      </c>
    </row>
    <row r="23" spans="1:9" x14ac:dyDescent="0.45">
      <c r="B23" s="64" t="s">
        <v>3112</v>
      </c>
    </row>
    <row r="24" spans="1:9" x14ac:dyDescent="0.45">
      <c r="B24" s="31" t="s">
        <v>3115</v>
      </c>
    </row>
    <row r="25" spans="1:9" x14ac:dyDescent="0.45">
      <c r="H25" s="2"/>
    </row>
    <row r="26" spans="1:9" x14ac:dyDescent="0.45">
      <c r="H26" s="2"/>
    </row>
    <row r="27" spans="1:9" x14ac:dyDescent="0.45">
      <c r="A27" s="1" t="s">
        <v>4</v>
      </c>
    </row>
    <row r="28" spans="1:9" x14ac:dyDescent="0.45">
      <c r="A28" t="s">
        <v>3142</v>
      </c>
    </row>
    <row r="29" spans="1:9" x14ac:dyDescent="0.45">
      <c r="A29" t="s">
        <v>3143</v>
      </c>
    </row>
    <row r="31" spans="1:9" x14ac:dyDescent="0.45">
      <c r="A31" s="1" t="s">
        <v>3141</v>
      </c>
    </row>
    <row r="32" spans="1:9" x14ac:dyDescent="0.45">
      <c r="A32" s="1"/>
    </row>
    <row r="33" spans="1:1" x14ac:dyDescent="0.45">
      <c r="A33" s="1" t="s">
        <v>128</v>
      </c>
    </row>
    <row r="34" spans="1:1" x14ac:dyDescent="0.45">
      <c r="A34" t="s">
        <v>186</v>
      </c>
    </row>
    <row r="35" spans="1:1" x14ac:dyDescent="0.45">
      <c r="A35" t="s">
        <v>187</v>
      </c>
    </row>
    <row r="36" spans="1:1" x14ac:dyDescent="0.45">
      <c r="A36" t="s">
        <v>5</v>
      </c>
    </row>
    <row r="38" spans="1:1" x14ac:dyDescent="0.45">
      <c r="A38" t="s">
        <v>129</v>
      </c>
    </row>
    <row r="39" spans="1:1" x14ac:dyDescent="0.45">
      <c r="A39" t="s">
        <v>130</v>
      </c>
    </row>
    <row r="40" spans="1:1" x14ac:dyDescent="0.45">
      <c r="A40" t="s">
        <v>131</v>
      </c>
    </row>
    <row r="41" spans="1:1" x14ac:dyDescent="0.45">
      <c r="A41" t="s">
        <v>132</v>
      </c>
    </row>
    <row r="42" spans="1:1" x14ac:dyDescent="0.45">
      <c r="A42" t="s">
        <v>162</v>
      </c>
    </row>
    <row r="43" spans="1:1" x14ac:dyDescent="0.45">
      <c r="A43" t="s">
        <v>163</v>
      </c>
    </row>
    <row r="44" spans="1:1" x14ac:dyDescent="0.45">
      <c r="A44" t="s">
        <v>164</v>
      </c>
    </row>
    <row r="46" spans="1:1" x14ac:dyDescent="0.45">
      <c r="A46" t="s">
        <v>133</v>
      </c>
    </row>
    <row r="47" spans="1:1" x14ac:dyDescent="0.45">
      <c r="A47" t="s">
        <v>137</v>
      </c>
    </row>
    <row r="48" spans="1:1" x14ac:dyDescent="0.45">
      <c r="A48" t="s">
        <v>134</v>
      </c>
    </row>
    <row r="49" spans="1:3" x14ac:dyDescent="0.45">
      <c r="A49" t="s">
        <v>135</v>
      </c>
    </row>
    <row r="50" spans="1:3" x14ac:dyDescent="0.45">
      <c r="A50" t="s">
        <v>138</v>
      </c>
    </row>
    <row r="51" spans="1:3" x14ac:dyDescent="0.45">
      <c r="A51" t="s">
        <v>136</v>
      </c>
    </row>
    <row r="53" spans="1:3" x14ac:dyDescent="0.45">
      <c r="A53" t="s">
        <v>165</v>
      </c>
    </row>
    <row r="54" spans="1:3" x14ac:dyDescent="0.45">
      <c r="A54" t="s">
        <v>166</v>
      </c>
    </row>
    <row r="55" spans="1:3" x14ac:dyDescent="0.45">
      <c r="A55" t="s">
        <v>167</v>
      </c>
    </row>
    <row r="56" spans="1:3" x14ac:dyDescent="0.45">
      <c r="A56" t="s">
        <v>168</v>
      </c>
    </row>
    <row r="57" spans="1:3" x14ac:dyDescent="0.45">
      <c r="A57" t="s">
        <v>169</v>
      </c>
    </row>
    <row r="58" spans="1:3" x14ac:dyDescent="0.45">
      <c r="A58" t="s">
        <v>170</v>
      </c>
    </row>
    <row r="59" spans="1:3" ht="14.65" thickBot="1" x14ac:dyDescent="0.5">
      <c r="A59" t="s">
        <v>171</v>
      </c>
    </row>
    <row r="60" spans="1:3" ht="14.65" thickBot="1" x14ac:dyDescent="0.5">
      <c r="A60" s="16" t="b">
        <v>1</v>
      </c>
      <c r="B60" s="1" t="s">
        <v>172</v>
      </c>
      <c r="C60" s="17" t="b">
        <v>1</v>
      </c>
    </row>
    <row r="61" spans="1:3" x14ac:dyDescent="0.45">
      <c r="C61" s="17" t="b">
        <v>0</v>
      </c>
    </row>
    <row r="62" spans="1:3" x14ac:dyDescent="0.45">
      <c r="A62" s="1" t="s">
        <v>139</v>
      </c>
    </row>
    <row r="63" spans="1:3" x14ac:dyDescent="0.45">
      <c r="A63" t="s">
        <v>140</v>
      </c>
    </row>
    <row r="64" spans="1:3" x14ac:dyDescent="0.45">
      <c r="A64" t="s">
        <v>147</v>
      </c>
    </row>
    <row r="66" spans="1:2" x14ac:dyDescent="0.45">
      <c r="A66" t="s">
        <v>149</v>
      </c>
    </row>
    <row r="67" spans="1:2" x14ac:dyDescent="0.45">
      <c r="A67" t="s">
        <v>150</v>
      </c>
    </row>
    <row r="68" spans="1:2" x14ac:dyDescent="0.45">
      <c r="A68" t="s">
        <v>151</v>
      </c>
    </row>
    <row r="69" spans="1:2" x14ac:dyDescent="0.45">
      <c r="A69" t="s">
        <v>144</v>
      </c>
    </row>
    <row r="70" spans="1:2" x14ac:dyDescent="0.45">
      <c r="A70" t="s">
        <v>145</v>
      </c>
    </row>
    <row r="71" spans="1:2" x14ac:dyDescent="0.45">
      <c r="A71" t="s">
        <v>146</v>
      </c>
    </row>
    <row r="73" spans="1:2" x14ac:dyDescent="0.45">
      <c r="A73" t="s">
        <v>152</v>
      </c>
    </row>
    <row r="74" spans="1:2" x14ac:dyDescent="0.45">
      <c r="A74" t="s">
        <v>141</v>
      </c>
    </row>
    <row r="75" spans="1:2" x14ac:dyDescent="0.45">
      <c r="A75" t="s">
        <v>142</v>
      </c>
    </row>
    <row r="76" spans="1:2" x14ac:dyDescent="0.45">
      <c r="A76" t="s">
        <v>153</v>
      </c>
    </row>
    <row r="77" spans="1:2" x14ac:dyDescent="0.45">
      <c r="A77" t="s">
        <v>154</v>
      </c>
    </row>
    <row r="78" spans="1:2" x14ac:dyDescent="0.45">
      <c r="A78" t="s">
        <v>155</v>
      </c>
    </row>
    <row r="79" spans="1:2" x14ac:dyDescent="0.45">
      <c r="A79" s="1" t="s">
        <v>56</v>
      </c>
      <c r="B79" s="13" t="s">
        <v>156</v>
      </c>
    </row>
    <row r="80" spans="1:2" x14ac:dyDescent="0.45">
      <c r="A80" s="1" t="s">
        <v>57</v>
      </c>
      <c r="B80" s="13" t="s">
        <v>157</v>
      </c>
    </row>
    <row r="81" spans="1:2" x14ac:dyDescent="0.45">
      <c r="A81" s="15"/>
      <c r="B81" s="14"/>
    </row>
    <row r="82" spans="1:2" x14ac:dyDescent="0.45">
      <c r="A82" s="15" t="s">
        <v>158</v>
      </c>
      <c r="B82" s="14"/>
    </row>
    <row r="83" spans="1:2" x14ac:dyDescent="0.45">
      <c r="A83" s="15" t="s">
        <v>159</v>
      </c>
      <c r="B83" s="14"/>
    </row>
    <row r="84" spans="1:2" x14ac:dyDescent="0.45">
      <c r="A84" s="15" t="s">
        <v>160</v>
      </c>
      <c r="B84" s="14"/>
    </row>
    <row r="85" spans="1:2" x14ac:dyDescent="0.45">
      <c r="A85" s="1" t="s">
        <v>56</v>
      </c>
      <c r="B85" s="13" t="s">
        <v>143</v>
      </c>
    </row>
    <row r="86" spans="1:2" x14ac:dyDescent="0.45">
      <c r="A86" s="1" t="s">
        <v>57</v>
      </c>
      <c r="B86" s="13" t="s">
        <v>42</v>
      </c>
    </row>
    <row r="87" spans="1:2" x14ac:dyDescent="0.45">
      <c r="A87" t="s">
        <v>161</v>
      </c>
    </row>
    <row r="88" spans="1:2" x14ac:dyDescent="0.45">
      <c r="A88" t="s">
        <v>148</v>
      </c>
    </row>
    <row r="90" spans="1:2" x14ac:dyDescent="0.45">
      <c r="A90" s="1" t="s">
        <v>106</v>
      </c>
    </row>
    <row r="91" spans="1:2" x14ac:dyDescent="0.45">
      <c r="A91" t="s">
        <v>72</v>
      </c>
    </row>
    <row r="92" spans="1:2" x14ac:dyDescent="0.45">
      <c r="A92" t="s">
        <v>67</v>
      </c>
    </row>
    <row r="93" spans="1:2" x14ac:dyDescent="0.45">
      <c r="A93" t="s">
        <v>68</v>
      </c>
    </row>
    <row r="95" spans="1:2" x14ac:dyDescent="0.45">
      <c r="A95" t="s">
        <v>194</v>
      </c>
    </row>
    <row r="96" spans="1:2" x14ac:dyDescent="0.45">
      <c r="A96" t="s">
        <v>193</v>
      </c>
    </row>
    <row r="98" spans="1:1" x14ac:dyDescent="0.45">
      <c r="A98" s="1" t="s">
        <v>107</v>
      </c>
    </row>
    <row r="99" spans="1:1" x14ac:dyDescent="0.45">
      <c r="A99" t="s">
        <v>63</v>
      </c>
    </row>
    <row r="100" spans="1:1" x14ac:dyDescent="0.45">
      <c r="A100" t="s">
        <v>6</v>
      </c>
    </row>
    <row r="101" spans="1:1" x14ac:dyDescent="0.45">
      <c r="A101" t="s">
        <v>7</v>
      </c>
    </row>
    <row r="103" spans="1:1" x14ac:dyDescent="0.45">
      <c r="A103" t="s">
        <v>8</v>
      </c>
    </row>
    <row r="104" spans="1:1" x14ac:dyDescent="0.45">
      <c r="A104" t="s">
        <v>9</v>
      </c>
    </row>
    <row r="105" spans="1:1" x14ac:dyDescent="0.45">
      <c r="A105" t="s">
        <v>10</v>
      </c>
    </row>
    <row r="106" spans="1:1" x14ac:dyDescent="0.45">
      <c r="A106" t="s">
        <v>11</v>
      </c>
    </row>
    <row r="107" spans="1:1" x14ac:dyDescent="0.45">
      <c r="A107" t="s">
        <v>12</v>
      </c>
    </row>
    <row r="108" spans="1:1" x14ac:dyDescent="0.45">
      <c r="A108" t="s">
        <v>13</v>
      </c>
    </row>
    <row r="109" spans="1:1" x14ac:dyDescent="0.45">
      <c r="A109" t="s">
        <v>14</v>
      </c>
    </row>
    <row r="110" spans="1:1" x14ac:dyDescent="0.45">
      <c r="A110" t="s">
        <v>15</v>
      </c>
    </row>
    <row r="111" spans="1:1" x14ac:dyDescent="0.45">
      <c r="A111" t="s">
        <v>16</v>
      </c>
    </row>
    <row r="112" spans="1:1" x14ac:dyDescent="0.45">
      <c r="A112" t="s">
        <v>17</v>
      </c>
    </row>
    <row r="114" spans="1:1" x14ac:dyDescent="0.45">
      <c r="A114" t="s">
        <v>182</v>
      </c>
    </row>
    <row r="115" spans="1:1" x14ac:dyDescent="0.45">
      <c r="A115" t="s">
        <v>108</v>
      </c>
    </row>
    <row r="116" spans="1:1" x14ac:dyDescent="0.45">
      <c r="A116" t="s">
        <v>109</v>
      </c>
    </row>
    <row r="117" spans="1:1" x14ac:dyDescent="0.45">
      <c r="A117" t="s">
        <v>110</v>
      </c>
    </row>
    <row r="118" spans="1:1" x14ac:dyDescent="0.45">
      <c r="A118" t="s">
        <v>111</v>
      </c>
    </row>
    <row r="120" spans="1:1" x14ac:dyDescent="0.45">
      <c r="A120" t="s">
        <v>174</v>
      </c>
    </row>
    <row r="121" spans="1:1" x14ac:dyDescent="0.45">
      <c r="A121" t="s">
        <v>175</v>
      </c>
    </row>
    <row r="122" spans="1:1" x14ac:dyDescent="0.45">
      <c r="A122" t="s">
        <v>176</v>
      </c>
    </row>
    <row r="124" spans="1:1" x14ac:dyDescent="0.45">
      <c r="A124" s="1" t="s">
        <v>173</v>
      </c>
    </row>
    <row r="125" spans="1:1" x14ac:dyDescent="0.45">
      <c r="A125" t="s">
        <v>184</v>
      </c>
    </row>
    <row r="126" spans="1:1" x14ac:dyDescent="0.45">
      <c r="A126" t="s">
        <v>183</v>
      </c>
    </row>
    <row r="127" spans="1:1" x14ac:dyDescent="0.45">
      <c r="A127" t="s">
        <v>120</v>
      </c>
    </row>
    <row r="128" spans="1:1" x14ac:dyDescent="0.45">
      <c r="A128" t="s">
        <v>121</v>
      </c>
    </row>
    <row r="130" spans="1:1" x14ac:dyDescent="0.45">
      <c r="A130" t="s">
        <v>122</v>
      </c>
    </row>
    <row r="131" spans="1:1" x14ac:dyDescent="0.45">
      <c r="A131" t="s">
        <v>123</v>
      </c>
    </row>
    <row r="132" spans="1:1" x14ac:dyDescent="0.45">
      <c r="A132" t="s">
        <v>124</v>
      </c>
    </row>
    <row r="133" spans="1:1" x14ac:dyDescent="0.45">
      <c r="A133" t="s">
        <v>125</v>
      </c>
    </row>
    <row r="134" spans="1:1" x14ac:dyDescent="0.45">
      <c r="A134" t="s">
        <v>126</v>
      </c>
    </row>
    <row r="135" spans="1:1" x14ac:dyDescent="0.45">
      <c r="A135" t="s">
        <v>127</v>
      </c>
    </row>
    <row r="137" spans="1:1" x14ac:dyDescent="0.45">
      <c r="A137" s="1" t="s">
        <v>23</v>
      </c>
    </row>
    <row r="138" spans="1:1" x14ac:dyDescent="0.45">
      <c r="A138" t="s">
        <v>202</v>
      </c>
    </row>
    <row r="139" spans="1:1" x14ac:dyDescent="0.45">
      <c r="A139" t="s">
        <v>203</v>
      </c>
    </row>
    <row r="140" spans="1:1" x14ac:dyDescent="0.45">
      <c r="A140" t="s">
        <v>205</v>
      </c>
    </row>
    <row r="141" spans="1:1" x14ac:dyDescent="0.45">
      <c r="A141" t="s">
        <v>206</v>
      </c>
    </row>
    <row r="143" spans="1:1" x14ac:dyDescent="0.45">
      <c r="A143" t="s">
        <v>204</v>
      </c>
    </row>
    <row r="144" spans="1:1" x14ac:dyDescent="0.45">
      <c r="A144" t="s">
        <v>207</v>
      </c>
    </row>
    <row r="145" spans="1:1" x14ac:dyDescent="0.45">
      <c r="A145" t="s">
        <v>208</v>
      </c>
    </row>
    <row r="146" spans="1:1" x14ac:dyDescent="0.45">
      <c r="A146" t="s">
        <v>209</v>
      </c>
    </row>
    <row r="147" spans="1:1" x14ac:dyDescent="0.45">
      <c r="A147" t="s">
        <v>210</v>
      </c>
    </row>
    <row r="149" spans="1:1" x14ac:dyDescent="0.45">
      <c r="A149" s="1" t="s">
        <v>185</v>
      </c>
    </row>
    <row r="150" spans="1:1" x14ac:dyDescent="0.45">
      <c r="A150" t="s">
        <v>77</v>
      </c>
    </row>
    <row r="151" spans="1:1" x14ac:dyDescent="0.45">
      <c r="A151" t="s">
        <v>78</v>
      </c>
    </row>
    <row r="152" spans="1:1" x14ac:dyDescent="0.45">
      <c r="A152" t="s">
        <v>79</v>
      </c>
    </row>
    <row r="153" spans="1:1" x14ac:dyDescent="0.45">
      <c r="A153" t="s">
        <v>80</v>
      </c>
    </row>
    <row r="154" spans="1:1" x14ac:dyDescent="0.45">
      <c r="A154" t="s">
        <v>81</v>
      </c>
    </row>
    <row r="155" spans="1:1" x14ac:dyDescent="0.45">
      <c r="A155" t="s">
        <v>82</v>
      </c>
    </row>
    <row r="157" spans="1:1" x14ac:dyDescent="0.45">
      <c r="A157" t="s">
        <v>83</v>
      </c>
    </row>
    <row r="158" spans="1:1" x14ac:dyDescent="0.45">
      <c r="A158" t="s">
        <v>84</v>
      </c>
    </row>
    <row r="159" spans="1:1" x14ac:dyDescent="0.45">
      <c r="A159" t="s">
        <v>85</v>
      </c>
    </row>
    <row r="160" spans="1:1" x14ac:dyDescent="0.45">
      <c r="A160" t="s">
        <v>86</v>
      </c>
    </row>
    <row r="161" spans="1:3" x14ac:dyDescent="0.45">
      <c r="A161" t="s">
        <v>87</v>
      </c>
    </row>
    <row r="163" spans="1:3" x14ac:dyDescent="0.45">
      <c r="A163" t="s">
        <v>88</v>
      </c>
    </row>
    <row r="164" spans="1:3" x14ac:dyDescent="0.45">
      <c r="A164" t="s">
        <v>89</v>
      </c>
    </row>
    <row r="165" spans="1:3" x14ac:dyDescent="0.45">
      <c r="A165" t="s">
        <v>90</v>
      </c>
    </row>
    <row r="166" spans="1:3" x14ac:dyDescent="0.45">
      <c r="A166" t="s">
        <v>91</v>
      </c>
    </row>
    <row r="167" spans="1:3" x14ac:dyDescent="0.45">
      <c r="A167" t="s">
        <v>92</v>
      </c>
    </row>
    <row r="168" spans="1:3" x14ac:dyDescent="0.45">
      <c r="A168" t="s">
        <v>93</v>
      </c>
    </row>
    <row r="169" spans="1:3" x14ac:dyDescent="0.45">
      <c r="A169" t="s">
        <v>94</v>
      </c>
    </row>
    <row r="171" spans="1:3" x14ac:dyDescent="0.45">
      <c r="A171" t="s">
        <v>95</v>
      </c>
    </row>
    <row r="172" spans="1:3" x14ac:dyDescent="0.45">
      <c r="A172" t="s">
        <v>96</v>
      </c>
    </row>
    <row r="173" spans="1:3" ht="14.65" thickBot="1" x14ac:dyDescent="0.5">
      <c r="A173" t="s">
        <v>97</v>
      </c>
    </row>
    <row r="174" spans="1:3" ht="14.65" thickBot="1" x14ac:dyDescent="0.5">
      <c r="A174" s="16" t="b">
        <v>1</v>
      </c>
      <c r="B174" t="s">
        <v>99</v>
      </c>
      <c r="C174" s="17" t="b">
        <v>1</v>
      </c>
    </row>
    <row r="175" spans="1:3" x14ac:dyDescent="0.45">
      <c r="C175" s="17" t="b">
        <v>0</v>
      </c>
    </row>
    <row r="176" spans="1:3" x14ac:dyDescent="0.45">
      <c r="A176" s="1" t="s">
        <v>103</v>
      </c>
    </row>
    <row r="177" spans="1:2" x14ac:dyDescent="0.45">
      <c r="A177">
        <v>3412.1416300000001</v>
      </c>
      <c r="B177" t="s">
        <v>104</v>
      </c>
    </row>
  </sheetData>
  <dataValidations count="2">
    <dataValidation type="list" allowBlank="1" showInputMessage="1" showErrorMessage="1" sqref="A60" xr:uid="{00000000-0002-0000-0000-000000000000}">
      <formula1>$C$60:$C$61</formula1>
    </dataValidation>
    <dataValidation type="list" allowBlank="1" showInputMessage="1" showErrorMessage="1" sqref="A174" xr:uid="{00000000-0002-0000-0000-000001000000}">
      <formula1>$C$174:$C$175</formula1>
    </dataValidation>
  </dataValidations>
  <hyperlinks>
    <hyperlink ref="B23" r:id="rId1" xr:uid="{00000000-0004-0000-0000-000003000000}"/>
    <hyperlink ref="B10" r:id="rId2" xr:uid="{9913A5C0-B72C-4DAB-A8C0-03861D1E4CA0}"/>
  </hyperlinks>
  <pageMargins left="0.7" right="0.7" top="0.75" bottom="0.75" header="0.3" footer="0.3"/>
  <pageSetup orientation="portrait" horizontalDpi="1200" verticalDpi="1200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32DD57-018E-4D64-806D-BBECEB309419}">
  <sheetPr filterMode="1"/>
  <dimension ref="A1:T12936"/>
  <sheetViews>
    <sheetView zoomScale="85" zoomScaleNormal="85" workbookViewId="0">
      <pane ySplit="1" topLeftCell="A2" activePane="bottomLeft" state="frozen"/>
      <selection pane="bottomLeft" activeCell="C732" sqref="C732"/>
    </sheetView>
  </sheetViews>
  <sheetFormatPr defaultRowHeight="14.25" x14ac:dyDescent="0.45"/>
  <cols>
    <col min="1" max="1" width="9.06640625" style="29"/>
    <col min="2" max="2" width="16.19921875" style="29" customWidth="1"/>
    <col min="3" max="3" width="21.6640625" style="29" bestFit="1" customWidth="1"/>
    <col min="4" max="5" width="16.19921875" style="29" customWidth="1"/>
    <col min="7" max="7" width="42.46484375" customWidth="1"/>
    <col min="8" max="8" width="13.265625" bestFit="1" customWidth="1"/>
    <col min="9" max="9" width="24.86328125" customWidth="1"/>
    <col min="10" max="10" width="40.59765625" customWidth="1"/>
    <col min="11" max="11" width="16.06640625" customWidth="1"/>
    <col min="12" max="12" width="43.265625" customWidth="1"/>
    <col min="17" max="17" width="19.3984375" style="49" bestFit="1" customWidth="1"/>
    <col min="20" max="20" width="44.9296875" customWidth="1"/>
  </cols>
  <sheetData>
    <row r="1" spans="1:20" x14ac:dyDescent="0.45">
      <c r="A1" s="28" t="s">
        <v>3100</v>
      </c>
      <c r="B1" s="28" t="s">
        <v>3068</v>
      </c>
      <c r="C1" s="28" t="s">
        <v>3098</v>
      </c>
      <c r="D1" s="28" t="s">
        <v>3069</v>
      </c>
      <c r="E1" s="28" t="s">
        <v>3071</v>
      </c>
      <c r="F1" s="1" t="s">
        <v>215</v>
      </c>
      <c r="G1" s="1" t="s">
        <v>59</v>
      </c>
      <c r="H1" s="1" t="s">
        <v>181</v>
      </c>
      <c r="I1" s="1" t="s">
        <v>98</v>
      </c>
      <c r="J1" s="1" t="s">
        <v>216</v>
      </c>
      <c r="K1" s="1" t="s">
        <v>40</v>
      </c>
      <c r="L1" s="1" t="s">
        <v>217</v>
      </c>
      <c r="M1" s="1" t="s">
        <v>101</v>
      </c>
      <c r="N1" s="1" t="s">
        <v>105</v>
      </c>
      <c r="O1" s="1" t="s">
        <v>218</v>
      </c>
      <c r="P1" s="1" t="s">
        <v>178</v>
      </c>
      <c r="Q1" s="51" t="s">
        <v>3095</v>
      </c>
      <c r="R1" s="1" t="s">
        <v>219</v>
      </c>
      <c r="S1" s="1" t="s">
        <v>220</v>
      </c>
      <c r="T1" s="1" t="s">
        <v>221</v>
      </c>
    </row>
    <row r="2" spans="1:20" hidden="1" x14ac:dyDescent="0.45">
      <c r="B2" s="29" t="s">
        <v>30</v>
      </c>
      <c r="C2" s="29" t="s">
        <v>36</v>
      </c>
      <c r="D2" s="29" t="s">
        <v>52</v>
      </c>
      <c r="E2" s="29" t="s">
        <v>75</v>
      </c>
      <c r="F2" t="s">
        <v>222</v>
      </c>
      <c r="G2" t="s">
        <v>223</v>
      </c>
      <c r="H2" t="s">
        <v>224</v>
      </c>
      <c r="I2" t="s">
        <v>225</v>
      </c>
      <c r="J2" t="s">
        <v>226</v>
      </c>
      <c r="K2" t="s">
        <v>227</v>
      </c>
      <c r="M2" t="s">
        <v>228</v>
      </c>
      <c r="N2" t="s">
        <v>30</v>
      </c>
      <c r="O2">
        <v>33.5</v>
      </c>
      <c r="P2" t="s">
        <v>229</v>
      </c>
      <c r="Q2"/>
      <c r="R2">
        <v>28.9</v>
      </c>
      <c r="S2">
        <v>38</v>
      </c>
      <c r="T2" t="s">
        <v>230</v>
      </c>
    </row>
    <row r="3" spans="1:20" hidden="1" x14ac:dyDescent="0.45">
      <c r="C3" s="29" t="s">
        <v>36</v>
      </c>
      <c r="D3" s="29" t="s">
        <v>52</v>
      </c>
      <c r="E3" s="29" t="s">
        <v>76</v>
      </c>
      <c r="F3" t="s">
        <v>222</v>
      </c>
      <c r="G3" t="s">
        <v>223</v>
      </c>
      <c r="H3" t="s">
        <v>231</v>
      </c>
      <c r="I3" t="s">
        <v>225</v>
      </c>
      <c r="J3" t="s">
        <v>226</v>
      </c>
      <c r="K3" t="s">
        <v>232</v>
      </c>
      <c r="M3" t="s">
        <v>228</v>
      </c>
      <c r="N3" t="s">
        <v>233</v>
      </c>
      <c r="O3">
        <v>0.12</v>
      </c>
      <c r="P3" t="s">
        <v>234</v>
      </c>
      <c r="Q3"/>
      <c r="R3">
        <v>0.04</v>
      </c>
      <c r="S3">
        <v>0.36</v>
      </c>
      <c r="T3" t="s">
        <v>235</v>
      </c>
    </row>
    <row r="4" spans="1:20" hidden="1" x14ac:dyDescent="0.45">
      <c r="C4" s="29" t="s">
        <v>36</v>
      </c>
      <c r="D4" s="29" t="s">
        <v>52</v>
      </c>
      <c r="E4" s="29" t="s">
        <v>76</v>
      </c>
      <c r="F4" t="s">
        <v>222</v>
      </c>
      <c r="G4" t="s">
        <v>223</v>
      </c>
      <c r="H4" t="s">
        <v>231</v>
      </c>
      <c r="I4" t="s">
        <v>225</v>
      </c>
      <c r="J4" t="s">
        <v>226</v>
      </c>
      <c r="K4" t="s">
        <v>232</v>
      </c>
      <c r="M4" t="s">
        <v>228</v>
      </c>
      <c r="N4" t="s">
        <v>236</v>
      </c>
      <c r="O4">
        <v>0.2</v>
      </c>
      <c r="P4" t="s">
        <v>237</v>
      </c>
      <c r="Q4"/>
      <c r="R4">
        <v>0.05</v>
      </c>
      <c r="S4">
        <v>0.8</v>
      </c>
      <c r="T4" t="s">
        <v>238</v>
      </c>
    </row>
    <row r="5" spans="1:20" hidden="1" x14ac:dyDescent="0.45">
      <c r="B5" s="29" t="s">
        <v>43</v>
      </c>
      <c r="C5" s="29" t="s">
        <v>36</v>
      </c>
      <c r="D5" s="29" t="s">
        <v>52</v>
      </c>
      <c r="E5" s="29" t="s">
        <v>76</v>
      </c>
      <c r="F5" t="s">
        <v>222</v>
      </c>
      <c r="G5" t="s">
        <v>223</v>
      </c>
      <c r="H5" t="s">
        <v>231</v>
      </c>
      <c r="I5" t="s">
        <v>225</v>
      </c>
      <c r="J5" t="s">
        <v>226</v>
      </c>
      <c r="K5" t="s">
        <v>232</v>
      </c>
      <c r="M5" t="s">
        <v>228</v>
      </c>
      <c r="N5" t="s">
        <v>28</v>
      </c>
      <c r="O5">
        <v>0.2</v>
      </c>
      <c r="P5" t="s">
        <v>237</v>
      </c>
      <c r="Q5">
        <f>O5/'Electricity Calcs'!$B$2</f>
        <v>2.1101117052400001E-7</v>
      </c>
      <c r="R5">
        <v>0.05</v>
      </c>
      <c r="S5">
        <v>0.8</v>
      </c>
      <c r="T5" t="s">
        <v>239</v>
      </c>
    </row>
    <row r="6" spans="1:20" hidden="1" x14ac:dyDescent="0.45">
      <c r="C6" s="29" t="s">
        <v>36</v>
      </c>
      <c r="D6" s="29" t="s">
        <v>52</v>
      </c>
      <c r="E6" s="29" t="s">
        <v>76</v>
      </c>
      <c r="F6" t="s">
        <v>222</v>
      </c>
      <c r="G6" t="s">
        <v>223</v>
      </c>
      <c r="H6" t="s">
        <v>231</v>
      </c>
      <c r="I6" t="s">
        <v>225</v>
      </c>
      <c r="J6" t="s">
        <v>226</v>
      </c>
      <c r="K6" t="s">
        <v>232</v>
      </c>
      <c r="M6" t="s">
        <v>228</v>
      </c>
      <c r="N6" t="s">
        <v>240</v>
      </c>
      <c r="O6">
        <v>1.5E-3</v>
      </c>
      <c r="P6" t="s">
        <v>234</v>
      </c>
      <c r="Q6"/>
      <c r="R6">
        <v>5.0000000000000001E-4</v>
      </c>
      <c r="S6">
        <v>4.4999999999999997E-3</v>
      </c>
      <c r="T6" t="s">
        <v>235</v>
      </c>
    </row>
    <row r="7" spans="1:20" hidden="1" x14ac:dyDescent="0.45">
      <c r="B7" s="29" t="s">
        <v>30</v>
      </c>
      <c r="C7" s="29" t="s">
        <v>36</v>
      </c>
      <c r="D7" s="29" t="s">
        <v>52</v>
      </c>
      <c r="E7" s="29" t="s">
        <v>76</v>
      </c>
      <c r="F7" t="s">
        <v>222</v>
      </c>
      <c r="G7" t="s">
        <v>223</v>
      </c>
      <c r="H7" t="s">
        <v>231</v>
      </c>
      <c r="I7" t="s">
        <v>225</v>
      </c>
      <c r="J7" t="s">
        <v>226</v>
      </c>
      <c r="K7" t="s">
        <v>232</v>
      </c>
      <c r="M7" t="s">
        <v>228</v>
      </c>
      <c r="N7" t="s">
        <v>30</v>
      </c>
      <c r="O7">
        <v>2.5</v>
      </c>
      <c r="P7" t="s">
        <v>229</v>
      </c>
      <c r="Q7"/>
      <c r="R7">
        <v>1</v>
      </c>
      <c r="S7">
        <v>6.3</v>
      </c>
      <c r="T7" t="s">
        <v>241</v>
      </c>
    </row>
    <row r="8" spans="1:20" hidden="1" x14ac:dyDescent="0.45">
      <c r="C8" s="29" t="s">
        <v>36</v>
      </c>
      <c r="D8" s="29" t="s">
        <v>52</v>
      </c>
      <c r="E8" s="29" t="s">
        <v>76</v>
      </c>
      <c r="F8" t="s">
        <v>222</v>
      </c>
      <c r="G8" t="s">
        <v>223</v>
      </c>
      <c r="H8" t="s">
        <v>231</v>
      </c>
      <c r="I8" t="s">
        <v>225</v>
      </c>
      <c r="J8" t="s">
        <v>226</v>
      </c>
      <c r="K8" t="s">
        <v>232</v>
      </c>
      <c r="M8" t="s">
        <v>228</v>
      </c>
      <c r="N8" t="s">
        <v>242</v>
      </c>
      <c r="O8">
        <v>7.6000000000000004E-4</v>
      </c>
      <c r="P8" t="s">
        <v>234</v>
      </c>
      <c r="Q8"/>
      <c r="R8">
        <v>2.5000000000000001E-4</v>
      </c>
      <c r="S8">
        <v>2.2799999999999999E-3</v>
      </c>
      <c r="T8" t="s">
        <v>235</v>
      </c>
    </row>
    <row r="9" spans="1:20" hidden="1" x14ac:dyDescent="0.45">
      <c r="B9" s="29" t="s">
        <v>30</v>
      </c>
      <c r="C9" s="29" t="s">
        <v>36</v>
      </c>
      <c r="D9" s="29" t="s">
        <v>52</v>
      </c>
      <c r="E9" s="29" t="s">
        <v>75</v>
      </c>
      <c r="F9" t="s">
        <v>222</v>
      </c>
      <c r="G9" t="s">
        <v>223</v>
      </c>
      <c r="H9" t="s">
        <v>243</v>
      </c>
      <c r="I9" t="s">
        <v>225</v>
      </c>
      <c r="J9" t="s">
        <v>244</v>
      </c>
      <c r="K9" t="s">
        <v>227</v>
      </c>
      <c r="M9" t="s">
        <v>228</v>
      </c>
      <c r="N9" t="s">
        <v>30</v>
      </c>
      <c r="O9">
        <v>78</v>
      </c>
      <c r="P9" t="s">
        <v>229</v>
      </c>
      <c r="Q9"/>
      <c r="R9">
        <v>63</v>
      </c>
      <c r="S9">
        <v>93</v>
      </c>
      <c r="T9" t="s">
        <v>245</v>
      </c>
    </row>
    <row r="10" spans="1:20" hidden="1" x14ac:dyDescent="0.45">
      <c r="C10" s="29" t="s">
        <v>36</v>
      </c>
      <c r="D10" s="29" t="s">
        <v>52</v>
      </c>
      <c r="E10" s="29" t="s">
        <v>75</v>
      </c>
      <c r="F10" t="s">
        <v>222</v>
      </c>
      <c r="G10" t="s">
        <v>223</v>
      </c>
      <c r="H10" t="s">
        <v>243</v>
      </c>
      <c r="I10" t="s">
        <v>225</v>
      </c>
      <c r="J10" t="s">
        <v>244</v>
      </c>
      <c r="K10" t="s">
        <v>227</v>
      </c>
      <c r="M10" t="s">
        <v>228</v>
      </c>
      <c r="N10" t="s">
        <v>246</v>
      </c>
      <c r="O10">
        <v>0.99</v>
      </c>
      <c r="P10" t="s">
        <v>247</v>
      </c>
      <c r="Q10"/>
      <c r="R10">
        <v>0.1</v>
      </c>
      <c r="S10">
        <v>10</v>
      </c>
      <c r="T10" t="s">
        <v>248</v>
      </c>
    </row>
    <row r="11" spans="1:20" hidden="1" x14ac:dyDescent="0.45">
      <c r="C11" s="29" t="s">
        <v>36</v>
      </c>
      <c r="D11" s="29" t="s">
        <v>52</v>
      </c>
      <c r="E11" s="29" t="s">
        <v>75</v>
      </c>
      <c r="F11" t="s">
        <v>222</v>
      </c>
      <c r="G11" t="s">
        <v>223</v>
      </c>
      <c r="H11" t="s">
        <v>243</v>
      </c>
      <c r="I11" t="s">
        <v>225</v>
      </c>
      <c r="J11" t="s">
        <v>244</v>
      </c>
      <c r="K11" t="s">
        <v>227</v>
      </c>
      <c r="M11" t="s">
        <v>228</v>
      </c>
      <c r="N11" t="s">
        <v>249</v>
      </c>
      <c r="O11">
        <v>0.502</v>
      </c>
      <c r="P11" t="s">
        <v>234</v>
      </c>
      <c r="Q11"/>
      <c r="R11">
        <v>0.251</v>
      </c>
      <c r="S11">
        <v>0.754</v>
      </c>
      <c r="T11" t="s">
        <v>250</v>
      </c>
    </row>
    <row r="12" spans="1:20" hidden="1" x14ac:dyDescent="0.45">
      <c r="C12" s="29" t="s">
        <v>36</v>
      </c>
      <c r="D12" s="29" t="s">
        <v>52</v>
      </c>
      <c r="E12" s="29" t="s">
        <v>76</v>
      </c>
      <c r="F12" t="s">
        <v>222</v>
      </c>
      <c r="G12" t="s">
        <v>223</v>
      </c>
      <c r="H12" t="s">
        <v>251</v>
      </c>
      <c r="I12" t="s">
        <v>225</v>
      </c>
      <c r="J12" t="s">
        <v>252</v>
      </c>
      <c r="K12" t="s">
        <v>37</v>
      </c>
      <c r="M12" t="s">
        <v>228</v>
      </c>
      <c r="N12" t="s">
        <v>236</v>
      </c>
      <c r="O12">
        <v>2</v>
      </c>
      <c r="P12" t="s">
        <v>237</v>
      </c>
      <c r="Q12"/>
      <c r="R12">
        <v>1</v>
      </c>
      <c r="S12">
        <v>3</v>
      </c>
      <c r="T12" t="s">
        <v>238</v>
      </c>
    </row>
    <row r="13" spans="1:20" hidden="1" x14ac:dyDescent="0.45">
      <c r="C13" s="29" t="s">
        <v>36</v>
      </c>
      <c r="D13" s="29" t="s">
        <v>52</v>
      </c>
      <c r="E13" s="29" t="s">
        <v>76</v>
      </c>
      <c r="F13" t="s">
        <v>222</v>
      </c>
      <c r="G13" t="s">
        <v>223</v>
      </c>
      <c r="H13" t="s">
        <v>251</v>
      </c>
      <c r="I13" t="s">
        <v>225</v>
      </c>
      <c r="J13" t="s">
        <v>252</v>
      </c>
      <c r="K13" t="s">
        <v>37</v>
      </c>
      <c r="M13" t="s">
        <v>228</v>
      </c>
      <c r="N13" t="s">
        <v>253</v>
      </c>
      <c r="O13">
        <v>3.0000000000000001E-3</v>
      </c>
      <c r="P13" t="s">
        <v>234</v>
      </c>
      <c r="Q13"/>
      <c r="R13">
        <v>5.9999999999999995E-4</v>
      </c>
      <c r="S13">
        <v>1.4999999999999999E-2</v>
      </c>
      <c r="T13" t="s">
        <v>248</v>
      </c>
    </row>
    <row r="14" spans="1:20" hidden="1" x14ac:dyDescent="0.45">
      <c r="C14" s="29" t="s">
        <v>36</v>
      </c>
      <c r="D14" s="29" t="s">
        <v>52</v>
      </c>
      <c r="E14" s="29" t="s">
        <v>75</v>
      </c>
      <c r="F14" t="s">
        <v>222</v>
      </c>
      <c r="G14" t="s">
        <v>223</v>
      </c>
      <c r="H14" t="s">
        <v>243</v>
      </c>
      <c r="I14" t="s">
        <v>225</v>
      </c>
      <c r="J14" t="s">
        <v>244</v>
      </c>
      <c r="K14" t="s">
        <v>227</v>
      </c>
      <c r="M14" t="s">
        <v>228</v>
      </c>
      <c r="N14" t="s">
        <v>236</v>
      </c>
      <c r="O14">
        <v>28.1</v>
      </c>
      <c r="P14" t="s">
        <v>237</v>
      </c>
      <c r="Q14"/>
      <c r="R14">
        <v>14.1</v>
      </c>
      <c r="S14">
        <v>56.2</v>
      </c>
      <c r="T14" t="s">
        <v>254</v>
      </c>
    </row>
    <row r="15" spans="1:20" hidden="1" x14ac:dyDescent="0.45">
      <c r="C15" s="29" t="s">
        <v>36</v>
      </c>
      <c r="D15" s="29" t="s">
        <v>52</v>
      </c>
      <c r="E15" s="29" t="s">
        <v>113</v>
      </c>
      <c r="F15" t="s">
        <v>222</v>
      </c>
      <c r="G15" t="s">
        <v>223</v>
      </c>
      <c r="H15" t="s">
        <v>255</v>
      </c>
      <c r="I15" t="s">
        <v>225</v>
      </c>
      <c r="J15" t="s">
        <v>256</v>
      </c>
      <c r="K15" t="s">
        <v>112</v>
      </c>
      <c r="M15" t="s">
        <v>228</v>
      </c>
      <c r="N15" t="s">
        <v>249</v>
      </c>
      <c r="O15">
        <v>37</v>
      </c>
      <c r="P15" t="s">
        <v>257</v>
      </c>
      <c r="Q15"/>
      <c r="R15">
        <v>3.7</v>
      </c>
      <c r="S15">
        <v>370</v>
      </c>
      <c r="T15" t="s">
        <v>258</v>
      </c>
    </row>
    <row r="16" spans="1:20" hidden="1" x14ac:dyDescent="0.45">
      <c r="C16" s="29" t="s">
        <v>36</v>
      </c>
      <c r="D16" s="29" t="s">
        <v>52</v>
      </c>
      <c r="E16" s="29" t="s">
        <v>113</v>
      </c>
      <c r="F16" t="s">
        <v>222</v>
      </c>
      <c r="G16" t="s">
        <v>223</v>
      </c>
      <c r="H16" t="s">
        <v>255</v>
      </c>
      <c r="I16" t="s">
        <v>225</v>
      </c>
      <c r="J16" t="s">
        <v>256</v>
      </c>
      <c r="K16" t="s">
        <v>112</v>
      </c>
      <c r="M16" t="s">
        <v>228</v>
      </c>
      <c r="N16" t="s">
        <v>259</v>
      </c>
      <c r="O16">
        <v>6.7</v>
      </c>
      <c r="P16" t="s">
        <v>257</v>
      </c>
      <c r="Q16"/>
      <c r="R16">
        <v>2.2000000000000002</v>
      </c>
      <c r="S16">
        <v>20.100000000000001</v>
      </c>
      <c r="T16" t="s">
        <v>260</v>
      </c>
    </row>
    <row r="17" spans="2:20" hidden="1" x14ac:dyDescent="0.45">
      <c r="C17" s="29" t="s">
        <v>36</v>
      </c>
      <c r="D17" s="29" t="s">
        <v>52</v>
      </c>
      <c r="E17" s="29" t="s">
        <v>113</v>
      </c>
      <c r="F17" t="s">
        <v>222</v>
      </c>
      <c r="G17" t="s">
        <v>223</v>
      </c>
      <c r="H17" t="s">
        <v>255</v>
      </c>
      <c r="I17" t="s">
        <v>225</v>
      </c>
      <c r="J17" t="s">
        <v>256</v>
      </c>
      <c r="K17" t="s">
        <v>112</v>
      </c>
      <c r="M17" t="s">
        <v>228</v>
      </c>
      <c r="N17" t="s">
        <v>249</v>
      </c>
      <c r="O17">
        <v>29</v>
      </c>
      <c r="P17" t="s">
        <v>257</v>
      </c>
      <c r="Q17"/>
      <c r="R17">
        <v>2.9</v>
      </c>
      <c r="S17">
        <v>290</v>
      </c>
      <c r="T17" t="s">
        <v>258</v>
      </c>
    </row>
    <row r="18" spans="2:20" hidden="1" x14ac:dyDescent="0.45">
      <c r="B18" s="29" t="s">
        <v>24</v>
      </c>
      <c r="C18" s="29" t="s">
        <v>36</v>
      </c>
      <c r="D18" s="29" t="s">
        <v>52</v>
      </c>
      <c r="E18" s="29" t="s">
        <v>76</v>
      </c>
      <c r="F18" t="s">
        <v>222</v>
      </c>
      <c r="G18" t="s">
        <v>223</v>
      </c>
      <c r="H18" t="s">
        <v>231</v>
      </c>
      <c r="I18" t="s">
        <v>225</v>
      </c>
      <c r="J18" t="s">
        <v>226</v>
      </c>
      <c r="K18" t="s">
        <v>232</v>
      </c>
      <c r="M18" t="s">
        <v>228</v>
      </c>
      <c r="N18" t="s">
        <v>261</v>
      </c>
      <c r="O18">
        <v>1.6</v>
      </c>
      <c r="P18" t="s">
        <v>237</v>
      </c>
      <c r="Q18">
        <f>O18/'Electricity Calcs'!$B$2</f>
        <v>1.6880893641920001E-6</v>
      </c>
      <c r="R18">
        <v>0.5</v>
      </c>
      <c r="S18">
        <v>7.6</v>
      </c>
      <c r="T18" t="s">
        <v>248</v>
      </c>
    </row>
    <row r="19" spans="2:20" hidden="1" x14ac:dyDescent="0.45">
      <c r="C19" s="29" t="s">
        <v>36</v>
      </c>
      <c r="D19" s="29" t="s">
        <v>52</v>
      </c>
      <c r="E19" s="29" t="s">
        <v>113</v>
      </c>
      <c r="F19" t="s">
        <v>222</v>
      </c>
      <c r="G19" t="s">
        <v>223</v>
      </c>
      <c r="H19" t="s">
        <v>255</v>
      </c>
      <c r="I19" t="s">
        <v>225</v>
      </c>
      <c r="J19" t="s">
        <v>256</v>
      </c>
      <c r="K19" t="s">
        <v>112</v>
      </c>
      <c r="M19" t="s">
        <v>228</v>
      </c>
      <c r="N19" t="s">
        <v>262</v>
      </c>
      <c r="O19">
        <v>1.4</v>
      </c>
      <c r="P19" t="s">
        <v>234</v>
      </c>
      <c r="Q19"/>
      <c r="R19">
        <v>0.97</v>
      </c>
      <c r="S19">
        <v>2.25</v>
      </c>
      <c r="T19" t="s">
        <v>263</v>
      </c>
    </row>
    <row r="20" spans="2:20" hidden="1" x14ac:dyDescent="0.45">
      <c r="C20" s="29" t="s">
        <v>36</v>
      </c>
      <c r="D20" s="29" t="s">
        <v>52</v>
      </c>
      <c r="E20" s="29" t="s">
        <v>113</v>
      </c>
      <c r="F20" t="s">
        <v>222</v>
      </c>
      <c r="G20" t="s">
        <v>223</v>
      </c>
      <c r="H20" t="s">
        <v>255</v>
      </c>
      <c r="I20" t="s">
        <v>225</v>
      </c>
      <c r="J20" t="s">
        <v>256</v>
      </c>
      <c r="K20" t="s">
        <v>112</v>
      </c>
      <c r="M20" t="s">
        <v>228</v>
      </c>
      <c r="N20" t="s">
        <v>264</v>
      </c>
      <c r="O20">
        <v>0.73599999999999999</v>
      </c>
      <c r="P20" t="s">
        <v>257</v>
      </c>
      <c r="Q20"/>
      <c r="R20">
        <v>0.245</v>
      </c>
      <c r="S20">
        <v>2.21</v>
      </c>
      <c r="T20" t="s">
        <v>263</v>
      </c>
    </row>
    <row r="21" spans="2:20" hidden="1" x14ac:dyDescent="0.45">
      <c r="C21" s="29" t="s">
        <v>36</v>
      </c>
      <c r="D21" s="29" t="s">
        <v>52</v>
      </c>
      <c r="E21" s="29" t="s">
        <v>113</v>
      </c>
      <c r="F21" t="s">
        <v>222</v>
      </c>
      <c r="G21" t="s">
        <v>223</v>
      </c>
      <c r="H21" t="s">
        <v>255</v>
      </c>
      <c r="I21" t="s">
        <v>225</v>
      </c>
      <c r="J21" t="s">
        <v>256</v>
      </c>
      <c r="K21" t="s">
        <v>112</v>
      </c>
      <c r="M21" t="s">
        <v>228</v>
      </c>
      <c r="N21" t="s">
        <v>265</v>
      </c>
      <c r="O21">
        <v>9</v>
      </c>
      <c r="P21" t="s">
        <v>234</v>
      </c>
      <c r="Q21"/>
      <c r="R21">
        <v>0.23</v>
      </c>
      <c r="S21">
        <v>15.5</v>
      </c>
      <c r="T21" t="s">
        <v>266</v>
      </c>
    </row>
    <row r="22" spans="2:20" hidden="1" x14ac:dyDescent="0.45">
      <c r="C22" s="29" t="s">
        <v>36</v>
      </c>
      <c r="D22" s="29" t="s">
        <v>52</v>
      </c>
      <c r="E22" s="29" t="s">
        <v>113</v>
      </c>
      <c r="F22" t="s">
        <v>222</v>
      </c>
      <c r="G22" t="s">
        <v>223</v>
      </c>
      <c r="H22" t="s">
        <v>255</v>
      </c>
      <c r="I22" t="s">
        <v>225</v>
      </c>
      <c r="J22" t="s">
        <v>256</v>
      </c>
      <c r="K22" t="s">
        <v>112</v>
      </c>
      <c r="M22" t="s">
        <v>228</v>
      </c>
      <c r="N22" t="s">
        <v>267</v>
      </c>
      <c r="O22">
        <v>90</v>
      </c>
      <c r="P22" t="s">
        <v>234</v>
      </c>
      <c r="Q22"/>
      <c r="R22">
        <v>0.39</v>
      </c>
      <c r="S22">
        <v>155</v>
      </c>
      <c r="T22" t="s">
        <v>266</v>
      </c>
    </row>
    <row r="23" spans="2:20" hidden="1" x14ac:dyDescent="0.45">
      <c r="C23" s="29" t="s">
        <v>36</v>
      </c>
      <c r="D23" s="29" t="s">
        <v>52</v>
      </c>
      <c r="E23" s="29" t="s">
        <v>113</v>
      </c>
      <c r="F23" t="s">
        <v>222</v>
      </c>
      <c r="G23" t="s">
        <v>223</v>
      </c>
      <c r="H23" t="s">
        <v>255</v>
      </c>
      <c r="I23" t="s">
        <v>225</v>
      </c>
      <c r="J23" t="s">
        <v>256</v>
      </c>
      <c r="K23" t="s">
        <v>112</v>
      </c>
      <c r="M23" t="s">
        <v>228</v>
      </c>
      <c r="N23" t="s">
        <v>265</v>
      </c>
      <c r="O23">
        <v>9</v>
      </c>
      <c r="P23" t="s">
        <v>234</v>
      </c>
      <c r="Q23"/>
      <c r="R23">
        <v>0.23</v>
      </c>
      <c r="S23">
        <v>15.5</v>
      </c>
      <c r="T23" t="s">
        <v>266</v>
      </c>
    </row>
    <row r="24" spans="2:20" hidden="1" x14ac:dyDescent="0.45">
      <c r="B24" s="29" t="s">
        <v>25</v>
      </c>
      <c r="C24" s="29" t="s">
        <v>36</v>
      </c>
      <c r="D24" s="29" t="s">
        <v>52</v>
      </c>
      <c r="E24" s="29" t="s">
        <v>115</v>
      </c>
      <c r="F24" t="s">
        <v>222</v>
      </c>
      <c r="G24" t="s">
        <v>223</v>
      </c>
      <c r="H24" t="s">
        <v>268</v>
      </c>
      <c r="I24" t="s">
        <v>225</v>
      </c>
      <c r="J24" t="s">
        <v>256</v>
      </c>
      <c r="K24" t="s">
        <v>269</v>
      </c>
      <c r="M24" t="s">
        <v>228</v>
      </c>
      <c r="N24" t="s">
        <v>25</v>
      </c>
      <c r="O24">
        <v>13</v>
      </c>
      <c r="P24" t="s">
        <v>237</v>
      </c>
      <c r="Q24">
        <f>O24/'Electricity Calcs'!$B$2</f>
        <v>1.3715726084060001E-5</v>
      </c>
      <c r="R24">
        <v>0.1</v>
      </c>
      <c r="S24">
        <v>26</v>
      </c>
      <c r="T24" t="s">
        <v>270</v>
      </c>
    </row>
    <row r="25" spans="2:20" hidden="1" x14ac:dyDescent="0.45">
      <c r="C25" s="29" t="s">
        <v>36</v>
      </c>
      <c r="D25" s="29" t="s">
        <v>52</v>
      </c>
      <c r="E25" s="29" t="s">
        <v>115</v>
      </c>
      <c r="F25" t="s">
        <v>222</v>
      </c>
      <c r="G25" t="s">
        <v>223</v>
      </c>
      <c r="H25" t="s">
        <v>268</v>
      </c>
      <c r="I25" t="s">
        <v>225</v>
      </c>
      <c r="J25" t="s">
        <v>256</v>
      </c>
      <c r="K25" t="s">
        <v>269</v>
      </c>
      <c r="M25" t="s">
        <v>228</v>
      </c>
      <c r="N25" t="s">
        <v>265</v>
      </c>
      <c r="O25">
        <v>1</v>
      </c>
      <c r="P25" t="s">
        <v>234</v>
      </c>
      <c r="Q25"/>
      <c r="R25">
        <v>0.08</v>
      </c>
      <c r="S25">
        <v>0.78</v>
      </c>
      <c r="T25" t="s">
        <v>266</v>
      </c>
    </row>
    <row r="26" spans="2:20" hidden="1" x14ac:dyDescent="0.45">
      <c r="C26" s="29" t="s">
        <v>36</v>
      </c>
      <c r="D26" s="29" t="s">
        <v>52</v>
      </c>
      <c r="E26" s="29" t="s">
        <v>115</v>
      </c>
      <c r="F26" t="s">
        <v>222</v>
      </c>
      <c r="G26" t="s">
        <v>223</v>
      </c>
      <c r="H26" t="s">
        <v>268</v>
      </c>
      <c r="I26" t="s">
        <v>225</v>
      </c>
      <c r="J26" t="s">
        <v>256</v>
      </c>
      <c r="K26" t="s">
        <v>269</v>
      </c>
      <c r="M26" t="s">
        <v>228</v>
      </c>
      <c r="N26" t="s">
        <v>264</v>
      </c>
      <c r="O26">
        <v>1.3</v>
      </c>
      <c r="P26" t="s">
        <v>257</v>
      </c>
      <c r="Q26"/>
      <c r="R26">
        <v>0.26</v>
      </c>
      <c r="S26">
        <v>6.5</v>
      </c>
      <c r="T26" t="s">
        <v>271</v>
      </c>
    </row>
    <row r="27" spans="2:20" hidden="1" x14ac:dyDescent="0.45">
      <c r="C27" s="29" t="s">
        <v>36</v>
      </c>
      <c r="D27" s="29" t="s">
        <v>52</v>
      </c>
      <c r="E27" s="29" t="s">
        <v>115</v>
      </c>
      <c r="F27" t="s">
        <v>222</v>
      </c>
      <c r="G27" t="s">
        <v>223</v>
      </c>
      <c r="H27" t="s">
        <v>268</v>
      </c>
      <c r="I27" t="s">
        <v>225</v>
      </c>
      <c r="J27" t="s">
        <v>256</v>
      </c>
      <c r="K27" t="s">
        <v>269</v>
      </c>
      <c r="M27" t="s">
        <v>228</v>
      </c>
      <c r="N27" t="s">
        <v>272</v>
      </c>
      <c r="O27">
        <v>2.1</v>
      </c>
      <c r="P27" t="s">
        <v>257</v>
      </c>
      <c r="Q27"/>
      <c r="R27">
        <v>0.4</v>
      </c>
      <c r="S27">
        <v>10.5</v>
      </c>
      <c r="T27" t="s">
        <v>271</v>
      </c>
    </row>
    <row r="28" spans="2:20" hidden="1" x14ac:dyDescent="0.45">
      <c r="C28" s="29" t="s">
        <v>36</v>
      </c>
      <c r="D28" s="29" t="s">
        <v>52</v>
      </c>
      <c r="E28" s="29" t="s">
        <v>115</v>
      </c>
      <c r="F28" t="s">
        <v>222</v>
      </c>
      <c r="G28" t="s">
        <v>223</v>
      </c>
      <c r="H28" t="s">
        <v>268</v>
      </c>
      <c r="I28" t="s">
        <v>225</v>
      </c>
      <c r="J28" t="s">
        <v>256</v>
      </c>
      <c r="K28" t="s">
        <v>269</v>
      </c>
      <c r="M28" t="s">
        <v>228</v>
      </c>
      <c r="N28" t="s">
        <v>249</v>
      </c>
      <c r="O28">
        <v>37</v>
      </c>
      <c r="P28" t="s">
        <v>257</v>
      </c>
      <c r="Q28"/>
      <c r="R28">
        <v>3.7</v>
      </c>
      <c r="S28">
        <v>370</v>
      </c>
      <c r="T28" t="s">
        <v>258</v>
      </c>
    </row>
    <row r="29" spans="2:20" hidden="1" x14ac:dyDescent="0.45">
      <c r="C29" s="29" t="s">
        <v>36</v>
      </c>
      <c r="D29" s="29" t="s">
        <v>52</v>
      </c>
      <c r="E29" s="29" t="s">
        <v>115</v>
      </c>
      <c r="F29" t="s">
        <v>222</v>
      </c>
      <c r="G29" t="s">
        <v>223</v>
      </c>
      <c r="H29" t="s">
        <v>268</v>
      </c>
      <c r="I29" t="s">
        <v>225</v>
      </c>
      <c r="J29" t="s">
        <v>256</v>
      </c>
      <c r="K29" t="s">
        <v>269</v>
      </c>
      <c r="M29" t="s">
        <v>228</v>
      </c>
      <c r="N29" t="s">
        <v>246</v>
      </c>
      <c r="O29">
        <v>10</v>
      </c>
      <c r="P29" t="s">
        <v>247</v>
      </c>
      <c r="Q29"/>
      <c r="R29">
        <v>5</v>
      </c>
      <c r="S29">
        <v>15</v>
      </c>
      <c r="T29" t="s">
        <v>273</v>
      </c>
    </row>
    <row r="30" spans="2:20" hidden="1" x14ac:dyDescent="0.45">
      <c r="B30" s="29" t="s">
        <v>29</v>
      </c>
      <c r="C30" s="29" t="s">
        <v>36</v>
      </c>
      <c r="D30" s="29" t="s">
        <v>52</v>
      </c>
      <c r="E30" s="29" t="s">
        <v>115</v>
      </c>
      <c r="F30" t="s">
        <v>222</v>
      </c>
      <c r="G30" t="s">
        <v>223</v>
      </c>
      <c r="H30" t="s">
        <v>268</v>
      </c>
      <c r="I30" t="s">
        <v>225</v>
      </c>
      <c r="J30" t="s">
        <v>256</v>
      </c>
      <c r="K30" t="s">
        <v>269</v>
      </c>
      <c r="M30" t="s">
        <v>228</v>
      </c>
      <c r="N30" t="s">
        <v>29</v>
      </c>
      <c r="O30">
        <v>1680</v>
      </c>
      <c r="P30" t="s">
        <v>237</v>
      </c>
      <c r="Q30">
        <f>O30/'Electricity Calcs'!$B$2</f>
        <v>1.7724938324016001E-3</v>
      </c>
      <c r="R30">
        <v>330</v>
      </c>
      <c r="S30">
        <v>5000</v>
      </c>
      <c r="T30" t="s">
        <v>241</v>
      </c>
    </row>
    <row r="31" spans="2:20" hidden="1" x14ac:dyDescent="0.45">
      <c r="C31" s="29" t="s">
        <v>36</v>
      </c>
      <c r="D31" s="29" t="s">
        <v>52</v>
      </c>
      <c r="E31" s="29" t="s">
        <v>115</v>
      </c>
      <c r="F31" t="s">
        <v>222</v>
      </c>
      <c r="G31" t="s">
        <v>223</v>
      </c>
      <c r="H31" t="s">
        <v>268</v>
      </c>
      <c r="I31" t="s">
        <v>225</v>
      </c>
      <c r="J31" t="s">
        <v>256</v>
      </c>
      <c r="K31" t="s">
        <v>269</v>
      </c>
      <c r="M31" t="s">
        <v>228</v>
      </c>
      <c r="N31" t="s">
        <v>236</v>
      </c>
      <c r="O31">
        <v>10.199999999999999</v>
      </c>
      <c r="P31" t="s">
        <v>237</v>
      </c>
      <c r="Q31"/>
      <c r="R31">
        <v>3.4</v>
      </c>
      <c r="S31">
        <v>30.6</v>
      </c>
      <c r="T31" t="s">
        <v>271</v>
      </c>
    </row>
    <row r="32" spans="2:20" hidden="1" x14ac:dyDescent="0.45">
      <c r="B32" s="29" t="s">
        <v>27</v>
      </c>
      <c r="C32" s="29" t="s">
        <v>36</v>
      </c>
      <c r="D32" s="29" t="s">
        <v>52</v>
      </c>
      <c r="E32" s="29" t="s">
        <v>115</v>
      </c>
      <c r="F32" t="s">
        <v>222</v>
      </c>
      <c r="G32" t="s">
        <v>223</v>
      </c>
      <c r="H32" t="s">
        <v>268</v>
      </c>
      <c r="I32" t="s">
        <v>225</v>
      </c>
      <c r="J32" t="s">
        <v>256</v>
      </c>
      <c r="K32" t="s">
        <v>269</v>
      </c>
      <c r="M32" t="s">
        <v>228</v>
      </c>
      <c r="N32" t="s">
        <v>27</v>
      </c>
      <c r="O32">
        <v>6.9</v>
      </c>
      <c r="P32" t="s">
        <v>237</v>
      </c>
      <c r="Q32">
        <f>O32/'Electricity Calcs'!$B$2</f>
        <v>7.2798853830780003E-6</v>
      </c>
      <c r="R32">
        <v>2.2999999999999998</v>
      </c>
      <c r="S32">
        <v>20.7</v>
      </c>
      <c r="T32" t="s">
        <v>271</v>
      </c>
    </row>
    <row r="33" spans="1:20" hidden="1" x14ac:dyDescent="0.45">
      <c r="C33" s="29" t="s">
        <v>36</v>
      </c>
      <c r="D33" s="29" t="s">
        <v>52</v>
      </c>
      <c r="E33" s="29" t="s">
        <v>115</v>
      </c>
      <c r="F33" t="s">
        <v>222</v>
      </c>
      <c r="G33" t="s">
        <v>223</v>
      </c>
      <c r="H33" t="s">
        <v>268</v>
      </c>
      <c r="I33" t="s">
        <v>225</v>
      </c>
      <c r="J33" t="s">
        <v>256</v>
      </c>
      <c r="K33" t="s">
        <v>269</v>
      </c>
      <c r="M33" t="s">
        <v>228</v>
      </c>
      <c r="N33" t="s">
        <v>242</v>
      </c>
      <c r="O33">
        <v>9.1</v>
      </c>
      <c r="P33" t="s">
        <v>234</v>
      </c>
      <c r="Q33"/>
      <c r="R33">
        <v>6.55</v>
      </c>
      <c r="S33">
        <v>15.3</v>
      </c>
      <c r="T33" t="s">
        <v>271</v>
      </c>
    </row>
    <row r="34" spans="1:20" hidden="1" x14ac:dyDescent="0.45">
      <c r="B34" s="29" t="s">
        <v>43</v>
      </c>
      <c r="C34" s="29" t="s">
        <v>36</v>
      </c>
      <c r="D34" s="29" t="s">
        <v>52</v>
      </c>
      <c r="E34" s="29" t="s">
        <v>115</v>
      </c>
      <c r="F34" t="s">
        <v>222</v>
      </c>
      <c r="G34" t="s">
        <v>223</v>
      </c>
      <c r="H34" t="s">
        <v>268</v>
      </c>
      <c r="I34" t="s">
        <v>225</v>
      </c>
      <c r="J34" t="s">
        <v>256</v>
      </c>
      <c r="K34" t="s">
        <v>269</v>
      </c>
      <c r="M34" t="s">
        <v>228</v>
      </c>
      <c r="N34" t="s">
        <v>28</v>
      </c>
      <c r="O34">
        <v>2.8</v>
      </c>
      <c r="P34" t="s">
        <v>237</v>
      </c>
      <c r="Q34">
        <f>O34/'Electricity Calcs'!$B$2</f>
        <v>2.9541563873360001E-6</v>
      </c>
      <c r="R34">
        <v>0.9</v>
      </c>
      <c r="S34">
        <v>8.4</v>
      </c>
      <c r="T34" t="s">
        <v>271</v>
      </c>
    </row>
    <row r="35" spans="1:20" hidden="1" x14ac:dyDescent="0.45">
      <c r="A35" s="29" t="s">
        <v>3065</v>
      </c>
      <c r="B35" s="29" t="s">
        <v>30</v>
      </c>
      <c r="C35" s="29" t="s">
        <v>36</v>
      </c>
      <c r="D35" s="29" t="s">
        <v>52</v>
      </c>
      <c r="E35" s="29" t="s">
        <v>75</v>
      </c>
      <c r="F35" t="s">
        <v>222</v>
      </c>
      <c r="G35" t="s">
        <v>223</v>
      </c>
      <c r="H35" t="s">
        <v>274</v>
      </c>
      <c r="I35" t="s">
        <v>275</v>
      </c>
      <c r="J35" t="s">
        <v>228</v>
      </c>
      <c r="K35" t="s">
        <v>276</v>
      </c>
      <c r="M35" t="s">
        <v>228</v>
      </c>
      <c r="N35" t="s">
        <v>30</v>
      </c>
      <c r="O35">
        <v>33.5</v>
      </c>
      <c r="P35" t="s">
        <v>229</v>
      </c>
      <c r="Q35"/>
      <c r="R35">
        <v>28.9</v>
      </c>
      <c r="S35">
        <v>38</v>
      </c>
      <c r="T35" t="s">
        <v>230</v>
      </c>
    </row>
    <row r="36" spans="1:20" hidden="1" x14ac:dyDescent="0.45">
      <c r="C36" s="29" t="s">
        <v>36</v>
      </c>
      <c r="D36" s="29" t="s">
        <v>52</v>
      </c>
      <c r="E36" s="29" t="s">
        <v>196</v>
      </c>
      <c r="F36" t="s">
        <v>222</v>
      </c>
      <c r="G36" t="s">
        <v>223</v>
      </c>
      <c r="H36" t="s">
        <v>277</v>
      </c>
      <c r="I36" t="s">
        <v>275</v>
      </c>
      <c r="J36" t="s">
        <v>228</v>
      </c>
      <c r="K36" t="s">
        <v>278</v>
      </c>
      <c r="M36" t="s">
        <v>228</v>
      </c>
      <c r="N36" t="s">
        <v>279</v>
      </c>
      <c r="O36">
        <v>273</v>
      </c>
      <c r="P36" t="s">
        <v>234</v>
      </c>
      <c r="Q36"/>
      <c r="R36">
        <v>140</v>
      </c>
      <c r="S36">
        <v>550</v>
      </c>
      <c r="T36" t="s">
        <v>280</v>
      </c>
    </row>
    <row r="37" spans="1:20" hidden="1" x14ac:dyDescent="0.45">
      <c r="C37" s="29" t="s">
        <v>36</v>
      </c>
      <c r="D37" s="29" t="s">
        <v>52</v>
      </c>
      <c r="E37" s="29" t="s">
        <v>76</v>
      </c>
      <c r="F37" t="s">
        <v>222</v>
      </c>
      <c r="G37" t="s">
        <v>223</v>
      </c>
      <c r="H37" t="s">
        <v>281</v>
      </c>
      <c r="I37" t="s">
        <v>275</v>
      </c>
      <c r="J37" t="s">
        <v>228</v>
      </c>
      <c r="K37" t="s">
        <v>282</v>
      </c>
      <c r="M37" t="s">
        <v>228</v>
      </c>
      <c r="N37" t="s">
        <v>246</v>
      </c>
      <c r="O37">
        <v>0.5</v>
      </c>
      <c r="P37" t="s">
        <v>247</v>
      </c>
      <c r="Q37"/>
      <c r="R37">
        <v>0.25</v>
      </c>
      <c r="S37">
        <v>0.75</v>
      </c>
      <c r="T37" t="s">
        <v>283</v>
      </c>
    </row>
    <row r="38" spans="1:20" hidden="1" x14ac:dyDescent="0.45">
      <c r="C38" s="29" t="s">
        <v>36</v>
      </c>
      <c r="D38" s="29" t="s">
        <v>52</v>
      </c>
      <c r="E38" s="29" t="s">
        <v>75</v>
      </c>
      <c r="F38" t="s">
        <v>222</v>
      </c>
      <c r="G38" t="s">
        <v>223</v>
      </c>
      <c r="H38" t="s">
        <v>274</v>
      </c>
      <c r="I38" t="s">
        <v>275</v>
      </c>
      <c r="J38" t="s">
        <v>228</v>
      </c>
      <c r="K38" t="s">
        <v>276</v>
      </c>
      <c r="M38" t="s">
        <v>228</v>
      </c>
      <c r="N38" t="s">
        <v>253</v>
      </c>
      <c r="O38">
        <v>1.36</v>
      </c>
      <c r="P38" t="s">
        <v>234</v>
      </c>
      <c r="Q38"/>
      <c r="R38">
        <v>0.14000000000000001</v>
      </c>
      <c r="S38">
        <v>15</v>
      </c>
      <c r="T38" t="s">
        <v>280</v>
      </c>
    </row>
    <row r="39" spans="1:20" hidden="1" x14ac:dyDescent="0.45">
      <c r="C39" s="29" t="s">
        <v>36</v>
      </c>
      <c r="D39" s="29" t="s">
        <v>52</v>
      </c>
      <c r="E39" s="29" t="s">
        <v>51</v>
      </c>
      <c r="F39" t="s">
        <v>222</v>
      </c>
      <c r="G39" t="s">
        <v>223</v>
      </c>
      <c r="H39" t="s">
        <v>284</v>
      </c>
      <c r="I39" t="s">
        <v>275</v>
      </c>
      <c r="J39" t="s">
        <v>228</v>
      </c>
      <c r="K39" t="s">
        <v>38</v>
      </c>
      <c r="M39" t="s">
        <v>228</v>
      </c>
      <c r="N39" t="s">
        <v>262</v>
      </c>
      <c r="O39">
        <v>1.51</v>
      </c>
      <c r="P39" t="s">
        <v>234</v>
      </c>
      <c r="Q39"/>
      <c r="R39">
        <v>0.90300000000000002</v>
      </c>
      <c r="S39">
        <v>2.11</v>
      </c>
      <c r="T39" t="s">
        <v>285</v>
      </c>
    </row>
    <row r="40" spans="1:20" hidden="1" x14ac:dyDescent="0.45">
      <c r="A40" s="29" t="s">
        <v>3065</v>
      </c>
      <c r="B40" s="29" t="s">
        <v>43</v>
      </c>
      <c r="C40" s="29" t="s">
        <v>36</v>
      </c>
      <c r="D40" s="29" t="s">
        <v>52</v>
      </c>
      <c r="E40" s="29" t="s">
        <v>51</v>
      </c>
      <c r="F40" t="s">
        <v>222</v>
      </c>
      <c r="G40" t="s">
        <v>223</v>
      </c>
      <c r="H40" t="s">
        <v>284</v>
      </c>
      <c r="I40" t="s">
        <v>275</v>
      </c>
      <c r="J40" t="s">
        <v>228</v>
      </c>
      <c r="K40" t="s">
        <v>38</v>
      </c>
      <c r="M40" t="s">
        <v>228</v>
      </c>
      <c r="N40" t="s">
        <v>28</v>
      </c>
      <c r="O40">
        <v>133</v>
      </c>
      <c r="P40" t="s">
        <v>237</v>
      </c>
      <c r="Q40">
        <f>O40/'Electricity Calcs'!$B$2</f>
        <v>1.4032242839846001E-4</v>
      </c>
      <c r="R40">
        <v>66</v>
      </c>
      <c r="S40">
        <v>266</v>
      </c>
      <c r="T40" t="s">
        <v>285</v>
      </c>
    </row>
    <row r="41" spans="1:20" hidden="1" x14ac:dyDescent="0.45">
      <c r="C41" s="29" t="s">
        <v>36</v>
      </c>
      <c r="D41" s="29" t="s">
        <v>52</v>
      </c>
      <c r="E41" s="29" t="s">
        <v>75</v>
      </c>
      <c r="F41" t="s">
        <v>222</v>
      </c>
      <c r="G41" t="s">
        <v>223</v>
      </c>
      <c r="H41" t="s">
        <v>274</v>
      </c>
      <c r="I41" t="s">
        <v>275</v>
      </c>
      <c r="J41" t="s">
        <v>228</v>
      </c>
      <c r="K41" t="s">
        <v>276</v>
      </c>
      <c r="M41" t="s">
        <v>228</v>
      </c>
      <c r="N41" t="s">
        <v>279</v>
      </c>
      <c r="O41">
        <v>1.36</v>
      </c>
      <c r="P41" t="s">
        <v>234</v>
      </c>
      <c r="Q41"/>
      <c r="R41">
        <v>0.14000000000000001</v>
      </c>
      <c r="S41">
        <v>15</v>
      </c>
      <c r="T41" t="s">
        <v>280</v>
      </c>
    </row>
    <row r="42" spans="1:20" hidden="1" x14ac:dyDescent="0.45">
      <c r="C42" s="29" t="s">
        <v>36</v>
      </c>
      <c r="D42" s="29" t="s">
        <v>52</v>
      </c>
      <c r="E42" s="29" t="s">
        <v>51</v>
      </c>
      <c r="F42" t="s">
        <v>222</v>
      </c>
      <c r="G42" t="s">
        <v>223</v>
      </c>
      <c r="H42" t="s">
        <v>284</v>
      </c>
      <c r="I42" t="s">
        <v>275</v>
      </c>
      <c r="J42" t="s">
        <v>228</v>
      </c>
      <c r="K42" t="s">
        <v>38</v>
      </c>
      <c r="M42" t="s">
        <v>228</v>
      </c>
      <c r="N42" t="s">
        <v>253</v>
      </c>
      <c r="O42">
        <v>1.76</v>
      </c>
      <c r="P42" t="s">
        <v>234</v>
      </c>
      <c r="Q42"/>
      <c r="R42">
        <v>1.06</v>
      </c>
      <c r="S42">
        <v>2.4700000000000002</v>
      </c>
      <c r="T42" t="s">
        <v>285</v>
      </c>
    </row>
    <row r="43" spans="1:20" hidden="1" x14ac:dyDescent="0.45">
      <c r="C43" s="29" t="s">
        <v>36</v>
      </c>
      <c r="D43" s="29" t="s">
        <v>52</v>
      </c>
      <c r="E43" s="29" t="s">
        <v>76</v>
      </c>
      <c r="F43" t="s">
        <v>222</v>
      </c>
      <c r="G43" t="s">
        <v>223</v>
      </c>
      <c r="H43" t="s">
        <v>281</v>
      </c>
      <c r="I43" t="s">
        <v>275</v>
      </c>
      <c r="J43" t="s">
        <v>228</v>
      </c>
      <c r="K43" t="s">
        <v>282</v>
      </c>
      <c r="M43" t="s">
        <v>228</v>
      </c>
      <c r="N43" t="s">
        <v>242</v>
      </c>
      <c r="O43">
        <v>7.6000000000000004E-4</v>
      </c>
      <c r="P43" t="s">
        <v>234</v>
      </c>
      <c r="Q43"/>
      <c r="R43">
        <v>2.5000000000000001E-4</v>
      </c>
      <c r="S43">
        <v>2.2799999999999999E-3</v>
      </c>
      <c r="T43" t="s">
        <v>235</v>
      </c>
    </row>
    <row r="44" spans="1:20" hidden="1" x14ac:dyDescent="0.45">
      <c r="C44" s="29" t="s">
        <v>36</v>
      </c>
      <c r="D44" s="29" t="s">
        <v>52</v>
      </c>
      <c r="E44" s="29" t="s">
        <v>113</v>
      </c>
      <c r="F44" t="s">
        <v>222</v>
      </c>
      <c r="G44" t="s">
        <v>223</v>
      </c>
      <c r="H44" t="s">
        <v>286</v>
      </c>
      <c r="I44" t="s">
        <v>275</v>
      </c>
      <c r="J44" t="s">
        <v>228</v>
      </c>
      <c r="K44" t="s">
        <v>112</v>
      </c>
      <c r="M44" t="s">
        <v>228</v>
      </c>
      <c r="N44" t="s">
        <v>233</v>
      </c>
      <c r="O44">
        <v>7.1</v>
      </c>
      <c r="P44" t="s">
        <v>234</v>
      </c>
      <c r="Q44"/>
      <c r="R44">
        <v>5.04</v>
      </c>
      <c r="S44">
        <v>11.8</v>
      </c>
      <c r="T44" t="s">
        <v>263</v>
      </c>
    </row>
    <row r="45" spans="1:20" hidden="1" x14ac:dyDescent="0.45">
      <c r="C45" s="29" t="s">
        <v>36</v>
      </c>
      <c r="D45" s="29" t="s">
        <v>52</v>
      </c>
      <c r="E45" s="29" t="s">
        <v>113</v>
      </c>
      <c r="F45" t="s">
        <v>222</v>
      </c>
      <c r="G45" t="s">
        <v>223</v>
      </c>
      <c r="H45" t="s">
        <v>286</v>
      </c>
      <c r="I45" t="s">
        <v>275</v>
      </c>
      <c r="J45" t="s">
        <v>228</v>
      </c>
      <c r="K45" t="s">
        <v>112</v>
      </c>
      <c r="M45" t="s">
        <v>228</v>
      </c>
      <c r="N45" t="s">
        <v>267</v>
      </c>
      <c r="O45">
        <v>19</v>
      </c>
      <c r="P45" t="s">
        <v>234</v>
      </c>
      <c r="Q45"/>
      <c r="R45">
        <v>7.75</v>
      </c>
      <c r="S45">
        <v>155</v>
      </c>
      <c r="T45" t="s">
        <v>287</v>
      </c>
    </row>
    <row r="46" spans="1:20" hidden="1" x14ac:dyDescent="0.45">
      <c r="C46" s="29" t="s">
        <v>36</v>
      </c>
      <c r="D46" s="29" t="s">
        <v>52</v>
      </c>
      <c r="E46" s="29" t="s">
        <v>113</v>
      </c>
      <c r="F46" t="s">
        <v>222</v>
      </c>
      <c r="G46" t="s">
        <v>223</v>
      </c>
      <c r="H46" t="s">
        <v>286</v>
      </c>
      <c r="I46" t="s">
        <v>275</v>
      </c>
      <c r="J46" t="s">
        <v>228</v>
      </c>
      <c r="K46" t="s">
        <v>112</v>
      </c>
      <c r="M46" t="s">
        <v>228</v>
      </c>
      <c r="N46" t="s">
        <v>246</v>
      </c>
      <c r="O46">
        <v>10</v>
      </c>
      <c r="P46" t="s">
        <v>247</v>
      </c>
      <c r="Q46"/>
      <c r="R46">
        <v>5</v>
      </c>
      <c r="S46">
        <v>15</v>
      </c>
      <c r="T46" t="s">
        <v>273</v>
      </c>
    </row>
    <row r="47" spans="1:20" hidden="1" x14ac:dyDescent="0.45">
      <c r="C47" s="29" t="s">
        <v>36</v>
      </c>
      <c r="D47" s="29" t="s">
        <v>52</v>
      </c>
      <c r="E47" s="29" t="s">
        <v>76</v>
      </c>
      <c r="F47" t="s">
        <v>222</v>
      </c>
      <c r="G47" t="s">
        <v>223</v>
      </c>
      <c r="H47" t="s">
        <v>251</v>
      </c>
      <c r="I47" t="s">
        <v>225</v>
      </c>
      <c r="J47" t="s">
        <v>252</v>
      </c>
      <c r="K47" t="s">
        <v>37</v>
      </c>
      <c r="M47" t="s">
        <v>228</v>
      </c>
      <c r="N47" t="s">
        <v>264</v>
      </c>
      <c r="O47">
        <v>1.2</v>
      </c>
      <c r="P47" t="s">
        <v>257</v>
      </c>
      <c r="Q47"/>
      <c r="R47">
        <v>0.24</v>
      </c>
      <c r="S47">
        <v>6</v>
      </c>
      <c r="T47" t="s">
        <v>248</v>
      </c>
    </row>
    <row r="48" spans="1:20" hidden="1" x14ac:dyDescent="0.45">
      <c r="C48" s="29" t="s">
        <v>36</v>
      </c>
      <c r="D48" s="29" t="s">
        <v>52</v>
      </c>
      <c r="E48" s="29" t="s">
        <v>76</v>
      </c>
      <c r="F48" t="s">
        <v>222</v>
      </c>
      <c r="G48" t="s">
        <v>223</v>
      </c>
      <c r="H48" t="s">
        <v>281</v>
      </c>
      <c r="I48" t="s">
        <v>275</v>
      </c>
      <c r="J48" t="s">
        <v>228</v>
      </c>
      <c r="K48" t="s">
        <v>282</v>
      </c>
      <c r="M48" t="s">
        <v>228</v>
      </c>
      <c r="N48" t="s">
        <v>236</v>
      </c>
      <c r="O48">
        <v>0.89</v>
      </c>
      <c r="P48" t="s">
        <v>237</v>
      </c>
      <c r="Q48"/>
      <c r="R48">
        <v>0.44500000000000001</v>
      </c>
      <c r="S48">
        <v>1.33</v>
      </c>
      <c r="T48" t="s">
        <v>288</v>
      </c>
    </row>
    <row r="49" spans="1:20" hidden="1" x14ac:dyDescent="0.45">
      <c r="C49" s="29" t="s">
        <v>36</v>
      </c>
      <c r="D49" s="29" t="s">
        <v>52</v>
      </c>
      <c r="E49" s="29" t="s">
        <v>115</v>
      </c>
      <c r="F49" t="s">
        <v>222</v>
      </c>
      <c r="G49" t="s">
        <v>223</v>
      </c>
      <c r="H49" t="s">
        <v>289</v>
      </c>
      <c r="I49" t="s">
        <v>275</v>
      </c>
      <c r="J49" t="s">
        <v>228</v>
      </c>
      <c r="K49" t="s">
        <v>269</v>
      </c>
      <c r="M49" t="s">
        <v>228</v>
      </c>
      <c r="N49" t="s">
        <v>264</v>
      </c>
      <c r="O49">
        <v>1.3</v>
      </c>
      <c r="P49" t="s">
        <v>257</v>
      </c>
      <c r="Q49"/>
      <c r="R49">
        <v>0.26</v>
      </c>
      <c r="S49">
        <v>6.5</v>
      </c>
      <c r="T49" t="s">
        <v>271</v>
      </c>
    </row>
    <row r="50" spans="1:20" hidden="1" x14ac:dyDescent="0.45">
      <c r="A50" s="29" t="s">
        <v>3065</v>
      </c>
      <c r="B50" s="29" t="s">
        <v>30</v>
      </c>
      <c r="C50" s="29" t="s">
        <v>36</v>
      </c>
      <c r="D50" s="29" t="s">
        <v>52</v>
      </c>
      <c r="E50" s="29" t="s">
        <v>115</v>
      </c>
      <c r="F50" t="s">
        <v>222</v>
      </c>
      <c r="G50" t="s">
        <v>223</v>
      </c>
      <c r="H50" t="s">
        <v>289</v>
      </c>
      <c r="I50" t="s">
        <v>275</v>
      </c>
      <c r="J50" t="s">
        <v>228</v>
      </c>
      <c r="K50" t="s">
        <v>269</v>
      </c>
      <c r="M50" t="s">
        <v>228</v>
      </c>
      <c r="N50" t="s">
        <v>30</v>
      </c>
      <c r="O50">
        <v>1</v>
      </c>
      <c r="P50" t="s">
        <v>229</v>
      </c>
      <c r="Q50"/>
      <c r="R50">
        <v>0.1</v>
      </c>
      <c r="S50">
        <v>4</v>
      </c>
      <c r="T50" t="s">
        <v>290</v>
      </c>
    </row>
    <row r="51" spans="1:20" hidden="1" x14ac:dyDescent="0.45">
      <c r="A51" s="29" t="s">
        <v>3065</v>
      </c>
      <c r="B51" s="29" t="s">
        <v>25</v>
      </c>
      <c r="C51" s="29" t="s">
        <v>36</v>
      </c>
      <c r="D51" s="29" t="s">
        <v>52</v>
      </c>
      <c r="E51" s="29" t="s">
        <v>76</v>
      </c>
      <c r="F51" t="s">
        <v>222</v>
      </c>
      <c r="G51" t="s">
        <v>223</v>
      </c>
      <c r="H51" t="s">
        <v>281</v>
      </c>
      <c r="I51" t="s">
        <v>275</v>
      </c>
      <c r="J51" t="s">
        <v>228</v>
      </c>
      <c r="K51" t="s">
        <v>282</v>
      </c>
      <c r="M51" t="s">
        <v>228</v>
      </c>
      <c r="N51" t="s">
        <v>25</v>
      </c>
      <c r="O51">
        <v>39.299999999999997</v>
      </c>
      <c r="P51" t="s">
        <v>237</v>
      </c>
      <c r="Q51">
        <f>O51/'Electricity Calcs'!$B$2</f>
        <v>4.1463695007966E-5</v>
      </c>
      <c r="R51">
        <v>19.7</v>
      </c>
      <c r="S51">
        <v>60</v>
      </c>
      <c r="T51" t="s">
        <v>288</v>
      </c>
    </row>
    <row r="52" spans="1:20" hidden="1" x14ac:dyDescent="0.45">
      <c r="C52" s="29" t="s">
        <v>36</v>
      </c>
      <c r="D52" s="29" t="s">
        <v>52</v>
      </c>
      <c r="E52" s="29" t="s">
        <v>115</v>
      </c>
      <c r="F52" t="s">
        <v>222</v>
      </c>
      <c r="G52" t="s">
        <v>223</v>
      </c>
      <c r="H52" t="s">
        <v>289</v>
      </c>
      <c r="I52" t="s">
        <v>275</v>
      </c>
      <c r="J52" t="s">
        <v>228</v>
      </c>
      <c r="K52" t="s">
        <v>269</v>
      </c>
      <c r="M52" t="s">
        <v>228</v>
      </c>
      <c r="N52" t="s">
        <v>291</v>
      </c>
      <c r="O52">
        <v>3.3</v>
      </c>
      <c r="P52" t="s">
        <v>292</v>
      </c>
      <c r="Q52"/>
      <c r="R52">
        <v>1.1000000000000001</v>
      </c>
      <c r="S52">
        <v>9.9</v>
      </c>
      <c r="T52" t="s">
        <v>260</v>
      </c>
    </row>
    <row r="53" spans="1:20" hidden="1" x14ac:dyDescent="0.45">
      <c r="A53" s="29" t="s">
        <v>3065</v>
      </c>
      <c r="B53" s="29" t="s">
        <v>43</v>
      </c>
      <c r="C53" s="29" t="s">
        <v>36</v>
      </c>
      <c r="D53" s="29" t="s">
        <v>52</v>
      </c>
      <c r="E53" s="29" t="s">
        <v>76</v>
      </c>
      <c r="F53" t="s">
        <v>222</v>
      </c>
      <c r="G53" t="s">
        <v>223</v>
      </c>
      <c r="H53" t="s">
        <v>281</v>
      </c>
      <c r="I53" t="s">
        <v>275</v>
      </c>
      <c r="J53" t="s">
        <v>228</v>
      </c>
      <c r="K53" t="s">
        <v>282</v>
      </c>
      <c r="M53" t="s">
        <v>228</v>
      </c>
      <c r="N53" t="s">
        <v>28</v>
      </c>
      <c r="O53">
        <v>0.89</v>
      </c>
      <c r="P53" t="s">
        <v>237</v>
      </c>
      <c r="Q53">
        <f>O53/'Electricity Calcs'!$B$2</f>
        <v>9.3899970883180004E-7</v>
      </c>
      <c r="R53">
        <v>0.44500000000000001</v>
      </c>
      <c r="S53">
        <v>1.33</v>
      </c>
      <c r="T53" t="s">
        <v>288</v>
      </c>
    </row>
    <row r="54" spans="1:20" hidden="1" x14ac:dyDescent="0.45">
      <c r="C54" s="29" t="s">
        <v>36</v>
      </c>
      <c r="D54" s="29" t="s">
        <v>52</v>
      </c>
      <c r="E54" s="29" t="s">
        <v>76</v>
      </c>
      <c r="F54" t="s">
        <v>222</v>
      </c>
      <c r="G54" t="s">
        <v>223</v>
      </c>
      <c r="H54" t="s">
        <v>281</v>
      </c>
      <c r="I54" t="s">
        <v>275</v>
      </c>
      <c r="J54" t="s">
        <v>228</v>
      </c>
      <c r="K54" t="s">
        <v>282</v>
      </c>
      <c r="M54" t="s">
        <v>228</v>
      </c>
      <c r="N54" t="s">
        <v>240</v>
      </c>
      <c r="O54">
        <v>1.5E-3</v>
      </c>
      <c r="P54" t="s">
        <v>234</v>
      </c>
      <c r="Q54"/>
      <c r="R54">
        <v>5.0000000000000001E-4</v>
      </c>
      <c r="S54">
        <v>4.4999999999999997E-3</v>
      </c>
      <c r="T54" t="s">
        <v>235</v>
      </c>
    </row>
    <row r="55" spans="1:20" hidden="1" x14ac:dyDescent="0.45">
      <c r="A55" s="29" t="s">
        <v>3065</v>
      </c>
      <c r="B55" s="29" t="s">
        <v>24</v>
      </c>
      <c r="C55" s="29" t="s">
        <v>36</v>
      </c>
      <c r="D55" s="29" t="s">
        <v>52</v>
      </c>
      <c r="E55" s="29" t="s">
        <v>76</v>
      </c>
      <c r="F55" t="s">
        <v>222</v>
      </c>
      <c r="G55" t="s">
        <v>223</v>
      </c>
      <c r="H55" t="s">
        <v>281</v>
      </c>
      <c r="I55" t="s">
        <v>275</v>
      </c>
      <c r="J55" t="s">
        <v>228</v>
      </c>
      <c r="K55" t="s">
        <v>282</v>
      </c>
      <c r="M55" t="s">
        <v>228</v>
      </c>
      <c r="N55" t="s">
        <v>261</v>
      </c>
      <c r="O55">
        <v>2.6</v>
      </c>
      <c r="P55" t="s">
        <v>237</v>
      </c>
      <c r="Q55">
        <f>O55/'Electricity Calcs'!$B$2</f>
        <v>2.7431452168120003E-6</v>
      </c>
      <c r="R55">
        <v>0.65</v>
      </c>
      <c r="S55">
        <v>10.4</v>
      </c>
      <c r="T55" t="s">
        <v>288</v>
      </c>
    </row>
    <row r="56" spans="1:20" hidden="1" x14ac:dyDescent="0.45">
      <c r="B56" s="29" t="s">
        <v>25</v>
      </c>
      <c r="C56" s="29" t="s">
        <v>36</v>
      </c>
      <c r="D56" s="29" t="s">
        <v>52</v>
      </c>
      <c r="E56" s="29" t="s">
        <v>196</v>
      </c>
      <c r="F56" t="s">
        <v>222</v>
      </c>
      <c r="G56" t="s">
        <v>223</v>
      </c>
      <c r="H56" t="s">
        <v>293</v>
      </c>
      <c r="I56" t="s">
        <v>225</v>
      </c>
      <c r="J56" t="s">
        <v>294</v>
      </c>
      <c r="K56" t="s">
        <v>19</v>
      </c>
      <c r="M56" t="s">
        <v>228</v>
      </c>
      <c r="N56" t="s">
        <v>25</v>
      </c>
      <c r="O56">
        <v>15.1</v>
      </c>
      <c r="P56" t="s">
        <v>237</v>
      </c>
      <c r="Q56">
        <f>O56/'Electricity Calcs'!$B$2</f>
        <v>1.5931343374562E-5</v>
      </c>
      <c r="R56">
        <v>9.06</v>
      </c>
      <c r="S56">
        <v>21.1</v>
      </c>
      <c r="T56" t="s">
        <v>280</v>
      </c>
    </row>
    <row r="57" spans="1:20" hidden="1" x14ac:dyDescent="0.45">
      <c r="B57" s="29" t="s">
        <v>29</v>
      </c>
      <c r="C57" s="29" t="s">
        <v>36</v>
      </c>
      <c r="D57" s="29" t="s">
        <v>52</v>
      </c>
      <c r="E57" s="29" t="s">
        <v>196</v>
      </c>
      <c r="F57" t="s">
        <v>222</v>
      </c>
      <c r="G57" t="s">
        <v>223</v>
      </c>
      <c r="H57" t="s">
        <v>293</v>
      </c>
      <c r="I57" t="s">
        <v>225</v>
      </c>
      <c r="J57" t="s">
        <v>294</v>
      </c>
      <c r="K57" t="s">
        <v>19</v>
      </c>
      <c r="M57" t="s">
        <v>228</v>
      </c>
      <c r="N57" t="s">
        <v>29</v>
      </c>
      <c r="O57">
        <v>495</v>
      </c>
      <c r="P57" t="s">
        <v>237</v>
      </c>
      <c r="Q57">
        <f>O57/'Electricity Calcs'!$B$2</f>
        <v>5.2225264704690007E-4</v>
      </c>
      <c r="R57">
        <v>146</v>
      </c>
      <c r="S57">
        <v>1700</v>
      </c>
      <c r="T57" t="s">
        <v>241</v>
      </c>
    </row>
    <row r="58" spans="1:20" hidden="1" x14ac:dyDescent="0.45">
      <c r="C58" s="29" t="s">
        <v>36</v>
      </c>
      <c r="D58" s="29" t="s">
        <v>52</v>
      </c>
      <c r="E58" s="29" t="s">
        <v>196</v>
      </c>
      <c r="F58" t="s">
        <v>222</v>
      </c>
      <c r="G58" t="s">
        <v>223</v>
      </c>
      <c r="H58" t="s">
        <v>293</v>
      </c>
      <c r="I58" t="s">
        <v>225</v>
      </c>
      <c r="J58" t="s">
        <v>294</v>
      </c>
      <c r="K58" t="s">
        <v>19</v>
      </c>
      <c r="M58" t="s">
        <v>228</v>
      </c>
      <c r="N58" t="s">
        <v>236</v>
      </c>
      <c r="O58">
        <v>35.4</v>
      </c>
      <c r="P58" t="s">
        <v>237</v>
      </c>
      <c r="Q58"/>
      <c r="R58">
        <v>2</v>
      </c>
      <c r="S58">
        <v>200</v>
      </c>
      <c r="T58" t="s">
        <v>295</v>
      </c>
    </row>
    <row r="59" spans="1:20" hidden="1" x14ac:dyDescent="0.45">
      <c r="C59" s="29" t="s">
        <v>36</v>
      </c>
      <c r="D59" s="29" t="s">
        <v>52</v>
      </c>
      <c r="E59" s="29" t="s">
        <v>115</v>
      </c>
      <c r="F59" t="s">
        <v>222</v>
      </c>
      <c r="G59" t="s">
        <v>223</v>
      </c>
      <c r="H59" t="s">
        <v>296</v>
      </c>
      <c r="I59" t="s">
        <v>225</v>
      </c>
      <c r="J59" t="s">
        <v>297</v>
      </c>
      <c r="K59" t="s">
        <v>298</v>
      </c>
      <c r="M59" t="s">
        <v>228</v>
      </c>
      <c r="N59" t="s">
        <v>246</v>
      </c>
      <c r="O59">
        <v>10</v>
      </c>
      <c r="P59" t="s">
        <v>247</v>
      </c>
      <c r="Q59"/>
      <c r="R59">
        <v>5</v>
      </c>
      <c r="S59">
        <v>15</v>
      </c>
      <c r="T59" t="s">
        <v>273</v>
      </c>
    </row>
    <row r="60" spans="1:20" hidden="1" x14ac:dyDescent="0.45">
      <c r="C60" s="29" t="s">
        <v>36</v>
      </c>
      <c r="D60" s="29" t="s">
        <v>52</v>
      </c>
      <c r="E60" s="29" t="s">
        <v>115</v>
      </c>
      <c r="F60" t="s">
        <v>222</v>
      </c>
      <c r="G60" t="s">
        <v>223</v>
      </c>
      <c r="H60" t="s">
        <v>296</v>
      </c>
      <c r="I60" t="s">
        <v>225</v>
      </c>
      <c r="J60" t="s">
        <v>297</v>
      </c>
      <c r="K60" t="s">
        <v>298</v>
      </c>
      <c r="M60" t="s">
        <v>228</v>
      </c>
      <c r="N60" t="s">
        <v>246</v>
      </c>
      <c r="O60">
        <v>10</v>
      </c>
      <c r="P60" t="s">
        <v>247</v>
      </c>
      <c r="Q60"/>
      <c r="R60">
        <v>5</v>
      </c>
      <c r="S60">
        <v>15</v>
      </c>
      <c r="T60" t="s">
        <v>273</v>
      </c>
    </row>
    <row r="61" spans="1:20" hidden="1" x14ac:dyDescent="0.45">
      <c r="C61" s="29" t="s">
        <v>36</v>
      </c>
      <c r="D61" s="29" t="s">
        <v>52</v>
      </c>
      <c r="E61" s="29" t="s">
        <v>115</v>
      </c>
      <c r="F61" t="s">
        <v>222</v>
      </c>
      <c r="G61" t="s">
        <v>223</v>
      </c>
      <c r="H61" t="s">
        <v>296</v>
      </c>
      <c r="I61" t="s">
        <v>225</v>
      </c>
      <c r="J61" t="s">
        <v>297</v>
      </c>
      <c r="K61" t="s">
        <v>298</v>
      </c>
      <c r="M61" t="s">
        <v>228</v>
      </c>
      <c r="N61" t="s">
        <v>291</v>
      </c>
      <c r="O61">
        <v>3.3</v>
      </c>
      <c r="P61" t="s">
        <v>292</v>
      </c>
      <c r="Q61"/>
      <c r="R61">
        <v>1.1000000000000001</v>
      </c>
      <c r="S61">
        <v>9.9</v>
      </c>
      <c r="T61" t="s">
        <v>260</v>
      </c>
    </row>
    <row r="62" spans="1:20" hidden="1" x14ac:dyDescent="0.45">
      <c r="A62" s="29" t="s">
        <v>3065</v>
      </c>
      <c r="B62" s="29" t="s">
        <v>26</v>
      </c>
      <c r="C62" s="29" t="s">
        <v>36</v>
      </c>
      <c r="D62" s="29" t="s">
        <v>52</v>
      </c>
      <c r="E62" s="29" t="s">
        <v>73</v>
      </c>
      <c r="F62" t="s">
        <v>222</v>
      </c>
      <c r="G62" t="s">
        <v>223</v>
      </c>
      <c r="H62" t="s">
        <v>299</v>
      </c>
      <c r="I62" t="s">
        <v>225</v>
      </c>
      <c r="J62" t="s">
        <v>294</v>
      </c>
      <c r="K62" t="s">
        <v>18</v>
      </c>
      <c r="M62" t="s">
        <v>228</v>
      </c>
      <c r="N62" t="s">
        <v>26</v>
      </c>
      <c r="O62">
        <v>89</v>
      </c>
      <c r="P62" t="s">
        <v>237</v>
      </c>
      <c r="Q62">
        <f>O62/'Electricity Calcs'!$B$2</f>
        <v>9.3899970883180007E-5</v>
      </c>
      <c r="R62">
        <v>15</v>
      </c>
      <c r="S62">
        <v>185</v>
      </c>
      <c r="T62" t="s">
        <v>288</v>
      </c>
    </row>
    <row r="63" spans="1:20" hidden="1" x14ac:dyDescent="0.45">
      <c r="C63" s="29" t="s">
        <v>36</v>
      </c>
      <c r="D63" s="29" t="s">
        <v>52</v>
      </c>
      <c r="E63" s="29" t="s">
        <v>196</v>
      </c>
      <c r="F63" t="s">
        <v>222</v>
      </c>
      <c r="G63" t="s">
        <v>223</v>
      </c>
      <c r="H63" t="s">
        <v>293</v>
      </c>
      <c r="I63" t="s">
        <v>225</v>
      </c>
      <c r="J63" t="s">
        <v>294</v>
      </c>
      <c r="K63" t="s">
        <v>19</v>
      </c>
      <c r="M63" t="s">
        <v>228</v>
      </c>
      <c r="N63" t="s">
        <v>246</v>
      </c>
      <c r="O63">
        <v>2.5</v>
      </c>
      <c r="P63" t="s">
        <v>247</v>
      </c>
      <c r="Q63"/>
      <c r="R63">
        <v>1.25</v>
      </c>
      <c r="S63">
        <v>3.75</v>
      </c>
      <c r="T63" t="s">
        <v>300</v>
      </c>
    </row>
    <row r="64" spans="1:20" hidden="1" x14ac:dyDescent="0.45">
      <c r="A64" s="29" t="s">
        <v>3065</v>
      </c>
      <c r="B64" s="29" t="s">
        <v>29</v>
      </c>
      <c r="C64" s="29" t="s">
        <v>36</v>
      </c>
      <c r="D64" s="29" t="s">
        <v>52</v>
      </c>
      <c r="E64" s="29" t="s">
        <v>73</v>
      </c>
      <c r="F64" t="s">
        <v>222</v>
      </c>
      <c r="G64" t="s">
        <v>223</v>
      </c>
      <c r="H64" t="s">
        <v>299</v>
      </c>
      <c r="I64" t="s">
        <v>225</v>
      </c>
      <c r="J64" t="s">
        <v>294</v>
      </c>
      <c r="K64" t="s">
        <v>18</v>
      </c>
      <c r="M64" t="s">
        <v>228</v>
      </c>
      <c r="N64" t="s">
        <v>29</v>
      </c>
      <c r="O64">
        <v>0.28100000000000003</v>
      </c>
      <c r="P64" t="s">
        <v>237</v>
      </c>
      <c r="Q64">
        <f>O64/'Electricity Calcs'!$B$2</f>
        <v>2.9647069458622005E-7</v>
      </c>
      <c r="R64">
        <v>0.16900000000000001</v>
      </c>
      <c r="S64">
        <v>0.39300000000000002</v>
      </c>
      <c r="T64" t="s">
        <v>288</v>
      </c>
    </row>
    <row r="65" spans="1:20" hidden="1" x14ac:dyDescent="0.45">
      <c r="C65" s="29" t="s">
        <v>36</v>
      </c>
      <c r="D65" s="29" t="s">
        <v>52</v>
      </c>
      <c r="E65" s="29" t="s">
        <v>73</v>
      </c>
      <c r="F65" t="s">
        <v>222</v>
      </c>
      <c r="G65" t="s">
        <v>223</v>
      </c>
      <c r="H65" t="s">
        <v>299</v>
      </c>
      <c r="I65" t="s">
        <v>225</v>
      </c>
      <c r="J65" t="s">
        <v>294</v>
      </c>
      <c r="K65" t="s">
        <v>18</v>
      </c>
      <c r="M65" t="s">
        <v>228</v>
      </c>
      <c r="N65" t="s">
        <v>236</v>
      </c>
      <c r="O65">
        <v>0.89</v>
      </c>
      <c r="P65" t="s">
        <v>237</v>
      </c>
      <c r="Q65"/>
      <c r="R65">
        <v>0.44500000000000001</v>
      </c>
      <c r="S65">
        <v>1.34</v>
      </c>
      <c r="T65" t="s">
        <v>288</v>
      </c>
    </row>
    <row r="66" spans="1:20" hidden="1" x14ac:dyDescent="0.45">
      <c r="A66" s="29" t="s">
        <v>3065</v>
      </c>
      <c r="B66" s="29" t="s">
        <v>25</v>
      </c>
      <c r="C66" s="29" t="s">
        <v>36</v>
      </c>
      <c r="D66" s="29" t="s">
        <v>52</v>
      </c>
      <c r="E66" s="29" t="s">
        <v>73</v>
      </c>
      <c r="F66" t="s">
        <v>222</v>
      </c>
      <c r="G66" t="s">
        <v>223</v>
      </c>
      <c r="H66" t="s">
        <v>299</v>
      </c>
      <c r="I66" t="s">
        <v>225</v>
      </c>
      <c r="J66" t="s">
        <v>294</v>
      </c>
      <c r="K66" t="s">
        <v>18</v>
      </c>
      <c r="M66" t="s">
        <v>228</v>
      </c>
      <c r="N66" t="s">
        <v>25</v>
      </c>
      <c r="O66">
        <v>39</v>
      </c>
      <c r="P66" t="s">
        <v>237</v>
      </c>
      <c r="Q66">
        <f>O66/'Electricity Calcs'!$B$2</f>
        <v>4.1147178252180002E-5</v>
      </c>
      <c r="R66">
        <v>20</v>
      </c>
      <c r="S66">
        <v>60</v>
      </c>
      <c r="T66" t="s">
        <v>288</v>
      </c>
    </row>
    <row r="67" spans="1:20" hidden="1" x14ac:dyDescent="0.45">
      <c r="C67" s="29" t="s">
        <v>36</v>
      </c>
      <c r="D67" s="29" t="s">
        <v>52</v>
      </c>
      <c r="E67" s="29" t="s">
        <v>196</v>
      </c>
      <c r="F67" t="s">
        <v>222</v>
      </c>
      <c r="G67" t="s">
        <v>223</v>
      </c>
      <c r="H67" t="s">
        <v>293</v>
      </c>
      <c r="I67" t="s">
        <v>225</v>
      </c>
      <c r="J67" t="s">
        <v>294</v>
      </c>
      <c r="K67" t="s">
        <v>19</v>
      </c>
      <c r="M67" t="s">
        <v>228</v>
      </c>
      <c r="N67" t="s">
        <v>233</v>
      </c>
      <c r="O67">
        <v>3.98</v>
      </c>
      <c r="P67" t="s">
        <v>234</v>
      </c>
      <c r="Q67"/>
      <c r="R67">
        <v>1.99</v>
      </c>
      <c r="S67">
        <v>7.97</v>
      </c>
      <c r="T67" t="s">
        <v>280</v>
      </c>
    </row>
    <row r="68" spans="1:20" hidden="1" x14ac:dyDescent="0.45">
      <c r="C68" s="29" t="s">
        <v>36</v>
      </c>
      <c r="D68" s="29" t="s">
        <v>52</v>
      </c>
      <c r="E68" s="29" t="s">
        <v>196</v>
      </c>
      <c r="F68" t="s">
        <v>222</v>
      </c>
      <c r="G68" t="s">
        <v>223</v>
      </c>
      <c r="H68" t="s">
        <v>293</v>
      </c>
      <c r="I68" t="s">
        <v>225</v>
      </c>
      <c r="J68" t="s">
        <v>294</v>
      </c>
      <c r="K68" t="s">
        <v>19</v>
      </c>
      <c r="M68" t="s">
        <v>228</v>
      </c>
      <c r="N68" t="s">
        <v>272</v>
      </c>
      <c r="O68">
        <v>6.92</v>
      </c>
      <c r="P68" t="s">
        <v>257</v>
      </c>
      <c r="Q68"/>
      <c r="R68">
        <v>3.46</v>
      </c>
      <c r="S68">
        <v>13.8</v>
      </c>
      <c r="T68" t="s">
        <v>280</v>
      </c>
    </row>
    <row r="69" spans="1:20" hidden="1" x14ac:dyDescent="0.45">
      <c r="C69" s="29" t="s">
        <v>36</v>
      </c>
      <c r="D69" s="29" t="s">
        <v>52</v>
      </c>
      <c r="E69" s="29" t="s">
        <v>196</v>
      </c>
      <c r="F69" t="s">
        <v>222</v>
      </c>
      <c r="G69" t="s">
        <v>223</v>
      </c>
      <c r="H69" t="s">
        <v>293</v>
      </c>
      <c r="I69" t="s">
        <v>225</v>
      </c>
      <c r="J69" t="s">
        <v>294</v>
      </c>
      <c r="K69" t="s">
        <v>19</v>
      </c>
      <c r="M69" t="s">
        <v>228</v>
      </c>
      <c r="N69" t="s">
        <v>279</v>
      </c>
      <c r="O69">
        <v>255</v>
      </c>
      <c r="P69" t="s">
        <v>234</v>
      </c>
      <c r="Q69"/>
      <c r="R69">
        <v>127</v>
      </c>
      <c r="S69">
        <v>510</v>
      </c>
      <c r="T69" t="s">
        <v>280</v>
      </c>
    </row>
    <row r="70" spans="1:20" hidden="1" x14ac:dyDescent="0.45">
      <c r="C70" s="29" t="s">
        <v>36</v>
      </c>
      <c r="D70" s="29" t="s">
        <v>52</v>
      </c>
      <c r="E70" s="29" t="s">
        <v>113</v>
      </c>
      <c r="F70" t="s">
        <v>222</v>
      </c>
      <c r="G70" t="s">
        <v>223</v>
      </c>
      <c r="H70" t="s">
        <v>301</v>
      </c>
      <c r="I70" t="s">
        <v>225</v>
      </c>
      <c r="J70" t="s">
        <v>294</v>
      </c>
      <c r="K70" t="s">
        <v>302</v>
      </c>
      <c r="M70" t="s">
        <v>228</v>
      </c>
      <c r="N70" t="s">
        <v>233</v>
      </c>
      <c r="O70">
        <v>7.1</v>
      </c>
      <c r="P70" t="s">
        <v>234</v>
      </c>
      <c r="Q70"/>
      <c r="R70">
        <v>5.04</v>
      </c>
      <c r="S70">
        <v>11.8</v>
      </c>
      <c r="T70" t="s">
        <v>263</v>
      </c>
    </row>
    <row r="71" spans="1:20" hidden="1" x14ac:dyDescent="0.45">
      <c r="C71" s="29" t="s">
        <v>36</v>
      </c>
      <c r="D71" s="29" t="s">
        <v>52</v>
      </c>
      <c r="E71" s="29" t="s">
        <v>113</v>
      </c>
      <c r="F71" t="s">
        <v>222</v>
      </c>
      <c r="G71" t="s">
        <v>223</v>
      </c>
      <c r="H71" t="s">
        <v>301</v>
      </c>
      <c r="I71" t="s">
        <v>225</v>
      </c>
      <c r="J71" t="s">
        <v>294</v>
      </c>
      <c r="K71" t="s">
        <v>302</v>
      </c>
      <c r="M71" t="s">
        <v>228</v>
      </c>
      <c r="N71" t="s">
        <v>242</v>
      </c>
      <c r="O71">
        <v>4.5</v>
      </c>
      <c r="P71" t="s">
        <v>234</v>
      </c>
      <c r="Q71"/>
      <c r="R71">
        <v>3.2</v>
      </c>
      <c r="S71">
        <v>7.46</v>
      </c>
      <c r="T71" t="s">
        <v>263</v>
      </c>
    </row>
    <row r="72" spans="1:20" hidden="1" x14ac:dyDescent="0.45">
      <c r="C72" s="29" t="s">
        <v>36</v>
      </c>
      <c r="D72" s="29" t="s">
        <v>52</v>
      </c>
      <c r="E72" s="29" t="s">
        <v>113</v>
      </c>
      <c r="F72" t="s">
        <v>222</v>
      </c>
      <c r="G72" t="s">
        <v>223</v>
      </c>
      <c r="H72" t="s">
        <v>301</v>
      </c>
      <c r="I72" t="s">
        <v>225</v>
      </c>
      <c r="J72" t="s">
        <v>294</v>
      </c>
      <c r="K72" t="s">
        <v>302</v>
      </c>
      <c r="M72" t="s">
        <v>228</v>
      </c>
      <c r="N72" t="s">
        <v>262</v>
      </c>
      <c r="O72">
        <v>1.4</v>
      </c>
      <c r="P72" t="s">
        <v>234</v>
      </c>
      <c r="Q72"/>
      <c r="R72">
        <v>1.02</v>
      </c>
      <c r="S72">
        <v>2.38</v>
      </c>
      <c r="T72" t="s">
        <v>263</v>
      </c>
    </row>
    <row r="73" spans="1:20" hidden="1" x14ac:dyDescent="0.45">
      <c r="C73" s="29" t="s">
        <v>36</v>
      </c>
      <c r="D73" s="29" t="s">
        <v>52</v>
      </c>
      <c r="E73" s="29" t="s">
        <v>113</v>
      </c>
      <c r="F73" t="s">
        <v>222</v>
      </c>
      <c r="G73" t="s">
        <v>223</v>
      </c>
      <c r="H73" t="s">
        <v>301</v>
      </c>
      <c r="I73" t="s">
        <v>225</v>
      </c>
      <c r="J73" t="s">
        <v>294</v>
      </c>
      <c r="K73" t="s">
        <v>302</v>
      </c>
      <c r="M73" t="s">
        <v>228</v>
      </c>
      <c r="N73" t="s">
        <v>303</v>
      </c>
      <c r="O73">
        <v>23</v>
      </c>
      <c r="P73" t="s">
        <v>234</v>
      </c>
      <c r="Q73"/>
      <c r="R73">
        <v>16</v>
      </c>
      <c r="S73">
        <v>37.299999999999997</v>
      </c>
      <c r="T73" t="s">
        <v>263</v>
      </c>
    </row>
    <row r="74" spans="1:20" hidden="1" x14ac:dyDescent="0.45">
      <c r="C74" s="29" t="s">
        <v>36</v>
      </c>
      <c r="D74" s="29" t="s">
        <v>52</v>
      </c>
      <c r="E74" s="29" t="s">
        <v>113</v>
      </c>
      <c r="F74" t="s">
        <v>222</v>
      </c>
      <c r="G74" t="s">
        <v>223</v>
      </c>
      <c r="H74" t="s">
        <v>301</v>
      </c>
      <c r="I74" t="s">
        <v>225</v>
      </c>
      <c r="J74" t="s">
        <v>294</v>
      </c>
      <c r="K74" t="s">
        <v>302</v>
      </c>
      <c r="M74" t="s">
        <v>228</v>
      </c>
      <c r="N74" t="s">
        <v>267</v>
      </c>
      <c r="O74">
        <v>19</v>
      </c>
      <c r="P74" t="s">
        <v>234</v>
      </c>
      <c r="Q74"/>
      <c r="R74">
        <v>7.75</v>
      </c>
      <c r="S74">
        <v>155</v>
      </c>
      <c r="T74" t="s">
        <v>266</v>
      </c>
    </row>
    <row r="75" spans="1:20" hidden="1" x14ac:dyDescent="0.45">
      <c r="B75" s="29" t="s">
        <v>25</v>
      </c>
      <c r="C75" s="29" t="s">
        <v>36</v>
      </c>
      <c r="D75" s="29" t="s">
        <v>52</v>
      </c>
      <c r="E75" s="29" t="s">
        <v>113</v>
      </c>
      <c r="F75" t="s">
        <v>222</v>
      </c>
      <c r="G75" t="s">
        <v>223</v>
      </c>
      <c r="H75" t="s">
        <v>301</v>
      </c>
      <c r="I75" t="s">
        <v>225</v>
      </c>
      <c r="J75" t="s">
        <v>294</v>
      </c>
      <c r="K75" t="s">
        <v>302</v>
      </c>
      <c r="M75" t="s">
        <v>228</v>
      </c>
      <c r="N75" t="s">
        <v>25</v>
      </c>
      <c r="O75">
        <v>8.6999999999999993</v>
      </c>
      <c r="P75" t="s">
        <v>237</v>
      </c>
      <c r="Q75">
        <f>O75/'Electricity Calcs'!$B$2</f>
        <v>9.1789859177940004E-6</v>
      </c>
      <c r="R75">
        <v>6.15</v>
      </c>
      <c r="S75">
        <v>15</v>
      </c>
      <c r="T75" t="s">
        <v>263</v>
      </c>
    </row>
    <row r="76" spans="1:20" hidden="1" x14ac:dyDescent="0.45">
      <c r="B76" s="29" t="s">
        <v>24</v>
      </c>
      <c r="C76" s="29" t="s">
        <v>36</v>
      </c>
      <c r="D76" s="29" t="s">
        <v>52</v>
      </c>
      <c r="E76" s="29" t="s">
        <v>113</v>
      </c>
      <c r="F76" t="s">
        <v>222</v>
      </c>
      <c r="G76" t="s">
        <v>223</v>
      </c>
      <c r="H76" t="s">
        <v>301</v>
      </c>
      <c r="I76" t="s">
        <v>225</v>
      </c>
      <c r="J76" t="s">
        <v>294</v>
      </c>
      <c r="K76" t="s">
        <v>302</v>
      </c>
      <c r="M76" t="s">
        <v>228</v>
      </c>
      <c r="N76" t="s">
        <v>261</v>
      </c>
      <c r="O76">
        <v>1</v>
      </c>
      <c r="P76" t="s">
        <v>237</v>
      </c>
      <c r="Q76">
        <f>O76/'Electricity Calcs'!$B$2</f>
        <v>1.05505585262E-6</v>
      </c>
      <c r="R76">
        <v>0.6</v>
      </c>
      <c r="S76">
        <v>2.4</v>
      </c>
      <c r="T76" t="s">
        <v>263</v>
      </c>
    </row>
    <row r="77" spans="1:20" hidden="1" x14ac:dyDescent="0.45">
      <c r="B77" s="29" t="s">
        <v>29</v>
      </c>
      <c r="C77" s="29" t="s">
        <v>36</v>
      </c>
      <c r="D77" s="29" t="s">
        <v>52</v>
      </c>
      <c r="E77" s="29" t="s">
        <v>113</v>
      </c>
      <c r="F77" t="s">
        <v>222</v>
      </c>
      <c r="G77" t="s">
        <v>223</v>
      </c>
      <c r="H77" t="s">
        <v>301</v>
      </c>
      <c r="I77" t="s">
        <v>225</v>
      </c>
      <c r="J77" t="s">
        <v>294</v>
      </c>
      <c r="K77" t="s">
        <v>302</v>
      </c>
      <c r="M77" t="s">
        <v>228</v>
      </c>
      <c r="N77" t="s">
        <v>29</v>
      </c>
      <c r="O77">
        <v>820</v>
      </c>
      <c r="P77" t="s">
        <v>237</v>
      </c>
      <c r="Q77">
        <f>O77/'Electricity Calcs'!$B$2</f>
        <v>8.6514579914840001E-4</v>
      </c>
      <c r="R77">
        <v>330</v>
      </c>
      <c r="S77">
        <v>5000</v>
      </c>
      <c r="T77" t="s">
        <v>241</v>
      </c>
    </row>
    <row r="78" spans="1:20" hidden="1" x14ac:dyDescent="0.45">
      <c r="C78" s="29" t="s">
        <v>36</v>
      </c>
      <c r="D78" s="29" t="s">
        <v>52</v>
      </c>
      <c r="E78" s="29" t="s">
        <v>113</v>
      </c>
      <c r="F78" t="s">
        <v>222</v>
      </c>
      <c r="G78" t="s">
        <v>223</v>
      </c>
      <c r="H78" t="s">
        <v>301</v>
      </c>
      <c r="I78" t="s">
        <v>225</v>
      </c>
      <c r="J78" t="s">
        <v>294</v>
      </c>
      <c r="K78" t="s">
        <v>302</v>
      </c>
      <c r="M78" t="s">
        <v>228</v>
      </c>
      <c r="N78" t="s">
        <v>262</v>
      </c>
      <c r="O78">
        <v>1.4</v>
      </c>
      <c r="P78" t="s">
        <v>234</v>
      </c>
      <c r="Q78"/>
      <c r="R78">
        <v>1.02</v>
      </c>
      <c r="S78">
        <v>2.38</v>
      </c>
      <c r="T78" t="s">
        <v>263</v>
      </c>
    </row>
    <row r="79" spans="1:20" hidden="1" x14ac:dyDescent="0.45">
      <c r="B79" s="29" t="s">
        <v>29</v>
      </c>
      <c r="C79" s="29" t="s">
        <v>36</v>
      </c>
      <c r="D79" s="29" t="s">
        <v>52</v>
      </c>
      <c r="E79" s="29" t="s">
        <v>113</v>
      </c>
      <c r="F79" t="s">
        <v>222</v>
      </c>
      <c r="G79" t="s">
        <v>223</v>
      </c>
      <c r="H79" t="s">
        <v>301</v>
      </c>
      <c r="I79" t="s">
        <v>225</v>
      </c>
      <c r="J79" t="s">
        <v>294</v>
      </c>
      <c r="K79" t="s">
        <v>302</v>
      </c>
      <c r="M79" t="s">
        <v>228</v>
      </c>
      <c r="N79" t="s">
        <v>29</v>
      </c>
      <c r="O79">
        <v>820</v>
      </c>
      <c r="P79" t="s">
        <v>237</v>
      </c>
      <c r="Q79">
        <f>O79/'Electricity Calcs'!$B$2</f>
        <v>8.6514579914840001E-4</v>
      </c>
      <c r="R79">
        <v>330</v>
      </c>
      <c r="S79">
        <v>5000</v>
      </c>
      <c r="T79" t="s">
        <v>241</v>
      </c>
    </row>
    <row r="80" spans="1:20" hidden="1" x14ac:dyDescent="0.45">
      <c r="C80" s="29" t="s">
        <v>36</v>
      </c>
      <c r="D80" s="29" t="s">
        <v>52</v>
      </c>
      <c r="E80" s="29" t="s">
        <v>115</v>
      </c>
      <c r="F80" t="s">
        <v>222</v>
      </c>
      <c r="G80" t="s">
        <v>223</v>
      </c>
      <c r="H80" t="s">
        <v>296</v>
      </c>
      <c r="I80" t="s">
        <v>225</v>
      </c>
      <c r="J80" t="s">
        <v>297</v>
      </c>
      <c r="K80" t="s">
        <v>298</v>
      </c>
      <c r="M80" t="s">
        <v>228</v>
      </c>
      <c r="N80" t="s">
        <v>236</v>
      </c>
      <c r="O80">
        <v>11.7</v>
      </c>
      <c r="P80" t="s">
        <v>237</v>
      </c>
      <c r="Q80"/>
      <c r="R80">
        <v>1.2</v>
      </c>
      <c r="S80">
        <v>117</v>
      </c>
      <c r="T80" t="s">
        <v>271</v>
      </c>
    </row>
    <row r="81" spans="2:20" hidden="1" x14ac:dyDescent="0.45">
      <c r="B81" s="29" t="s">
        <v>24</v>
      </c>
      <c r="C81" s="29" t="s">
        <v>36</v>
      </c>
      <c r="D81" s="29" t="s">
        <v>52</v>
      </c>
      <c r="E81" s="29" t="s">
        <v>115</v>
      </c>
      <c r="F81" t="s">
        <v>222</v>
      </c>
      <c r="G81" t="s">
        <v>223</v>
      </c>
      <c r="H81" t="s">
        <v>296</v>
      </c>
      <c r="I81" t="s">
        <v>225</v>
      </c>
      <c r="J81" t="s">
        <v>297</v>
      </c>
      <c r="K81" t="s">
        <v>298</v>
      </c>
      <c r="M81" t="s">
        <v>228</v>
      </c>
      <c r="N81" t="s">
        <v>261</v>
      </c>
      <c r="O81">
        <v>1.4</v>
      </c>
      <c r="P81" t="s">
        <v>237</v>
      </c>
      <c r="Q81">
        <f>O81/'Electricity Calcs'!$B$2</f>
        <v>1.477078193668E-6</v>
      </c>
      <c r="R81">
        <v>0.84</v>
      </c>
      <c r="S81">
        <v>3.36</v>
      </c>
      <c r="T81" t="s">
        <v>271</v>
      </c>
    </row>
    <row r="82" spans="2:20" hidden="1" x14ac:dyDescent="0.45">
      <c r="C82" s="29" t="s">
        <v>36</v>
      </c>
      <c r="D82" s="29" t="s">
        <v>52</v>
      </c>
      <c r="E82" s="29" t="s">
        <v>115</v>
      </c>
      <c r="F82" t="s">
        <v>222</v>
      </c>
      <c r="G82" t="s">
        <v>223</v>
      </c>
      <c r="H82" t="s">
        <v>296</v>
      </c>
      <c r="I82" t="s">
        <v>225</v>
      </c>
      <c r="J82" t="s">
        <v>297</v>
      </c>
      <c r="K82" t="s">
        <v>298</v>
      </c>
      <c r="M82" t="s">
        <v>228</v>
      </c>
      <c r="N82" t="s">
        <v>253</v>
      </c>
      <c r="O82">
        <v>1.8</v>
      </c>
      <c r="P82" t="s">
        <v>234</v>
      </c>
      <c r="Q82"/>
      <c r="R82">
        <v>1.29</v>
      </c>
      <c r="S82">
        <v>3</v>
      </c>
      <c r="T82" t="s">
        <v>271</v>
      </c>
    </row>
    <row r="83" spans="2:20" hidden="1" x14ac:dyDescent="0.45">
      <c r="C83" s="29" t="s">
        <v>36</v>
      </c>
      <c r="D83" s="29" t="s">
        <v>52</v>
      </c>
      <c r="E83" s="29" t="s">
        <v>115</v>
      </c>
      <c r="F83" t="s">
        <v>222</v>
      </c>
      <c r="G83" t="s">
        <v>223</v>
      </c>
      <c r="H83" t="s">
        <v>296</v>
      </c>
      <c r="I83" t="s">
        <v>225</v>
      </c>
      <c r="J83" t="s">
        <v>297</v>
      </c>
      <c r="K83" t="s">
        <v>298</v>
      </c>
      <c r="M83" t="s">
        <v>228</v>
      </c>
      <c r="N83" t="s">
        <v>240</v>
      </c>
      <c r="O83">
        <v>15</v>
      </c>
      <c r="P83" t="s">
        <v>234</v>
      </c>
      <c r="Q83"/>
      <c r="R83">
        <v>10.6</v>
      </c>
      <c r="S83">
        <v>24.7</v>
      </c>
      <c r="T83" t="s">
        <v>271</v>
      </c>
    </row>
    <row r="84" spans="2:20" hidden="1" x14ac:dyDescent="0.45">
      <c r="B84" s="29" t="s">
        <v>30</v>
      </c>
      <c r="C84" s="29" t="s">
        <v>36</v>
      </c>
      <c r="D84" s="29" t="s">
        <v>52</v>
      </c>
      <c r="E84" s="29" t="s">
        <v>113</v>
      </c>
      <c r="F84" t="s">
        <v>222</v>
      </c>
      <c r="G84" t="s">
        <v>223</v>
      </c>
      <c r="H84" t="s">
        <v>301</v>
      </c>
      <c r="I84" t="s">
        <v>225</v>
      </c>
      <c r="J84" t="s">
        <v>294</v>
      </c>
      <c r="K84" t="s">
        <v>302</v>
      </c>
      <c r="M84" t="s">
        <v>228</v>
      </c>
      <c r="N84" t="s">
        <v>30</v>
      </c>
      <c r="O84">
        <v>2.2000000000000002</v>
      </c>
      <c r="P84" t="s">
        <v>229</v>
      </c>
      <c r="Q84"/>
      <c r="R84">
        <v>0.27</v>
      </c>
      <c r="S84">
        <v>8.08</v>
      </c>
      <c r="T84" t="s">
        <v>241</v>
      </c>
    </row>
    <row r="85" spans="2:20" hidden="1" x14ac:dyDescent="0.45">
      <c r="C85" s="29" t="s">
        <v>36</v>
      </c>
      <c r="D85" s="29" t="s">
        <v>52</v>
      </c>
      <c r="E85" s="29" t="s">
        <v>113</v>
      </c>
      <c r="F85" t="s">
        <v>222</v>
      </c>
      <c r="G85" t="s">
        <v>223</v>
      </c>
      <c r="H85" t="s">
        <v>304</v>
      </c>
      <c r="I85" t="s">
        <v>225</v>
      </c>
      <c r="J85" t="s">
        <v>305</v>
      </c>
      <c r="K85" t="s">
        <v>302</v>
      </c>
      <c r="M85" t="s">
        <v>228</v>
      </c>
      <c r="N85" t="s">
        <v>265</v>
      </c>
      <c r="O85">
        <v>9</v>
      </c>
      <c r="P85" t="s">
        <v>234</v>
      </c>
      <c r="Q85"/>
      <c r="R85">
        <v>0.23300000000000001</v>
      </c>
      <c r="S85">
        <v>15.5</v>
      </c>
      <c r="T85" t="s">
        <v>266</v>
      </c>
    </row>
    <row r="86" spans="2:20" hidden="1" x14ac:dyDescent="0.45">
      <c r="C86" s="29" t="s">
        <v>36</v>
      </c>
      <c r="D86" s="29" t="s">
        <v>52</v>
      </c>
      <c r="E86" s="29" t="s">
        <v>113</v>
      </c>
      <c r="F86" t="s">
        <v>222</v>
      </c>
      <c r="G86" t="s">
        <v>223</v>
      </c>
      <c r="H86" t="s">
        <v>304</v>
      </c>
      <c r="I86" t="s">
        <v>225</v>
      </c>
      <c r="J86" t="s">
        <v>305</v>
      </c>
      <c r="K86" t="s">
        <v>302</v>
      </c>
      <c r="M86" t="s">
        <v>228</v>
      </c>
      <c r="N86" t="s">
        <v>279</v>
      </c>
      <c r="O86">
        <v>4.9000000000000004</v>
      </c>
      <c r="P86" t="s">
        <v>234</v>
      </c>
      <c r="Q86"/>
      <c r="R86">
        <v>3.44</v>
      </c>
      <c r="S86">
        <v>8.0299999999999994</v>
      </c>
      <c r="T86" t="s">
        <v>263</v>
      </c>
    </row>
    <row r="87" spans="2:20" hidden="1" x14ac:dyDescent="0.45">
      <c r="C87" s="29" t="s">
        <v>36</v>
      </c>
      <c r="D87" s="29" t="s">
        <v>52</v>
      </c>
      <c r="E87" s="29" t="s">
        <v>113</v>
      </c>
      <c r="F87" t="s">
        <v>222</v>
      </c>
      <c r="G87" t="s">
        <v>223</v>
      </c>
      <c r="H87" t="s">
        <v>304</v>
      </c>
      <c r="I87" t="s">
        <v>225</v>
      </c>
      <c r="J87" t="s">
        <v>305</v>
      </c>
      <c r="K87" t="s">
        <v>302</v>
      </c>
      <c r="M87" t="s">
        <v>228</v>
      </c>
      <c r="N87" t="s">
        <v>262</v>
      </c>
      <c r="O87">
        <v>1.4</v>
      </c>
      <c r="P87" t="s">
        <v>234</v>
      </c>
      <c r="Q87"/>
      <c r="R87">
        <v>1.02</v>
      </c>
      <c r="S87">
        <v>2.38</v>
      </c>
      <c r="T87" t="s">
        <v>263</v>
      </c>
    </row>
    <row r="88" spans="2:20" hidden="1" x14ac:dyDescent="0.45">
      <c r="B88" s="29" t="s">
        <v>30</v>
      </c>
      <c r="C88" s="29" t="s">
        <v>36</v>
      </c>
      <c r="D88" s="29" t="s">
        <v>52</v>
      </c>
      <c r="E88" s="29" t="s">
        <v>51</v>
      </c>
      <c r="F88" t="s">
        <v>222</v>
      </c>
      <c r="G88" t="s">
        <v>223</v>
      </c>
      <c r="H88" t="s">
        <v>306</v>
      </c>
      <c r="I88" t="s">
        <v>225</v>
      </c>
      <c r="J88" t="s">
        <v>294</v>
      </c>
      <c r="K88" t="s">
        <v>307</v>
      </c>
      <c r="M88" t="s">
        <v>228</v>
      </c>
      <c r="N88" t="s">
        <v>30</v>
      </c>
      <c r="O88">
        <v>3.3</v>
      </c>
      <c r="P88" t="s">
        <v>229</v>
      </c>
      <c r="Q88"/>
      <c r="R88">
        <v>1.6</v>
      </c>
      <c r="S88">
        <v>6.6</v>
      </c>
      <c r="T88" t="s">
        <v>241</v>
      </c>
    </row>
    <row r="89" spans="2:20" hidden="1" x14ac:dyDescent="0.45">
      <c r="B89" s="29" t="s">
        <v>43</v>
      </c>
      <c r="C89" s="29" t="s">
        <v>36</v>
      </c>
      <c r="D89" s="29" t="s">
        <v>52</v>
      </c>
      <c r="E89" s="29" t="s">
        <v>113</v>
      </c>
      <c r="F89" t="s">
        <v>222</v>
      </c>
      <c r="G89" t="s">
        <v>223</v>
      </c>
      <c r="H89" t="s">
        <v>304</v>
      </c>
      <c r="I89" t="s">
        <v>225</v>
      </c>
      <c r="J89" t="s">
        <v>305</v>
      </c>
      <c r="K89" t="s">
        <v>302</v>
      </c>
      <c r="M89" t="s">
        <v>228</v>
      </c>
      <c r="N89" t="s">
        <v>28</v>
      </c>
      <c r="O89">
        <v>3.1</v>
      </c>
      <c r="P89" t="s">
        <v>237</v>
      </c>
      <c r="Q89">
        <f>O89/'Electricity Calcs'!$B$2</f>
        <v>3.2706731431220002E-6</v>
      </c>
      <c r="R89">
        <v>3</v>
      </c>
      <c r="S89">
        <v>12</v>
      </c>
      <c r="T89" t="s">
        <v>263</v>
      </c>
    </row>
    <row r="90" spans="2:20" hidden="1" x14ac:dyDescent="0.45">
      <c r="C90" s="29" t="s">
        <v>36</v>
      </c>
      <c r="D90" s="29" t="s">
        <v>52</v>
      </c>
      <c r="E90" s="29" t="s">
        <v>113</v>
      </c>
      <c r="F90" t="s">
        <v>222</v>
      </c>
      <c r="G90" t="s">
        <v>223</v>
      </c>
      <c r="H90" t="s">
        <v>304</v>
      </c>
      <c r="I90" t="s">
        <v>225</v>
      </c>
      <c r="J90" t="s">
        <v>305</v>
      </c>
      <c r="K90" t="s">
        <v>302</v>
      </c>
      <c r="M90" t="s">
        <v>228</v>
      </c>
      <c r="N90" t="s">
        <v>236</v>
      </c>
      <c r="O90">
        <v>8</v>
      </c>
      <c r="P90" t="s">
        <v>237</v>
      </c>
      <c r="Q90"/>
      <c r="R90">
        <v>7.5</v>
      </c>
      <c r="S90">
        <v>30</v>
      </c>
      <c r="T90" t="s">
        <v>263</v>
      </c>
    </row>
    <row r="91" spans="2:20" hidden="1" x14ac:dyDescent="0.45">
      <c r="C91" s="29" t="s">
        <v>36</v>
      </c>
      <c r="D91" s="29" t="s">
        <v>52</v>
      </c>
      <c r="E91" s="29" t="s">
        <v>113</v>
      </c>
      <c r="F91" t="s">
        <v>222</v>
      </c>
      <c r="G91" t="s">
        <v>223</v>
      </c>
      <c r="H91" t="s">
        <v>304</v>
      </c>
      <c r="I91" t="s">
        <v>225</v>
      </c>
      <c r="J91" t="s">
        <v>305</v>
      </c>
      <c r="K91" t="s">
        <v>302</v>
      </c>
      <c r="M91" t="s">
        <v>228</v>
      </c>
      <c r="N91" t="s">
        <v>236</v>
      </c>
      <c r="O91">
        <v>8</v>
      </c>
      <c r="P91" t="s">
        <v>237</v>
      </c>
      <c r="Q91"/>
      <c r="R91">
        <v>7.5</v>
      </c>
      <c r="S91">
        <v>30</v>
      </c>
      <c r="T91" t="s">
        <v>263</v>
      </c>
    </row>
    <row r="92" spans="2:20" hidden="1" x14ac:dyDescent="0.45">
      <c r="B92" s="29" t="s">
        <v>26</v>
      </c>
      <c r="C92" s="29" t="s">
        <v>36</v>
      </c>
      <c r="D92" s="29" t="s">
        <v>52</v>
      </c>
      <c r="E92" s="29" t="s">
        <v>113</v>
      </c>
      <c r="F92" t="s">
        <v>222</v>
      </c>
      <c r="G92" t="s">
        <v>223</v>
      </c>
      <c r="H92" t="s">
        <v>304</v>
      </c>
      <c r="I92" t="s">
        <v>225</v>
      </c>
      <c r="J92" t="s">
        <v>305</v>
      </c>
      <c r="K92" t="s">
        <v>302</v>
      </c>
      <c r="M92" t="s">
        <v>228</v>
      </c>
      <c r="N92" t="s">
        <v>26</v>
      </c>
      <c r="O92">
        <v>244</v>
      </c>
      <c r="P92" t="s">
        <v>237</v>
      </c>
      <c r="Q92">
        <f>O92/'Electricity Calcs'!$B$2</f>
        <v>2.5743362803928003E-4</v>
      </c>
      <c r="R92">
        <v>120</v>
      </c>
      <c r="S92">
        <v>488</v>
      </c>
      <c r="T92" t="s">
        <v>263</v>
      </c>
    </row>
    <row r="93" spans="2:20" hidden="1" x14ac:dyDescent="0.45">
      <c r="C93" s="29" t="s">
        <v>36</v>
      </c>
      <c r="D93" s="29" t="s">
        <v>52</v>
      </c>
      <c r="E93" s="29" t="s">
        <v>113</v>
      </c>
      <c r="F93" t="s">
        <v>222</v>
      </c>
      <c r="G93" t="s">
        <v>223</v>
      </c>
      <c r="H93" t="s">
        <v>304</v>
      </c>
      <c r="I93" t="s">
        <v>225</v>
      </c>
      <c r="J93" t="s">
        <v>305</v>
      </c>
      <c r="K93" t="s">
        <v>302</v>
      </c>
      <c r="M93" t="s">
        <v>228</v>
      </c>
      <c r="N93" t="s">
        <v>249</v>
      </c>
      <c r="O93">
        <v>29</v>
      </c>
      <c r="P93" t="s">
        <v>257</v>
      </c>
      <c r="Q93"/>
      <c r="R93">
        <v>2.9</v>
      </c>
      <c r="S93">
        <v>290</v>
      </c>
      <c r="T93" t="s">
        <v>258</v>
      </c>
    </row>
    <row r="94" spans="2:20" hidden="1" x14ac:dyDescent="0.45">
      <c r="B94" s="29" t="s">
        <v>43</v>
      </c>
      <c r="C94" s="29" t="s">
        <v>36</v>
      </c>
      <c r="D94" s="29" t="s">
        <v>52</v>
      </c>
      <c r="E94" s="29" t="s">
        <v>113</v>
      </c>
      <c r="F94" t="s">
        <v>222</v>
      </c>
      <c r="G94" t="s">
        <v>223</v>
      </c>
      <c r="H94" t="s">
        <v>255</v>
      </c>
      <c r="I94" t="s">
        <v>225</v>
      </c>
      <c r="J94" t="s">
        <v>256</v>
      </c>
      <c r="K94" t="s">
        <v>112</v>
      </c>
      <c r="M94" t="s">
        <v>228</v>
      </c>
      <c r="N94" t="s">
        <v>28</v>
      </c>
      <c r="O94">
        <v>5.2</v>
      </c>
      <c r="P94" t="s">
        <v>237</v>
      </c>
      <c r="Q94">
        <f>O94/'Electricity Calcs'!$B$2</f>
        <v>5.4862904336240005E-6</v>
      </c>
      <c r="R94">
        <v>3</v>
      </c>
      <c r="S94">
        <v>12</v>
      </c>
      <c r="T94" t="s">
        <v>263</v>
      </c>
    </row>
    <row r="95" spans="2:20" hidden="1" x14ac:dyDescent="0.45">
      <c r="C95" s="29" t="s">
        <v>36</v>
      </c>
      <c r="D95" s="29" t="s">
        <v>52</v>
      </c>
      <c r="E95" s="29" t="s">
        <v>113</v>
      </c>
      <c r="F95" t="s">
        <v>222</v>
      </c>
      <c r="G95" t="s">
        <v>223</v>
      </c>
      <c r="H95" t="s">
        <v>255</v>
      </c>
      <c r="I95" t="s">
        <v>225</v>
      </c>
      <c r="J95" t="s">
        <v>256</v>
      </c>
      <c r="K95" t="s">
        <v>112</v>
      </c>
      <c r="M95" t="s">
        <v>228</v>
      </c>
      <c r="N95" t="s">
        <v>240</v>
      </c>
      <c r="O95">
        <v>7.3</v>
      </c>
      <c r="P95" t="s">
        <v>234</v>
      </c>
      <c r="Q95"/>
      <c r="R95">
        <v>4.88</v>
      </c>
      <c r="S95">
        <v>11.4</v>
      </c>
      <c r="T95" t="s">
        <v>263</v>
      </c>
    </row>
    <row r="96" spans="2:20" hidden="1" x14ac:dyDescent="0.45">
      <c r="C96" s="29" t="s">
        <v>36</v>
      </c>
      <c r="D96" s="29" t="s">
        <v>52</v>
      </c>
      <c r="E96" s="29" t="s">
        <v>113</v>
      </c>
      <c r="F96" t="s">
        <v>222</v>
      </c>
      <c r="G96" t="s">
        <v>223</v>
      </c>
      <c r="H96" t="s">
        <v>255</v>
      </c>
      <c r="I96" t="s">
        <v>225</v>
      </c>
      <c r="J96" t="s">
        <v>256</v>
      </c>
      <c r="K96" t="s">
        <v>112</v>
      </c>
      <c r="M96" t="s">
        <v>228</v>
      </c>
      <c r="N96" t="s">
        <v>240</v>
      </c>
      <c r="O96">
        <v>7.3</v>
      </c>
      <c r="P96" t="s">
        <v>234</v>
      </c>
      <c r="Q96"/>
      <c r="R96">
        <v>4.88</v>
      </c>
      <c r="S96">
        <v>11.4</v>
      </c>
      <c r="T96" t="s">
        <v>263</v>
      </c>
    </row>
    <row r="97" spans="2:20" hidden="1" x14ac:dyDescent="0.45">
      <c r="C97" s="29" t="s">
        <v>36</v>
      </c>
      <c r="D97" s="29" t="s">
        <v>52</v>
      </c>
      <c r="E97" s="29" t="s">
        <v>113</v>
      </c>
      <c r="F97" t="s">
        <v>222</v>
      </c>
      <c r="G97" t="s">
        <v>223</v>
      </c>
      <c r="H97" t="s">
        <v>304</v>
      </c>
      <c r="I97" t="s">
        <v>225</v>
      </c>
      <c r="J97" t="s">
        <v>305</v>
      </c>
      <c r="K97" t="s">
        <v>302</v>
      </c>
      <c r="M97" t="s">
        <v>228</v>
      </c>
      <c r="N97" t="s">
        <v>267</v>
      </c>
      <c r="O97">
        <v>90</v>
      </c>
      <c r="P97" t="s">
        <v>234</v>
      </c>
      <c r="Q97"/>
      <c r="R97">
        <v>0.38800000000000001</v>
      </c>
      <c r="S97">
        <v>155</v>
      </c>
      <c r="T97" t="s">
        <v>266</v>
      </c>
    </row>
    <row r="98" spans="2:20" hidden="1" x14ac:dyDescent="0.45">
      <c r="C98" s="29" t="s">
        <v>36</v>
      </c>
      <c r="D98" s="29" t="s">
        <v>52</v>
      </c>
      <c r="E98" s="29" t="s">
        <v>113</v>
      </c>
      <c r="F98" t="s">
        <v>222</v>
      </c>
      <c r="G98" t="s">
        <v>223</v>
      </c>
      <c r="H98" t="s">
        <v>304</v>
      </c>
      <c r="I98" t="s">
        <v>225</v>
      </c>
      <c r="J98" t="s">
        <v>305</v>
      </c>
      <c r="K98" t="s">
        <v>302</v>
      </c>
      <c r="M98" t="s">
        <v>228</v>
      </c>
      <c r="N98" t="s">
        <v>272</v>
      </c>
      <c r="O98">
        <v>1.1000000000000001</v>
      </c>
      <c r="P98" t="s">
        <v>257</v>
      </c>
      <c r="Q98"/>
      <c r="R98">
        <v>0.59099999999999997</v>
      </c>
      <c r="S98">
        <v>2.36</v>
      </c>
      <c r="T98" t="s">
        <v>263</v>
      </c>
    </row>
    <row r="99" spans="2:20" hidden="1" x14ac:dyDescent="0.45">
      <c r="C99" s="29" t="s">
        <v>36</v>
      </c>
      <c r="D99" s="29" t="s">
        <v>52</v>
      </c>
      <c r="E99" s="29" t="s">
        <v>73</v>
      </c>
      <c r="F99" t="s">
        <v>222</v>
      </c>
      <c r="G99" t="s">
        <v>223</v>
      </c>
      <c r="H99" t="s">
        <v>299</v>
      </c>
      <c r="I99" t="s">
        <v>225</v>
      </c>
      <c r="J99" t="s">
        <v>294</v>
      </c>
      <c r="K99" t="s">
        <v>18</v>
      </c>
      <c r="M99" t="s">
        <v>228</v>
      </c>
      <c r="N99" t="s">
        <v>249</v>
      </c>
      <c r="O99">
        <v>0.84</v>
      </c>
      <c r="P99" t="s">
        <v>257</v>
      </c>
      <c r="Q99"/>
      <c r="R99">
        <v>0.28000000000000003</v>
      </c>
      <c r="S99">
        <v>0.84</v>
      </c>
      <c r="T99" t="s">
        <v>308</v>
      </c>
    </row>
    <row r="100" spans="2:20" hidden="1" x14ac:dyDescent="0.45">
      <c r="B100" s="29" t="s">
        <v>26</v>
      </c>
      <c r="C100" s="29" t="s">
        <v>36</v>
      </c>
      <c r="D100" s="29" t="s">
        <v>52</v>
      </c>
      <c r="E100" s="29" t="s">
        <v>51</v>
      </c>
      <c r="F100" t="s">
        <v>222</v>
      </c>
      <c r="G100" t="s">
        <v>223</v>
      </c>
      <c r="H100" t="s">
        <v>306</v>
      </c>
      <c r="I100" t="s">
        <v>225</v>
      </c>
      <c r="J100" t="s">
        <v>294</v>
      </c>
      <c r="K100" t="s">
        <v>307</v>
      </c>
      <c r="M100" t="s">
        <v>228</v>
      </c>
      <c r="N100" t="s">
        <v>26</v>
      </c>
      <c r="O100">
        <v>81</v>
      </c>
      <c r="P100" t="s">
        <v>237</v>
      </c>
      <c r="Q100">
        <f>O100/'Electricity Calcs'!$B$2</f>
        <v>8.5459524062220008E-5</v>
      </c>
      <c r="R100">
        <v>40</v>
      </c>
      <c r="S100">
        <v>160</v>
      </c>
      <c r="T100" t="s">
        <v>248</v>
      </c>
    </row>
    <row r="101" spans="2:20" hidden="1" x14ac:dyDescent="0.45">
      <c r="C101" s="29" t="s">
        <v>36</v>
      </c>
      <c r="D101" s="29" t="s">
        <v>52</v>
      </c>
      <c r="E101" s="29" t="s">
        <v>113</v>
      </c>
      <c r="F101" t="s">
        <v>222</v>
      </c>
      <c r="G101" t="s">
        <v>223</v>
      </c>
      <c r="H101" t="s">
        <v>304</v>
      </c>
      <c r="I101" t="s">
        <v>225</v>
      </c>
      <c r="J101" t="s">
        <v>305</v>
      </c>
      <c r="K101" t="s">
        <v>302</v>
      </c>
      <c r="M101" t="s">
        <v>228</v>
      </c>
      <c r="N101" t="s">
        <v>272</v>
      </c>
      <c r="O101">
        <v>1.1000000000000001</v>
      </c>
      <c r="P101" t="s">
        <v>257</v>
      </c>
      <c r="Q101"/>
      <c r="R101">
        <v>0.59099999999999997</v>
      </c>
      <c r="S101">
        <v>2.36</v>
      </c>
      <c r="T101" t="s">
        <v>263</v>
      </c>
    </row>
    <row r="102" spans="2:20" hidden="1" x14ac:dyDescent="0.45">
      <c r="C102" s="29" t="s">
        <v>36</v>
      </c>
      <c r="D102" s="29" t="s">
        <v>52</v>
      </c>
      <c r="E102" s="29" t="s">
        <v>73</v>
      </c>
      <c r="F102" t="s">
        <v>222</v>
      </c>
      <c r="G102" t="s">
        <v>223</v>
      </c>
      <c r="H102" t="s">
        <v>299</v>
      </c>
      <c r="I102" t="s">
        <v>225</v>
      </c>
      <c r="J102" t="s">
        <v>294</v>
      </c>
      <c r="K102" t="s">
        <v>18</v>
      </c>
      <c r="M102" t="s">
        <v>228</v>
      </c>
      <c r="N102" t="s">
        <v>262</v>
      </c>
      <c r="O102">
        <v>0.1</v>
      </c>
      <c r="P102" t="s">
        <v>234</v>
      </c>
      <c r="Q102"/>
      <c r="R102">
        <v>0.01</v>
      </c>
      <c r="S102">
        <v>1</v>
      </c>
      <c r="T102" t="s">
        <v>248</v>
      </c>
    </row>
    <row r="103" spans="2:20" hidden="1" x14ac:dyDescent="0.45">
      <c r="C103" s="29" t="s">
        <v>36</v>
      </c>
      <c r="D103" s="29" t="s">
        <v>52</v>
      </c>
      <c r="E103" s="29" t="s">
        <v>73</v>
      </c>
      <c r="F103" t="s">
        <v>222</v>
      </c>
      <c r="G103" t="s">
        <v>223</v>
      </c>
      <c r="H103" t="s">
        <v>299</v>
      </c>
      <c r="I103" t="s">
        <v>225</v>
      </c>
      <c r="J103" t="s">
        <v>294</v>
      </c>
      <c r="K103" t="s">
        <v>18</v>
      </c>
      <c r="M103" t="s">
        <v>228</v>
      </c>
      <c r="N103" t="s">
        <v>233</v>
      </c>
      <c r="O103">
        <v>0.12</v>
      </c>
      <c r="P103" t="s">
        <v>234</v>
      </c>
      <c r="Q103"/>
      <c r="R103">
        <v>0.04</v>
      </c>
      <c r="S103">
        <v>0.36</v>
      </c>
      <c r="T103" t="s">
        <v>235</v>
      </c>
    </row>
    <row r="104" spans="2:20" hidden="1" x14ac:dyDescent="0.45">
      <c r="C104" s="29" t="s">
        <v>36</v>
      </c>
      <c r="D104" s="29" t="s">
        <v>52</v>
      </c>
      <c r="E104" s="29" t="s">
        <v>73</v>
      </c>
      <c r="F104" t="s">
        <v>222</v>
      </c>
      <c r="G104" t="s">
        <v>223</v>
      </c>
      <c r="H104" t="s">
        <v>299</v>
      </c>
      <c r="I104" t="s">
        <v>225</v>
      </c>
      <c r="J104" t="s">
        <v>294</v>
      </c>
      <c r="K104" t="s">
        <v>18</v>
      </c>
      <c r="M104" t="s">
        <v>228</v>
      </c>
      <c r="N104" t="s">
        <v>242</v>
      </c>
      <c r="O104">
        <v>7.6000000000000004E-4</v>
      </c>
      <c r="P104" t="s">
        <v>234</v>
      </c>
      <c r="Q104"/>
      <c r="R104">
        <v>2.5000000000000001E-4</v>
      </c>
      <c r="S104">
        <v>2.2799999999999999E-3</v>
      </c>
      <c r="T104" t="s">
        <v>235</v>
      </c>
    </row>
    <row r="105" spans="2:20" hidden="1" x14ac:dyDescent="0.45">
      <c r="C105" s="29" t="s">
        <v>36</v>
      </c>
      <c r="D105" s="29" t="s">
        <v>52</v>
      </c>
      <c r="E105" s="29" t="s">
        <v>51</v>
      </c>
      <c r="F105" t="s">
        <v>222</v>
      </c>
      <c r="G105" t="s">
        <v>223</v>
      </c>
      <c r="H105" t="s">
        <v>306</v>
      </c>
      <c r="I105" t="s">
        <v>225</v>
      </c>
      <c r="J105" t="s">
        <v>294</v>
      </c>
      <c r="K105" t="s">
        <v>307</v>
      </c>
      <c r="M105" t="s">
        <v>228</v>
      </c>
      <c r="N105" t="s">
        <v>264</v>
      </c>
      <c r="O105">
        <v>1.1200000000000001</v>
      </c>
      <c r="P105" t="s">
        <v>234</v>
      </c>
      <c r="Q105"/>
      <c r="R105">
        <v>0.67100000000000004</v>
      </c>
      <c r="S105">
        <v>1.57</v>
      </c>
      <c r="T105" t="s">
        <v>285</v>
      </c>
    </row>
    <row r="106" spans="2:20" hidden="1" x14ac:dyDescent="0.45">
      <c r="C106" s="29" t="s">
        <v>36</v>
      </c>
      <c r="D106" s="29" t="s">
        <v>52</v>
      </c>
      <c r="E106" s="29" t="s">
        <v>51</v>
      </c>
      <c r="F106" t="s">
        <v>222</v>
      </c>
      <c r="G106" t="s">
        <v>223</v>
      </c>
      <c r="H106" t="s">
        <v>306</v>
      </c>
      <c r="I106" t="s">
        <v>225</v>
      </c>
      <c r="J106" t="s">
        <v>294</v>
      </c>
      <c r="K106" t="s">
        <v>307</v>
      </c>
      <c r="M106" t="s">
        <v>228</v>
      </c>
      <c r="N106" t="s">
        <v>249</v>
      </c>
      <c r="O106">
        <v>4.2999999999999997E-2</v>
      </c>
      <c r="P106" t="s">
        <v>234</v>
      </c>
      <c r="Q106"/>
      <c r="R106">
        <v>2.1499999999999998E-2</v>
      </c>
      <c r="S106">
        <v>6.4500000000000002E-2</v>
      </c>
      <c r="T106" t="s">
        <v>285</v>
      </c>
    </row>
    <row r="107" spans="2:20" hidden="1" x14ac:dyDescent="0.45">
      <c r="C107" s="29" t="s">
        <v>36</v>
      </c>
      <c r="D107" s="29" t="s">
        <v>52</v>
      </c>
      <c r="E107" s="29" t="s">
        <v>73</v>
      </c>
      <c r="F107" t="s">
        <v>222</v>
      </c>
      <c r="G107" t="s">
        <v>223</v>
      </c>
      <c r="H107" t="s">
        <v>299</v>
      </c>
      <c r="I107" t="s">
        <v>225</v>
      </c>
      <c r="J107" t="s">
        <v>294</v>
      </c>
      <c r="K107" t="s">
        <v>18</v>
      </c>
      <c r="M107" t="s">
        <v>228</v>
      </c>
      <c r="N107" t="s">
        <v>240</v>
      </c>
      <c r="O107">
        <v>1.5E-3</v>
      </c>
      <c r="P107" t="s">
        <v>234</v>
      </c>
      <c r="Q107"/>
      <c r="R107">
        <v>5.0000000000000001E-4</v>
      </c>
      <c r="S107">
        <v>4.4999999999999997E-3</v>
      </c>
      <c r="T107" t="s">
        <v>235</v>
      </c>
    </row>
    <row r="108" spans="2:20" hidden="1" x14ac:dyDescent="0.45">
      <c r="C108" s="29" t="s">
        <v>36</v>
      </c>
      <c r="D108" s="29" t="s">
        <v>52</v>
      </c>
      <c r="E108" s="29" t="s">
        <v>51</v>
      </c>
      <c r="F108" t="s">
        <v>222</v>
      </c>
      <c r="G108" t="s">
        <v>223</v>
      </c>
      <c r="H108" t="s">
        <v>306</v>
      </c>
      <c r="I108" t="s">
        <v>225</v>
      </c>
      <c r="J108" t="s">
        <v>294</v>
      </c>
      <c r="K108" t="s">
        <v>307</v>
      </c>
      <c r="M108" t="s">
        <v>228</v>
      </c>
      <c r="N108" t="s">
        <v>262</v>
      </c>
      <c r="O108">
        <v>1.51</v>
      </c>
      <c r="P108" t="s">
        <v>234</v>
      </c>
      <c r="Q108"/>
      <c r="R108">
        <v>0.90300000000000002</v>
      </c>
      <c r="S108">
        <v>2.11</v>
      </c>
      <c r="T108" t="s">
        <v>285</v>
      </c>
    </row>
    <row r="109" spans="2:20" hidden="1" x14ac:dyDescent="0.45">
      <c r="C109" s="29" t="s">
        <v>36</v>
      </c>
      <c r="D109" s="29" t="s">
        <v>52</v>
      </c>
      <c r="E109" s="29" t="s">
        <v>51</v>
      </c>
      <c r="F109" t="s">
        <v>222</v>
      </c>
      <c r="G109" t="s">
        <v>223</v>
      </c>
      <c r="H109" t="s">
        <v>306</v>
      </c>
      <c r="I109" t="s">
        <v>225</v>
      </c>
      <c r="J109" t="s">
        <v>294</v>
      </c>
      <c r="K109" t="s">
        <v>307</v>
      </c>
      <c r="M109" t="s">
        <v>228</v>
      </c>
      <c r="N109" t="s">
        <v>253</v>
      </c>
      <c r="O109">
        <v>1.76</v>
      </c>
      <c r="P109" t="s">
        <v>234</v>
      </c>
      <c r="Q109"/>
      <c r="R109">
        <v>1.06</v>
      </c>
      <c r="S109">
        <v>2.4700000000000002</v>
      </c>
      <c r="T109" t="s">
        <v>285</v>
      </c>
    </row>
    <row r="110" spans="2:20" hidden="1" x14ac:dyDescent="0.45">
      <c r="D110" s="29" t="s">
        <v>196</v>
      </c>
      <c r="F110" t="s">
        <v>309</v>
      </c>
      <c r="G110" t="s">
        <v>310</v>
      </c>
      <c r="H110" t="s">
        <v>311</v>
      </c>
      <c r="I110" t="s">
        <v>225</v>
      </c>
      <c r="J110" t="s">
        <v>312</v>
      </c>
      <c r="K110" t="s">
        <v>313</v>
      </c>
      <c r="M110" t="s">
        <v>228</v>
      </c>
      <c r="N110" t="s">
        <v>249</v>
      </c>
      <c r="O110">
        <v>3.7</v>
      </c>
      <c r="P110" t="s">
        <v>257</v>
      </c>
      <c r="Q110"/>
      <c r="R110">
        <v>0.74</v>
      </c>
      <c r="S110">
        <v>18.5</v>
      </c>
      <c r="T110" t="s">
        <v>314</v>
      </c>
    </row>
    <row r="111" spans="2:20" hidden="1" x14ac:dyDescent="0.45">
      <c r="B111" s="29" t="s">
        <v>26</v>
      </c>
      <c r="F111" t="s">
        <v>309</v>
      </c>
      <c r="G111" t="s">
        <v>310</v>
      </c>
      <c r="H111" t="s">
        <v>315</v>
      </c>
      <c r="I111" t="s">
        <v>225</v>
      </c>
      <c r="J111" t="s">
        <v>312</v>
      </c>
      <c r="K111" t="s">
        <v>227</v>
      </c>
      <c r="M111" t="s">
        <v>228</v>
      </c>
      <c r="N111" t="s">
        <v>26</v>
      </c>
      <c r="O111">
        <v>65</v>
      </c>
      <c r="P111" t="s">
        <v>237</v>
      </c>
      <c r="Q111"/>
      <c r="R111">
        <v>32.5</v>
      </c>
      <c r="S111">
        <v>97.5</v>
      </c>
      <c r="T111" t="s">
        <v>280</v>
      </c>
    </row>
    <row r="112" spans="2:20" hidden="1" x14ac:dyDescent="0.45">
      <c r="F112" t="s">
        <v>309</v>
      </c>
      <c r="G112" t="s">
        <v>310</v>
      </c>
      <c r="H112" t="s">
        <v>311</v>
      </c>
      <c r="I112" t="s">
        <v>225</v>
      </c>
      <c r="J112" t="s">
        <v>312</v>
      </c>
      <c r="K112" t="s">
        <v>313</v>
      </c>
      <c r="M112" t="s">
        <v>228</v>
      </c>
      <c r="N112" t="s">
        <v>242</v>
      </c>
      <c r="O112">
        <v>14.8</v>
      </c>
      <c r="P112" t="s">
        <v>234</v>
      </c>
      <c r="Q112"/>
      <c r="R112">
        <v>2.96</v>
      </c>
      <c r="S112">
        <v>74</v>
      </c>
      <c r="T112" t="s">
        <v>314</v>
      </c>
    </row>
    <row r="113" spans="2:20" hidden="1" x14ac:dyDescent="0.45">
      <c r="B113" s="29" t="s">
        <v>27</v>
      </c>
      <c r="F113" t="s">
        <v>309</v>
      </c>
      <c r="G113" t="s">
        <v>310</v>
      </c>
      <c r="H113" t="s">
        <v>311</v>
      </c>
      <c r="I113" t="s">
        <v>225</v>
      </c>
      <c r="J113" t="s">
        <v>312</v>
      </c>
      <c r="K113" t="s">
        <v>313</v>
      </c>
      <c r="M113" t="s">
        <v>228</v>
      </c>
      <c r="N113" t="s">
        <v>27</v>
      </c>
      <c r="O113">
        <v>15</v>
      </c>
      <c r="P113" t="s">
        <v>237</v>
      </c>
      <c r="Q113"/>
      <c r="R113">
        <v>9</v>
      </c>
      <c r="S113">
        <v>21</v>
      </c>
      <c r="T113" t="s">
        <v>316</v>
      </c>
    </row>
    <row r="114" spans="2:20" hidden="1" x14ac:dyDescent="0.45">
      <c r="D114" s="29" t="s">
        <v>46</v>
      </c>
      <c r="F114" t="s">
        <v>309</v>
      </c>
      <c r="G114" t="s">
        <v>310</v>
      </c>
      <c r="H114" t="s">
        <v>317</v>
      </c>
      <c r="I114" t="s">
        <v>225</v>
      </c>
      <c r="J114" t="s">
        <v>312</v>
      </c>
      <c r="K114" t="s">
        <v>18</v>
      </c>
      <c r="M114" t="s">
        <v>228</v>
      </c>
      <c r="N114" t="s">
        <v>236</v>
      </c>
      <c r="O114">
        <v>0.89</v>
      </c>
      <c r="P114" t="s">
        <v>237</v>
      </c>
      <c r="Q114"/>
      <c r="R114">
        <v>0.29699999999999999</v>
      </c>
      <c r="S114">
        <v>2.67</v>
      </c>
      <c r="T114" t="s">
        <v>288</v>
      </c>
    </row>
    <row r="115" spans="2:20" hidden="1" x14ac:dyDescent="0.45">
      <c r="B115" s="29" t="s">
        <v>26</v>
      </c>
      <c r="F115" t="s">
        <v>309</v>
      </c>
      <c r="G115" t="s">
        <v>310</v>
      </c>
      <c r="H115" t="s">
        <v>317</v>
      </c>
      <c r="I115" t="s">
        <v>225</v>
      </c>
      <c r="J115" t="s">
        <v>312</v>
      </c>
      <c r="K115" t="s">
        <v>18</v>
      </c>
      <c r="M115" t="s">
        <v>228</v>
      </c>
      <c r="N115" t="s">
        <v>26</v>
      </c>
      <c r="O115">
        <v>63</v>
      </c>
      <c r="P115" t="s">
        <v>237</v>
      </c>
      <c r="Q115"/>
      <c r="R115">
        <v>31.5</v>
      </c>
      <c r="S115">
        <v>84.4</v>
      </c>
      <c r="T115" t="s">
        <v>288</v>
      </c>
    </row>
    <row r="116" spans="2:20" hidden="1" x14ac:dyDescent="0.45">
      <c r="F116" t="s">
        <v>309</v>
      </c>
      <c r="G116" t="s">
        <v>310</v>
      </c>
      <c r="H116" t="s">
        <v>315</v>
      </c>
      <c r="I116" t="s">
        <v>225</v>
      </c>
      <c r="J116" t="s">
        <v>312</v>
      </c>
      <c r="K116" t="s">
        <v>227</v>
      </c>
      <c r="M116" t="s">
        <v>228</v>
      </c>
      <c r="N116" t="s">
        <v>265</v>
      </c>
      <c r="O116">
        <v>2.72</v>
      </c>
      <c r="P116" t="s">
        <v>234</v>
      </c>
      <c r="Q116"/>
      <c r="R116">
        <v>1.36</v>
      </c>
      <c r="S116">
        <v>5.44</v>
      </c>
      <c r="T116" t="s">
        <v>280</v>
      </c>
    </row>
    <row r="117" spans="2:20" hidden="1" x14ac:dyDescent="0.45">
      <c r="F117" t="s">
        <v>309</v>
      </c>
      <c r="G117" t="s">
        <v>310</v>
      </c>
      <c r="H117" t="s">
        <v>315</v>
      </c>
      <c r="I117" t="s">
        <v>225</v>
      </c>
      <c r="J117" t="s">
        <v>312</v>
      </c>
      <c r="K117" t="s">
        <v>227</v>
      </c>
      <c r="M117" t="s">
        <v>228</v>
      </c>
      <c r="N117" t="s">
        <v>242</v>
      </c>
      <c r="O117">
        <v>1.36</v>
      </c>
      <c r="P117" t="s">
        <v>234</v>
      </c>
      <c r="Q117"/>
      <c r="R117">
        <v>0.68</v>
      </c>
      <c r="S117">
        <v>2.72</v>
      </c>
      <c r="T117" t="s">
        <v>280</v>
      </c>
    </row>
    <row r="118" spans="2:20" hidden="1" x14ac:dyDescent="0.45">
      <c r="F118" t="s">
        <v>309</v>
      </c>
      <c r="G118" t="s">
        <v>310</v>
      </c>
      <c r="H118" t="s">
        <v>318</v>
      </c>
      <c r="I118" t="s">
        <v>225</v>
      </c>
      <c r="J118" t="s">
        <v>319</v>
      </c>
      <c r="K118" t="s">
        <v>227</v>
      </c>
      <c r="M118" t="s">
        <v>228</v>
      </c>
      <c r="N118" t="s">
        <v>264</v>
      </c>
      <c r="O118">
        <v>0.11</v>
      </c>
      <c r="P118" t="s">
        <v>234</v>
      </c>
      <c r="Q118"/>
      <c r="R118">
        <v>0.4</v>
      </c>
      <c r="S118">
        <v>0.33</v>
      </c>
      <c r="T118" t="s">
        <v>320</v>
      </c>
    </row>
    <row r="119" spans="2:20" hidden="1" x14ac:dyDescent="0.45">
      <c r="F119" t="s">
        <v>309</v>
      </c>
      <c r="G119" t="s">
        <v>310</v>
      </c>
      <c r="H119" t="s">
        <v>318</v>
      </c>
      <c r="I119" t="s">
        <v>225</v>
      </c>
      <c r="J119" t="s">
        <v>319</v>
      </c>
      <c r="K119" t="s">
        <v>227</v>
      </c>
      <c r="M119" t="s">
        <v>228</v>
      </c>
      <c r="N119" t="s">
        <v>242</v>
      </c>
      <c r="O119">
        <v>1.36</v>
      </c>
      <c r="P119" t="s">
        <v>234</v>
      </c>
      <c r="Q119"/>
      <c r="R119">
        <v>0.14000000000000001</v>
      </c>
      <c r="S119">
        <v>13.6</v>
      </c>
      <c r="T119" t="s">
        <v>280</v>
      </c>
    </row>
    <row r="120" spans="2:20" hidden="1" x14ac:dyDescent="0.45">
      <c r="B120" s="29" t="s">
        <v>26</v>
      </c>
      <c r="F120" t="s">
        <v>309</v>
      </c>
      <c r="G120" t="s">
        <v>310</v>
      </c>
      <c r="H120" t="s">
        <v>318</v>
      </c>
      <c r="I120" t="s">
        <v>225</v>
      </c>
      <c r="J120" t="s">
        <v>319</v>
      </c>
      <c r="K120" t="s">
        <v>227</v>
      </c>
      <c r="M120" t="s">
        <v>228</v>
      </c>
      <c r="N120" t="s">
        <v>26</v>
      </c>
      <c r="O120">
        <v>942</v>
      </c>
      <c r="P120" t="s">
        <v>237</v>
      </c>
      <c r="Q120"/>
      <c r="R120">
        <v>500</v>
      </c>
      <c r="S120">
        <v>1380</v>
      </c>
      <c r="T120" t="s">
        <v>248</v>
      </c>
    </row>
    <row r="121" spans="2:20" hidden="1" x14ac:dyDescent="0.45">
      <c r="F121" t="s">
        <v>309</v>
      </c>
      <c r="G121" t="s">
        <v>310</v>
      </c>
      <c r="H121" t="s">
        <v>317</v>
      </c>
      <c r="I121" t="s">
        <v>225</v>
      </c>
      <c r="J121" t="s">
        <v>312</v>
      </c>
      <c r="K121" t="s">
        <v>18</v>
      </c>
      <c r="M121" t="s">
        <v>228</v>
      </c>
      <c r="N121" t="s">
        <v>279</v>
      </c>
      <c r="O121">
        <v>5.1000000000000004E-4</v>
      </c>
      <c r="P121" t="s">
        <v>234</v>
      </c>
      <c r="Q121"/>
      <c r="R121">
        <v>1.7000000000000001E-4</v>
      </c>
      <c r="S121">
        <v>1.5299999999999999E-3</v>
      </c>
      <c r="T121" t="s">
        <v>235</v>
      </c>
    </row>
    <row r="122" spans="2:20" hidden="1" x14ac:dyDescent="0.45">
      <c r="F122" t="s">
        <v>309</v>
      </c>
      <c r="G122" t="s">
        <v>310</v>
      </c>
      <c r="H122" t="s">
        <v>317</v>
      </c>
      <c r="I122" t="s">
        <v>225</v>
      </c>
      <c r="J122" t="s">
        <v>312</v>
      </c>
      <c r="K122" t="s">
        <v>18</v>
      </c>
      <c r="M122" t="s">
        <v>228</v>
      </c>
      <c r="N122" t="s">
        <v>265</v>
      </c>
      <c r="O122" s="27">
        <v>7.6000000000000004E-5</v>
      </c>
      <c r="P122" t="s">
        <v>234</v>
      </c>
      <c r="Q122"/>
      <c r="R122" s="27">
        <v>2.5000000000000001E-5</v>
      </c>
      <c r="S122">
        <v>2.2800000000000001E-4</v>
      </c>
      <c r="T122" t="s">
        <v>235</v>
      </c>
    </row>
    <row r="123" spans="2:20" hidden="1" x14ac:dyDescent="0.45">
      <c r="F123" t="s">
        <v>309</v>
      </c>
      <c r="G123" t="s">
        <v>310</v>
      </c>
      <c r="H123" t="s">
        <v>321</v>
      </c>
      <c r="I123" t="s">
        <v>275</v>
      </c>
      <c r="J123" t="s">
        <v>228</v>
      </c>
      <c r="K123" t="s">
        <v>322</v>
      </c>
      <c r="M123" t="s">
        <v>228</v>
      </c>
      <c r="N123" t="s">
        <v>272</v>
      </c>
      <c r="O123">
        <v>0.63100000000000001</v>
      </c>
      <c r="P123" t="s">
        <v>257</v>
      </c>
      <c r="Q123"/>
      <c r="R123">
        <v>0.21</v>
      </c>
      <c r="S123">
        <v>1.89</v>
      </c>
      <c r="T123" t="s">
        <v>314</v>
      </c>
    </row>
    <row r="124" spans="2:20" hidden="1" x14ac:dyDescent="0.45">
      <c r="F124" t="s">
        <v>309</v>
      </c>
      <c r="G124" t="s">
        <v>310</v>
      </c>
      <c r="H124" t="s">
        <v>321</v>
      </c>
      <c r="I124" t="s">
        <v>275</v>
      </c>
      <c r="J124" t="s">
        <v>228</v>
      </c>
      <c r="K124" t="s">
        <v>322</v>
      </c>
      <c r="M124" t="s">
        <v>228</v>
      </c>
      <c r="N124" t="s">
        <v>265</v>
      </c>
      <c r="O124">
        <v>3.29</v>
      </c>
      <c r="P124" t="s">
        <v>234</v>
      </c>
      <c r="Q124"/>
      <c r="R124">
        <v>2.4</v>
      </c>
      <c r="S124">
        <v>4.2</v>
      </c>
      <c r="T124" t="s">
        <v>323</v>
      </c>
    </row>
    <row r="125" spans="2:20" hidden="1" x14ac:dyDescent="0.45">
      <c r="B125" s="29" t="s">
        <v>29</v>
      </c>
      <c r="F125" t="s">
        <v>309</v>
      </c>
      <c r="G125" t="s">
        <v>310</v>
      </c>
      <c r="H125" t="s">
        <v>321</v>
      </c>
      <c r="I125" t="s">
        <v>275</v>
      </c>
      <c r="J125" t="s">
        <v>228</v>
      </c>
      <c r="K125" t="s">
        <v>322</v>
      </c>
      <c r="M125" t="s">
        <v>228</v>
      </c>
      <c r="N125" t="s">
        <v>29</v>
      </c>
      <c r="O125">
        <v>0.28100000000000003</v>
      </c>
      <c r="P125" t="s">
        <v>237</v>
      </c>
      <c r="Q125"/>
      <c r="R125">
        <v>0.16900000000000001</v>
      </c>
      <c r="S125">
        <v>0.39300000000000002</v>
      </c>
      <c r="T125" t="s">
        <v>288</v>
      </c>
    </row>
    <row r="126" spans="2:20" hidden="1" x14ac:dyDescent="0.45">
      <c r="B126" s="29" t="s">
        <v>24</v>
      </c>
      <c r="F126" t="s">
        <v>309</v>
      </c>
      <c r="G126" t="s">
        <v>310</v>
      </c>
      <c r="H126" t="s">
        <v>321</v>
      </c>
      <c r="I126" t="s">
        <v>275</v>
      </c>
      <c r="J126" t="s">
        <v>228</v>
      </c>
      <c r="K126" t="s">
        <v>322</v>
      </c>
      <c r="M126" t="s">
        <v>228</v>
      </c>
      <c r="N126" t="s">
        <v>261</v>
      </c>
      <c r="O126">
        <v>2.58</v>
      </c>
      <c r="P126" t="s">
        <v>237</v>
      </c>
      <c r="Q126"/>
      <c r="R126">
        <v>1.29</v>
      </c>
      <c r="S126">
        <v>5.15</v>
      </c>
      <c r="T126" t="s">
        <v>288</v>
      </c>
    </row>
    <row r="127" spans="2:20" hidden="1" x14ac:dyDescent="0.45">
      <c r="F127" t="s">
        <v>309</v>
      </c>
      <c r="G127" t="s">
        <v>310</v>
      </c>
      <c r="H127" t="s">
        <v>324</v>
      </c>
      <c r="I127" t="s">
        <v>225</v>
      </c>
      <c r="J127" t="s">
        <v>325</v>
      </c>
      <c r="K127" t="s">
        <v>18</v>
      </c>
      <c r="M127" t="s">
        <v>228</v>
      </c>
      <c r="N127" t="s">
        <v>272</v>
      </c>
      <c r="O127">
        <v>54.5</v>
      </c>
      <c r="P127" t="s">
        <v>257</v>
      </c>
      <c r="Q127"/>
      <c r="R127">
        <v>17.5</v>
      </c>
      <c r="S127">
        <v>158</v>
      </c>
      <c r="T127" t="s">
        <v>326</v>
      </c>
    </row>
    <row r="128" spans="2:20" hidden="1" x14ac:dyDescent="0.45">
      <c r="F128" t="s">
        <v>309</v>
      </c>
      <c r="G128" t="s">
        <v>310</v>
      </c>
      <c r="H128" t="s">
        <v>324</v>
      </c>
      <c r="I128" t="s">
        <v>225</v>
      </c>
      <c r="J128" t="s">
        <v>325</v>
      </c>
      <c r="K128" t="s">
        <v>18</v>
      </c>
      <c r="M128" t="s">
        <v>228</v>
      </c>
      <c r="N128" t="s">
        <v>242</v>
      </c>
      <c r="O128">
        <v>0.05</v>
      </c>
      <c r="P128" t="s">
        <v>234</v>
      </c>
      <c r="Q128"/>
      <c r="R128">
        <v>1.7000000000000001E-2</v>
      </c>
      <c r="S128">
        <v>0.15</v>
      </c>
      <c r="T128" t="s">
        <v>248</v>
      </c>
    </row>
    <row r="129" spans="2:20" hidden="1" x14ac:dyDescent="0.45">
      <c r="F129" t="s">
        <v>309</v>
      </c>
      <c r="G129" t="s">
        <v>310</v>
      </c>
      <c r="H129" t="s">
        <v>324</v>
      </c>
      <c r="I129" t="s">
        <v>225</v>
      </c>
      <c r="J129" t="s">
        <v>325</v>
      </c>
      <c r="K129" t="s">
        <v>18</v>
      </c>
      <c r="M129" t="s">
        <v>228</v>
      </c>
      <c r="N129" t="s">
        <v>253</v>
      </c>
      <c r="O129">
        <v>3.0000000000000001E-3</v>
      </c>
      <c r="P129" t="s">
        <v>234</v>
      </c>
      <c r="Q129"/>
      <c r="R129">
        <v>1E-3</v>
      </c>
      <c r="S129">
        <v>8.9999999999999993E-3</v>
      </c>
      <c r="T129" t="s">
        <v>248</v>
      </c>
    </row>
    <row r="130" spans="2:20" hidden="1" x14ac:dyDescent="0.45">
      <c r="F130" t="s">
        <v>309</v>
      </c>
      <c r="G130" t="s">
        <v>310</v>
      </c>
      <c r="H130" t="s">
        <v>317</v>
      </c>
      <c r="I130" t="s">
        <v>225</v>
      </c>
      <c r="J130" t="s">
        <v>312</v>
      </c>
      <c r="K130" t="s">
        <v>18</v>
      </c>
      <c r="M130" t="s">
        <v>228</v>
      </c>
      <c r="N130" t="s">
        <v>249</v>
      </c>
      <c r="O130">
        <v>0.84</v>
      </c>
      <c r="P130" t="s">
        <v>257</v>
      </c>
      <c r="Q130"/>
      <c r="R130">
        <v>0.28000000000000003</v>
      </c>
      <c r="S130">
        <v>0.84</v>
      </c>
      <c r="T130" t="s">
        <v>308</v>
      </c>
    </row>
    <row r="131" spans="2:20" hidden="1" x14ac:dyDescent="0.45">
      <c r="F131" t="s">
        <v>309</v>
      </c>
      <c r="G131" t="s">
        <v>310</v>
      </c>
      <c r="H131" t="s">
        <v>317</v>
      </c>
      <c r="I131" t="s">
        <v>225</v>
      </c>
      <c r="J131" t="s">
        <v>312</v>
      </c>
      <c r="K131" t="s">
        <v>18</v>
      </c>
      <c r="M131" t="s">
        <v>228</v>
      </c>
      <c r="N131" t="s">
        <v>267</v>
      </c>
      <c r="O131">
        <v>1.5E-3</v>
      </c>
      <c r="P131" t="s">
        <v>234</v>
      </c>
      <c r="Q131"/>
      <c r="R131">
        <v>5.0000000000000001E-4</v>
      </c>
      <c r="S131">
        <v>4.4999999999999997E-3</v>
      </c>
      <c r="T131" t="s">
        <v>235</v>
      </c>
    </row>
    <row r="132" spans="2:20" hidden="1" x14ac:dyDescent="0.45">
      <c r="F132" t="s">
        <v>309</v>
      </c>
      <c r="G132" t="s">
        <v>310</v>
      </c>
      <c r="H132" t="s">
        <v>317</v>
      </c>
      <c r="I132" t="s">
        <v>225</v>
      </c>
      <c r="J132" t="s">
        <v>312</v>
      </c>
      <c r="K132" t="s">
        <v>18</v>
      </c>
      <c r="M132" t="s">
        <v>228</v>
      </c>
      <c r="N132" t="s">
        <v>272</v>
      </c>
      <c r="O132">
        <v>0.84</v>
      </c>
      <c r="P132" t="s">
        <v>257</v>
      </c>
      <c r="Q132"/>
      <c r="R132">
        <v>0.28000000000000003</v>
      </c>
      <c r="S132">
        <v>0.84</v>
      </c>
      <c r="T132" t="s">
        <v>308</v>
      </c>
    </row>
    <row r="133" spans="2:20" hidden="1" x14ac:dyDescent="0.45">
      <c r="B133" s="29" t="s">
        <v>25</v>
      </c>
      <c r="F133" t="s">
        <v>309</v>
      </c>
      <c r="G133" t="s">
        <v>310</v>
      </c>
      <c r="H133" t="s">
        <v>324</v>
      </c>
      <c r="I133" t="s">
        <v>225</v>
      </c>
      <c r="J133" t="s">
        <v>325</v>
      </c>
      <c r="K133" t="s">
        <v>18</v>
      </c>
      <c r="M133" t="s">
        <v>228</v>
      </c>
      <c r="N133" t="s">
        <v>25</v>
      </c>
      <c r="O133">
        <v>266</v>
      </c>
      <c r="P133" t="s">
        <v>237</v>
      </c>
      <c r="Q133"/>
      <c r="R133">
        <v>130</v>
      </c>
      <c r="S133">
        <v>530</v>
      </c>
      <c r="T133" t="s">
        <v>327</v>
      </c>
    </row>
    <row r="134" spans="2:20" hidden="1" x14ac:dyDescent="0.45">
      <c r="B134" s="29" t="s">
        <v>29</v>
      </c>
      <c r="F134" t="s">
        <v>309</v>
      </c>
      <c r="G134" t="s">
        <v>310</v>
      </c>
      <c r="H134" t="s">
        <v>324</v>
      </c>
      <c r="I134" t="s">
        <v>225</v>
      </c>
      <c r="J134" t="s">
        <v>325</v>
      </c>
      <c r="K134" t="s">
        <v>18</v>
      </c>
      <c r="M134" t="s">
        <v>228</v>
      </c>
      <c r="N134" t="s">
        <v>29</v>
      </c>
      <c r="O134">
        <v>0.28100000000000003</v>
      </c>
      <c r="P134" t="s">
        <v>237</v>
      </c>
      <c r="Q134"/>
      <c r="R134">
        <v>0.16900000000000001</v>
      </c>
      <c r="S134">
        <v>0.39300000000000002</v>
      </c>
      <c r="T134" t="s">
        <v>328</v>
      </c>
    </row>
    <row r="135" spans="2:20" hidden="1" x14ac:dyDescent="0.45">
      <c r="B135" s="29" t="s">
        <v>29</v>
      </c>
      <c r="F135" t="s">
        <v>329</v>
      </c>
      <c r="G135" t="s">
        <v>330</v>
      </c>
      <c r="H135" t="s">
        <v>331</v>
      </c>
      <c r="I135" t="s">
        <v>225</v>
      </c>
      <c r="J135" t="s">
        <v>332</v>
      </c>
      <c r="K135" t="s">
        <v>22</v>
      </c>
      <c r="M135" t="s">
        <v>228</v>
      </c>
      <c r="N135" t="s">
        <v>29</v>
      </c>
      <c r="O135">
        <v>4700</v>
      </c>
      <c r="P135" t="s">
        <v>333</v>
      </c>
      <c r="Q135"/>
      <c r="R135">
        <v>2350</v>
      </c>
      <c r="S135">
        <v>9200</v>
      </c>
      <c r="T135" t="s">
        <v>334</v>
      </c>
    </row>
    <row r="136" spans="2:20" hidden="1" x14ac:dyDescent="0.45">
      <c r="F136" t="s">
        <v>329</v>
      </c>
      <c r="G136" t="s">
        <v>330</v>
      </c>
      <c r="H136" t="s">
        <v>335</v>
      </c>
      <c r="I136" t="s">
        <v>225</v>
      </c>
      <c r="J136" t="s">
        <v>336</v>
      </c>
      <c r="K136" t="s">
        <v>22</v>
      </c>
      <c r="M136" t="s">
        <v>228</v>
      </c>
      <c r="N136" t="s">
        <v>249</v>
      </c>
      <c r="O136">
        <v>0.1</v>
      </c>
      <c r="P136" t="s">
        <v>337</v>
      </c>
      <c r="Q136"/>
      <c r="R136">
        <v>0.02</v>
      </c>
      <c r="S136">
        <v>0.5</v>
      </c>
      <c r="T136" t="s">
        <v>334</v>
      </c>
    </row>
    <row r="137" spans="2:20" hidden="1" x14ac:dyDescent="0.45">
      <c r="F137" t="s">
        <v>329</v>
      </c>
      <c r="G137" t="s">
        <v>330</v>
      </c>
      <c r="H137" t="s">
        <v>335</v>
      </c>
      <c r="I137" t="s">
        <v>225</v>
      </c>
      <c r="J137" t="s">
        <v>336</v>
      </c>
      <c r="K137" t="s">
        <v>22</v>
      </c>
      <c r="M137" t="s">
        <v>228</v>
      </c>
      <c r="N137" t="s">
        <v>267</v>
      </c>
      <c r="O137">
        <v>7.6</v>
      </c>
      <c r="P137" t="s">
        <v>337</v>
      </c>
      <c r="Q137"/>
      <c r="R137">
        <v>3.8</v>
      </c>
      <c r="S137">
        <v>15.2</v>
      </c>
      <c r="T137" t="s">
        <v>334</v>
      </c>
    </row>
    <row r="138" spans="2:20" hidden="1" x14ac:dyDescent="0.45">
      <c r="F138" t="s">
        <v>329</v>
      </c>
      <c r="G138" t="s">
        <v>330</v>
      </c>
      <c r="H138" t="s">
        <v>335</v>
      </c>
      <c r="I138" t="s">
        <v>225</v>
      </c>
      <c r="J138" t="s">
        <v>336</v>
      </c>
      <c r="K138" t="s">
        <v>22</v>
      </c>
      <c r="M138" t="s">
        <v>228</v>
      </c>
      <c r="N138" t="s">
        <v>242</v>
      </c>
      <c r="O138">
        <v>3.6</v>
      </c>
      <c r="P138" t="s">
        <v>337</v>
      </c>
      <c r="Q138"/>
      <c r="R138">
        <v>1.8</v>
      </c>
      <c r="S138">
        <v>7.2</v>
      </c>
      <c r="T138" t="s">
        <v>334</v>
      </c>
    </row>
    <row r="139" spans="2:20" hidden="1" x14ac:dyDescent="0.45">
      <c r="F139" t="s">
        <v>329</v>
      </c>
      <c r="G139" t="s">
        <v>330</v>
      </c>
      <c r="H139" t="s">
        <v>331</v>
      </c>
      <c r="I139" t="s">
        <v>225</v>
      </c>
      <c r="J139" t="s">
        <v>332</v>
      </c>
      <c r="K139" t="s">
        <v>22</v>
      </c>
      <c r="M139" t="s">
        <v>228</v>
      </c>
      <c r="N139" t="s">
        <v>279</v>
      </c>
      <c r="O139">
        <v>290</v>
      </c>
      <c r="P139" t="s">
        <v>337</v>
      </c>
      <c r="Q139"/>
      <c r="R139">
        <v>145</v>
      </c>
      <c r="S139">
        <v>580</v>
      </c>
      <c r="T139" t="s">
        <v>334</v>
      </c>
    </row>
    <row r="140" spans="2:20" hidden="1" x14ac:dyDescent="0.45">
      <c r="F140" t="s">
        <v>329</v>
      </c>
      <c r="G140" t="s">
        <v>330</v>
      </c>
      <c r="H140" t="s">
        <v>335</v>
      </c>
      <c r="I140" t="s">
        <v>225</v>
      </c>
      <c r="J140" t="s">
        <v>336</v>
      </c>
      <c r="K140" t="s">
        <v>22</v>
      </c>
      <c r="M140" t="s">
        <v>228</v>
      </c>
      <c r="N140" t="s">
        <v>272</v>
      </c>
      <c r="O140">
        <v>0.02</v>
      </c>
      <c r="P140" t="s">
        <v>337</v>
      </c>
      <c r="Q140"/>
      <c r="R140">
        <v>4.0000000000000001E-3</v>
      </c>
      <c r="S140">
        <v>0.1</v>
      </c>
      <c r="T140" t="s">
        <v>334</v>
      </c>
    </row>
    <row r="141" spans="2:20" hidden="1" x14ac:dyDescent="0.45">
      <c r="F141" t="s">
        <v>329</v>
      </c>
      <c r="G141" t="s">
        <v>330</v>
      </c>
      <c r="H141" t="s">
        <v>338</v>
      </c>
      <c r="I141" t="s">
        <v>275</v>
      </c>
      <c r="J141" t="s">
        <v>228</v>
      </c>
      <c r="K141" t="s">
        <v>22</v>
      </c>
      <c r="M141" t="s">
        <v>228</v>
      </c>
      <c r="N141" t="s">
        <v>279</v>
      </c>
      <c r="O141">
        <v>5.2</v>
      </c>
      <c r="P141" t="s">
        <v>234</v>
      </c>
      <c r="Q141"/>
      <c r="R141">
        <v>1.1000000000000001</v>
      </c>
      <c r="S141">
        <v>26</v>
      </c>
      <c r="T141" t="s">
        <v>241</v>
      </c>
    </row>
    <row r="142" spans="2:20" hidden="1" x14ac:dyDescent="0.45">
      <c r="F142" t="s">
        <v>329</v>
      </c>
      <c r="G142" t="s">
        <v>330</v>
      </c>
      <c r="H142" t="s">
        <v>338</v>
      </c>
      <c r="I142" t="s">
        <v>275</v>
      </c>
      <c r="J142" t="s">
        <v>228</v>
      </c>
      <c r="K142" t="s">
        <v>22</v>
      </c>
      <c r="M142" t="s">
        <v>228</v>
      </c>
      <c r="N142" t="s">
        <v>233</v>
      </c>
      <c r="O142">
        <v>11</v>
      </c>
      <c r="P142" t="s">
        <v>234</v>
      </c>
      <c r="Q142"/>
      <c r="R142">
        <v>2.2000000000000002</v>
      </c>
      <c r="S142">
        <v>55</v>
      </c>
      <c r="T142" t="s">
        <v>241</v>
      </c>
    </row>
    <row r="143" spans="2:20" hidden="1" x14ac:dyDescent="0.45">
      <c r="B143" s="29" t="s">
        <v>25</v>
      </c>
      <c r="F143" t="s">
        <v>329</v>
      </c>
      <c r="G143" t="s">
        <v>330</v>
      </c>
      <c r="H143" t="s">
        <v>338</v>
      </c>
      <c r="I143" t="s">
        <v>275</v>
      </c>
      <c r="J143" t="s">
        <v>228</v>
      </c>
      <c r="K143" t="s">
        <v>22</v>
      </c>
      <c r="M143" t="s">
        <v>228</v>
      </c>
      <c r="N143" t="s">
        <v>25</v>
      </c>
      <c r="O143">
        <v>6</v>
      </c>
      <c r="P143" t="s">
        <v>237</v>
      </c>
      <c r="Q143"/>
      <c r="R143">
        <v>3</v>
      </c>
      <c r="S143">
        <v>12</v>
      </c>
      <c r="T143" t="s">
        <v>241</v>
      </c>
    </row>
    <row r="144" spans="2:20" hidden="1" x14ac:dyDescent="0.45">
      <c r="B144" s="29" t="s">
        <v>26</v>
      </c>
      <c r="F144" t="s">
        <v>329</v>
      </c>
      <c r="G144" t="s">
        <v>330</v>
      </c>
      <c r="H144" t="s">
        <v>338</v>
      </c>
      <c r="I144" t="s">
        <v>275</v>
      </c>
      <c r="J144" t="s">
        <v>228</v>
      </c>
      <c r="K144" t="s">
        <v>22</v>
      </c>
      <c r="M144" t="s">
        <v>228</v>
      </c>
      <c r="N144" t="s">
        <v>26</v>
      </c>
      <c r="O144">
        <v>21</v>
      </c>
      <c r="P144" t="s">
        <v>237</v>
      </c>
      <c r="Q144"/>
      <c r="R144">
        <v>11.5</v>
      </c>
      <c r="S144">
        <v>42</v>
      </c>
      <c r="T144" t="s">
        <v>241</v>
      </c>
    </row>
    <row r="145" spans="2:20" hidden="1" x14ac:dyDescent="0.45">
      <c r="B145" s="29" t="s">
        <v>29</v>
      </c>
      <c r="F145" t="s">
        <v>329</v>
      </c>
      <c r="G145" t="s">
        <v>330</v>
      </c>
      <c r="H145" t="s">
        <v>335</v>
      </c>
      <c r="I145" t="s">
        <v>225</v>
      </c>
      <c r="J145" t="s">
        <v>336</v>
      </c>
      <c r="K145" t="s">
        <v>22</v>
      </c>
      <c r="M145" t="s">
        <v>228</v>
      </c>
      <c r="N145" t="s">
        <v>29</v>
      </c>
      <c r="O145">
        <v>420</v>
      </c>
      <c r="P145" t="s">
        <v>333</v>
      </c>
      <c r="Q145"/>
      <c r="R145">
        <v>210</v>
      </c>
      <c r="S145">
        <v>840</v>
      </c>
      <c r="T145" t="s">
        <v>334</v>
      </c>
    </row>
    <row r="146" spans="2:20" hidden="1" x14ac:dyDescent="0.45">
      <c r="B146" s="29" t="s">
        <v>25</v>
      </c>
      <c r="F146" t="s">
        <v>329</v>
      </c>
      <c r="G146" t="s">
        <v>330</v>
      </c>
      <c r="H146" t="s">
        <v>335</v>
      </c>
      <c r="I146" t="s">
        <v>225</v>
      </c>
      <c r="J146" t="s">
        <v>336</v>
      </c>
      <c r="K146" t="s">
        <v>22</v>
      </c>
      <c r="M146" t="s">
        <v>228</v>
      </c>
      <c r="N146" t="s">
        <v>25</v>
      </c>
      <c r="O146">
        <v>340</v>
      </c>
      <c r="P146" t="s">
        <v>333</v>
      </c>
      <c r="Q146"/>
      <c r="R146">
        <v>170</v>
      </c>
      <c r="S146">
        <v>680</v>
      </c>
      <c r="T146" t="s">
        <v>334</v>
      </c>
    </row>
    <row r="147" spans="2:20" hidden="1" x14ac:dyDescent="0.45">
      <c r="F147" t="s">
        <v>329</v>
      </c>
      <c r="G147" t="s">
        <v>330</v>
      </c>
      <c r="H147" t="s">
        <v>338</v>
      </c>
      <c r="I147" t="s">
        <v>275</v>
      </c>
      <c r="J147" t="s">
        <v>228</v>
      </c>
      <c r="K147" t="s">
        <v>22</v>
      </c>
      <c r="M147" t="s">
        <v>228</v>
      </c>
      <c r="N147" t="s">
        <v>249</v>
      </c>
      <c r="O147">
        <v>3.0000000000000001E-3</v>
      </c>
      <c r="P147" t="s">
        <v>234</v>
      </c>
      <c r="Q147"/>
      <c r="R147">
        <v>5.9999999999999995E-4</v>
      </c>
      <c r="S147">
        <v>1.4999999999999999E-2</v>
      </c>
      <c r="T147" t="s">
        <v>241</v>
      </c>
    </row>
    <row r="148" spans="2:20" hidden="1" x14ac:dyDescent="0.45">
      <c r="F148" t="s">
        <v>329</v>
      </c>
      <c r="G148" t="s">
        <v>330</v>
      </c>
      <c r="H148" t="s">
        <v>338</v>
      </c>
      <c r="I148" t="s">
        <v>275</v>
      </c>
      <c r="J148" t="s">
        <v>228</v>
      </c>
      <c r="K148" t="s">
        <v>22</v>
      </c>
      <c r="M148" t="s">
        <v>228</v>
      </c>
      <c r="N148" t="s">
        <v>264</v>
      </c>
      <c r="O148">
        <v>0.28999999999999998</v>
      </c>
      <c r="P148" t="s">
        <v>234</v>
      </c>
      <c r="Q148"/>
      <c r="R148">
        <v>6.6000000000000003E-2</v>
      </c>
      <c r="S148">
        <v>1.65</v>
      </c>
      <c r="T148" t="s">
        <v>241</v>
      </c>
    </row>
    <row r="149" spans="2:20" hidden="1" x14ac:dyDescent="0.45">
      <c r="B149" s="29" t="s">
        <v>26</v>
      </c>
      <c r="C149" s="29" t="s">
        <v>3078</v>
      </c>
      <c r="F149" t="s">
        <v>339</v>
      </c>
      <c r="G149" t="s">
        <v>340</v>
      </c>
      <c r="H149" t="s">
        <v>277</v>
      </c>
      <c r="I149" t="s">
        <v>275</v>
      </c>
      <c r="J149" t="s">
        <v>228</v>
      </c>
      <c r="K149" t="s">
        <v>38</v>
      </c>
      <c r="M149" t="s">
        <v>228</v>
      </c>
      <c r="N149" t="s">
        <v>26</v>
      </c>
      <c r="O149">
        <v>91</v>
      </c>
      <c r="P149" t="s">
        <v>237</v>
      </c>
      <c r="Q149"/>
      <c r="R149">
        <v>20</v>
      </c>
      <c r="S149">
        <v>120</v>
      </c>
      <c r="T149" t="s">
        <v>341</v>
      </c>
    </row>
    <row r="150" spans="2:20" hidden="1" x14ac:dyDescent="0.45">
      <c r="B150" s="29" t="s">
        <v>30</v>
      </c>
      <c r="C150" s="29" t="s">
        <v>3078</v>
      </c>
      <c r="F150" t="s">
        <v>339</v>
      </c>
      <c r="G150" t="s">
        <v>340</v>
      </c>
      <c r="H150" t="s">
        <v>281</v>
      </c>
      <c r="I150" t="s">
        <v>275</v>
      </c>
      <c r="J150" t="s">
        <v>228</v>
      </c>
      <c r="K150" t="s">
        <v>342</v>
      </c>
      <c r="M150" t="s">
        <v>228</v>
      </c>
      <c r="N150" t="s">
        <v>30</v>
      </c>
      <c r="O150">
        <v>56</v>
      </c>
      <c r="P150" t="s">
        <v>229</v>
      </c>
      <c r="Q150"/>
      <c r="R150">
        <v>33</v>
      </c>
      <c r="S150">
        <v>78</v>
      </c>
      <c r="T150" t="s">
        <v>241</v>
      </c>
    </row>
    <row r="151" spans="2:20" hidden="1" x14ac:dyDescent="0.45">
      <c r="C151" s="29" t="s">
        <v>3078</v>
      </c>
      <c r="F151" t="s">
        <v>339</v>
      </c>
      <c r="G151" t="s">
        <v>340</v>
      </c>
      <c r="H151" t="s">
        <v>281</v>
      </c>
      <c r="I151" t="s">
        <v>275</v>
      </c>
      <c r="J151" t="s">
        <v>228</v>
      </c>
      <c r="K151" t="s">
        <v>342</v>
      </c>
      <c r="M151" t="s">
        <v>228</v>
      </c>
      <c r="N151" t="s">
        <v>262</v>
      </c>
      <c r="O151">
        <v>0.12</v>
      </c>
      <c r="P151" t="s">
        <v>234</v>
      </c>
      <c r="Q151"/>
      <c r="R151">
        <v>0.04</v>
      </c>
      <c r="S151">
        <v>0.17</v>
      </c>
      <c r="T151" t="s">
        <v>241</v>
      </c>
    </row>
    <row r="152" spans="2:20" hidden="1" x14ac:dyDescent="0.45">
      <c r="B152" s="29" t="s">
        <v>43</v>
      </c>
      <c r="C152" s="29" t="s">
        <v>3078</v>
      </c>
      <c r="F152" t="s">
        <v>339</v>
      </c>
      <c r="G152" t="s">
        <v>340</v>
      </c>
      <c r="H152" t="s">
        <v>277</v>
      </c>
      <c r="I152" t="s">
        <v>275</v>
      </c>
      <c r="J152" t="s">
        <v>228</v>
      </c>
      <c r="K152" t="s">
        <v>38</v>
      </c>
      <c r="M152" t="s">
        <v>228</v>
      </c>
      <c r="N152" t="s">
        <v>28</v>
      </c>
      <c r="O152">
        <v>140</v>
      </c>
      <c r="P152" t="s">
        <v>237</v>
      </c>
      <c r="Q152"/>
      <c r="R152">
        <v>70</v>
      </c>
      <c r="S152">
        <v>279</v>
      </c>
      <c r="T152" t="s">
        <v>343</v>
      </c>
    </row>
    <row r="153" spans="2:20" hidden="1" x14ac:dyDescent="0.45">
      <c r="B153" s="29" t="s">
        <v>29</v>
      </c>
      <c r="C153" s="29" t="s">
        <v>3078</v>
      </c>
      <c r="F153" t="s">
        <v>339</v>
      </c>
      <c r="G153" t="s">
        <v>340</v>
      </c>
      <c r="H153" t="s">
        <v>281</v>
      </c>
      <c r="I153" t="s">
        <v>275</v>
      </c>
      <c r="J153" t="s">
        <v>228</v>
      </c>
      <c r="K153" t="s">
        <v>342</v>
      </c>
      <c r="M153" t="s">
        <v>228</v>
      </c>
      <c r="N153" t="s">
        <v>29</v>
      </c>
      <c r="O153">
        <v>47</v>
      </c>
      <c r="P153" t="s">
        <v>237</v>
      </c>
      <c r="Q153"/>
      <c r="R153">
        <v>28</v>
      </c>
      <c r="S153">
        <v>66</v>
      </c>
      <c r="T153" t="s">
        <v>241</v>
      </c>
    </row>
    <row r="154" spans="2:20" hidden="1" x14ac:dyDescent="0.45">
      <c r="C154" s="29" t="s">
        <v>3078</v>
      </c>
      <c r="F154" t="s">
        <v>339</v>
      </c>
      <c r="G154" t="s">
        <v>340</v>
      </c>
      <c r="H154" t="s">
        <v>281</v>
      </c>
      <c r="I154" t="s">
        <v>275</v>
      </c>
      <c r="J154" t="s">
        <v>228</v>
      </c>
      <c r="K154" t="s">
        <v>342</v>
      </c>
      <c r="M154" t="s">
        <v>228</v>
      </c>
      <c r="N154" t="s">
        <v>236</v>
      </c>
      <c r="O154">
        <v>20</v>
      </c>
      <c r="P154" t="s">
        <v>237</v>
      </c>
      <c r="Q154"/>
      <c r="R154">
        <v>12</v>
      </c>
      <c r="S154">
        <v>28</v>
      </c>
      <c r="T154" t="s">
        <v>241</v>
      </c>
    </row>
    <row r="155" spans="2:20" hidden="1" x14ac:dyDescent="0.45">
      <c r="C155" s="29" t="s">
        <v>3078</v>
      </c>
      <c r="F155" t="s">
        <v>339</v>
      </c>
      <c r="G155" t="s">
        <v>340</v>
      </c>
      <c r="H155" t="s">
        <v>281</v>
      </c>
      <c r="I155" t="s">
        <v>275</v>
      </c>
      <c r="J155" t="s">
        <v>228</v>
      </c>
      <c r="K155" t="s">
        <v>342</v>
      </c>
      <c r="M155" t="s">
        <v>228</v>
      </c>
      <c r="N155" t="s">
        <v>233</v>
      </c>
      <c r="O155">
        <v>0.03</v>
      </c>
      <c r="P155" t="s">
        <v>234</v>
      </c>
      <c r="Q155"/>
      <c r="R155">
        <v>0.02</v>
      </c>
      <c r="S155">
        <v>0.06</v>
      </c>
      <c r="T155" t="s">
        <v>241</v>
      </c>
    </row>
    <row r="156" spans="2:20" hidden="1" x14ac:dyDescent="0.45">
      <c r="C156" s="29" t="s">
        <v>3078</v>
      </c>
      <c r="F156" t="s">
        <v>339</v>
      </c>
      <c r="G156" t="s">
        <v>340</v>
      </c>
      <c r="H156" t="s">
        <v>277</v>
      </c>
      <c r="I156" t="s">
        <v>275</v>
      </c>
      <c r="J156" t="s">
        <v>228</v>
      </c>
      <c r="K156" t="s">
        <v>38</v>
      </c>
      <c r="M156" t="s">
        <v>228</v>
      </c>
      <c r="N156" t="s">
        <v>272</v>
      </c>
      <c r="O156">
        <v>1.5</v>
      </c>
      <c r="P156" t="s">
        <v>237</v>
      </c>
      <c r="Q156"/>
      <c r="R156">
        <v>0.2</v>
      </c>
      <c r="S156">
        <v>1.5</v>
      </c>
      <c r="T156" t="s">
        <v>241</v>
      </c>
    </row>
    <row r="157" spans="2:20" hidden="1" x14ac:dyDescent="0.45">
      <c r="B157" s="29" t="s">
        <v>24</v>
      </c>
      <c r="C157" s="29" t="s">
        <v>3078</v>
      </c>
      <c r="F157" t="s">
        <v>339</v>
      </c>
      <c r="G157" t="s">
        <v>340</v>
      </c>
      <c r="H157" t="s">
        <v>281</v>
      </c>
      <c r="I157" t="s">
        <v>275</v>
      </c>
      <c r="J157" t="s">
        <v>228</v>
      </c>
      <c r="K157" t="s">
        <v>342</v>
      </c>
      <c r="M157" t="s">
        <v>228</v>
      </c>
      <c r="N157" t="s">
        <v>261</v>
      </c>
      <c r="O157">
        <v>25</v>
      </c>
      <c r="P157" t="s">
        <v>237</v>
      </c>
      <c r="Q157"/>
      <c r="R157">
        <v>15</v>
      </c>
      <c r="S157">
        <v>35</v>
      </c>
      <c r="T157" t="s">
        <v>241</v>
      </c>
    </row>
    <row r="158" spans="2:20" hidden="1" x14ac:dyDescent="0.45">
      <c r="B158" s="29" t="s">
        <v>26</v>
      </c>
      <c r="C158" s="29" t="s">
        <v>3078</v>
      </c>
      <c r="F158" t="s">
        <v>339</v>
      </c>
      <c r="G158" t="s">
        <v>340</v>
      </c>
      <c r="H158" t="s">
        <v>301</v>
      </c>
      <c r="I158" t="s">
        <v>225</v>
      </c>
      <c r="J158" t="s">
        <v>344</v>
      </c>
      <c r="K158" t="s">
        <v>345</v>
      </c>
      <c r="M158" t="s">
        <v>228</v>
      </c>
      <c r="N158" t="s">
        <v>26</v>
      </c>
      <c r="O158">
        <v>287</v>
      </c>
      <c r="P158" t="s">
        <v>346</v>
      </c>
      <c r="Q158"/>
      <c r="R158">
        <v>150</v>
      </c>
      <c r="S158">
        <v>550</v>
      </c>
      <c r="T158" t="s">
        <v>347</v>
      </c>
    </row>
    <row r="159" spans="2:20" hidden="1" x14ac:dyDescent="0.45">
      <c r="C159" s="29" t="s">
        <v>3078</v>
      </c>
      <c r="F159" t="s">
        <v>339</v>
      </c>
      <c r="G159" t="s">
        <v>340</v>
      </c>
      <c r="H159" t="s">
        <v>277</v>
      </c>
      <c r="I159" t="s">
        <v>275</v>
      </c>
      <c r="J159" t="s">
        <v>228</v>
      </c>
      <c r="K159" t="s">
        <v>38</v>
      </c>
      <c r="M159" t="s">
        <v>228</v>
      </c>
      <c r="N159" t="s">
        <v>264</v>
      </c>
      <c r="O159">
        <v>10</v>
      </c>
      <c r="P159" t="s">
        <v>234</v>
      </c>
      <c r="Q159"/>
      <c r="R159">
        <v>5</v>
      </c>
      <c r="S159">
        <v>20</v>
      </c>
      <c r="T159" t="s">
        <v>348</v>
      </c>
    </row>
    <row r="160" spans="2:20" hidden="1" x14ac:dyDescent="0.45">
      <c r="C160" s="29" t="s">
        <v>3078</v>
      </c>
      <c r="F160" t="s">
        <v>339</v>
      </c>
      <c r="G160" t="s">
        <v>340</v>
      </c>
      <c r="H160" t="s">
        <v>277</v>
      </c>
      <c r="I160" t="s">
        <v>275</v>
      </c>
      <c r="J160" t="s">
        <v>228</v>
      </c>
      <c r="K160" t="s">
        <v>38</v>
      </c>
      <c r="M160" t="s">
        <v>228</v>
      </c>
      <c r="N160" t="s">
        <v>291</v>
      </c>
      <c r="O160">
        <v>0.06</v>
      </c>
      <c r="P160" t="s">
        <v>234</v>
      </c>
      <c r="Q160"/>
      <c r="R160">
        <v>1.2E-2</v>
      </c>
      <c r="S160">
        <v>0.3</v>
      </c>
      <c r="T160" t="s">
        <v>349</v>
      </c>
    </row>
    <row r="161" spans="2:20" hidden="1" x14ac:dyDescent="0.45">
      <c r="C161" s="29" t="s">
        <v>3078</v>
      </c>
      <c r="F161" t="s">
        <v>339</v>
      </c>
      <c r="G161" t="s">
        <v>340</v>
      </c>
      <c r="H161" t="s">
        <v>277</v>
      </c>
      <c r="I161" t="s">
        <v>275</v>
      </c>
      <c r="J161" t="s">
        <v>228</v>
      </c>
      <c r="K161" t="s">
        <v>38</v>
      </c>
      <c r="M161" t="s">
        <v>228</v>
      </c>
      <c r="N161" t="s">
        <v>303</v>
      </c>
      <c r="O161">
        <v>0.5</v>
      </c>
      <c r="P161" t="s">
        <v>234</v>
      </c>
      <c r="Q161"/>
      <c r="R161">
        <v>0.25</v>
      </c>
      <c r="S161">
        <v>1.1000000000000001</v>
      </c>
      <c r="T161" t="s">
        <v>350</v>
      </c>
    </row>
    <row r="162" spans="2:20" hidden="1" x14ac:dyDescent="0.45">
      <c r="C162" s="29" t="s">
        <v>3078</v>
      </c>
      <c r="F162" t="s">
        <v>339</v>
      </c>
      <c r="G162" t="s">
        <v>340</v>
      </c>
      <c r="H162" t="s">
        <v>277</v>
      </c>
      <c r="I162" t="s">
        <v>275</v>
      </c>
      <c r="J162" t="s">
        <v>228</v>
      </c>
      <c r="K162" t="s">
        <v>38</v>
      </c>
      <c r="M162" t="s">
        <v>228</v>
      </c>
      <c r="N162" t="s">
        <v>242</v>
      </c>
      <c r="O162">
        <v>23</v>
      </c>
      <c r="P162" t="s">
        <v>234</v>
      </c>
      <c r="Q162"/>
      <c r="R162">
        <v>1</v>
      </c>
      <c r="S162">
        <v>100</v>
      </c>
      <c r="T162" t="s">
        <v>351</v>
      </c>
    </row>
    <row r="163" spans="2:20" hidden="1" x14ac:dyDescent="0.45">
      <c r="C163" s="29" t="s">
        <v>3078</v>
      </c>
      <c r="F163" t="s">
        <v>339</v>
      </c>
      <c r="G163" t="s">
        <v>340</v>
      </c>
      <c r="H163" t="s">
        <v>286</v>
      </c>
      <c r="I163" t="s">
        <v>275</v>
      </c>
      <c r="J163" t="s">
        <v>228</v>
      </c>
      <c r="K163" t="s">
        <v>352</v>
      </c>
      <c r="M163" t="s">
        <v>228</v>
      </c>
      <c r="N163" t="s">
        <v>262</v>
      </c>
      <c r="O163">
        <v>7.9</v>
      </c>
      <c r="P163" t="s">
        <v>234</v>
      </c>
      <c r="Q163"/>
      <c r="R163">
        <v>5</v>
      </c>
      <c r="S163">
        <v>10</v>
      </c>
      <c r="T163" t="s">
        <v>353</v>
      </c>
    </row>
    <row r="164" spans="2:20" hidden="1" x14ac:dyDescent="0.45">
      <c r="C164" s="29" t="s">
        <v>3078</v>
      </c>
      <c r="F164" t="s">
        <v>339</v>
      </c>
      <c r="G164" t="s">
        <v>340</v>
      </c>
      <c r="H164" t="s">
        <v>286</v>
      </c>
      <c r="I164" t="s">
        <v>275</v>
      </c>
      <c r="J164" t="s">
        <v>228</v>
      </c>
      <c r="K164" t="s">
        <v>352</v>
      </c>
      <c r="M164" t="s">
        <v>228</v>
      </c>
      <c r="N164" t="s">
        <v>236</v>
      </c>
      <c r="O164">
        <v>124</v>
      </c>
      <c r="P164" t="s">
        <v>237</v>
      </c>
      <c r="Q164"/>
      <c r="R164">
        <v>70</v>
      </c>
      <c r="S164">
        <v>250</v>
      </c>
      <c r="T164" t="s">
        <v>353</v>
      </c>
    </row>
    <row r="165" spans="2:20" hidden="1" x14ac:dyDescent="0.45">
      <c r="B165" s="29" t="s">
        <v>29</v>
      </c>
      <c r="C165" s="29" t="s">
        <v>3078</v>
      </c>
      <c r="F165" t="s">
        <v>339</v>
      </c>
      <c r="G165" t="s">
        <v>340</v>
      </c>
      <c r="H165" t="s">
        <v>286</v>
      </c>
      <c r="I165" t="s">
        <v>275</v>
      </c>
      <c r="J165" t="s">
        <v>228</v>
      </c>
      <c r="K165" t="s">
        <v>352</v>
      </c>
      <c r="M165" t="s">
        <v>228</v>
      </c>
      <c r="N165" t="s">
        <v>29</v>
      </c>
      <c r="O165">
        <v>900</v>
      </c>
      <c r="P165" t="s">
        <v>237</v>
      </c>
      <c r="Q165"/>
      <c r="R165">
        <v>450</v>
      </c>
      <c r="S165">
        <v>1000</v>
      </c>
      <c r="T165" t="s">
        <v>353</v>
      </c>
    </row>
    <row r="166" spans="2:20" hidden="1" x14ac:dyDescent="0.45">
      <c r="B166" s="29" t="s">
        <v>24</v>
      </c>
      <c r="C166" s="29" t="s">
        <v>3078</v>
      </c>
      <c r="F166" t="s">
        <v>339</v>
      </c>
      <c r="G166" t="s">
        <v>340</v>
      </c>
      <c r="H166" t="s">
        <v>286</v>
      </c>
      <c r="I166" t="s">
        <v>275</v>
      </c>
      <c r="J166" t="s">
        <v>228</v>
      </c>
      <c r="K166" t="s">
        <v>352</v>
      </c>
      <c r="M166" t="s">
        <v>228</v>
      </c>
      <c r="N166" t="s">
        <v>261</v>
      </c>
      <c r="O166">
        <v>88.8</v>
      </c>
      <c r="P166" t="s">
        <v>237</v>
      </c>
      <c r="Q166"/>
      <c r="R166">
        <v>10</v>
      </c>
      <c r="S166">
        <v>300</v>
      </c>
      <c r="T166" t="s">
        <v>353</v>
      </c>
    </row>
    <row r="167" spans="2:20" hidden="1" x14ac:dyDescent="0.45">
      <c r="B167" s="29" t="s">
        <v>29</v>
      </c>
      <c r="C167" s="29" t="s">
        <v>3078</v>
      </c>
      <c r="F167" t="s">
        <v>339</v>
      </c>
      <c r="G167" t="s">
        <v>340</v>
      </c>
      <c r="H167" t="s">
        <v>296</v>
      </c>
      <c r="I167" t="s">
        <v>225</v>
      </c>
      <c r="J167" t="s">
        <v>354</v>
      </c>
      <c r="K167" t="s">
        <v>355</v>
      </c>
      <c r="M167" t="s">
        <v>228</v>
      </c>
      <c r="N167" t="s">
        <v>29</v>
      </c>
      <c r="O167">
        <v>13</v>
      </c>
      <c r="P167" t="s">
        <v>356</v>
      </c>
      <c r="Q167"/>
      <c r="R167">
        <v>0.3</v>
      </c>
      <c r="S167">
        <v>600</v>
      </c>
      <c r="T167" t="s">
        <v>357</v>
      </c>
    </row>
    <row r="168" spans="2:20" hidden="1" x14ac:dyDescent="0.45">
      <c r="C168" s="29" t="s">
        <v>3078</v>
      </c>
      <c r="F168" t="s">
        <v>339</v>
      </c>
      <c r="G168" t="s">
        <v>340</v>
      </c>
      <c r="H168" t="s">
        <v>289</v>
      </c>
      <c r="I168" t="s">
        <v>275</v>
      </c>
      <c r="J168" t="s">
        <v>228</v>
      </c>
      <c r="K168" t="s">
        <v>232</v>
      </c>
      <c r="M168" t="s">
        <v>228</v>
      </c>
      <c r="N168" t="s">
        <v>272</v>
      </c>
      <c r="O168">
        <v>1.08</v>
      </c>
      <c r="P168" t="s">
        <v>257</v>
      </c>
      <c r="Q168"/>
      <c r="R168">
        <v>0.3</v>
      </c>
      <c r="S168">
        <v>2.9</v>
      </c>
      <c r="T168" t="s">
        <v>241</v>
      </c>
    </row>
    <row r="169" spans="2:20" hidden="1" x14ac:dyDescent="0.45">
      <c r="C169" s="29" t="s">
        <v>3078</v>
      </c>
      <c r="F169" t="s">
        <v>339</v>
      </c>
      <c r="G169" t="s">
        <v>340</v>
      </c>
      <c r="H169" t="s">
        <v>286</v>
      </c>
      <c r="I169" t="s">
        <v>275</v>
      </c>
      <c r="J169" t="s">
        <v>228</v>
      </c>
      <c r="K169" t="s">
        <v>352</v>
      </c>
      <c r="M169" t="s">
        <v>228</v>
      </c>
      <c r="N169" t="s">
        <v>358</v>
      </c>
      <c r="O169">
        <v>23.7</v>
      </c>
      <c r="P169" t="s">
        <v>234</v>
      </c>
      <c r="Q169"/>
      <c r="R169">
        <v>8</v>
      </c>
      <c r="S169">
        <v>100</v>
      </c>
      <c r="T169" t="s">
        <v>353</v>
      </c>
    </row>
    <row r="170" spans="2:20" hidden="1" x14ac:dyDescent="0.45">
      <c r="C170" s="29" t="s">
        <v>3078</v>
      </c>
      <c r="F170" t="s">
        <v>339</v>
      </c>
      <c r="G170" t="s">
        <v>340</v>
      </c>
      <c r="H170" t="s">
        <v>289</v>
      </c>
      <c r="I170" t="s">
        <v>275</v>
      </c>
      <c r="J170" t="s">
        <v>228</v>
      </c>
      <c r="K170" t="s">
        <v>232</v>
      </c>
      <c r="M170" t="s">
        <v>228</v>
      </c>
      <c r="N170" t="s">
        <v>264</v>
      </c>
      <c r="O170">
        <v>0.72</v>
      </c>
      <c r="P170" t="s">
        <v>257</v>
      </c>
      <c r="Q170"/>
      <c r="R170">
        <v>0.2</v>
      </c>
      <c r="S170">
        <v>1.9</v>
      </c>
      <c r="T170" t="s">
        <v>241</v>
      </c>
    </row>
    <row r="171" spans="2:20" hidden="1" x14ac:dyDescent="0.45">
      <c r="C171" s="29" t="s">
        <v>3078</v>
      </c>
      <c r="F171" t="s">
        <v>339</v>
      </c>
      <c r="G171" t="s">
        <v>340</v>
      </c>
      <c r="H171" t="s">
        <v>289</v>
      </c>
      <c r="I171" t="s">
        <v>275</v>
      </c>
      <c r="J171" t="s">
        <v>228</v>
      </c>
      <c r="K171" t="s">
        <v>232</v>
      </c>
      <c r="M171" t="s">
        <v>228</v>
      </c>
      <c r="N171" t="s">
        <v>265</v>
      </c>
      <c r="O171">
        <v>2.5999999999999999E-3</v>
      </c>
      <c r="P171" t="s">
        <v>234</v>
      </c>
      <c r="Q171"/>
      <c r="R171">
        <v>1.2999999999999999E-3</v>
      </c>
      <c r="S171">
        <v>5.1000000000000004E-3</v>
      </c>
      <c r="T171" t="s">
        <v>241</v>
      </c>
    </row>
    <row r="172" spans="2:20" hidden="1" x14ac:dyDescent="0.45">
      <c r="B172" s="29" t="s">
        <v>30</v>
      </c>
      <c r="C172" s="29" t="s">
        <v>3078</v>
      </c>
      <c r="F172" t="s">
        <v>339</v>
      </c>
      <c r="G172" t="s">
        <v>340</v>
      </c>
      <c r="H172" t="s">
        <v>286</v>
      </c>
      <c r="I172" t="s">
        <v>275</v>
      </c>
      <c r="J172" t="s">
        <v>228</v>
      </c>
      <c r="K172" t="s">
        <v>352</v>
      </c>
      <c r="M172" t="s">
        <v>228</v>
      </c>
      <c r="N172" t="s">
        <v>30</v>
      </c>
      <c r="O172">
        <v>6.4</v>
      </c>
      <c r="P172" t="s">
        <v>229</v>
      </c>
      <c r="Q172"/>
      <c r="R172">
        <v>2</v>
      </c>
      <c r="S172">
        <v>26</v>
      </c>
      <c r="T172" t="s">
        <v>241</v>
      </c>
    </row>
    <row r="173" spans="2:20" hidden="1" x14ac:dyDescent="0.45">
      <c r="B173" s="29" t="s">
        <v>29</v>
      </c>
      <c r="C173" s="29" t="s">
        <v>3078</v>
      </c>
      <c r="F173" t="s">
        <v>339</v>
      </c>
      <c r="G173" t="s">
        <v>340</v>
      </c>
      <c r="H173" t="s">
        <v>289</v>
      </c>
      <c r="I173" t="s">
        <v>275</v>
      </c>
      <c r="J173" t="s">
        <v>228</v>
      </c>
      <c r="K173" t="s">
        <v>232</v>
      </c>
      <c r="M173" t="s">
        <v>228</v>
      </c>
      <c r="N173" t="s">
        <v>29</v>
      </c>
      <c r="O173">
        <v>0.67</v>
      </c>
      <c r="P173" t="s">
        <v>237</v>
      </c>
      <c r="Q173"/>
      <c r="R173">
        <v>0.4</v>
      </c>
      <c r="S173">
        <v>0.94</v>
      </c>
      <c r="T173" t="s">
        <v>241</v>
      </c>
    </row>
    <row r="174" spans="2:20" hidden="1" x14ac:dyDescent="0.45">
      <c r="C174" s="29" t="s">
        <v>3078</v>
      </c>
      <c r="F174" t="s">
        <v>339</v>
      </c>
      <c r="G174" t="s">
        <v>340</v>
      </c>
      <c r="H174" t="s">
        <v>289</v>
      </c>
      <c r="I174" t="s">
        <v>275</v>
      </c>
      <c r="J174" t="s">
        <v>228</v>
      </c>
      <c r="K174" t="s">
        <v>232</v>
      </c>
      <c r="M174" t="s">
        <v>228</v>
      </c>
      <c r="N174" t="s">
        <v>262</v>
      </c>
      <c r="O174">
        <v>0.54</v>
      </c>
      <c r="P174" t="s">
        <v>234</v>
      </c>
      <c r="Q174"/>
      <c r="R174">
        <v>0.26</v>
      </c>
      <c r="S174">
        <v>1</v>
      </c>
      <c r="T174" t="s">
        <v>241</v>
      </c>
    </row>
    <row r="175" spans="2:20" hidden="1" x14ac:dyDescent="0.45">
      <c r="C175" s="29" t="s">
        <v>3124</v>
      </c>
      <c r="F175" t="s">
        <v>359</v>
      </c>
      <c r="G175" t="s">
        <v>360</v>
      </c>
      <c r="H175" t="s">
        <v>281</v>
      </c>
      <c r="I175" t="s">
        <v>275</v>
      </c>
      <c r="J175" t="s">
        <v>228</v>
      </c>
      <c r="K175" t="s">
        <v>342</v>
      </c>
      <c r="M175" t="s">
        <v>228</v>
      </c>
      <c r="N175" t="s">
        <v>267</v>
      </c>
      <c r="O175">
        <v>29</v>
      </c>
      <c r="P175" t="s">
        <v>234</v>
      </c>
      <c r="Q175"/>
      <c r="R175">
        <v>15</v>
      </c>
      <c r="S175">
        <v>58</v>
      </c>
      <c r="T175" t="s">
        <v>241</v>
      </c>
    </row>
    <row r="176" spans="2:20" hidden="1" x14ac:dyDescent="0.45">
      <c r="B176" s="29" t="s">
        <v>27</v>
      </c>
      <c r="C176" s="29" t="s">
        <v>3124</v>
      </c>
      <c r="F176" t="s">
        <v>359</v>
      </c>
      <c r="G176" t="s">
        <v>360</v>
      </c>
      <c r="H176" t="s">
        <v>281</v>
      </c>
      <c r="I176" t="s">
        <v>275</v>
      </c>
      <c r="J176" t="s">
        <v>228</v>
      </c>
      <c r="K176" t="s">
        <v>342</v>
      </c>
      <c r="M176" t="s">
        <v>228</v>
      </c>
      <c r="N176" t="s">
        <v>27</v>
      </c>
      <c r="O176">
        <v>20</v>
      </c>
      <c r="P176" t="s">
        <v>237</v>
      </c>
      <c r="Q176"/>
      <c r="R176">
        <v>12</v>
      </c>
      <c r="S176">
        <v>28</v>
      </c>
      <c r="T176" t="s">
        <v>241</v>
      </c>
    </row>
    <row r="177" spans="2:20" hidden="1" x14ac:dyDescent="0.45">
      <c r="C177" s="29" t="s">
        <v>3124</v>
      </c>
      <c r="F177" t="s">
        <v>359</v>
      </c>
      <c r="G177" t="s">
        <v>360</v>
      </c>
      <c r="H177" t="s">
        <v>281</v>
      </c>
      <c r="I177" t="s">
        <v>275</v>
      </c>
      <c r="J177" t="s">
        <v>228</v>
      </c>
      <c r="K177" t="s">
        <v>342</v>
      </c>
      <c r="M177" t="s">
        <v>228</v>
      </c>
      <c r="N177" t="s">
        <v>358</v>
      </c>
      <c r="O177">
        <v>1.7</v>
      </c>
      <c r="P177" t="s">
        <v>234</v>
      </c>
      <c r="Q177"/>
      <c r="R177">
        <v>0.2</v>
      </c>
      <c r="S177">
        <v>1.7</v>
      </c>
      <c r="T177" t="s">
        <v>241</v>
      </c>
    </row>
    <row r="178" spans="2:20" hidden="1" x14ac:dyDescent="0.45">
      <c r="C178" s="29" t="s">
        <v>3124</v>
      </c>
      <c r="F178" t="s">
        <v>359</v>
      </c>
      <c r="G178" t="s">
        <v>360</v>
      </c>
      <c r="H178" t="s">
        <v>289</v>
      </c>
      <c r="I178" t="s">
        <v>275</v>
      </c>
      <c r="J178" t="s">
        <v>228</v>
      </c>
      <c r="K178" t="s">
        <v>232</v>
      </c>
      <c r="M178" t="s">
        <v>228</v>
      </c>
      <c r="N178" t="s">
        <v>253</v>
      </c>
      <c r="O178">
        <v>8.9999999999999998E-4</v>
      </c>
      <c r="P178" t="s">
        <v>234</v>
      </c>
      <c r="Q178"/>
      <c r="R178">
        <v>2.9999999999999997E-4</v>
      </c>
      <c r="S178">
        <v>1.1000000000000001E-3</v>
      </c>
      <c r="T178" t="s">
        <v>241</v>
      </c>
    </row>
    <row r="179" spans="2:20" hidden="1" x14ac:dyDescent="0.45">
      <c r="C179" s="29" t="s">
        <v>3124</v>
      </c>
      <c r="F179" t="s">
        <v>359</v>
      </c>
      <c r="G179" t="s">
        <v>360</v>
      </c>
      <c r="H179" t="s">
        <v>277</v>
      </c>
      <c r="I179" t="s">
        <v>275</v>
      </c>
      <c r="J179" t="s">
        <v>228</v>
      </c>
      <c r="K179" t="s">
        <v>38</v>
      </c>
      <c r="M179" t="s">
        <v>228</v>
      </c>
      <c r="N179" t="s">
        <v>272</v>
      </c>
      <c r="O179">
        <v>1.5</v>
      </c>
      <c r="P179" t="s">
        <v>237</v>
      </c>
      <c r="Q179"/>
      <c r="R179">
        <v>0.2</v>
      </c>
      <c r="S179">
        <v>1.5</v>
      </c>
      <c r="T179" t="s">
        <v>241</v>
      </c>
    </row>
    <row r="180" spans="2:20" hidden="1" x14ac:dyDescent="0.45">
      <c r="C180" s="29" t="s">
        <v>3124</v>
      </c>
      <c r="F180" t="s">
        <v>359</v>
      </c>
      <c r="G180" t="s">
        <v>360</v>
      </c>
      <c r="H180" t="s">
        <v>277</v>
      </c>
      <c r="I180" t="s">
        <v>275</v>
      </c>
      <c r="J180" t="s">
        <v>228</v>
      </c>
      <c r="K180" t="s">
        <v>38</v>
      </c>
      <c r="M180" t="s">
        <v>228</v>
      </c>
      <c r="N180" t="s">
        <v>249</v>
      </c>
      <c r="O180">
        <v>16</v>
      </c>
      <c r="P180" t="s">
        <v>234</v>
      </c>
      <c r="Q180"/>
      <c r="R180">
        <v>8</v>
      </c>
      <c r="S180">
        <v>32</v>
      </c>
      <c r="T180" t="s">
        <v>348</v>
      </c>
    </row>
    <row r="181" spans="2:20" hidden="1" x14ac:dyDescent="0.45">
      <c r="C181" s="29" t="s">
        <v>3124</v>
      </c>
      <c r="F181" t="s">
        <v>359</v>
      </c>
      <c r="G181" t="s">
        <v>360</v>
      </c>
      <c r="H181" t="s">
        <v>277</v>
      </c>
      <c r="I181" t="s">
        <v>275</v>
      </c>
      <c r="J181" t="s">
        <v>228</v>
      </c>
      <c r="K181" t="s">
        <v>38</v>
      </c>
      <c r="M181" t="s">
        <v>228</v>
      </c>
      <c r="N181" t="s">
        <v>236</v>
      </c>
      <c r="O181">
        <v>150</v>
      </c>
      <c r="P181" t="s">
        <v>237</v>
      </c>
      <c r="Q181"/>
      <c r="R181">
        <v>75</v>
      </c>
      <c r="S181">
        <v>300</v>
      </c>
      <c r="T181" t="s">
        <v>361</v>
      </c>
    </row>
    <row r="182" spans="2:20" hidden="1" x14ac:dyDescent="0.45">
      <c r="B182" s="29" t="s">
        <v>26</v>
      </c>
      <c r="C182" s="29" t="s">
        <v>3124</v>
      </c>
      <c r="F182" t="s">
        <v>359</v>
      </c>
      <c r="G182" t="s">
        <v>360</v>
      </c>
      <c r="H182" t="s">
        <v>224</v>
      </c>
      <c r="I182" t="s">
        <v>225</v>
      </c>
      <c r="J182" t="s">
        <v>362</v>
      </c>
      <c r="K182" t="s">
        <v>363</v>
      </c>
      <c r="M182" t="s">
        <v>228</v>
      </c>
      <c r="N182" t="s">
        <v>26</v>
      </c>
      <c r="O182">
        <v>413</v>
      </c>
      <c r="P182" t="s">
        <v>364</v>
      </c>
      <c r="Q182"/>
      <c r="R182">
        <v>280</v>
      </c>
      <c r="S182">
        <v>610</v>
      </c>
      <c r="T182" t="s">
        <v>365</v>
      </c>
    </row>
    <row r="183" spans="2:20" hidden="1" x14ac:dyDescent="0.45">
      <c r="B183" s="29" t="s">
        <v>29</v>
      </c>
      <c r="C183" s="29" t="s">
        <v>3124</v>
      </c>
      <c r="F183" t="s">
        <v>359</v>
      </c>
      <c r="G183" t="s">
        <v>360</v>
      </c>
      <c r="H183" t="s">
        <v>286</v>
      </c>
      <c r="I183" t="s">
        <v>275</v>
      </c>
      <c r="J183" t="s">
        <v>228</v>
      </c>
      <c r="K183" t="s">
        <v>352</v>
      </c>
      <c r="M183" t="s">
        <v>228</v>
      </c>
      <c r="N183" t="s">
        <v>29</v>
      </c>
      <c r="O183">
        <v>900</v>
      </c>
      <c r="P183" t="s">
        <v>237</v>
      </c>
      <c r="Q183"/>
      <c r="R183">
        <v>450</v>
      </c>
      <c r="S183">
        <v>1000</v>
      </c>
      <c r="T183" t="s">
        <v>353</v>
      </c>
    </row>
    <row r="184" spans="2:20" hidden="1" x14ac:dyDescent="0.45">
      <c r="B184" s="29" t="s">
        <v>26</v>
      </c>
      <c r="C184" s="29" t="s">
        <v>3124</v>
      </c>
      <c r="F184" t="s">
        <v>359</v>
      </c>
      <c r="G184" t="s">
        <v>360</v>
      </c>
      <c r="H184" t="s">
        <v>286</v>
      </c>
      <c r="I184" t="s">
        <v>275</v>
      </c>
      <c r="J184" t="s">
        <v>228</v>
      </c>
      <c r="K184" t="s">
        <v>352</v>
      </c>
      <c r="M184" t="s">
        <v>228</v>
      </c>
      <c r="N184" t="s">
        <v>26</v>
      </c>
      <c r="O184">
        <v>173</v>
      </c>
      <c r="P184" t="s">
        <v>237</v>
      </c>
      <c r="Q184"/>
      <c r="R184">
        <v>150</v>
      </c>
      <c r="S184">
        <v>200</v>
      </c>
      <c r="T184" t="s">
        <v>353</v>
      </c>
    </row>
    <row r="185" spans="2:20" hidden="1" x14ac:dyDescent="0.45">
      <c r="B185" s="29" t="s">
        <v>29</v>
      </c>
      <c r="C185" s="29" t="s">
        <v>3124</v>
      </c>
      <c r="F185" t="s">
        <v>359</v>
      </c>
      <c r="G185" t="s">
        <v>360</v>
      </c>
      <c r="H185" t="s">
        <v>224</v>
      </c>
      <c r="I185" t="s">
        <v>225</v>
      </c>
      <c r="J185" t="s">
        <v>362</v>
      </c>
      <c r="K185" t="s">
        <v>363</v>
      </c>
      <c r="M185" t="s">
        <v>228</v>
      </c>
      <c r="N185" t="s">
        <v>29</v>
      </c>
      <c r="O185">
        <v>285</v>
      </c>
      <c r="P185" t="s">
        <v>364</v>
      </c>
      <c r="Q185"/>
      <c r="R185">
        <v>220</v>
      </c>
      <c r="S185">
        <v>370</v>
      </c>
      <c r="T185" t="s">
        <v>365</v>
      </c>
    </row>
    <row r="186" spans="2:20" hidden="1" x14ac:dyDescent="0.45">
      <c r="B186" s="29" t="s">
        <v>29</v>
      </c>
      <c r="C186" s="29" t="s">
        <v>3124</v>
      </c>
      <c r="F186" t="s">
        <v>359</v>
      </c>
      <c r="G186" t="s">
        <v>360</v>
      </c>
      <c r="H186" t="s">
        <v>304</v>
      </c>
      <c r="I186" t="s">
        <v>225</v>
      </c>
      <c r="J186" t="s">
        <v>366</v>
      </c>
      <c r="K186" t="s">
        <v>367</v>
      </c>
      <c r="M186" t="s">
        <v>228</v>
      </c>
      <c r="N186" t="s">
        <v>29</v>
      </c>
      <c r="O186">
        <v>6190</v>
      </c>
      <c r="P186" t="s">
        <v>356</v>
      </c>
      <c r="Q186"/>
      <c r="R186">
        <v>1000</v>
      </c>
      <c r="S186">
        <v>45000</v>
      </c>
      <c r="T186" t="s">
        <v>357</v>
      </c>
    </row>
    <row r="187" spans="2:20" hidden="1" x14ac:dyDescent="0.45">
      <c r="B187" s="29" t="s">
        <v>25</v>
      </c>
      <c r="C187" s="29" t="s">
        <v>3124</v>
      </c>
      <c r="F187" t="s">
        <v>359</v>
      </c>
      <c r="G187" t="s">
        <v>360</v>
      </c>
      <c r="H187" t="s">
        <v>306</v>
      </c>
      <c r="I187" t="s">
        <v>225</v>
      </c>
      <c r="J187" t="s">
        <v>368</v>
      </c>
      <c r="K187" t="s">
        <v>369</v>
      </c>
      <c r="M187" t="s">
        <v>228</v>
      </c>
      <c r="N187" t="s">
        <v>25</v>
      </c>
      <c r="O187">
        <v>4690</v>
      </c>
      <c r="P187" t="s">
        <v>356</v>
      </c>
      <c r="Q187"/>
      <c r="R187">
        <v>2000</v>
      </c>
      <c r="S187">
        <v>11000</v>
      </c>
      <c r="T187" t="s">
        <v>357</v>
      </c>
    </row>
    <row r="188" spans="2:20" hidden="1" x14ac:dyDescent="0.45">
      <c r="B188" s="29" t="s">
        <v>29</v>
      </c>
      <c r="C188" s="29" t="s">
        <v>3124</v>
      </c>
      <c r="F188" t="s">
        <v>359</v>
      </c>
      <c r="G188" t="s">
        <v>360</v>
      </c>
      <c r="H188" t="s">
        <v>243</v>
      </c>
      <c r="I188" t="s">
        <v>225</v>
      </c>
      <c r="J188" t="s">
        <v>370</v>
      </c>
      <c r="K188" t="s">
        <v>177</v>
      </c>
      <c r="M188" t="s">
        <v>228</v>
      </c>
      <c r="N188" t="s">
        <v>29</v>
      </c>
      <c r="O188">
        <v>18000</v>
      </c>
      <c r="P188" t="s">
        <v>356</v>
      </c>
      <c r="Q188"/>
      <c r="R188">
        <v>9000</v>
      </c>
      <c r="S188">
        <v>27000</v>
      </c>
      <c r="T188" t="s">
        <v>357</v>
      </c>
    </row>
    <row r="189" spans="2:20" hidden="1" x14ac:dyDescent="0.45">
      <c r="B189" s="29" t="s">
        <v>43</v>
      </c>
      <c r="C189" s="29" t="s">
        <v>3124</v>
      </c>
      <c r="F189" t="s">
        <v>359</v>
      </c>
      <c r="G189" t="s">
        <v>360</v>
      </c>
      <c r="H189" t="s">
        <v>289</v>
      </c>
      <c r="I189" t="s">
        <v>275</v>
      </c>
      <c r="J189" t="s">
        <v>228</v>
      </c>
      <c r="K189" t="s">
        <v>232</v>
      </c>
      <c r="M189" t="s">
        <v>228</v>
      </c>
      <c r="N189" t="s">
        <v>28</v>
      </c>
      <c r="O189">
        <v>0.78</v>
      </c>
      <c r="P189" t="s">
        <v>237</v>
      </c>
      <c r="Q189"/>
      <c r="R189">
        <v>0.47</v>
      </c>
      <c r="S189">
        <v>1.0900000000000001</v>
      </c>
      <c r="T189" t="s">
        <v>241</v>
      </c>
    </row>
    <row r="190" spans="2:20" hidden="1" x14ac:dyDescent="0.45">
      <c r="C190" s="29" t="s">
        <v>3124</v>
      </c>
      <c r="F190" t="s">
        <v>359</v>
      </c>
      <c r="G190" t="s">
        <v>360</v>
      </c>
      <c r="H190" t="s">
        <v>286</v>
      </c>
      <c r="I190" t="s">
        <v>275</v>
      </c>
      <c r="J190" t="s">
        <v>228</v>
      </c>
      <c r="K190" t="s">
        <v>352</v>
      </c>
      <c r="M190" t="s">
        <v>228</v>
      </c>
      <c r="N190" t="s">
        <v>246</v>
      </c>
      <c r="O190">
        <v>203</v>
      </c>
      <c r="P190" t="s">
        <v>247</v>
      </c>
      <c r="Q190"/>
      <c r="R190">
        <v>40</v>
      </c>
      <c r="S190">
        <v>500</v>
      </c>
      <c r="T190" t="s">
        <v>353</v>
      </c>
    </row>
    <row r="191" spans="2:20" hidden="1" x14ac:dyDescent="0.45">
      <c r="C191" s="29" t="s">
        <v>372</v>
      </c>
      <c r="F191" t="s">
        <v>371</v>
      </c>
      <c r="G191" t="s">
        <v>372</v>
      </c>
      <c r="H191" t="s">
        <v>281</v>
      </c>
      <c r="I191" t="s">
        <v>275</v>
      </c>
      <c r="J191" t="s">
        <v>228</v>
      </c>
      <c r="K191" t="s">
        <v>342</v>
      </c>
      <c r="M191" t="s">
        <v>228</v>
      </c>
      <c r="N191" t="s">
        <v>267</v>
      </c>
      <c r="O191">
        <v>29</v>
      </c>
      <c r="P191" t="s">
        <v>234</v>
      </c>
      <c r="Q191"/>
      <c r="R191">
        <v>15</v>
      </c>
      <c r="S191">
        <v>58</v>
      </c>
      <c r="T191" t="s">
        <v>241</v>
      </c>
    </row>
    <row r="192" spans="2:20" hidden="1" x14ac:dyDescent="0.45">
      <c r="C192" s="29" t="s">
        <v>372</v>
      </c>
      <c r="F192" t="s">
        <v>371</v>
      </c>
      <c r="G192" t="s">
        <v>372</v>
      </c>
      <c r="H192" t="s">
        <v>281</v>
      </c>
      <c r="I192" t="s">
        <v>275</v>
      </c>
      <c r="J192" t="s">
        <v>228</v>
      </c>
      <c r="K192" t="s">
        <v>342</v>
      </c>
      <c r="M192" t="s">
        <v>228</v>
      </c>
      <c r="N192" t="s">
        <v>279</v>
      </c>
      <c r="O192">
        <v>8.0000000000000002E-3</v>
      </c>
      <c r="P192" t="s">
        <v>234</v>
      </c>
      <c r="Q192"/>
      <c r="R192">
        <v>4.0000000000000001E-3</v>
      </c>
      <c r="S192">
        <v>1.4999999999999999E-2</v>
      </c>
      <c r="T192" t="s">
        <v>241</v>
      </c>
    </row>
    <row r="193" spans="2:20" hidden="1" x14ac:dyDescent="0.45">
      <c r="C193" s="29" t="s">
        <v>372</v>
      </c>
      <c r="F193" t="s">
        <v>371</v>
      </c>
      <c r="G193" t="s">
        <v>372</v>
      </c>
      <c r="H193" t="s">
        <v>281</v>
      </c>
      <c r="I193" t="s">
        <v>275</v>
      </c>
      <c r="J193" t="s">
        <v>228</v>
      </c>
      <c r="K193" t="s">
        <v>342</v>
      </c>
      <c r="M193" t="s">
        <v>228</v>
      </c>
      <c r="N193" t="s">
        <v>249</v>
      </c>
      <c r="O193">
        <v>15</v>
      </c>
      <c r="P193" t="s">
        <v>234</v>
      </c>
      <c r="Q193"/>
      <c r="R193">
        <v>1.5</v>
      </c>
      <c r="S193">
        <v>15</v>
      </c>
      <c r="T193" t="s">
        <v>241</v>
      </c>
    </row>
    <row r="194" spans="2:20" hidden="1" x14ac:dyDescent="0.45">
      <c r="B194" s="29" t="s">
        <v>30</v>
      </c>
      <c r="C194" s="29" t="s">
        <v>372</v>
      </c>
      <c r="F194" t="s">
        <v>371</v>
      </c>
      <c r="G194" t="s">
        <v>372</v>
      </c>
      <c r="H194" t="s">
        <v>281</v>
      </c>
      <c r="I194" t="s">
        <v>275</v>
      </c>
      <c r="J194" t="s">
        <v>228</v>
      </c>
      <c r="K194" t="s">
        <v>342</v>
      </c>
      <c r="M194" t="s">
        <v>228</v>
      </c>
      <c r="N194" t="s">
        <v>30</v>
      </c>
      <c r="O194">
        <v>56</v>
      </c>
      <c r="P194" t="s">
        <v>229</v>
      </c>
      <c r="Q194"/>
      <c r="R194">
        <v>33</v>
      </c>
      <c r="S194">
        <v>78</v>
      </c>
      <c r="T194" t="s">
        <v>241</v>
      </c>
    </row>
    <row r="195" spans="2:20" hidden="1" x14ac:dyDescent="0.45">
      <c r="B195" s="29" t="s">
        <v>43</v>
      </c>
      <c r="C195" s="29" t="s">
        <v>372</v>
      </c>
      <c r="F195" t="s">
        <v>371</v>
      </c>
      <c r="G195" t="s">
        <v>372</v>
      </c>
      <c r="H195" t="s">
        <v>281</v>
      </c>
      <c r="I195" t="s">
        <v>275</v>
      </c>
      <c r="J195" t="s">
        <v>228</v>
      </c>
      <c r="K195" t="s">
        <v>342</v>
      </c>
      <c r="M195" t="s">
        <v>228</v>
      </c>
      <c r="N195" t="s">
        <v>28</v>
      </c>
      <c r="O195">
        <v>20</v>
      </c>
      <c r="P195" t="s">
        <v>237</v>
      </c>
      <c r="Q195"/>
      <c r="R195">
        <v>12</v>
      </c>
      <c r="S195">
        <v>28</v>
      </c>
      <c r="T195" t="s">
        <v>241</v>
      </c>
    </row>
    <row r="196" spans="2:20" hidden="1" x14ac:dyDescent="0.45">
      <c r="C196" s="29" t="s">
        <v>372</v>
      </c>
      <c r="F196" t="s">
        <v>371</v>
      </c>
      <c r="G196" t="s">
        <v>372</v>
      </c>
      <c r="H196" t="s">
        <v>281</v>
      </c>
      <c r="I196" t="s">
        <v>275</v>
      </c>
      <c r="J196" t="s">
        <v>228</v>
      </c>
      <c r="K196" t="s">
        <v>342</v>
      </c>
      <c r="M196" t="s">
        <v>228</v>
      </c>
      <c r="N196" t="s">
        <v>236</v>
      </c>
      <c r="O196">
        <v>20</v>
      </c>
      <c r="P196" t="s">
        <v>237</v>
      </c>
      <c r="Q196"/>
      <c r="R196">
        <v>12</v>
      </c>
      <c r="S196">
        <v>28</v>
      </c>
      <c r="T196" t="s">
        <v>241</v>
      </c>
    </row>
    <row r="197" spans="2:20" hidden="1" x14ac:dyDescent="0.45">
      <c r="B197" s="29" t="s">
        <v>29</v>
      </c>
      <c r="C197" s="29" t="s">
        <v>372</v>
      </c>
      <c r="F197" t="s">
        <v>371</v>
      </c>
      <c r="G197" t="s">
        <v>372</v>
      </c>
      <c r="H197" t="s">
        <v>281</v>
      </c>
      <c r="I197" t="s">
        <v>275</v>
      </c>
      <c r="J197" t="s">
        <v>228</v>
      </c>
      <c r="K197" t="s">
        <v>342</v>
      </c>
      <c r="M197" t="s">
        <v>228</v>
      </c>
      <c r="N197" t="s">
        <v>29</v>
      </c>
      <c r="O197">
        <v>47</v>
      </c>
      <c r="P197" t="s">
        <v>237</v>
      </c>
      <c r="Q197"/>
      <c r="R197">
        <v>28</v>
      </c>
      <c r="S197">
        <v>66</v>
      </c>
      <c r="T197" t="s">
        <v>241</v>
      </c>
    </row>
    <row r="198" spans="2:20" hidden="1" x14ac:dyDescent="0.45">
      <c r="B198" s="29" t="s">
        <v>25</v>
      </c>
      <c r="C198" s="29" t="s">
        <v>372</v>
      </c>
      <c r="F198" t="s">
        <v>371</v>
      </c>
      <c r="G198" t="s">
        <v>372</v>
      </c>
      <c r="H198" t="s">
        <v>281</v>
      </c>
      <c r="I198" t="s">
        <v>275</v>
      </c>
      <c r="J198" t="s">
        <v>228</v>
      </c>
      <c r="K198" t="s">
        <v>342</v>
      </c>
      <c r="M198" t="s">
        <v>228</v>
      </c>
      <c r="N198" t="s">
        <v>25</v>
      </c>
      <c r="O198">
        <v>66</v>
      </c>
      <c r="P198" t="s">
        <v>237</v>
      </c>
      <c r="Q198"/>
      <c r="R198">
        <v>40</v>
      </c>
      <c r="S198">
        <v>93</v>
      </c>
      <c r="T198" t="s">
        <v>241</v>
      </c>
    </row>
    <row r="199" spans="2:20" hidden="1" x14ac:dyDescent="0.45">
      <c r="C199" s="29" t="s">
        <v>372</v>
      </c>
      <c r="F199" t="s">
        <v>371</v>
      </c>
      <c r="G199" t="s">
        <v>372</v>
      </c>
      <c r="H199" t="s">
        <v>277</v>
      </c>
      <c r="I199" t="s">
        <v>275</v>
      </c>
      <c r="J199" t="s">
        <v>228</v>
      </c>
      <c r="K199" t="s">
        <v>38</v>
      </c>
      <c r="M199" t="s">
        <v>228</v>
      </c>
      <c r="N199" t="s">
        <v>259</v>
      </c>
      <c r="O199">
        <v>5</v>
      </c>
      <c r="P199" t="s">
        <v>257</v>
      </c>
      <c r="Q199"/>
      <c r="R199">
        <v>0.1</v>
      </c>
      <c r="S199">
        <v>30</v>
      </c>
      <c r="T199" t="s">
        <v>373</v>
      </c>
    </row>
    <row r="200" spans="2:20" hidden="1" x14ac:dyDescent="0.45">
      <c r="C200" s="29" t="s">
        <v>372</v>
      </c>
      <c r="F200" t="s">
        <v>371</v>
      </c>
      <c r="G200" t="s">
        <v>372</v>
      </c>
      <c r="H200" t="s">
        <v>277</v>
      </c>
      <c r="I200" t="s">
        <v>275</v>
      </c>
      <c r="J200" t="s">
        <v>228</v>
      </c>
      <c r="K200" t="s">
        <v>38</v>
      </c>
      <c r="M200" t="s">
        <v>228</v>
      </c>
      <c r="N200" t="s">
        <v>358</v>
      </c>
      <c r="O200">
        <v>5</v>
      </c>
      <c r="P200" t="s">
        <v>234</v>
      </c>
      <c r="Q200"/>
      <c r="R200">
        <v>2</v>
      </c>
      <c r="S200">
        <v>10</v>
      </c>
      <c r="T200" t="s">
        <v>348</v>
      </c>
    </row>
    <row r="201" spans="2:20" hidden="1" x14ac:dyDescent="0.45">
      <c r="C201" s="29" t="s">
        <v>372</v>
      </c>
      <c r="F201" t="s">
        <v>371</v>
      </c>
      <c r="G201" t="s">
        <v>372</v>
      </c>
      <c r="H201" t="s">
        <v>277</v>
      </c>
      <c r="I201" t="s">
        <v>275</v>
      </c>
      <c r="J201" t="s">
        <v>228</v>
      </c>
      <c r="K201" t="s">
        <v>38</v>
      </c>
      <c r="M201" t="s">
        <v>228</v>
      </c>
      <c r="N201" t="s">
        <v>249</v>
      </c>
      <c r="O201">
        <v>16</v>
      </c>
      <c r="P201" t="s">
        <v>234</v>
      </c>
      <c r="Q201"/>
      <c r="R201">
        <v>8</v>
      </c>
      <c r="S201">
        <v>32</v>
      </c>
      <c r="T201" t="s">
        <v>348</v>
      </c>
    </row>
    <row r="202" spans="2:20" hidden="1" x14ac:dyDescent="0.45">
      <c r="C202" s="29" t="s">
        <v>372</v>
      </c>
      <c r="F202" t="s">
        <v>371</v>
      </c>
      <c r="G202" t="s">
        <v>372</v>
      </c>
      <c r="H202" t="s">
        <v>277</v>
      </c>
      <c r="I202" t="s">
        <v>275</v>
      </c>
      <c r="J202" t="s">
        <v>228</v>
      </c>
      <c r="K202" t="s">
        <v>38</v>
      </c>
      <c r="M202" t="s">
        <v>228</v>
      </c>
      <c r="N202" t="s">
        <v>242</v>
      </c>
      <c r="O202">
        <v>23</v>
      </c>
      <c r="P202" t="s">
        <v>234</v>
      </c>
      <c r="Q202"/>
      <c r="R202">
        <v>1</v>
      </c>
      <c r="S202">
        <v>100</v>
      </c>
      <c r="T202" t="s">
        <v>351</v>
      </c>
    </row>
    <row r="203" spans="2:20" hidden="1" x14ac:dyDescent="0.45">
      <c r="C203" s="29" t="s">
        <v>372</v>
      </c>
      <c r="F203" t="s">
        <v>371</v>
      </c>
      <c r="G203" t="s">
        <v>372</v>
      </c>
      <c r="H203" t="s">
        <v>286</v>
      </c>
      <c r="I203" t="s">
        <v>275</v>
      </c>
      <c r="J203" t="s">
        <v>228</v>
      </c>
      <c r="K203" t="s">
        <v>352</v>
      </c>
      <c r="M203" t="s">
        <v>228</v>
      </c>
      <c r="N203" t="s">
        <v>265</v>
      </c>
      <c r="O203">
        <v>17.5</v>
      </c>
      <c r="P203" t="s">
        <v>234</v>
      </c>
      <c r="Q203"/>
      <c r="R203">
        <v>5</v>
      </c>
      <c r="S203">
        <v>50</v>
      </c>
      <c r="T203" t="s">
        <v>353</v>
      </c>
    </row>
    <row r="204" spans="2:20" hidden="1" x14ac:dyDescent="0.45">
      <c r="C204" s="29" t="s">
        <v>372</v>
      </c>
      <c r="F204" t="s">
        <v>371</v>
      </c>
      <c r="G204" t="s">
        <v>372</v>
      </c>
      <c r="H204" t="s">
        <v>286</v>
      </c>
      <c r="I204" t="s">
        <v>275</v>
      </c>
      <c r="J204" t="s">
        <v>228</v>
      </c>
      <c r="K204" t="s">
        <v>352</v>
      </c>
      <c r="M204" t="s">
        <v>228</v>
      </c>
      <c r="N204" t="s">
        <v>272</v>
      </c>
      <c r="O204">
        <v>18.5</v>
      </c>
      <c r="P204" t="s">
        <v>234</v>
      </c>
      <c r="Q204"/>
      <c r="R204">
        <v>5</v>
      </c>
      <c r="S204">
        <v>80</v>
      </c>
      <c r="T204" t="s">
        <v>353</v>
      </c>
    </row>
    <row r="205" spans="2:20" hidden="1" x14ac:dyDescent="0.45">
      <c r="B205" s="29" t="s">
        <v>26</v>
      </c>
      <c r="C205" s="29" t="s">
        <v>372</v>
      </c>
      <c r="F205" t="s">
        <v>371</v>
      </c>
      <c r="G205" t="s">
        <v>372</v>
      </c>
      <c r="H205" t="s">
        <v>286</v>
      </c>
      <c r="I205" t="s">
        <v>275</v>
      </c>
      <c r="J205" t="s">
        <v>228</v>
      </c>
      <c r="K205" t="s">
        <v>352</v>
      </c>
      <c r="M205" t="s">
        <v>228</v>
      </c>
      <c r="N205" t="s">
        <v>26</v>
      </c>
      <c r="O205">
        <v>173</v>
      </c>
      <c r="P205" t="s">
        <v>237</v>
      </c>
      <c r="Q205"/>
      <c r="R205">
        <v>150</v>
      </c>
      <c r="S205">
        <v>200</v>
      </c>
      <c r="T205" t="s">
        <v>353</v>
      </c>
    </row>
    <row r="206" spans="2:20" hidden="1" x14ac:dyDescent="0.45">
      <c r="C206" s="29" t="s">
        <v>372</v>
      </c>
      <c r="F206" t="s">
        <v>371</v>
      </c>
      <c r="G206" t="s">
        <v>372</v>
      </c>
      <c r="H206" t="s">
        <v>286</v>
      </c>
      <c r="I206" t="s">
        <v>275</v>
      </c>
      <c r="J206" t="s">
        <v>228</v>
      </c>
      <c r="K206" t="s">
        <v>352</v>
      </c>
      <c r="M206" t="s">
        <v>228</v>
      </c>
      <c r="N206" t="s">
        <v>253</v>
      </c>
      <c r="O206">
        <v>1.8</v>
      </c>
      <c r="P206" t="s">
        <v>234</v>
      </c>
      <c r="Q206"/>
      <c r="R206">
        <v>0.2</v>
      </c>
      <c r="S206">
        <v>5</v>
      </c>
      <c r="T206" t="s">
        <v>353</v>
      </c>
    </row>
    <row r="207" spans="2:20" hidden="1" x14ac:dyDescent="0.45">
      <c r="B207" s="29" t="s">
        <v>26</v>
      </c>
      <c r="C207" s="29" t="s">
        <v>372</v>
      </c>
      <c r="F207" t="s">
        <v>371</v>
      </c>
      <c r="G207" t="s">
        <v>372</v>
      </c>
      <c r="H207" t="s">
        <v>281</v>
      </c>
      <c r="I207" t="s">
        <v>275</v>
      </c>
      <c r="J207" t="s">
        <v>228</v>
      </c>
      <c r="K207" t="s">
        <v>342</v>
      </c>
      <c r="M207" t="s">
        <v>228</v>
      </c>
      <c r="N207" t="s">
        <v>26</v>
      </c>
      <c r="O207">
        <v>513</v>
      </c>
      <c r="P207" t="s">
        <v>237</v>
      </c>
      <c r="Q207"/>
      <c r="R207">
        <v>308</v>
      </c>
      <c r="S207">
        <v>718</v>
      </c>
      <c r="T207" t="s">
        <v>241</v>
      </c>
    </row>
    <row r="208" spans="2:20" hidden="1" x14ac:dyDescent="0.45">
      <c r="C208" s="29" t="s">
        <v>372</v>
      </c>
      <c r="F208" t="s">
        <v>371</v>
      </c>
      <c r="G208" t="s">
        <v>372</v>
      </c>
      <c r="H208" t="s">
        <v>286</v>
      </c>
      <c r="I208" t="s">
        <v>275</v>
      </c>
      <c r="J208" t="s">
        <v>228</v>
      </c>
      <c r="K208" t="s">
        <v>352</v>
      </c>
      <c r="M208" t="s">
        <v>228</v>
      </c>
      <c r="N208" t="s">
        <v>242</v>
      </c>
      <c r="O208">
        <v>13.5</v>
      </c>
      <c r="P208" t="s">
        <v>234</v>
      </c>
      <c r="Q208"/>
      <c r="R208">
        <v>0.5</v>
      </c>
      <c r="S208">
        <v>20</v>
      </c>
      <c r="T208" t="s">
        <v>353</v>
      </c>
    </row>
    <row r="209" spans="2:20" hidden="1" x14ac:dyDescent="0.45">
      <c r="B209" s="29" t="s">
        <v>30</v>
      </c>
      <c r="C209" s="29" t="s">
        <v>372</v>
      </c>
      <c r="F209" t="s">
        <v>371</v>
      </c>
      <c r="G209" t="s">
        <v>372</v>
      </c>
      <c r="H209" t="s">
        <v>289</v>
      </c>
      <c r="I209" t="s">
        <v>275</v>
      </c>
      <c r="J209" t="s">
        <v>228</v>
      </c>
      <c r="K209" t="s">
        <v>232</v>
      </c>
      <c r="M209" t="s">
        <v>228</v>
      </c>
      <c r="N209" t="s">
        <v>30</v>
      </c>
      <c r="O209">
        <v>4</v>
      </c>
      <c r="P209" t="s">
        <v>229</v>
      </c>
      <c r="Q209"/>
      <c r="R209">
        <v>2.1</v>
      </c>
      <c r="S209">
        <v>7</v>
      </c>
      <c r="T209" t="s">
        <v>241</v>
      </c>
    </row>
    <row r="210" spans="2:20" hidden="1" x14ac:dyDescent="0.45">
      <c r="C210" s="29" t="s">
        <v>372</v>
      </c>
      <c r="F210" t="s">
        <v>371</v>
      </c>
      <c r="G210" t="s">
        <v>372</v>
      </c>
      <c r="H210" t="s">
        <v>289</v>
      </c>
      <c r="I210" t="s">
        <v>275</v>
      </c>
      <c r="J210" t="s">
        <v>228</v>
      </c>
      <c r="K210" t="s">
        <v>232</v>
      </c>
      <c r="M210" t="s">
        <v>228</v>
      </c>
      <c r="N210" t="s">
        <v>279</v>
      </c>
      <c r="O210">
        <v>1.2999999999999999E-2</v>
      </c>
      <c r="P210" t="s">
        <v>234</v>
      </c>
      <c r="Q210"/>
      <c r="R210">
        <v>6.0000000000000001E-3</v>
      </c>
      <c r="S210">
        <v>2.5999999999999999E-2</v>
      </c>
      <c r="T210" t="s">
        <v>241</v>
      </c>
    </row>
    <row r="211" spans="2:20" hidden="1" x14ac:dyDescent="0.45">
      <c r="C211" s="29" t="s">
        <v>372</v>
      </c>
      <c r="F211" t="s">
        <v>371</v>
      </c>
      <c r="G211" t="s">
        <v>372</v>
      </c>
      <c r="H211" t="s">
        <v>289</v>
      </c>
      <c r="I211" t="s">
        <v>275</v>
      </c>
      <c r="J211" t="s">
        <v>228</v>
      </c>
      <c r="K211" t="s">
        <v>232</v>
      </c>
      <c r="M211" t="s">
        <v>228</v>
      </c>
      <c r="N211" t="s">
        <v>265</v>
      </c>
      <c r="O211">
        <v>2.5999999999999999E-3</v>
      </c>
      <c r="P211" t="s">
        <v>234</v>
      </c>
      <c r="Q211"/>
      <c r="R211">
        <v>1.2999999999999999E-3</v>
      </c>
      <c r="S211">
        <v>5.1000000000000004E-3</v>
      </c>
      <c r="T211" t="s">
        <v>241</v>
      </c>
    </row>
    <row r="212" spans="2:20" hidden="1" x14ac:dyDescent="0.45">
      <c r="C212" s="29" t="s">
        <v>372</v>
      </c>
      <c r="F212" t="s">
        <v>371</v>
      </c>
      <c r="G212" t="s">
        <v>372</v>
      </c>
      <c r="H212" t="s">
        <v>289</v>
      </c>
      <c r="I212" t="s">
        <v>275</v>
      </c>
      <c r="J212" t="s">
        <v>228</v>
      </c>
      <c r="K212" t="s">
        <v>232</v>
      </c>
      <c r="M212" t="s">
        <v>228</v>
      </c>
      <c r="N212" t="s">
        <v>236</v>
      </c>
      <c r="O212">
        <v>0.78</v>
      </c>
      <c r="P212" t="s">
        <v>237</v>
      </c>
      <c r="Q212"/>
      <c r="R212">
        <v>0.47</v>
      </c>
      <c r="S212">
        <v>1.0900000000000001</v>
      </c>
      <c r="T212" t="s">
        <v>241</v>
      </c>
    </row>
    <row r="213" spans="2:20" hidden="1" x14ac:dyDescent="0.45">
      <c r="B213" s="29" t="s">
        <v>25</v>
      </c>
      <c r="C213" s="29" t="s">
        <v>372</v>
      </c>
      <c r="F213" t="s">
        <v>371</v>
      </c>
      <c r="G213" t="s">
        <v>372</v>
      </c>
      <c r="H213" t="s">
        <v>289</v>
      </c>
      <c r="I213" t="s">
        <v>275</v>
      </c>
      <c r="J213" t="s">
        <v>228</v>
      </c>
      <c r="K213" t="s">
        <v>232</v>
      </c>
      <c r="M213" t="s">
        <v>228</v>
      </c>
      <c r="N213" t="s">
        <v>25</v>
      </c>
      <c r="O213">
        <v>29</v>
      </c>
      <c r="P213" t="s">
        <v>237</v>
      </c>
      <c r="Q213"/>
      <c r="R213">
        <v>21</v>
      </c>
      <c r="S213">
        <v>48</v>
      </c>
      <c r="T213" t="s">
        <v>241</v>
      </c>
    </row>
    <row r="214" spans="2:20" hidden="1" x14ac:dyDescent="0.45">
      <c r="C214" s="29" t="s">
        <v>3124</v>
      </c>
      <c r="F214" t="s">
        <v>374</v>
      </c>
      <c r="G214" t="s">
        <v>375</v>
      </c>
      <c r="H214" t="s">
        <v>281</v>
      </c>
      <c r="I214" t="s">
        <v>275</v>
      </c>
      <c r="J214" t="s">
        <v>228</v>
      </c>
      <c r="K214" t="s">
        <v>342</v>
      </c>
      <c r="M214" t="s">
        <v>228</v>
      </c>
      <c r="N214" t="s">
        <v>267</v>
      </c>
      <c r="O214">
        <v>29</v>
      </c>
      <c r="P214" t="s">
        <v>234</v>
      </c>
      <c r="Q214"/>
      <c r="R214">
        <v>15</v>
      </c>
      <c r="S214">
        <v>58</v>
      </c>
      <c r="T214" t="s">
        <v>241</v>
      </c>
    </row>
    <row r="215" spans="2:20" hidden="1" x14ac:dyDescent="0.45">
      <c r="C215" s="29" t="s">
        <v>3124</v>
      </c>
      <c r="F215" t="s">
        <v>374</v>
      </c>
      <c r="G215" t="s">
        <v>375</v>
      </c>
      <c r="H215" t="s">
        <v>281</v>
      </c>
      <c r="I215" t="s">
        <v>275</v>
      </c>
      <c r="J215" t="s">
        <v>228</v>
      </c>
      <c r="K215" t="s">
        <v>342</v>
      </c>
      <c r="M215" t="s">
        <v>228</v>
      </c>
      <c r="N215" t="s">
        <v>358</v>
      </c>
      <c r="O215">
        <v>1.7</v>
      </c>
      <c r="P215" t="s">
        <v>234</v>
      </c>
      <c r="Q215"/>
      <c r="R215">
        <v>0.2</v>
      </c>
      <c r="S215">
        <v>1.7</v>
      </c>
      <c r="T215" t="s">
        <v>241</v>
      </c>
    </row>
    <row r="216" spans="2:20" hidden="1" x14ac:dyDescent="0.45">
      <c r="B216" s="29" t="s">
        <v>30</v>
      </c>
      <c r="C216" s="29" t="s">
        <v>3124</v>
      </c>
      <c r="F216" t="s">
        <v>374</v>
      </c>
      <c r="G216" t="s">
        <v>375</v>
      </c>
      <c r="H216" t="s">
        <v>281</v>
      </c>
      <c r="I216" t="s">
        <v>275</v>
      </c>
      <c r="J216" t="s">
        <v>228</v>
      </c>
      <c r="K216" t="s">
        <v>342</v>
      </c>
      <c r="M216" t="s">
        <v>228</v>
      </c>
      <c r="N216" t="s">
        <v>30</v>
      </c>
      <c r="O216">
        <v>56</v>
      </c>
      <c r="P216" t="s">
        <v>229</v>
      </c>
      <c r="Q216"/>
      <c r="R216">
        <v>33</v>
      </c>
      <c r="S216">
        <v>78</v>
      </c>
      <c r="T216" t="s">
        <v>241</v>
      </c>
    </row>
    <row r="217" spans="2:20" hidden="1" x14ac:dyDescent="0.45">
      <c r="C217" s="29" t="s">
        <v>3124</v>
      </c>
      <c r="F217" t="s">
        <v>374</v>
      </c>
      <c r="G217" t="s">
        <v>375</v>
      </c>
      <c r="H217" t="s">
        <v>281</v>
      </c>
      <c r="I217" t="s">
        <v>275</v>
      </c>
      <c r="J217" t="s">
        <v>228</v>
      </c>
      <c r="K217" t="s">
        <v>342</v>
      </c>
      <c r="M217" t="s">
        <v>228</v>
      </c>
      <c r="N217" t="s">
        <v>253</v>
      </c>
      <c r="O217">
        <v>6.0000000000000001E-3</v>
      </c>
      <c r="P217" t="s">
        <v>234</v>
      </c>
      <c r="Q217"/>
      <c r="R217">
        <v>3.0000000000000001E-3</v>
      </c>
      <c r="S217">
        <v>1.0999999999999999E-2</v>
      </c>
      <c r="T217" t="s">
        <v>241</v>
      </c>
    </row>
    <row r="218" spans="2:20" hidden="1" x14ac:dyDescent="0.45">
      <c r="B218" s="29" t="s">
        <v>43</v>
      </c>
      <c r="C218" s="29" t="s">
        <v>3124</v>
      </c>
      <c r="F218" t="s">
        <v>374</v>
      </c>
      <c r="G218" t="s">
        <v>375</v>
      </c>
      <c r="H218" t="s">
        <v>281</v>
      </c>
      <c r="I218" t="s">
        <v>275</v>
      </c>
      <c r="J218" t="s">
        <v>228</v>
      </c>
      <c r="K218" t="s">
        <v>342</v>
      </c>
      <c r="M218" t="s">
        <v>228</v>
      </c>
      <c r="N218" t="s">
        <v>28</v>
      </c>
      <c r="O218">
        <v>20</v>
      </c>
      <c r="P218" t="s">
        <v>237</v>
      </c>
      <c r="Q218"/>
      <c r="R218">
        <v>12</v>
      </c>
      <c r="S218">
        <v>28</v>
      </c>
      <c r="T218" t="s">
        <v>241</v>
      </c>
    </row>
    <row r="219" spans="2:20" hidden="1" x14ac:dyDescent="0.45">
      <c r="B219" s="29" t="s">
        <v>29</v>
      </c>
      <c r="C219" s="29" t="s">
        <v>3124</v>
      </c>
      <c r="F219" t="s">
        <v>374</v>
      </c>
      <c r="G219" t="s">
        <v>375</v>
      </c>
      <c r="H219" t="s">
        <v>281</v>
      </c>
      <c r="I219" t="s">
        <v>275</v>
      </c>
      <c r="J219" t="s">
        <v>228</v>
      </c>
      <c r="K219" t="s">
        <v>342</v>
      </c>
      <c r="M219" t="s">
        <v>228</v>
      </c>
      <c r="N219" t="s">
        <v>29</v>
      </c>
      <c r="O219">
        <v>47</v>
      </c>
      <c r="P219" t="s">
        <v>237</v>
      </c>
      <c r="Q219"/>
      <c r="R219">
        <v>28</v>
      </c>
      <c r="S219">
        <v>66</v>
      </c>
      <c r="T219" t="s">
        <v>241</v>
      </c>
    </row>
    <row r="220" spans="2:20" hidden="1" x14ac:dyDescent="0.45">
      <c r="C220" s="29" t="s">
        <v>3124</v>
      </c>
      <c r="F220" t="s">
        <v>374</v>
      </c>
      <c r="G220" t="s">
        <v>375</v>
      </c>
      <c r="H220" t="s">
        <v>281</v>
      </c>
      <c r="I220" t="s">
        <v>275</v>
      </c>
      <c r="J220" t="s">
        <v>228</v>
      </c>
      <c r="K220" t="s">
        <v>342</v>
      </c>
      <c r="M220" t="s">
        <v>228</v>
      </c>
      <c r="N220" t="s">
        <v>236</v>
      </c>
      <c r="O220">
        <v>20</v>
      </c>
      <c r="P220" t="s">
        <v>237</v>
      </c>
      <c r="Q220"/>
      <c r="R220">
        <v>12</v>
      </c>
      <c r="S220">
        <v>28</v>
      </c>
      <c r="T220" t="s">
        <v>241</v>
      </c>
    </row>
    <row r="221" spans="2:20" hidden="1" x14ac:dyDescent="0.45">
      <c r="C221" s="29" t="s">
        <v>3124</v>
      </c>
      <c r="F221" t="s">
        <v>374</v>
      </c>
      <c r="G221" t="s">
        <v>375</v>
      </c>
      <c r="H221" t="s">
        <v>277</v>
      </c>
      <c r="I221" t="s">
        <v>275</v>
      </c>
      <c r="J221" t="s">
        <v>228</v>
      </c>
      <c r="K221" t="s">
        <v>38</v>
      </c>
      <c r="M221" t="s">
        <v>228</v>
      </c>
      <c r="N221" t="s">
        <v>246</v>
      </c>
      <c r="O221">
        <v>100</v>
      </c>
      <c r="P221" t="s">
        <v>247</v>
      </c>
      <c r="Q221"/>
      <c r="R221">
        <v>30</v>
      </c>
      <c r="S221">
        <v>500</v>
      </c>
      <c r="T221" t="s">
        <v>376</v>
      </c>
    </row>
    <row r="222" spans="2:20" hidden="1" x14ac:dyDescent="0.45">
      <c r="B222" s="29" t="s">
        <v>29</v>
      </c>
      <c r="C222" s="29" t="s">
        <v>3124</v>
      </c>
      <c r="F222" t="s">
        <v>374</v>
      </c>
      <c r="G222" t="s">
        <v>375</v>
      </c>
      <c r="H222" t="s">
        <v>277</v>
      </c>
      <c r="I222" t="s">
        <v>275</v>
      </c>
      <c r="J222" t="s">
        <v>228</v>
      </c>
      <c r="K222" t="s">
        <v>38</v>
      </c>
      <c r="M222" t="s">
        <v>228</v>
      </c>
      <c r="N222" t="s">
        <v>29</v>
      </c>
      <c r="O222">
        <v>38.4</v>
      </c>
      <c r="P222" t="s">
        <v>237</v>
      </c>
      <c r="Q222"/>
      <c r="R222">
        <v>20</v>
      </c>
      <c r="S222">
        <v>50</v>
      </c>
      <c r="T222" t="s">
        <v>377</v>
      </c>
    </row>
    <row r="223" spans="2:20" hidden="1" x14ac:dyDescent="0.45">
      <c r="B223" s="29" t="s">
        <v>27</v>
      </c>
      <c r="C223" s="29" t="s">
        <v>3124</v>
      </c>
      <c r="F223" t="s">
        <v>374</v>
      </c>
      <c r="G223" t="s">
        <v>375</v>
      </c>
      <c r="H223" t="s">
        <v>277</v>
      </c>
      <c r="I223" t="s">
        <v>275</v>
      </c>
      <c r="J223" t="s">
        <v>228</v>
      </c>
      <c r="K223" t="s">
        <v>38</v>
      </c>
      <c r="M223" t="s">
        <v>228</v>
      </c>
      <c r="N223" t="s">
        <v>27</v>
      </c>
      <c r="O223">
        <v>143</v>
      </c>
      <c r="P223" t="s">
        <v>237</v>
      </c>
      <c r="Q223"/>
      <c r="R223">
        <v>71</v>
      </c>
      <c r="S223">
        <v>285</v>
      </c>
      <c r="T223" t="s">
        <v>343</v>
      </c>
    </row>
    <row r="224" spans="2:20" hidden="1" x14ac:dyDescent="0.45">
      <c r="C224" s="29" t="s">
        <v>3124</v>
      </c>
      <c r="F224" t="s">
        <v>374</v>
      </c>
      <c r="G224" t="s">
        <v>375</v>
      </c>
      <c r="H224" t="s">
        <v>286</v>
      </c>
      <c r="I224" t="s">
        <v>275</v>
      </c>
      <c r="J224" t="s">
        <v>228</v>
      </c>
      <c r="K224" t="s">
        <v>352</v>
      </c>
      <c r="M224" t="s">
        <v>228</v>
      </c>
      <c r="N224" t="s">
        <v>358</v>
      </c>
      <c r="O224">
        <v>23.7</v>
      </c>
      <c r="P224" t="s">
        <v>234</v>
      </c>
      <c r="Q224"/>
      <c r="R224">
        <v>8</v>
      </c>
      <c r="S224">
        <v>100</v>
      </c>
      <c r="T224" t="s">
        <v>353</v>
      </c>
    </row>
    <row r="225" spans="2:20" hidden="1" x14ac:dyDescent="0.45">
      <c r="C225" s="29" t="s">
        <v>3124</v>
      </c>
      <c r="F225" t="s">
        <v>374</v>
      </c>
      <c r="G225" t="s">
        <v>375</v>
      </c>
      <c r="H225" t="s">
        <v>286</v>
      </c>
      <c r="I225" t="s">
        <v>275</v>
      </c>
      <c r="J225" t="s">
        <v>228</v>
      </c>
      <c r="K225" t="s">
        <v>352</v>
      </c>
      <c r="M225" t="s">
        <v>228</v>
      </c>
      <c r="N225" t="s">
        <v>259</v>
      </c>
      <c r="O225">
        <v>0.62</v>
      </c>
      <c r="P225" t="s">
        <v>257</v>
      </c>
      <c r="Q225"/>
      <c r="R225">
        <v>0.31</v>
      </c>
      <c r="S225">
        <v>1.2</v>
      </c>
      <c r="T225" t="s">
        <v>353</v>
      </c>
    </row>
    <row r="226" spans="2:20" hidden="1" x14ac:dyDescent="0.45">
      <c r="C226" s="29" t="s">
        <v>3124</v>
      </c>
      <c r="F226" t="s">
        <v>374</v>
      </c>
      <c r="G226" t="s">
        <v>375</v>
      </c>
      <c r="H226" t="s">
        <v>286</v>
      </c>
      <c r="I226" t="s">
        <v>275</v>
      </c>
      <c r="J226" t="s">
        <v>228</v>
      </c>
      <c r="K226" t="s">
        <v>352</v>
      </c>
      <c r="M226" t="s">
        <v>228</v>
      </c>
      <c r="N226" t="s">
        <v>233</v>
      </c>
      <c r="O226">
        <v>4</v>
      </c>
      <c r="P226" t="s">
        <v>234</v>
      </c>
      <c r="Q226"/>
      <c r="R226">
        <v>0.2</v>
      </c>
      <c r="S226">
        <v>8</v>
      </c>
      <c r="T226" t="s">
        <v>353</v>
      </c>
    </row>
    <row r="227" spans="2:20" hidden="1" x14ac:dyDescent="0.45">
      <c r="B227" s="29" t="s">
        <v>43</v>
      </c>
      <c r="C227" s="29" t="s">
        <v>3124</v>
      </c>
      <c r="F227" t="s">
        <v>374</v>
      </c>
      <c r="G227" t="s">
        <v>375</v>
      </c>
      <c r="H227" t="s">
        <v>286</v>
      </c>
      <c r="I227" t="s">
        <v>275</v>
      </c>
      <c r="J227" t="s">
        <v>228</v>
      </c>
      <c r="K227" t="s">
        <v>352</v>
      </c>
      <c r="M227" t="s">
        <v>228</v>
      </c>
      <c r="N227" t="s">
        <v>28</v>
      </c>
      <c r="O227">
        <v>108</v>
      </c>
      <c r="P227" t="s">
        <v>237</v>
      </c>
      <c r="Q227"/>
      <c r="R227">
        <v>60</v>
      </c>
      <c r="S227">
        <v>220</v>
      </c>
      <c r="T227" t="s">
        <v>353</v>
      </c>
    </row>
    <row r="228" spans="2:20" hidden="1" x14ac:dyDescent="0.45">
      <c r="B228" s="29" t="s">
        <v>29</v>
      </c>
      <c r="C228" s="29" t="s">
        <v>3124</v>
      </c>
      <c r="F228" t="s">
        <v>374</v>
      </c>
      <c r="G228" t="s">
        <v>375</v>
      </c>
      <c r="H228" t="s">
        <v>286</v>
      </c>
      <c r="I228" t="s">
        <v>275</v>
      </c>
      <c r="J228" t="s">
        <v>228</v>
      </c>
      <c r="K228" t="s">
        <v>352</v>
      </c>
      <c r="M228" t="s">
        <v>228</v>
      </c>
      <c r="N228" t="s">
        <v>29</v>
      </c>
      <c r="O228">
        <v>900</v>
      </c>
      <c r="P228" t="s">
        <v>237</v>
      </c>
      <c r="Q228"/>
      <c r="R228">
        <v>450</v>
      </c>
      <c r="S228">
        <v>1000</v>
      </c>
      <c r="T228" t="s">
        <v>353</v>
      </c>
    </row>
    <row r="229" spans="2:20" hidden="1" x14ac:dyDescent="0.45">
      <c r="C229" s="29" t="s">
        <v>3124</v>
      </c>
      <c r="F229" t="s">
        <v>374</v>
      </c>
      <c r="G229" t="s">
        <v>375</v>
      </c>
      <c r="H229" t="s">
        <v>289</v>
      </c>
      <c r="I229" t="s">
        <v>275</v>
      </c>
      <c r="J229" t="s">
        <v>228</v>
      </c>
      <c r="K229" t="s">
        <v>232</v>
      </c>
      <c r="M229" t="s">
        <v>228</v>
      </c>
      <c r="N229" t="s">
        <v>303</v>
      </c>
      <c r="O229">
        <v>5.8000000000000003E-2</v>
      </c>
      <c r="P229" t="s">
        <v>234</v>
      </c>
      <c r="Q229"/>
      <c r="R229">
        <v>1.4999999999999999E-2</v>
      </c>
      <c r="S229">
        <v>5.8000000000000003E-2</v>
      </c>
      <c r="T229" t="s">
        <v>241</v>
      </c>
    </row>
    <row r="230" spans="2:20" hidden="1" x14ac:dyDescent="0.45">
      <c r="C230" s="29" t="s">
        <v>3124</v>
      </c>
      <c r="F230" t="s">
        <v>374</v>
      </c>
      <c r="G230" t="s">
        <v>375</v>
      </c>
      <c r="H230" t="s">
        <v>289</v>
      </c>
      <c r="I230" t="s">
        <v>275</v>
      </c>
      <c r="J230" t="s">
        <v>228</v>
      </c>
      <c r="K230" t="s">
        <v>232</v>
      </c>
      <c r="M230" t="s">
        <v>228</v>
      </c>
      <c r="N230" t="s">
        <v>265</v>
      </c>
      <c r="O230">
        <v>2.5999999999999999E-3</v>
      </c>
      <c r="P230" t="s">
        <v>234</v>
      </c>
      <c r="Q230"/>
      <c r="R230">
        <v>1.2999999999999999E-3</v>
      </c>
      <c r="S230">
        <v>5.1000000000000004E-3</v>
      </c>
      <c r="T230" t="s">
        <v>241</v>
      </c>
    </row>
    <row r="231" spans="2:20" hidden="1" x14ac:dyDescent="0.45">
      <c r="B231" s="29" t="s">
        <v>30</v>
      </c>
      <c r="C231" s="29" t="s">
        <v>3124</v>
      </c>
      <c r="F231" t="s">
        <v>374</v>
      </c>
      <c r="G231" t="s">
        <v>375</v>
      </c>
      <c r="H231" t="s">
        <v>289</v>
      </c>
      <c r="I231" t="s">
        <v>275</v>
      </c>
      <c r="J231" t="s">
        <v>228</v>
      </c>
      <c r="K231" t="s">
        <v>232</v>
      </c>
      <c r="M231" t="s">
        <v>228</v>
      </c>
      <c r="N231" t="s">
        <v>30</v>
      </c>
      <c r="O231">
        <v>4</v>
      </c>
      <c r="P231" t="s">
        <v>229</v>
      </c>
      <c r="Q231"/>
      <c r="R231">
        <v>2.1</v>
      </c>
      <c r="S231">
        <v>7</v>
      </c>
      <c r="T231" t="s">
        <v>241</v>
      </c>
    </row>
    <row r="232" spans="2:20" hidden="1" x14ac:dyDescent="0.45">
      <c r="B232" s="29" t="s">
        <v>25</v>
      </c>
      <c r="C232" s="29" t="s">
        <v>3124</v>
      </c>
      <c r="F232" t="s">
        <v>374</v>
      </c>
      <c r="G232" t="s">
        <v>375</v>
      </c>
      <c r="H232" t="s">
        <v>289</v>
      </c>
      <c r="I232" t="s">
        <v>275</v>
      </c>
      <c r="J232" t="s">
        <v>228</v>
      </c>
      <c r="K232" t="s">
        <v>232</v>
      </c>
      <c r="M232" t="s">
        <v>228</v>
      </c>
      <c r="N232" t="s">
        <v>25</v>
      </c>
      <c r="O232">
        <v>29</v>
      </c>
      <c r="P232" t="s">
        <v>237</v>
      </c>
      <c r="Q232"/>
      <c r="R232">
        <v>21</v>
      </c>
      <c r="S232">
        <v>48</v>
      </c>
      <c r="T232" t="s">
        <v>241</v>
      </c>
    </row>
    <row r="233" spans="2:20" hidden="1" x14ac:dyDescent="0.45">
      <c r="C233" s="29" t="s">
        <v>3124</v>
      </c>
      <c r="F233" t="s">
        <v>374</v>
      </c>
      <c r="G233" t="s">
        <v>375</v>
      </c>
      <c r="H233" t="s">
        <v>289</v>
      </c>
      <c r="I233" t="s">
        <v>275</v>
      </c>
      <c r="J233" t="s">
        <v>228</v>
      </c>
      <c r="K233" t="s">
        <v>232</v>
      </c>
      <c r="M233" t="s">
        <v>228</v>
      </c>
      <c r="N233" t="s">
        <v>253</v>
      </c>
      <c r="O233">
        <v>8.9999999999999998E-4</v>
      </c>
      <c r="P233" t="s">
        <v>234</v>
      </c>
      <c r="Q233"/>
      <c r="R233">
        <v>2.9999999999999997E-4</v>
      </c>
      <c r="S233">
        <v>1.1000000000000001E-3</v>
      </c>
      <c r="T233" t="s">
        <v>241</v>
      </c>
    </row>
    <row r="234" spans="2:20" hidden="1" x14ac:dyDescent="0.45">
      <c r="C234" s="29" t="s">
        <v>3124</v>
      </c>
      <c r="F234" t="s">
        <v>378</v>
      </c>
      <c r="G234" t="s">
        <v>379</v>
      </c>
      <c r="H234" t="s">
        <v>281</v>
      </c>
      <c r="I234" t="s">
        <v>275</v>
      </c>
      <c r="J234" t="s">
        <v>228</v>
      </c>
      <c r="K234" t="s">
        <v>342</v>
      </c>
      <c r="M234" t="s">
        <v>228</v>
      </c>
      <c r="N234" t="s">
        <v>279</v>
      </c>
      <c r="O234">
        <v>8.0000000000000002E-3</v>
      </c>
      <c r="P234" t="s">
        <v>234</v>
      </c>
      <c r="Q234"/>
      <c r="R234">
        <v>4.0000000000000001E-3</v>
      </c>
      <c r="S234">
        <v>1.4999999999999999E-2</v>
      </c>
      <c r="T234" t="s">
        <v>241</v>
      </c>
    </row>
    <row r="235" spans="2:20" hidden="1" x14ac:dyDescent="0.45">
      <c r="B235" s="29" t="s">
        <v>30</v>
      </c>
      <c r="C235" s="29" t="s">
        <v>3124</v>
      </c>
      <c r="F235" t="s">
        <v>378</v>
      </c>
      <c r="G235" t="s">
        <v>379</v>
      </c>
      <c r="H235" t="s">
        <v>277</v>
      </c>
      <c r="I235" t="s">
        <v>275</v>
      </c>
      <c r="J235" t="s">
        <v>228</v>
      </c>
      <c r="K235" t="s">
        <v>38</v>
      </c>
      <c r="M235" t="s">
        <v>228</v>
      </c>
      <c r="N235" t="s">
        <v>30</v>
      </c>
      <c r="O235">
        <v>28</v>
      </c>
      <c r="P235" t="s">
        <v>229</v>
      </c>
      <c r="Q235"/>
      <c r="R235">
        <v>11</v>
      </c>
      <c r="S235">
        <v>39</v>
      </c>
      <c r="T235" t="s">
        <v>380</v>
      </c>
    </row>
    <row r="236" spans="2:20" hidden="1" x14ac:dyDescent="0.45">
      <c r="B236" s="29" t="s">
        <v>30</v>
      </c>
      <c r="C236" s="29" t="s">
        <v>3124</v>
      </c>
      <c r="F236" t="s">
        <v>378</v>
      </c>
      <c r="G236" t="s">
        <v>379</v>
      </c>
      <c r="H236" t="s">
        <v>281</v>
      </c>
      <c r="I236" t="s">
        <v>275</v>
      </c>
      <c r="J236" t="s">
        <v>228</v>
      </c>
      <c r="K236" t="s">
        <v>342</v>
      </c>
      <c r="M236" t="s">
        <v>228</v>
      </c>
      <c r="N236" t="s">
        <v>30</v>
      </c>
      <c r="O236">
        <v>56</v>
      </c>
      <c r="P236" t="s">
        <v>229</v>
      </c>
      <c r="Q236"/>
      <c r="R236">
        <v>33</v>
      </c>
      <c r="S236">
        <v>78</v>
      </c>
      <c r="T236" t="s">
        <v>241</v>
      </c>
    </row>
    <row r="237" spans="2:20" hidden="1" x14ac:dyDescent="0.45">
      <c r="C237" s="29" t="s">
        <v>3124</v>
      </c>
      <c r="F237" t="s">
        <v>378</v>
      </c>
      <c r="G237" t="s">
        <v>379</v>
      </c>
      <c r="H237" t="s">
        <v>281</v>
      </c>
      <c r="I237" t="s">
        <v>275</v>
      </c>
      <c r="J237" t="s">
        <v>228</v>
      </c>
      <c r="K237" t="s">
        <v>342</v>
      </c>
      <c r="M237" t="s">
        <v>228</v>
      </c>
      <c r="N237" t="s">
        <v>249</v>
      </c>
      <c r="O237">
        <v>15</v>
      </c>
      <c r="P237" t="s">
        <v>234</v>
      </c>
      <c r="Q237"/>
      <c r="R237">
        <v>1.5</v>
      </c>
      <c r="S237">
        <v>15</v>
      </c>
      <c r="T237" t="s">
        <v>241</v>
      </c>
    </row>
    <row r="238" spans="2:20" hidden="1" x14ac:dyDescent="0.45">
      <c r="C238" s="29" t="s">
        <v>3124</v>
      </c>
      <c r="F238" t="s">
        <v>378</v>
      </c>
      <c r="G238" t="s">
        <v>379</v>
      </c>
      <c r="H238" t="s">
        <v>281</v>
      </c>
      <c r="I238" t="s">
        <v>275</v>
      </c>
      <c r="J238" t="s">
        <v>228</v>
      </c>
      <c r="K238" t="s">
        <v>342</v>
      </c>
      <c r="M238" t="s">
        <v>228</v>
      </c>
      <c r="N238" t="s">
        <v>267</v>
      </c>
      <c r="O238">
        <v>29</v>
      </c>
      <c r="P238" t="s">
        <v>234</v>
      </c>
      <c r="Q238"/>
      <c r="R238">
        <v>15</v>
      </c>
      <c r="S238">
        <v>58</v>
      </c>
      <c r="T238" t="s">
        <v>241</v>
      </c>
    </row>
    <row r="239" spans="2:20" hidden="1" x14ac:dyDescent="0.45">
      <c r="C239" s="29" t="s">
        <v>3124</v>
      </c>
      <c r="F239" t="s">
        <v>378</v>
      </c>
      <c r="G239" t="s">
        <v>379</v>
      </c>
      <c r="H239" t="s">
        <v>281</v>
      </c>
      <c r="I239" t="s">
        <v>275</v>
      </c>
      <c r="J239" t="s">
        <v>228</v>
      </c>
      <c r="K239" t="s">
        <v>342</v>
      </c>
      <c r="M239" t="s">
        <v>228</v>
      </c>
      <c r="N239" t="s">
        <v>265</v>
      </c>
      <c r="O239">
        <v>0.22</v>
      </c>
      <c r="P239" t="s">
        <v>234</v>
      </c>
      <c r="Q239"/>
      <c r="R239">
        <v>0.11</v>
      </c>
      <c r="S239">
        <v>0.43</v>
      </c>
      <c r="T239" t="s">
        <v>241</v>
      </c>
    </row>
    <row r="240" spans="2:20" hidden="1" x14ac:dyDescent="0.45">
      <c r="C240" s="29" t="s">
        <v>3124</v>
      </c>
      <c r="F240" t="s">
        <v>378</v>
      </c>
      <c r="G240" t="s">
        <v>379</v>
      </c>
      <c r="H240" t="s">
        <v>281</v>
      </c>
      <c r="I240" t="s">
        <v>275</v>
      </c>
      <c r="J240" t="s">
        <v>228</v>
      </c>
      <c r="K240" t="s">
        <v>342</v>
      </c>
      <c r="M240" t="s">
        <v>228</v>
      </c>
      <c r="N240" t="s">
        <v>262</v>
      </c>
      <c r="O240">
        <v>0.12</v>
      </c>
      <c r="P240" t="s">
        <v>234</v>
      </c>
      <c r="Q240"/>
      <c r="R240">
        <v>0.04</v>
      </c>
      <c r="S240">
        <v>0.17</v>
      </c>
      <c r="T240" t="s">
        <v>241</v>
      </c>
    </row>
    <row r="241" spans="2:20" hidden="1" x14ac:dyDescent="0.45">
      <c r="C241" s="29" t="s">
        <v>3124</v>
      </c>
      <c r="F241" t="s">
        <v>378</v>
      </c>
      <c r="G241" t="s">
        <v>379</v>
      </c>
      <c r="H241" t="s">
        <v>281</v>
      </c>
      <c r="I241" t="s">
        <v>275</v>
      </c>
      <c r="J241" t="s">
        <v>228</v>
      </c>
      <c r="K241" t="s">
        <v>342</v>
      </c>
      <c r="M241" t="s">
        <v>228</v>
      </c>
      <c r="N241" t="s">
        <v>240</v>
      </c>
      <c r="O241">
        <v>0.08</v>
      </c>
      <c r="P241" t="s">
        <v>234</v>
      </c>
      <c r="Q241"/>
      <c r="R241">
        <v>0.04</v>
      </c>
      <c r="S241">
        <v>0.16</v>
      </c>
      <c r="T241" t="s">
        <v>241</v>
      </c>
    </row>
    <row r="242" spans="2:20" hidden="1" x14ac:dyDescent="0.45">
      <c r="C242" s="29" t="s">
        <v>3124</v>
      </c>
      <c r="F242" t="s">
        <v>378</v>
      </c>
      <c r="G242" t="s">
        <v>379</v>
      </c>
      <c r="H242" t="s">
        <v>277</v>
      </c>
      <c r="I242" t="s">
        <v>275</v>
      </c>
      <c r="J242" t="s">
        <v>228</v>
      </c>
      <c r="K242" t="s">
        <v>38</v>
      </c>
      <c r="M242" t="s">
        <v>228</v>
      </c>
      <c r="N242" t="s">
        <v>272</v>
      </c>
      <c r="O242">
        <v>1.5</v>
      </c>
      <c r="P242" t="s">
        <v>237</v>
      </c>
      <c r="Q242"/>
      <c r="R242">
        <v>0.2</v>
      </c>
      <c r="S242">
        <v>1.5</v>
      </c>
      <c r="T242" t="s">
        <v>241</v>
      </c>
    </row>
    <row r="243" spans="2:20" hidden="1" x14ac:dyDescent="0.45">
      <c r="C243" s="29" t="s">
        <v>3124</v>
      </c>
      <c r="F243" t="s">
        <v>378</v>
      </c>
      <c r="G243" t="s">
        <v>379</v>
      </c>
      <c r="H243" t="s">
        <v>286</v>
      </c>
      <c r="I243" t="s">
        <v>275</v>
      </c>
      <c r="J243" t="s">
        <v>228</v>
      </c>
      <c r="K243" t="s">
        <v>352</v>
      </c>
      <c r="M243" t="s">
        <v>228</v>
      </c>
      <c r="N243" t="s">
        <v>267</v>
      </c>
      <c r="O243">
        <v>200</v>
      </c>
      <c r="P243" t="s">
        <v>234</v>
      </c>
      <c r="Q243"/>
      <c r="R243">
        <v>50</v>
      </c>
      <c r="S243">
        <v>500</v>
      </c>
      <c r="T243" t="s">
        <v>353</v>
      </c>
    </row>
    <row r="244" spans="2:20" hidden="1" x14ac:dyDescent="0.45">
      <c r="C244" s="29" t="s">
        <v>3124</v>
      </c>
      <c r="F244" t="s">
        <v>378</v>
      </c>
      <c r="G244" t="s">
        <v>379</v>
      </c>
      <c r="H244" t="s">
        <v>286</v>
      </c>
      <c r="I244" t="s">
        <v>275</v>
      </c>
      <c r="J244" t="s">
        <v>228</v>
      </c>
      <c r="K244" t="s">
        <v>352</v>
      </c>
      <c r="M244" t="s">
        <v>228</v>
      </c>
      <c r="N244" t="s">
        <v>279</v>
      </c>
      <c r="O244">
        <v>13</v>
      </c>
      <c r="P244" t="s">
        <v>234</v>
      </c>
      <c r="Q244"/>
      <c r="R244">
        <v>0.5</v>
      </c>
      <c r="S244">
        <v>30</v>
      </c>
      <c r="T244" t="s">
        <v>353</v>
      </c>
    </row>
    <row r="245" spans="2:20" hidden="1" x14ac:dyDescent="0.45">
      <c r="C245" s="29" t="s">
        <v>3124</v>
      </c>
      <c r="F245" t="s">
        <v>378</v>
      </c>
      <c r="G245" t="s">
        <v>379</v>
      </c>
      <c r="H245" t="s">
        <v>286</v>
      </c>
      <c r="I245" t="s">
        <v>275</v>
      </c>
      <c r="J245" t="s">
        <v>228</v>
      </c>
      <c r="K245" t="s">
        <v>352</v>
      </c>
      <c r="M245" t="s">
        <v>228</v>
      </c>
      <c r="N245" t="s">
        <v>236</v>
      </c>
      <c r="O245">
        <v>124</v>
      </c>
      <c r="P245" t="s">
        <v>237</v>
      </c>
      <c r="Q245"/>
      <c r="R245">
        <v>70</v>
      </c>
      <c r="S245">
        <v>250</v>
      </c>
      <c r="T245" t="s">
        <v>353</v>
      </c>
    </row>
    <row r="246" spans="2:20" hidden="1" x14ac:dyDescent="0.45">
      <c r="C246" s="29" t="s">
        <v>3124</v>
      </c>
      <c r="F246" t="s">
        <v>378</v>
      </c>
      <c r="G246" t="s">
        <v>379</v>
      </c>
      <c r="H246" t="s">
        <v>286</v>
      </c>
      <c r="I246" t="s">
        <v>275</v>
      </c>
      <c r="J246" t="s">
        <v>228</v>
      </c>
      <c r="K246" t="s">
        <v>352</v>
      </c>
      <c r="M246" t="s">
        <v>228</v>
      </c>
      <c r="N246" t="s">
        <v>272</v>
      </c>
      <c r="O246">
        <v>18.5</v>
      </c>
      <c r="P246" t="s">
        <v>234</v>
      </c>
      <c r="Q246"/>
      <c r="R246">
        <v>5</v>
      </c>
      <c r="S246">
        <v>80</v>
      </c>
      <c r="T246" t="s">
        <v>353</v>
      </c>
    </row>
    <row r="247" spans="2:20" hidden="1" x14ac:dyDescent="0.45">
      <c r="C247" s="29" t="s">
        <v>3124</v>
      </c>
      <c r="F247" t="s">
        <v>378</v>
      </c>
      <c r="G247" t="s">
        <v>379</v>
      </c>
      <c r="H247" t="s">
        <v>289</v>
      </c>
      <c r="I247" t="s">
        <v>275</v>
      </c>
      <c r="J247" t="s">
        <v>228</v>
      </c>
      <c r="K247" t="s">
        <v>232</v>
      </c>
      <c r="M247" t="s">
        <v>228</v>
      </c>
      <c r="N247" t="s">
        <v>249</v>
      </c>
      <c r="O247">
        <v>2.9</v>
      </c>
      <c r="P247" t="s">
        <v>257</v>
      </c>
      <c r="Q247"/>
      <c r="R247">
        <v>0.7</v>
      </c>
      <c r="S247">
        <v>12</v>
      </c>
      <c r="T247" t="s">
        <v>241</v>
      </c>
    </row>
    <row r="248" spans="2:20" hidden="1" x14ac:dyDescent="0.45">
      <c r="C248" s="29" t="s">
        <v>3124</v>
      </c>
      <c r="F248" t="s">
        <v>378</v>
      </c>
      <c r="G248" t="s">
        <v>379</v>
      </c>
      <c r="H248" t="s">
        <v>289</v>
      </c>
      <c r="I248" t="s">
        <v>275</v>
      </c>
      <c r="J248" t="s">
        <v>228</v>
      </c>
      <c r="K248" t="s">
        <v>232</v>
      </c>
      <c r="M248" t="s">
        <v>228</v>
      </c>
      <c r="N248" t="s">
        <v>253</v>
      </c>
      <c r="O248">
        <v>8.9999999999999998E-4</v>
      </c>
      <c r="P248" t="s">
        <v>234</v>
      </c>
      <c r="Q248"/>
      <c r="R248">
        <v>2.9999999999999997E-4</v>
      </c>
      <c r="S248">
        <v>1.1000000000000001E-3</v>
      </c>
      <c r="T248" t="s">
        <v>241</v>
      </c>
    </row>
    <row r="249" spans="2:20" hidden="1" x14ac:dyDescent="0.45">
      <c r="B249" s="29" t="s">
        <v>26</v>
      </c>
      <c r="C249" s="29" t="s">
        <v>3124</v>
      </c>
      <c r="F249" t="s">
        <v>378</v>
      </c>
      <c r="G249" t="s">
        <v>379</v>
      </c>
      <c r="H249" t="s">
        <v>289</v>
      </c>
      <c r="I249" t="s">
        <v>275</v>
      </c>
      <c r="J249" t="s">
        <v>228</v>
      </c>
      <c r="K249" t="s">
        <v>232</v>
      </c>
      <c r="M249" t="s">
        <v>228</v>
      </c>
      <c r="N249" t="s">
        <v>26</v>
      </c>
      <c r="O249">
        <v>74</v>
      </c>
      <c r="P249" t="s">
        <v>237</v>
      </c>
      <c r="Q249"/>
      <c r="R249">
        <v>46</v>
      </c>
      <c r="S249">
        <v>103</v>
      </c>
      <c r="T249" t="s">
        <v>241</v>
      </c>
    </row>
    <row r="250" spans="2:20" hidden="1" x14ac:dyDescent="0.45">
      <c r="B250" s="29" t="s">
        <v>26</v>
      </c>
      <c r="D250" s="29" t="s">
        <v>53</v>
      </c>
      <c r="F250" t="s">
        <v>381</v>
      </c>
      <c r="G250" t="s">
        <v>382</v>
      </c>
      <c r="H250" t="s">
        <v>383</v>
      </c>
      <c r="I250" t="s">
        <v>225</v>
      </c>
      <c r="J250" t="s">
        <v>384</v>
      </c>
      <c r="K250" t="s">
        <v>35</v>
      </c>
      <c r="M250" t="s">
        <v>228</v>
      </c>
      <c r="N250" t="s">
        <v>26</v>
      </c>
      <c r="O250">
        <v>26552</v>
      </c>
      <c r="P250" t="s">
        <v>385</v>
      </c>
      <c r="Q250"/>
      <c r="T250" t="s">
        <v>386</v>
      </c>
    </row>
    <row r="251" spans="2:20" hidden="1" x14ac:dyDescent="0.45">
      <c r="B251" s="29" t="s">
        <v>33</v>
      </c>
      <c r="D251" s="29" t="s">
        <v>53</v>
      </c>
      <c r="F251" t="s">
        <v>381</v>
      </c>
      <c r="G251" t="s">
        <v>382</v>
      </c>
      <c r="H251" t="s">
        <v>383</v>
      </c>
      <c r="I251" t="s">
        <v>225</v>
      </c>
      <c r="J251" t="s">
        <v>384</v>
      </c>
      <c r="K251" t="s">
        <v>35</v>
      </c>
      <c r="M251" t="s">
        <v>228</v>
      </c>
      <c r="N251" t="s">
        <v>33</v>
      </c>
      <c r="O251">
        <v>121</v>
      </c>
      <c r="P251" t="s">
        <v>385</v>
      </c>
      <c r="Q251"/>
      <c r="T251" t="s">
        <v>386</v>
      </c>
    </row>
    <row r="252" spans="2:20" hidden="1" x14ac:dyDescent="0.45">
      <c r="B252" s="29" t="s">
        <v>34</v>
      </c>
      <c r="D252" s="29" t="s">
        <v>53</v>
      </c>
      <c r="F252" t="s">
        <v>381</v>
      </c>
      <c r="G252" t="s">
        <v>382</v>
      </c>
      <c r="H252" t="s">
        <v>383</v>
      </c>
      <c r="I252" t="s">
        <v>225</v>
      </c>
      <c r="J252" t="s">
        <v>384</v>
      </c>
      <c r="K252" t="s">
        <v>35</v>
      </c>
      <c r="M252" t="s">
        <v>228</v>
      </c>
      <c r="N252" t="s">
        <v>34</v>
      </c>
      <c r="O252">
        <v>3160</v>
      </c>
      <c r="P252" t="s">
        <v>387</v>
      </c>
      <c r="Q252"/>
      <c r="T252" t="s">
        <v>386</v>
      </c>
    </row>
    <row r="253" spans="2:20" hidden="1" x14ac:dyDescent="0.45">
      <c r="D253" s="29" t="s">
        <v>55</v>
      </c>
      <c r="F253" t="s">
        <v>381</v>
      </c>
      <c r="G253" t="s">
        <v>382</v>
      </c>
      <c r="H253" t="s">
        <v>388</v>
      </c>
      <c r="I253" t="s">
        <v>275</v>
      </c>
      <c r="J253" t="s">
        <v>228</v>
      </c>
      <c r="K253" t="s">
        <v>20</v>
      </c>
      <c r="M253" t="s">
        <v>228</v>
      </c>
      <c r="N253" t="s">
        <v>279</v>
      </c>
      <c r="O253">
        <v>7.0000000000000007E-2</v>
      </c>
      <c r="P253" t="s">
        <v>389</v>
      </c>
      <c r="Q253"/>
      <c r="T253" t="s">
        <v>386</v>
      </c>
    </row>
    <row r="254" spans="2:20" hidden="1" x14ac:dyDescent="0.45">
      <c r="B254" s="29" t="s">
        <v>43</v>
      </c>
      <c r="F254" t="s">
        <v>381</v>
      </c>
      <c r="G254" t="s">
        <v>382</v>
      </c>
      <c r="H254" t="s">
        <v>390</v>
      </c>
      <c r="I254" t="s">
        <v>275</v>
      </c>
      <c r="J254" t="s">
        <v>228</v>
      </c>
      <c r="K254" t="s">
        <v>391</v>
      </c>
      <c r="M254" t="s">
        <v>228</v>
      </c>
      <c r="N254" t="s">
        <v>28</v>
      </c>
      <c r="O254">
        <v>3762</v>
      </c>
      <c r="P254" t="s">
        <v>385</v>
      </c>
      <c r="Q254"/>
      <c r="T254" t="s">
        <v>386</v>
      </c>
    </row>
    <row r="255" spans="2:20" hidden="1" x14ac:dyDescent="0.45">
      <c r="B255" s="29" t="s">
        <v>27</v>
      </c>
      <c r="D255" s="29" t="s">
        <v>53</v>
      </c>
      <c r="F255" t="s">
        <v>381</v>
      </c>
      <c r="G255" t="s">
        <v>382</v>
      </c>
      <c r="H255" t="s">
        <v>392</v>
      </c>
      <c r="I255" t="s">
        <v>225</v>
      </c>
      <c r="J255" t="s">
        <v>393</v>
      </c>
      <c r="K255" t="s">
        <v>35</v>
      </c>
      <c r="M255" t="s">
        <v>228</v>
      </c>
      <c r="N255" t="s">
        <v>27</v>
      </c>
      <c r="O255">
        <v>3642</v>
      </c>
      <c r="P255" t="s">
        <v>385</v>
      </c>
      <c r="Q255"/>
      <c r="T255" t="s">
        <v>386</v>
      </c>
    </row>
    <row r="256" spans="2:20" hidden="1" x14ac:dyDescent="0.45">
      <c r="B256" s="29" t="s">
        <v>24</v>
      </c>
      <c r="F256" t="s">
        <v>381</v>
      </c>
      <c r="G256" t="s">
        <v>382</v>
      </c>
      <c r="H256" t="s">
        <v>390</v>
      </c>
      <c r="I256" t="s">
        <v>275</v>
      </c>
      <c r="J256" t="s">
        <v>228</v>
      </c>
      <c r="K256" t="s">
        <v>391</v>
      </c>
      <c r="M256" t="s">
        <v>228</v>
      </c>
      <c r="N256" t="s">
        <v>261</v>
      </c>
      <c r="O256">
        <v>227289</v>
      </c>
      <c r="P256" t="s">
        <v>385</v>
      </c>
      <c r="Q256"/>
      <c r="T256" t="s">
        <v>386</v>
      </c>
    </row>
    <row r="257" spans="2:20" hidden="1" x14ac:dyDescent="0.45">
      <c r="D257" s="29" t="s">
        <v>53</v>
      </c>
      <c r="F257" t="s">
        <v>381</v>
      </c>
      <c r="G257" t="s">
        <v>382</v>
      </c>
      <c r="H257" t="s">
        <v>394</v>
      </c>
      <c r="I257" t="s">
        <v>225</v>
      </c>
      <c r="J257" t="s">
        <v>395</v>
      </c>
      <c r="K257" t="s">
        <v>35</v>
      </c>
      <c r="M257" t="s">
        <v>228</v>
      </c>
      <c r="N257" t="s">
        <v>236</v>
      </c>
      <c r="O257">
        <v>4308</v>
      </c>
      <c r="P257" t="s">
        <v>385</v>
      </c>
      <c r="Q257"/>
      <c r="T257" t="s">
        <v>386</v>
      </c>
    </row>
    <row r="258" spans="2:20" hidden="1" x14ac:dyDescent="0.45">
      <c r="D258" s="29" t="s">
        <v>53</v>
      </c>
      <c r="F258" t="s">
        <v>381</v>
      </c>
      <c r="G258" t="s">
        <v>382</v>
      </c>
      <c r="H258" t="s">
        <v>396</v>
      </c>
      <c r="I258" t="s">
        <v>275</v>
      </c>
      <c r="J258" t="s">
        <v>228</v>
      </c>
      <c r="K258" t="s">
        <v>35</v>
      </c>
      <c r="M258" t="s">
        <v>228</v>
      </c>
      <c r="N258" t="s">
        <v>253</v>
      </c>
      <c r="O258">
        <v>0.01</v>
      </c>
      <c r="P258" t="s">
        <v>389</v>
      </c>
      <c r="Q258"/>
      <c r="T258" t="s">
        <v>386</v>
      </c>
    </row>
    <row r="259" spans="2:20" hidden="1" x14ac:dyDescent="0.45">
      <c r="B259" s="29" t="s">
        <v>43</v>
      </c>
      <c r="D259" s="29" t="s">
        <v>53</v>
      </c>
      <c r="F259" t="s">
        <v>381</v>
      </c>
      <c r="G259" t="s">
        <v>382</v>
      </c>
      <c r="H259" t="s">
        <v>397</v>
      </c>
      <c r="I259" t="s">
        <v>275</v>
      </c>
      <c r="J259" t="s">
        <v>228</v>
      </c>
      <c r="K259" t="s">
        <v>35</v>
      </c>
      <c r="M259" t="s">
        <v>228</v>
      </c>
      <c r="N259" t="s">
        <v>28</v>
      </c>
      <c r="O259">
        <v>2104</v>
      </c>
      <c r="P259" t="s">
        <v>385</v>
      </c>
      <c r="Q259"/>
      <c r="T259" t="s">
        <v>386</v>
      </c>
    </row>
    <row r="260" spans="2:20" hidden="1" x14ac:dyDescent="0.45">
      <c r="B260" s="29" t="s">
        <v>26</v>
      </c>
      <c r="D260" s="29" t="s">
        <v>53</v>
      </c>
      <c r="F260" t="s">
        <v>381</v>
      </c>
      <c r="G260" t="s">
        <v>382</v>
      </c>
      <c r="H260" t="s">
        <v>397</v>
      </c>
      <c r="I260" t="s">
        <v>275</v>
      </c>
      <c r="J260" t="s">
        <v>228</v>
      </c>
      <c r="K260" t="s">
        <v>35</v>
      </c>
      <c r="M260" t="s">
        <v>228</v>
      </c>
      <c r="N260" t="s">
        <v>26</v>
      </c>
      <c r="O260">
        <v>32629</v>
      </c>
      <c r="P260" t="s">
        <v>385</v>
      </c>
      <c r="Q260"/>
      <c r="T260" t="s">
        <v>386</v>
      </c>
    </row>
    <row r="261" spans="2:20" hidden="1" x14ac:dyDescent="0.45">
      <c r="B261" s="29" t="s">
        <v>34</v>
      </c>
      <c r="D261" s="29" t="s">
        <v>53</v>
      </c>
      <c r="F261" t="s">
        <v>381</v>
      </c>
      <c r="G261" t="s">
        <v>382</v>
      </c>
      <c r="H261" t="s">
        <v>397</v>
      </c>
      <c r="I261" t="s">
        <v>275</v>
      </c>
      <c r="J261" t="s">
        <v>228</v>
      </c>
      <c r="K261" t="s">
        <v>35</v>
      </c>
      <c r="M261" t="s">
        <v>228</v>
      </c>
      <c r="N261" t="s">
        <v>34</v>
      </c>
      <c r="O261">
        <v>3160</v>
      </c>
      <c r="P261" t="s">
        <v>387</v>
      </c>
      <c r="Q261"/>
      <c r="T261" t="s">
        <v>386</v>
      </c>
    </row>
    <row r="262" spans="2:20" hidden="1" x14ac:dyDescent="0.45">
      <c r="B262" s="29" t="s">
        <v>25</v>
      </c>
      <c r="D262" s="29" t="s">
        <v>53</v>
      </c>
      <c r="F262" t="s">
        <v>381</v>
      </c>
      <c r="G262" t="s">
        <v>382</v>
      </c>
      <c r="H262" t="s">
        <v>397</v>
      </c>
      <c r="I262" t="s">
        <v>275</v>
      </c>
      <c r="J262" t="s">
        <v>228</v>
      </c>
      <c r="K262" t="s">
        <v>35</v>
      </c>
      <c r="M262" t="s">
        <v>228</v>
      </c>
      <c r="N262" t="s">
        <v>25</v>
      </c>
      <c r="O262">
        <v>10774</v>
      </c>
      <c r="P262" t="s">
        <v>385</v>
      </c>
      <c r="Q262"/>
      <c r="T262" t="s">
        <v>386</v>
      </c>
    </row>
    <row r="263" spans="2:20" hidden="1" x14ac:dyDescent="0.45">
      <c r="B263" s="29" t="s">
        <v>32</v>
      </c>
      <c r="D263" s="29" t="s">
        <v>53</v>
      </c>
      <c r="F263" t="s">
        <v>381</v>
      </c>
      <c r="G263" t="s">
        <v>382</v>
      </c>
      <c r="H263" t="s">
        <v>397</v>
      </c>
      <c r="I263" t="s">
        <v>275</v>
      </c>
      <c r="J263" t="s">
        <v>228</v>
      </c>
      <c r="K263" t="s">
        <v>35</v>
      </c>
      <c r="M263" t="s">
        <v>228</v>
      </c>
      <c r="N263" t="s">
        <v>32</v>
      </c>
      <c r="O263">
        <v>83</v>
      </c>
      <c r="P263" t="s">
        <v>385</v>
      </c>
      <c r="Q263"/>
      <c r="T263" t="s">
        <v>386</v>
      </c>
    </row>
    <row r="264" spans="2:20" hidden="1" x14ac:dyDescent="0.45">
      <c r="B264" s="29" t="s">
        <v>30</v>
      </c>
      <c r="D264" s="29" t="s">
        <v>53</v>
      </c>
      <c r="F264" t="s">
        <v>381</v>
      </c>
      <c r="G264" t="s">
        <v>382</v>
      </c>
      <c r="H264" t="s">
        <v>397</v>
      </c>
      <c r="I264" t="s">
        <v>275</v>
      </c>
      <c r="J264" t="s">
        <v>228</v>
      </c>
      <c r="K264" t="s">
        <v>35</v>
      </c>
      <c r="M264" t="s">
        <v>228</v>
      </c>
      <c r="N264" t="s">
        <v>30</v>
      </c>
      <c r="O264">
        <v>1306</v>
      </c>
      <c r="P264" t="s">
        <v>385</v>
      </c>
      <c r="Q264"/>
      <c r="T264" t="s">
        <v>386</v>
      </c>
    </row>
    <row r="265" spans="2:20" hidden="1" x14ac:dyDescent="0.45">
      <c r="B265" s="29" t="s">
        <v>33</v>
      </c>
      <c r="F265" t="s">
        <v>381</v>
      </c>
      <c r="G265" t="s">
        <v>382</v>
      </c>
      <c r="H265" t="s">
        <v>390</v>
      </c>
      <c r="I265" t="s">
        <v>275</v>
      </c>
      <c r="J265" t="s">
        <v>228</v>
      </c>
      <c r="K265" t="s">
        <v>391</v>
      </c>
      <c r="M265" t="s">
        <v>228</v>
      </c>
      <c r="N265" t="s">
        <v>33</v>
      </c>
      <c r="O265">
        <v>17</v>
      </c>
      <c r="P265" t="s">
        <v>385</v>
      </c>
      <c r="Q265"/>
      <c r="T265" t="s">
        <v>386</v>
      </c>
    </row>
    <row r="266" spans="2:20" hidden="1" x14ac:dyDescent="0.45">
      <c r="B266" s="29" t="s">
        <v>32</v>
      </c>
      <c r="F266" t="s">
        <v>381</v>
      </c>
      <c r="G266" t="s">
        <v>382</v>
      </c>
      <c r="H266" t="s">
        <v>390</v>
      </c>
      <c r="I266" t="s">
        <v>275</v>
      </c>
      <c r="J266" t="s">
        <v>228</v>
      </c>
      <c r="K266" t="s">
        <v>391</v>
      </c>
      <c r="M266" t="s">
        <v>228</v>
      </c>
      <c r="N266" t="s">
        <v>32</v>
      </c>
      <c r="O266">
        <v>17108</v>
      </c>
      <c r="P266" t="s">
        <v>385</v>
      </c>
      <c r="Q266"/>
      <c r="T266" t="s">
        <v>386</v>
      </c>
    </row>
    <row r="267" spans="2:20" hidden="1" x14ac:dyDescent="0.45">
      <c r="F267" t="s">
        <v>381</v>
      </c>
      <c r="G267" t="s">
        <v>382</v>
      </c>
      <c r="H267" t="s">
        <v>398</v>
      </c>
      <c r="I267" t="s">
        <v>275</v>
      </c>
      <c r="J267" t="s">
        <v>228</v>
      </c>
      <c r="K267" t="s">
        <v>399</v>
      </c>
      <c r="M267" t="s">
        <v>228</v>
      </c>
      <c r="N267" t="s">
        <v>236</v>
      </c>
      <c r="O267">
        <v>157</v>
      </c>
      <c r="P267" t="s">
        <v>385</v>
      </c>
      <c r="Q267"/>
      <c r="T267" t="s">
        <v>386</v>
      </c>
    </row>
    <row r="268" spans="2:20" hidden="1" x14ac:dyDescent="0.45">
      <c r="B268" s="29" t="s">
        <v>43</v>
      </c>
      <c r="F268" t="s">
        <v>381</v>
      </c>
      <c r="G268" t="s">
        <v>382</v>
      </c>
      <c r="H268" t="s">
        <v>398</v>
      </c>
      <c r="I268" t="s">
        <v>275</v>
      </c>
      <c r="J268" t="s">
        <v>228</v>
      </c>
      <c r="K268" t="s">
        <v>399</v>
      </c>
      <c r="M268" t="s">
        <v>228</v>
      </c>
      <c r="N268" t="s">
        <v>28</v>
      </c>
      <c r="O268">
        <v>157</v>
      </c>
      <c r="P268" t="s">
        <v>385</v>
      </c>
      <c r="Q268"/>
      <c r="T268" t="s">
        <v>386</v>
      </c>
    </row>
    <row r="269" spans="2:20" hidden="1" x14ac:dyDescent="0.45">
      <c r="B269" s="29" t="s">
        <v>27</v>
      </c>
      <c r="F269" t="s">
        <v>381</v>
      </c>
      <c r="G269" t="s">
        <v>382</v>
      </c>
      <c r="H269" t="s">
        <v>398</v>
      </c>
      <c r="I269" t="s">
        <v>275</v>
      </c>
      <c r="J269" t="s">
        <v>228</v>
      </c>
      <c r="K269" t="s">
        <v>399</v>
      </c>
      <c r="M269" t="s">
        <v>228</v>
      </c>
      <c r="N269" t="s">
        <v>27</v>
      </c>
      <c r="O269">
        <v>157</v>
      </c>
      <c r="P269" t="s">
        <v>385</v>
      </c>
      <c r="Q269"/>
      <c r="T269" t="s">
        <v>386</v>
      </c>
    </row>
    <row r="270" spans="2:20" hidden="1" x14ac:dyDescent="0.45">
      <c r="F270" t="s">
        <v>381</v>
      </c>
      <c r="G270" t="s">
        <v>382</v>
      </c>
      <c r="H270" t="s">
        <v>398</v>
      </c>
      <c r="I270" t="s">
        <v>275</v>
      </c>
      <c r="J270" t="s">
        <v>228</v>
      </c>
      <c r="K270" t="s">
        <v>399</v>
      </c>
      <c r="M270" t="s">
        <v>228</v>
      </c>
      <c r="N270" t="s">
        <v>400</v>
      </c>
      <c r="O270">
        <v>4</v>
      </c>
      <c r="P270" t="s">
        <v>385</v>
      </c>
      <c r="Q270"/>
      <c r="T270" t="s">
        <v>386</v>
      </c>
    </row>
    <row r="271" spans="2:20" hidden="1" x14ac:dyDescent="0.45">
      <c r="B271" s="29" t="s">
        <v>25</v>
      </c>
      <c r="F271" t="s">
        <v>381</v>
      </c>
      <c r="G271" t="s">
        <v>382</v>
      </c>
      <c r="H271" t="s">
        <v>398</v>
      </c>
      <c r="I271" t="s">
        <v>275</v>
      </c>
      <c r="J271" t="s">
        <v>228</v>
      </c>
      <c r="K271" t="s">
        <v>399</v>
      </c>
      <c r="M271" t="s">
        <v>228</v>
      </c>
      <c r="N271" t="s">
        <v>25</v>
      </c>
      <c r="O271">
        <v>770368</v>
      </c>
      <c r="P271" t="s">
        <v>385</v>
      </c>
      <c r="Q271"/>
      <c r="T271" t="s">
        <v>386</v>
      </c>
    </row>
    <row r="272" spans="2:20" hidden="1" x14ac:dyDescent="0.45">
      <c r="B272" s="29" t="s">
        <v>43</v>
      </c>
      <c r="F272" t="s">
        <v>381</v>
      </c>
      <c r="G272" t="s">
        <v>382</v>
      </c>
      <c r="H272" t="s">
        <v>401</v>
      </c>
      <c r="I272" t="s">
        <v>225</v>
      </c>
      <c r="J272" t="s">
        <v>384</v>
      </c>
      <c r="K272" t="s">
        <v>399</v>
      </c>
      <c r="M272" t="s">
        <v>228</v>
      </c>
      <c r="N272" t="s">
        <v>28</v>
      </c>
      <c r="O272">
        <v>148</v>
      </c>
      <c r="P272" t="s">
        <v>385</v>
      </c>
      <c r="Q272"/>
      <c r="T272" t="s">
        <v>386</v>
      </c>
    </row>
    <row r="273" spans="2:20" hidden="1" x14ac:dyDescent="0.45">
      <c r="B273" s="29" t="s">
        <v>33</v>
      </c>
      <c r="F273" t="s">
        <v>381</v>
      </c>
      <c r="G273" t="s">
        <v>382</v>
      </c>
      <c r="H273" t="s">
        <v>402</v>
      </c>
      <c r="I273" t="s">
        <v>225</v>
      </c>
      <c r="J273" t="s">
        <v>395</v>
      </c>
      <c r="K273" t="s">
        <v>399</v>
      </c>
      <c r="M273" t="s">
        <v>228</v>
      </c>
      <c r="N273" t="s">
        <v>33</v>
      </c>
      <c r="O273">
        <v>55</v>
      </c>
      <c r="P273" t="s">
        <v>385</v>
      </c>
      <c r="Q273"/>
      <c r="T273" t="s">
        <v>386</v>
      </c>
    </row>
    <row r="274" spans="2:20" hidden="1" x14ac:dyDescent="0.45">
      <c r="B274" s="29" t="s">
        <v>32</v>
      </c>
      <c r="F274" t="s">
        <v>381</v>
      </c>
      <c r="G274" t="s">
        <v>382</v>
      </c>
      <c r="H274" t="s">
        <v>401</v>
      </c>
      <c r="I274" t="s">
        <v>225</v>
      </c>
      <c r="J274" t="s">
        <v>384</v>
      </c>
      <c r="K274" t="s">
        <v>399</v>
      </c>
      <c r="M274" t="s">
        <v>228</v>
      </c>
      <c r="N274" t="s">
        <v>32</v>
      </c>
      <c r="O274">
        <v>710</v>
      </c>
      <c r="P274" t="s">
        <v>385</v>
      </c>
      <c r="Q274"/>
      <c r="T274" t="s">
        <v>386</v>
      </c>
    </row>
    <row r="275" spans="2:20" hidden="1" x14ac:dyDescent="0.45">
      <c r="F275" t="s">
        <v>381</v>
      </c>
      <c r="G275" t="s">
        <v>382</v>
      </c>
      <c r="H275" t="s">
        <v>401</v>
      </c>
      <c r="I275" t="s">
        <v>225</v>
      </c>
      <c r="J275" t="s">
        <v>384</v>
      </c>
      <c r="K275" t="s">
        <v>399</v>
      </c>
      <c r="M275" t="s">
        <v>228</v>
      </c>
      <c r="N275" t="s">
        <v>236</v>
      </c>
      <c r="O275">
        <v>148</v>
      </c>
      <c r="P275" t="s">
        <v>385</v>
      </c>
      <c r="Q275"/>
      <c r="T275" t="s">
        <v>386</v>
      </c>
    </row>
    <row r="276" spans="2:20" hidden="1" x14ac:dyDescent="0.45">
      <c r="B276" s="29" t="s">
        <v>27</v>
      </c>
      <c r="F276" t="s">
        <v>381</v>
      </c>
      <c r="G276" t="s">
        <v>382</v>
      </c>
      <c r="H276" t="s">
        <v>402</v>
      </c>
      <c r="I276" t="s">
        <v>225</v>
      </c>
      <c r="J276" t="s">
        <v>395</v>
      </c>
      <c r="K276" t="s">
        <v>399</v>
      </c>
      <c r="M276" t="s">
        <v>228</v>
      </c>
      <c r="N276" t="s">
        <v>27</v>
      </c>
      <c r="O276">
        <v>147</v>
      </c>
      <c r="P276" t="s">
        <v>385</v>
      </c>
      <c r="Q276"/>
      <c r="T276" t="s">
        <v>386</v>
      </c>
    </row>
    <row r="277" spans="2:20" hidden="1" x14ac:dyDescent="0.45">
      <c r="B277" s="29" t="s">
        <v>26</v>
      </c>
      <c r="F277" t="s">
        <v>381</v>
      </c>
      <c r="G277" t="s">
        <v>382</v>
      </c>
      <c r="H277" t="s">
        <v>401</v>
      </c>
      <c r="I277" t="s">
        <v>225</v>
      </c>
      <c r="J277" t="s">
        <v>384</v>
      </c>
      <c r="K277" t="s">
        <v>399</v>
      </c>
      <c r="M277" t="s">
        <v>228</v>
      </c>
      <c r="N277" t="s">
        <v>26</v>
      </c>
      <c r="O277">
        <v>2429</v>
      </c>
      <c r="P277" t="s">
        <v>385</v>
      </c>
      <c r="Q277"/>
      <c r="T277" t="s">
        <v>386</v>
      </c>
    </row>
    <row r="278" spans="2:20" hidden="1" x14ac:dyDescent="0.45">
      <c r="B278" s="29" t="s">
        <v>34</v>
      </c>
      <c r="F278" t="s">
        <v>381</v>
      </c>
      <c r="G278" t="s">
        <v>382</v>
      </c>
      <c r="H278" t="s">
        <v>403</v>
      </c>
      <c r="I278" t="s">
        <v>225</v>
      </c>
      <c r="J278" t="s">
        <v>393</v>
      </c>
      <c r="K278" t="s">
        <v>399</v>
      </c>
      <c r="M278" t="s">
        <v>228</v>
      </c>
      <c r="N278" t="s">
        <v>34</v>
      </c>
      <c r="O278">
        <v>3197</v>
      </c>
      <c r="P278" t="s">
        <v>387</v>
      </c>
      <c r="Q278"/>
      <c r="T278" t="s">
        <v>386</v>
      </c>
    </row>
    <row r="279" spans="2:20" hidden="1" x14ac:dyDescent="0.45">
      <c r="F279" t="s">
        <v>381</v>
      </c>
      <c r="G279" t="s">
        <v>382</v>
      </c>
      <c r="H279" t="s">
        <v>403</v>
      </c>
      <c r="I279" t="s">
        <v>225</v>
      </c>
      <c r="J279" t="s">
        <v>393</v>
      </c>
      <c r="K279" t="s">
        <v>399</v>
      </c>
      <c r="M279" t="s">
        <v>228</v>
      </c>
      <c r="N279" t="s">
        <v>236</v>
      </c>
      <c r="O279">
        <v>157</v>
      </c>
      <c r="P279" t="s">
        <v>385</v>
      </c>
      <c r="Q279"/>
      <c r="T279" t="s">
        <v>386</v>
      </c>
    </row>
    <row r="280" spans="2:20" hidden="1" x14ac:dyDescent="0.45">
      <c r="B280" s="29" t="s">
        <v>26</v>
      </c>
      <c r="F280" t="s">
        <v>381</v>
      </c>
      <c r="G280" t="s">
        <v>382</v>
      </c>
      <c r="H280" t="s">
        <v>403</v>
      </c>
      <c r="I280" t="s">
        <v>225</v>
      </c>
      <c r="J280" t="s">
        <v>393</v>
      </c>
      <c r="K280" t="s">
        <v>399</v>
      </c>
      <c r="M280" t="s">
        <v>228</v>
      </c>
      <c r="N280" t="s">
        <v>26</v>
      </c>
      <c r="O280">
        <v>7129</v>
      </c>
      <c r="P280" t="s">
        <v>385</v>
      </c>
      <c r="Q280"/>
      <c r="T280" t="s">
        <v>386</v>
      </c>
    </row>
    <row r="281" spans="2:20" hidden="1" x14ac:dyDescent="0.45">
      <c r="B281" s="29" t="s">
        <v>25</v>
      </c>
      <c r="F281" t="s">
        <v>381</v>
      </c>
      <c r="G281" t="s">
        <v>382</v>
      </c>
      <c r="H281" t="s">
        <v>403</v>
      </c>
      <c r="I281" t="s">
        <v>225</v>
      </c>
      <c r="J281" t="s">
        <v>393</v>
      </c>
      <c r="K281" t="s">
        <v>399</v>
      </c>
      <c r="M281" t="s">
        <v>228</v>
      </c>
      <c r="N281" t="s">
        <v>25</v>
      </c>
      <c r="O281">
        <v>768445</v>
      </c>
      <c r="P281" t="s">
        <v>385</v>
      </c>
      <c r="Q281"/>
      <c r="T281" t="s">
        <v>386</v>
      </c>
    </row>
    <row r="282" spans="2:20" hidden="1" x14ac:dyDescent="0.45">
      <c r="B282" s="29" t="s">
        <v>30</v>
      </c>
      <c r="F282" t="s">
        <v>381</v>
      </c>
      <c r="G282" t="s">
        <v>382</v>
      </c>
      <c r="H282" t="s">
        <v>403</v>
      </c>
      <c r="I282" t="s">
        <v>225</v>
      </c>
      <c r="J282" t="s">
        <v>393</v>
      </c>
      <c r="K282" t="s">
        <v>399</v>
      </c>
      <c r="M282" t="s">
        <v>228</v>
      </c>
      <c r="N282" t="s">
        <v>30</v>
      </c>
      <c r="O282">
        <v>8</v>
      </c>
      <c r="P282" t="s">
        <v>385</v>
      </c>
      <c r="Q282"/>
      <c r="T282" t="s">
        <v>386</v>
      </c>
    </row>
    <row r="283" spans="2:20" hidden="1" x14ac:dyDescent="0.45">
      <c r="B283" s="29" t="s">
        <v>32</v>
      </c>
      <c r="F283" t="s">
        <v>381</v>
      </c>
      <c r="G283" t="s">
        <v>382</v>
      </c>
      <c r="H283" t="s">
        <v>404</v>
      </c>
      <c r="I283" t="s">
        <v>225</v>
      </c>
      <c r="J283" t="s">
        <v>405</v>
      </c>
      <c r="K283" t="s">
        <v>391</v>
      </c>
      <c r="M283" t="s">
        <v>228</v>
      </c>
      <c r="N283" t="s">
        <v>32</v>
      </c>
      <c r="P283" t="s">
        <v>385</v>
      </c>
      <c r="Q283"/>
      <c r="T283" t="s">
        <v>386</v>
      </c>
    </row>
    <row r="284" spans="2:20" hidden="1" x14ac:dyDescent="0.45">
      <c r="F284" t="s">
        <v>381</v>
      </c>
      <c r="G284" t="s">
        <v>382</v>
      </c>
      <c r="H284" t="s">
        <v>406</v>
      </c>
      <c r="I284" t="s">
        <v>225</v>
      </c>
      <c r="J284" t="s">
        <v>407</v>
      </c>
      <c r="K284" t="s">
        <v>391</v>
      </c>
      <c r="M284" t="s">
        <v>228</v>
      </c>
      <c r="N284" t="s">
        <v>236</v>
      </c>
      <c r="P284" t="s">
        <v>385</v>
      </c>
      <c r="Q284"/>
      <c r="T284" t="s">
        <v>386</v>
      </c>
    </row>
    <row r="285" spans="2:20" hidden="1" x14ac:dyDescent="0.45">
      <c r="B285" s="29" t="s">
        <v>24</v>
      </c>
      <c r="F285" t="s">
        <v>381</v>
      </c>
      <c r="G285" t="s">
        <v>382</v>
      </c>
      <c r="H285" t="s">
        <v>406</v>
      </c>
      <c r="I285" t="s">
        <v>225</v>
      </c>
      <c r="J285" t="s">
        <v>407</v>
      </c>
      <c r="K285" t="s">
        <v>391</v>
      </c>
      <c r="M285" t="s">
        <v>228</v>
      </c>
      <c r="N285" t="s">
        <v>261</v>
      </c>
      <c r="P285" t="s">
        <v>385</v>
      </c>
      <c r="Q285"/>
      <c r="T285" t="s">
        <v>386</v>
      </c>
    </row>
    <row r="286" spans="2:20" hidden="1" x14ac:dyDescent="0.45">
      <c r="B286" s="29" t="s">
        <v>34</v>
      </c>
      <c r="F286" t="s">
        <v>381</v>
      </c>
      <c r="G286" t="s">
        <v>382</v>
      </c>
      <c r="H286" t="s">
        <v>406</v>
      </c>
      <c r="I286" t="s">
        <v>225</v>
      </c>
      <c r="J286" t="s">
        <v>407</v>
      </c>
      <c r="K286" t="s">
        <v>391</v>
      </c>
      <c r="M286" t="s">
        <v>228</v>
      </c>
      <c r="N286" t="s">
        <v>34</v>
      </c>
      <c r="P286" t="s">
        <v>387</v>
      </c>
      <c r="Q286"/>
      <c r="T286" t="s">
        <v>386</v>
      </c>
    </row>
    <row r="287" spans="2:20" hidden="1" x14ac:dyDescent="0.45">
      <c r="B287" s="29" t="s">
        <v>32</v>
      </c>
      <c r="F287" t="s">
        <v>381</v>
      </c>
      <c r="G287" t="s">
        <v>382</v>
      </c>
      <c r="H287" t="s">
        <v>408</v>
      </c>
      <c r="I287" t="s">
        <v>225</v>
      </c>
      <c r="J287" t="s">
        <v>409</v>
      </c>
      <c r="K287" t="s">
        <v>391</v>
      </c>
      <c r="M287" t="s">
        <v>228</v>
      </c>
      <c r="N287" t="s">
        <v>32</v>
      </c>
      <c r="O287">
        <v>8539</v>
      </c>
      <c r="P287" t="s">
        <v>385</v>
      </c>
      <c r="Q287"/>
      <c r="T287" t="s">
        <v>386</v>
      </c>
    </row>
    <row r="288" spans="2:20" hidden="1" x14ac:dyDescent="0.45">
      <c r="F288" t="s">
        <v>381</v>
      </c>
      <c r="G288" t="s">
        <v>382</v>
      </c>
      <c r="H288" t="s">
        <v>408</v>
      </c>
      <c r="I288" t="s">
        <v>225</v>
      </c>
      <c r="J288" t="s">
        <v>409</v>
      </c>
      <c r="K288" t="s">
        <v>391</v>
      </c>
      <c r="M288" t="s">
        <v>228</v>
      </c>
      <c r="N288" t="s">
        <v>400</v>
      </c>
      <c r="O288">
        <v>4</v>
      </c>
      <c r="P288" t="s">
        <v>385</v>
      </c>
      <c r="Q288"/>
      <c r="T288" t="s">
        <v>386</v>
      </c>
    </row>
    <row r="289" spans="2:20" hidden="1" x14ac:dyDescent="0.45">
      <c r="B289" s="29" t="s">
        <v>25</v>
      </c>
      <c r="F289" t="s">
        <v>381</v>
      </c>
      <c r="G289" t="s">
        <v>382</v>
      </c>
      <c r="H289" t="s">
        <v>408</v>
      </c>
      <c r="I289" t="s">
        <v>225</v>
      </c>
      <c r="J289" t="s">
        <v>409</v>
      </c>
      <c r="K289" t="s">
        <v>391</v>
      </c>
      <c r="M289" t="s">
        <v>228</v>
      </c>
      <c r="N289" t="s">
        <v>25</v>
      </c>
      <c r="O289">
        <v>694870</v>
      </c>
      <c r="P289" t="s">
        <v>385</v>
      </c>
      <c r="Q289"/>
      <c r="T289" t="s">
        <v>386</v>
      </c>
    </row>
    <row r="290" spans="2:20" hidden="1" x14ac:dyDescent="0.45">
      <c r="F290" t="s">
        <v>381</v>
      </c>
      <c r="G290" t="s">
        <v>382</v>
      </c>
      <c r="H290" t="s">
        <v>404</v>
      </c>
      <c r="I290" t="s">
        <v>225</v>
      </c>
      <c r="J290" t="s">
        <v>405</v>
      </c>
      <c r="K290" t="s">
        <v>391</v>
      </c>
      <c r="M290" t="s">
        <v>228</v>
      </c>
      <c r="N290" t="s">
        <v>236</v>
      </c>
      <c r="P290" t="s">
        <v>385</v>
      </c>
      <c r="Q290"/>
      <c r="T290" t="s">
        <v>386</v>
      </c>
    </row>
    <row r="291" spans="2:20" hidden="1" x14ac:dyDescent="0.45">
      <c r="B291" s="29" t="s">
        <v>43</v>
      </c>
      <c r="F291" t="s">
        <v>381</v>
      </c>
      <c r="G291" t="s">
        <v>382</v>
      </c>
      <c r="H291" t="s">
        <v>410</v>
      </c>
      <c r="I291" t="s">
        <v>225</v>
      </c>
      <c r="J291" t="s">
        <v>407</v>
      </c>
      <c r="K291" t="s">
        <v>399</v>
      </c>
      <c r="M291" t="s">
        <v>228</v>
      </c>
      <c r="N291" t="s">
        <v>28</v>
      </c>
      <c r="P291" t="s">
        <v>385</v>
      </c>
      <c r="Q291"/>
      <c r="T291" t="s">
        <v>386</v>
      </c>
    </row>
    <row r="292" spans="2:20" hidden="1" x14ac:dyDescent="0.45">
      <c r="B292" s="29" t="s">
        <v>32</v>
      </c>
      <c r="F292" t="s">
        <v>381</v>
      </c>
      <c r="G292" t="s">
        <v>382</v>
      </c>
      <c r="H292" t="s">
        <v>411</v>
      </c>
      <c r="I292" t="s">
        <v>225</v>
      </c>
      <c r="J292" t="s">
        <v>405</v>
      </c>
      <c r="K292" t="s">
        <v>399</v>
      </c>
      <c r="M292" t="s">
        <v>228</v>
      </c>
      <c r="N292" t="s">
        <v>32</v>
      </c>
      <c r="P292" t="s">
        <v>385</v>
      </c>
      <c r="Q292"/>
      <c r="T292" t="s">
        <v>386</v>
      </c>
    </row>
    <row r="293" spans="2:20" hidden="1" x14ac:dyDescent="0.45">
      <c r="B293" s="29" t="s">
        <v>26</v>
      </c>
      <c r="F293" t="s">
        <v>381</v>
      </c>
      <c r="G293" t="s">
        <v>382</v>
      </c>
      <c r="H293" t="s">
        <v>410</v>
      </c>
      <c r="I293" t="s">
        <v>225</v>
      </c>
      <c r="J293" t="s">
        <v>407</v>
      </c>
      <c r="K293" t="s">
        <v>399</v>
      </c>
      <c r="M293" t="s">
        <v>228</v>
      </c>
      <c r="N293" t="s">
        <v>26</v>
      </c>
      <c r="P293" t="s">
        <v>385</v>
      </c>
      <c r="Q293"/>
      <c r="T293" t="s">
        <v>386</v>
      </c>
    </row>
    <row r="294" spans="2:20" hidden="1" x14ac:dyDescent="0.45">
      <c r="B294" s="29" t="s">
        <v>33</v>
      </c>
      <c r="F294" t="s">
        <v>381</v>
      </c>
      <c r="G294" t="s">
        <v>382</v>
      </c>
      <c r="H294" t="s">
        <v>410</v>
      </c>
      <c r="I294" t="s">
        <v>225</v>
      </c>
      <c r="J294" t="s">
        <v>407</v>
      </c>
      <c r="K294" t="s">
        <v>399</v>
      </c>
      <c r="M294" t="s">
        <v>228</v>
      </c>
      <c r="N294" t="s">
        <v>33</v>
      </c>
      <c r="P294" t="s">
        <v>385</v>
      </c>
      <c r="Q294"/>
      <c r="T294" t="s">
        <v>386</v>
      </c>
    </row>
    <row r="295" spans="2:20" hidden="1" x14ac:dyDescent="0.45">
      <c r="B295" s="29" t="s">
        <v>26</v>
      </c>
      <c r="F295" t="s">
        <v>381</v>
      </c>
      <c r="G295" t="s">
        <v>382</v>
      </c>
      <c r="H295" t="s">
        <v>412</v>
      </c>
      <c r="I295" t="s">
        <v>225</v>
      </c>
      <c r="J295" t="s">
        <v>409</v>
      </c>
      <c r="K295" t="s">
        <v>399</v>
      </c>
      <c r="M295" t="s">
        <v>228</v>
      </c>
      <c r="N295" t="s">
        <v>26</v>
      </c>
      <c r="O295">
        <v>5354</v>
      </c>
      <c r="P295" t="s">
        <v>385</v>
      </c>
      <c r="Q295"/>
      <c r="T295" t="s">
        <v>386</v>
      </c>
    </row>
    <row r="296" spans="2:20" hidden="1" x14ac:dyDescent="0.45">
      <c r="B296" s="29" t="s">
        <v>24</v>
      </c>
      <c r="F296" t="s">
        <v>381</v>
      </c>
      <c r="G296" t="s">
        <v>382</v>
      </c>
      <c r="H296" t="s">
        <v>411</v>
      </c>
      <c r="I296" t="s">
        <v>225</v>
      </c>
      <c r="J296" t="s">
        <v>405</v>
      </c>
      <c r="K296" t="s">
        <v>399</v>
      </c>
      <c r="M296" t="s">
        <v>228</v>
      </c>
      <c r="N296" t="s">
        <v>261</v>
      </c>
      <c r="P296" t="s">
        <v>385</v>
      </c>
      <c r="Q296"/>
      <c r="T296" t="s">
        <v>386</v>
      </c>
    </row>
    <row r="297" spans="2:20" hidden="1" x14ac:dyDescent="0.45">
      <c r="B297" s="29" t="s">
        <v>25</v>
      </c>
      <c r="F297" t="s">
        <v>381</v>
      </c>
      <c r="G297" t="s">
        <v>382</v>
      </c>
      <c r="H297" t="s">
        <v>412</v>
      </c>
      <c r="I297" t="s">
        <v>225</v>
      </c>
      <c r="J297" t="s">
        <v>409</v>
      </c>
      <c r="K297" t="s">
        <v>399</v>
      </c>
      <c r="M297" t="s">
        <v>228</v>
      </c>
      <c r="N297" t="s">
        <v>25</v>
      </c>
      <c r="O297">
        <v>778282</v>
      </c>
      <c r="P297" t="s">
        <v>385</v>
      </c>
      <c r="Q297"/>
      <c r="T297" t="s">
        <v>386</v>
      </c>
    </row>
    <row r="298" spans="2:20" hidden="1" x14ac:dyDescent="0.45">
      <c r="B298" s="29" t="s">
        <v>33</v>
      </c>
      <c r="F298" t="s">
        <v>381</v>
      </c>
      <c r="G298" t="s">
        <v>382</v>
      </c>
      <c r="H298" t="s">
        <v>413</v>
      </c>
      <c r="I298" t="s">
        <v>225</v>
      </c>
      <c r="J298" t="s">
        <v>414</v>
      </c>
      <c r="K298" t="s">
        <v>399</v>
      </c>
      <c r="M298" t="s">
        <v>228</v>
      </c>
      <c r="N298" t="s">
        <v>33</v>
      </c>
      <c r="O298">
        <v>60</v>
      </c>
      <c r="P298" t="s">
        <v>385</v>
      </c>
      <c r="Q298"/>
      <c r="T298" t="s">
        <v>386</v>
      </c>
    </row>
    <row r="299" spans="2:20" hidden="1" x14ac:dyDescent="0.45">
      <c r="B299" s="29" t="s">
        <v>34</v>
      </c>
      <c r="F299" t="s">
        <v>381</v>
      </c>
      <c r="G299" t="s">
        <v>382</v>
      </c>
      <c r="H299" t="s">
        <v>410</v>
      </c>
      <c r="I299" t="s">
        <v>225</v>
      </c>
      <c r="J299" t="s">
        <v>407</v>
      </c>
      <c r="K299" t="s">
        <v>399</v>
      </c>
      <c r="M299" t="s">
        <v>228</v>
      </c>
      <c r="N299" t="s">
        <v>34</v>
      </c>
      <c r="P299" t="s">
        <v>387</v>
      </c>
      <c r="Q299"/>
      <c r="T299" t="s">
        <v>386</v>
      </c>
    </row>
    <row r="300" spans="2:20" hidden="1" x14ac:dyDescent="0.45">
      <c r="B300" s="29" t="s">
        <v>27</v>
      </c>
      <c r="F300" t="s">
        <v>381</v>
      </c>
      <c r="G300" t="s">
        <v>382</v>
      </c>
      <c r="H300" t="s">
        <v>413</v>
      </c>
      <c r="I300" t="s">
        <v>225</v>
      </c>
      <c r="J300" t="s">
        <v>414</v>
      </c>
      <c r="K300" t="s">
        <v>399</v>
      </c>
      <c r="M300" t="s">
        <v>228</v>
      </c>
      <c r="N300" t="s">
        <v>27</v>
      </c>
      <c r="O300">
        <v>159</v>
      </c>
      <c r="P300" t="s">
        <v>385</v>
      </c>
      <c r="Q300"/>
      <c r="T300" t="s">
        <v>386</v>
      </c>
    </row>
    <row r="301" spans="2:20" hidden="1" x14ac:dyDescent="0.45">
      <c r="B301" s="29" t="s">
        <v>27</v>
      </c>
      <c r="F301" t="s">
        <v>381</v>
      </c>
      <c r="G301" t="s">
        <v>382</v>
      </c>
      <c r="H301" t="s">
        <v>415</v>
      </c>
      <c r="I301" t="s">
        <v>225</v>
      </c>
      <c r="J301" t="s">
        <v>416</v>
      </c>
      <c r="K301" t="s">
        <v>399</v>
      </c>
      <c r="M301" t="s">
        <v>228</v>
      </c>
      <c r="N301" t="s">
        <v>27</v>
      </c>
      <c r="O301">
        <v>159</v>
      </c>
      <c r="P301" t="s">
        <v>385</v>
      </c>
      <c r="Q301"/>
      <c r="T301" t="s">
        <v>386</v>
      </c>
    </row>
    <row r="302" spans="2:20" hidden="1" x14ac:dyDescent="0.45">
      <c r="B302" s="29" t="s">
        <v>33</v>
      </c>
      <c r="F302" t="s">
        <v>381</v>
      </c>
      <c r="G302" t="s">
        <v>382</v>
      </c>
      <c r="H302" t="s">
        <v>415</v>
      </c>
      <c r="I302" t="s">
        <v>225</v>
      </c>
      <c r="J302" t="s">
        <v>416</v>
      </c>
      <c r="K302" t="s">
        <v>399</v>
      </c>
      <c r="M302" t="s">
        <v>228</v>
      </c>
      <c r="N302" t="s">
        <v>33</v>
      </c>
      <c r="O302">
        <v>59</v>
      </c>
      <c r="P302" t="s">
        <v>385</v>
      </c>
      <c r="Q302"/>
      <c r="T302" t="s">
        <v>386</v>
      </c>
    </row>
    <row r="303" spans="2:20" hidden="1" x14ac:dyDescent="0.45">
      <c r="B303" s="29" t="s">
        <v>27</v>
      </c>
      <c r="F303" t="s">
        <v>381</v>
      </c>
      <c r="G303" t="s">
        <v>382</v>
      </c>
      <c r="H303" t="s">
        <v>417</v>
      </c>
      <c r="I303" t="s">
        <v>225</v>
      </c>
      <c r="J303" t="s">
        <v>418</v>
      </c>
      <c r="K303" t="s">
        <v>399</v>
      </c>
      <c r="M303" t="s">
        <v>228</v>
      </c>
      <c r="N303" t="s">
        <v>27</v>
      </c>
      <c r="P303" t="s">
        <v>385</v>
      </c>
      <c r="Q303"/>
      <c r="T303" t="s">
        <v>386</v>
      </c>
    </row>
    <row r="304" spans="2:20" hidden="1" x14ac:dyDescent="0.45">
      <c r="B304" s="29" t="s">
        <v>26</v>
      </c>
      <c r="F304" t="s">
        <v>381</v>
      </c>
      <c r="G304" t="s">
        <v>382</v>
      </c>
      <c r="H304" t="s">
        <v>417</v>
      </c>
      <c r="I304" t="s">
        <v>225</v>
      </c>
      <c r="J304" t="s">
        <v>418</v>
      </c>
      <c r="K304" t="s">
        <v>399</v>
      </c>
      <c r="M304" t="s">
        <v>228</v>
      </c>
      <c r="N304" t="s">
        <v>26</v>
      </c>
      <c r="P304" t="s">
        <v>385</v>
      </c>
      <c r="Q304"/>
      <c r="T304" t="s">
        <v>386</v>
      </c>
    </row>
    <row r="305" spans="2:20" hidden="1" x14ac:dyDescent="0.45">
      <c r="B305" s="29" t="s">
        <v>25</v>
      </c>
      <c r="D305" s="29" t="s">
        <v>53</v>
      </c>
      <c r="F305" t="s">
        <v>381</v>
      </c>
      <c r="G305" t="s">
        <v>382</v>
      </c>
      <c r="H305" t="s">
        <v>419</v>
      </c>
      <c r="I305" t="s">
        <v>225</v>
      </c>
      <c r="J305" t="s">
        <v>405</v>
      </c>
      <c r="K305" t="s">
        <v>35</v>
      </c>
      <c r="M305" t="s">
        <v>228</v>
      </c>
      <c r="N305" t="s">
        <v>25</v>
      </c>
      <c r="O305">
        <v>6019</v>
      </c>
      <c r="P305" t="s">
        <v>385</v>
      </c>
      <c r="Q305"/>
      <c r="T305" t="s">
        <v>386</v>
      </c>
    </row>
    <row r="306" spans="2:20" hidden="1" x14ac:dyDescent="0.45">
      <c r="B306" s="29" t="s">
        <v>32</v>
      </c>
      <c r="D306" s="29" t="s">
        <v>53</v>
      </c>
      <c r="F306" t="s">
        <v>381</v>
      </c>
      <c r="G306" t="s">
        <v>382</v>
      </c>
      <c r="H306" t="s">
        <v>419</v>
      </c>
      <c r="I306" t="s">
        <v>225</v>
      </c>
      <c r="J306" t="s">
        <v>405</v>
      </c>
      <c r="K306" t="s">
        <v>35</v>
      </c>
      <c r="M306" t="s">
        <v>228</v>
      </c>
      <c r="N306" t="s">
        <v>32</v>
      </c>
      <c r="O306">
        <v>13</v>
      </c>
      <c r="P306" t="s">
        <v>385</v>
      </c>
      <c r="Q306"/>
      <c r="T306" t="s">
        <v>386</v>
      </c>
    </row>
    <row r="307" spans="2:20" hidden="1" x14ac:dyDescent="0.45">
      <c r="B307" s="29" t="s">
        <v>30</v>
      </c>
      <c r="D307" s="29" t="s">
        <v>53</v>
      </c>
      <c r="F307" t="s">
        <v>381</v>
      </c>
      <c r="G307" t="s">
        <v>382</v>
      </c>
      <c r="H307" t="s">
        <v>419</v>
      </c>
      <c r="I307" t="s">
        <v>225</v>
      </c>
      <c r="J307" t="s">
        <v>405</v>
      </c>
      <c r="K307" t="s">
        <v>35</v>
      </c>
      <c r="M307" t="s">
        <v>228</v>
      </c>
      <c r="N307" t="s">
        <v>30</v>
      </c>
      <c r="O307">
        <v>78</v>
      </c>
      <c r="P307" t="s">
        <v>385</v>
      </c>
      <c r="Q307"/>
      <c r="T307" t="s">
        <v>386</v>
      </c>
    </row>
    <row r="308" spans="2:20" hidden="1" x14ac:dyDescent="0.45">
      <c r="B308" s="29" t="s">
        <v>26</v>
      </c>
      <c r="D308" s="29" t="s">
        <v>53</v>
      </c>
      <c r="F308" t="s">
        <v>381</v>
      </c>
      <c r="G308" t="s">
        <v>382</v>
      </c>
      <c r="H308" t="s">
        <v>420</v>
      </c>
      <c r="I308" t="s">
        <v>225</v>
      </c>
      <c r="J308" t="s">
        <v>407</v>
      </c>
      <c r="K308" t="s">
        <v>35</v>
      </c>
      <c r="M308" t="s">
        <v>228</v>
      </c>
      <c r="N308" t="s">
        <v>26</v>
      </c>
      <c r="O308">
        <v>11933</v>
      </c>
      <c r="P308" t="s">
        <v>385</v>
      </c>
      <c r="Q308"/>
      <c r="T308" t="s">
        <v>386</v>
      </c>
    </row>
    <row r="309" spans="2:20" hidden="1" x14ac:dyDescent="0.45">
      <c r="B309" s="29" t="s">
        <v>27</v>
      </c>
      <c r="D309" s="29" t="s">
        <v>53</v>
      </c>
      <c r="F309" t="s">
        <v>381</v>
      </c>
      <c r="G309" t="s">
        <v>382</v>
      </c>
      <c r="H309" t="s">
        <v>421</v>
      </c>
      <c r="I309" t="s">
        <v>225</v>
      </c>
      <c r="J309" t="s">
        <v>409</v>
      </c>
      <c r="K309" t="s">
        <v>35</v>
      </c>
      <c r="M309" t="s">
        <v>228</v>
      </c>
      <c r="N309" t="s">
        <v>27</v>
      </c>
      <c r="O309">
        <v>116</v>
      </c>
      <c r="P309" t="s">
        <v>385</v>
      </c>
      <c r="Q309"/>
      <c r="T309" t="s">
        <v>386</v>
      </c>
    </row>
    <row r="310" spans="2:20" hidden="1" x14ac:dyDescent="0.45">
      <c r="D310" s="29" t="s">
        <v>53</v>
      </c>
      <c r="F310" t="s">
        <v>381</v>
      </c>
      <c r="G310" t="s">
        <v>382</v>
      </c>
      <c r="H310" t="s">
        <v>419</v>
      </c>
      <c r="I310" t="s">
        <v>225</v>
      </c>
      <c r="J310" t="s">
        <v>405</v>
      </c>
      <c r="K310" t="s">
        <v>35</v>
      </c>
      <c r="M310" t="s">
        <v>228</v>
      </c>
      <c r="N310" t="s">
        <v>400</v>
      </c>
      <c r="O310">
        <v>8</v>
      </c>
      <c r="P310" t="s">
        <v>385</v>
      </c>
      <c r="Q310"/>
      <c r="T310" t="s">
        <v>386</v>
      </c>
    </row>
    <row r="311" spans="2:20" hidden="1" x14ac:dyDescent="0.45">
      <c r="B311" s="29" t="s">
        <v>32</v>
      </c>
      <c r="D311" s="29" t="s">
        <v>53</v>
      </c>
      <c r="F311" t="s">
        <v>381</v>
      </c>
      <c r="G311" t="s">
        <v>382</v>
      </c>
      <c r="H311" t="s">
        <v>421</v>
      </c>
      <c r="I311" t="s">
        <v>225</v>
      </c>
      <c r="J311" t="s">
        <v>409</v>
      </c>
      <c r="K311" t="s">
        <v>35</v>
      </c>
      <c r="M311" t="s">
        <v>228</v>
      </c>
      <c r="N311" t="s">
        <v>32</v>
      </c>
      <c r="O311">
        <v>23</v>
      </c>
      <c r="P311" t="s">
        <v>385</v>
      </c>
      <c r="Q311"/>
      <c r="T311" t="s">
        <v>386</v>
      </c>
    </row>
    <row r="312" spans="2:20" hidden="1" x14ac:dyDescent="0.45">
      <c r="B312" s="29" t="s">
        <v>30</v>
      </c>
      <c r="D312" s="29" t="s">
        <v>53</v>
      </c>
      <c r="F312" t="s">
        <v>381</v>
      </c>
      <c r="G312" t="s">
        <v>382</v>
      </c>
      <c r="H312" t="s">
        <v>421</v>
      </c>
      <c r="I312" t="s">
        <v>225</v>
      </c>
      <c r="J312" t="s">
        <v>409</v>
      </c>
      <c r="K312" t="s">
        <v>35</v>
      </c>
      <c r="M312" t="s">
        <v>228</v>
      </c>
      <c r="N312" t="s">
        <v>30</v>
      </c>
      <c r="O312">
        <v>56</v>
      </c>
      <c r="P312" t="s">
        <v>385</v>
      </c>
      <c r="Q312"/>
      <c r="T312" t="s">
        <v>386</v>
      </c>
    </row>
    <row r="313" spans="2:20" hidden="1" x14ac:dyDescent="0.45">
      <c r="D313" s="29" t="s">
        <v>53</v>
      </c>
      <c r="F313" t="s">
        <v>381</v>
      </c>
      <c r="G313" t="s">
        <v>382</v>
      </c>
      <c r="H313" t="s">
        <v>419</v>
      </c>
      <c r="I313" t="s">
        <v>225</v>
      </c>
      <c r="J313" t="s">
        <v>405</v>
      </c>
      <c r="K313" t="s">
        <v>35</v>
      </c>
      <c r="M313" t="s">
        <v>228</v>
      </c>
      <c r="N313" t="s">
        <v>236</v>
      </c>
      <c r="O313">
        <v>98</v>
      </c>
      <c r="P313" t="s">
        <v>385</v>
      </c>
      <c r="Q313"/>
      <c r="T313" t="s">
        <v>386</v>
      </c>
    </row>
    <row r="314" spans="2:20" hidden="1" x14ac:dyDescent="0.45">
      <c r="F314" t="s">
        <v>381</v>
      </c>
      <c r="G314" t="s">
        <v>382</v>
      </c>
      <c r="H314" t="s">
        <v>422</v>
      </c>
      <c r="I314" t="s">
        <v>225</v>
      </c>
      <c r="J314" t="s">
        <v>418</v>
      </c>
      <c r="K314" t="s">
        <v>391</v>
      </c>
      <c r="M314" t="s">
        <v>228</v>
      </c>
      <c r="N314" t="s">
        <v>236</v>
      </c>
      <c r="P314" t="s">
        <v>385</v>
      </c>
      <c r="Q314"/>
      <c r="T314" t="s">
        <v>386</v>
      </c>
    </row>
    <row r="315" spans="2:20" hidden="1" x14ac:dyDescent="0.45">
      <c r="D315" s="29" t="s">
        <v>53</v>
      </c>
      <c r="F315" t="s">
        <v>381</v>
      </c>
      <c r="G315" t="s">
        <v>382</v>
      </c>
      <c r="H315" t="s">
        <v>423</v>
      </c>
      <c r="I315" t="s">
        <v>225</v>
      </c>
      <c r="J315" t="s">
        <v>416</v>
      </c>
      <c r="K315" t="s">
        <v>35</v>
      </c>
      <c r="M315" t="s">
        <v>228</v>
      </c>
      <c r="N315" t="s">
        <v>236</v>
      </c>
      <c r="O315">
        <v>1005</v>
      </c>
      <c r="P315" t="s">
        <v>385</v>
      </c>
      <c r="Q315"/>
      <c r="T315" t="s">
        <v>386</v>
      </c>
    </row>
    <row r="316" spans="2:20" hidden="1" x14ac:dyDescent="0.45">
      <c r="B316" s="29" t="s">
        <v>24</v>
      </c>
      <c r="D316" s="29" t="s">
        <v>53</v>
      </c>
      <c r="F316" t="s">
        <v>381</v>
      </c>
      <c r="G316" t="s">
        <v>382</v>
      </c>
      <c r="H316" t="s">
        <v>424</v>
      </c>
      <c r="I316" t="s">
        <v>225</v>
      </c>
      <c r="J316" t="s">
        <v>414</v>
      </c>
      <c r="K316" t="s">
        <v>35</v>
      </c>
      <c r="M316" t="s">
        <v>228</v>
      </c>
      <c r="N316" t="s">
        <v>261</v>
      </c>
      <c r="O316">
        <v>1587</v>
      </c>
      <c r="P316" t="s">
        <v>385</v>
      </c>
      <c r="Q316"/>
      <c r="T316" t="s">
        <v>386</v>
      </c>
    </row>
    <row r="317" spans="2:20" hidden="1" x14ac:dyDescent="0.45">
      <c r="B317" s="29" t="s">
        <v>32</v>
      </c>
      <c r="D317" s="29" t="s">
        <v>53</v>
      </c>
      <c r="F317" t="s">
        <v>381</v>
      </c>
      <c r="G317" t="s">
        <v>382</v>
      </c>
      <c r="H317" t="s">
        <v>423</v>
      </c>
      <c r="I317" t="s">
        <v>225</v>
      </c>
      <c r="J317" t="s">
        <v>416</v>
      </c>
      <c r="K317" t="s">
        <v>35</v>
      </c>
      <c r="M317" t="s">
        <v>228</v>
      </c>
      <c r="N317" t="s">
        <v>32</v>
      </c>
      <c r="O317">
        <v>42</v>
      </c>
      <c r="P317" t="s">
        <v>385</v>
      </c>
      <c r="Q317"/>
      <c r="T317" t="s">
        <v>386</v>
      </c>
    </row>
    <row r="318" spans="2:20" hidden="1" x14ac:dyDescent="0.45">
      <c r="B318" s="29" t="s">
        <v>32</v>
      </c>
      <c r="D318" s="29" t="s">
        <v>53</v>
      </c>
      <c r="F318" t="s">
        <v>381</v>
      </c>
      <c r="G318" t="s">
        <v>382</v>
      </c>
      <c r="H318" t="s">
        <v>420</v>
      </c>
      <c r="I318" t="s">
        <v>225</v>
      </c>
      <c r="J318" t="s">
        <v>407</v>
      </c>
      <c r="K318" t="s">
        <v>35</v>
      </c>
      <c r="M318" t="s">
        <v>228</v>
      </c>
      <c r="N318" t="s">
        <v>32</v>
      </c>
      <c r="O318">
        <v>15</v>
      </c>
      <c r="P318" t="s">
        <v>385</v>
      </c>
      <c r="Q318"/>
      <c r="T318" t="s">
        <v>386</v>
      </c>
    </row>
    <row r="319" spans="2:20" hidden="1" x14ac:dyDescent="0.45">
      <c r="D319" s="29" t="s">
        <v>53</v>
      </c>
      <c r="F319" t="s">
        <v>381</v>
      </c>
      <c r="G319" t="s">
        <v>382</v>
      </c>
      <c r="H319" t="s">
        <v>425</v>
      </c>
      <c r="I319" t="s">
        <v>225</v>
      </c>
      <c r="J319" t="s">
        <v>418</v>
      </c>
      <c r="K319" t="s">
        <v>35</v>
      </c>
      <c r="M319" t="s">
        <v>228</v>
      </c>
      <c r="N319" t="s">
        <v>400</v>
      </c>
      <c r="O319">
        <v>8</v>
      </c>
      <c r="P319" t="s">
        <v>385</v>
      </c>
      <c r="Q319"/>
      <c r="T319" t="s">
        <v>386</v>
      </c>
    </row>
    <row r="320" spans="2:20" hidden="1" x14ac:dyDescent="0.45">
      <c r="B320" s="29" t="s">
        <v>32</v>
      </c>
      <c r="D320" s="29" t="s">
        <v>53</v>
      </c>
      <c r="F320" t="s">
        <v>381</v>
      </c>
      <c r="G320" t="s">
        <v>382</v>
      </c>
      <c r="H320" t="s">
        <v>425</v>
      </c>
      <c r="I320" t="s">
        <v>225</v>
      </c>
      <c r="J320" t="s">
        <v>418</v>
      </c>
      <c r="K320" t="s">
        <v>35</v>
      </c>
      <c r="M320" t="s">
        <v>228</v>
      </c>
      <c r="N320" t="s">
        <v>32</v>
      </c>
      <c r="O320">
        <v>36</v>
      </c>
      <c r="P320" t="s">
        <v>385</v>
      </c>
      <c r="Q320"/>
      <c r="T320" t="s">
        <v>386</v>
      </c>
    </row>
    <row r="321" spans="2:20" hidden="1" x14ac:dyDescent="0.45">
      <c r="B321" s="29" t="s">
        <v>30</v>
      </c>
      <c r="D321" s="29" t="s">
        <v>53</v>
      </c>
      <c r="F321" t="s">
        <v>381</v>
      </c>
      <c r="G321" t="s">
        <v>382</v>
      </c>
      <c r="H321" t="s">
        <v>425</v>
      </c>
      <c r="I321" t="s">
        <v>225</v>
      </c>
      <c r="J321" t="s">
        <v>418</v>
      </c>
      <c r="K321" t="s">
        <v>35</v>
      </c>
      <c r="M321" t="s">
        <v>228</v>
      </c>
      <c r="N321" t="s">
        <v>30</v>
      </c>
      <c r="O321">
        <v>758</v>
      </c>
      <c r="P321" t="s">
        <v>385</v>
      </c>
      <c r="Q321"/>
      <c r="T321" t="s">
        <v>386</v>
      </c>
    </row>
    <row r="322" spans="2:20" hidden="1" x14ac:dyDescent="0.45">
      <c r="B322" s="29" t="s">
        <v>26</v>
      </c>
      <c r="F322" t="s">
        <v>381</v>
      </c>
      <c r="G322" t="s">
        <v>382</v>
      </c>
      <c r="H322" t="s">
        <v>426</v>
      </c>
      <c r="I322" t="s">
        <v>225</v>
      </c>
      <c r="J322" t="s">
        <v>416</v>
      </c>
      <c r="K322" t="s">
        <v>391</v>
      </c>
      <c r="M322" t="s">
        <v>228</v>
      </c>
      <c r="N322" t="s">
        <v>26</v>
      </c>
      <c r="O322">
        <v>3445</v>
      </c>
      <c r="P322" t="s">
        <v>385</v>
      </c>
      <c r="Q322"/>
      <c r="T322" t="s">
        <v>386</v>
      </c>
    </row>
    <row r="323" spans="2:20" hidden="1" x14ac:dyDescent="0.45">
      <c r="B323" s="29" t="s">
        <v>25</v>
      </c>
      <c r="F323" t="s">
        <v>381</v>
      </c>
      <c r="G323" t="s">
        <v>382</v>
      </c>
      <c r="H323" t="s">
        <v>427</v>
      </c>
      <c r="I323" t="s">
        <v>225</v>
      </c>
      <c r="J323" t="s">
        <v>414</v>
      </c>
      <c r="K323" t="s">
        <v>391</v>
      </c>
      <c r="M323" t="s">
        <v>228</v>
      </c>
      <c r="N323" t="s">
        <v>25</v>
      </c>
      <c r="O323">
        <v>695237</v>
      </c>
      <c r="P323" t="s">
        <v>385</v>
      </c>
      <c r="Q323"/>
      <c r="T323" t="s">
        <v>386</v>
      </c>
    </row>
    <row r="324" spans="2:20" hidden="1" x14ac:dyDescent="0.45">
      <c r="B324" s="29" t="s">
        <v>27</v>
      </c>
      <c r="F324" t="s">
        <v>381</v>
      </c>
      <c r="G324" t="s">
        <v>382</v>
      </c>
      <c r="H324" t="s">
        <v>427</v>
      </c>
      <c r="I324" t="s">
        <v>225</v>
      </c>
      <c r="J324" t="s">
        <v>414</v>
      </c>
      <c r="K324" t="s">
        <v>391</v>
      </c>
      <c r="M324" t="s">
        <v>228</v>
      </c>
      <c r="N324" t="s">
        <v>27</v>
      </c>
      <c r="O324">
        <v>4299</v>
      </c>
      <c r="P324" t="s">
        <v>385</v>
      </c>
      <c r="Q324"/>
      <c r="T324" t="s">
        <v>386</v>
      </c>
    </row>
    <row r="325" spans="2:20" hidden="1" x14ac:dyDescent="0.45">
      <c r="B325" s="29" t="s">
        <v>43</v>
      </c>
      <c r="F325" t="s">
        <v>381</v>
      </c>
      <c r="G325" t="s">
        <v>382</v>
      </c>
      <c r="H325" t="s">
        <v>422</v>
      </c>
      <c r="I325" t="s">
        <v>225</v>
      </c>
      <c r="J325" t="s">
        <v>418</v>
      </c>
      <c r="K325" t="s">
        <v>391</v>
      </c>
      <c r="M325" t="s">
        <v>228</v>
      </c>
      <c r="N325" t="s">
        <v>28</v>
      </c>
      <c r="P325" t="s">
        <v>385</v>
      </c>
      <c r="Q325"/>
      <c r="T325" t="s">
        <v>386</v>
      </c>
    </row>
    <row r="326" spans="2:20" hidden="1" x14ac:dyDescent="0.45">
      <c r="B326" s="29" t="s">
        <v>32</v>
      </c>
      <c r="F326" t="s">
        <v>381</v>
      </c>
      <c r="G326" t="s">
        <v>382</v>
      </c>
      <c r="H326" t="s">
        <v>428</v>
      </c>
      <c r="I326" t="s">
        <v>225</v>
      </c>
      <c r="J326" t="s">
        <v>384</v>
      </c>
      <c r="K326" t="s">
        <v>391</v>
      </c>
      <c r="M326" t="s">
        <v>228</v>
      </c>
      <c r="N326" t="s">
        <v>32</v>
      </c>
      <c r="O326">
        <v>22483</v>
      </c>
      <c r="P326" t="s">
        <v>385</v>
      </c>
      <c r="Q326"/>
      <c r="T326" t="s">
        <v>386</v>
      </c>
    </row>
    <row r="327" spans="2:20" hidden="1" x14ac:dyDescent="0.45">
      <c r="B327" s="29" t="s">
        <v>26</v>
      </c>
      <c r="F327" t="s">
        <v>381</v>
      </c>
      <c r="G327" t="s">
        <v>382</v>
      </c>
      <c r="H327" t="s">
        <v>422</v>
      </c>
      <c r="I327" t="s">
        <v>225</v>
      </c>
      <c r="J327" t="s">
        <v>418</v>
      </c>
      <c r="K327" t="s">
        <v>391</v>
      </c>
      <c r="M327" t="s">
        <v>228</v>
      </c>
      <c r="N327" t="s">
        <v>26</v>
      </c>
      <c r="P327" t="s">
        <v>385</v>
      </c>
      <c r="Q327"/>
      <c r="T327" t="s">
        <v>386</v>
      </c>
    </row>
    <row r="328" spans="2:20" hidden="1" x14ac:dyDescent="0.45">
      <c r="B328" s="29" t="s">
        <v>24</v>
      </c>
      <c r="F328" t="s">
        <v>381</v>
      </c>
      <c r="G328" t="s">
        <v>382</v>
      </c>
      <c r="H328" t="s">
        <v>422</v>
      </c>
      <c r="I328" t="s">
        <v>225</v>
      </c>
      <c r="J328" t="s">
        <v>418</v>
      </c>
      <c r="K328" t="s">
        <v>391</v>
      </c>
      <c r="M328" t="s">
        <v>228</v>
      </c>
      <c r="N328" t="s">
        <v>261</v>
      </c>
      <c r="P328" t="s">
        <v>385</v>
      </c>
      <c r="Q328"/>
      <c r="T328" t="s">
        <v>386</v>
      </c>
    </row>
    <row r="329" spans="2:20" hidden="1" x14ac:dyDescent="0.45">
      <c r="B329" s="29" t="s">
        <v>33</v>
      </c>
      <c r="F329" t="s">
        <v>381</v>
      </c>
      <c r="G329" t="s">
        <v>382</v>
      </c>
      <c r="H329" t="s">
        <v>422</v>
      </c>
      <c r="I329" t="s">
        <v>225</v>
      </c>
      <c r="J329" t="s">
        <v>418</v>
      </c>
      <c r="K329" t="s">
        <v>391</v>
      </c>
      <c r="M329" t="s">
        <v>228</v>
      </c>
      <c r="N329" t="s">
        <v>33</v>
      </c>
      <c r="P329" t="s">
        <v>385</v>
      </c>
      <c r="Q329"/>
      <c r="T329" t="s">
        <v>386</v>
      </c>
    </row>
    <row r="330" spans="2:20" hidden="1" x14ac:dyDescent="0.45">
      <c r="B330" s="29" t="s">
        <v>30</v>
      </c>
      <c r="F330" t="s">
        <v>381</v>
      </c>
      <c r="G330" t="s">
        <v>382</v>
      </c>
      <c r="H330" t="s">
        <v>422</v>
      </c>
      <c r="I330" t="s">
        <v>225</v>
      </c>
      <c r="J330" t="s">
        <v>418</v>
      </c>
      <c r="K330" t="s">
        <v>391</v>
      </c>
      <c r="M330" t="s">
        <v>228</v>
      </c>
      <c r="N330" t="s">
        <v>30</v>
      </c>
      <c r="P330" t="s">
        <v>385</v>
      </c>
      <c r="Q330"/>
      <c r="T330" t="s">
        <v>386</v>
      </c>
    </row>
    <row r="331" spans="2:20" hidden="1" x14ac:dyDescent="0.45">
      <c r="B331" s="29" t="s">
        <v>34</v>
      </c>
      <c r="F331" t="s">
        <v>381</v>
      </c>
      <c r="G331" t="s">
        <v>382</v>
      </c>
      <c r="H331" t="s">
        <v>429</v>
      </c>
      <c r="I331" t="s">
        <v>225</v>
      </c>
      <c r="J331" t="s">
        <v>395</v>
      </c>
      <c r="K331" t="s">
        <v>391</v>
      </c>
      <c r="M331" t="s">
        <v>228</v>
      </c>
      <c r="N331" t="s">
        <v>34</v>
      </c>
      <c r="O331">
        <v>3197</v>
      </c>
      <c r="P331" t="s">
        <v>387</v>
      </c>
      <c r="Q331"/>
      <c r="T331" t="s">
        <v>386</v>
      </c>
    </row>
    <row r="332" spans="2:20" hidden="1" x14ac:dyDescent="0.45">
      <c r="B332" s="29" t="s">
        <v>33</v>
      </c>
      <c r="F332" t="s">
        <v>381</v>
      </c>
      <c r="G332" t="s">
        <v>382</v>
      </c>
      <c r="H332" t="s">
        <v>428</v>
      </c>
      <c r="I332" t="s">
        <v>225</v>
      </c>
      <c r="J332" t="s">
        <v>384</v>
      </c>
      <c r="K332" t="s">
        <v>391</v>
      </c>
      <c r="M332" t="s">
        <v>228</v>
      </c>
      <c r="N332" t="s">
        <v>33</v>
      </c>
      <c r="O332">
        <v>12</v>
      </c>
      <c r="P332" t="s">
        <v>385</v>
      </c>
      <c r="Q332"/>
      <c r="T332" t="s">
        <v>386</v>
      </c>
    </row>
    <row r="333" spans="2:20" hidden="1" x14ac:dyDescent="0.45">
      <c r="F333" t="s">
        <v>381</v>
      </c>
      <c r="G333" t="s">
        <v>382</v>
      </c>
      <c r="H333" t="s">
        <v>427</v>
      </c>
      <c r="I333" t="s">
        <v>225</v>
      </c>
      <c r="J333" t="s">
        <v>414</v>
      </c>
      <c r="K333" t="s">
        <v>391</v>
      </c>
      <c r="M333" t="s">
        <v>228</v>
      </c>
      <c r="N333" t="s">
        <v>400</v>
      </c>
      <c r="O333">
        <v>4</v>
      </c>
      <c r="P333" t="s">
        <v>385</v>
      </c>
      <c r="Q333"/>
      <c r="T333" t="s">
        <v>386</v>
      </c>
    </row>
    <row r="334" spans="2:20" hidden="1" x14ac:dyDescent="0.45">
      <c r="B334" s="29" t="s">
        <v>34</v>
      </c>
      <c r="F334" t="s">
        <v>381</v>
      </c>
      <c r="G334" t="s">
        <v>382</v>
      </c>
      <c r="H334" t="s">
        <v>428</v>
      </c>
      <c r="I334" t="s">
        <v>225</v>
      </c>
      <c r="J334" t="s">
        <v>384</v>
      </c>
      <c r="K334" t="s">
        <v>391</v>
      </c>
      <c r="M334" t="s">
        <v>228</v>
      </c>
      <c r="N334" t="s">
        <v>34</v>
      </c>
      <c r="O334">
        <v>3197</v>
      </c>
      <c r="P334" t="s">
        <v>387</v>
      </c>
      <c r="Q334"/>
      <c r="T334" t="s">
        <v>386</v>
      </c>
    </row>
    <row r="335" spans="2:20" hidden="1" x14ac:dyDescent="0.45">
      <c r="B335" s="29" t="s">
        <v>25</v>
      </c>
      <c r="F335" t="s">
        <v>381</v>
      </c>
      <c r="G335" t="s">
        <v>382</v>
      </c>
      <c r="H335" t="s">
        <v>428</v>
      </c>
      <c r="I335" t="s">
        <v>225</v>
      </c>
      <c r="J335" t="s">
        <v>384</v>
      </c>
      <c r="K335" t="s">
        <v>391</v>
      </c>
      <c r="M335" t="s">
        <v>228</v>
      </c>
      <c r="N335" t="s">
        <v>25</v>
      </c>
      <c r="O335">
        <v>754523</v>
      </c>
      <c r="P335" t="s">
        <v>385</v>
      </c>
      <c r="Q335"/>
      <c r="T335" t="s">
        <v>386</v>
      </c>
    </row>
    <row r="336" spans="2:20" hidden="1" x14ac:dyDescent="0.45">
      <c r="B336" s="29" t="s">
        <v>30</v>
      </c>
      <c r="F336" t="s">
        <v>381</v>
      </c>
      <c r="G336" t="s">
        <v>382</v>
      </c>
      <c r="H336" t="s">
        <v>429</v>
      </c>
      <c r="I336" t="s">
        <v>225</v>
      </c>
      <c r="J336" t="s">
        <v>395</v>
      </c>
      <c r="K336" t="s">
        <v>391</v>
      </c>
      <c r="M336" t="s">
        <v>228</v>
      </c>
      <c r="N336" t="s">
        <v>30</v>
      </c>
      <c r="O336">
        <v>239</v>
      </c>
      <c r="P336" t="s">
        <v>385</v>
      </c>
      <c r="Q336"/>
      <c r="T336" t="s">
        <v>386</v>
      </c>
    </row>
    <row r="337" spans="2:20" hidden="1" x14ac:dyDescent="0.45">
      <c r="F337" t="s">
        <v>381</v>
      </c>
      <c r="G337" t="s">
        <v>382</v>
      </c>
      <c r="H337" t="s">
        <v>430</v>
      </c>
      <c r="I337" t="s">
        <v>225</v>
      </c>
      <c r="J337" t="s">
        <v>393</v>
      </c>
      <c r="K337" t="s">
        <v>391</v>
      </c>
      <c r="M337" t="s">
        <v>228</v>
      </c>
      <c r="N337" t="s">
        <v>236</v>
      </c>
      <c r="O337">
        <v>3869</v>
      </c>
      <c r="P337" t="s">
        <v>385</v>
      </c>
      <c r="Q337"/>
      <c r="T337" t="s">
        <v>386</v>
      </c>
    </row>
    <row r="338" spans="2:20" hidden="1" x14ac:dyDescent="0.45">
      <c r="B338" s="29" t="s">
        <v>25</v>
      </c>
      <c r="F338" t="s">
        <v>381</v>
      </c>
      <c r="G338" t="s">
        <v>382</v>
      </c>
      <c r="H338" t="s">
        <v>430</v>
      </c>
      <c r="I338" t="s">
        <v>225</v>
      </c>
      <c r="J338" t="s">
        <v>393</v>
      </c>
      <c r="K338" t="s">
        <v>391</v>
      </c>
      <c r="M338" t="s">
        <v>228</v>
      </c>
      <c r="N338" t="s">
        <v>25</v>
      </c>
      <c r="O338">
        <v>621083</v>
      </c>
      <c r="P338" t="s">
        <v>385</v>
      </c>
      <c r="Q338"/>
      <c r="T338" t="s">
        <v>386</v>
      </c>
    </row>
    <row r="339" spans="2:20" hidden="1" x14ac:dyDescent="0.45">
      <c r="B339" s="29" t="s">
        <v>43</v>
      </c>
      <c r="C339" s="29" t="s">
        <v>3124</v>
      </c>
      <c r="F339" t="s">
        <v>431</v>
      </c>
      <c r="G339" t="s">
        <v>432</v>
      </c>
      <c r="H339" t="s">
        <v>281</v>
      </c>
      <c r="I339" t="s">
        <v>275</v>
      </c>
      <c r="J339" t="s">
        <v>228</v>
      </c>
      <c r="K339" t="s">
        <v>342</v>
      </c>
      <c r="M339" t="s">
        <v>228</v>
      </c>
      <c r="N339" t="s">
        <v>28</v>
      </c>
      <c r="O339">
        <v>20</v>
      </c>
      <c r="P339" t="s">
        <v>237</v>
      </c>
      <c r="Q339"/>
      <c r="R339">
        <v>12</v>
      </c>
      <c r="S339">
        <v>28</v>
      </c>
      <c r="T339" t="s">
        <v>241</v>
      </c>
    </row>
    <row r="340" spans="2:20" hidden="1" x14ac:dyDescent="0.45">
      <c r="B340" s="29" t="s">
        <v>25</v>
      </c>
      <c r="C340" s="29" t="s">
        <v>3124</v>
      </c>
      <c r="F340" t="s">
        <v>431</v>
      </c>
      <c r="G340" t="s">
        <v>432</v>
      </c>
      <c r="H340" t="s">
        <v>281</v>
      </c>
      <c r="I340" t="s">
        <v>275</v>
      </c>
      <c r="J340" t="s">
        <v>228</v>
      </c>
      <c r="K340" t="s">
        <v>342</v>
      </c>
      <c r="M340" t="s">
        <v>228</v>
      </c>
      <c r="N340" t="s">
        <v>25</v>
      </c>
      <c r="O340">
        <v>66</v>
      </c>
      <c r="P340" t="s">
        <v>237</v>
      </c>
      <c r="Q340"/>
      <c r="R340">
        <v>40</v>
      </c>
      <c r="S340">
        <v>93</v>
      </c>
      <c r="T340" t="s">
        <v>241</v>
      </c>
    </row>
    <row r="341" spans="2:20" hidden="1" x14ac:dyDescent="0.45">
      <c r="B341" s="29" t="s">
        <v>29</v>
      </c>
      <c r="C341" s="29" t="s">
        <v>3124</v>
      </c>
      <c r="F341" t="s">
        <v>431</v>
      </c>
      <c r="G341" t="s">
        <v>432</v>
      </c>
      <c r="H341" t="s">
        <v>281</v>
      </c>
      <c r="I341" t="s">
        <v>275</v>
      </c>
      <c r="J341" t="s">
        <v>228</v>
      </c>
      <c r="K341" t="s">
        <v>342</v>
      </c>
      <c r="M341" t="s">
        <v>228</v>
      </c>
      <c r="N341" t="s">
        <v>29</v>
      </c>
      <c r="O341">
        <v>47</v>
      </c>
      <c r="P341" t="s">
        <v>237</v>
      </c>
      <c r="Q341"/>
      <c r="R341">
        <v>28</v>
      </c>
      <c r="S341">
        <v>66</v>
      </c>
      <c r="T341" t="s">
        <v>241</v>
      </c>
    </row>
    <row r="342" spans="2:20" hidden="1" x14ac:dyDescent="0.45">
      <c r="C342" s="29" t="s">
        <v>3124</v>
      </c>
      <c r="F342" t="s">
        <v>431</v>
      </c>
      <c r="G342" t="s">
        <v>432</v>
      </c>
      <c r="H342" t="s">
        <v>289</v>
      </c>
      <c r="I342" t="s">
        <v>275</v>
      </c>
      <c r="J342" t="s">
        <v>228</v>
      </c>
      <c r="K342" t="s">
        <v>232</v>
      </c>
      <c r="M342" t="s">
        <v>228</v>
      </c>
      <c r="N342" t="s">
        <v>279</v>
      </c>
      <c r="O342">
        <v>1.2999999999999999E-2</v>
      </c>
      <c r="P342" t="s">
        <v>234</v>
      </c>
      <c r="Q342"/>
      <c r="R342">
        <v>6.0000000000000001E-3</v>
      </c>
      <c r="S342">
        <v>2.5999999999999999E-2</v>
      </c>
      <c r="T342" t="s">
        <v>241</v>
      </c>
    </row>
    <row r="343" spans="2:20" hidden="1" x14ac:dyDescent="0.45">
      <c r="C343" s="29" t="s">
        <v>3124</v>
      </c>
      <c r="F343" t="s">
        <v>431</v>
      </c>
      <c r="G343" t="s">
        <v>432</v>
      </c>
      <c r="H343" t="s">
        <v>289</v>
      </c>
      <c r="I343" t="s">
        <v>275</v>
      </c>
      <c r="J343" t="s">
        <v>228</v>
      </c>
      <c r="K343" t="s">
        <v>232</v>
      </c>
      <c r="M343" t="s">
        <v>228</v>
      </c>
      <c r="N343" t="s">
        <v>303</v>
      </c>
      <c r="O343">
        <v>5.8000000000000003E-2</v>
      </c>
      <c r="P343" t="s">
        <v>234</v>
      </c>
      <c r="Q343"/>
      <c r="R343">
        <v>1.4999999999999999E-2</v>
      </c>
      <c r="S343">
        <v>5.8000000000000003E-2</v>
      </c>
      <c r="T343" t="s">
        <v>241</v>
      </c>
    </row>
    <row r="344" spans="2:20" hidden="1" x14ac:dyDescent="0.45">
      <c r="C344" s="29" t="s">
        <v>3124</v>
      </c>
      <c r="F344" t="s">
        <v>431</v>
      </c>
      <c r="G344" t="s">
        <v>432</v>
      </c>
      <c r="H344" t="s">
        <v>289</v>
      </c>
      <c r="I344" t="s">
        <v>275</v>
      </c>
      <c r="J344" t="s">
        <v>228</v>
      </c>
      <c r="K344" t="s">
        <v>232</v>
      </c>
      <c r="M344" t="s">
        <v>228</v>
      </c>
      <c r="N344" t="s">
        <v>246</v>
      </c>
      <c r="O344">
        <v>0.52</v>
      </c>
      <c r="P344" t="s">
        <v>247</v>
      </c>
      <c r="Q344"/>
      <c r="R344">
        <v>0.25</v>
      </c>
      <c r="S344">
        <v>1.3</v>
      </c>
      <c r="T344" t="s">
        <v>241</v>
      </c>
    </row>
    <row r="345" spans="2:20" hidden="1" x14ac:dyDescent="0.45">
      <c r="C345" s="29" t="s">
        <v>3124</v>
      </c>
      <c r="F345" t="s">
        <v>431</v>
      </c>
      <c r="G345" t="s">
        <v>432</v>
      </c>
      <c r="H345" t="s">
        <v>277</v>
      </c>
      <c r="I345" t="s">
        <v>275</v>
      </c>
      <c r="J345" t="s">
        <v>228</v>
      </c>
      <c r="K345" t="s">
        <v>38</v>
      </c>
      <c r="M345" t="s">
        <v>228</v>
      </c>
      <c r="N345" t="s">
        <v>303</v>
      </c>
      <c r="O345">
        <v>0.5</v>
      </c>
      <c r="P345" t="s">
        <v>234</v>
      </c>
      <c r="Q345"/>
      <c r="R345">
        <v>0.25</v>
      </c>
      <c r="S345">
        <v>1.1000000000000001</v>
      </c>
      <c r="T345" t="s">
        <v>350</v>
      </c>
    </row>
    <row r="346" spans="2:20" hidden="1" x14ac:dyDescent="0.45">
      <c r="C346" s="29" t="s">
        <v>3124</v>
      </c>
      <c r="F346" t="s">
        <v>431</v>
      </c>
      <c r="G346" t="s">
        <v>432</v>
      </c>
      <c r="H346" t="s">
        <v>277</v>
      </c>
      <c r="I346" t="s">
        <v>275</v>
      </c>
      <c r="J346" t="s">
        <v>228</v>
      </c>
      <c r="K346" t="s">
        <v>38</v>
      </c>
      <c r="M346" t="s">
        <v>228</v>
      </c>
      <c r="N346" t="s">
        <v>259</v>
      </c>
      <c r="O346">
        <v>5</v>
      </c>
      <c r="P346" t="s">
        <v>257</v>
      </c>
      <c r="Q346"/>
      <c r="R346">
        <v>0.1</v>
      </c>
      <c r="S346">
        <v>30</v>
      </c>
      <c r="T346" t="s">
        <v>373</v>
      </c>
    </row>
    <row r="347" spans="2:20" hidden="1" x14ac:dyDescent="0.45">
      <c r="C347" s="29" t="s">
        <v>3124</v>
      </c>
      <c r="F347" t="s">
        <v>431</v>
      </c>
      <c r="G347" t="s">
        <v>432</v>
      </c>
      <c r="H347" t="s">
        <v>277</v>
      </c>
      <c r="I347" t="s">
        <v>275</v>
      </c>
      <c r="J347" t="s">
        <v>228</v>
      </c>
      <c r="K347" t="s">
        <v>38</v>
      </c>
      <c r="M347" t="s">
        <v>228</v>
      </c>
      <c r="N347" t="s">
        <v>246</v>
      </c>
      <c r="O347">
        <v>100</v>
      </c>
      <c r="P347" t="s">
        <v>247</v>
      </c>
      <c r="Q347"/>
      <c r="R347">
        <v>30</v>
      </c>
      <c r="S347">
        <v>500</v>
      </c>
      <c r="T347" t="s">
        <v>376</v>
      </c>
    </row>
    <row r="348" spans="2:20" hidden="1" x14ac:dyDescent="0.45">
      <c r="C348" s="29" t="s">
        <v>3124</v>
      </c>
      <c r="F348" t="s">
        <v>431</v>
      </c>
      <c r="G348" t="s">
        <v>432</v>
      </c>
      <c r="H348" t="s">
        <v>277</v>
      </c>
      <c r="I348" t="s">
        <v>275</v>
      </c>
      <c r="J348" t="s">
        <v>228</v>
      </c>
      <c r="K348" t="s">
        <v>38</v>
      </c>
      <c r="M348" t="s">
        <v>228</v>
      </c>
      <c r="N348" t="s">
        <v>262</v>
      </c>
      <c r="O348">
        <v>0.56000000000000005</v>
      </c>
      <c r="P348" t="s">
        <v>234</v>
      </c>
      <c r="Q348"/>
      <c r="R348">
        <v>0.2</v>
      </c>
      <c r="S348">
        <v>1</v>
      </c>
      <c r="T348" t="s">
        <v>433</v>
      </c>
    </row>
    <row r="349" spans="2:20" hidden="1" x14ac:dyDescent="0.45">
      <c r="C349" s="29" t="s">
        <v>3124</v>
      </c>
      <c r="F349" t="s">
        <v>431</v>
      </c>
      <c r="G349" t="s">
        <v>432</v>
      </c>
      <c r="H349" t="s">
        <v>286</v>
      </c>
      <c r="I349" t="s">
        <v>275</v>
      </c>
      <c r="J349" t="s">
        <v>228</v>
      </c>
      <c r="K349" t="s">
        <v>352</v>
      </c>
      <c r="M349" t="s">
        <v>228</v>
      </c>
      <c r="N349" t="s">
        <v>249</v>
      </c>
      <c r="O349">
        <v>58.9</v>
      </c>
      <c r="P349" t="s">
        <v>234</v>
      </c>
      <c r="Q349"/>
      <c r="R349">
        <v>10</v>
      </c>
      <c r="S349">
        <v>180</v>
      </c>
      <c r="T349" t="s">
        <v>353</v>
      </c>
    </row>
    <row r="350" spans="2:20" hidden="1" x14ac:dyDescent="0.45">
      <c r="B350" s="29" t="s">
        <v>26</v>
      </c>
      <c r="C350" s="29" t="s">
        <v>3076</v>
      </c>
      <c r="F350" t="s">
        <v>431</v>
      </c>
      <c r="G350" t="s">
        <v>432</v>
      </c>
      <c r="H350" t="s">
        <v>434</v>
      </c>
      <c r="I350" t="s">
        <v>225</v>
      </c>
      <c r="J350" t="s">
        <v>435</v>
      </c>
      <c r="K350" t="s">
        <v>436</v>
      </c>
      <c r="M350" t="s">
        <v>228</v>
      </c>
      <c r="N350" t="s">
        <v>26</v>
      </c>
      <c r="O350">
        <v>1241</v>
      </c>
      <c r="P350" t="s">
        <v>437</v>
      </c>
      <c r="Q350"/>
      <c r="R350">
        <v>330</v>
      </c>
      <c r="S350">
        <v>4670</v>
      </c>
      <c r="T350" t="s">
        <v>438</v>
      </c>
    </row>
    <row r="351" spans="2:20" hidden="1" x14ac:dyDescent="0.45">
      <c r="C351" s="29" t="s">
        <v>3124</v>
      </c>
      <c r="F351" t="s">
        <v>431</v>
      </c>
      <c r="G351" t="s">
        <v>432</v>
      </c>
      <c r="H351" t="s">
        <v>286</v>
      </c>
      <c r="I351" t="s">
        <v>275</v>
      </c>
      <c r="J351" t="s">
        <v>228</v>
      </c>
      <c r="K351" t="s">
        <v>352</v>
      </c>
      <c r="M351" t="s">
        <v>228</v>
      </c>
      <c r="N351" t="s">
        <v>253</v>
      </c>
      <c r="O351">
        <v>1.8</v>
      </c>
      <c r="P351" t="s">
        <v>234</v>
      </c>
      <c r="Q351"/>
      <c r="R351">
        <v>0.2</v>
      </c>
      <c r="S351">
        <v>5</v>
      </c>
      <c r="T351" t="s">
        <v>353</v>
      </c>
    </row>
    <row r="352" spans="2:20" hidden="1" x14ac:dyDescent="0.45">
      <c r="B352" s="29" t="s">
        <v>25</v>
      </c>
      <c r="C352" s="29" t="s">
        <v>3124</v>
      </c>
      <c r="F352" t="s">
        <v>431</v>
      </c>
      <c r="G352" t="s">
        <v>432</v>
      </c>
      <c r="H352" t="s">
        <v>286</v>
      </c>
      <c r="I352" t="s">
        <v>275</v>
      </c>
      <c r="J352" t="s">
        <v>228</v>
      </c>
      <c r="K352" t="s">
        <v>352</v>
      </c>
      <c r="M352" t="s">
        <v>228</v>
      </c>
      <c r="N352" t="s">
        <v>25</v>
      </c>
      <c r="O352">
        <v>931</v>
      </c>
      <c r="P352" t="s">
        <v>237</v>
      </c>
      <c r="Q352"/>
      <c r="R352">
        <v>150</v>
      </c>
      <c r="S352">
        <v>2000</v>
      </c>
      <c r="T352" t="s">
        <v>353</v>
      </c>
    </row>
    <row r="353" spans="2:20" hidden="1" x14ac:dyDescent="0.45">
      <c r="C353" s="29" t="s">
        <v>3124</v>
      </c>
      <c r="F353" t="s">
        <v>431</v>
      </c>
      <c r="G353" t="s">
        <v>432</v>
      </c>
      <c r="H353" t="s">
        <v>286</v>
      </c>
      <c r="I353" t="s">
        <v>275</v>
      </c>
      <c r="J353" t="s">
        <v>228</v>
      </c>
      <c r="K353" t="s">
        <v>352</v>
      </c>
      <c r="M353" t="s">
        <v>228</v>
      </c>
      <c r="N353" t="s">
        <v>246</v>
      </c>
      <c r="O353">
        <v>203</v>
      </c>
      <c r="P353" t="s">
        <v>247</v>
      </c>
      <c r="Q353"/>
      <c r="R353">
        <v>40</v>
      </c>
      <c r="S353">
        <v>500</v>
      </c>
      <c r="T353" t="s">
        <v>353</v>
      </c>
    </row>
    <row r="354" spans="2:20" hidden="1" x14ac:dyDescent="0.45">
      <c r="C354" s="29" t="s">
        <v>3124</v>
      </c>
      <c r="F354" t="s">
        <v>431</v>
      </c>
      <c r="G354" t="s">
        <v>432</v>
      </c>
      <c r="H354" t="s">
        <v>286</v>
      </c>
      <c r="I354" t="s">
        <v>275</v>
      </c>
      <c r="J354" t="s">
        <v>228</v>
      </c>
      <c r="K354" t="s">
        <v>352</v>
      </c>
      <c r="M354" t="s">
        <v>228</v>
      </c>
      <c r="N354" t="s">
        <v>233</v>
      </c>
      <c r="O354">
        <v>4</v>
      </c>
      <c r="P354" t="s">
        <v>234</v>
      </c>
      <c r="Q354"/>
      <c r="R354">
        <v>0.2</v>
      </c>
      <c r="S354">
        <v>8</v>
      </c>
      <c r="T354" t="s">
        <v>353</v>
      </c>
    </row>
    <row r="355" spans="2:20" hidden="1" x14ac:dyDescent="0.45">
      <c r="B355" s="29" t="s">
        <v>25</v>
      </c>
      <c r="C355" s="29" t="s">
        <v>3124</v>
      </c>
      <c r="F355" t="s">
        <v>431</v>
      </c>
      <c r="G355" t="s">
        <v>432</v>
      </c>
      <c r="H355" t="s">
        <v>439</v>
      </c>
      <c r="I355" t="s">
        <v>225</v>
      </c>
      <c r="J355" t="s">
        <v>440</v>
      </c>
      <c r="K355" t="s">
        <v>441</v>
      </c>
      <c r="M355" t="s">
        <v>228</v>
      </c>
      <c r="N355" t="s">
        <v>25</v>
      </c>
      <c r="O355">
        <v>456</v>
      </c>
      <c r="P355" t="s">
        <v>356</v>
      </c>
      <c r="Q355"/>
      <c r="R355">
        <v>130</v>
      </c>
      <c r="S355">
        <v>1600</v>
      </c>
      <c r="T355" t="s">
        <v>442</v>
      </c>
    </row>
    <row r="356" spans="2:20" hidden="1" x14ac:dyDescent="0.45">
      <c r="B356" s="29" t="s">
        <v>26</v>
      </c>
      <c r="C356" s="29" t="s">
        <v>3124</v>
      </c>
      <c r="F356" t="s">
        <v>431</v>
      </c>
      <c r="G356" t="s">
        <v>432</v>
      </c>
      <c r="H356" t="s">
        <v>289</v>
      </c>
      <c r="I356" t="s">
        <v>275</v>
      </c>
      <c r="J356" t="s">
        <v>228</v>
      </c>
      <c r="K356" t="s">
        <v>232</v>
      </c>
      <c r="M356" t="s">
        <v>228</v>
      </c>
      <c r="N356" t="s">
        <v>26</v>
      </c>
      <c r="O356">
        <v>74</v>
      </c>
      <c r="P356" t="s">
        <v>237</v>
      </c>
      <c r="Q356"/>
      <c r="R356">
        <v>46</v>
      </c>
      <c r="S356">
        <v>103</v>
      </c>
      <c r="T356" t="s">
        <v>241</v>
      </c>
    </row>
    <row r="357" spans="2:20" hidden="1" x14ac:dyDescent="0.45">
      <c r="B357" s="29" t="s">
        <v>29</v>
      </c>
      <c r="C357" s="29" t="s">
        <v>3124</v>
      </c>
      <c r="F357" t="s">
        <v>431</v>
      </c>
      <c r="G357" t="s">
        <v>432</v>
      </c>
      <c r="H357" t="s">
        <v>443</v>
      </c>
      <c r="I357" t="s">
        <v>225</v>
      </c>
      <c r="J357" t="s">
        <v>444</v>
      </c>
      <c r="K357" t="s">
        <v>445</v>
      </c>
      <c r="M357" t="s">
        <v>228</v>
      </c>
      <c r="N357" t="s">
        <v>29</v>
      </c>
      <c r="O357">
        <v>223</v>
      </c>
      <c r="P357" t="s">
        <v>356</v>
      </c>
      <c r="Q357"/>
      <c r="R357">
        <v>1</v>
      </c>
      <c r="S357">
        <v>4800</v>
      </c>
      <c r="T357" t="s">
        <v>446</v>
      </c>
    </row>
    <row r="358" spans="2:20" hidden="1" x14ac:dyDescent="0.45">
      <c r="B358" s="29" t="s">
        <v>26</v>
      </c>
      <c r="C358" s="29" t="s">
        <v>3124</v>
      </c>
      <c r="F358" t="s">
        <v>431</v>
      </c>
      <c r="G358" t="s">
        <v>432</v>
      </c>
      <c r="H358" t="s">
        <v>439</v>
      </c>
      <c r="I358" t="s">
        <v>225</v>
      </c>
      <c r="J358" t="s">
        <v>440</v>
      </c>
      <c r="K358" t="s">
        <v>441</v>
      </c>
      <c r="M358" t="s">
        <v>228</v>
      </c>
      <c r="N358" t="s">
        <v>26</v>
      </c>
      <c r="O358">
        <v>850</v>
      </c>
      <c r="P358" t="s">
        <v>356</v>
      </c>
      <c r="Q358"/>
      <c r="R358">
        <v>425</v>
      </c>
      <c r="S358">
        <v>1280</v>
      </c>
      <c r="T358" t="s">
        <v>442</v>
      </c>
    </row>
    <row r="359" spans="2:20" hidden="1" x14ac:dyDescent="0.45">
      <c r="C359" s="29" t="s">
        <v>3076</v>
      </c>
      <c r="F359" t="s">
        <v>431</v>
      </c>
      <c r="G359" t="s">
        <v>432</v>
      </c>
      <c r="H359" t="s">
        <v>434</v>
      </c>
      <c r="I359" t="s">
        <v>225</v>
      </c>
      <c r="J359" t="s">
        <v>435</v>
      </c>
      <c r="K359" t="s">
        <v>436</v>
      </c>
      <c r="M359" t="s">
        <v>228</v>
      </c>
      <c r="N359" t="s">
        <v>291</v>
      </c>
      <c r="O359">
        <v>103</v>
      </c>
      <c r="P359" t="s">
        <v>447</v>
      </c>
      <c r="Q359"/>
      <c r="R359">
        <v>46</v>
      </c>
      <c r="S359">
        <v>230</v>
      </c>
      <c r="T359" t="s">
        <v>448</v>
      </c>
    </row>
    <row r="360" spans="2:20" hidden="1" x14ac:dyDescent="0.45">
      <c r="C360" s="29" t="s">
        <v>3076</v>
      </c>
      <c r="F360" t="s">
        <v>431</v>
      </c>
      <c r="G360" t="s">
        <v>432</v>
      </c>
      <c r="H360" t="s">
        <v>434</v>
      </c>
      <c r="I360" t="s">
        <v>225</v>
      </c>
      <c r="J360" t="s">
        <v>435</v>
      </c>
      <c r="K360" t="s">
        <v>436</v>
      </c>
      <c r="M360" t="s">
        <v>228</v>
      </c>
      <c r="N360" t="s">
        <v>246</v>
      </c>
      <c r="O360">
        <v>4.0999999999999996</v>
      </c>
      <c r="P360" t="s">
        <v>449</v>
      </c>
      <c r="Q360"/>
      <c r="R360">
        <v>2.6700000000000002E-2</v>
      </c>
      <c r="S360">
        <v>627</v>
      </c>
      <c r="T360" t="s">
        <v>438</v>
      </c>
    </row>
    <row r="361" spans="2:20" hidden="1" x14ac:dyDescent="0.45">
      <c r="B361" s="29" t="s">
        <v>29</v>
      </c>
      <c r="C361" s="29" t="s">
        <v>3124</v>
      </c>
      <c r="F361" t="s">
        <v>431</v>
      </c>
      <c r="G361" t="s">
        <v>432</v>
      </c>
      <c r="H361" t="s">
        <v>450</v>
      </c>
      <c r="I361" t="s">
        <v>225</v>
      </c>
      <c r="J361" t="s">
        <v>214</v>
      </c>
      <c r="K361" t="s">
        <v>445</v>
      </c>
      <c r="M361" t="s">
        <v>228</v>
      </c>
      <c r="N361" t="s">
        <v>29</v>
      </c>
      <c r="O361">
        <v>17.7</v>
      </c>
      <c r="P361" t="s">
        <v>356</v>
      </c>
      <c r="Q361"/>
      <c r="R361">
        <v>2.2999999999999998</v>
      </c>
      <c r="S361">
        <v>44</v>
      </c>
      <c r="T361" t="s">
        <v>451</v>
      </c>
    </row>
    <row r="362" spans="2:20" hidden="1" x14ac:dyDescent="0.45">
      <c r="C362" s="29" t="s">
        <v>3076</v>
      </c>
      <c r="F362" t="s">
        <v>431</v>
      </c>
      <c r="G362" t="s">
        <v>432</v>
      </c>
      <c r="H362" t="s">
        <v>434</v>
      </c>
      <c r="I362" t="s">
        <v>225</v>
      </c>
      <c r="J362" t="s">
        <v>435</v>
      </c>
      <c r="K362" t="s">
        <v>436</v>
      </c>
      <c r="M362" t="s">
        <v>228</v>
      </c>
      <c r="N362" t="s">
        <v>272</v>
      </c>
      <c r="O362" s="27">
        <v>4.3000000000000002E-5</v>
      </c>
      <c r="P362" t="s">
        <v>437</v>
      </c>
      <c r="Q362"/>
      <c r="R362" s="27">
        <v>2.1999999999999999E-5</v>
      </c>
      <c r="S362" s="27">
        <v>6.4999999999999994E-5</v>
      </c>
      <c r="T362" t="s">
        <v>452</v>
      </c>
    </row>
    <row r="363" spans="2:20" hidden="1" x14ac:dyDescent="0.45">
      <c r="B363" s="29" t="s">
        <v>29</v>
      </c>
      <c r="C363" s="29" t="s">
        <v>180</v>
      </c>
      <c r="D363" s="29" t="s">
        <v>58</v>
      </c>
      <c r="F363" t="s">
        <v>453</v>
      </c>
      <c r="G363" t="s">
        <v>454</v>
      </c>
      <c r="H363" t="s">
        <v>455</v>
      </c>
      <c r="I363" t="s">
        <v>456</v>
      </c>
      <c r="J363" t="s">
        <v>457</v>
      </c>
      <c r="K363" t="s">
        <v>458</v>
      </c>
      <c r="N363" t="s">
        <v>29</v>
      </c>
      <c r="O363">
        <v>1.45</v>
      </c>
      <c r="P363" t="s">
        <v>459</v>
      </c>
      <c r="Q363"/>
      <c r="T363" t="s">
        <v>460</v>
      </c>
    </row>
    <row r="364" spans="2:20" hidden="1" x14ac:dyDescent="0.45">
      <c r="C364" s="29" t="s">
        <v>180</v>
      </c>
      <c r="D364" s="29" t="s">
        <v>58</v>
      </c>
      <c r="F364" t="s">
        <v>453</v>
      </c>
      <c r="G364" t="s">
        <v>454</v>
      </c>
      <c r="H364" t="s">
        <v>461</v>
      </c>
      <c r="I364" t="s">
        <v>456</v>
      </c>
      <c r="J364" t="s">
        <v>462</v>
      </c>
      <c r="K364" t="s">
        <v>458</v>
      </c>
      <c r="N364" t="s">
        <v>236</v>
      </c>
      <c r="O364">
        <v>0.16</v>
      </c>
      <c r="P364" t="s">
        <v>459</v>
      </c>
      <c r="Q364"/>
      <c r="T364" t="s">
        <v>460</v>
      </c>
    </row>
    <row r="365" spans="2:20" hidden="1" x14ac:dyDescent="0.45">
      <c r="B365" s="29" t="s">
        <v>29</v>
      </c>
      <c r="C365" s="29" t="s">
        <v>180</v>
      </c>
      <c r="D365" s="29" t="s">
        <v>58</v>
      </c>
      <c r="F365" t="s">
        <v>453</v>
      </c>
      <c r="G365" t="s">
        <v>454</v>
      </c>
      <c r="H365" t="s">
        <v>463</v>
      </c>
      <c r="I365" t="s">
        <v>456</v>
      </c>
      <c r="J365" t="s">
        <v>464</v>
      </c>
      <c r="K365" t="s">
        <v>458</v>
      </c>
      <c r="N365" t="s">
        <v>29</v>
      </c>
      <c r="O365">
        <v>2.02</v>
      </c>
      <c r="P365" t="s">
        <v>459</v>
      </c>
      <c r="Q365"/>
      <c r="T365" t="s">
        <v>460</v>
      </c>
    </row>
    <row r="366" spans="2:20" hidden="1" x14ac:dyDescent="0.45">
      <c r="B366" s="29" t="s">
        <v>34</v>
      </c>
      <c r="C366" s="29" t="s">
        <v>180</v>
      </c>
      <c r="D366" s="29" t="s">
        <v>58</v>
      </c>
      <c r="F366" t="s">
        <v>453</v>
      </c>
      <c r="G366" t="s">
        <v>454</v>
      </c>
      <c r="H366" t="s">
        <v>465</v>
      </c>
      <c r="I366" t="s">
        <v>456</v>
      </c>
      <c r="J366" t="s">
        <v>466</v>
      </c>
      <c r="K366" t="s">
        <v>458</v>
      </c>
      <c r="N366" t="s">
        <v>34</v>
      </c>
      <c r="O366">
        <v>8072.95</v>
      </c>
      <c r="P366" t="s">
        <v>459</v>
      </c>
      <c r="Q366"/>
      <c r="T366" t="s">
        <v>460</v>
      </c>
    </row>
    <row r="367" spans="2:20" hidden="1" x14ac:dyDescent="0.45">
      <c r="B367" s="29" t="s">
        <v>29</v>
      </c>
      <c r="C367" s="29" t="s">
        <v>180</v>
      </c>
      <c r="D367" s="29" t="s">
        <v>58</v>
      </c>
      <c r="F367" t="s">
        <v>453</v>
      </c>
      <c r="G367" t="s">
        <v>454</v>
      </c>
      <c r="H367" t="s">
        <v>465</v>
      </c>
      <c r="I367" t="s">
        <v>456</v>
      </c>
      <c r="J367" t="s">
        <v>466</v>
      </c>
      <c r="K367" t="s">
        <v>458</v>
      </c>
      <c r="N367" t="s">
        <v>29</v>
      </c>
      <c r="O367">
        <v>2.15</v>
      </c>
      <c r="P367" t="s">
        <v>459</v>
      </c>
      <c r="Q367"/>
      <c r="T367" t="s">
        <v>460</v>
      </c>
    </row>
    <row r="368" spans="2:20" hidden="1" x14ac:dyDescent="0.45">
      <c r="C368" s="29" t="s">
        <v>180</v>
      </c>
      <c r="D368" s="29" t="s">
        <v>58</v>
      </c>
      <c r="F368" t="s">
        <v>453</v>
      </c>
      <c r="G368" t="s">
        <v>454</v>
      </c>
      <c r="H368" t="s">
        <v>467</v>
      </c>
      <c r="I368" t="s">
        <v>456</v>
      </c>
      <c r="J368" t="s">
        <v>468</v>
      </c>
      <c r="K368" t="s">
        <v>458</v>
      </c>
      <c r="N368" t="s">
        <v>469</v>
      </c>
      <c r="O368">
        <v>1463.64</v>
      </c>
      <c r="P368" t="s">
        <v>459</v>
      </c>
      <c r="Q368"/>
      <c r="T368" t="s">
        <v>460</v>
      </c>
    </row>
    <row r="369" spans="2:20" hidden="1" x14ac:dyDescent="0.45">
      <c r="B369" s="29" t="s">
        <v>29</v>
      </c>
      <c r="C369" s="29" t="s">
        <v>180</v>
      </c>
      <c r="D369" s="29" t="s">
        <v>58</v>
      </c>
      <c r="F369" t="s">
        <v>453</v>
      </c>
      <c r="G369" t="s">
        <v>454</v>
      </c>
      <c r="H369" t="s">
        <v>470</v>
      </c>
      <c r="I369" t="s">
        <v>456</v>
      </c>
      <c r="J369" t="s">
        <v>471</v>
      </c>
      <c r="K369" t="s">
        <v>458</v>
      </c>
      <c r="N369" t="s">
        <v>29</v>
      </c>
      <c r="O369">
        <v>1.1399999999999999</v>
      </c>
      <c r="P369" t="s">
        <v>459</v>
      </c>
      <c r="Q369"/>
      <c r="T369" t="s">
        <v>460</v>
      </c>
    </row>
    <row r="370" spans="2:20" hidden="1" x14ac:dyDescent="0.45">
      <c r="B370" s="29" t="s">
        <v>25</v>
      </c>
      <c r="C370" s="29" t="s">
        <v>180</v>
      </c>
      <c r="D370" s="29" t="s">
        <v>58</v>
      </c>
      <c r="F370" t="s">
        <v>453</v>
      </c>
      <c r="G370" t="s">
        <v>454</v>
      </c>
      <c r="H370" t="s">
        <v>461</v>
      </c>
      <c r="I370" t="s">
        <v>456</v>
      </c>
      <c r="J370" t="s">
        <v>462</v>
      </c>
      <c r="K370" t="s">
        <v>458</v>
      </c>
      <c r="N370" t="s">
        <v>25</v>
      </c>
      <c r="O370">
        <v>14.8</v>
      </c>
      <c r="P370" t="s">
        <v>459</v>
      </c>
      <c r="Q370"/>
      <c r="T370" t="s">
        <v>460</v>
      </c>
    </row>
    <row r="371" spans="2:20" hidden="1" x14ac:dyDescent="0.45">
      <c r="B371" s="29" t="s">
        <v>25</v>
      </c>
      <c r="C371" s="29" t="s">
        <v>180</v>
      </c>
      <c r="D371" s="29" t="s">
        <v>58</v>
      </c>
      <c r="F371" t="s">
        <v>453</v>
      </c>
      <c r="G371" t="s">
        <v>454</v>
      </c>
      <c r="H371" t="s">
        <v>467</v>
      </c>
      <c r="I371" t="s">
        <v>456</v>
      </c>
      <c r="J371" t="s">
        <v>468</v>
      </c>
      <c r="K371" t="s">
        <v>458</v>
      </c>
      <c r="N371" t="s">
        <v>25</v>
      </c>
      <c r="O371">
        <v>11.63</v>
      </c>
      <c r="P371" t="s">
        <v>459</v>
      </c>
      <c r="Q371"/>
      <c r="T371" t="s">
        <v>460</v>
      </c>
    </row>
    <row r="372" spans="2:20" hidden="1" x14ac:dyDescent="0.45">
      <c r="C372" s="29" t="s">
        <v>180</v>
      </c>
      <c r="D372" s="29" t="s">
        <v>58</v>
      </c>
      <c r="F372" t="s">
        <v>453</v>
      </c>
      <c r="G372" t="s">
        <v>454</v>
      </c>
      <c r="H372" t="s">
        <v>461</v>
      </c>
      <c r="I372" t="s">
        <v>456</v>
      </c>
      <c r="J372" t="s">
        <v>462</v>
      </c>
      <c r="K372" t="s">
        <v>458</v>
      </c>
      <c r="N372" t="s">
        <v>472</v>
      </c>
      <c r="O372">
        <v>1799.07</v>
      </c>
      <c r="P372" t="s">
        <v>459</v>
      </c>
      <c r="Q372"/>
      <c r="T372" t="s">
        <v>460</v>
      </c>
    </row>
    <row r="373" spans="2:20" hidden="1" x14ac:dyDescent="0.45">
      <c r="B373" s="29" t="s">
        <v>25</v>
      </c>
      <c r="C373" s="29" t="s">
        <v>180</v>
      </c>
      <c r="D373" s="29" t="s">
        <v>58</v>
      </c>
      <c r="F373" t="s">
        <v>453</v>
      </c>
      <c r="G373" t="s">
        <v>454</v>
      </c>
      <c r="H373" t="s">
        <v>473</v>
      </c>
      <c r="I373" t="s">
        <v>456</v>
      </c>
      <c r="J373" t="s">
        <v>474</v>
      </c>
      <c r="K373" t="s">
        <v>458</v>
      </c>
      <c r="N373" t="s">
        <v>25</v>
      </c>
      <c r="O373">
        <v>29.62</v>
      </c>
      <c r="P373" t="s">
        <v>459</v>
      </c>
      <c r="Q373"/>
      <c r="T373" t="s">
        <v>460</v>
      </c>
    </row>
    <row r="374" spans="2:20" hidden="1" x14ac:dyDescent="0.45">
      <c r="C374" s="29" t="s">
        <v>180</v>
      </c>
      <c r="D374" s="29" t="s">
        <v>58</v>
      </c>
      <c r="F374" t="s">
        <v>453</v>
      </c>
      <c r="G374" t="s">
        <v>454</v>
      </c>
      <c r="H374" t="s">
        <v>475</v>
      </c>
      <c r="I374" t="s">
        <v>456</v>
      </c>
      <c r="J374" t="s">
        <v>476</v>
      </c>
      <c r="K374" t="s">
        <v>458</v>
      </c>
      <c r="N374" t="s">
        <v>236</v>
      </c>
      <c r="O374">
        <v>0.22</v>
      </c>
      <c r="P374" t="s">
        <v>459</v>
      </c>
      <c r="Q374"/>
      <c r="T374" t="s">
        <v>460</v>
      </c>
    </row>
    <row r="375" spans="2:20" hidden="1" x14ac:dyDescent="0.45">
      <c r="B375" s="29" t="s">
        <v>25</v>
      </c>
      <c r="C375" s="29" t="s">
        <v>180</v>
      </c>
      <c r="D375" s="29" t="s">
        <v>58</v>
      </c>
      <c r="F375" t="s">
        <v>453</v>
      </c>
      <c r="G375" t="s">
        <v>454</v>
      </c>
      <c r="H375" t="s">
        <v>477</v>
      </c>
      <c r="I375" t="s">
        <v>456</v>
      </c>
      <c r="J375" t="s">
        <v>478</v>
      </c>
      <c r="K375" t="s">
        <v>458</v>
      </c>
      <c r="N375" t="s">
        <v>25</v>
      </c>
      <c r="O375">
        <v>18.649999999999999</v>
      </c>
      <c r="P375" t="s">
        <v>459</v>
      </c>
      <c r="Q375"/>
      <c r="T375" t="s">
        <v>460</v>
      </c>
    </row>
    <row r="376" spans="2:20" hidden="1" x14ac:dyDescent="0.45">
      <c r="B376" s="29" t="s">
        <v>29</v>
      </c>
      <c r="C376" s="29" t="s">
        <v>180</v>
      </c>
      <c r="D376" s="29" t="s">
        <v>58</v>
      </c>
      <c r="F376" t="s">
        <v>453</v>
      </c>
      <c r="G376" t="s">
        <v>454</v>
      </c>
      <c r="H376" t="s">
        <v>479</v>
      </c>
      <c r="I376" t="s">
        <v>456</v>
      </c>
      <c r="J376" t="s">
        <v>480</v>
      </c>
      <c r="K376" t="s">
        <v>458</v>
      </c>
      <c r="N376" t="s">
        <v>29</v>
      </c>
      <c r="O376">
        <v>2.6</v>
      </c>
      <c r="P376" t="s">
        <v>459</v>
      </c>
      <c r="Q376"/>
      <c r="T376" t="s">
        <v>460</v>
      </c>
    </row>
    <row r="377" spans="2:20" hidden="1" x14ac:dyDescent="0.45">
      <c r="C377" s="29" t="s">
        <v>180</v>
      </c>
      <c r="D377" s="29" t="s">
        <v>58</v>
      </c>
      <c r="F377" t="s">
        <v>453</v>
      </c>
      <c r="G377" t="s">
        <v>454</v>
      </c>
      <c r="H377" t="s">
        <v>481</v>
      </c>
      <c r="I377" t="s">
        <v>456</v>
      </c>
      <c r="J377" t="s">
        <v>482</v>
      </c>
      <c r="K377" t="s">
        <v>458</v>
      </c>
      <c r="N377" t="s">
        <v>472</v>
      </c>
      <c r="O377">
        <v>4273.55</v>
      </c>
      <c r="P377" t="s">
        <v>459</v>
      </c>
      <c r="Q377"/>
      <c r="T377" t="s">
        <v>460</v>
      </c>
    </row>
    <row r="378" spans="2:20" hidden="1" x14ac:dyDescent="0.45">
      <c r="C378" s="29" t="s">
        <v>180</v>
      </c>
      <c r="D378" s="29" t="s">
        <v>58</v>
      </c>
      <c r="F378" t="s">
        <v>453</v>
      </c>
      <c r="G378" t="s">
        <v>454</v>
      </c>
      <c r="H378" t="s">
        <v>481</v>
      </c>
      <c r="I378" t="s">
        <v>456</v>
      </c>
      <c r="J378" t="s">
        <v>482</v>
      </c>
      <c r="K378" t="s">
        <v>458</v>
      </c>
      <c r="N378" t="s">
        <v>483</v>
      </c>
      <c r="O378">
        <v>0.3</v>
      </c>
      <c r="P378" t="s">
        <v>459</v>
      </c>
      <c r="Q378"/>
      <c r="T378" t="s">
        <v>460</v>
      </c>
    </row>
    <row r="379" spans="2:20" hidden="1" x14ac:dyDescent="0.45">
      <c r="B379" s="29" t="s">
        <v>34</v>
      </c>
      <c r="C379" s="29" t="s">
        <v>180</v>
      </c>
      <c r="D379" s="29" t="s">
        <v>58</v>
      </c>
      <c r="F379" t="s">
        <v>453</v>
      </c>
      <c r="G379" t="s">
        <v>454</v>
      </c>
      <c r="H379" t="s">
        <v>484</v>
      </c>
      <c r="I379" t="s">
        <v>456</v>
      </c>
      <c r="J379" t="s">
        <v>485</v>
      </c>
      <c r="K379" t="s">
        <v>458</v>
      </c>
      <c r="N379" t="s">
        <v>34</v>
      </c>
      <c r="O379">
        <v>5339.85</v>
      </c>
      <c r="P379" t="s">
        <v>459</v>
      </c>
      <c r="Q379"/>
      <c r="T379" t="s">
        <v>460</v>
      </c>
    </row>
    <row r="380" spans="2:20" hidden="1" x14ac:dyDescent="0.45">
      <c r="B380" s="29" t="s">
        <v>26</v>
      </c>
      <c r="C380" s="29" t="s">
        <v>180</v>
      </c>
      <c r="D380" s="29" t="s">
        <v>58</v>
      </c>
      <c r="F380" t="s">
        <v>453</v>
      </c>
      <c r="G380" t="s">
        <v>454</v>
      </c>
      <c r="H380" t="s">
        <v>484</v>
      </c>
      <c r="I380" t="s">
        <v>456</v>
      </c>
      <c r="J380" t="s">
        <v>485</v>
      </c>
      <c r="K380" t="s">
        <v>458</v>
      </c>
      <c r="N380" t="s">
        <v>26</v>
      </c>
      <c r="O380">
        <v>15.62</v>
      </c>
      <c r="P380" t="s">
        <v>459</v>
      </c>
      <c r="Q380"/>
      <c r="T380" t="s">
        <v>460</v>
      </c>
    </row>
    <row r="381" spans="2:20" hidden="1" x14ac:dyDescent="0.45">
      <c r="C381" s="29" t="s">
        <v>180</v>
      </c>
      <c r="D381" s="29" t="s">
        <v>58</v>
      </c>
      <c r="F381" t="s">
        <v>453</v>
      </c>
      <c r="G381" t="s">
        <v>454</v>
      </c>
      <c r="H381" t="s">
        <v>475</v>
      </c>
      <c r="I381" t="s">
        <v>456</v>
      </c>
      <c r="J381" t="s">
        <v>476</v>
      </c>
      <c r="K381" t="s">
        <v>458</v>
      </c>
      <c r="N381" t="s">
        <v>469</v>
      </c>
      <c r="O381">
        <v>2305.9299999999998</v>
      </c>
      <c r="P381" t="s">
        <v>459</v>
      </c>
      <c r="Q381"/>
      <c r="T381" t="s">
        <v>460</v>
      </c>
    </row>
    <row r="382" spans="2:20" hidden="1" x14ac:dyDescent="0.45">
      <c r="B382" s="29" t="s">
        <v>26</v>
      </c>
      <c r="C382" s="29" t="s">
        <v>180</v>
      </c>
      <c r="D382" s="29" t="s">
        <v>58</v>
      </c>
      <c r="F382" t="s">
        <v>453</v>
      </c>
      <c r="G382" t="s">
        <v>454</v>
      </c>
      <c r="H382" t="s">
        <v>475</v>
      </c>
      <c r="I382" t="s">
        <v>456</v>
      </c>
      <c r="J382" t="s">
        <v>476</v>
      </c>
      <c r="K382" t="s">
        <v>458</v>
      </c>
      <c r="N382" t="s">
        <v>26</v>
      </c>
      <c r="O382">
        <v>35.65</v>
      </c>
      <c r="P382" t="s">
        <v>459</v>
      </c>
      <c r="Q382"/>
      <c r="T382" t="s">
        <v>460</v>
      </c>
    </row>
    <row r="383" spans="2:20" hidden="1" x14ac:dyDescent="0.45">
      <c r="C383" s="29" t="s">
        <v>180</v>
      </c>
      <c r="D383" s="29" t="s">
        <v>58</v>
      </c>
      <c r="F383" t="s">
        <v>453</v>
      </c>
      <c r="G383" t="s">
        <v>454</v>
      </c>
      <c r="H383" t="s">
        <v>486</v>
      </c>
      <c r="I383" t="s">
        <v>456</v>
      </c>
      <c r="J383" t="s">
        <v>487</v>
      </c>
      <c r="K383" t="s">
        <v>458</v>
      </c>
      <c r="N383" t="s">
        <v>483</v>
      </c>
      <c r="O383">
        <v>1.64</v>
      </c>
      <c r="P383" t="s">
        <v>459</v>
      </c>
      <c r="Q383"/>
      <c r="T383" t="s">
        <v>460</v>
      </c>
    </row>
    <row r="384" spans="2:20" hidden="1" x14ac:dyDescent="0.45">
      <c r="B384" s="29" t="s">
        <v>25</v>
      </c>
      <c r="C384" s="29" t="s">
        <v>180</v>
      </c>
      <c r="D384" s="29" t="s">
        <v>58</v>
      </c>
      <c r="F384" t="s">
        <v>453</v>
      </c>
      <c r="G384" t="s">
        <v>454</v>
      </c>
      <c r="H384" t="s">
        <v>488</v>
      </c>
      <c r="I384" t="s">
        <v>456</v>
      </c>
      <c r="J384" t="s">
        <v>489</v>
      </c>
      <c r="K384" t="s">
        <v>458</v>
      </c>
      <c r="N384" t="s">
        <v>25</v>
      </c>
      <c r="O384">
        <v>21.19</v>
      </c>
      <c r="P384" t="s">
        <v>459</v>
      </c>
      <c r="Q384"/>
      <c r="T384" t="s">
        <v>460</v>
      </c>
    </row>
    <row r="385" spans="2:20" hidden="1" x14ac:dyDescent="0.45">
      <c r="C385" s="29" t="s">
        <v>180</v>
      </c>
      <c r="D385" s="29" t="s">
        <v>58</v>
      </c>
      <c r="F385" t="s">
        <v>453</v>
      </c>
      <c r="G385" t="s">
        <v>454</v>
      </c>
      <c r="H385" t="s">
        <v>488</v>
      </c>
      <c r="I385" t="s">
        <v>456</v>
      </c>
      <c r="J385" t="s">
        <v>489</v>
      </c>
      <c r="K385" t="s">
        <v>458</v>
      </c>
      <c r="N385" t="s">
        <v>236</v>
      </c>
      <c r="O385">
        <v>0.16</v>
      </c>
      <c r="P385" t="s">
        <v>459</v>
      </c>
      <c r="Q385"/>
      <c r="T385" t="s">
        <v>460</v>
      </c>
    </row>
    <row r="386" spans="2:20" hidden="1" x14ac:dyDescent="0.45">
      <c r="B386" s="29" t="s">
        <v>25</v>
      </c>
      <c r="C386" s="29" t="s">
        <v>180</v>
      </c>
      <c r="D386" s="29" t="s">
        <v>58</v>
      </c>
      <c r="F386" t="s">
        <v>453</v>
      </c>
      <c r="G386" t="s">
        <v>454</v>
      </c>
      <c r="H386" t="s">
        <v>490</v>
      </c>
      <c r="I386" t="s">
        <v>456</v>
      </c>
      <c r="J386" t="s">
        <v>491</v>
      </c>
      <c r="K386" t="s">
        <v>458</v>
      </c>
      <c r="N386" t="s">
        <v>25</v>
      </c>
      <c r="O386">
        <v>21.19</v>
      </c>
      <c r="P386" t="s">
        <v>459</v>
      </c>
      <c r="Q386"/>
      <c r="T386" t="s">
        <v>460</v>
      </c>
    </row>
    <row r="387" spans="2:20" hidden="1" x14ac:dyDescent="0.45">
      <c r="C387" s="29" t="s">
        <v>180</v>
      </c>
      <c r="D387" s="29" t="s">
        <v>58</v>
      </c>
      <c r="F387" t="s">
        <v>453</v>
      </c>
      <c r="G387" t="s">
        <v>454</v>
      </c>
      <c r="H387" t="s">
        <v>490</v>
      </c>
      <c r="I387" t="s">
        <v>456</v>
      </c>
      <c r="J387" t="s">
        <v>491</v>
      </c>
      <c r="K387" t="s">
        <v>458</v>
      </c>
      <c r="N387" t="s">
        <v>236</v>
      </c>
      <c r="O387">
        <v>0.16</v>
      </c>
      <c r="P387" t="s">
        <v>459</v>
      </c>
      <c r="Q387"/>
      <c r="T387" t="s">
        <v>460</v>
      </c>
    </row>
    <row r="388" spans="2:20" hidden="1" x14ac:dyDescent="0.45">
      <c r="C388" s="29" t="s">
        <v>180</v>
      </c>
      <c r="D388" s="29" t="s">
        <v>58</v>
      </c>
      <c r="F388" t="s">
        <v>453</v>
      </c>
      <c r="G388" t="s">
        <v>454</v>
      </c>
      <c r="H388" t="s">
        <v>492</v>
      </c>
      <c r="I388" t="s">
        <v>456</v>
      </c>
      <c r="J388" t="s">
        <v>493</v>
      </c>
      <c r="K388" t="s">
        <v>458</v>
      </c>
      <c r="N388" t="s">
        <v>469</v>
      </c>
      <c r="O388">
        <v>2019.89</v>
      </c>
      <c r="P388" t="s">
        <v>459</v>
      </c>
      <c r="Q388"/>
      <c r="T388" t="s">
        <v>460</v>
      </c>
    </row>
    <row r="389" spans="2:20" hidden="1" x14ac:dyDescent="0.45">
      <c r="B389" s="29" t="s">
        <v>34</v>
      </c>
      <c r="C389" s="29" t="s">
        <v>180</v>
      </c>
      <c r="D389" s="29" t="s">
        <v>58</v>
      </c>
      <c r="F389" t="s">
        <v>453</v>
      </c>
      <c r="G389" t="s">
        <v>454</v>
      </c>
      <c r="H389" t="s">
        <v>492</v>
      </c>
      <c r="I389" t="s">
        <v>456</v>
      </c>
      <c r="J389" t="s">
        <v>493</v>
      </c>
      <c r="K389" t="s">
        <v>458</v>
      </c>
      <c r="N389" t="s">
        <v>34</v>
      </c>
      <c r="O389">
        <v>6362.65</v>
      </c>
      <c r="P389" t="s">
        <v>459</v>
      </c>
      <c r="Q389"/>
      <c r="T389" t="s">
        <v>460</v>
      </c>
    </row>
    <row r="390" spans="2:20" hidden="1" x14ac:dyDescent="0.45">
      <c r="B390" s="29" t="s">
        <v>26</v>
      </c>
      <c r="C390" s="29" t="s">
        <v>180</v>
      </c>
      <c r="D390" s="29" t="s">
        <v>58</v>
      </c>
      <c r="F390" t="s">
        <v>453</v>
      </c>
      <c r="G390" t="s">
        <v>454</v>
      </c>
      <c r="H390" t="s">
        <v>492</v>
      </c>
      <c r="I390" t="s">
        <v>456</v>
      </c>
      <c r="J390" t="s">
        <v>493</v>
      </c>
      <c r="K390" t="s">
        <v>458</v>
      </c>
      <c r="N390" t="s">
        <v>26</v>
      </c>
      <c r="O390">
        <v>34.81</v>
      </c>
      <c r="P390" t="s">
        <v>459</v>
      </c>
      <c r="Q390"/>
      <c r="T390" t="s">
        <v>460</v>
      </c>
    </row>
    <row r="391" spans="2:20" hidden="1" x14ac:dyDescent="0.45">
      <c r="B391" s="29" t="s">
        <v>25</v>
      </c>
      <c r="C391" s="29" t="s">
        <v>180</v>
      </c>
      <c r="D391" s="29" t="s">
        <v>58</v>
      </c>
      <c r="F391" t="s">
        <v>453</v>
      </c>
      <c r="G391" t="s">
        <v>454</v>
      </c>
      <c r="H391" t="s">
        <v>494</v>
      </c>
      <c r="I391" t="s">
        <v>456</v>
      </c>
      <c r="J391" t="s">
        <v>495</v>
      </c>
      <c r="K391" t="s">
        <v>458</v>
      </c>
      <c r="N391" t="s">
        <v>25</v>
      </c>
      <c r="O391">
        <v>14.8</v>
      </c>
      <c r="P391" t="s">
        <v>459</v>
      </c>
      <c r="Q391"/>
      <c r="T391" t="s">
        <v>460</v>
      </c>
    </row>
    <row r="392" spans="2:20" hidden="1" x14ac:dyDescent="0.45">
      <c r="C392" s="29" t="s">
        <v>180</v>
      </c>
      <c r="D392" s="29" t="s">
        <v>58</v>
      </c>
      <c r="F392" t="s">
        <v>453</v>
      </c>
      <c r="G392" t="s">
        <v>454</v>
      </c>
      <c r="H392" t="s">
        <v>496</v>
      </c>
      <c r="I392" t="s">
        <v>456</v>
      </c>
      <c r="J392" t="s">
        <v>497</v>
      </c>
      <c r="K392" t="s">
        <v>458</v>
      </c>
      <c r="N392" t="s">
        <v>469</v>
      </c>
      <c r="O392">
        <v>1530.55</v>
      </c>
      <c r="P392" t="s">
        <v>459</v>
      </c>
      <c r="Q392"/>
      <c r="T392" t="s">
        <v>460</v>
      </c>
    </row>
    <row r="393" spans="2:20" hidden="1" x14ac:dyDescent="0.45">
      <c r="B393" s="29" t="s">
        <v>25</v>
      </c>
      <c r="C393" s="29" t="s">
        <v>180</v>
      </c>
      <c r="D393" s="29" t="s">
        <v>58</v>
      </c>
      <c r="F393" t="s">
        <v>453</v>
      </c>
      <c r="G393" t="s">
        <v>454</v>
      </c>
      <c r="H393" t="s">
        <v>496</v>
      </c>
      <c r="I393" t="s">
        <v>456</v>
      </c>
      <c r="J393" t="s">
        <v>497</v>
      </c>
      <c r="K393" t="s">
        <v>458</v>
      </c>
      <c r="N393" t="s">
        <v>25</v>
      </c>
      <c r="O393">
        <v>13.92</v>
      </c>
      <c r="P393" t="s">
        <v>459</v>
      </c>
      <c r="Q393"/>
      <c r="T393" t="s">
        <v>460</v>
      </c>
    </row>
    <row r="394" spans="2:20" hidden="1" x14ac:dyDescent="0.45">
      <c r="C394" s="29" t="s">
        <v>180</v>
      </c>
      <c r="D394" s="29" t="s">
        <v>58</v>
      </c>
      <c r="F394" t="s">
        <v>453</v>
      </c>
      <c r="G394" t="s">
        <v>454</v>
      </c>
      <c r="H394" t="s">
        <v>496</v>
      </c>
      <c r="I394" t="s">
        <v>456</v>
      </c>
      <c r="J394" t="s">
        <v>497</v>
      </c>
      <c r="K394" t="s">
        <v>458</v>
      </c>
      <c r="N394" t="s">
        <v>483</v>
      </c>
      <c r="O394">
        <v>1.2</v>
      </c>
      <c r="P394" t="s">
        <v>459</v>
      </c>
      <c r="Q394"/>
      <c r="T394" t="s">
        <v>460</v>
      </c>
    </row>
    <row r="395" spans="2:20" hidden="1" x14ac:dyDescent="0.45">
      <c r="C395" s="29" t="s">
        <v>180</v>
      </c>
      <c r="D395" s="29" t="s">
        <v>58</v>
      </c>
      <c r="F395" t="s">
        <v>453</v>
      </c>
      <c r="G395" t="s">
        <v>454</v>
      </c>
      <c r="H395" t="s">
        <v>496</v>
      </c>
      <c r="I395" t="s">
        <v>456</v>
      </c>
      <c r="J395" t="s">
        <v>497</v>
      </c>
      <c r="K395" t="s">
        <v>458</v>
      </c>
      <c r="N395" t="s">
        <v>236</v>
      </c>
      <c r="O395">
        <v>0.1</v>
      </c>
      <c r="P395" t="s">
        <v>459</v>
      </c>
      <c r="Q395"/>
      <c r="T395" t="s">
        <v>460</v>
      </c>
    </row>
    <row r="396" spans="2:20" hidden="1" x14ac:dyDescent="0.45">
      <c r="C396" s="29" t="s">
        <v>180</v>
      </c>
      <c r="D396" s="29" t="s">
        <v>58</v>
      </c>
      <c r="F396" t="s">
        <v>453</v>
      </c>
      <c r="G396" t="s">
        <v>454</v>
      </c>
      <c r="H396" t="s">
        <v>498</v>
      </c>
      <c r="I396" t="s">
        <v>456</v>
      </c>
      <c r="J396" t="s">
        <v>499</v>
      </c>
      <c r="K396" t="s">
        <v>458</v>
      </c>
      <c r="N396" t="s">
        <v>236</v>
      </c>
      <c r="O396">
        <v>0.06</v>
      </c>
      <c r="P396" t="s">
        <v>459</v>
      </c>
      <c r="Q396"/>
      <c r="T396" t="s">
        <v>460</v>
      </c>
    </row>
    <row r="397" spans="2:20" hidden="1" x14ac:dyDescent="0.45">
      <c r="B397" s="29" t="s">
        <v>34</v>
      </c>
      <c r="C397" s="29" t="s">
        <v>180</v>
      </c>
      <c r="D397" s="29" t="s">
        <v>58</v>
      </c>
      <c r="F397" t="s">
        <v>453</v>
      </c>
      <c r="G397" t="s">
        <v>454</v>
      </c>
      <c r="H397" t="s">
        <v>500</v>
      </c>
      <c r="I397" t="s">
        <v>456</v>
      </c>
      <c r="J397" t="s">
        <v>501</v>
      </c>
      <c r="K397" t="s">
        <v>458</v>
      </c>
      <c r="N397" t="s">
        <v>34</v>
      </c>
      <c r="O397">
        <v>2775.47</v>
      </c>
      <c r="P397" t="s">
        <v>459</v>
      </c>
      <c r="Q397"/>
      <c r="T397" t="s">
        <v>460</v>
      </c>
    </row>
    <row r="398" spans="2:20" hidden="1" x14ac:dyDescent="0.45">
      <c r="B398" s="29" t="s">
        <v>29</v>
      </c>
      <c r="C398" s="29" t="s">
        <v>180</v>
      </c>
      <c r="D398" s="29" t="s">
        <v>58</v>
      </c>
      <c r="F398" t="s">
        <v>453</v>
      </c>
      <c r="G398" t="s">
        <v>454</v>
      </c>
      <c r="H398" t="s">
        <v>500</v>
      </c>
      <c r="I398" t="s">
        <v>456</v>
      </c>
      <c r="J398" t="s">
        <v>501</v>
      </c>
      <c r="K398" t="s">
        <v>458</v>
      </c>
      <c r="N398" t="s">
        <v>29</v>
      </c>
      <c r="O398">
        <v>0.74</v>
      </c>
      <c r="P398" t="s">
        <v>459</v>
      </c>
      <c r="Q398"/>
      <c r="T398" t="s">
        <v>460</v>
      </c>
    </row>
    <row r="399" spans="2:20" hidden="1" x14ac:dyDescent="0.45">
      <c r="C399" s="29" t="s">
        <v>180</v>
      </c>
      <c r="D399" s="29" t="s">
        <v>58</v>
      </c>
      <c r="F399" t="s">
        <v>453</v>
      </c>
      <c r="G399" t="s">
        <v>454</v>
      </c>
      <c r="H399" t="s">
        <v>500</v>
      </c>
      <c r="I399" t="s">
        <v>456</v>
      </c>
      <c r="J399" t="s">
        <v>501</v>
      </c>
      <c r="K399" t="s">
        <v>458</v>
      </c>
      <c r="N399" t="s">
        <v>236</v>
      </c>
      <c r="O399">
        <v>7.0000000000000007E-2</v>
      </c>
      <c r="P399" t="s">
        <v>459</v>
      </c>
      <c r="Q399"/>
      <c r="T399" t="s">
        <v>460</v>
      </c>
    </row>
    <row r="400" spans="2:20" hidden="1" x14ac:dyDescent="0.45">
      <c r="C400" s="29" t="s">
        <v>180</v>
      </c>
      <c r="D400" s="29" t="s">
        <v>58</v>
      </c>
      <c r="F400" t="s">
        <v>453</v>
      </c>
      <c r="G400" t="s">
        <v>454</v>
      </c>
      <c r="H400" t="s">
        <v>502</v>
      </c>
      <c r="I400" t="s">
        <v>456</v>
      </c>
      <c r="J400" t="s">
        <v>503</v>
      </c>
      <c r="K400" t="s">
        <v>458</v>
      </c>
      <c r="N400" t="s">
        <v>472</v>
      </c>
      <c r="O400">
        <v>3781.71</v>
      </c>
      <c r="P400" t="s">
        <v>459</v>
      </c>
      <c r="Q400"/>
      <c r="T400" t="s">
        <v>460</v>
      </c>
    </row>
    <row r="401" spans="2:20" hidden="1" x14ac:dyDescent="0.45">
      <c r="B401" s="29" t="s">
        <v>25</v>
      </c>
      <c r="C401" s="29" t="s">
        <v>180</v>
      </c>
      <c r="D401" s="29" t="s">
        <v>58</v>
      </c>
      <c r="F401" t="s">
        <v>453</v>
      </c>
      <c r="G401" t="s">
        <v>454</v>
      </c>
      <c r="H401" t="s">
        <v>502</v>
      </c>
      <c r="I401" t="s">
        <v>456</v>
      </c>
      <c r="J401" t="s">
        <v>503</v>
      </c>
      <c r="K401" t="s">
        <v>458</v>
      </c>
      <c r="N401" t="s">
        <v>25</v>
      </c>
      <c r="O401">
        <v>27.46</v>
      </c>
      <c r="P401" t="s">
        <v>459</v>
      </c>
      <c r="Q401"/>
      <c r="T401" t="s">
        <v>460</v>
      </c>
    </row>
    <row r="402" spans="2:20" hidden="1" x14ac:dyDescent="0.45">
      <c r="C402" s="29" t="s">
        <v>180</v>
      </c>
      <c r="D402" s="29" t="s">
        <v>58</v>
      </c>
      <c r="F402" t="s">
        <v>453</v>
      </c>
      <c r="G402" t="s">
        <v>454</v>
      </c>
      <c r="H402" t="s">
        <v>504</v>
      </c>
      <c r="I402" t="s">
        <v>456</v>
      </c>
      <c r="J402" t="s">
        <v>505</v>
      </c>
      <c r="K402" t="s">
        <v>458</v>
      </c>
      <c r="N402" t="s">
        <v>469</v>
      </c>
      <c r="O402">
        <v>3074.57</v>
      </c>
      <c r="P402" t="s">
        <v>459</v>
      </c>
      <c r="Q402"/>
      <c r="T402" t="s">
        <v>460</v>
      </c>
    </row>
    <row r="403" spans="2:20" hidden="1" x14ac:dyDescent="0.45">
      <c r="B403" s="29" t="s">
        <v>26</v>
      </c>
      <c r="C403" s="29" t="s">
        <v>180</v>
      </c>
      <c r="D403" s="29" t="s">
        <v>58</v>
      </c>
      <c r="F403" t="s">
        <v>453</v>
      </c>
      <c r="G403" t="s">
        <v>454</v>
      </c>
      <c r="H403" t="s">
        <v>504</v>
      </c>
      <c r="I403" t="s">
        <v>456</v>
      </c>
      <c r="J403" t="s">
        <v>505</v>
      </c>
      <c r="K403" t="s">
        <v>458</v>
      </c>
      <c r="N403" t="s">
        <v>26</v>
      </c>
      <c r="O403">
        <v>47.54</v>
      </c>
      <c r="P403" t="s">
        <v>459</v>
      </c>
      <c r="Q403"/>
      <c r="T403" t="s">
        <v>460</v>
      </c>
    </row>
    <row r="404" spans="2:20" hidden="1" x14ac:dyDescent="0.45">
      <c r="C404" s="29" t="s">
        <v>180</v>
      </c>
      <c r="D404" s="29" t="s">
        <v>58</v>
      </c>
      <c r="F404" t="s">
        <v>453</v>
      </c>
      <c r="G404" t="s">
        <v>454</v>
      </c>
      <c r="H404" t="s">
        <v>504</v>
      </c>
      <c r="I404" t="s">
        <v>456</v>
      </c>
      <c r="J404" t="s">
        <v>505</v>
      </c>
      <c r="K404" t="s">
        <v>458</v>
      </c>
      <c r="N404" t="s">
        <v>472</v>
      </c>
      <c r="O404">
        <v>3781.71</v>
      </c>
      <c r="P404" t="s">
        <v>459</v>
      </c>
      <c r="Q404"/>
      <c r="T404" t="s">
        <v>460</v>
      </c>
    </row>
    <row r="405" spans="2:20" hidden="1" x14ac:dyDescent="0.45">
      <c r="C405" s="29" t="s">
        <v>180</v>
      </c>
      <c r="D405" s="29" t="s">
        <v>58</v>
      </c>
      <c r="F405" t="s">
        <v>453</v>
      </c>
      <c r="G405" t="s">
        <v>454</v>
      </c>
      <c r="H405" t="s">
        <v>506</v>
      </c>
      <c r="I405" t="s">
        <v>456</v>
      </c>
      <c r="J405" t="s">
        <v>507</v>
      </c>
      <c r="K405" t="s">
        <v>458</v>
      </c>
      <c r="N405" t="s">
        <v>469</v>
      </c>
      <c r="O405">
        <v>3372.96</v>
      </c>
      <c r="P405" t="s">
        <v>459</v>
      </c>
      <c r="Q405"/>
      <c r="T405" t="s">
        <v>460</v>
      </c>
    </row>
    <row r="406" spans="2:20" hidden="1" x14ac:dyDescent="0.45">
      <c r="B406" s="29" t="s">
        <v>34</v>
      </c>
      <c r="C406" s="29" t="s">
        <v>180</v>
      </c>
      <c r="D406" s="29" t="s">
        <v>58</v>
      </c>
      <c r="F406" t="s">
        <v>453</v>
      </c>
      <c r="G406" t="s">
        <v>454</v>
      </c>
      <c r="H406" t="s">
        <v>506</v>
      </c>
      <c r="I406" t="s">
        <v>456</v>
      </c>
      <c r="J406" t="s">
        <v>507</v>
      </c>
      <c r="K406" t="s">
        <v>458</v>
      </c>
      <c r="N406" t="s">
        <v>34</v>
      </c>
      <c r="O406">
        <v>10624.82</v>
      </c>
      <c r="P406" t="s">
        <v>459</v>
      </c>
      <c r="Q406"/>
      <c r="T406" t="s">
        <v>460</v>
      </c>
    </row>
    <row r="407" spans="2:20" hidden="1" x14ac:dyDescent="0.45">
      <c r="C407" s="29" t="s">
        <v>180</v>
      </c>
      <c r="D407" s="29" t="s">
        <v>58</v>
      </c>
      <c r="F407" t="s">
        <v>453</v>
      </c>
      <c r="G407" t="s">
        <v>454</v>
      </c>
      <c r="H407" t="s">
        <v>506</v>
      </c>
      <c r="I407" t="s">
        <v>456</v>
      </c>
      <c r="J407" t="s">
        <v>507</v>
      </c>
      <c r="K407" t="s">
        <v>458</v>
      </c>
      <c r="N407" t="s">
        <v>483</v>
      </c>
      <c r="O407">
        <v>0.23</v>
      </c>
      <c r="P407" t="s">
        <v>459</v>
      </c>
      <c r="Q407"/>
      <c r="T407" t="s">
        <v>460</v>
      </c>
    </row>
    <row r="408" spans="2:20" hidden="1" x14ac:dyDescent="0.45">
      <c r="B408" s="29" t="s">
        <v>26</v>
      </c>
      <c r="C408" s="29" t="s">
        <v>180</v>
      </c>
      <c r="D408" s="29" t="s">
        <v>58</v>
      </c>
      <c r="F408" t="s">
        <v>453</v>
      </c>
      <c r="G408" t="s">
        <v>454</v>
      </c>
      <c r="H408" t="s">
        <v>473</v>
      </c>
      <c r="I408" t="s">
        <v>456</v>
      </c>
      <c r="J408" t="s">
        <v>474</v>
      </c>
      <c r="K408" t="s">
        <v>458</v>
      </c>
      <c r="N408" t="s">
        <v>26</v>
      </c>
      <c r="O408">
        <v>67.260000000000005</v>
      </c>
      <c r="P408" t="s">
        <v>459</v>
      </c>
      <c r="Q408"/>
      <c r="T408" t="s">
        <v>460</v>
      </c>
    </row>
    <row r="409" spans="2:20" hidden="1" x14ac:dyDescent="0.45">
      <c r="C409" s="29" t="s">
        <v>180</v>
      </c>
      <c r="D409" s="29" t="s">
        <v>58</v>
      </c>
      <c r="F409" t="s">
        <v>453</v>
      </c>
      <c r="G409" t="s">
        <v>454</v>
      </c>
      <c r="H409" t="s">
        <v>473</v>
      </c>
      <c r="I409" t="s">
        <v>456</v>
      </c>
      <c r="J409" t="s">
        <v>474</v>
      </c>
      <c r="K409" t="s">
        <v>458</v>
      </c>
      <c r="N409" t="s">
        <v>472</v>
      </c>
      <c r="O409">
        <v>5095.1499999999996</v>
      </c>
      <c r="P409" t="s">
        <v>459</v>
      </c>
      <c r="Q409"/>
      <c r="T409" t="s">
        <v>460</v>
      </c>
    </row>
    <row r="410" spans="2:20" hidden="1" x14ac:dyDescent="0.45">
      <c r="C410" s="29" t="s">
        <v>180</v>
      </c>
      <c r="D410" s="29" t="s">
        <v>58</v>
      </c>
      <c r="F410" t="s">
        <v>453</v>
      </c>
      <c r="G410" t="s">
        <v>454</v>
      </c>
      <c r="H410" t="s">
        <v>508</v>
      </c>
      <c r="I410" t="s">
        <v>456</v>
      </c>
      <c r="J410" t="s">
        <v>509</v>
      </c>
      <c r="K410" t="s">
        <v>458</v>
      </c>
      <c r="N410" t="s">
        <v>483</v>
      </c>
      <c r="O410">
        <v>0.79</v>
      </c>
      <c r="P410" t="s">
        <v>459</v>
      </c>
      <c r="Q410"/>
      <c r="T410" t="s">
        <v>460</v>
      </c>
    </row>
    <row r="411" spans="2:20" hidden="1" x14ac:dyDescent="0.45">
      <c r="C411" s="29" t="s">
        <v>180</v>
      </c>
      <c r="D411" s="29" t="s">
        <v>58</v>
      </c>
      <c r="F411" t="s">
        <v>510</v>
      </c>
      <c r="G411" t="s">
        <v>511</v>
      </c>
      <c r="H411" t="s">
        <v>455</v>
      </c>
      <c r="I411" t="s">
        <v>456</v>
      </c>
      <c r="J411" t="s">
        <v>457</v>
      </c>
      <c r="K411" t="s">
        <v>458</v>
      </c>
      <c r="N411" t="s">
        <v>469</v>
      </c>
      <c r="O411">
        <v>1729.93</v>
      </c>
      <c r="P411" t="s">
        <v>459</v>
      </c>
      <c r="Q411"/>
      <c r="T411" t="s">
        <v>460</v>
      </c>
    </row>
    <row r="412" spans="2:20" hidden="1" x14ac:dyDescent="0.45">
      <c r="C412" s="29" t="s">
        <v>180</v>
      </c>
      <c r="D412" s="29" t="s">
        <v>58</v>
      </c>
      <c r="F412" t="s">
        <v>510</v>
      </c>
      <c r="G412" t="s">
        <v>511</v>
      </c>
      <c r="H412" t="s">
        <v>463</v>
      </c>
      <c r="I412" t="s">
        <v>456</v>
      </c>
      <c r="J412" t="s">
        <v>464</v>
      </c>
      <c r="K412" t="s">
        <v>458</v>
      </c>
      <c r="N412" t="s">
        <v>483</v>
      </c>
      <c r="O412">
        <v>0.44</v>
      </c>
      <c r="P412" t="s">
        <v>459</v>
      </c>
      <c r="Q412"/>
      <c r="T412" t="s">
        <v>460</v>
      </c>
    </row>
    <row r="413" spans="2:20" hidden="1" x14ac:dyDescent="0.45">
      <c r="B413" s="29" t="s">
        <v>26</v>
      </c>
      <c r="C413" s="29" t="s">
        <v>180</v>
      </c>
      <c r="D413" s="29" t="s">
        <v>58</v>
      </c>
      <c r="F413" t="s">
        <v>510</v>
      </c>
      <c r="G413" t="s">
        <v>511</v>
      </c>
      <c r="H413" t="s">
        <v>461</v>
      </c>
      <c r="I413" t="s">
        <v>456</v>
      </c>
      <c r="J413" t="s">
        <v>462</v>
      </c>
      <c r="K413" t="s">
        <v>458</v>
      </c>
      <c r="N413" t="s">
        <v>26</v>
      </c>
      <c r="O413">
        <v>23.76</v>
      </c>
      <c r="P413" t="s">
        <v>459</v>
      </c>
      <c r="Q413"/>
      <c r="T413" t="s">
        <v>460</v>
      </c>
    </row>
    <row r="414" spans="2:20" hidden="1" x14ac:dyDescent="0.45">
      <c r="C414" s="29" t="s">
        <v>180</v>
      </c>
      <c r="D414" s="29" t="s">
        <v>58</v>
      </c>
      <c r="F414" t="s">
        <v>510</v>
      </c>
      <c r="G414" t="s">
        <v>511</v>
      </c>
      <c r="H414" t="s">
        <v>479</v>
      </c>
      <c r="I414" t="s">
        <v>456</v>
      </c>
      <c r="J414" t="s">
        <v>480</v>
      </c>
      <c r="K414" t="s">
        <v>458</v>
      </c>
      <c r="N414" t="s">
        <v>469</v>
      </c>
      <c r="O414">
        <v>3090.84</v>
      </c>
      <c r="P414" t="s">
        <v>459</v>
      </c>
      <c r="Q414"/>
      <c r="T414" t="s">
        <v>460</v>
      </c>
    </row>
    <row r="415" spans="2:20" hidden="1" x14ac:dyDescent="0.45">
      <c r="C415" s="29" t="s">
        <v>180</v>
      </c>
      <c r="D415" s="29" t="s">
        <v>58</v>
      </c>
      <c r="F415" t="s">
        <v>510</v>
      </c>
      <c r="G415" t="s">
        <v>511</v>
      </c>
      <c r="H415" t="s">
        <v>512</v>
      </c>
      <c r="I415" t="s">
        <v>456</v>
      </c>
      <c r="J415" t="s">
        <v>513</v>
      </c>
      <c r="K415" t="s">
        <v>458</v>
      </c>
      <c r="N415" t="s">
        <v>472</v>
      </c>
      <c r="O415">
        <v>4083.21</v>
      </c>
      <c r="P415" t="s">
        <v>459</v>
      </c>
      <c r="Q415"/>
      <c r="T415" t="s">
        <v>460</v>
      </c>
    </row>
    <row r="416" spans="2:20" hidden="1" x14ac:dyDescent="0.45">
      <c r="B416" s="29" t="s">
        <v>29</v>
      </c>
      <c r="C416" s="29" t="s">
        <v>180</v>
      </c>
      <c r="D416" s="29" t="s">
        <v>58</v>
      </c>
      <c r="F416" t="s">
        <v>510</v>
      </c>
      <c r="G416" t="s">
        <v>511</v>
      </c>
      <c r="H416" t="s">
        <v>470</v>
      </c>
      <c r="I416" t="s">
        <v>456</v>
      </c>
      <c r="J416" t="s">
        <v>471</v>
      </c>
      <c r="K416" t="s">
        <v>458</v>
      </c>
      <c r="N416" t="s">
        <v>29</v>
      </c>
      <c r="O416">
        <v>1.1399999999999999</v>
      </c>
      <c r="P416" t="s">
        <v>459</v>
      </c>
      <c r="Q416"/>
      <c r="T416" t="s">
        <v>460</v>
      </c>
    </row>
    <row r="417" spans="1:20" hidden="1" x14ac:dyDescent="0.45">
      <c r="C417" s="29" t="s">
        <v>180</v>
      </c>
      <c r="D417" s="29" t="s">
        <v>58</v>
      </c>
      <c r="F417" t="s">
        <v>510</v>
      </c>
      <c r="G417" t="s">
        <v>511</v>
      </c>
      <c r="H417" t="s">
        <v>467</v>
      </c>
      <c r="I417" t="s">
        <v>456</v>
      </c>
      <c r="J417" t="s">
        <v>468</v>
      </c>
      <c r="K417" t="s">
        <v>458</v>
      </c>
      <c r="N417" t="s">
        <v>472</v>
      </c>
      <c r="O417">
        <v>1800.28</v>
      </c>
      <c r="P417" t="s">
        <v>459</v>
      </c>
      <c r="Q417"/>
      <c r="T417" t="s">
        <v>460</v>
      </c>
    </row>
    <row r="418" spans="1:20" hidden="1" x14ac:dyDescent="0.45">
      <c r="C418" s="29" t="s">
        <v>180</v>
      </c>
      <c r="D418" s="29" t="s">
        <v>58</v>
      </c>
      <c r="F418" t="s">
        <v>510</v>
      </c>
      <c r="G418" t="s">
        <v>511</v>
      </c>
      <c r="H418" t="s">
        <v>467</v>
      </c>
      <c r="I418" t="s">
        <v>456</v>
      </c>
      <c r="J418" t="s">
        <v>468</v>
      </c>
      <c r="K418" t="s">
        <v>458</v>
      </c>
      <c r="N418" t="s">
        <v>483</v>
      </c>
      <c r="O418">
        <v>0.11</v>
      </c>
      <c r="P418" t="s">
        <v>459</v>
      </c>
      <c r="Q418"/>
      <c r="T418" t="s">
        <v>460</v>
      </c>
    </row>
    <row r="419" spans="1:20" hidden="1" x14ac:dyDescent="0.45">
      <c r="B419" s="29" t="s">
        <v>34</v>
      </c>
      <c r="C419" s="29" t="s">
        <v>180</v>
      </c>
      <c r="D419" s="29" t="s">
        <v>58</v>
      </c>
      <c r="F419" t="s">
        <v>510</v>
      </c>
      <c r="G419" t="s">
        <v>511</v>
      </c>
      <c r="H419" t="s">
        <v>461</v>
      </c>
      <c r="I419" t="s">
        <v>456</v>
      </c>
      <c r="J419" t="s">
        <v>462</v>
      </c>
      <c r="K419" t="s">
        <v>458</v>
      </c>
      <c r="N419" t="s">
        <v>34</v>
      </c>
      <c r="O419">
        <v>4607.37</v>
      </c>
      <c r="P419" t="s">
        <v>459</v>
      </c>
      <c r="Q419"/>
      <c r="T419" t="s">
        <v>460</v>
      </c>
    </row>
    <row r="420" spans="1:20" hidden="1" x14ac:dyDescent="0.45">
      <c r="C420" s="29" t="s">
        <v>180</v>
      </c>
      <c r="D420" s="29" t="s">
        <v>58</v>
      </c>
      <c r="F420" t="s">
        <v>510</v>
      </c>
      <c r="G420" t="s">
        <v>511</v>
      </c>
      <c r="H420" t="s">
        <v>481</v>
      </c>
      <c r="I420" t="s">
        <v>456</v>
      </c>
      <c r="J420" t="s">
        <v>482</v>
      </c>
      <c r="K420" t="s">
        <v>458</v>
      </c>
      <c r="N420" t="s">
        <v>469</v>
      </c>
      <c r="O420">
        <v>3474.43</v>
      </c>
      <c r="P420" t="s">
        <v>459</v>
      </c>
      <c r="Q420"/>
      <c r="T420" t="s">
        <v>460</v>
      </c>
    </row>
    <row r="421" spans="1:20" hidden="1" x14ac:dyDescent="0.45">
      <c r="B421" s="29" t="s">
        <v>26</v>
      </c>
      <c r="C421" s="29" t="s">
        <v>180</v>
      </c>
      <c r="D421" s="29" t="s">
        <v>58</v>
      </c>
      <c r="F421" t="s">
        <v>510</v>
      </c>
      <c r="G421" t="s">
        <v>511</v>
      </c>
      <c r="H421" t="s">
        <v>477</v>
      </c>
      <c r="I421" t="s">
        <v>456</v>
      </c>
      <c r="J421" t="s">
        <v>478</v>
      </c>
      <c r="K421" t="s">
        <v>458</v>
      </c>
      <c r="N421" t="s">
        <v>26</v>
      </c>
      <c r="O421">
        <v>0.3</v>
      </c>
      <c r="P421" t="s">
        <v>459</v>
      </c>
      <c r="Q421"/>
      <c r="T421" t="s">
        <v>460</v>
      </c>
    </row>
    <row r="422" spans="1:20" hidden="1" x14ac:dyDescent="0.45">
      <c r="B422" s="29" t="s">
        <v>25</v>
      </c>
      <c r="C422" s="29" t="s">
        <v>180</v>
      </c>
      <c r="D422" s="29" t="s">
        <v>58</v>
      </c>
      <c r="F422" t="s">
        <v>510</v>
      </c>
      <c r="G422" t="s">
        <v>511</v>
      </c>
      <c r="H422" t="s">
        <v>514</v>
      </c>
      <c r="I422" t="s">
        <v>456</v>
      </c>
      <c r="J422" t="s">
        <v>515</v>
      </c>
      <c r="K422" t="s">
        <v>458</v>
      </c>
      <c r="N422" t="s">
        <v>25</v>
      </c>
      <c r="O422">
        <v>18.28</v>
      </c>
      <c r="P422" t="s">
        <v>459</v>
      </c>
      <c r="Q422"/>
      <c r="T422" t="s">
        <v>460</v>
      </c>
    </row>
    <row r="423" spans="1:20" hidden="1" x14ac:dyDescent="0.45">
      <c r="B423" s="29" t="s">
        <v>34</v>
      </c>
      <c r="C423" s="29" t="s">
        <v>180</v>
      </c>
      <c r="D423" s="29" t="s">
        <v>58</v>
      </c>
      <c r="F423" t="s">
        <v>510</v>
      </c>
      <c r="G423" t="s">
        <v>511</v>
      </c>
      <c r="H423" t="s">
        <v>516</v>
      </c>
      <c r="I423" t="s">
        <v>456</v>
      </c>
      <c r="J423" t="s">
        <v>517</v>
      </c>
      <c r="K423" t="s">
        <v>458</v>
      </c>
      <c r="N423" t="s">
        <v>34</v>
      </c>
      <c r="O423">
        <v>1516.91</v>
      </c>
      <c r="P423" t="s">
        <v>459</v>
      </c>
      <c r="Q423"/>
      <c r="T423" t="s">
        <v>460</v>
      </c>
    </row>
    <row r="424" spans="1:20" hidden="1" x14ac:dyDescent="0.45">
      <c r="B424" s="29" t="s">
        <v>25</v>
      </c>
      <c r="C424" s="29" t="s">
        <v>180</v>
      </c>
      <c r="D424" s="29" t="s">
        <v>58</v>
      </c>
      <c r="F424" t="s">
        <v>510</v>
      </c>
      <c r="G424" t="s">
        <v>511</v>
      </c>
      <c r="H424" t="s">
        <v>484</v>
      </c>
      <c r="I424" t="s">
        <v>456</v>
      </c>
      <c r="J424" t="s">
        <v>485</v>
      </c>
      <c r="K424" t="s">
        <v>458</v>
      </c>
      <c r="N424" t="s">
        <v>25</v>
      </c>
      <c r="O424">
        <v>26.32</v>
      </c>
      <c r="P424" t="s">
        <v>459</v>
      </c>
      <c r="Q424"/>
      <c r="T424" t="s">
        <v>460</v>
      </c>
    </row>
    <row r="425" spans="1:20" hidden="1" x14ac:dyDescent="0.45">
      <c r="B425" s="29" t="s">
        <v>34</v>
      </c>
      <c r="C425" s="29" t="s">
        <v>180</v>
      </c>
      <c r="D425" s="29" t="s">
        <v>58</v>
      </c>
      <c r="F425" t="s">
        <v>510</v>
      </c>
      <c r="G425" t="s">
        <v>511</v>
      </c>
      <c r="H425" t="s">
        <v>475</v>
      </c>
      <c r="I425" t="s">
        <v>456</v>
      </c>
      <c r="J425" t="s">
        <v>476</v>
      </c>
      <c r="K425" t="s">
        <v>458</v>
      </c>
      <c r="N425" t="s">
        <v>34</v>
      </c>
      <c r="O425">
        <v>7263.67</v>
      </c>
      <c r="P425" t="s">
        <v>459</v>
      </c>
      <c r="Q425"/>
      <c r="T425" t="s">
        <v>460</v>
      </c>
    </row>
    <row r="426" spans="1:20" hidden="1" x14ac:dyDescent="0.45">
      <c r="B426" s="29" t="s">
        <v>25</v>
      </c>
      <c r="C426" s="29" t="s">
        <v>180</v>
      </c>
      <c r="D426" s="29" t="s">
        <v>58</v>
      </c>
      <c r="F426" t="s">
        <v>510</v>
      </c>
      <c r="G426" t="s">
        <v>511</v>
      </c>
      <c r="H426" t="s">
        <v>475</v>
      </c>
      <c r="I426" t="s">
        <v>456</v>
      </c>
      <c r="J426" t="s">
        <v>476</v>
      </c>
      <c r="K426" t="s">
        <v>458</v>
      </c>
      <c r="N426" t="s">
        <v>25</v>
      </c>
      <c r="O426">
        <v>20.59</v>
      </c>
      <c r="P426" t="s">
        <v>459</v>
      </c>
      <c r="Q426"/>
      <c r="T426" t="s">
        <v>460</v>
      </c>
    </row>
    <row r="427" spans="1:20" hidden="1" x14ac:dyDescent="0.45">
      <c r="C427" s="29" t="s">
        <v>180</v>
      </c>
      <c r="D427" s="29" t="s">
        <v>58</v>
      </c>
      <c r="F427" t="s">
        <v>510</v>
      </c>
      <c r="G427" t="s">
        <v>511</v>
      </c>
      <c r="H427" t="s">
        <v>475</v>
      </c>
      <c r="I427" t="s">
        <v>456</v>
      </c>
      <c r="J427" t="s">
        <v>476</v>
      </c>
      <c r="K427" t="s">
        <v>458</v>
      </c>
      <c r="N427" t="s">
        <v>483</v>
      </c>
      <c r="O427">
        <v>2.37</v>
      </c>
      <c r="P427" t="s">
        <v>459</v>
      </c>
      <c r="Q427"/>
      <c r="T427" t="s">
        <v>460</v>
      </c>
    </row>
    <row r="428" spans="1:20" hidden="1" x14ac:dyDescent="0.45">
      <c r="B428" s="29" t="s">
        <v>29</v>
      </c>
      <c r="C428" s="29" t="s">
        <v>180</v>
      </c>
      <c r="D428" s="29" t="s">
        <v>58</v>
      </c>
      <c r="F428" t="s">
        <v>510</v>
      </c>
      <c r="G428" t="s">
        <v>511</v>
      </c>
      <c r="H428" t="s">
        <v>488</v>
      </c>
      <c r="I428" t="s">
        <v>456</v>
      </c>
      <c r="J428" t="s">
        <v>489</v>
      </c>
      <c r="K428" t="s">
        <v>458</v>
      </c>
      <c r="N428" t="s">
        <v>29</v>
      </c>
      <c r="O428">
        <v>1.82</v>
      </c>
      <c r="P428" t="s">
        <v>459</v>
      </c>
      <c r="Q428"/>
      <c r="T428" t="s">
        <v>460</v>
      </c>
    </row>
    <row r="429" spans="1:20" hidden="1" x14ac:dyDescent="0.45">
      <c r="C429" s="29" t="s">
        <v>180</v>
      </c>
      <c r="D429" s="29" t="s">
        <v>58</v>
      </c>
      <c r="F429" t="s">
        <v>510</v>
      </c>
      <c r="G429" t="s">
        <v>511</v>
      </c>
      <c r="H429" t="s">
        <v>490</v>
      </c>
      <c r="I429" t="s">
        <v>456</v>
      </c>
      <c r="J429" t="s">
        <v>491</v>
      </c>
      <c r="K429" t="s">
        <v>458</v>
      </c>
      <c r="N429" t="s">
        <v>472</v>
      </c>
      <c r="O429">
        <v>2666.73</v>
      </c>
      <c r="P429" t="s">
        <v>459</v>
      </c>
      <c r="Q429"/>
      <c r="T429" t="s">
        <v>460</v>
      </c>
    </row>
    <row r="430" spans="1:20" hidden="1" x14ac:dyDescent="0.45">
      <c r="B430" s="29" t="s">
        <v>34</v>
      </c>
      <c r="C430" s="29" t="s">
        <v>180</v>
      </c>
      <c r="D430" s="29" t="s">
        <v>58</v>
      </c>
      <c r="F430" t="s">
        <v>510</v>
      </c>
      <c r="G430" t="s">
        <v>511</v>
      </c>
      <c r="H430" t="s">
        <v>492</v>
      </c>
      <c r="I430" t="s">
        <v>456</v>
      </c>
      <c r="J430" t="s">
        <v>493</v>
      </c>
      <c r="K430" t="s">
        <v>458</v>
      </c>
      <c r="N430" t="s">
        <v>34</v>
      </c>
      <c r="O430">
        <v>6362.65</v>
      </c>
      <c r="P430" t="s">
        <v>459</v>
      </c>
      <c r="Q430"/>
      <c r="T430" t="s">
        <v>460</v>
      </c>
    </row>
    <row r="431" spans="1:20" hidden="1" x14ac:dyDescent="0.45">
      <c r="C431" s="29" t="s">
        <v>180</v>
      </c>
      <c r="D431" s="29" t="s">
        <v>58</v>
      </c>
      <c r="F431" t="s">
        <v>510</v>
      </c>
      <c r="G431" t="s">
        <v>511</v>
      </c>
      <c r="H431" t="s">
        <v>516</v>
      </c>
      <c r="I431" t="s">
        <v>456</v>
      </c>
      <c r="J431" t="s">
        <v>517</v>
      </c>
      <c r="K431" t="s">
        <v>458</v>
      </c>
      <c r="N431" t="s">
        <v>236</v>
      </c>
      <c r="O431">
        <v>0.03</v>
      </c>
      <c r="P431" t="s">
        <v>459</v>
      </c>
      <c r="Q431"/>
      <c r="T431" t="s">
        <v>460</v>
      </c>
    </row>
    <row r="432" spans="1:20" hidden="1" x14ac:dyDescent="0.45">
      <c r="A432" s="29" t="s">
        <v>3065</v>
      </c>
      <c r="B432" s="29" t="s">
        <v>29</v>
      </c>
      <c r="C432" s="29" t="s">
        <v>180</v>
      </c>
      <c r="D432" s="29" t="s">
        <v>58</v>
      </c>
      <c r="F432" t="s">
        <v>510</v>
      </c>
      <c r="G432" t="s">
        <v>511</v>
      </c>
      <c r="H432" t="s">
        <v>289</v>
      </c>
      <c r="I432" t="s">
        <v>275</v>
      </c>
      <c r="J432" t="s">
        <v>228</v>
      </c>
      <c r="K432" t="s">
        <v>458</v>
      </c>
      <c r="M432" t="s">
        <v>228</v>
      </c>
      <c r="N432" t="s">
        <v>29</v>
      </c>
      <c r="O432">
        <v>1</v>
      </c>
      <c r="P432" t="s">
        <v>518</v>
      </c>
      <c r="Q432" s="27">
        <f>O432*1000/'Transportation Calcs'!$B$59</f>
        <v>2.2847615674074077E-5</v>
      </c>
      <c r="R432">
        <v>0.5</v>
      </c>
      <c r="S432">
        <v>2</v>
      </c>
      <c r="T432" t="s">
        <v>519</v>
      </c>
    </row>
    <row r="433" spans="2:20" hidden="1" x14ac:dyDescent="0.45">
      <c r="B433" s="29" t="s">
        <v>34</v>
      </c>
      <c r="C433" s="29" t="s">
        <v>180</v>
      </c>
      <c r="D433" s="29" t="s">
        <v>58</v>
      </c>
      <c r="F433" t="s">
        <v>510</v>
      </c>
      <c r="G433" t="s">
        <v>511</v>
      </c>
      <c r="H433" t="s">
        <v>486</v>
      </c>
      <c r="I433" t="s">
        <v>456</v>
      </c>
      <c r="J433" t="s">
        <v>487</v>
      </c>
      <c r="K433" t="s">
        <v>458</v>
      </c>
      <c r="N433" t="s">
        <v>34</v>
      </c>
      <c r="O433">
        <v>2570.9299999999998</v>
      </c>
      <c r="P433" t="s">
        <v>459</v>
      </c>
      <c r="Q433"/>
      <c r="T433" t="s">
        <v>460</v>
      </c>
    </row>
    <row r="434" spans="2:20" hidden="1" x14ac:dyDescent="0.45">
      <c r="C434" s="29" t="s">
        <v>180</v>
      </c>
      <c r="D434" s="29" t="s">
        <v>58</v>
      </c>
      <c r="F434" t="s">
        <v>510</v>
      </c>
      <c r="G434" t="s">
        <v>511</v>
      </c>
      <c r="H434" t="s">
        <v>486</v>
      </c>
      <c r="I434" t="s">
        <v>456</v>
      </c>
      <c r="J434" t="s">
        <v>487</v>
      </c>
      <c r="K434" t="s">
        <v>458</v>
      </c>
      <c r="N434" t="s">
        <v>469</v>
      </c>
      <c r="O434">
        <v>816.17</v>
      </c>
      <c r="P434" t="s">
        <v>459</v>
      </c>
      <c r="Q434"/>
      <c r="T434" t="s">
        <v>460</v>
      </c>
    </row>
    <row r="435" spans="2:20" hidden="1" x14ac:dyDescent="0.45">
      <c r="B435" s="29" t="s">
        <v>25</v>
      </c>
      <c r="C435" s="29" t="s">
        <v>180</v>
      </c>
      <c r="D435" s="29" t="s">
        <v>58</v>
      </c>
      <c r="F435" t="s">
        <v>510</v>
      </c>
      <c r="G435" t="s">
        <v>511</v>
      </c>
      <c r="H435" t="s">
        <v>496</v>
      </c>
      <c r="I435" t="s">
        <v>456</v>
      </c>
      <c r="J435" t="s">
        <v>497</v>
      </c>
      <c r="K435" t="s">
        <v>458</v>
      </c>
      <c r="N435" t="s">
        <v>25</v>
      </c>
      <c r="O435">
        <v>13.92</v>
      </c>
      <c r="P435" t="s">
        <v>459</v>
      </c>
      <c r="Q435"/>
      <c r="T435" t="s">
        <v>460</v>
      </c>
    </row>
    <row r="436" spans="2:20" hidden="1" x14ac:dyDescent="0.45">
      <c r="B436" s="29" t="s">
        <v>26</v>
      </c>
      <c r="C436" s="29" t="s">
        <v>180</v>
      </c>
      <c r="D436" s="29" t="s">
        <v>58</v>
      </c>
      <c r="F436" t="s">
        <v>510</v>
      </c>
      <c r="G436" t="s">
        <v>511</v>
      </c>
      <c r="H436" t="s">
        <v>500</v>
      </c>
      <c r="I436" t="s">
        <v>456</v>
      </c>
      <c r="J436" t="s">
        <v>501</v>
      </c>
      <c r="K436" t="s">
        <v>458</v>
      </c>
      <c r="N436" t="s">
        <v>26</v>
      </c>
      <c r="O436">
        <v>12.3</v>
      </c>
      <c r="P436" t="s">
        <v>459</v>
      </c>
      <c r="Q436"/>
      <c r="T436" t="s">
        <v>460</v>
      </c>
    </row>
    <row r="437" spans="2:20" hidden="1" x14ac:dyDescent="0.45">
      <c r="C437" s="29" t="s">
        <v>180</v>
      </c>
      <c r="D437" s="29" t="s">
        <v>58</v>
      </c>
      <c r="F437" t="s">
        <v>510</v>
      </c>
      <c r="G437" t="s">
        <v>511</v>
      </c>
      <c r="H437" t="s">
        <v>500</v>
      </c>
      <c r="I437" t="s">
        <v>456</v>
      </c>
      <c r="J437" t="s">
        <v>501</v>
      </c>
      <c r="K437" t="s">
        <v>458</v>
      </c>
      <c r="N437" t="s">
        <v>472</v>
      </c>
      <c r="O437">
        <v>1083.75</v>
      </c>
      <c r="P437" t="s">
        <v>459</v>
      </c>
      <c r="Q437"/>
      <c r="T437" t="s">
        <v>460</v>
      </c>
    </row>
    <row r="438" spans="2:20" hidden="1" x14ac:dyDescent="0.45">
      <c r="B438" s="29" t="s">
        <v>26</v>
      </c>
      <c r="C438" s="29" t="s">
        <v>180</v>
      </c>
      <c r="D438" s="29" t="s">
        <v>58</v>
      </c>
      <c r="F438" t="s">
        <v>510</v>
      </c>
      <c r="G438" t="s">
        <v>511</v>
      </c>
      <c r="H438" t="s">
        <v>502</v>
      </c>
      <c r="I438" t="s">
        <v>456</v>
      </c>
      <c r="J438" t="s">
        <v>503</v>
      </c>
      <c r="K438" t="s">
        <v>458</v>
      </c>
      <c r="N438" t="s">
        <v>26</v>
      </c>
      <c r="O438">
        <v>47.54</v>
      </c>
      <c r="P438" t="s">
        <v>459</v>
      </c>
      <c r="Q438"/>
      <c r="T438" t="s">
        <v>460</v>
      </c>
    </row>
    <row r="439" spans="2:20" hidden="1" x14ac:dyDescent="0.45">
      <c r="C439" s="29" t="s">
        <v>180</v>
      </c>
      <c r="D439" s="29" t="s">
        <v>58</v>
      </c>
      <c r="F439" t="s">
        <v>510</v>
      </c>
      <c r="G439" t="s">
        <v>511</v>
      </c>
      <c r="H439" t="s">
        <v>502</v>
      </c>
      <c r="I439" t="s">
        <v>456</v>
      </c>
      <c r="J439" t="s">
        <v>503</v>
      </c>
      <c r="K439" t="s">
        <v>458</v>
      </c>
      <c r="N439" t="s">
        <v>472</v>
      </c>
      <c r="O439">
        <v>3781.71</v>
      </c>
      <c r="P439" t="s">
        <v>459</v>
      </c>
      <c r="Q439"/>
      <c r="T439" t="s">
        <v>460</v>
      </c>
    </row>
    <row r="440" spans="2:20" hidden="1" x14ac:dyDescent="0.45">
      <c r="B440" s="29" t="s">
        <v>25</v>
      </c>
      <c r="C440" s="29" t="s">
        <v>180</v>
      </c>
      <c r="D440" s="29" t="s">
        <v>58</v>
      </c>
      <c r="F440" t="s">
        <v>510</v>
      </c>
      <c r="G440" t="s">
        <v>511</v>
      </c>
      <c r="H440" t="s">
        <v>502</v>
      </c>
      <c r="I440" t="s">
        <v>456</v>
      </c>
      <c r="J440" t="s">
        <v>503</v>
      </c>
      <c r="K440" t="s">
        <v>458</v>
      </c>
      <c r="N440" t="s">
        <v>25</v>
      </c>
      <c r="O440">
        <v>27.46</v>
      </c>
      <c r="P440" t="s">
        <v>459</v>
      </c>
      <c r="Q440"/>
      <c r="T440" t="s">
        <v>460</v>
      </c>
    </row>
    <row r="441" spans="2:20" hidden="1" x14ac:dyDescent="0.45">
      <c r="B441" s="29" t="s">
        <v>34</v>
      </c>
      <c r="C441" s="29" t="s">
        <v>180</v>
      </c>
      <c r="D441" s="29" t="s">
        <v>58</v>
      </c>
      <c r="F441" t="s">
        <v>510</v>
      </c>
      <c r="G441" t="s">
        <v>511</v>
      </c>
      <c r="H441" t="s">
        <v>502</v>
      </c>
      <c r="I441" t="s">
        <v>456</v>
      </c>
      <c r="J441" t="s">
        <v>503</v>
      </c>
      <c r="K441" t="s">
        <v>458</v>
      </c>
      <c r="N441" t="s">
        <v>34</v>
      </c>
      <c r="O441">
        <v>9684.89</v>
      </c>
      <c r="P441" t="s">
        <v>459</v>
      </c>
      <c r="Q441"/>
      <c r="T441" t="s">
        <v>460</v>
      </c>
    </row>
    <row r="442" spans="2:20" hidden="1" x14ac:dyDescent="0.45">
      <c r="B442" s="29" t="s">
        <v>34</v>
      </c>
      <c r="C442" s="29" t="s">
        <v>180</v>
      </c>
      <c r="D442" s="29" t="s">
        <v>58</v>
      </c>
      <c r="F442" t="s">
        <v>510</v>
      </c>
      <c r="G442" t="s">
        <v>511</v>
      </c>
      <c r="H442" t="s">
        <v>506</v>
      </c>
      <c r="I442" t="s">
        <v>456</v>
      </c>
      <c r="J442" t="s">
        <v>507</v>
      </c>
      <c r="K442" t="s">
        <v>458</v>
      </c>
      <c r="N442" t="s">
        <v>34</v>
      </c>
      <c r="O442">
        <v>10624.82</v>
      </c>
      <c r="P442" t="s">
        <v>459</v>
      </c>
      <c r="Q442"/>
      <c r="T442" t="s">
        <v>460</v>
      </c>
    </row>
    <row r="443" spans="2:20" hidden="1" x14ac:dyDescent="0.45">
      <c r="B443" s="29" t="s">
        <v>25</v>
      </c>
      <c r="C443" s="29" t="s">
        <v>180</v>
      </c>
      <c r="D443" s="29" t="s">
        <v>58</v>
      </c>
      <c r="F443" t="s">
        <v>510</v>
      </c>
      <c r="G443" t="s">
        <v>511</v>
      </c>
      <c r="H443" t="s">
        <v>506</v>
      </c>
      <c r="I443" t="s">
        <v>456</v>
      </c>
      <c r="J443" t="s">
        <v>507</v>
      </c>
      <c r="K443" t="s">
        <v>458</v>
      </c>
      <c r="N443" t="s">
        <v>25</v>
      </c>
      <c r="O443">
        <v>15.05</v>
      </c>
      <c r="P443" t="s">
        <v>459</v>
      </c>
      <c r="Q443"/>
      <c r="T443" t="s">
        <v>460</v>
      </c>
    </row>
    <row r="444" spans="2:20" hidden="1" x14ac:dyDescent="0.45">
      <c r="C444" s="29" t="s">
        <v>180</v>
      </c>
      <c r="D444" s="29" t="s">
        <v>58</v>
      </c>
      <c r="F444" t="s">
        <v>510</v>
      </c>
      <c r="G444" t="s">
        <v>511</v>
      </c>
      <c r="H444" t="s">
        <v>504</v>
      </c>
      <c r="I444" t="s">
        <v>456</v>
      </c>
      <c r="J444" t="s">
        <v>505</v>
      </c>
      <c r="K444" t="s">
        <v>458</v>
      </c>
      <c r="N444" t="s">
        <v>469</v>
      </c>
      <c r="O444">
        <v>3074.57</v>
      </c>
      <c r="P444" t="s">
        <v>459</v>
      </c>
      <c r="Q444"/>
      <c r="T444" t="s">
        <v>460</v>
      </c>
    </row>
    <row r="445" spans="2:20" hidden="1" x14ac:dyDescent="0.45">
      <c r="C445" s="29" t="s">
        <v>180</v>
      </c>
      <c r="D445" s="29" t="s">
        <v>58</v>
      </c>
      <c r="F445" t="s">
        <v>510</v>
      </c>
      <c r="G445" t="s">
        <v>511</v>
      </c>
      <c r="H445" t="s">
        <v>506</v>
      </c>
      <c r="I445" t="s">
        <v>456</v>
      </c>
      <c r="J445" t="s">
        <v>507</v>
      </c>
      <c r="K445" t="s">
        <v>458</v>
      </c>
      <c r="N445" t="s">
        <v>483</v>
      </c>
      <c r="O445">
        <v>0.23</v>
      </c>
      <c r="P445" t="s">
        <v>459</v>
      </c>
      <c r="Q445"/>
      <c r="T445" t="s">
        <v>460</v>
      </c>
    </row>
    <row r="446" spans="2:20" hidden="1" x14ac:dyDescent="0.45">
      <c r="C446" s="29" t="s">
        <v>180</v>
      </c>
      <c r="D446" s="29" t="s">
        <v>58</v>
      </c>
      <c r="F446" t="s">
        <v>510</v>
      </c>
      <c r="G446" t="s">
        <v>511</v>
      </c>
      <c r="H446" t="s">
        <v>473</v>
      </c>
      <c r="I446" t="s">
        <v>456</v>
      </c>
      <c r="J446" t="s">
        <v>474</v>
      </c>
      <c r="K446" t="s">
        <v>458</v>
      </c>
      <c r="N446" t="s">
        <v>483</v>
      </c>
      <c r="O446">
        <v>0.38</v>
      </c>
      <c r="P446" t="s">
        <v>459</v>
      </c>
      <c r="Q446"/>
      <c r="T446" t="s">
        <v>460</v>
      </c>
    </row>
    <row r="447" spans="2:20" hidden="1" x14ac:dyDescent="0.45">
      <c r="C447" s="29" t="s">
        <v>70</v>
      </c>
      <c r="D447" s="29" t="s">
        <v>55</v>
      </c>
      <c r="F447" t="s">
        <v>520</v>
      </c>
      <c r="G447" t="s">
        <v>521</v>
      </c>
      <c r="H447" t="s">
        <v>522</v>
      </c>
      <c r="I447" t="s">
        <v>225</v>
      </c>
      <c r="J447" t="s">
        <v>523</v>
      </c>
      <c r="K447" t="s">
        <v>524</v>
      </c>
      <c r="L447" t="s">
        <v>525</v>
      </c>
      <c r="M447" t="s">
        <v>228</v>
      </c>
      <c r="N447" t="s">
        <v>358</v>
      </c>
      <c r="O447" s="27">
        <v>2.9999999999999999E-7</v>
      </c>
      <c r="P447" t="s">
        <v>526</v>
      </c>
      <c r="Q447" s="27">
        <f>O447*km_per_mile*'Transportation Calcs'!$E$6</f>
        <v>1.9211561473854611E-10</v>
      </c>
      <c r="T447" t="s">
        <v>527</v>
      </c>
    </row>
    <row r="448" spans="2:20" hidden="1" x14ac:dyDescent="0.45">
      <c r="C448" s="29" t="s">
        <v>70</v>
      </c>
      <c r="D448" s="29" t="s">
        <v>55</v>
      </c>
      <c r="F448" t="s">
        <v>520</v>
      </c>
      <c r="G448" t="s">
        <v>521</v>
      </c>
      <c r="H448" t="s">
        <v>528</v>
      </c>
      <c r="I448" t="s">
        <v>225</v>
      </c>
      <c r="J448" t="s">
        <v>523</v>
      </c>
      <c r="K448" t="s">
        <v>524</v>
      </c>
      <c r="L448" t="s">
        <v>529</v>
      </c>
      <c r="M448" t="s">
        <v>228</v>
      </c>
      <c r="N448" t="s">
        <v>249</v>
      </c>
      <c r="O448" s="27">
        <v>3.5999999999999999E-7</v>
      </c>
      <c r="P448" t="s">
        <v>526</v>
      </c>
      <c r="Q448" s="27">
        <f>O448*km_per_mile*'Transportation Calcs'!$E$6</f>
        <v>2.3053873768625535E-10</v>
      </c>
      <c r="T448" t="s">
        <v>527</v>
      </c>
    </row>
    <row r="449" spans="2:20" hidden="1" x14ac:dyDescent="0.45">
      <c r="C449" s="29" t="s">
        <v>70</v>
      </c>
      <c r="D449" s="29" t="s">
        <v>55</v>
      </c>
      <c r="F449" t="s">
        <v>520</v>
      </c>
      <c r="G449" t="s">
        <v>521</v>
      </c>
      <c r="H449" t="s">
        <v>528</v>
      </c>
      <c r="I449" t="s">
        <v>225</v>
      </c>
      <c r="J449" t="s">
        <v>523</v>
      </c>
      <c r="K449" t="s">
        <v>524</v>
      </c>
      <c r="L449" t="s">
        <v>529</v>
      </c>
      <c r="M449" t="s">
        <v>228</v>
      </c>
      <c r="N449" t="s">
        <v>264</v>
      </c>
      <c r="O449" s="27">
        <v>3.2000000000000001E-7</v>
      </c>
      <c r="P449" t="s">
        <v>526</v>
      </c>
      <c r="Q449" s="27">
        <f>O449*km_per_mile*'Transportation Calcs'!$E$6</f>
        <v>2.0492332238778255E-10</v>
      </c>
      <c r="T449" t="s">
        <v>527</v>
      </c>
    </row>
    <row r="450" spans="2:20" hidden="1" x14ac:dyDescent="0.45">
      <c r="C450" s="29" t="s">
        <v>70</v>
      </c>
      <c r="D450" s="29" t="s">
        <v>55</v>
      </c>
      <c r="F450" t="s">
        <v>520</v>
      </c>
      <c r="G450" t="s">
        <v>521</v>
      </c>
      <c r="H450" t="s">
        <v>530</v>
      </c>
      <c r="I450" t="s">
        <v>225</v>
      </c>
      <c r="J450" t="s">
        <v>523</v>
      </c>
      <c r="K450" t="s">
        <v>524</v>
      </c>
      <c r="L450" t="s">
        <v>531</v>
      </c>
      <c r="M450" t="s">
        <v>228</v>
      </c>
      <c r="N450" t="s">
        <v>249</v>
      </c>
      <c r="O450" s="27">
        <v>8.8000000000000004E-7</v>
      </c>
      <c r="P450" t="s">
        <v>526</v>
      </c>
      <c r="Q450" s="27">
        <f>O450*km_per_mile*'Transportation Calcs'!$E$6</f>
        <v>5.6353913656640202E-10</v>
      </c>
      <c r="T450" t="s">
        <v>527</v>
      </c>
    </row>
    <row r="451" spans="2:20" hidden="1" x14ac:dyDescent="0.45">
      <c r="C451" s="29" t="s">
        <v>70</v>
      </c>
      <c r="D451" s="29" t="s">
        <v>55</v>
      </c>
      <c r="F451" t="s">
        <v>520</v>
      </c>
      <c r="G451" t="s">
        <v>521</v>
      </c>
      <c r="H451" t="s">
        <v>532</v>
      </c>
      <c r="I451" t="s">
        <v>225</v>
      </c>
      <c r="J451" t="s">
        <v>523</v>
      </c>
      <c r="K451" t="s">
        <v>524</v>
      </c>
      <c r="L451" t="s">
        <v>533</v>
      </c>
      <c r="M451" t="s">
        <v>228</v>
      </c>
      <c r="N451" t="s">
        <v>249</v>
      </c>
      <c r="O451" s="27">
        <v>3.5999999999999999E-7</v>
      </c>
      <c r="P451" t="s">
        <v>526</v>
      </c>
      <c r="Q451" s="27">
        <f>O451*km_per_mile*'Transportation Calcs'!$E$6</f>
        <v>2.3053873768625535E-10</v>
      </c>
      <c r="T451" t="s">
        <v>527</v>
      </c>
    </row>
    <row r="452" spans="2:20" hidden="1" x14ac:dyDescent="0.45">
      <c r="C452" s="29" t="s">
        <v>70</v>
      </c>
      <c r="D452" s="29" t="s">
        <v>55</v>
      </c>
      <c r="F452" t="s">
        <v>520</v>
      </c>
      <c r="G452" t="s">
        <v>521</v>
      </c>
      <c r="H452" t="s">
        <v>532</v>
      </c>
      <c r="I452" t="s">
        <v>225</v>
      </c>
      <c r="J452" t="s">
        <v>523</v>
      </c>
      <c r="K452" t="s">
        <v>524</v>
      </c>
      <c r="L452" t="s">
        <v>533</v>
      </c>
      <c r="M452" t="s">
        <v>228</v>
      </c>
      <c r="N452" t="s">
        <v>264</v>
      </c>
      <c r="O452" s="27">
        <v>3.2000000000000001E-7</v>
      </c>
      <c r="P452" t="s">
        <v>526</v>
      </c>
      <c r="Q452" s="27">
        <f>O452*km_per_mile*'Transportation Calcs'!$E$6</f>
        <v>2.0492332238778255E-10</v>
      </c>
      <c r="T452" t="s">
        <v>527</v>
      </c>
    </row>
    <row r="453" spans="2:20" hidden="1" x14ac:dyDescent="0.45">
      <c r="B453" s="29" t="s">
        <v>43</v>
      </c>
      <c r="C453" s="29" t="s">
        <v>70</v>
      </c>
      <c r="D453" s="29" t="s">
        <v>55</v>
      </c>
      <c r="F453" t="s">
        <v>520</v>
      </c>
      <c r="G453" t="s">
        <v>521</v>
      </c>
      <c r="H453" t="s">
        <v>534</v>
      </c>
      <c r="I453" t="s">
        <v>225</v>
      </c>
      <c r="J453" t="s">
        <v>523</v>
      </c>
      <c r="K453" t="s">
        <v>524</v>
      </c>
      <c r="L453" t="s">
        <v>535</v>
      </c>
      <c r="M453" t="s">
        <v>228</v>
      </c>
      <c r="N453" t="s">
        <v>28</v>
      </c>
      <c r="O453">
        <v>1.4E-3</v>
      </c>
      <c r="P453" t="s">
        <v>526</v>
      </c>
      <c r="Q453" s="27">
        <f>O453*km_per_mile*'Transportation Calcs'!$E$6</f>
        <v>8.9653953544654864E-7</v>
      </c>
      <c r="T453" t="s">
        <v>536</v>
      </c>
    </row>
    <row r="454" spans="2:20" hidden="1" x14ac:dyDescent="0.45">
      <c r="C454" s="29" t="s">
        <v>70</v>
      </c>
      <c r="D454" s="29" t="s">
        <v>55</v>
      </c>
      <c r="F454" t="s">
        <v>520</v>
      </c>
      <c r="G454" t="s">
        <v>521</v>
      </c>
      <c r="H454" t="s">
        <v>534</v>
      </c>
      <c r="I454" t="s">
        <v>225</v>
      </c>
      <c r="J454" t="s">
        <v>523</v>
      </c>
      <c r="K454" t="s">
        <v>524</v>
      </c>
      <c r="L454" t="s">
        <v>535</v>
      </c>
      <c r="M454" t="s">
        <v>228</v>
      </c>
      <c r="N454" t="s">
        <v>249</v>
      </c>
      <c r="O454" s="27">
        <v>3.5999999999999999E-7</v>
      </c>
      <c r="P454" t="s">
        <v>526</v>
      </c>
      <c r="Q454" s="27">
        <f>O454*km_per_mile*'Transportation Calcs'!$E$6</f>
        <v>2.3053873768625535E-10</v>
      </c>
      <c r="T454" t="s">
        <v>527</v>
      </c>
    </row>
    <row r="455" spans="2:20" hidden="1" x14ac:dyDescent="0.45">
      <c r="C455" s="29" t="s">
        <v>70</v>
      </c>
      <c r="D455" s="29" t="s">
        <v>55</v>
      </c>
      <c r="F455" t="s">
        <v>520</v>
      </c>
      <c r="G455" t="s">
        <v>521</v>
      </c>
      <c r="H455" t="s">
        <v>537</v>
      </c>
      <c r="I455" t="s">
        <v>225</v>
      </c>
      <c r="J455" t="s">
        <v>523</v>
      </c>
      <c r="K455" t="s">
        <v>524</v>
      </c>
      <c r="L455" t="s">
        <v>538</v>
      </c>
      <c r="M455" t="s">
        <v>228</v>
      </c>
      <c r="N455" t="s">
        <v>272</v>
      </c>
      <c r="O455" s="27">
        <v>3.9000000000000002E-7</v>
      </c>
      <c r="P455" t="s">
        <v>526</v>
      </c>
      <c r="Q455" s="27">
        <f>O455*km_per_mile*'Transportation Calcs'!$E$6</f>
        <v>2.4975029916010995E-10</v>
      </c>
      <c r="T455" t="s">
        <v>527</v>
      </c>
    </row>
    <row r="456" spans="2:20" hidden="1" x14ac:dyDescent="0.45">
      <c r="B456" s="29" t="s">
        <v>43</v>
      </c>
      <c r="C456" s="29" t="s">
        <v>70</v>
      </c>
      <c r="D456" s="29" t="s">
        <v>55</v>
      </c>
      <c r="F456" t="s">
        <v>520</v>
      </c>
      <c r="G456" t="s">
        <v>521</v>
      </c>
      <c r="H456" t="s">
        <v>539</v>
      </c>
      <c r="I456" t="s">
        <v>225</v>
      </c>
      <c r="J456" t="s">
        <v>523</v>
      </c>
      <c r="K456" t="s">
        <v>524</v>
      </c>
      <c r="L456" t="s">
        <v>540</v>
      </c>
      <c r="M456" t="s">
        <v>228</v>
      </c>
      <c r="N456" t="s">
        <v>28</v>
      </c>
      <c r="O456">
        <v>1.1000000000000001E-3</v>
      </c>
      <c r="P456" t="s">
        <v>526</v>
      </c>
      <c r="Q456" s="27">
        <f>O456*km_per_mile*'Transportation Calcs'!$E$6</f>
        <v>7.0442392070800248E-7</v>
      </c>
      <c r="T456" t="s">
        <v>536</v>
      </c>
    </row>
    <row r="457" spans="2:20" hidden="1" x14ac:dyDescent="0.45">
      <c r="B457" s="29" t="s">
        <v>43</v>
      </c>
      <c r="C457" s="29" t="s">
        <v>70</v>
      </c>
      <c r="D457" s="29" t="s">
        <v>55</v>
      </c>
      <c r="F457" t="s">
        <v>520</v>
      </c>
      <c r="G457" t="s">
        <v>521</v>
      </c>
      <c r="H457" t="s">
        <v>541</v>
      </c>
      <c r="I457" t="s">
        <v>225</v>
      </c>
      <c r="J457" t="s">
        <v>523</v>
      </c>
      <c r="K457" t="s">
        <v>524</v>
      </c>
      <c r="L457" t="s">
        <v>542</v>
      </c>
      <c r="M457" t="s">
        <v>228</v>
      </c>
      <c r="N457" t="s">
        <v>28</v>
      </c>
      <c r="O457">
        <v>1.4E-3</v>
      </c>
      <c r="P457" t="s">
        <v>526</v>
      </c>
      <c r="Q457" s="27">
        <f>O457*km_per_mile*'Transportation Calcs'!$E$6</f>
        <v>8.9653953544654864E-7</v>
      </c>
      <c r="T457" t="s">
        <v>536</v>
      </c>
    </row>
    <row r="458" spans="2:20" hidden="1" x14ac:dyDescent="0.45">
      <c r="C458" s="29" t="s">
        <v>70</v>
      </c>
      <c r="D458" s="29" t="s">
        <v>55</v>
      </c>
      <c r="F458" t="s">
        <v>520</v>
      </c>
      <c r="G458" t="s">
        <v>521</v>
      </c>
      <c r="H458" t="s">
        <v>541</v>
      </c>
      <c r="I458" t="s">
        <v>225</v>
      </c>
      <c r="J458" t="s">
        <v>523</v>
      </c>
      <c r="K458" t="s">
        <v>524</v>
      </c>
      <c r="L458" t="s">
        <v>542</v>
      </c>
      <c r="M458" t="s">
        <v>228</v>
      </c>
      <c r="N458" t="s">
        <v>249</v>
      </c>
      <c r="O458" s="27">
        <v>3.5999999999999999E-7</v>
      </c>
      <c r="P458" t="s">
        <v>526</v>
      </c>
      <c r="Q458" s="27">
        <f>O458*km_per_mile*'Transportation Calcs'!$E$6</f>
        <v>2.3053873768625535E-10</v>
      </c>
      <c r="T458" t="s">
        <v>527</v>
      </c>
    </row>
    <row r="459" spans="2:20" hidden="1" x14ac:dyDescent="0.45">
      <c r="C459" s="29" t="s">
        <v>70</v>
      </c>
      <c r="D459" s="29" t="s">
        <v>55</v>
      </c>
      <c r="F459" t="s">
        <v>520</v>
      </c>
      <c r="G459" t="s">
        <v>521</v>
      </c>
      <c r="H459" t="s">
        <v>543</v>
      </c>
      <c r="I459" t="s">
        <v>225</v>
      </c>
      <c r="J459" t="s">
        <v>523</v>
      </c>
      <c r="K459" t="s">
        <v>524</v>
      </c>
      <c r="L459" t="s">
        <v>544</v>
      </c>
      <c r="M459" t="s">
        <v>228</v>
      </c>
      <c r="N459" t="s">
        <v>358</v>
      </c>
      <c r="O459" s="27">
        <v>2.9999999999999999E-7</v>
      </c>
      <c r="P459" t="s">
        <v>526</v>
      </c>
      <c r="Q459" s="27">
        <f>O459*km_per_mile*'Transportation Calcs'!$E$6</f>
        <v>1.9211561473854611E-10</v>
      </c>
      <c r="T459" t="s">
        <v>527</v>
      </c>
    </row>
    <row r="460" spans="2:20" hidden="1" x14ac:dyDescent="0.45">
      <c r="C460" s="29" t="s">
        <v>70</v>
      </c>
      <c r="D460" s="29" t="s">
        <v>55</v>
      </c>
      <c r="F460" t="s">
        <v>520</v>
      </c>
      <c r="G460" t="s">
        <v>521</v>
      </c>
      <c r="H460" t="s">
        <v>545</v>
      </c>
      <c r="I460" t="s">
        <v>225</v>
      </c>
      <c r="J460" t="s">
        <v>523</v>
      </c>
      <c r="K460" t="s">
        <v>524</v>
      </c>
      <c r="L460" t="s">
        <v>546</v>
      </c>
      <c r="M460" t="s">
        <v>228</v>
      </c>
      <c r="N460" t="s">
        <v>249</v>
      </c>
      <c r="O460" s="27">
        <v>8.8000000000000004E-7</v>
      </c>
      <c r="P460" t="s">
        <v>526</v>
      </c>
      <c r="Q460" s="27">
        <f>O460*km_per_mile*'Transportation Calcs'!$E$6</f>
        <v>5.6353913656640202E-10</v>
      </c>
      <c r="T460" t="s">
        <v>527</v>
      </c>
    </row>
    <row r="461" spans="2:20" hidden="1" x14ac:dyDescent="0.45">
      <c r="B461" s="29" t="s">
        <v>43</v>
      </c>
      <c r="C461" s="29" t="s">
        <v>70</v>
      </c>
      <c r="D461" s="29" t="s">
        <v>55</v>
      </c>
      <c r="F461" t="s">
        <v>520</v>
      </c>
      <c r="G461" t="s">
        <v>521</v>
      </c>
      <c r="H461" t="s">
        <v>547</v>
      </c>
      <c r="I461" t="s">
        <v>225</v>
      </c>
      <c r="J461" t="s">
        <v>523</v>
      </c>
      <c r="K461" t="s">
        <v>524</v>
      </c>
      <c r="L461" t="s">
        <v>548</v>
      </c>
      <c r="M461" t="s">
        <v>228</v>
      </c>
      <c r="N461" t="s">
        <v>28</v>
      </c>
      <c r="O461">
        <v>2.2000000000000001E-3</v>
      </c>
      <c r="P461" t="s">
        <v>526</v>
      </c>
      <c r="Q461" s="27">
        <f>O461*km_per_mile*'Transportation Calcs'!$E$6</f>
        <v>1.408847841416005E-6</v>
      </c>
      <c r="T461" t="s">
        <v>536</v>
      </c>
    </row>
    <row r="462" spans="2:20" hidden="1" x14ac:dyDescent="0.45">
      <c r="B462" s="29" t="s">
        <v>43</v>
      </c>
      <c r="C462" s="29" t="s">
        <v>70</v>
      </c>
      <c r="D462" s="29" t="s">
        <v>55</v>
      </c>
      <c r="F462" t="s">
        <v>520</v>
      </c>
      <c r="G462" t="s">
        <v>521</v>
      </c>
      <c r="H462" t="s">
        <v>549</v>
      </c>
      <c r="I462" t="s">
        <v>225</v>
      </c>
      <c r="J462" t="s">
        <v>523</v>
      </c>
      <c r="K462" t="s">
        <v>524</v>
      </c>
      <c r="L462" t="s">
        <v>550</v>
      </c>
      <c r="M462" t="s">
        <v>228</v>
      </c>
      <c r="N462" t="s">
        <v>28</v>
      </c>
      <c r="O462">
        <v>2.2000000000000001E-3</v>
      </c>
      <c r="P462" t="s">
        <v>526</v>
      </c>
      <c r="Q462" s="27">
        <f>O462*km_per_mile*'Transportation Calcs'!$E$6</f>
        <v>1.408847841416005E-6</v>
      </c>
      <c r="T462" t="s">
        <v>536</v>
      </c>
    </row>
    <row r="463" spans="2:20" hidden="1" x14ac:dyDescent="0.45">
      <c r="C463" s="29" t="s">
        <v>70</v>
      </c>
      <c r="D463" s="29" t="s">
        <v>55</v>
      </c>
      <c r="F463" t="s">
        <v>520</v>
      </c>
      <c r="G463" t="s">
        <v>521</v>
      </c>
      <c r="H463" t="s">
        <v>551</v>
      </c>
      <c r="I463" t="s">
        <v>225</v>
      </c>
      <c r="J463" t="s">
        <v>523</v>
      </c>
      <c r="K463" t="s">
        <v>524</v>
      </c>
      <c r="L463" t="s">
        <v>552</v>
      </c>
      <c r="M463" t="s">
        <v>228</v>
      </c>
      <c r="N463" t="s">
        <v>249</v>
      </c>
      <c r="O463" s="27">
        <v>3.5999999999999999E-7</v>
      </c>
      <c r="P463" t="s">
        <v>526</v>
      </c>
      <c r="Q463" s="27">
        <f>O463*km_per_mile*'Transportation Calcs'!$E$6</f>
        <v>2.3053873768625535E-10</v>
      </c>
      <c r="T463" t="s">
        <v>527</v>
      </c>
    </row>
    <row r="464" spans="2:20" hidden="1" x14ac:dyDescent="0.45">
      <c r="C464" s="29" t="s">
        <v>70</v>
      </c>
      <c r="D464" s="29" t="s">
        <v>55</v>
      </c>
      <c r="F464" t="s">
        <v>520</v>
      </c>
      <c r="G464" t="s">
        <v>521</v>
      </c>
      <c r="H464" t="s">
        <v>553</v>
      </c>
      <c r="I464" t="s">
        <v>225</v>
      </c>
      <c r="J464" t="s">
        <v>523</v>
      </c>
      <c r="K464" t="s">
        <v>524</v>
      </c>
      <c r="L464" t="s">
        <v>554</v>
      </c>
      <c r="M464" t="s">
        <v>228</v>
      </c>
      <c r="N464" t="s">
        <v>264</v>
      </c>
      <c r="O464" s="27">
        <v>3.2000000000000001E-7</v>
      </c>
      <c r="P464" t="s">
        <v>526</v>
      </c>
      <c r="Q464" s="27">
        <f>O464*km_per_mile*'Transportation Calcs'!$E$6</f>
        <v>2.0492332238778255E-10</v>
      </c>
      <c r="T464" t="s">
        <v>527</v>
      </c>
    </row>
    <row r="465" spans="2:20" hidden="1" x14ac:dyDescent="0.45">
      <c r="B465" s="29" t="s">
        <v>43</v>
      </c>
      <c r="C465" s="29" t="s">
        <v>70</v>
      </c>
      <c r="D465" s="29" t="s">
        <v>55</v>
      </c>
      <c r="F465" t="s">
        <v>520</v>
      </c>
      <c r="G465" t="s">
        <v>521</v>
      </c>
      <c r="H465" t="s">
        <v>555</v>
      </c>
      <c r="I465" t="s">
        <v>225</v>
      </c>
      <c r="J465" t="s">
        <v>523</v>
      </c>
      <c r="K465" t="s">
        <v>524</v>
      </c>
      <c r="L465" t="s">
        <v>556</v>
      </c>
      <c r="M465" t="s">
        <v>228</v>
      </c>
      <c r="N465" t="s">
        <v>28</v>
      </c>
      <c r="O465">
        <v>1.4E-3</v>
      </c>
      <c r="P465" t="s">
        <v>526</v>
      </c>
      <c r="Q465" s="27">
        <f>O465*km_per_mile*'Transportation Calcs'!$E$6</f>
        <v>8.9653953544654864E-7</v>
      </c>
      <c r="T465" t="s">
        <v>536</v>
      </c>
    </row>
    <row r="466" spans="2:20" hidden="1" x14ac:dyDescent="0.45">
      <c r="C466" s="29" t="s">
        <v>70</v>
      </c>
      <c r="D466" s="29" t="s">
        <v>55</v>
      </c>
      <c r="F466" t="s">
        <v>520</v>
      </c>
      <c r="G466" t="s">
        <v>521</v>
      </c>
      <c r="H466" t="s">
        <v>555</v>
      </c>
      <c r="I466" t="s">
        <v>225</v>
      </c>
      <c r="J466" t="s">
        <v>523</v>
      </c>
      <c r="K466" t="s">
        <v>524</v>
      </c>
      <c r="L466" t="s">
        <v>556</v>
      </c>
      <c r="M466" t="s">
        <v>228</v>
      </c>
      <c r="N466" t="s">
        <v>272</v>
      </c>
      <c r="O466" s="27">
        <v>3.9000000000000002E-7</v>
      </c>
      <c r="P466" t="s">
        <v>526</v>
      </c>
      <c r="Q466" s="27">
        <f>O466*km_per_mile*'Transportation Calcs'!$E$6</f>
        <v>2.4975029916010995E-10</v>
      </c>
      <c r="T466" t="s">
        <v>527</v>
      </c>
    </row>
    <row r="467" spans="2:20" hidden="1" x14ac:dyDescent="0.45">
      <c r="C467" s="29" t="s">
        <v>70</v>
      </c>
      <c r="D467" s="29" t="s">
        <v>55</v>
      </c>
      <c r="F467" t="s">
        <v>520</v>
      </c>
      <c r="G467" t="s">
        <v>521</v>
      </c>
      <c r="H467" t="s">
        <v>557</v>
      </c>
      <c r="I467" t="s">
        <v>225</v>
      </c>
      <c r="J467" t="s">
        <v>523</v>
      </c>
      <c r="K467" t="s">
        <v>524</v>
      </c>
      <c r="L467" t="s">
        <v>558</v>
      </c>
      <c r="M467" t="s">
        <v>228</v>
      </c>
      <c r="N467" t="s">
        <v>249</v>
      </c>
      <c r="O467" s="27">
        <v>3.5999999999999999E-7</v>
      </c>
      <c r="P467" t="s">
        <v>526</v>
      </c>
      <c r="Q467" s="27">
        <f>O467*km_per_mile*'Transportation Calcs'!$E$6</f>
        <v>2.3053873768625535E-10</v>
      </c>
      <c r="T467" t="s">
        <v>527</v>
      </c>
    </row>
    <row r="468" spans="2:20" hidden="1" x14ac:dyDescent="0.45">
      <c r="C468" s="29" t="s">
        <v>70</v>
      </c>
      <c r="D468" s="29" t="s">
        <v>55</v>
      </c>
      <c r="F468" t="s">
        <v>520</v>
      </c>
      <c r="G468" t="s">
        <v>521</v>
      </c>
      <c r="H468" t="s">
        <v>559</v>
      </c>
      <c r="I468" t="s">
        <v>225</v>
      </c>
      <c r="J468" t="s">
        <v>523</v>
      </c>
      <c r="K468" t="s">
        <v>524</v>
      </c>
      <c r="L468" t="s">
        <v>560</v>
      </c>
      <c r="M468" t="s">
        <v>228</v>
      </c>
      <c r="N468" t="s">
        <v>249</v>
      </c>
      <c r="O468" s="27">
        <v>3.5999999999999999E-7</v>
      </c>
      <c r="P468" t="s">
        <v>526</v>
      </c>
      <c r="Q468" s="27">
        <f>O468*km_per_mile*'Transportation Calcs'!$E$6</f>
        <v>2.3053873768625535E-10</v>
      </c>
      <c r="T468" t="s">
        <v>527</v>
      </c>
    </row>
    <row r="469" spans="2:20" hidden="1" x14ac:dyDescent="0.45">
      <c r="B469" s="29" t="s">
        <v>43</v>
      </c>
      <c r="C469" s="29" t="s">
        <v>70</v>
      </c>
      <c r="D469" s="29" t="s">
        <v>55</v>
      </c>
      <c r="F469" t="s">
        <v>520</v>
      </c>
      <c r="G469" t="s">
        <v>521</v>
      </c>
      <c r="H469" t="s">
        <v>557</v>
      </c>
      <c r="I469" t="s">
        <v>225</v>
      </c>
      <c r="J469" t="s">
        <v>523</v>
      </c>
      <c r="K469" t="s">
        <v>524</v>
      </c>
      <c r="L469" t="s">
        <v>558</v>
      </c>
      <c r="M469" t="s">
        <v>228</v>
      </c>
      <c r="N469" t="s">
        <v>28</v>
      </c>
      <c r="O469">
        <v>1.1000000000000001E-3</v>
      </c>
      <c r="P469" t="s">
        <v>526</v>
      </c>
      <c r="Q469" s="27">
        <f>O469*km_per_mile*'Transportation Calcs'!$E$6</f>
        <v>7.0442392070800248E-7</v>
      </c>
      <c r="T469" t="s">
        <v>536</v>
      </c>
    </row>
    <row r="470" spans="2:20" hidden="1" x14ac:dyDescent="0.45">
      <c r="B470" s="29" t="s">
        <v>43</v>
      </c>
      <c r="C470" s="29" t="s">
        <v>70</v>
      </c>
      <c r="D470" s="29" t="s">
        <v>55</v>
      </c>
      <c r="F470" t="s">
        <v>520</v>
      </c>
      <c r="G470" t="s">
        <v>521</v>
      </c>
      <c r="H470" t="s">
        <v>561</v>
      </c>
      <c r="I470" t="s">
        <v>225</v>
      </c>
      <c r="J470" t="s">
        <v>523</v>
      </c>
      <c r="K470" t="s">
        <v>524</v>
      </c>
      <c r="L470" t="s">
        <v>562</v>
      </c>
      <c r="M470" t="s">
        <v>228</v>
      </c>
      <c r="N470" t="s">
        <v>28</v>
      </c>
      <c r="O470">
        <v>1.1000000000000001E-3</v>
      </c>
      <c r="P470" t="s">
        <v>526</v>
      </c>
      <c r="Q470" s="27">
        <f>O470*km_per_mile*'Transportation Calcs'!$E$6</f>
        <v>7.0442392070800248E-7</v>
      </c>
      <c r="T470" t="s">
        <v>536</v>
      </c>
    </row>
    <row r="471" spans="2:20" hidden="1" x14ac:dyDescent="0.45">
      <c r="C471" s="29" t="s">
        <v>70</v>
      </c>
      <c r="D471" s="29" t="s">
        <v>55</v>
      </c>
      <c r="F471" t="s">
        <v>520</v>
      </c>
      <c r="G471" t="s">
        <v>521</v>
      </c>
      <c r="H471" t="s">
        <v>561</v>
      </c>
      <c r="I471" t="s">
        <v>225</v>
      </c>
      <c r="J471" t="s">
        <v>523</v>
      </c>
      <c r="K471" t="s">
        <v>524</v>
      </c>
      <c r="L471" t="s">
        <v>562</v>
      </c>
      <c r="M471" t="s">
        <v>228</v>
      </c>
      <c r="N471" t="s">
        <v>272</v>
      </c>
      <c r="O471" s="27">
        <v>3.9000000000000002E-7</v>
      </c>
      <c r="P471" t="s">
        <v>526</v>
      </c>
      <c r="Q471" s="27">
        <f>O471*km_per_mile*'Transportation Calcs'!$E$6</f>
        <v>2.4975029916010995E-10</v>
      </c>
      <c r="T471" t="s">
        <v>527</v>
      </c>
    </row>
    <row r="472" spans="2:20" hidden="1" x14ac:dyDescent="0.45">
      <c r="C472" s="29" t="s">
        <v>70</v>
      </c>
      <c r="D472" s="29" t="s">
        <v>55</v>
      </c>
      <c r="F472" t="s">
        <v>520</v>
      </c>
      <c r="G472" t="s">
        <v>521</v>
      </c>
      <c r="H472" t="s">
        <v>561</v>
      </c>
      <c r="I472" t="s">
        <v>225</v>
      </c>
      <c r="J472" t="s">
        <v>523</v>
      </c>
      <c r="K472" t="s">
        <v>524</v>
      </c>
      <c r="L472" t="s">
        <v>562</v>
      </c>
      <c r="M472" t="s">
        <v>228</v>
      </c>
      <c r="N472" t="s">
        <v>264</v>
      </c>
      <c r="O472" s="27">
        <v>3.2000000000000001E-7</v>
      </c>
      <c r="P472" t="s">
        <v>526</v>
      </c>
      <c r="Q472" s="27">
        <f>O472*km_per_mile*'Transportation Calcs'!$E$6</f>
        <v>2.0492332238778255E-10</v>
      </c>
      <c r="T472" t="s">
        <v>527</v>
      </c>
    </row>
    <row r="473" spans="2:20" hidden="1" x14ac:dyDescent="0.45">
      <c r="B473" s="29" t="s">
        <v>43</v>
      </c>
      <c r="C473" s="29" t="s">
        <v>70</v>
      </c>
      <c r="D473" s="29" t="s">
        <v>55</v>
      </c>
      <c r="F473" t="s">
        <v>520</v>
      </c>
      <c r="G473" t="s">
        <v>521</v>
      </c>
      <c r="H473" t="s">
        <v>553</v>
      </c>
      <c r="I473" t="s">
        <v>225</v>
      </c>
      <c r="J473" t="s">
        <v>523</v>
      </c>
      <c r="K473" t="s">
        <v>524</v>
      </c>
      <c r="L473" t="s">
        <v>554</v>
      </c>
      <c r="M473" t="s">
        <v>228</v>
      </c>
      <c r="N473" t="s">
        <v>28</v>
      </c>
      <c r="O473">
        <v>1.4E-3</v>
      </c>
      <c r="P473" t="s">
        <v>526</v>
      </c>
      <c r="Q473" s="27">
        <f>O473*km_per_mile*'Transportation Calcs'!$E$6</f>
        <v>8.9653953544654864E-7</v>
      </c>
      <c r="T473" t="s">
        <v>536</v>
      </c>
    </row>
    <row r="474" spans="2:20" hidden="1" x14ac:dyDescent="0.45">
      <c r="C474" s="29" t="s">
        <v>70</v>
      </c>
      <c r="D474" s="29" t="s">
        <v>55</v>
      </c>
      <c r="F474" t="s">
        <v>520</v>
      </c>
      <c r="G474" t="s">
        <v>521</v>
      </c>
      <c r="H474" t="s">
        <v>563</v>
      </c>
      <c r="I474" t="s">
        <v>225</v>
      </c>
      <c r="J474" t="s">
        <v>523</v>
      </c>
      <c r="K474" t="s">
        <v>524</v>
      </c>
      <c r="L474" t="s">
        <v>564</v>
      </c>
      <c r="M474" t="s">
        <v>228</v>
      </c>
      <c r="N474" t="s">
        <v>249</v>
      </c>
      <c r="O474" s="27">
        <v>8.8000000000000004E-7</v>
      </c>
      <c r="P474" t="s">
        <v>526</v>
      </c>
      <c r="Q474" s="27">
        <f>O474*km_per_mile*'Transportation Calcs'!$E$6</f>
        <v>5.6353913656640202E-10</v>
      </c>
      <c r="T474" t="s">
        <v>527</v>
      </c>
    </row>
    <row r="475" spans="2:20" hidden="1" x14ac:dyDescent="0.45">
      <c r="C475" s="29" t="s">
        <v>70</v>
      </c>
      <c r="D475" s="29" t="s">
        <v>55</v>
      </c>
      <c r="F475" t="s">
        <v>520</v>
      </c>
      <c r="G475" t="s">
        <v>521</v>
      </c>
      <c r="H475" t="s">
        <v>557</v>
      </c>
      <c r="I475" t="s">
        <v>225</v>
      </c>
      <c r="J475" t="s">
        <v>523</v>
      </c>
      <c r="K475" t="s">
        <v>524</v>
      </c>
      <c r="L475" t="s">
        <v>558</v>
      </c>
      <c r="M475" t="s">
        <v>228</v>
      </c>
      <c r="N475" t="s">
        <v>272</v>
      </c>
      <c r="O475" s="27">
        <v>3.9000000000000002E-7</v>
      </c>
      <c r="P475" t="s">
        <v>526</v>
      </c>
      <c r="Q475" s="27">
        <f>O475*km_per_mile*'Transportation Calcs'!$E$6</f>
        <v>2.4975029916010995E-10</v>
      </c>
      <c r="T475" t="s">
        <v>527</v>
      </c>
    </row>
    <row r="476" spans="2:20" hidden="1" x14ac:dyDescent="0.45">
      <c r="C476" s="29" t="s">
        <v>70</v>
      </c>
      <c r="D476" s="29" t="s">
        <v>55</v>
      </c>
      <c r="F476" t="s">
        <v>520</v>
      </c>
      <c r="G476" t="s">
        <v>521</v>
      </c>
      <c r="H476" t="s">
        <v>565</v>
      </c>
      <c r="I476" t="s">
        <v>225</v>
      </c>
      <c r="J476" t="s">
        <v>523</v>
      </c>
      <c r="K476" t="s">
        <v>524</v>
      </c>
      <c r="L476" t="s">
        <v>566</v>
      </c>
      <c r="M476" t="s">
        <v>228</v>
      </c>
      <c r="N476" t="s">
        <v>358</v>
      </c>
      <c r="O476" s="27">
        <v>2.6E-7</v>
      </c>
      <c r="P476" t="s">
        <v>526</v>
      </c>
      <c r="Q476" s="27">
        <f>O476*km_per_mile*'Transportation Calcs'!$E$6</f>
        <v>1.6650019944007331E-10</v>
      </c>
      <c r="T476" t="s">
        <v>527</v>
      </c>
    </row>
    <row r="477" spans="2:20" hidden="1" x14ac:dyDescent="0.45">
      <c r="C477" s="29" t="s">
        <v>70</v>
      </c>
      <c r="D477" s="29" t="s">
        <v>55</v>
      </c>
      <c r="F477" t="s">
        <v>520</v>
      </c>
      <c r="G477" t="s">
        <v>521</v>
      </c>
      <c r="H477" t="s">
        <v>567</v>
      </c>
      <c r="I477" t="s">
        <v>225</v>
      </c>
      <c r="J477" t="s">
        <v>523</v>
      </c>
      <c r="K477" t="s">
        <v>524</v>
      </c>
      <c r="L477" t="s">
        <v>568</v>
      </c>
      <c r="M477" t="s">
        <v>228</v>
      </c>
      <c r="N477" t="s">
        <v>358</v>
      </c>
      <c r="O477" s="27">
        <v>2.9999999999999999E-7</v>
      </c>
      <c r="P477" t="s">
        <v>526</v>
      </c>
      <c r="Q477" s="27">
        <f>O477*km_per_mile*'Transportation Calcs'!$E$6</f>
        <v>1.9211561473854611E-10</v>
      </c>
      <c r="T477" t="s">
        <v>527</v>
      </c>
    </row>
    <row r="478" spans="2:20" hidden="1" x14ac:dyDescent="0.45">
      <c r="C478" s="29" t="s">
        <v>70</v>
      </c>
      <c r="D478" s="29" t="s">
        <v>55</v>
      </c>
      <c r="F478" t="s">
        <v>520</v>
      </c>
      <c r="G478" t="s">
        <v>521</v>
      </c>
      <c r="H478" t="s">
        <v>569</v>
      </c>
      <c r="I478" t="s">
        <v>225</v>
      </c>
      <c r="J478" t="s">
        <v>523</v>
      </c>
      <c r="K478" t="s">
        <v>524</v>
      </c>
      <c r="L478" t="s">
        <v>570</v>
      </c>
      <c r="M478" t="s">
        <v>228</v>
      </c>
      <c r="N478" t="s">
        <v>272</v>
      </c>
      <c r="O478" s="27">
        <v>1.0300000000000001E-6</v>
      </c>
      <c r="P478" t="s">
        <v>526</v>
      </c>
      <c r="Q478" s="27">
        <f>O478*km_per_mile*'Transportation Calcs'!$E$6</f>
        <v>6.595969439356751E-10</v>
      </c>
      <c r="T478" t="s">
        <v>527</v>
      </c>
    </row>
    <row r="479" spans="2:20" hidden="1" x14ac:dyDescent="0.45">
      <c r="C479" s="29" t="s">
        <v>70</v>
      </c>
      <c r="D479" s="29" t="s">
        <v>55</v>
      </c>
      <c r="F479" t="s">
        <v>520</v>
      </c>
      <c r="G479" t="s">
        <v>521</v>
      </c>
      <c r="H479" t="s">
        <v>565</v>
      </c>
      <c r="I479" t="s">
        <v>225</v>
      </c>
      <c r="J479" t="s">
        <v>523</v>
      </c>
      <c r="K479" t="s">
        <v>524</v>
      </c>
      <c r="L479" t="s">
        <v>566</v>
      </c>
      <c r="M479" t="s">
        <v>228</v>
      </c>
      <c r="N479" t="s">
        <v>264</v>
      </c>
      <c r="O479" s="27">
        <v>3.2000000000000001E-7</v>
      </c>
      <c r="P479" t="s">
        <v>526</v>
      </c>
      <c r="Q479" s="27">
        <f>O479*km_per_mile*'Transportation Calcs'!$E$6</f>
        <v>2.0492332238778255E-10</v>
      </c>
      <c r="T479" t="s">
        <v>527</v>
      </c>
    </row>
    <row r="480" spans="2:20" hidden="1" x14ac:dyDescent="0.45">
      <c r="B480" s="29" t="s">
        <v>43</v>
      </c>
      <c r="C480" s="29" t="s">
        <v>70</v>
      </c>
      <c r="D480" s="29" t="s">
        <v>55</v>
      </c>
      <c r="F480" t="s">
        <v>520</v>
      </c>
      <c r="G480" t="s">
        <v>521</v>
      </c>
      <c r="H480" t="s">
        <v>571</v>
      </c>
      <c r="I480" t="s">
        <v>225</v>
      </c>
      <c r="J480" t="s">
        <v>523</v>
      </c>
      <c r="K480" t="s">
        <v>524</v>
      </c>
      <c r="L480" t="s">
        <v>572</v>
      </c>
      <c r="M480" t="s">
        <v>228</v>
      </c>
      <c r="N480" t="s">
        <v>28</v>
      </c>
      <c r="O480">
        <v>2.2000000000000001E-3</v>
      </c>
      <c r="P480" t="s">
        <v>526</v>
      </c>
      <c r="Q480" s="27">
        <f>O480*km_per_mile*'Transportation Calcs'!$E$6</f>
        <v>1.408847841416005E-6</v>
      </c>
      <c r="T480" t="s">
        <v>536</v>
      </c>
    </row>
    <row r="481" spans="2:20" hidden="1" x14ac:dyDescent="0.45">
      <c r="C481" s="29" t="s">
        <v>70</v>
      </c>
      <c r="D481" s="29" t="s">
        <v>55</v>
      </c>
      <c r="F481" t="s">
        <v>520</v>
      </c>
      <c r="G481" t="s">
        <v>521</v>
      </c>
      <c r="H481" t="s">
        <v>573</v>
      </c>
      <c r="I481" t="s">
        <v>225</v>
      </c>
      <c r="J481" t="s">
        <v>523</v>
      </c>
      <c r="K481" t="s">
        <v>524</v>
      </c>
      <c r="L481" t="s">
        <v>574</v>
      </c>
      <c r="M481" t="s">
        <v>228</v>
      </c>
      <c r="N481" t="s">
        <v>358</v>
      </c>
      <c r="O481" s="27">
        <v>2.9999999999999999E-7</v>
      </c>
      <c r="P481" t="s">
        <v>526</v>
      </c>
      <c r="Q481" s="27">
        <f>O481*km_per_mile*'Transportation Calcs'!$E$6</f>
        <v>1.9211561473854611E-10</v>
      </c>
      <c r="T481" t="s">
        <v>527</v>
      </c>
    </row>
    <row r="482" spans="2:20" hidden="1" x14ac:dyDescent="0.45">
      <c r="C482" s="29" t="s">
        <v>70</v>
      </c>
      <c r="D482" s="29" t="s">
        <v>55</v>
      </c>
      <c r="F482" t="s">
        <v>520</v>
      </c>
      <c r="G482" t="s">
        <v>521</v>
      </c>
      <c r="H482" t="s">
        <v>575</v>
      </c>
      <c r="I482" t="s">
        <v>225</v>
      </c>
      <c r="J482" t="s">
        <v>523</v>
      </c>
      <c r="K482" t="s">
        <v>524</v>
      </c>
      <c r="L482" t="s">
        <v>576</v>
      </c>
      <c r="M482" t="s">
        <v>228</v>
      </c>
      <c r="N482" t="s">
        <v>272</v>
      </c>
      <c r="O482" s="27">
        <v>3.9000000000000002E-7</v>
      </c>
      <c r="P482" t="s">
        <v>526</v>
      </c>
      <c r="Q482" s="27">
        <f>O482*km_per_mile*'Transportation Calcs'!$E$6</f>
        <v>2.4975029916010995E-10</v>
      </c>
      <c r="T482" t="s">
        <v>527</v>
      </c>
    </row>
    <row r="483" spans="2:20" hidden="1" x14ac:dyDescent="0.45">
      <c r="B483" s="29" t="s">
        <v>43</v>
      </c>
      <c r="C483" s="29" t="s">
        <v>70</v>
      </c>
      <c r="D483" s="29" t="s">
        <v>55</v>
      </c>
      <c r="F483" t="s">
        <v>520</v>
      </c>
      <c r="G483" t="s">
        <v>521</v>
      </c>
      <c r="H483" t="s">
        <v>569</v>
      </c>
      <c r="I483" t="s">
        <v>225</v>
      </c>
      <c r="J483" t="s">
        <v>523</v>
      </c>
      <c r="K483" t="s">
        <v>524</v>
      </c>
      <c r="L483" t="s">
        <v>570</v>
      </c>
      <c r="M483" t="s">
        <v>228</v>
      </c>
      <c r="N483" t="s">
        <v>28</v>
      </c>
      <c r="O483">
        <v>2.2000000000000001E-3</v>
      </c>
      <c r="P483" t="s">
        <v>526</v>
      </c>
      <c r="Q483" s="27">
        <f>O483*km_per_mile*'Transportation Calcs'!$E$6</f>
        <v>1.408847841416005E-6</v>
      </c>
      <c r="T483" t="s">
        <v>536</v>
      </c>
    </row>
    <row r="484" spans="2:20" hidden="1" x14ac:dyDescent="0.45">
      <c r="C484" s="29" t="s">
        <v>70</v>
      </c>
      <c r="D484" s="29" t="s">
        <v>53</v>
      </c>
      <c r="F484" t="s">
        <v>520</v>
      </c>
      <c r="G484" t="s">
        <v>521</v>
      </c>
      <c r="H484" t="s">
        <v>577</v>
      </c>
      <c r="I484" t="s">
        <v>225</v>
      </c>
      <c r="J484" t="s">
        <v>523</v>
      </c>
      <c r="K484" t="s">
        <v>35</v>
      </c>
      <c r="L484" t="s">
        <v>578</v>
      </c>
      <c r="M484" t="s">
        <v>228</v>
      </c>
      <c r="N484" t="s">
        <v>249</v>
      </c>
      <c r="O484" s="27">
        <v>1.95E-6</v>
      </c>
      <c r="P484" t="s">
        <v>526</v>
      </c>
      <c r="Q484" s="27">
        <f>O484*km_per_mile*'Transportation Calcs'!$F$6</f>
        <v>1.4319023828871745E-9</v>
      </c>
      <c r="T484" t="s">
        <v>527</v>
      </c>
    </row>
    <row r="485" spans="2:20" hidden="1" x14ac:dyDescent="0.45">
      <c r="C485" s="29" t="s">
        <v>70</v>
      </c>
      <c r="D485" s="29" t="s">
        <v>53</v>
      </c>
      <c r="F485" t="s">
        <v>520</v>
      </c>
      <c r="G485" t="s">
        <v>521</v>
      </c>
      <c r="H485" t="s">
        <v>577</v>
      </c>
      <c r="I485" t="s">
        <v>225</v>
      </c>
      <c r="J485" t="s">
        <v>523</v>
      </c>
      <c r="K485" t="s">
        <v>35</v>
      </c>
      <c r="L485" t="s">
        <v>578</v>
      </c>
      <c r="M485" t="s">
        <v>228</v>
      </c>
      <c r="N485" t="s">
        <v>264</v>
      </c>
      <c r="O485" s="27">
        <v>1.7400000000000001E-6</v>
      </c>
      <c r="P485" t="s">
        <v>526</v>
      </c>
      <c r="Q485" s="27">
        <f>O485*km_per_mile*'Transportation Calcs'!$F$6</f>
        <v>1.2776975108839402E-9</v>
      </c>
      <c r="T485" t="s">
        <v>527</v>
      </c>
    </row>
    <row r="486" spans="2:20" hidden="1" x14ac:dyDescent="0.45">
      <c r="C486" s="29" t="s">
        <v>70</v>
      </c>
      <c r="D486" s="29" t="s">
        <v>53</v>
      </c>
      <c r="F486" t="s">
        <v>520</v>
      </c>
      <c r="G486" t="s">
        <v>521</v>
      </c>
      <c r="H486" t="s">
        <v>579</v>
      </c>
      <c r="I486" t="s">
        <v>225</v>
      </c>
      <c r="J486" t="s">
        <v>523</v>
      </c>
      <c r="K486" t="s">
        <v>35</v>
      </c>
      <c r="L486" t="s">
        <v>580</v>
      </c>
      <c r="M486" t="s">
        <v>228</v>
      </c>
      <c r="N486" t="s">
        <v>272</v>
      </c>
      <c r="O486" s="27">
        <v>1.6199999999999999E-6</v>
      </c>
      <c r="P486" t="s">
        <v>526</v>
      </c>
      <c r="Q486" s="27">
        <f>O486*km_per_mile*'Transportation Calcs'!$F$6</f>
        <v>1.1895804411678064E-9</v>
      </c>
      <c r="T486" t="s">
        <v>527</v>
      </c>
    </row>
    <row r="487" spans="2:20" hidden="1" x14ac:dyDescent="0.45">
      <c r="C487" s="29" t="s">
        <v>70</v>
      </c>
      <c r="D487" s="29" t="s">
        <v>53</v>
      </c>
      <c r="F487" t="s">
        <v>520</v>
      </c>
      <c r="G487" t="s">
        <v>521</v>
      </c>
      <c r="H487" t="s">
        <v>581</v>
      </c>
      <c r="I487" t="s">
        <v>225</v>
      </c>
      <c r="J487" t="s">
        <v>523</v>
      </c>
      <c r="K487" t="s">
        <v>35</v>
      </c>
      <c r="L487" t="s">
        <v>582</v>
      </c>
      <c r="M487" t="s">
        <v>228</v>
      </c>
      <c r="N487" t="s">
        <v>272</v>
      </c>
      <c r="O487" s="27">
        <v>1.6199999999999999E-6</v>
      </c>
      <c r="P487" t="s">
        <v>526</v>
      </c>
      <c r="Q487" s="27">
        <f>O487*km_per_mile*'Transportation Calcs'!$F$6</f>
        <v>1.1895804411678064E-9</v>
      </c>
      <c r="T487" t="s">
        <v>527</v>
      </c>
    </row>
    <row r="488" spans="2:20" hidden="1" x14ac:dyDescent="0.45">
      <c r="C488" s="29" t="s">
        <v>70</v>
      </c>
      <c r="D488" s="29" t="s">
        <v>53</v>
      </c>
      <c r="F488" t="s">
        <v>520</v>
      </c>
      <c r="G488" t="s">
        <v>521</v>
      </c>
      <c r="H488" t="s">
        <v>583</v>
      </c>
      <c r="I488" t="s">
        <v>225</v>
      </c>
      <c r="J488" t="s">
        <v>523</v>
      </c>
      <c r="K488" t="s">
        <v>35</v>
      </c>
      <c r="L488" t="s">
        <v>584</v>
      </c>
      <c r="M488" t="s">
        <v>228</v>
      </c>
      <c r="N488" t="s">
        <v>249</v>
      </c>
      <c r="O488" s="27">
        <v>1.95E-6</v>
      </c>
      <c r="P488" t="s">
        <v>526</v>
      </c>
      <c r="Q488" s="27">
        <f>O488*km_per_mile*'Transportation Calcs'!$F$6</f>
        <v>1.4319023828871745E-9</v>
      </c>
      <c r="T488" t="s">
        <v>527</v>
      </c>
    </row>
    <row r="489" spans="2:20" hidden="1" x14ac:dyDescent="0.45">
      <c r="B489" s="29" t="s">
        <v>43</v>
      </c>
      <c r="C489" s="29" t="s">
        <v>70</v>
      </c>
      <c r="D489" s="29" t="s">
        <v>197</v>
      </c>
      <c r="F489" t="s">
        <v>520</v>
      </c>
      <c r="G489" t="s">
        <v>521</v>
      </c>
      <c r="H489" t="s">
        <v>585</v>
      </c>
      <c r="I489" t="s">
        <v>225</v>
      </c>
      <c r="J489" t="s">
        <v>523</v>
      </c>
      <c r="K489" t="s">
        <v>21</v>
      </c>
      <c r="L489" t="s">
        <v>586</v>
      </c>
      <c r="M489" t="s">
        <v>228</v>
      </c>
      <c r="N489" t="s">
        <v>28</v>
      </c>
      <c r="O489">
        <v>2.2000000000000001E-3</v>
      </c>
      <c r="P489" t="s">
        <v>526</v>
      </c>
      <c r="Q489">
        <f>O489*km_per_mile*'Transportation Calcs'!$H$6</f>
        <v>1.2999249364730959E-6</v>
      </c>
      <c r="T489" t="s">
        <v>536</v>
      </c>
    </row>
    <row r="490" spans="2:20" hidden="1" x14ac:dyDescent="0.45">
      <c r="B490" s="29" t="s">
        <v>43</v>
      </c>
      <c r="C490" s="29" t="s">
        <v>70</v>
      </c>
      <c r="D490" s="29" t="s">
        <v>197</v>
      </c>
      <c r="F490" t="s">
        <v>520</v>
      </c>
      <c r="G490" t="s">
        <v>521</v>
      </c>
      <c r="H490" t="s">
        <v>587</v>
      </c>
      <c r="I490" t="s">
        <v>225</v>
      </c>
      <c r="J490" t="s">
        <v>523</v>
      </c>
      <c r="K490" t="s">
        <v>21</v>
      </c>
      <c r="L490" t="s">
        <v>588</v>
      </c>
      <c r="M490" t="s">
        <v>228</v>
      </c>
      <c r="N490" t="s">
        <v>28</v>
      </c>
      <c r="O490">
        <v>1.1000000000000001E-3</v>
      </c>
      <c r="P490" t="s">
        <v>526</v>
      </c>
      <c r="Q490">
        <f>O490*km_per_mile*'Transportation Calcs'!$H$6</f>
        <v>6.4996246823654796E-7</v>
      </c>
      <c r="T490" t="s">
        <v>536</v>
      </c>
    </row>
    <row r="491" spans="2:20" hidden="1" x14ac:dyDescent="0.45">
      <c r="C491" s="29" t="s">
        <v>70</v>
      </c>
      <c r="D491" s="29" t="s">
        <v>197</v>
      </c>
      <c r="F491" t="s">
        <v>520</v>
      </c>
      <c r="G491" t="s">
        <v>521</v>
      </c>
      <c r="H491" t="s">
        <v>589</v>
      </c>
      <c r="I491" t="s">
        <v>225</v>
      </c>
      <c r="J491" t="s">
        <v>523</v>
      </c>
      <c r="K491" t="s">
        <v>21</v>
      </c>
      <c r="L491" t="s">
        <v>590</v>
      </c>
      <c r="M491" t="s">
        <v>228</v>
      </c>
      <c r="N491" t="s">
        <v>249</v>
      </c>
      <c r="O491">
        <v>0</v>
      </c>
      <c r="P491" t="s">
        <v>526</v>
      </c>
      <c r="Q491">
        <f>O491*km_per_mile*'Transportation Calcs'!$H$6</f>
        <v>0</v>
      </c>
      <c r="T491" t="s">
        <v>527</v>
      </c>
    </row>
    <row r="492" spans="2:20" hidden="1" x14ac:dyDescent="0.45">
      <c r="C492" s="29" t="s">
        <v>70</v>
      </c>
      <c r="D492" s="29" t="s">
        <v>197</v>
      </c>
      <c r="F492" t="s">
        <v>520</v>
      </c>
      <c r="G492" t="s">
        <v>521</v>
      </c>
      <c r="H492" t="s">
        <v>589</v>
      </c>
      <c r="I492" t="s">
        <v>225</v>
      </c>
      <c r="J492" t="s">
        <v>523</v>
      </c>
      <c r="K492" t="s">
        <v>21</v>
      </c>
      <c r="L492" t="s">
        <v>590</v>
      </c>
      <c r="M492" t="s">
        <v>228</v>
      </c>
      <c r="N492" t="s">
        <v>358</v>
      </c>
      <c r="O492" s="27">
        <v>1E-8</v>
      </c>
      <c r="P492" t="s">
        <v>526</v>
      </c>
      <c r="Q492">
        <f>O492*km_per_mile*'Transportation Calcs'!$H$6</f>
        <v>5.908749711241345E-12</v>
      </c>
      <c r="T492" t="s">
        <v>527</v>
      </c>
    </row>
    <row r="493" spans="2:20" hidden="1" x14ac:dyDescent="0.45">
      <c r="C493" s="29" t="s">
        <v>70</v>
      </c>
      <c r="D493" s="29" t="s">
        <v>197</v>
      </c>
      <c r="F493" t="s">
        <v>520</v>
      </c>
      <c r="G493" t="s">
        <v>521</v>
      </c>
      <c r="H493" t="s">
        <v>587</v>
      </c>
      <c r="I493" t="s">
        <v>225</v>
      </c>
      <c r="J493" t="s">
        <v>523</v>
      </c>
      <c r="K493" t="s">
        <v>21</v>
      </c>
      <c r="L493" t="s">
        <v>588</v>
      </c>
      <c r="M493" t="s">
        <v>228</v>
      </c>
      <c r="N493" t="s">
        <v>264</v>
      </c>
      <c r="O493" s="27">
        <v>1E-8</v>
      </c>
      <c r="P493" t="s">
        <v>526</v>
      </c>
      <c r="Q493">
        <f>O493*km_per_mile*'Transportation Calcs'!$H$6</f>
        <v>5.908749711241345E-12</v>
      </c>
      <c r="T493" t="s">
        <v>527</v>
      </c>
    </row>
    <row r="494" spans="2:20" hidden="1" x14ac:dyDescent="0.45">
      <c r="C494" s="29" t="s">
        <v>70</v>
      </c>
      <c r="D494" s="29" t="s">
        <v>197</v>
      </c>
      <c r="F494" t="s">
        <v>520</v>
      </c>
      <c r="G494" t="s">
        <v>521</v>
      </c>
      <c r="H494" t="s">
        <v>591</v>
      </c>
      <c r="I494" t="s">
        <v>225</v>
      </c>
      <c r="J494" t="s">
        <v>523</v>
      </c>
      <c r="K494" t="s">
        <v>21</v>
      </c>
      <c r="L494" t="s">
        <v>592</v>
      </c>
      <c r="M494" t="s">
        <v>228</v>
      </c>
      <c r="N494" t="s">
        <v>358</v>
      </c>
      <c r="O494" s="27">
        <v>1E-8</v>
      </c>
      <c r="P494" t="s">
        <v>526</v>
      </c>
      <c r="Q494">
        <f>O494*km_per_mile*'Transportation Calcs'!$H$6</f>
        <v>5.908749711241345E-12</v>
      </c>
      <c r="T494" t="s">
        <v>527</v>
      </c>
    </row>
    <row r="495" spans="2:20" hidden="1" x14ac:dyDescent="0.45">
      <c r="C495" s="29" t="s">
        <v>70</v>
      </c>
      <c r="D495" s="29" t="s">
        <v>197</v>
      </c>
      <c r="F495" t="s">
        <v>520</v>
      </c>
      <c r="G495" t="s">
        <v>521</v>
      </c>
      <c r="H495" t="s">
        <v>591</v>
      </c>
      <c r="I495" t="s">
        <v>225</v>
      </c>
      <c r="J495" t="s">
        <v>523</v>
      </c>
      <c r="K495" t="s">
        <v>21</v>
      </c>
      <c r="L495" t="s">
        <v>592</v>
      </c>
      <c r="M495" t="s">
        <v>228</v>
      </c>
      <c r="N495" t="s">
        <v>249</v>
      </c>
      <c r="O495">
        <v>0</v>
      </c>
      <c r="P495" t="s">
        <v>526</v>
      </c>
      <c r="Q495">
        <f>O495*km_per_mile*'Transportation Calcs'!$H$6</f>
        <v>0</v>
      </c>
      <c r="T495" t="s">
        <v>527</v>
      </c>
    </row>
    <row r="496" spans="2:20" hidden="1" x14ac:dyDescent="0.45">
      <c r="C496" s="29" t="s">
        <v>70</v>
      </c>
      <c r="D496" s="29" t="s">
        <v>53</v>
      </c>
      <c r="F496" t="s">
        <v>520</v>
      </c>
      <c r="G496" t="s">
        <v>521</v>
      </c>
      <c r="H496" t="s">
        <v>593</v>
      </c>
      <c r="I496" t="s">
        <v>225</v>
      </c>
      <c r="J496" t="s">
        <v>523</v>
      </c>
      <c r="K496" t="s">
        <v>35</v>
      </c>
      <c r="L496" t="s">
        <v>594</v>
      </c>
      <c r="M496" t="s">
        <v>228</v>
      </c>
      <c r="N496" t="s">
        <v>249</v>
      </c>
      <c r="O496" s="27">
        <v>1.95E-6</v>
      </c>
      <c r="P496" t="s">
        <v>526</v>
      </c>
      <c r="Q496" s="27">
        <f>O496*km_per_mile*'Transportation Calcs'!$F$6</f>
        <v>1.4319023828871745E-9</v>
      </c>
      <c r="T496" t="s">
        <v>527</v>
      </c>
    </row>
    <row r="497" spans="1:20" hidden="1" x14ac:dyDescent="0.45">
      <c r="C497" s="29" t="s">
        <v>70</v>
      </c>
      <c r="D497" s="29" t="s">
        <v>53</v>
      </c>
      <c r="F497" t="s">
        <v>520</v>
      </c>
      <c r="G497" t="s">
        <v>521</v>
      </c>
      <c r="H497" t="s">
        <v>595</v>
      </c>
      <c r="I497" t="s">
        <v>225</v>
      </c>
      <c r="J497" t="s">
        <v>523</v>
      </c>
      <c r="K497" t="s">
        <v>35</v>
      </c>
      <c r="L497" t="s">
        <v>596</v>
      </c>
      <c r="M497" t="s">
        <v>228</v>
      </c>
      <c r="N497" t="s">
        <v>264</v>
      </c>
      <c r="O497" s="27">
        <v>1.7400000000000001E-6</v>
      </c>
      <c r="P497" t="s">
        <v>526</v>
      </c>
      <c r="Q497" s="27">
        <f>O497*km_per_mile*'Transportation Calcs'!$F$6</f>
        <v>1.2776975108839402E-9</v>
      </c>
      <c r="T497" t="s">
        <v>527</v>
      </c>
    </row>
    <row r="498" spans="1:20" hidden="1" x14ac:dyDescent="0.45">
      <c r="B498" s="29" t="s">
        <v>43</v>
      </c>
      <c r="C498" s="29" t="s">
        <v>70</v>
      </c>
      <c r="D498" s="29" t="s">
        <v>53</v>
      </c>
      <c r="F498" t="s">
        <v>520</v>
      </c>
      <c r="G498" t="s">
        <v>521</v>
      </c>
      <c r="H498" t="s">
        <v>593</v>
      </c>
      <c r="I498" t="s">
        <v>225</v>
      </c>
      <c r="J498" t="s">
        <v>523</v>
      </c>
      <c r="K498" t="s">
        <v>35</v>
      </c>
      <c r="L498" t="s">
        <v>594</v>
      </c>
      <c r="M498" t="s">
        <v>228</v>
      </c>
      <c r="N498" t="s">
        <v>28</v>
      </c>
      <c r="O498">
        <v>1.5E-3</v>
      </c>
      <c r="P498" t="s">
        <v>526</v>
      </c>
      <c r="Q498" s="27">
        <f>O498*km_per_mile*'Transportation Calcs'!$F$6</f>
        <v>1.1014633714516727E-6</v>
      </c>
      <c r="T498" t="s">
        <v>536</v>
      </c>
    </row>
    <row r="499" spans="1:20" hidden="1" x14ac:dyDescent="0.45">
      <c r="A499" s="29" t="s">
        <v>3065</v>
      </c>
      <c r="B499" s="29" t="s">
        <v>43</v>
      </c>
      <c r="C499" s="29" t="s">
        <v>70</v>
      </c>
      <c r="D499" s="29" t="s">
        <v>197</v>
      </c>
      <c r="F499" t="s">
        <v>520</v>
      </c>
      <c r="G499" t="s">
        <v>521</v>
      </c>
      <c r="H499" t="s">
        <v>597</v>
      </c>
      <c r="I499" t="s">
        <v>225</v>
      </c>
      <c r="J499" t="s">
        <v>523</v>
      </c>
      <c r="K499" t="s">
        <v>21</v>
      </c>
      <c r="L499" t="s">
        <v>598</v>
      </c>
      <c r="M499" t="s">
        <v>228</v>
      </c>
      <c r="N499" t="s">
        <v>28</v>
      </c>
      <c r="O499">
        <v>2.2000000000000001E-3</v>
      </c>
      <c r="P499" t="s">
        <v>526</v>
      </c>
      <c r="Q499">
        <f>O499*km_per_mile*'Transportation Calcs'!$H$6</f>
        <v>1.2999249364730959E-6</v>
      </c>
      <c r="T499" t="s">
        <v>536</v>
      </c>
    </row>
    <row r="500" spans="1:20" hidden="1" x14ac:dyDescent="0.45">
      <c r="C500" s="29" t="s">
        <v>70</v>
      </c>
      <c r="D500" s="29" t="s">
        <v>53</v>
      </c>
      <c r="F500" t="s">
        <v>520</v>
      </c>
      <c r="G500" t="s">
        <v>521</v>
      </c>
      <c r="H500" t="s">
        <v>599</v>
      </c>
      <c r="I500" t="s">
        <v>225</v>
      </c>
      <c r="J500" t="s">
        <v>523</v>
      </c>
      <c r="K500" t="s">
        <v>35</v>
      </c>
      <c r="L500" t="s">
        <v>600</v>
      </c>
      <c r="M500" t="s">
        <v>228</v>
      </c>
      <c r="N500" t="s">
        <v>272</v>
      </c>
      <c r="O500" s="27">
        <v>1.6199999999999999E-6</v>
      </c>
      <c r="P500" t="s">
        <v>526</v>
      </c>
      <c r="Q500" s="27">
        <f>O500*km_per_mile*'Transportation Calcs'!$F$6</f>
        <v>1.1895804411678064E-9</v>
      </c>
      <c r="T500" t="s">
        <v>527</v>
      </c>
    </row>
    <row r="501" spans="1:20" hidden="1" x14ac:dyDescent="0.45">
      <c r="C501" s="29" t="s">
        <v>70</v>
      </c>
      <c r="D501" s="29" t="s">
        <v>53</v>
      </c>
      <c r="F501" t="s">
        <v>520</v>
      </c>
      <c r="G501" t="s">
        <v>521</v>
      </c>
      <c r="H501" t="s">
        <v>601</v>
      </c>
      <c r="I501" t="s">
        <v>225</v>
      </c>
      <c r="J501" t="s">
        <v>523</v>
      </c>
      <c r="K501" t="s">
        <v>35</v>
      </c>
      <c r="L501" t="s">
        <v>602</v>
      </c>
      <c r="M501" t="s">
        <v>228</v>
      </c>
      <c r="N501" t="s">
        <v>358</v>
      </c>
      <c r="O501" s="27">
        <v>1.53E-6</v>
      </c>
      <c r="P501" t="s">
        <v>526</v>
      </c>
      <c r="Q501" s="27">
        <f>O501*km_per_mile*'Transportation Calcs'!$F$6</f>
        <v>1.1234926388807059E-9</v>
      </c>
      <c r="T501" t="s">
        <v>527</v>
      </c>
    </row>
    <row r="502" spans="1:20" hidden="1" x14ac:dyDescent="0.45">
      <c r="B502" s="29" t="s">
        <v>43</v>
      </c>
      <c r="C502" s="29" t="s">
        <v>70</v>
      </c>
      <c r="D502" s="29" t="s">
        <v>53</v>
      </c>
      <c r="F502" t="s">
        <v>520</v>
      </c>
      <c r="G502" t="s">
        <v>521</v>
      </c>
      <c r="H502" t="s">
        <v>603</v>
      </c>
      <c r="I502" t="s">
        <v>225</v>
      </c>
      <c r="J502" t="s">
        <v>523</v>
      </c>
      <c r="K502" t="s">
        <v>35</v>
      </c>
      <c r="L502" t="s">
        <v>604</v>
      </c>
      <c r="M502" t="s">
        <v>228</v>
      </c>
      <c r="N502" t="s">
        <v>28</v>
      </c>
      <c r="O502">
        <v>1.5E-3</v>
      </c>
      <c r="P502" t="s">
        <v>526</v>
      </c>
      <c r="Q502" s="27">
        <f>O502*km_per_mile*'Transportation Calcs'!$F$6</f>
        <v>1.1014633714516727E-6</v>
      </c>
      <c r="T502" t="s">
        <v>536</v>
      </c>
    </row>
    <row r="503" spans="1:20" hidden="1" x14ac:dyDescent="0.45">
      <c r="C503" s="29" t="s">
        <v>70</v>
      </c>
      <c r="D503" s="29" t="s">
        <v>53</v>
      </c>
      <c r="F503" t="s">
        <v>520</v>
      </c>
      <c r="G503" t="s">
        <v>521</v>
      </c>
      <c r="H503" t="s">
        <v>601</v>
      </c>
      <c r="I503" t="s">
        <v>225</v>
      </c>
      <c r="J503" t="s">
        <v>523</v>
      </c>
      <c r="K503" t="s">
        <v>35</v>
      </c>
      <c r="L503" t="s">
        <v>602</v>
      </c>
      <c r="M503" t="s">
        <v>228</v>
      </c>
      <c r="N503" t="s">
        <v>264</v>
      </c>
      <c r="O503" s="27">
        <v>1.7400000000000001E-6</v>
      </c>
      <c r="P503" t="s">
        <v>526</v>
      </c>
      <c r="Q503" s="27">
        <f>O503*km_per_mile*'Transportation Calcs'!$F$6</f>
        <v>1.2776975108839402E-9</v>
      </c>
      <c r="T503" t="s">
        <v>527</v>
      </c>
    </row>
    <row r="504" spans="1:20" hidden="1" x14ac:dyDescent="0.45">
      <c r="C504" s="29" t="s">
        <v>70</v>
      </c>
      <c r="D504" s="29" t="s">
        <v>53</v>
      </c>
      <c r="F504" t="s">
        <v>520</v>
      </c>
      <c r="G504" t="s">
        <v>521</v>
      </c>
      <c r="H504" t="s">
        <v>605</v>
      </c>
      <c r="I504" t="s">
        <v>225</v>
      </c>
      <c r="J504" t="s">
        <v>523</v>
      </c>
      <c r="K504" t="s">
        <v>35</v>
      </c>
      <c r="L504" t="s">
        <v>606</v>
      </c>
      <c r="M504" t="s">
        <v>228</v>
      </c>
      <c r="N504" t="s">
        <v>249</v>
      </c>
      <c r="O504" s="27">
        <v>1.95E-6</v>
      </c>
      <c r="P504" t="s">
        <v>526</v>
      </c>
      <c r="Q504" s="27">
        <f>O504*km_per_mile*'Transportation Calcs'!$F$6</f>
        <v>1.4319023828871745E-9</v>
      </c>
      <c r="T504" t="s">
        <v>527</v>
      </c>
    </row>
    <row r="505" spans="1:20" hidden="1" x14ac:dyDescent="0.45">
      <c r="C505" s="29" t="s">
        <v>70</v>
      </c>
      <c r="D505" s="29" t="s">
        <v>53</v>
      </c>
      <c r="F505" t="s">
        <v>520</v>
      </c>
      <c r="G505" t="s">
        <v>521</v>
      </c>
      <c r="H505" t="s">
        <v>607</v>
      </c>
      <c r="I505" t="s">
        <v>225</v>
      </c>
      <c r="J505" t="s">
        <v>523</v>
      </c>
      <c r="K505" t="s">
        <v>35</v>
      </c>
      <c r="L505" t="s">
        <v>608</v>
      </c>
      <c r="M505" t="s">
        <v>228</v>
      </c>
      <c r="N505" t="s">
        <v>249</v>
      </c>
      <c r="O505" s="27">
        <v>1.95E-6</v>
      </c>
      <c r="P505" t="s">
        <v>526</v>
      </c>
      <c r="Q505" s="27">
        <f>O505*km_per_mile*'Transportation Calcs'!$F$6</f>
        <v>1.4319023828871745E-9</v>
      </c>
      <c r="T505" t="s">
        <v>527</v>
      </c>
    </row>
    <row r="506" spans="1:20" hidden="1" x14ac:dyDescent="0.45">
      <c r="C506" s="29" t="s">
        <v>70</v>
      </c>
      <c r="D506" s="29" t="s">
        <v>55</v>
      </c>
      <c r="F506" t="s">
        <v>520</v>
      </c>
      <c r="G506" t="s">
        <v>521</v>
      </c>
      <c r="H506" t="s">
        <v>609</v>
      </c>
      <c r="I506" t="s">
        <v>225</v>
      </c>
      <c r="J506" t="s">
        <v>523</v>
      </c>
      <c r="K506" t="s">
        <v>524</v>
      </c>
      <c r="L506" t="s">
        <v>610</v>
      </c>
      <c r="M506" t="s">
        <v>228</v>
      </c>
      <c r="N506" t="s">
        <v>358</v>
      </c>
      <c r="O506" s="27">
        <v>2.6E-7</v>
      </c>
      <c r="P506" t="s">
        <v>526</v>
      </c>
      <c r="Q506" s="27">
        <f>O506*km_per_mile*'Transportation Calcs'!$E$6</f>
        <v>1.6650019944007331E-10</v>
      </c>
      <c r="T506" t="s">
        <v>527</v>
      </c>
    </row>
    <row r="507" spans="1:20" hidden="1" x14ac:dyDescent="0.45">
      <c r="C507" s="29" t="s">
        <v>70</v>
      </c>
      <c r="D507" s="29" t="s">
        <v>55</v>
      </c>
      <c r="F507" t="s">
        <v>520</v>
      </c>
      <c r="G507" t="s">
        <v>521</v>
      </c>
      <c r="H507" t="s">
        <v>611</v>
      </c>
      <c r="I507" t="s">
        <v>225</v>
      </c>
      <c r="J507" t="s">
        <v>523</v>
      </c>
      <c r="K507" t="s">
        <v>524</v>
      </c>
      <c r="L507" t="s">
        <v>612</v>
      </c>
      <c r="M507" t="s">
        <v>228</v>
      </c>
      <c r="N507" t="s">
        <v>272</v>
      </c>
      <c r="O507" s="27">
        <v>3.9000000000000002E-7</v>
      </c>
      <c r="P507" t="s">
        <v>526</v>
      </c>
      <c r="Q507" s="27">
        <f>O507*km_per_mile*'Transportation Calcs'!$E$6</f>
        <v>2.4975029916010995E-10</v>
      </c>
      <c r="T507" t="s">
        <v>527</v>
      </c>
    </row>
    <row r="508" spans="1:20" hidden="1" x14ac:dyDescent="0.45">
      <c r="C508" s="29" t="s">
        <v>70</v>
      </c>
      <c r="D508" s="29" t="s">
        <v>55</v>
      </c>
      <c r="F508" t="s">
        <v>520</v>
      </c>
      <c r="G508" t="s">
        <v>521</v>
      </c>
      <c r="H508" t="s">
        <v>611</v>
      </c>
      <c r="I508" t="s">
        <v>225</v>
      </c>
      <c r="J508" t="s">
        <v>523</v>
      </c>
      <c r="K508" t="s">
        <v>524</v>
      </c>
      <c r="L508" t="s">
        <v>612</v>
      </c>
      <c r="M508" t="s">
        <v>228</v>
      </c>
      <c r="N508" t="s">
        <v>358</v>
      </c>
      <c r="O508" s="27">
        <v>2.6E-7</v>
      </c>
      <c r="P508" t="s">
        <v>526</v>
      </c>
      <c r="Q508" s="27">
        <f>O508*km_per_mile*'Transportation Calcs'!$E$6</f>
        <v>1.6650019944007331E-10</v>
      </c>
      <c r="T508" t="s">
        <v>527</v>
      </c>
    </row>
    <row r="509" spans="1:20" hidden="1" x14ac:dyDescent="0.45">
      <c r="C509" s="29" t="s">
        <v>70</v>
      </c>
      <c r="D509" s="29" t="s">
        <v>55</v>
      </c>
      <c r="F509" t="s">
        <v>520</v>
      </c>
      <c r="G509" t="s">
        <v>521</v>
      </c>
      <c r="H509" t="s">
        <v>611</v>
      </c>
      <c r="I509" t="s">
        <v>225</v>
      </c>
      <c r="J509" t="s">
        <v>523</v>
      </c>
      <c r="K509" t="s">
        <v>524</v>
      </c>
      <c r="L509" t="s">
        <v>612</v>
      </c>
      <c r="M509" t="s">
        <v>228</v>
      </c>
      <c r="N509" t="s">
        <v>264</v>
      </c>
      <c r="O509" s="27">
        <v>3.2000000000000001E-7</v>
      </c>
      <c r="P509" t="s">
        <v>526</v>
      </c>
      <c r="Q509" s="27">
        <f>O509*km_per_mile*'Transportation Calcs'!$E$6</f>
        <v>2.0492332238778255E-10</v>
      </c>
      <c r="T509" t="s">
        <v>527</v>
      </c>
    </row>
    <row r="510" spans="1:20" hidden="1" x14ac:dyDescent="0.45">
      <c r="C510" s="29" t="s">
        <v>70</v>
      </c>
      <c r="D510" s="29" t="s">
        <v>53</v>
      </c>
      <c r="F510" t="s">
        <v>520</v>
      </c>
      <c r="G510" t="s">
        <v>521</v>
      </c>
      <c r="H510" t="s">
        <v>605</v>
      </c>
      <c r="I510" t="s">
        <v>225</v>
      </c>
      <c r="J510" t="s">
        <v>523</v>
      </c>
      <c r="K510" t="s">
        <v>35</v>
      </c>
      <c r="L510" t="s">
        <v>606</v>
      </c>
      <c r="M510" t="s">
        <v>228</v>
      </c>
      <c r="N510" t="s">
        <v>264</v>
      </c>
      <c r="O510" s="27">
        <v>1.7400000000000001E-6</v>
      </c>
      <c r="P510" t="s">
        <v>526</v>
      </c>
      <c r="Q510" s="27">
        <f>O510*km_per_mile*'Transportation Calcs'!$F$6</f>
        <v>1.2776975108839402E-9</v>
      </c>
      <c r="T510" t="s">
        <v>527</v>
      </c>
    </row>
    <row r="511" spans="1:20" hidden="1" x14ac:dyDescent="0.45">
      <c r="C511" s="29" t="s">
        <v>70</v>
      </c>
      <c r="D511" s="29" t="s">
        <v>55</v>
      </c>
      <c r="F511" t="s">
        <v>520</v>
      </c>
      <c r="G511" t="s">
        <v>521</v>
      </c>
      <c r="H511" t="s">
        <v>613</v>
      </c>
      <c r="I511" t="s">
        <v>225</v>
      </c>
      <c r="J511" t="s">
        <v>523</v>
      </c>
      <c r="K511" t="s">
        <v>524</v>
      </c>
      <c r="L511" t="s">
        <v>614</v>
      </c>
      <c r="M511" t="s">
        <v>228</v>
      </c>
      <c r="N511" t="s">
        <v>272</v>
      </c>
      <c r="O511" s="27">
        <v>3.9000000000000002E-7</v>
      </c>
      <c r="P511" t="s">
        <v>526</v>
      </c>
      <c r="Q511" s="27">
        <f>O511*km_per_mile*'Transportation Calcs'!$E$6</f>
        <v>2.4975029916010995E-10</v>
      </c>
      <c r="T511" t="s">
        <v>527</v>
      </c>
    </row>
    <row r="512" spans="1:20" hidden="1" x14ac:dyDescent="0.45">
      <c r="C512" s="29" t="s">
        <v>70</v>
      </c>
      <c r="D512" s="29" t="s">
        <v>53</v>
      </c>
      <c r="F512" t="s">
        <v>520</v>
      </c>
      <c r="G512" t="s">
        <v>521</v>
      </c>
      <c r="H512" t="s">
        <v>605</v>
      </c>
      <c r="I512" t="s">
        <v>225</v>
      </c>
      <c r="J512" t="s">
        <v>523</v>
      </c>
      <c r="K512" t="s">
        <v>35</v>
      </c>
      <c r="L512" t="s">
        <v>606</v>
      </c>
      <c r="M512" t="s">
        <v>228</v>
      </c>
      <c r="N512" t="s">
        <v>272</v>
      </c>
      <c r="O512" s="27">
        <v>1.6199999999999999E-6</v>
      </c>
      <c r="P512" t="s">
        <v>526</v>
      </c>
      <c r="Q512" s="27">
        <f>O512*km_per_mile*'Transportation Calcs'!$F$6</f>
        <v>1.1895804411678064E-9</v>
      </c>
      <c r="T512" t="s">
        <v>527</v>
      </c>
    </row>
    <row r="513" spans="2:20" hidden="1" x14ac:dyDescent="0.45">
      <c r="C513" s="29" t="s">
        <v>70</v>
      </c>
      <c r="D513" s="29" t="s">
        <v>53</v>
      </c>
      <c r="F513" t="s">
        <v>520</v>
      </c>
      <c r="G513" t="s">
        <v>521</v>
      </c>
      <c r="H513" t="s">
        <v>615</v>
      </c>
      <c r="I513" t="s">
        <v>225</v>
      </c>
      <c r="J513" t="s">
        <v>523</v>
      </c>
      <c r="K513" t="s">
        <v>35</v>
      </c>
      <c r="L513" t="s">
        <v>616</v>
      </c>
      <c r="M513" t="s">
        <v>228</v>
      </c>
      <c r="N513" t="s">
        <v>249</v>
      </c>
      <c r="O513" s="27">
        <v>1.95E-6</v>
      </c>
      <c r="P513" t="s">
        <v>526</v>
      </c>
      <c r="Q513" s="27">
        <f>O513*km_per_mile*'Transportation Calcs'!$F$6</f>
        <v>1.4319023828871745E-9</v>
      </c>
      <c r="T513" t="s">
        <v>527</v>
      </c>
    </row>
    <row r="514" spans="2:20" hidden="1" x14ac:dyDescent="0.45">
      <c r="C514" s="29" t="s">
        <v>70</v>
      </c>
      <c r="D514" s="29" t="s">
        <v>53</v>
      </c>
      <c r="F514" t="s">
        <v>520</v>
      </c>
      <c r="G514" t="s">
        <v>521</v>
      </c>
      <c r="H514" t="s">
        <v>617</v>
      </c>
      <c r="I514" t="s">
        <v>225</v>
      </c>
      <c r="J514" t="s">
        <v>523</v>
      </c>
      <c r="K514" t="s">
        <v>35</v>
      </c>
      <c r="L514" t="s">
        <v>618</v>
      </c>
      <c r="M514" t="s">
        <v>228</v>
      </c>
      <c r="N514" t="s">
        <v>249</v>
      </c>
      <c r="O514" s="27">
        <v>1.95E-6</v>
      </c>
      <c r="P514" t="s">
        <v>526</v>
      </c>
      <c r="Q514" s="27">
        <f>O514*km_per_mile*'Transportation Calcs'!$F$6</f>
        <v>1.4319023828871745E-9</v>
      </c>
      <c r="T514" t="s">
        <v>527</v>
      </c>
    </row>
    <row r="515" spans="2:20" hidden="1" x14ac:dyDescent="0.45">
      <c r="C515" s="29" t="s">
        <v>70</v>
      </c>
      <c r="D515" s="29" t="s">
        <v>53</v>
      </c>
      <c r="F515" t="s">
        <v>520</v>
      </c>
      <c r="G515" t="s">
        <v>521</v>
      </c>
      <c r="H515" t="s">
        <v>619</v>
      </c>
      <c r="I515" t="s">
        <v>225</v>
      </c>
      <c r="J515" t="s">
        <v>523</v>
      </c>
      <c r="K515" t="s">
        <v>35</v>
      </c>
      <c r="L515" t="s">
        <v>620</v>
      </c>
      <c r="M515" t="s">
        <v>228</v>
      </c>
      <c r="N515" t="s">
        <v>264</v>
      </c>
      <c r="O515" s="27">
        <v>1.7400000000000001E-6</v>
      </c>
      <c r="P515" t="s">
        <v>526</v>
      </c>
      <c r="Q515" s="27">
        <f>O515*km_per_mile*'Transportation Calcs'!$F$6</f>
        <v>1.2776975108839402E-9</v>
      </c>
      <c r="T515" t="s">
        <v>527</v>
      </c>
    </row>
    <row r="516" spans="2:20" hidden="1" x14ac:dyDescent="0.45">
      <c r="C516" s="29" t="s">
        <v>70</v>
      </c>
      <c r="D516" s="29" t="s">
        <v>53</v>
      </c>
      <c r="F516" t="s">
        <v>520</v>
      </c>
      <c r="G516" t="s">
        <v>521</v>
      </c>
      <c r="H516" t="s">
        <v>621</v>
      </c>
      <c r="I516" t="s">
        <v>225</v>
      </c>
      <c r="J516" t="s">
        <v>523</v>
      </c>
      <c r="K516" t="s">
        <v>35</v>
      </c>
      <c r="L516" t="s">
        <v>622</v>
      </c>
      <c r="M516" t="s">
        <v>228</v>
      </c>
      <c r="N516" t="s">
        <v>272</v>
      </c>
      <c r="O516" s="27">
        <v>1.6199999999999999E-6</v>
      </c>
      <c r="P516" t="s">
        <v>526</v>
      </c>
      <c r="Q516" s="27">
        <f>O516*km_per_mile*'Transportation Calcs'!$F$6</f>
        <v>1.1895804411678064E-9</v>
      </c>
      <c r="T516" t="s">
        <v>527</v>
      </c>
    </row>
    <row r="517" spans="2:20" hidden="1" x14ac:dyDescent="0.45">
      <c r="C517" s="29" t="s">
        <v>70</v>
      </c>
      <c r="D517" s="29" t="s">
        <v>53</v>
      </c>
      <c r="F517" t="s">
        <v>520</v>
      </c>
      <c r="G517" t="s">
        <v>521</v>
      </c>
      <c r="H517" t="s">
        <v>623</v>
      </c>
      <c r="I517" t="s">
        <v>225</v>
      </c>
      <c r="J517" t="s">
        <v>523</v>
      </c>
      <c r="K517" t="s">
        <v>35</v>
      </c>
      <c r="L517" t="s">
        <v>624</v>
      </c>
      <c r="M517" t="s">
        <v>228</v>
      </c>
      <c r="N517" t="s">
        <v>358</v>
      </c>
      <c r="O517" s="27">
        <v>1.53E-6</v>
      </c>
      <c r="P517" t="s">
        <v>526</v>
      </c>
      <c r="Q517" s="27">
        <f>O517*km_per_mile*'Transportation Calcs'!$F$6</f>
        <v>1.1234926388807059E-9</v>
      </c>
      <c r="T517" t="s">
        <v>527</v>
      </c>
    </row>
    <row r="518" spans="2:20" hidden="1" x14ac:dyDescent="0.45">
      <c r="C518" s="29" t="s">
        <v>70</v>
      </c>
      <c r="D518" s="29" t="s">
        <v>53</v>
      </c>
      <c r="F518" t="s">
        <v>520</v>
      </c>
      <c r="G518" t="s">
        <v>521</v>
      </c>
      <c r="H518" t="s">
        <v>625</v>
      </c>
      <c r="I518" t="s">
        <v>225</v>
      </c>
      <c r="J518" t="s">
        <v>523</v>
      </c>
      <c r="K518" t="s">
        <v>35</v>
      </c>
      <c r="L518" t="s">
        <v>626</v>
      </c>
      <c r="M518" t="s">
        <v>228</v>
      </c>
      <c r="N518" t="s">
        <v>272</v>
      </c>
      <c r="O518" s="27">
        <v>1.6199999999999999E-6</v>
      </c>
      <c r="P518" t="s">
        <v>526</v>
      </c>
      <c r="Q518" s="27">
        <f>O518*km_per_mile*'Transportation Calcs'!$F$6</f>
        <v>1.1895804411678064E-9</v>
      </c>
      <c r="T518" t="s">
        <v>527</v>
      </c>
    </row>
    <row r="519" spans="2:20" hidden="1" x14ac:dyDescent="0.45">
      <c r="C519" s="29" t="s">
        <v>70</v>
      </c>
      <c r="D519" s="29" t="s">
        <v>53</v>
      </c>
      <c r="F519" t="s">
        <v>520</v>
      </c>
      <c r="G519" t="s">
        <v>521</v>
      </c>
      <c r="H519" t="s">
        <v>625</v>
      </c>
      <c r="I519" t="s">
        <v>225</v>
      </c>
      <c r="J519" t="s">
        <v>523</v>
      </c>
      <c r="K519" t="s">
        <v>35</v>
      </c>
      <c r="L519" t="s">
        <v>626</v>
      </c>
      <c r="M519" t="s">
        <v>228</v>
      </c>
      <c r="N519" t="s">
        <v>358</v>
      </c>
      <c r="O519" s="27">
        <v>1.53E-6</v>
      </c>
      <c r="P519" t="s">
        <v>526</v>
      </c>
      <c r="Q519" s="27">
        <f>O519*km_per_mile*'Transportation Calcs'!$F$6</f>
        <v>1.1234926388807059E-9</v>
      </c>
      <c r="T519" t="s">
        <v>527</v>
      </c>
    </row>
    <row r="520" spans="2:20" hidden="1" x14ac:dyDescent="0.45">
      <c r="C520" s="29" t="s">
        <v>70</v>
      </c>
      <c r="D520" s="29" t="s">
        <v>53</v>
      </c>
      <c r="F520" t="s">
        <v>520</v>
      </c>
      <c r="G520" t="s">
        <v>521</v>
      </c>
      <c r="H520" t="s">
        <v>625</v>
      </c>
      <c r="I520" t="s">
        <v>225</v>
      </c>
      <c r="J520" t="s">
        <v>523</v>
      </c>
      <c r="K520" t="s">
        <v>35</v>
      </c>
      <c r="L520" t="s">
        <v>626</v>
      </c>
      <c r="M520" t="s">
        <v>228</v>
      </c>
      <c r="N520" t="s">
        <v>264</v>
      </c>
      <c r="O520" s="27">
        <v>1.7400000000000001E-6</v>
      </c>
      <c r="P520" t="s">
        <v>526</v>
      </c>
      <c r="Q520" s="27">
        <f>O520*km_per_mile*'Transportation Calcs'!$F$6</f>
        <v>1.2776975108839402E-9</v>
      </c>
      <c r="T520" t="s">
        <v>527</v>
      </c>
    </row>
    <row r="521" spans="2:20" hidden="1" x14ac:dyDescent="0.45">
      <c r="C521" s="29" t="s">
        <v>70</v>
      </c>
      <c r="D521" s="29" t="s">
        <v>53</v>
      </c>
      <c r="F521" t="s">
        <v>520</v>
      </c>
      <c r="G521" t="s">
        <v>521</v>
      </c>
      <c r="H521" t="s">
        <v>627</v>
      </c>
      <c r="I521" t="s">
        <v>225</v>
      </c>
      <c r="J521" t="s">
        <v>523</v>
      </c>
      <c r="K521" t="s">
        <v>35</v>
      </c>
      <c r="L521" t="s">
        <v>628</v>
      </c>
      <c r="M521" t="s">
        <v>228</v>
      </c>
      <c r="N521" t="s">
        <v>264</v>
      </c>
      <c r="O521" s="27">
        <v>1.7400000000000001E-6</v>
      </c>
      <c r="P521" t="s">
        <v>526</v>
      </c>
      <c r="Q521" s="27">
        <f>O521*km_per_mile*'Transportation Calcs'!$F$6</f>
        <v>1.2776975108839402E-9</v>
      </c>
      <c r="T521" t="s">
        <v>527</v>
      </c>
    </row>
    <row r="522" spans="2:20" hidden="1" x14ac:dyDescent="0.45">
      <c r="C522" s="29" t="s">
        <v>70</v>
      </c>
      <c r="D522" s="29" t="s">
        <v>53</v>
      </c>
      <c r="F522" t="s">
        <v>520</v>
      </c>
      <c r="G522" t="s">
        <v>521</v>
      </c>
      <c r="H522" t="s">
        <v>629</v>
      </c>
      <c r="I522" t="s">
        <v>225</v>
      </c>
      <c r="J522" t="s">
        <v>523</v>
      </c>
      <c r="K522" t="s">
        <v>35</v>
      </c>
      <c r="L522" t="s">
        <v>630</v>
      </c>
      <c r="M522" t="s">
        <v>228</v>
      </c>
      <c r="N522" t="s">
        <v>264</v>
      </c>
      <c r="O522" s="27">
        <v>1.7400000000000001E-6</v>
      </c>
      <c r="P522" t="s">
        <v>526</v>
      </c>
      <c r="Q522" s="27">
        <f>O522*km_per_mile*'Transportation Calcs'!$F$6</f>
        <v>1.2776975108839402E-9</v>
      </c>
      <c r="T522" t="s">
        <v>527</v>
      </c>
    </row>
    <row r="523" spans="2:20" hidden="1" x14ac:dyDescent="0.45">
      <c r="B523" s="29" t="s">
        <v>43</v>
      </c>
      <c r="C523" s="29" t="s">
        <v>70</v>
      </c>
      <c r="D523" s="29" t="s">
        <v>53</v>
      </c>
      <c r="F523" t="s">
        <v>520</v>
      </c>
      <c r="G523" t="s">
        <v>521</v>
      </c>
      <c r="H523" t="s">
        <v>617</v>
      </c>
      <c r="I523" t="s">
        <v>225</v>
      </c>
      <c r="J523" t="s">
        <v>523</v>
      </c>
      <c r="K523" t="s">
        <v>35</v>
      </c>
      <c r="L523" t="s">
        <v>618</v>
      </c>
      <c r="M523" t="s">
        <v>228</v>
      </c>
      <c r="N523" t="s">
        <v>28</v>
      </c>
      <c r="O523">
        <v>3.9100000000000003E-2</v>
      </c>
      <c r="P523" t="s">
        <v>526</v>
      </c>
      <c r="Q523" s="27">
        <f>O523*km_per_mile*'Transportation Calcs'!$F$6</f>
        <v>2.8711478549173602E-5</v>
      </c>
      <c r="T523" t="s">
        <v>536</v>
      </c>
    </row>
    <row r="524" spans="2:20" hidden="1" x14ac:dyDescent="0.45">
      <c r="B524" s="29" t="s">
        <v>33</v>
      </c>
      <c r="C524" s="29" t="s">
        <v>70</v>
      </c>
      <c r="D524" s="29" t="s">
        <v>53</v>
      </c>
      <c r="F524" t="s">
        <v>520</v>
      </c>
      <c r="G524" t="s">
        <v>521</v>
      </c>
      <c r="H524" t="s">
        <v>631</v>
      </c>
      <c r="I524" t="s">
        <v>225</v>
      </c>
      <c r="J524" t="s">
        <v>523</v>
      </c>
      <c r="K524" t="s">
        <v>35</v>
      </c>
      <c r="L524" t="s">
        <v>584</v>
      </c>
      <c r="M524" t="s">
        <v>228</v>
      </c>
      <c r="N524" t="s">
        <v>33</v>
      </c>
      <c r="O524">
        <v>0</v>
      </c>
      <c r="P524" t="s">
        <v>526</v>
      </c>
      <c r="Q524" s="27">
        <f>O524*km_per_mile*'Transportation Calcs'!$F$6</f>
        <v>0</v>
      </c>
      <c r="T524" t="s">
        <v>527</v>
      </c>
    </row>
    <row r="525" spans="2:20" hidden="1" x14ac:dyDescent="0.45">
      <c r="B525" s="29" t="s">
        <v>25</v>
      </c>
      <c r="C525" s="29" t="s">
        <v>70</v>
      </c>
      <c r="D525" s="29" t="s">
        <v>53</v>
      </c>
      <c r="F525" t="s">
        <v>520</v>
      </c>
      <c r="G525" t="s">
        <v>521</v>
      </c>
      <c r="H525" t="s">
        <v>632</v>
      </c>
      <c r="I525" t="s">
        <v>225</v>
      </c>
      <c r="J525" t="s">
        <v>523</v>
      </c>
      <c r="K525" t="s">
        <v>35</v>
      </c>
      <c r="L525" t="s">
        <v>633</v>
      </c>
      <c r="M525" t="s">
        <v>228</v>
      </c>
      <c r="N525" t="s">
        <v>25</v>
      </c>
      <c r="O525">
        <v>0.41399999999999998</v>
      </c>
      <c r="P525" t="s">
        <v>526</v>
      </c>
      <c r="Q525" s="27">
        <f>O525*km_per_mile*'Transportation Calcs'!$F$6</f>
        <v>3.0400389052066162E-4</v>
      </c>
      <c r="T525" t="s">
        <v>527</v>
      </c>
    </row>
    <row r="526" spans="2:20" hidden="1" x14ac:dyDescent="0.45">
      <c r="C526" s="29" t="s">
        <v>70</v>
      </c>
      <c r="D526" s="29" t="s">
        <v>53</v>
      </c>
      <c r="F526" t="s">
        <v>520</v>
      </c>
      <c r="G526" t="s">
        <v>521</v>
      </c>
      <c r="H526" t="s">
        <v>632</v>
      </c>
      <c r="I526" t="s">
        <v>225</v>
      </c>
      <c r="J526" t="s">
        <v>523</v>
      </c>
      <c r="K526" t="s">
        <v>35</v>
      </c>
      <c r="L526" t="s">
        <v>633</v>
      </c>
      <c r="M526" t="s">
        <v>228</v>
      </c>
      <c r="N526" t="s">
        <v>240</v>
      </c>
      <c r="O526" s="27">
        <v>1.8199999999999999E-5</v>
      </c>
      <c r="P526" t="s">
        <v>526</v>
      </c>
      <c r="Q526" s="27">
        <f>O526*km_per_mile*'Transportation Calcs'!$F$6</f>
        <v>1.3364422240280293E-8</v>
      </c>
      <c r="T526" t="s">
        <v>527</v>
      </c>
    </row>
    <row r="527" spans="2:20" hidden="1" x14ac:dyDescent="0.45">
      <c r="C527" s="29" t="s">
        <v>70</v>
      </c>
      <c r="D527" s="29" t="s">
        <v>53</v>
      </c>
      <c r="F527" t="s">
        <v>520</v>
      </c>
      <c r="G527" t="s">
        <v>521</v>
      </c>
      <c r="H527" t="s">
        <v>631</v>
      </c>
      <c r="I527" t="s">
        <v>225</v>
      </c>
      <c r="J527" t="s">
        <v>523</v>
      </c>
      <c r="K527" t="s">
        <v>35</v>
      </c>
      <c r="L527" t="s">
        <v>584</v>
      </c>
      <c r="M527" t="s">
        <v>228</v>
      </c>
      <c r="N527" t="s">
        <v>400</v>
      </c>
      <c r="O527">
        <v>1E-3</v>
      </c>
      <c r="P527" t="s">
        <v>526</v>
      </c>
      <c r="Q527" s="27">
        <f>O527*km_per_mile*'Transportation Calcs'!$F$6</f>
        <v>7.3430891430111507E-7</v>
      </c>
      <c r="T527" t="s">
        <v>527</v>
      </c>
    </row>
    <row r="528" spans="2:20" hidden="1" x14ac:dyDescent="0.45">
      <c r="B528" s="29" t="s">
        <v>34</v>
      </c>
      <c r="C528" s="29" t="s">
        <v>70</v>
      </c>
      <c r="D528" s="29" t="s">
        <v>53</v>
      </c>
      <c r="F528" t="s">
        <v>520</v>
      </c>
      <c r="G528" t="s">
        <v>521</v>
      </c>
      <c r="H528" t="s">
        <v>634</v>
      </c>
      <c r="I528" t="s">
        <v>225</v>
      </c>
      <c r="J528" t="s">
        <v>523</v>
      </c>
      <c r="K528" t="s">
        <v>35</v>
      </c>
      <c r="L528" t="s">
        <v>620</v>
      </c>
      <c r="M528" t="s">
        <v>228</v>
      </c>
      <c r="N528" t="s">
        <v>34</v>
      </c>
      <c r="O528">
        <v>0.39800000000000002</v>
      </c>
      <c r="P528" t="s">
        <v>526</v>
      </c>
      <c r="Q528" s="27">
        <f>O528*km_per_mile*'Transportation Calcs'!$F$6</f>
        <v>2.9225494789184383E-4</v>
      </c>
      <c r="T528" t="s">
        <v>527</v>
      </c>
    </row>
    <row r="529" spans="2:20" hidden="1" x14ac:dyDescent="0.45">
      <c r="B529" s="29" t="s">
        <v>34</v>
      </c>
      <c r="C529" s="29" t="s">
        <v>70</v>
      </c>
      <c r="D529" s="29" t="s">
        <v>53</v>
      </c>
      <c r="F529" t="s">
        <v>520</v>
      </c>
      <c r="G529" t="s">
        <v>521</v>
      </c>
      <c r="H529" t="s">
        <v>635</v>
      </c>
      <c r="I529" t="s">
        <v>225</v>
      </c>
      <c r="J529" t="s">
        <v>523</v>
      </c>
      <c r="K529" t="s">
        <v>35</v>
      </c>
      <c r="L529" t="s">
        <v>580</v>
      </c>
      <c r="M529" t="s">
        <v>228</v>
      </c>
      <c r="N529" t="s">
        <v>34</v>
      </c>
      <c r="O529">
        <v>0.39800000000000002</v>
      </c>
      <c r="P529" t="s">
        <v>526</v>
      </c>
      <c r="Q529" s="27">
        <f>O529*km_per_mile*'Transportation Calcs'!$F$6</f>
        <v>2.9225494789184383E-4</v>
      </c>
      <c r="T529" t="s">
        <v>527</v>
      </c>
    </row>
    <row r="530" spans="2:20" hidden="1" x14ac:dyDescent="0.45">
      <c r="B530" s="29" t="s">
        <v>34</v>
      </c>
      <c r="C530" s="29" t="s">
        <v>70</v>
      </c>
      <c r="D530" s="29" t="s">
        <v>53</v>
      </c>
      <c r="F530" t="s">
        <v>520</v>
      </c>
      <c r="G530" t="s">
        <v>521</v>
      </c>
      <c r="H530" t="s">
        <v>632</v>
      </c>
      <c r="I530" t="s">
        <v>225</v>
      </c>
      <c r="J530" t="s">
        <v>523</v>
      </c>
      <c r="K530" t="s">
        <v>35</v>
      </c>
      <c r="L530" t="s">
        <v>633</v>
      </c>
      <c r="M530" t="s">
        <v>228</v>
      </c>
      <c r="N530" t="s">
        <v>34</v>
      </c>
      <c r="O530">
        <v>0.59599999999999997</v>
      </c>
      <c r="P530" t="s">
        <v>526</v>
      </c>
      <c r="Q530" s="27">
        <f>O530*km_per_mile*'Transportation Calcs'!$F$6</f>
        <v>4.3764811292346459E-4</v>
      </c>
      <c r="T530" t="s">
        <v>527</v>
      </c>
    </row>
    <row r="531" spans="2:20" hidden="1" x14ac:dyDescent="0.45">
      <c r="B531" s="29" t="s">
        <v>34</v>
      </c>
      <c r="C531" s="29" t="s">
        <v>70</v>
      </c>
      <c r="D531" s="29" t="s">
        <v>53</v>
      </c>
      <c r="F531" t="s">
        <v>520</v>
      </c>
      <c r="G531" t="s">
        <v>521</v>
      </c>
      <c r="H531" t="s">
        <v>636</v>
      </c>
      <c r="I531" t="s">
        <v>225</v>
      </c>
      <c r="J531" t="s">
        <v>523</v>
      </c>
      <c r="K531" t="s">
        <v>35</v>
      </c>
      <c r="L531" t="s">
        <v>582</v>
      </c>
      <c r="M531" t="s">
        <v>228</v>
      </c>
      <c r="N531" t="s">
        <v>34</v>
      </c>
      <c r="O531">
        <v>0.39800000000000002</v>
      </c>
      <c r="P531" t="s">
        <v>526</v>
      </c>
      <c r="Q531" s="27">
        <f>O531*km_per_mile*'Transportation Calcs'!$F$6</f>
        <v>2.9225494789184383E-4</v>
      </c>
      <c r="T531" t="s">
        <v>527</v>
      </c>
    </row>
    <row r="532" spans="2:20" hidden="1" x14ac:dyDescent="0.45">
      <c r="B532" s="29" t="s">
        <v>25</v>
      </c>
      <c r="C532" s="29" t="s">
        <v>70</v>
      </c>
      <c r="D532" s="29" t="s">
        <v>53</v>
      </c>
      <c r="F532" t="s">
        <v>520</v>
      </c>
      <c r="G532" t="s">
        <v>521</v>
      </c>
      <c r="H532" t="s">
        <v>637</v>
      </c>
      <c r="I532" t="s">
        <v>225</v>
      </c>
      <c r="J532" t="s">
        <v>523</v>
      </c>
      <c r="K532" t="s">
        <v>35</v>
      </c>
      <c r="L532" t="s">
        <v>596</v>
      </c>
      <c r="M532" t="s">
        <v>228</v>
      </c>
      <c r="N532" t="s">
        <v>25</v>
      </c>
      <c r="O532">
        <v>4.9000000000000002E-2</v>
      </c>
      <c r="P532" t="s">
        <v>526</v>
      </c>
      <c r="Q532" s="27">
        <f>O532*km_per_mile*'Transportation Calcs'!$F$6</f>
        <v>3.5981136800754637E-5</v>
      </c>
      <c r="T532" t="s">
        <v>527</v>
      </c>
    </row>
    <row r="533" spans="2:20" hidden="1" x14ac:dyDescent="0.45">
      <c r="B533" s="29" t="s">
        <v>26</v>
      </c>
      <c r="C533" s="29" t="s">
        <v>70</v>
      </c>
      <c r="D533" s="29" t="s">
        <v>53</v>
      </c>
      <c r="F533" t="s">
        <v>520</v>
      </c>
      <c r="G533" t="s">
        <v>521</v>
      </c>
      <c r="H533" t="s">
        <v>637</v>
      </c>
      <c r="I533" t="s">
        <v>225</v>
      </c>
      <c r="J533" t="s">
        <v>523</v>
      </c>
      <c r="K533" t="s">
        <v>35</v>
      </c>
      <c r="L533" t="s">
        <v>596</v>
      </c>
      <c r="M533" t="s">
        <v>228</v>
      </c>
      <c r="N533" t="s">
        <v>26</v>
      </c>
      <c r="O533">
        <v>0.35</v>
      </c>
      <c r="P533" t="s">
        <v>526</v>
      </c>
      <c r="Q533" s="27">
        <f>O533*km_per_mile*'Transportation Calcs'!$F$6</f>
        <v>2.5700812000539026E-4</v>
      </c>
      <c r="T533" t="s">
        <v>527</v>
      </c>
    </row>
    <row r="534" spans="2:20" hidden="1" x14ac:dyDescent="0.45">
      <c r="C534" s="29" t="s">
        <v>70</v>
      </c>
      <c r="D534" s="29" t="s">
        <v>53</v>
      </c>
      <c r="F534" t="s">
        <v>520</v>
      </c>
      <c r="G534" t="s">
        <v>521</v>
      </c>
      <c r="H534" t="s">
        <v>638</v>
      </c>
      <c r="I534" t="s">
        <v>225</v>
      </c>
      <c r="J534" t="s">
        <v>523</v>
      </c>
      <c r="K534" t="s">
        <v>35</v>
      </c>
      <c r="L534" t="s">
        <v>639</v>
      </c>
      <c r="M534" t="s">
        <v>228</v>
      </c>
      <c r="N534" t="s">
        <v>240</v>
      </c>
      <c r="O534" s="27">
        <v>1.8199999999999999E-5</v>
      </c>
      <c r="P534" t="s">
        <v>526</v>
      </c>
      <c r="Q534" s="27">
        <f>O534*km_per_mile*'Transportation Calcs'!$F$6</f>
        <v>1.3364422240280293E-8</v>
      </c>
      <c r="T534" t="s">
        <v>527</v>
      </c>
    </row>
    <row r="535" spans="2:20" hidden="1" x14ac:dyDescent="0.45">
      <c r="B535" s="29" t="s">
        <v>24</v>
      </c>
      <c r="C535" s="29" t="s">
        <v>70</v>
      </c>
      <c r="D535" s="29" t="s">
        <v>53</v>
      </c>
      <c r="F535" t="s">
        <v>520</v>
      </c>
      <c r="G535" t="s">
        <v>521</v>
      </c>
      <c r="H535" t="s">
        <v>640</v>
      </c>
      <c r="I535" t="s">
        <v>225</v>
      </c>
      <c r="J535" t="s">
        <v>523</v>
      </c>
      <c r="K535" t="s">
        <v>35</v>
      </c>
      <c r="L535" t="s">
        <v>578</v>
      </c>
      <c r="M535" t="s">
        <v>228</v>
      </c>
      <c r="N535" t="s">
        <v>261</v>
      </c>
      <c r="O535">
        <v>3.6999999999999998E-2</v>
      </c>
      <c r="P535" t="s">
        <v>526</v>
      </c>
      <c r="Q535" s="27">
        <f>O535*km_per_mile*'Transportation Calcs'!$F$6</f>
        <v>2.7169429829141257E-5</v>
      </c>
      <c r="T535" t="s">
        <v>527</v>
      </c>
    </row>
    <row r="536" spans="2:20" hidden="1" x14ac:dyDescent="0.45">
      <c r="B536" s="29" t="s">
        <v>34</v>
      </c>
      <c r="C536" s="29" t="s">
        <v>70</v>
      </c>
      <c r="D536" s="29" t="s">
        <v>53</v>
      </c>
      <c r="F536" t="s">
        <v>520</v>
      </c>
      <c r="G536" t="s">
        <v>521</v>
      </c>
      <c r="H536" t="s">
        <v>641</v>
      </c>
      <c r="I536" t="s">
        <v>225</v>
      </c>
      <c r="J536" t="s">
        <v>523</v>
      </c>
      <c r="K536" t="s">
        <v>35</v>
      </c>
      <c r="L536" t="s">
        <v>600</v>
      </c>
      <c r="M536" t="s">
        <v>228</v>
      </c>
      <c r="N536" t="s">
        <v>34</v>
      </c>
      <c r="O536">
        <v>0.39800000000000002</v>
      </c>
      <c r="P536" t="s">
        <v>526</v>
      </c>
      <c r="Q536" s="27">
        <f>O536*km_per_mile*'Transportation Calcs'!$F$6</f>
        <v>2.9225494789184383E-4</v>
      </c>
      <c r="T536" t="s">
        <v>527</v>
      </c>
    </row>
    <row r="537" spans="2:20" hidden="1" x14ac:dyDescent="0.45">
      <c r="B537" s="29" t="s">
        <v>25</v>
      </c>
      <c r="C537" s="29" t="s">
        <v>70</v>
      </c>
      <c r="D537" s="29" t="s">
        <v>53</v>
      </c>
      <c r="F537" t="s">
        <v>520</v>
      </c>
      <c r="G537" t="s">
        <v>521</v>
      </c>
      <c r="H537" t="s">
        <v>642</v>
      </c>
      <c r="I537" t="s">
        <v>225</v>
      </c>
      <c r="J537" t="s">
        <v>523</v>
      </c>
      <c r="K537" t="s">
        <v>35</v>
      </c>
      <c r="L537" t="s">
        <v>628</v>
      </c>
      <c r="M537" t="s">
        <v>228</v>
      </c>
      <c r="N537" t="s">
        <v>25</v>
      </c>
      <c r="O537">
        <v>0.04</v>
      </c>
      <c r="P537" t="s">
        <v>526</v>
      </c>
      <c r="Q537" s="27">
        <f>O537*km_per_mile*'Transportation Calcs'!$F$6</f>
        <v>2.9372356572044602E-5</v>
      </c>
      <c r="T537" t="s">
        <v>527</v>
      </c>
    </row>
    <row r="538" spans="2:20" hidden="1" x14ac:dyDescent="0.45">
      <c r="B538" s="29" t="s">
        <v>26</v>
      </c>
      <c r="C538" s="29" t="s">
        <v>70</v>
      </c>
      <c r="D538" s="29" t="s">
        <v>53</v>
      </c>
      <c r="F538" t="s">
        <v>520</v>
      </c>
      <c r="G538" t="s">
        <v>521</v>
      </c>
      <c r="H538" t="s">
        <v>642</v>
      </c>
      <c r="I538" t="s">
        <v>225</v>
      </c>
      <c r="J538" t="s">
        <v>523</v>
      </c>
      <c r="K538" t="s">
        <v>35</v>
      </c>
      <c r="L538" t="s">
        <v>628</v>
      </c>
      <c r="M538" t="s">
        <v>228</v>
      </c>
      <c r="N538" t="s">
        <v>26</v>
      </c>
      <c r="O538">
        <v>0.17</v>
      </c>
      <c r="P538" t="s">
        <v>526</v>
      </c>
      <c r="Q538" s="27">
        <f>O538*km_per_mile*'Transportation Calcs'!$F$6</f>
        <v>1.2483251543118958E-4</v>
      </c>
      <c r="T538" t="s">
        <v>527</v>
      </c>
    </row>
    <row r="539" spans="2:20" hidden="1" x14ac:dyDescent="0.45">
      <c r="B539" s="29" t="s">
        <v>33</v>
      </c>
      <c r="C539" s="29" t="s">
        <v>70</v>
      </c>
      <c r="D539" s="29" t="s">
        <v>53</v>
      </c>
      <c r="F539" t="s">
        <v>520</v>
      </c>
      <c r="G539" t="s">
        <v>521</v>
      </c>
      <c r="H539" t="s">
        <v>642</v>
      </c>
      <c r="I539" t="s">
        <v>225</v>
      </c>
      <c r="J539" t="s">
        <v>523</v>
      </c>
      <c r="K539" t="s">
        <v>35</v>
      </c>
      <c r="L539" t="s">
        <v>628</v>
      </c>
      <c r="M539" t="s">
        <v>228</v>
      </c>
      <c r="N539" t="s">
        <v>33</v>
      </c>
      <c r="O539">
        <v>4.0000000000000001E-3</v>
      </c>
      <c r="P539" t="s">
        <v>526</v>
      </c>
      <c r="Q539" s="27">
        <f>O539*km_per_mile*'Transportation Calcs'!$F$6</f>
        <v>2.9372356572044603E-6</v>
      </c>
      <c r="T539" t="s">
        <v>527</v>
      </c>
    </row>
    <row r="540" spans="2:20" hidden="1" x14ac:dyDescent="0.45">
      <c r="C540" s="29" t="s">
        <v>70</v>
      </c>
      <c r="D540" s="29" t="s">
        <v>53</v>
      </c>
      <c r="F540" t="s">
        <v>520</v>
      </c>
      <c r="G540" t="s">
        <v>521</v>
      </c>
      <c r="H540" t="s">
        <v>643</v>
      </c>
      <c r="I540" t="s">
        <v>225</v>
      </c>
      <c r="J540" t="s">
        <v>523</v>
      </c>
      <c r="K540" t="s">
        <v>35</v>
      </c>
      <c r="L540" t="s">
        <v>606</v>
      </c>
      <c r="M540" t="s">
        <v>228</v>
      </c>
      <c r="N540" t="s">
        <v>240</v>
      </c>
      <c r="O540" s="27">
        <v>1.8199999999999999E-5</v>
      </c>
      <c r="P540" t="s">
        <v>526</v>
      </c>
      <c r="Q540" s="27">
        <f>O540*km_per_mile*'Transportation Calcs'!$F$6</f>
        <v>1.3364422240280293E-8</v>
      </c>
      <c r="T540" t="s">
        <v>527</v>
      </c>
    </row>
    <row r="541" spans="2:20" hidden="1" x14ac:dyDescent="0.45">
      <c r="B541" s="29" t="s">
        <v>24</v>
      </c>
      <c r="C541" s="29" t="s">
        <v>70</v>
      </c>
      <c r="D541" s="29" t="s">
        <v>53</v>
      </c>
      <c r="F541" t="s">
        <v>520</v>
      </c>
      <c r="G541" t="s">
        <v>521</v>
      </c>
      <c r="H541" t="s">
        <v>644</v>
      </c>
      <c r="I541" t="s">
        <v>225</v>
      </c>
      <c r="J541" t="s">
        <v>523</v>
      </c>
      <c r="K541" t="s">
        <v>35</v>
      </c>
      <c r="L541" t="s">
        <v>602</v>
      </c>
      <c r="M541" t="s">
        <v>228</v>
      </c>
      <c r="N541" t="s">
        <v>261</v>
      </c>
      <c r="O541">
        <v>0.01</v>
      </c>
      <c r="P541" t="s">
        <v>526</v>
      </c>
      <c r="Q541" s="27">
        <f>O541*km_per_mile*'Transportation Calcs'!$F$6</f>
        <v>7.3430891430111505E-6</v>
      </c>
      <c r="T541" t="s">
        <v>527</v>
      </c>
    </row>
    <row r="542" spans="2:20" hidden="1" x14ac:dyDescent="0.45">
      <c r="C542" s="29" t="s">
        <v>70</v>
      </c>
      <c r="D542" s="29" t="s">
        <v>53</v>
      </c>
      <c r="F542" t="s">
        <v>520</v>
      </c>
      <c r="G542" t="s">
        <v>521</v>
      </c>
      <c r="H542" t="s">
        <v>641</v>
      </c>
      <c r="I542" t="s">
        <v>225</v>
      </c>
      <c r="J542" t="s">
        <v>523</v>
      </c>
      <c r="K542" t="s">
        <v>35</v>
      </c>
      <c r="L542" t="s">
        <v>600</v>
      </c>
      <c r="M542" t="s">
        <v>228</v>
      </c>
      <c r="N542" t="s">
        <v>400</v>
      </c>
      <c r="O542">
        <v>1.9E-3</v>
      </c>
      <c r="P542" t="s">
        <v>526</v>
      </c>
      <c r="Q542" s="27">
        <f>O542*km_per_mile*'Transportation Calcs'!$F$6</f>
        <v>1.3951869371721185E-6</v>
      </c>
      <c r="T542" t="s">
        <v>527</v>
      </c>
    </row>
    <row r="543" spans="2:20" hidden="1" x14ac:dyDescent="0.45">
      <c r="C543" s="29" t="s">
        <v>70</v>
      </c>
      <c r="D543" s="29" t="s">
        <v>53</v>
      </c>
      <c r="F543" t="s">
        <v>520</v>
      </c>
      <c r="G543" t="s">
        <v>521</v>
      </c>
      <c r="H543" t="s">
        <v>641</v>
      </c>
      <c r="I543" t="s">
        <v>225</v>
      </c>
      <c r="J543" t="s">
        <v>523</v>
      </c>
      <c r="K543" t="s">
        <v>35</v>
      </c>
      <c r="L543" t="s">
        <v>600</v>
      </c>
      <c r="M543" t="s">
        <v>228</v>
      </c>
      <c r="N543" t="s">
        <v>240</v>
      </c>
      <c r="O543" s="27">
        <v>1.8199999999999999E-5</v>
      </c>
      <c r="P543" t="s">
        <v>526</v>
      </c>
      <c r="Q543" s="27">
        <f>O543*km_per_mile*'Transportation Calcs'!$F$6</f>
        <v>1.3364422240280293E-8</v>
      </c>
      <c r="T543" t="s">
        <v>527</v>
      </c>
    </row>
    <row r="544" spans="2:20" hidden="1" x14ac:dyDescent="0.45">
      <c r="C544" s="29" t="s">
        <v>70</v>
      </c>
      <c r="D544" s="29" t="s">
        <v>53</v>
      </c>
      <c r="F544" t="s">
        <v>520</v>
      </c>
      <c r="G544" t="s">
        <v>521</v>
      </c>
      <c r="H544" t="s">
        <v>642</v>
      </c>
      <c r="I544" t="s">
        <v>225</v>
      </c>
      <c r="J544" t="s">
        <v>523</v>
      </c>
      <c r="K544" t="s">
        <v>35</v>
      </c>
      <c r="L544" t="s">
        <v>628</v>
      </c>
      <c r="M544" t="s">
        <v>228</v>
      </c>
      <c r="N544" t="s">
        <v>240</v>
      </c>
      <c r="O544" s="27">
        <v>1.8199999999999999E-5</v>
      </c>
      <c r="P544" t="s">
        <v>526</v>
      </c>
      <c r="Q544" s="27">
        <f>O544*km_per_mile*'Transportation Calcs'!$F$6</f>
        <v>1.3364422240280293E-8</v>
      </c>
      <c r="T544" t="s">
        <v>527</v>
      </c>
    </row>
    <row r="545" spans="2:20" hidden="1" x14ac:dyDescent="0.45">
      <c r="C545" s="29" t="s">
        <v>70</v>
      </c>
      <c r="D545" s="29" t="s">
        <v>53</v>
      </c>
      <c r="F545" t="s">
        <v>520</v>
      </c>
      <c r="G545" t="s">
        <v>521</v>
      </c>
      <c r="H545" t="s">
        <v>645</v>
      </c>
      <c r="I545" t="s">
        <v>225</v>
      </c>
      <c r="J545" t="s">
        <v>523</v>
      </c>
      <c r="K545" t="s">
        <v>35</v>
      </c>
      <c r="L545" t="s">
        <v>630</v>
      </c>
      <c r="M545" t="s">
        <v>228</v>
      </c>
      <c r="N545" t="s">
        <v>240</v>
      </c>
      <c r="O545" s="27">
        <v>1.8199999999999999E-5</v>
      </c>
      <c r="P545" t="s">
        <v>526</v>
      </c>
      <c r="Q545" s="27">
        <f>O545*km_per_mile*'Transportation Calcs'!$F$6</f>
        <v>1.3364422240280293E-8</v>
      </c>
      <c r="T545" t="s">
        <v>527</v>
      </c>
    </row>
    <row r="546" spans="2:20" hidden="1" x14ac:dyDescent="0.45">
      <c r="C546" s="29" t="s">
        <v>70</v>
      </c>
      <c r="D546" s="29" t="s">
        <v>53</v>
      </c>
      <c r="F546" t="s">
        <v>520</v>
      </c>
      <c r="G546" t="s">
        <v>521</v>
      </c>
      <c r="H546" t="s">
        <v>645</v>
      </c>
      <c r="I546" t="s">
        <v>225</v>
      </c>
      <c r="J546" t="s">
        <v>523</v>
      </c>
      <c r="K546" t="s">
        <v>35</v>
      </c>
      <c r="L546" t="s">
        <v>630</v>
      </c>
      <c r="M546" t="s">
        <v>228</v>
      </c>
      <c r="N546" t="s">
        <v>400</v>
      </c>
      <c r="O546">
        <v>1E-3</v>
      </c>
      <c r="P546" t="s">
        <v>526</v>
      </c>
      <c r="Q546" s="27">
        <f>O546*km_per_mile*'Transportation Calcs'!$F$6</f>
        <v>7.3430891430111507E-7</v>
      </c>
      <c r="T546" t="s">
        <v>527</v>
      </c>
    </row>
    <row r="547" spans="2:20" hidden="1" x14ac:dyDescent="0.45">
      <c r="C547" s="29" t="s">
        <v>70</v>
      </c>
      <c r="D547" s="29" t="s">
        <v>53</v>
      </c>
      <c r="F547" t="s">
        <v>520</v>
      </c>
      <c r="G547" t="s">
        <v>521</v>
      </c>
      <c r="H547" t="s">
        <v>646</v>
      </c>
      <c r="I547" t="s">
        <v>225</v>
      </c>
      <c r="J547" t="s">
        <v>523</v>
      </c>
      <c r="K547" t="s">
        <v>35</v>
      </c>
      <c r="L547" t="s">
        <v>616</v>
      </c>
      <c r="M547" t="s">
        <v>228</v>
      </c>
      <c r="N547" t="s">
        <v>400</v>
      </c>
      <c r="O547">
        <v>1E-3</v>
      </c>
      <c r="P547" t="s">
        <v>526</v>
      </c>
      <c r="Q547" s="27">
        <f>O547*km_per_mile*'Transportation Calcs'!$F$6</f>
        <v>7.3430891430111507E-7</v>
      </c>
      <c r="T547" t="s">
        <v>527</v>
      </c>
    </row>
    <row r="548" spans="2:20" hidden="1" x14ac:dyDescent="0.45">
      <c r="B548" s="29" t="s">
        <v>34</v>
      </c>
      <c r="C548" s="29" t="s">
        <v>70</v>
      </c>
      <c r="D548" s="29" t="s">
        <v>53</v>
      </c>
      <c r="F548" t="s">
        <v>520</v>
      </c>
      <c r="G548" t="s">
        <v>521</v>
      </c>
      <c r="H548" t="s">
        <v>646</v>
      </c>
      <c r="I548" t="s">
        <v>225</v>
      </c>
      <c r="J548" t="s">
        <v>523</v>
      </c>
      <c r="K548" t="s">
        <v>35</v>
      </c>
      <c r="L548" t="s">
        <v>616</v>
      </c>
      <c r="M548" t="s">
        <v>228</v>
      </c>
      <c r="N548" t="s">
        <v>34</v>
      </c>
      <c r="O548">
        <v>0.39800000000000002</v>
      </c>
      <c r="P548" t="s">
        <v>526</v>
      </c>
      <c r="Q548" s="27">
        <f>O548*km_per_mile*'Transportation Calcs'!$F$6</f>
        <v>2.9225494789184383E-4</v>
      </c>
      <c r="T548" t="s">
        <v>527</v>
      </c>
    </row>
    <row r="549" spans="2:20" hidden="1" x14ac:dyDescent="0.45">
      <c r="B549" s="29" t="s">
        <v>25</v>
      </c>
      <c r="C549" s="29" t="s">
        <v>70</v>
      </c>
      <c r="D549" s="29" t="s">
        <v>53</v>
      </c>
      <c r="F549" t="s">
        <v>520</v>
      </c>
      <c r="G549" t="s">
        <v>521</v>
      </c>
      <c r="H549" t="s">
        <v>647</v>
      </c>
      <c r="I549" t="s">
        <v>225</v>
      </c>
      <c r="J549" t="s">
        <v>523</v>
      </c>
      <c r="K549" t="s">
        <v>35</v>
      </c>
      <c r="L549" t="s">
        <v>624</v>
      </c>
      <c r="M549" t="s">
        <v>228</v>
      </c>
      <c r="N549" t="s">
        <v>25</v>
      </c>
      <c r="O549">
        <v>0.04</v>
      </c>
      <c r="P549" t="s">
        <v>526</v>
      </c>
      <c r="Q549" s="27">
        <f>O549*km_per_mile*'Transportation Calcs'!$F$6</f>
        <v>2.9372356572044602E-5</v>
      </c>
      <c r="T549" t="s">
        <v>527</v>
      </c>
    </row>
    <row r="550" spans="2:20" hidden="1" x14ac:dyDescent="0.45">
      <c r="B550" s="29" t="s">
        <v>33</v>
      </c>
      <c r="C550" s="29" t="s">
        <v>70</v>
      </c>
      <c r="D550" s="29" t="s">
        <v>53</v>
      </c>
      <c r="F550" t="s">
        <v>520</v>
      </c>
      <c r="G550" t="s">
        <v>521</v>
      </c>
      <c r="H550" t="s">
        <v>647</v>
      </c>
      <c r="I550" t="s">
        <v>225</v>
      </c>
      <c r="J550" t="s">
        <v>523</v>
      </c>
      <c r="K550" t="s">
        <v>35</v>
      </c>
      <c r="L550" t="s">
        <v>624</v>
      </c>
      <c r="M550" t="s">
        <v>228</v>
      </c>
      <c r="N550" t="s">
        <v>33</v>
      </c>
      <c r="O550">
        <v>4.0000000000000001E-3</v>
      </c>
      <c r="P550" t="s">
        <v>526</v>
      </c>
      <c r="Q550" s="27">
        <f>O550*km_per_mile*'Transportation Calcs'!$F$6</f>
        <v>2.9372356572044603E-6</v>
      </c>
      <c r="T550" t="s">
        <v>527</v>
      </c>
    </row>
    <row r="551" spans="2:20" hidden="1" x14ac:dyDescent="0.45">
      <c r="B551" s="29" t="s">
        <v>33</v>
      </c>
      <c r="C551" s="29" t="s">
        <v>70</v>
      </c>
      <c r="D551" s="29" t="s">
        <v>53</v>
      </c>
      <c r="F551" t="s">
        <v>520</v>
      </c>
      <c r="G551" t="s">
        <v>521</v>
      </c>
      <c r="H551" t="s">
        <v>648</v>
      </c>
      <c r="I551" t="s">
        <v>225</v>
      </c>
      <c r="J551" t="s">
        <v>523</v>
      </c>
      <c r="K551" t="s">
        <v>35</v>
      </c>
      <c r="L551" t="s">
        <v>649</v>
      </c>
      <c r="M551" t="s">
        <v>228</v>
      </c>
      <c r="N551" t="s">
        <v>33</v>
      </c>
      <c r="O551">
        <v>3.0000000000000001E-3</v>
      </c>
      <c r="P551" t="s">
        <v>526</v>
      </c>
      <c r="Q551" s="27">
        <f>O551*km_per_mile*'Transportation Calcs'!$F$6</f>
        <v>2.2029267429033453E-6</v>
      </c>
      <c r="T551" t="s">
        <v>527</v>
      </c>
    </row>
    <row r="552" spans="2:20" hidden="1" x14ac:dyDescent="0.45">
      <c r="B552" s="29" t="s">
        <v>25</v>
      </c>
      <c r="C552" s="29" t="s">
        <v>70</v>
      </c>
      <c r="D552" s="29" t="s">
        <v>53</v>
      </c>
      <c r="F552" t="s">
        <v>520</v>
      </c>
      <c r="G552" t="s">
        <v>521</v>
      </c>
      <c r="H552" t="s">
        <v>645</v>
      </c>
      <c r="I552" t="s">
        <v>225</v>
      </c>
      <c r="J552" t="s">
        <v>523</v>
      </c>
      <c r="K552" t="s">
        <v>35</v>
      </c>
      <c r="L552" t="s">
        <v>630</v>
      </c>
      <c r="M552" t="s">
        <v>228</v>
      </c>
      <c r="N552" t="s">
        <v>25</v>
      </c>
      <c r="O552">
        <v>0.29599999999999999</v>
      </c>
      <c r="P552" t="s">
        <v>526</v>
      </c>
      <c r="Q552" s="27">
        <f>O552*km_per_mile*'Transportation Calcs'!$F$6</f>
        <v>2.1735543863313006E-4</v>
      </c>
      <c r="T552" t="s">
        <v>527</v>
      </c>
    </row>
    <row r="553" spans="2:20" hidden="1" x14ac:dyDescent="0.45">
      <c r="B553" s="29" t="s">
        <v>26</v>
      </c>
      <c r="C553" s="29" t="s">
        <v>70</v>
      </c>
      <c r="D553" s="29" t="s">
        <v>53</v>
      </c>
      <c r="F553" t="s">
        <v>520</v>
      </c>
      <c r="G553" t="s">
        <v>521</v>
      </c>
      <c r="H553" t="s">
        <v>645</v>
      </c>
      <c r="I553" t="s">
        <v>225</v>
      </c>
      <c r="J553" t="s">
        <v>523</v>
      </c>
      <c r="K553" t="s">
        <v>35</v>
      </c>
      <c r="L553" t="s">
        <v>630</v>
      </c>
      <c r="M553" t="s">
        <v>228</v>
      </c>
      <c r="N553" t="s">
        <v>26</v>
      </c>
      <c r="O553">
        <v>0.71599999999999997</v>
      </c>
      <c r="P553" t="s">
        <v>526</v>
      </c>
      <c r="Q553" s="27">
        <f>O553*km_per_mile*'Transportation Calcs'!$F$6</f>
        <v>5.2576518263959841E-4</v>
      </c>
      <c r="T553" t="s">
        <v>527</v>
      </c>
    </row>
    <row r="554" spans="2:20" hidden="1" x14ac:dyDescent="0.45">
      <c r="B554" s="29" t="s">
        <v>33</v>
      </c>
      <c r="C554" s="29" t="s">
        <v>70</v>
      </c>
      <c r="D554" s="29" t="s">
        <v>53</v>
      </c>
      <c r="F554" t="s">
        <v>520</v>
      </c>
      <c r="G554" t="s">
        <v>521</v>
      </c>
      <c r="H554" t="s">
        <v>645</v>
      </c>
      <c r="I554" t="s">
        <v>225</v>
      </c>
      <c r="J554" t="s">
        <v>523</v>
      </c>
      <c r="K554" t="s">
        <v>35</v>
      </c>
      <c r="L554" t="s">
        <v>630</v>
      </c>
      <c r="M554" t="s">
        <v>228</v>
      </c>
      <c r="N554" t="s">
        <v>33</v>
      </c>
      <c r="O554">
        <v>5.0000000000000001E-3</v>
      </c>
      <c r="P554" t="s">
        <v>526</v>
      </c>
      <c r="Q554" s="27">
        <f>O554*km_per_mile*'Transportation Calcs'!$F$6</f>
        <v>3.6715445715055752E-6</v>
      </c>
      <c r="T554" t="s">
        <v>527</v>
      </c>
    </row>
    <row r="555" spans="2:20" hidden="1" x14ac:dyDescent="0.45">
      <c r="B555" s="29" t="s">
        <v>25</v>
      </c>
      <c r="C555" s="29" t="s">
        <v>70</v>
      </c>
      <c r="D555" s="29" t="s">
        <v>53</v>
      </c>
      <c r="F555" t="s">
        <v>520</v>
      </c>
      <c r="G555" t="s">
        <v>521</v>
      </c>
      <c r="H555" t="s">
        <v>648</v>
      </c>
      <c r="I555" t="s">
        <v>225</v>
      </c>
      <c r="J555" t="s">
        <v>523</v>
      </c>
      <c r="K555" t="s">
        <v>35</v>
      </c>
      <c r="L555" t="s">
        <v>649</v>
      </c>
      <c r="M555" t="s">
        <v>228</v>
      </c>
      <c r="N555" t="s">
        <v>25</v>
      </c>
      <c r="O555">
        <v>0.41399999999999998</v>
      </c>
      <c r="P555" t="s">
        <v>526</v>
      </c>
      <c r="Q555" s="27">
        <f>O555*km_per_mile*'Transportation Calcs'!$F$6</f>
        <v>3.0400389052066162E-4</v>
      </c>
      <c r="T555" t="s">
        <v>527</v>
      </c>
    </row>
    <row r="556" spans="2:20" hidden="1" x14ac:dyDescent="0.45">
      <c r="C556" s="29" t="s">
        <v>70</v>
      </c>
      <c r="D556" s="29" t="s">
        <v>55</v>
      </c>
      <c r="F556" t="s">
        <v>520</v>
      </c>
      <c r="G556" t="s">
        <v>521</v>
      </c>
      <c r="H556" t="s">
        <v>650</v>
      </c>
      <c r="I556" t="s">
        <v>225</v>
      </c>
      <c r="J556" t="s">
        <v>523</v>
      </c>
      <c r="K556" t="s">
        <v>524</v>
      </c>
      <c r="L556" t="s">
        <v>651</v>
      </c>
      <c r="M556" t="s">
        <v>228</v>
      </c>
      <c r="N556" t="s">
        <v>264</v>
      </c>
      <c r="O556" s="27">
        <v>3.2000000000000001E-7</v>
      </c>
      <c r="P556" t="s">
        <v>526</v>
      </c>
      <c r="Q556" s="27">
        <f>O556*km_per_mile*'Transportation Calcs'!$E$6</f>
        <v>2.0492332238778255E-10</v>
      </c>
      <c r="T556" t="s">
        <v>527</v>
      </c>
    </row>
    <row r="557" spans="2:20" hidden="1" x14ac:dyDescent="0.45">
      <c r="C557" s="29" t="s">
        <v>70</v>
      </c>
      <c r="D557" s="29" t="s">
        <v>55</v>
      </c>
      <c r="F557" t="s">
        <v>520</v>
      </c>
      <c r="G557" t="s">
        <v>521</v>
      </c>
      <c r="H557" t="s">
        <v>652</v>
      </c>
      <c r="I557" t="s">
        <v>225</v>
      </c>
      <c r="J557" t="s">
        <v>523</v>
      </c>
      <c r="K557" t="s">
        <v>524</v>
      </c>
      <c r="L557" t="s">
        <v>653</v>
      </c>
      <c r="M557" t="s">
        <v>228</v>
      </c>
      <c r="N557" t="s">
        <v>249</v>
      </c>
      <c r="O557" s="27">
        <v>3.5999999999999999E-7</v>
      </c>
      <c r="P557" t="s">
        <v>526</v>
      </c>
      <c r="Q557" s="27">
        <f>O557*km_per_mile*'Transportation Calcs'!$E$6</f>
        <v>2.3053873768625535E-10</v>
      </c>
      <c r="T557" t="s">
        <v>527</v>
      </c>
    </row>
    <row r="558" spans="2:20" hidden="1" x14ac:dyDescent="0.45">
      <c r="C558" s="29" t="s">
        <v>70</v>
      </c>
      <c r="D558" s="29" t="s">
        <v>55</v>
      </c>
      <c r="F558" t="s">
        <v>520</v>
      </c>
      <c r="G558" t="s">
        <v>521</v>
      </c>
      <c r="H558" t="s">
        <v>654</v>
      </c>
      <c r="I558" t="s">
        <v>225</v>
      </c>
      <c r="J558" t="s">
        <v>523</v>
      </c>
      <c r="K558" t="s">
        <v>524</v>
      </c>
      <c r="L558" t="s">
        <v>655</v>
      </c>
      <c r="M558" t="s">
        <v>228</v>
      </c>
      <c r="N558" t="s">
        <v>272</v>
      </c>
      <c r="O558" s="27">
        <v>3.9000000000000002E-7</v>
      </c>
      <c r="P558" t="s">
        <v>526</v>
      </c>
      <c r="Q558" s="27">
        <f>O558*km_per_mile*'Transportation Calcs'!$E$6</f>
        <v>2.4975029916010995E-10</v>
      </c>
      <c r="T558" t="s">
        <v>527</v>
      </c>
    </row>
    <row r="559" spans="2:20" hidden="1" x14ac:dyDescent="0.45">
      <c r="C559" s="29" t="s">
        <v>70</v>
      </c>
      <c r="D559" s="29" t="s">
        <v>55</v>
      </c>
      <c r="F559" t="s">
        <v>520</v>
      </c>
      <c r="G559" t="s">
        <v>521</v>
      </c>
      <c r="H559" t="s">
        <v>652</v>
      </c>
      <c r="I559" t="s">
        <v>225</v>
      </c>
      <c r="J559" t="s">
        <v>523</v>
      </c>
      <c r="K559" t="s">
        <v>524</v>
      </c>
      <c r="L559" t="s">
        <v>653</v>
      </c>
      <c r="M559" t="s">
        <v>228</v>
      </c>
      <c r="N559" t="s">
        <v>358</v>
      </c>
      <c r="O559" s="27">
        <v>2.6E-7</v>
      </c>
      <c r="P559" t="s">
        <v>526</v>
      </c>
      <c r="Q559" s="27">
        <f>O559*km_per_mile*'Transportation Calcs'!$E$6</f>
        <v>1.6650019944007331E-10</v>
      </c>
      <c r="T559" t="s">
        <v>527</v>
      </c>
    </row>
    <row r="560" spans="2:20" hidden="1" x14ac:dyDescent="0.45">
      <c r="B560" s="29" t="s">
        <v>26</v>
      </c>
      <c r="C560" s="29" t="s">
        <v>70</v>
      </c>
      <c r="D560" s="29" t="s">
        <v>55</v>
      </c>
      <c r="F560" t="s">
        <v>520</v>
      </c>
      <c r="G560" t="s">
        <v>521</v>
      </c>
      <c r="H560" t="s">
        <v>656</v>
      </c>
      <c r="I560" t="s">
        <v>225</v>
      </c>
      <c r="J560" t="s">
        <v>523</v>
      </c>
      <c r="K560" t="s">
        <v>524</v>
      </c>
      <c r="L560" t="s">
        <v>657</v>
      </c>
      <c r="M560" t="s">
        <v>228</v>
      </c>
      <c r="N560" t="s">
        <v>26</v>
      </c>
      <c r="O560">
        <v>1.2999999999999999E-2</v>
      </c>
      <c r="P560" t="s">
        <v>526</v>
      </c>
      <c r="Q560" s="27">
        <f>O560*km_per_mile*'Transportation Calcs'!$E$6</f>
        <v>8.3250099720036652E-6</v>
      </c>
      <c r="T560" t="s">
        <v>527</v>
      </c>
    </row>
    <row r="561" spans="2:20" hidden="1" x14ac:dyDescent="0.45">
      <c r="B561" s="29" t="s">
        <v>34</v>
      </c>
      <c r="C561" s="29" t="s">
        <v>70</v>
      </c>
      <c r="D561" s="29" t="s">
        <v>55</v>
      </c>
      <c r="F561" t="s">
        <v>520</v>
      </c>
      <c r="G561" t="s">
        <v>521</v>
      </c>
      <c r="H561" t="s">
        <v>656</v>
      </c>
      <c r="I561" t="s">
        <v>225</v>
      </c>
      <c r="J561" t="s">
        <v>523</v>
      </c>
      <c r="K561" t="s">
        <v>524</v>
      </c>
      <c r="L561" t="s">
        <v>657</v>
      </c>
      <c r="M561" t="s">
        <v>228</v>
      </c>
      <c r="N561" t="s">
        <v>34</v>
      </c>
      <c r="O561">
        <v>0.39800000000000002</v>
      </c>
      <c r="P561" t="s">
        <v>526</v>
      </c>
      <c r="Q561" s="27">
        <f>O561*km_per_mile*'Transportation Calcs'!$E$6</f>
        <v>2.5487338221980455E-4</v>
      </c>
      <c r="T561" t="s">
        <v>527</v>
      </c>
    </row>
    <row r="562" spans="2:20" hidden="1" x14ac:dyDescent="0.45">
      <c r="C562" s="29" t="s">
        <v>70</v>
      </c>
      <c r="D562" s="29" t="s">
        <v>56</v>
      </c>
      <c r="F562" t="s">
        <v>520</v>
      </c>
      <c r="G562" t="s">
        <v>521</v>
      </c>
      <c r="H562" t="s">
        <v>658</v>
      </c>
      <c r="I562" t="s">
        <v>225</v>
      </c>
      <c r="J562" t="s">
        <v>523</v>
      </c>
      <c r="K562" t="s">
        <v>659</v>
      </c>
      <c r="L562" t="s">
        <v>660</v>
      </c>
      <c r="M562" t="s">
        <v>228</v>
      </c>
      <c r="N562" t="s">
        <v>240</v>
      </c>
      <c r="O562" s="27">
        <v>1.8199999999999999E-5</v>
      </c>
      <c r="P562" t="s">
        <v>526</v>
      </c>
      <c r="Q562" s="49">
        <f>O562*km_per_mile*'Transportation Calcs'!$E$6</f>
        <v>1.1655013960805131E-8</v>
      </c>
      <c r="T562" t="s">
        <v>527</v>
      </c>
    </row>
    <row r="563" spans="2:20" hidden="1" x14ac:dyDescent="0.45">
      <c r="C563" s="29" t="s">
        <v>70</v>
      </c>
      <c r="D563" s="29" t="s">
        <v>55</v>
      </c>
      <c r="F563" t="s">
        <v>520</v>
      </c>
      <c r="G563" t="s">
        <v>521</v>
      </c>
      <c r="H563" t="s">
        <v>661</v>
      </c>
      <c r="I563" t="s">
        <v>225</v>
      </c>
      <c r="J563" t="s">
        <v>523</v>
      </c>
      <c r="K563" t="s">
        <v>524</v>
      </c>
      <c r="L563" t="s">
        <v>662</v>
      </c>
      <c r="M563" t="s">
        <v>228</v>
      </c>
      <c r="N563" t="s">
        <v>249</v>
      </c>
      <c r="O563" s="27">
        <v>8.8000000000000004E-7</v>
      </c>
      <c r="P563" t="s">
        <v>526</v>
      </c>
      <c r="Q563" s="27">
        <f>O563*km_per_mile*'Transportation Calcs'!$E$6</f>
        <v>5.6353913656640202E-10</v>
      </c>
      <c r="T563" t="s">
        <v>527</v>
      </c>
    </row>
    <row r="564" spans="2:20" hidden="1" x14ac:dyDescent="0.45">
      <c r="B564" s="29" t="s">
        <v>43</v>
      </c>
      <c r="C564" s="29" t="s">
        <v>70</v>
      </c>
      <c r="D564" s="29" t="s">
        <v>55</v>
      </c>
      <c r="F564" t="s">
        <v>520</v>
      </c>
      <c r="G564" t="s">
        <v>521</v>
      </c>
      <c r="H564" t="s">
        <v>663</v>
      </c>
      <c r="I564" t="s">
        <v>225</v>
      </c>
      <c r="J564" t="s">
        <v>523</v>
      </c>
      <c r="K564" t="s">
        <v>524</v>
      </c>
      <c r="L564" t="s">
        <v>664</v>
      </c>
      <c r="M564" t="s">
        <v>228</v>
      </c>
      <c r="N564" t="s">
        <v>28</v>
      </c>
      <c r="O564">
        <v>2.2000000000000001E-3</v>
      </c>
      <c r="P564" t="s">
        <v>526</v>
      </c>
      <c r="Q564" s="27">
        <f>O564*km_per_mile*'Transportation Calcs'!$E$6</f>
        <v>1.408847841416005E-6</v>
      </c>
      <c r="T564" t="s">
        <v>536</v>
      </c>
    </row>
    <row r="565" spans="2:20" hidden="1" x14ac:dyDescent="0.45">
      <c r="C565" s="29" t="s">
        <v>70</v>
      </c>
      <c r="D565" s="29" t="s">
        <v>55</v>
      </c>
      <c r="F565" t="s">
        <v>520</v>
      </c>
      <c r="G565" t="s">
        <v>521</v>
      </c>
      <c r="H565" t="s">
        <v>661</v>
      </c>
      <c r="I565" t="s">
        <v>225</v>
      </c>
      <c r="J565" t="s">
        <v>523</v>
      </c>
      <c r="K565" t="s">
        <v>524</v>
      </c>
      <c r="L565" t="s">
        <v>662</v>
      </c>
      <c r="M565" t="s">
        <v>228</v>
      </c>
      <c r="N565" t="s">
        <v>358</v>
      </c>
      <c r="O565" s="27">
        <v>2.9999999999999999E-7</v>
      </c>
      <c r="P565" t="s">
        <v>526</v>
      </c>
      <c r="Q565" s="27">
        <f>O565*km_per_mile*'Transportation Calcs'!$E$6</f>
        <v>1.9211561473854611E-10</v>
      </c>
      <c r="T565" t="s">
        <v>527</v>
      </c>
    </row>
    <row r="566" spans="2:20" hidden="1" x14ac:dyDescent="0.45">
      <c r="B566" s="29" t="s">
        <v>43</v>
      </c>
      <c r="C566" s="29" t="s">
        <v>70</v>
      </c>
      <c r="D566" s="29" t="s">
        <v>55</v>
      </c>
      <c r="F566" t="s">
        <v>520</v>
      </c>
      <c r="G566" t="s">
        <v>521</v>
      </c>
      <c r="H566" t="s">
        <v>665</v>
      </c>
      <c r="I566" t="s">
        <v>225</v>
      </c>
      <c r="J566" t="s">
        <v>523</v>
      </c>
      <c r="K566" t="s">
        <v>524</v>
      </c>
      <c r="L566" t="s">
        <v>666</v>
      </c>
      <c r="M566" t="s">
        <v>228</v>
      </c>
      <c r="N566" t="s">
        <v>28</v>
      </c>
      <c r="O566">
        <v>2.2000000000000001E-3</v>
      </c>
      <c r="P566" t="s">
        <v>526</v>
      </c>
      <c r="Q566" s="27">
        <f>O566*km_per_mile*'Transportation Calcs'!$E$6</f>
        <v>1.408847841416005E-6</v>
      </c>
      <c r="T566" t="s">
        <v>536</v>
      </c>
    </row>
    <row r="567" spans="2:20" hidden="1" x14ac:dyDescent="0.45">
      <c r="C567" s="29" t="s">
        <v>70</v>
      </c>
      <c r="D567" s="29" t="s">
        <v>55</v>
      </c>
      <c r="F567" t="s">
        <v>520</v>
      </c>
      <c r="G567" t="s">
        <v>521</v>
      </c>
      <c r="H567" t="s">
        <v>665</v>
      </c>
      <c r="I567" t="s">
        <v>225</v>
      </c>
      <c r="J567" t="s">
        <v>523</v>
      </c>
      <c r="K567" t="s">
        <v>524</v>
      </c>
      <c r="L567" t="s">
        <v>666</v>
      </c>
      <c r="M567" t="s">
        <v>228</v>
      </c>
      <c r="N567" t="s">
        <v>249</v>
      </c>
      <c r="O567" s="27">
        <v>8.8000000000000004E-7</v>
      </c>
      <c r="P567" t="s">
        <v>526</v>
      </c>
      <c r="Q567" s="27">
        <f>O567*km_per_mile*'Transportation Calcs'!$E$6</f>
        <v>5.6353913656640202E-10</v>
      </c>
      <c r="T567" t="s">
        <v>527</v>
      </c>
    </row>
    <row r="568" spans="2:20" hidden="1" x14ac:dyDescent="0.45">
      <c r="C568" s="29" t="s">
        <v>70</v>
      </c>
      <c r="D568" s="29" t="s">
        <v>55</v>
      </c>
      <c r="F568" t="s">
        <v>520</v>
      </c>
      <c r="G568" t="s">
        <v>521</v>
      </c>
      <c r="H568" t="s">
        <v>667</v>
      </c>
      <c r="I568" t="s">
        <v>225</v>
      </c>
      <c r="J568" t="s">
        <v>523</v>
      </c>
      <c r="K568" t="s">
        <v>524</v>
      </c>
      <c r="L568" t="s">
        <v>668</v>
      </c>
      <c r="M568" t="s">
        <v>228</v>
      </c>
      <c r="N568" t="s">
        <v>264</v>
      </c>
      <c r="O568" s="27">
        <v>4.7999999999999996E-7</v>
      </c>
      <c r="P568" t="s">
        <v>526</v>
      </c>
      <c r="Q568" s="27">
        <f>O568*km_per_mile*'Transportation Calcs'!$E$6</f>
        <v>3.0738498358167373E-10</v>
      </c>
      <c r="T568" t="s">
        <v>527</v>
      </c>
    </row>
    <row r="569" spans="2:20" hidden="1" x14ac:dyDescent="0.45">
      <c r="C569" s="29" t="s">
        <v>70</v>
      </c>
      <c r="D569" s="29" t="s">
        <v>55</v>
      </c>
      <c r="F569" t="s">
        <v>520</v>
      </c>
      <c r="G569" t="s">
        <v>521</v>
      </c>
      <c r="H569" t="s">
        <v>669</v>
      </c>
      <c r="I569" t="s">
        <v>225</v>
      </c>
      <c r="J569" t="s">
        <v>523</v>
      </c>
      <c r="K569" t="s">
        <v>524</v>
      </c>
      <c r="L569" t="s">
        <v>670</v>
      </c>
      <c r="M569" t="s">
        <v>228</v>
      </c>
      <c r="N569" t="s">
        <v>264</v>
      </c>
      <c r="O569" s="27">
        <v>4.7999999999999996E-7</v>
      </c>
      <c r="P569" t="s">
        <v>526</v>
      </c>
      <c r="Q569" s="27">
        <f>O569*km_per_mile*'Transportation Calcs'!$E$6</f>
        <v>3.0738498358167373E-10</v>
      </c>
      <c r="T569" t="s">
        <v>527</v>
      </c>
    </row>
    <row r="570" spans="2:20" hidden="1" x14ac:dyDescent="0.45">
      <c r="C570" s="29" t="s">
        <v>70</v>
      </c>
      <c r="D570" s="29" t="s">
        <v>55</v>
      </c>
      <c r="F570" t="s">
        <v>520</v>
      </c>
      <c r="G570" t="s">
        <v>521</v>
      </c>
      <c r="H570" t="s">
        <v>671</v>
      </c>
      <c r="I570" t="s">
        <v>225</v>
      </c>
      <c r="J570" t="s">
        <v>523</v>
      </c>
      <c r="K570" t="s">
        <v>524</v>
      </c>
      <c r="L570" t="s">
        <v>672</v>
      </c>
      <c r="M570" t="s">
        <v>228</v>
      </c>
      <c r="N570" t="s">
        <v>272</v>
      </c>
      <c r="O570" s="27">
        <v>1.0300000000000001E-6</v>
      </c>
      <c r="P570" t="s">
        <v>526</v>
      </c>
      <c r="Q570" s="27">
        <f>O570*km_per_mile*'Transportation Calcs'!$E$6</f>
        <v>6.595969439356751E-10</v>
      </c>
      <c r="T570" t="s">
        <v>527</v>
      </c>
    </row>
    <row r="571" spans="2:20" hidden="1" x14ac:dyDescent="0.45">
      <c r="B571" s="29" t="s">
        <v>25</v>
      </c>
      <c r="C571" s="29" t="s">
        <v>70</v>
      </c>
      <c r="D571" s="29" t="s">
        <v>197</v>
      </c>
      <c r="F571" t="s">
        <v>520</v>
      </c>
      <c r="G571" t="s">
        <v>521</v>
      </c>
      <c r="H571" t="s">
        <v>673</v>
      </c>
      <c r="I571" t="s">
        <v>225</v>
      </c>
      <c r="J571" t="s">
        <v>523</v>
      </c>
      <c r="K571" t="s">
        <v>21</v>
      </c>
      <c r="L571" t="s">
        <v>586</v>
      </c>
      <c r="M571" t="s">
        <v>228</v>
      </c>
      <c r="N571" t="s">
        <v>25</v>
      </c>
      <c r="O571">
        <v>2.48</v>
      </c>
      <c r="P571" t="s">
        <v>526</v>
      </c>
      <c r="Q571">
        <f>O571*km_per_mile*'Transportation Calcs'!$H$6</f>
        <v>1.4653699283878534E-3</v>
      </c>
      <c r="T571" t="s">
        <v>527</v>
      </c>
    </row>
    <row r="572" spans="2:20" hidden="1" x14ac:dyDescent="0.45">
      <c r="C572" s="29" t="s">
        <v>70</v>
      </c>
      <c r="D572" s="29" t="s">
        <v>53</v>
      </c>
      <c r="F572" t="s">
        <v>520</v>
      </c>
      <c r="G572" t="s">
        <v>521</v>
      </c>
      <c r="H572" t="s">
        <v>674</v>
      </c>
      <c r="I572" t="s">
        <v>225</v>
      </c>
      <c r="J572" t="s">
        <v>523</v>
      </c>
      <c r="K572" t="s">
        <v>35</v>
      </c>
      <c r="L572" t="s">
        <v>594</v>
      </c>
      <c r="M572" t="s">
        <v>228</v>
      </c>
      <c r="N572" t="s">
        <v>400</v>
      </c>
      <c r="O572">
        <v>1.9E-3</v>
      </c>
      <c r="P572" t="s">
        <v>526</v>
      </c>
      <c r="Q572" s="27">
        <f>O572*km_per_mile*'Transportation Calcs'!$F$6</f>
        <v>1.3951869371721185E-6</v>
      </c>
      <c r="T572" t="s">
        <v>527</v>
      </c>
    </row>
    <row r="573" spans="2:20" hidden="1" x14ac:dyDescent="0.45">
      <c r="B573" s="29" t="s">
        <v>33</v>
      </c>
      <c r="C573" s="29" t="s">
        <v>70</v>
      </c>
      <c r="D573" s="29" t="s">
        <v>197</v>
      </c>
      <c r="F573" t="s">
        <v>520</v>
      </c>
      <c r="G573" t="s">
        <v>521</v>
      </c>
      <c r="H573" t="s">
        <v>675</v>
      </c>
      <c r="I573" t="s">
        <v>225</v>
      </c>
      <c r="J573" t="s">
        <v>523</v>
      </c>
      <c r="K573" t="s">
        <v>21</v>
      </c>
      <c r="L573" t="s">
        <v>598</v>
      </c>
      <c r="M573" t="s">
        <v>228</v>
      </c>
      <c r="N573" t="s">
        <v>33</v>
      </c>
      <c r="O573">
        <v>0</v>
      </c>
      <c r="P573" t="s">
        <v>526</v>
      </c>
      <c r="Q573">
        <f>O573*km_per_mile*'Transportation Calcs'!$H$6</f>
        <v>0</v>
      </c>
      <c r="T573" t="s">
        <v>527</v>
      </c>
    </row>
    <row r="574" spans="2:20" hidden="1" x14ac:dyDescent="0.45">
      <c r="C574" s="29" t="s">
        <v>70</v>
      </c>
      <c r="D574" s="29" t="s">
        <v>55</v>
      </c>
      <c r="F574" t="s">
        <v>520</v>
      </c>
      <c r="G574" t="s">
        <v>521</v>
      </c>
      <c r="H574" t="s">
        <v>676</v>
      </c>
      <c r="I574" t="s">
        <v>225</v>
      </c>
      <c r="J574" t="s">
        <v>523</v>
      </c>
      <c r="K574" t="s">
        <v>524</v>
      </c>
      <c r="L574" t="s">
        <v>677</v>
      </c>
      <c r="M574" t="s">
        <v>228</v>
      </c>
      <c r="N574" t="s">
        <v>240</v>
      </c>
      <c r="O574" s="27">
        <v>1.8199999999999999E-5</v>
      </c>
      <c r="P574" t="s">
        <v>526</v>
      </c>
      <c r="Q574" s="27">
        <f>O574*km_per_mile*'Transportation Calcs'!$E$6</f>
        <v>1.1655013960805131E-8</v>
      </c>
      <c r="T574" t="s">
        <v>527</v>
      </c>
    </row>
    <row r="575" spans="2:20" hidden="1" x14ac:dyDescent="0.45">
      <c r="B575" s="29" t="s">
        <v>34</v>
      </c>
      <c r="C575" s="29" t="s">
        <v>70</v>
      </c>
      <c r="D575" s="29" t="s">
        <v>55</v>
      </c>
      <c r="F575" t="s">
        <v>520</v>
      </c>
      <c r="G575" t="s">
        <v>521</v>
      </c>
      <c r="H575" t="s">
        <v>676</v>
      </c>
      <c r="I575" t="s">
        <v>225</v>
      </c>
      <c r="J575" t="s">
        <v>523</v>
      </c>
      <c r="K575" t="s">
        <v>524</v>
      </c>
      <c r="L575" t="s">
        <v>677</v>
      </c>
      <c r="M575" t="s">
        <v>228</v>
      </c>
      <c r="N575" t="s">
        <v>34</v>
      </c>
      <c r="O575">
        <v>0.39800000000000002</v>
      </c>
      <c r="P575" t="s">
        <v>526</v>
      </c>
      <c r="Q575" s="27">
        <f>O575*km_per_mile*'Transportation Calcs'!$E$6</f>
        <v>2.5487338221980455E-4</v>
      </c>
      <c r="T575" t="s">
        <v>527</v>
      </c>
    </row>
    <row r="576" spans="2:20" hidden="1" x14ac:dyDescent="0.45">
      <c r="C576" s="29" t="s">
        <v>70</v>
      </c>
      <c r="D576" s="29" t="s">
        <v>55</v>
      </c>
      <c r="F576" t="s">
        <v>520</v>
      </c>
      <c r="G576" t="s">
        <v>521</v>
      </c>
      <c r="H576" t="s">
        <v>678</v>
      </c>
      <c r="I576" t="s">
        <v>225</v>
      </c>
      <c r="J576" t="s">
        <v>523</v>
      </c>
      <c r="K576" t="s">
        <v>524</v>
      </c>
      <c r="L576" t="s">
        <v>679</v>
      </c>
      <c r="M576" t="s">
        <v>228</v>
      </c>
      <c r="N576" t="s">
        <v>240</v>
      </c>
      <c r="O576" s="27">
        <v>1.8199999999999999E-5</v>
      </c>
      <c r="P576" t="s">
        <v>526</v>
      </c>
      <c r="Q576" s="27">
        <f>O576*km_per_mile*'Transportation Calcs'!$E$6</f>
        <v>1.1655013960805131E-8</v>
      </c>
      <c r="T576" t="s">
        <v>527</v>
      </c>
    </row>
    <row r="577" spans="2:20" hidden="1" x14ac:dyDescent="0.45">
      <c r="B577" s="29" t="s">
        <v>26</v>
      </c>
      <c r="C577" s="29" t="s">
        <v>70</v>
      </c>
      <c r="D577" s="29" t="s">
        <v>55</v>
      </c>
      <c r="F577" t="s">
        <v>520</v>
      </c>
      <c r="G577" t="s">
        <v>521</v>
      </c>
      <c r="H577" t="s">
        <v>676</v>
      </c>
      <c r="I577" t="s">
        <v>225</v>
      </c>
      <c r="J577" t="s">
        <v>523</v>
      </c>
      <c r="K577" t="s">
        <v>524</v>
      </c>
      <c r="L577" t="s">
        <v>677</v>
      </c>
      <c r="M577" t="s">
        <v>228</v>
      </c>
      <c r="N577" t="s">
        <v>26</v>
      </c>
      <c r="O577">
        <v>1.2999999999999999E-2</v>
      </c>
      <c r="P577" t="s">
        <v>526</v>
      </c>
      <c r="Q577" s="27">
        <f>O577*km_per_mile*'Transportation Calcs'!$E$6</f>
        <v>8.3250099720036652E-6</v>
      </c>
      <c r="T577" t="s">
        <v>527</v>
      </c>
    </row>
    <row r="578" spans="2:20" hidden="1" x14ac:dyDescent="0.45">
      <c r="C578" s="29" t="s">
        <v>70</v>
      </c>
      <c r="D578" s="29" t="s">
        <v>197</v>
      </c>
      <c r="F578" t="s">
        <v>520</v>
      </c>
      <c r="G578" t="s">
        <v>521</v>
      </c>
      <c r="H578" t="s">
        <v>680</v>
      </c>
      <c r="I578" t="s">
        <v>225</v>
      </c>
      <c r="J578" t="s">
        <v>523</v>
      </c>
      <c r="K578" t="s">
        <v>21</v>
      </c>
      <c r="L578" t="s">
        <v>681</v>
      </c>
      <c r="M578" t="s">
        <v>228</v>
      </c>
      <c r="N578" t="s">
        <v>240</v>
      </c>
      <c r="O578" s="27">
        <v>1.8199999999999999E-5</v>
      </c>
      <c r="P578" t="s">
        <v>526</v>
      </c>
      <c r="Q578">
        <f>O578*km_per_mile*'Transportation Calcs'!$H$6</f>
        <v>1.0753924474459247E-8</v>
      </c>
      <c r="T578" t="s">
        <v>527</v>
      </c>
    </row>
    <row r="579" spans="2:20" hidden="1" x14ac:dyDescent="0.45">
      <c r="C579" s="29" t="s">
        <v>70</v>
      </c>
      <c r="D579" s="29" t="s">
        <v>197</v>
      </c>
      <c r="F579" t="s">
        <v>520</v>
      </c>
      <c r="G579" t="s">
        <v>521</v>
      </c>
      <c r="H579" t="s">
        <v>682</v>
      </c>
      <c r="I579" t="s">
        <v>225</v>
      </c>
      <c r="J579" t="s">
        <v>523</v>
      </c>
      <c r="K579" t="s">
        <v>21</v>
      </c>
      <c r="L579" t="s">
        <v>592</v>
      </c>
      <c r="M579" t="s">
        <v>228</v>
      </c>
      <c r="N579" t="s">
        <v>400</v>
      </c>
      <c r="O579">
        <v>3.3799999999999997E-2</v>
      </c>
      <c r="P579" t="s">
        <v>526</v>
      </c>
      <c r="Q579">
        <f>O579*km_per_mile*'Transportation Calcs'!$H$6</f>
        <v>1.9971574023995741E-5</v>
      </c>
      <c r="T579" t="s">
        <v>527</v>
      </c>
    </row>
    <row r="580" spans="2:20" hidden="1" x14ac:dyDescent="0.45">
      <c r="B580" s="29" t="s">
        <v>26</v>
      </c>
      <c r="C580" s="29" t="s">
        <v>70</v>
      </c>
      <c r="D580" s="29" t="s">
        <v>197</v>
      </c>
      <c r="F580" t="s">
        <v>520</v>
      </c>
      <c r="G580" t="s">
        <v>521</v>
      </c>
      <c r="H580" t="s">
        <v>680</v>
      </c>
      <c r="I580" t="s">
        <v>225</v>
      </c>
      <c r="J580" t="s">
        <v>523</v>
      </c>
      <c r="K580" t="s">
        <v>21</v>
      </c>
      <c r="L580" t="s">
        <v>681</v>
      </c>
      <c r="M580" t="s">
        <v>228</v>
      </c>
      <c r="N580" t="s">
        <v>26</v>
      </c>
      <c r="O580">
        <v>5.6000000000000001E-2</v>
      </c>
      <c r="P580" t="s">
        <v>526</v>
      </c>
      <c r="Q580">
        <f>O580*km_per_mile*'Transportation Calcs'!$H$6</f>
        <v>3.3088998382951533E-5</v>
      </c>
      <c r="T580" t="s">
        <v>527</v>
      </c>
    </row>
    <row r="581" spans="2:20" hidden="1" x14ac:dyDescent="0.45">
      <c r="C581" s="29" t="s">
        <v>70</v>
      </c>
      <c r="D581" s="29" t="s">
        <v>197</v>
      </c>
      <c r="F581" t="s">
        <v>520</v>
      </c>
      <c r="G581" t="s">
        <v>521</v>
      </c>
      <c r="H581" t="s">
        <v>680</v>
      </c>
      <c r="I581" t="s">
        <v>225</v>
      </c>
      <c r="J581" t="s">
        <v>523</v>
      </c>
      <c r="K581" t="s">
        <v>21</v>
      </c>
      <c r="L581" t="s">
        <v>681</v>
      </c>
      <c r="M581" t="s">
        <v>228</v>
      </c>
      <c r="N581" t="s">
        <v>400</v>
      </c>
      <c r="O581">
        <v>3.3799999999999997E-2</v>
      </c>
      <c r="P581" t="s">
        <v>526</v>
      </c>
      <c r="Q581">
        <f>O581*km_per_mile*'Transportation Calcs'!$H$6</f>
        <v>1.9971574023995741E-5</v>
      </c>
      <c r="T581" t="s">
        <v>527</v>
      </c>
    </row>
    <row r="582" spans="2:20" hidden="1" x14ac:dyDescent="0.45">
      <c r="B582" s="29" t="s">
        <v>26</v>
      </c>
      <c r="C582" s="29" t="s">
        <v>70</v>
      </c>
      <c r="D582" s="29" t="s">
        <v>197</v>
      </c>
      <c r="F582" t="s">
        <v>520</v>
      </c>
      <c r="G582" t="s">
        <v>521</v>
      </c>
      <c r="H582" t="s">
        <v>683</v>
      </c>
      <c r="I582" t="s">
        <v>225</v>
      </c>
      <c r="J582" t="s">
        <v>523</v>
      </c>
      <c r="K582" t="s">
        <v>21</v>
      </c>
      <c r="L582" t="s">
        <v>684</v>
      </c>
      <c r="M582" t="s">
        <v>228</v>
      </c>
      <c r="N582" t="s">
        <v>26</v>
      </c>
      <c r="O582">
        <v>5.6000000000000001E-2</v>
      </c>
      <c r="P582" t="s">
        <v>526</v>
      </c>
      <c r="Q582">
        <f>O582*km_per_mile*'Transportation Calcs'!$H$6</f>
        <v>3.3088998382951533E-5</v>
      </c>
      <c r="T582" t="s">
        <v>527</v>
      </c>
    </row>
    <row r="583" spans="2:20" hidden="1" x14ac:dyDescent="0.45">
      <c r="C583" s="29" t="s">
        <v>70</v>
      </c>
      <c r="D583" s="29" t="s">
        <v>197</v>
      </c>
      <c r="F583" t="s">
        <v>520</v>
      </c>
      <c r="G583" t="s">
        <v>521</v>
      </c>
      <c r="H583" t="s">
        <v>683</v>
      </c>
      <c r="I583" t="s">
        <v>225</v>
      </c>
      <c r="J583" t="s">
        <v>523</v>
      </c>
      <c r="K583" t="s">
        <v>21</v>
      </c>
      <c r="L583" t="s">
        <v>684</v>
      </c>
      <c r="M583" t="s">
        <v>228</v>
      </c>
      <c r="N583" t="s">
        <v>240</v>
      </c>
      <c r="O583" s="27">
        <v>1.8199999999999999E-5</v>
      </c>
      <c r="P583" t="s">
        <v>526</v>
      </c>
      <c r="Q583">
        <f>O583*km_per_mile*'Transportation Calcs'!$H$6</f>
        <v>1.0753924474459247E-8</v>
      </c>
      <c r="T583" t="s">
        <v>527</v>
      </c>
    </row>
    <row r="584" spans="2:20" hidden="1" x14ac:dyDescent="0.45">
      <c r="B584" s="29" t="s">
        <v>24</v>
      </c>
      <c r="C584" s="29" t="s">
        <v>70</v>
      </c>
      <c r="F584" t="s">
        <v>520</v>
      </c>
      <c r="G584" t="s">
        <v>521</v>
      </c>
      <c r="H584" t="s">
        <v>685</v>
      </c>
      <c r="I584" t="s">
        <v>225</v>
      </c>
      <c r="J584" t="s">
        <v>523</v>
      </c>
      <c r="K584" t="s">
        <v>686</v>
      </c>
      <c r="M584" t="s">
        <v>228</v>
      </c>
      <c r="N584" t="s">
        <v>261</v>
      </c>
      <c r="O584">
        <v>8.0000000000000002E-3</v>
      </c>
      <c r="P584" t="s">
        <v>526</v>
      </c>
      <c r="Q584"/>
      <c r="T584" t="s">
        <v>527</v>
      </c>
    </row>
    <row r="585" spans="2:20" hidden="1" x14ac:dyDescent="0.45">
      <c r="C585" s="29" t="s">
        <v>70</v>
      </c>
      <c r="F585" t="s">
        <v>520</v>
      </c>
      <c r="G585" t="s">
        <v>521</v>
      </c>
      <c r="H585" t="s">
        <v>687</v>
      </c>
      <c r="I585" t="s">
        <v>225</v>
      </c>
      <c r="J585" t="s">
        <v>523</v>
      </c>
      <c r="K585" t="s">
        <v>686</v>
      </c>
      <c r="M585" t="s">
        <v>228</v>
      </c>
      <c r="N585" t="s">
        <v>240</v>
      </c>
      <c r="O585" s="27">
        <v>1.8199999999999999E-5</v>
      </c>
      <c r="P585" t="s">
        <v>526</v>
      </c>
      <c r="Q585"/>
      <c r="T585" t="s">
        <v>527</v>
      </c>
    </row>
    <row r="586" spans="2:20" hidden="1" x14ac:dyDescent="0.45">
      <c r="B586" s="29" t="s">
        <v>26</v>
      </c>
      <c r="C586" s="29" t="s">
        <v>70</v>
      </c>
      <c r="F586" t="s">
        <v>520</v>
      </c>
      <c r="G586" t="s">
        <v>521</v>
      </c>
      <c r="H586" t="s">
        <v>687</v>
      </c>
      <c r="I586" t="s">
        <v>225</v>
      </c>
      <c r="J586" t="s">
        <v>523</v>
      </c>
      <c r="K586" t="s">
        <v>686</v>
      </c>
      <c r="M586" t="s">
        <v>228</v>
      </c>
      <c r="N586" t="s">
        <v>26</v>
      </c>
      <c r="O586">
        <v>1.2999999999999999E-2</v>
      </c>
      <c r="P586" t="s">
        <v>526</v>
      </c>
      <c r="Q586"/>
      <c r="T586" t="s">
        <v>527</v>
      </c>
    </row>
    <row r="587" spans="2:20" hidden="1" x14ac:dyDescent="0.45">
      <c r="C587" s="29" t="s">
        <v>70</v>
      </c>
      <c r="D587" s="29" t="s">
        <v>46</v>
      </c>
      <c r="F587" t="s">
        <v>520</v>
      </c>
      <c r="G587" t="s">
        <v>521</v>
      </c>
      <c r="H587" t="s">
        <v>688</v>
      </c>
      <c r="I587" t="s">
        <v>689</v>
      </c>
      <c r="J587" t="s">
        <v>39</v>
      </c>
      <c r="K587" t="s">
        <v>690</v>
      </c>
      <c r="L587" t="s">
        <v>691</v>
      </c>
      <c r="M587" t="s">
        <v>692</v>
      </c>
      <c r="N587" t="s">
        <v>693</v>
      </c>
      <c r="O587">
        <v>3.02</v>
      </c>
      <c r="P587" t="s">
        <v>694</v>
      </c>
      <c r="Q587"/>
      <c r="T587" t="s">
        <v>527</v>
      </c>
    </row>
    <row r="588" spans="2:20" hidden="1" x14ac:dyDescent="0.45">
      <c r="C588" s="29" t="s">
        <v>70</v>
      </c>
      <c r="F588" t="s">
        <v>520</v>
      </c>
      <c r="G588" t="s">
        <v>521</v>
      </c>
      <c r="H588" t="s">
        <v>695</v>
      </c>
      <c r="I588" t="s">
        <v>225</v>
      </c>
      <c r="J588" t="s">
        <v>523</v>
      </c>
      <c r="K588" t="s">
        <v>686</v>
      </c>
      <c r="M588" t="s">
        <v>228</v>
      </c>
      <c r="N588" t="s">
        <v>264</v>
      </c>
      <c r="O588" s="27">
        <v>3.2000000000000001E-7</v>
      </c>
      <c r="P588" t="s">
        <v>526</v>
      </c>
      <c r="Q588"/>
      <c r="T588" t="s">
        <v>527</v>
      </c>
    </row>
    <row r="589" spans="2:20" hidden="1" x14ac:dyDescent="0.45">
      <c r="C589" s="29" t="s">
        <v>70</v>
      </c>
      <c r="D589" s="29" t="s">
        <v>55</v>
      </c>
      <c r="F589" t="s">
        <v>520</v>
      </c>
      <c r="G589" t="s">
        <v>521</v>
      </c>
      <c r="H589" t="s">
        <v>696</v>
      </c>
      <c r="I589" t="s">
        <v>689</v>
      </c>
      <c r="J589" t="s">
        <v>39</v>
      </c>
      <c r="K589" t="s">
        <v>20</v>
      </c>
      <c r="M589" t="s">
        <v>692</v>
      </c>
      <c r="N589" t="s">
        <v>693</v>
      </c>
      <c r="O589">
        <v>1.49</v>
      </c>
      <c r="P589" t="s">
        <v>694</v>
      </c>
      <c r="Q589"/>
      <c r="T589" t="s">
        <v>527</v>
      </c>
    </row>
    <row r="590" spans="2:20" hidden="1" x14ac:dyDescent="0.45">
      <c r="C590" s="29" t="s">
        <v>70</v>
      </c>
      <c r="D590" s="29" t="s">
        <v>55</v>
      </c>
      <c r="F590" t="s">
        <v>520</v>
      </c>
      <c r="G590" t="s">
        <v>521</v>
      </c>
      <c r="H590" t="s">
        <v>697</v>
      </c>
      <c r="I590" t="s">
        <v>689</v>
      </c>
      <c r="J590" t="s">
        <v>39</v>
      </c>
      <c r="K590" t="s">
        <v>20</v>
      </c>
      <c r="M590" t="s">
        <v>692</v>
      </c>
      <c r="N590" t="s">
        <v>698</v>
      </c>
      <c r="O590">
        <v>34</v>
      </c>
      <c r="P590" t="s">
        <v>526</v>
      </c>
      <c r="Q590" s="27">
        <f>O590*km_per_mile*'Transportation Calcs'!$E$6</f>
        <v>2.1773103003701895E-2</v>
      </c>
      <c r="T590" t="s">
        <v>527</v>
      </c>
    </row>
    <row r="591" spans="2:20" hidden="1" x14ac:dyDescent="0.45">
      <c r="C591" s="29" t="s">
        <v>70</v>
      </c>
      <c r="F591" t="s">
        <v>520</v>
      </c>
      <c r="G591" t="s">
        <v>521</v>
      </c>
      <c r="H591" t="s">
        <v>699</v>
      </c>
      <c r="I591" t="s">
        <v>225</v>
      </c>
      <c r="J591" t="s">
        <v>523</v>
      </c>
      <c r="K591" t="s">
        <v>686</v>
      </c>
      <c r="M591" t="s">
        <v>228</v>
      </c>
      <c r="N591" t="s">
        <v>249</v>
      </c>
      <c r="O591" s="27">
        <v>3.5999999999999999E-7</v>
      </c>
      <c r="P591" t="s">
        <v>526</v>
      </c>
      <c r="Q591"/>
      <c r="T591" t="s">
        <v>527</v>
      </c>
    </row>
    <row r="592" spans="2:20" hidden="1" x14ac:dyDescent="0.45">
      <c r="C592" s="29" t="s">
        <v>70</v>
      </c>
      <c r="D592" s="29" t="s">
        <v>55</v>
      </c>
      <c r="F592" t="s">
        <v>520</v>
      </c>
      <c r="G592" t="s">
        <v>521</v>
      </c>
      <c r="H592" t="s">
        <v>700</v>
      </c>
      <c r="I592" t="s">
        <v>689</v>
      </c>
      <c r="J592" t="s">
        <v>39</v>
      </c>
      <c r="K592" t="s">
        <v>524</v>
      </c>
      <c r="L592" t="s">
        <v>701</v>
      </c>
      <c r="M592" t="s">
        <v>692</v>
      </c>
      <c r="N592" t="s">
        <v>693</v>
      </c>
      <c r="O592">
        <v>2.14</v>
      </c>
      <c r="P592" t="s">
        <v>694</v>
      </c>
      <c r="Q592"/>
      <c r="T592" t="s">
        <v>527</v>
      </c>
    </row>
    <row r="593" spans="2:20" hidden="1" x14ac:dyDescent="0.45">
      <c r="C593" s="29" t="s">
        <v>70</v>
      </c>
      <c r="D593" s="29" t="s">
        <v>46</v>
      </c>
      <c r="F593" t="s">
        <v>520</v>
      </c>
      <c r="G593" t="s">
        <v>521</v>
      </c>
      <c r="H593" t="s">
        <v>702</v>
      </c>
      <c r="I593" t="s">
        <v>225</v>
      </c>
      <c r="J593" t="s">
        <v>523</v>
      </c>
      <c r="K593" t="s">
        <v>690</v>
      </c>
      <c r="L593" t="s">
        <v>703</v>
      </c>
      <c r="M593" t="s">
        <v>228</v>
      </c>
      <c r="N593" t="s">
        <v>249</v>
      </c>
      <c r="O593" s="27">
        <v>3.5999999999999999E-7</v>
      </c>
      <c r="P593" t="s">
        <v>526</v>
      </c>
      <c r="Q593" s="27">
        <f>O593*km_per_mile*'Transportation Calcs'!$D$6</f>
        <v>2.3199682807143119E-10</v>
      </c>
      <c r="T593" t="s">
        <v>527</v>
      </c>
    </row>
    <row r="594" spans="2:20" hidden="1" x14ac:dyDescent="0.45">
      <c r="C594" s="29" t="s">
        <v>70</v>
      </c>
      <c r="D594" s="29" t="s">
        <v>56</v>
      </c>
      <c r="F594" t="s">
        <v>520</v>
      </c>
      <c r="G594" t="s">
        <v>521</v>
      </c>
      <c r="H594" t="s">
        <v>704</v>
      </c>
      <c r="I594" t="s">
        <v>225</v>
      </c>
      <c r="J594" t="s">
        <v>523</v>
      </c>
      <c r="K594" t="s">
        <v>659</v>
      </c>
      <c r="L594" t="s">
        <v>705</v>
      </c>
      <c r="M594" t="s">
        <v>228</v>
      </c>
      <c r="N594" t="s">
        <v>249</v>
      </c>
      <c r="O594" s="27">
        <v>3.5999999999999999E-7</v>
      </c>
      <c r="P594" t="s">
        <v>526</v>
      </c>
      <c r="Q594" s="49">
        <f>O594*km_per_mile*'Transportation Calcs'!$E$6</f>
        <v>2.3053873768625535E-10</v>
      </c>
      <c r="T594" t="s">
        <v>527</v>
      </c>
    </row>
    <row r="595" spans="2:20" hidden="1" x14ac:dyDescent="0.45">
      <c r="C595" s="29" t="s">
        <v>70</v>
      </c>
      <c r="D595" s="29" t="s">
        <v>56</v>
      </c>
      <c r="F595" t="s">
        <v>520</v>
      </c>
      <c r="G595" t="s">
        <v>521</v>
      </c>
      <c r="H595" t="s">
        <v>704</v>
      </c>
      <c r="I595" t="s">
        <v>225</v>
      </c>
      <c r="J595" t="s">
        <v>523</v>
      </c>
      <c r="K595" t="s">
        <v>659</v>
      </c>
      <c r="L595" t="s">
        <v>705</v>
      </c>
      <c r="M595" t="s">
        <v>228</v>
      </c>
      <c r="N595" t="s">
        <v>358</v>
      </c>
      <c r="O595" s="27">
        <v>2.6E-7</v>
      </c>
      <c r="P595" t="s">
        <v>526</v>
      </c>
      <c r="Q595" s="49">
        <f>O595*km_per_mile*'Transportation Calcs'!$E$6</f>
        <v>1.6650019944007331E-10</v>
      </c>
      <c r="T595" t="s">
        <v>527</v>
      </c>
    </row>
    <row r="596" spans="2:20" hidden="1" x14ac:dyDescent="0.45">
      <c r="C596" s="29" t="s">
        <v>70</v>
      </c>
      <c r="D596" s="29" t="s">
        <v>55</v>
      </c>
      <c r="F596" t="s">
        <v>520</v>
      </c>
      <c r="G596" t="s">
        <v>521</v>
      </c>
      <c r="H596" t="s">
        <v>706</v>
      </c>
      <c r="I596" t="s">
        <v>689</v>
      </c>
      <c r="J596" t="s">
        <v>39</v>
      </c>
      <c r="K596" t="s">
        <v>524</v>
      </c>
      <c r="L596" t="s">
        <v>707</v>
      </c>
      <c r="M596" t="s">
        <v>692</v>
      </c>
      <c r="N596" t="s">
        <v>693</v>
      </c>
      <c r="O596">
        <v>1.49</v>
      </c>
      <c r="P596" t="s">
        <v>694</v>
      </c>
      <c r="Q596"/>
      <c r="T596" t="s">
        <v>527</v>
      </c>
    </row>
    <row r="597" spans="2:20" hidden="1" x14ac:dyDescent="0.45">
      <c r="C597" s="29" t="s">
        <v>70</v>
      </c>
      <c r="D597" s="29" t="s">
        <v>197</v>
      </c>
      <c r="F597" t="s">
        <v>520</v>
      </c>
      <c r="G597" t="s">
        <v>521</v>
      </c>
      <c r="H597" t="s">
        <v>708</v>
      </c>
      <c r="I597" t="s">
        <v>689</v>
      </c>
      <c r="J597" t="s">
        <v>39</v>
      </c>
      <c r="K597" t="s">
        <v>21</v>
      </c>
      <c r="L597" t="s">
        <v>598</v>
      </c>
      <c r="M597" t="s">
        <v>692</v>
      </c>
      <c r="N597" t="s">
        <v>693</v>
      </c>
      <c r="O597">
        <v>2.75</v>
      </c>
      <c r="P597" t="s">
        <v>694</v>
      </c>
      <c r="Q597"/>
      <c r="T597" t="s">
        <v>527</v>
      </c>
    </row>
    <row r="598" spans="2:20" hidden="1" x14ac:dyDescent="0.45">
      <c r="C598" s="29" t="s">
        <v>70</v>
      </c>
      <c r="D598" s="29" t="s">
        <v>55</v>
      </c>
      <c r="F598" t="s">
        <v>520</v>
      </c>
      <c r="G598" t="s">
        <v>521</v>
      </c>
      <c r="H598" t="s">
        <v>709</v>
      </c>
      <c r="I598" t="s">
        <v>689</v>
      </c>
      <c r="J598" t="s">
        <v>39</v>
      </c>
      <c r="K598" t="s">
        <v>524</v>
      </c>
      <c r="L598" t="s">
        <v>710</v>
      </c>
      <c r="M598" t="s">
        <v>692</v>
      </c>
      <c r="N598" t="s">
        <v>698</v>
      </c>
      <c r="O598">
        <v>56</v>
      </c>
      <c r="P598" t="s">
        <v>526</v>
      </c>
      <c r="Q598" s="27">
        <f>O598*km_per_mile*'Transportation Calcs'!$E$6</f>
        <v>3.5861581417861943E-2</v>
      </c>
      <c r="T598" t="s">
        <v>527</v>
      </c>
    </row>
    <row r="599" spans="2:20" hidden="1" x14ac:dyDescent="0.45">
      <c r="C599" s="29" t="s">
        <v>70</v>
      </c>
      <c r="D599" s="29" t="s">
        <v>197</v>
      </c>
      <c r="F599" t="s">
        <v>520</v>
      </c>
      <c r="G599" t="s">
        <v>521</v>
      </c>
      <c r="H599" t="s">
        <v>711</v>
      </c>
      <c r="I599" t="s">
        <v>689</v>
      </c>
      <c r="J599" t="s">
        <v>39</v>
      </c>
      <c r="K599" t="s">
        <v>21</v>
      </c>
      <c r="L599" t="s">
        <v>712</v>
      </c>
      <c r="M599" t="s">
        <v>692</v>
      </c>
      <c r="N599" t="s">
        <v>698</v>
      </c>
      <c r="O599">
        <v>57</v>
      </c>
      <c r="P599" t="s">
        <v>526</v>
      </c>
      <c r="Q599">
        <f>O599*km_per_mile*'Transportation Calcs'!$H$6</f>
        <v>3.3679873354075664E-2</v>
      </c>
      <c r="T599" t="s">
        <v>527</v>
      </c>
    </row>
    <row r="600" spans="2:20" hidden="1" x14ac:dyDescent="0.45">
      <c r="C600" s="29" t="s">
        <v>70</v>
      </c>
      <c r="D600" s="29" t="s">
        <v>55</v>
      </c>
      <c r="F600" t="s">
        <v>520</v>
      </c>
      <c r="G600" t="s">
        <v>521</v>
      </c>
      <c r="H600" t="s">
        <v>713</v>
      </c>
      <c r="I600" t="s">
        <v>689</v>
      </c>
      <c r="J600" t="s">
        <v>39</v>
      </c>
      <c r="K600" t="s">
        <v>524</v>
      </c>
      <c r="L600" t="s">
        <v>714</v>
      </c>
      <c r="M600" t="s">
        <v>692</v>
      </c>
      <c r="N600" t="s">
        <v>693</v>
      </c>
      <c r="O600">
        <v>4.16</v>
      </c>
      <c r="P600" t="s">
        <v>694</v>
      </c>
      <c r="Q600"/>
      <c r="T600" t="s">
        <v>527</v>
      </c>
    </row>
    <row r="601" spans="2:20" hidden="1" x14ac:dyDescent="0.45">
      <c r="B601" s="29" t="s">
        <v>34</v>
      </c>
      <c r="C601" s="29" t="s">
        <v>70</v>
      </c>
      <c r="D601" s="29" t="s">
        <v>55</v>
      </c>
      <c r="F601" t="s">
        <v>520</v>
      </c>
      <c r="G601" t="s">
        <v>521</v>
      </c>
      <c r="H601" t="s">
        <v>715</v>
      </c>
      <c r="I601" t="s">
        <v>225</v>
      </c>
      <c r="J601" t="s">
        <v>523</v>
      </c>
      <c r="K601" t="s">
        <v>524</v>
      </c>
      <c r="L601" t="s">
        <v>572</v>
      </c>
      <c r="M601" t="s">
        <v>228</v>
      </c>
      <c r="N601" t="s">
        <v>34</v>
      </c>
      <c r="O601">
        <v>0.53</v>
      </c>
      <c r="P601" t="s">
        <v>526</v>
      </c>
      <c r="Q601" s="27">
        <f>O601*km_per_mile*'Transportation Calcs'!$E$6</f>
        <v>3.3940425270476485E-4</v>
      </c>
      <c r="T601" t="s">
        <v>527</v>
      </c>
    </row>
    <row r="602" spans="2:20" hidden="1" x14ac:dyDescent="0.45">
      <c r="B602" s="29" t="s">
        <v>24</v>
      </c>
      <c r="C602" s="29" t="s">
        <v>70</v>
      </c>
      <c r="D602" s="29" t="s">
        <v>55</v>
      </c>
      <c r="F602" t="s">
        <v>520</v>
      </c>
      <c r="G602" t="s">
        <v>521</v>
      </c>
      <c r="H602" t="s">
        <v>716</v>
      </c>
      <c r="I602" t="s">
        <v>225</v>
      </c>
      <c r="J602" t="s">
        <v>523</v>
      </c>
      <c r="K602" t="s">
        <v>524</v>
      </c>
      <c r="L602" t="s">
        <v>576</v>
      </c>
      <c r="M602" t="s">
        <v>228</v>
      </c>
      <c r="N602" t="s">
        <v>261</v>
      </c>
      <c r="O602">
        <v>0.11899999999999999</v>
      </c>
      <c r="P602" t="s">
        <v>526</v>
      </c>
      <c r="Q602" s="27">
        <f>O602*km_per_mile*'Transportation Calcs'!$E$6</f>
        <v>7.6205860512956619E-5</v>
      </c>
      <c r="T602" t="s">
        <v>527</v>
      </c>
    </row>
    <row r="603" spans="2:20" hidden="1" x14ac:dyDescent="0.45">
      <c r="C603" s="29" t="s">
        <v>70</v>
      </c>
      <c r="D603" s="29" t="s">
        <v>55</v>
      </c>
      <c r="F603" t="s">
        <v>520</v>
      </c>
      <c r="G603" t="s">
        <v>521</v>
      </c>
      <c r="H603" t="s">
        <v>715</v>
      </c>
      <c r="I603" t="s">
        <v>225</v>
      </c>
      <c r="J603" t="s">
        <v>523</v>
      </c>
      <c r="K603" t="s">
        <v>524</v>
      </c>
      <c r="L603" t="s">
        <v>572</v>
      </c>
      <c r="M603" t="s">
        <v>228</v>
      </c>
      <c r="N603" t="s">
        <v>240</v>
      </c>
      <c r="O603" s="27">
        <v>1.8199999999999999E-5</v>
      </c>
      <c r="P603" t="s">
        <v>526</v>
      </c>
      <c r="Q603" s="27">
        <f>O603*km_per_mile*'Transportation Calcs'!$E$6</f>
        <v>1.1655013960805131E-8</v>
      </c>
      <c r="T603" t="s">
        <v>527</v>
      </c>
    </row>
    <row r="604" spans="2:20" hidden="1" x14ac:dyDescent="0.45">
      <c r="B604" s="29" t="s">
        <v>33</v>
      </c>
      <c r="C604" s="29" t="s">
        <v>70</v>
      </c>
      <c r="D604" s="29" t="s">
        <v>55</v>
      </c>
      <c r="F604" t="s">
        <v>520</v>
      </c>
      <c r="G604" t="s">
        <v>521</v>
      </c>
      <c r="H604" t="s">
        <v>717</v>
      </c>
      <c r="I604" t="s">
        <v>225</v>
      </c>
      <c r="J604" t="s">
        <v>523</v>
      </c>
      <c r="K604" t="s">
        <v>524</v>
      </c>
      <c r="L604" t="s">
        <v>566</v>
      </c>
      <c r="M604" t="s">
        <v>228</v>
      </c>
      <c r="N604" t="s">
        <v>33</v>
      </c>
      <c r="O604">
        <v>0.01</v>
      </c>
      <c r="P604" t="s">
        <v>526</v>
      </c>
      <c r="Q604" s="27">
        <f>O604*km_per_mile*'Transportation Calcs'!$E$6</f>
        <v>6.4038538246182036E-6</v>
      </c>
      <c r="T604" t="s">
        <v>527</v>
      </c>
    </row>
    <row r="605" spans="2:20" hidden="1" x14ac:dyDescent="0.45">
      <c r="B605" s="29" t="s">
        <v>34</v>
      </c>
      <c r="C605" s="29" t="s">
        <v>70</v>
      </c>
      <c r="D605" s="29" t="s">
        <v>55</v>
      </c>
      <c r="F605" t="s">
        <v>520</v>
      </c>
      <c r="G605" t="s">
        <v>521</v>
      </c>
      <c r="H605" t="s">
        <v>718</v>
      </c>
      <c r="I605" t="s">
        <v>225</v>
      </c>
      <c r="J605" t="s">
        <v>523</v>
      </c>
      <c r="K605" t="s">
        <v>524</v>
      </c>
      <c r="L605" t="s">
        <v>568</v>
      </c>
      <c r="M605" t="s">
        <v>228</v>
      </c>
      <c r="N605" t="s">
        <v>34</v>
      </c>
      <c r="O605">
        <v>0.66300000000000003</v>
      </c>
      <c r="P605" t="s">
        <v>526</v>
      </c>
      <c r="Q605" s="27">
        <f>O605*km_per_mile*'Transportation Calcs'!$E$6</f>
        <v>4.2457550857218692E-4</v>
      </c>
      <c r="T605" t="s">
        <v>527</v>
      </c>
    </row>
    <row r="606" spans="2:20" hidden="1" x14ac:dyDescent="0.45">
      <c r="B606" s="29" t="s">
        <v>25</v>
      </c>
      <c r="C606" s="29" t="s">
        <v>70</v>
      </c>
      <c r="D606" s="29" t="s">
        <v>55</v>
      </c>
      <c r="F606" t="s">
        <v>520</v>
      </c>
      <c r="G606" t="s">
        <v>521</v>
      </c>
      <c r="H606" t="s">
        <v>719</v>
      </c>
      <c r="I606" t="s">
        <v>225</v>
      </c>
      <c r="J606" t="s">
        <v>523</v>
      </c>
      <c r="K606" t="s">
        <v>524</v>
      </c>
      <c r="L606" t="s">
        <v>533</v>
      </c>
      <c r="M606" t="s">
        <v>228</v>
      </c>
      <c r="N606" t="s">
        <v>25</v>
      </c>
      <c r="O606">
        <v>0.62</v>
      </c>
      <c r="P606" t="s">
        <v>526</v>
      </c>
      <c r="Q606" s="27">
        <f>O606*km_per_mile*'Transportation Calcs'!$E$6</f>
        <v>3.9703893712632863E-4</v>
      </c>
      <c r="T606" t="s">
        <v>527</v>
      </c>
    </row>
    <row r="607" spans="2:20" hidden="1" x14ac:dyDescent="0.45">
      <c r="B607" s="29" t="s">
        <v>34</v>
      </c>
      <c r="C607" s="29" t="s">
        <v>70</v>
      </c>
      <c r="D607" s="29" t="s">
        <v>55</v>
      </c>
      <c r="F607" t="s">
        <v>520</v>
      </c>
      <c r="G607" t="s">
        <v>521</v>
      </c>
      <c r="H607" t="s">
        <v>719</v>
      </c>
      <c r="I607" t="s">
        <v>225</v>
      </c>
      <c r="J607" t="s">
        <v>523</v>
      </c>
      <c r="K607" t="s">
        <v>524</v>
      </c>
      <c r="L607" t="s">
        <v>533</v>
      </c>
      <c r="M607" t="s">
        <v>228</v>
      </c>
      <c r="N607" t="s">
        <v>34</v>
      </c>
      <c r="O607">
        <v>0.39800000000000002</v>
      </c>
      <c r="P607" t="s">
        <v>526</v>
      </c>
      <c r="Q607" s="27">
        <f>O607*km_per_mile*'Transportation Calcs'!$E$6</f>
        <v>2.5487338221980455E-4</v>
      </c>
      <c r="T607" t="s">
        <v>527</v>
      </c>
    </row>
    <row r="608" spans="2:20" hidden="1" x14ac:dyDescent="0.45">
      <c r="B608" s="29" t="s">
        <v>33</v>
      </c>
      <c r="C608" s="29" t="s">
        <v>70</v>
      </c>
      <c r="D608" s="29" t="s">
        <v>55</v>
      </c>
      <c r="F608" t="s">
        <v>520</v>
      </c>
      <c r="G608" t="s">
        <v>521</v>
      </c>
      <c r="H608" t="s">
        <v>719</v>
      </c>
      <c r="I608" t="s">
        <v>225</v>
      </c>
      <c r="J608" t="s">
        <v>523</v>
      </c>
      <c r="K608" t="s">
        <v>524</v>
      </c>
      <c r="L608" t="s">
        <v>533</v>
      </c>
      <c r="M608" t="s">
        <v>228</v>
      </c>
      <c r="N608" t="s">
        <v>33</v>
      </c>
      <c r="O608">
        <v>2E-3</v>
      </c>
      <c r="P608" t="s">
        <v>526</v>
      </c>
      <c r="Q608" s="27">
        <f>O608*km_per_mile*'Transportation Calcs'!$E$6</f>
        <v>1.2807707649236408E-6</v>
      </c>
      <c r="T608" t="s">
        <v>527</v>
      </c>
    </row>
    <row r="609" spans="2:20" hidden="1" x14ac:dyDescent="0.45">
      <c r="B609" s="29" t="s">
        <v>26</v>
      </c>
      <c r="C609" s="29" t="s">
        <v>70</v>
      </c>
      <c r="D609" s="29" t="s">
        <v>55</v>
      </c>
      <c r="F609" t="s">
        <v>520</v>
      </c>
      <c r="G609" t="s">
        <v>521</v>
      </c>
      <c r="H609" t="s">
        <v>720</v>
      </c>
      <c r="I609" t="s">
        <v>225</v>
      </c>
      <c r="J609" t="s">
        <v>523</v>
      </c>
      <c r="K609" t="s">
        <v>524</v>
      </c>
      <c r="L609" t="s">
        <v>564</v>
      </c>
      <c r="M609" t="s">
        <v>228</v>
      </c>
      <c r="N609" t="s">
        <v>26</v>
      </c>
      <c r="O609">
        <v>2.5299999999999998</v>
      </c>
      <c r="P609" t="s">
        <v>526</v>
      </c>
      <c r="Q609" s="27">
        <f>O609*km_per_mile*'Transportation Calcs'!$E$6</f>
        <v>1.6201750176284056E-3</v>
      </c>
      <c r="T609" t="s">
        <v>527</v>
      </c>
    </row>
    <row r="610" spans="2:20" hidden="1" x14ac:dyDescent="0.45">
      <c r="C610" s="29" t="s">
        <v>70</v>
      </c>
      <c r="D610" s="29" t="s">
        <v>55</v>
      </c>
      <c r="F610" t="s">
        <v>520</v>
      </c>
      <c r="G610" t="s">
        <v>521</v>
      </c>
      <c r="H610" t="s">
        <v>721</v>
      </c>
      <c r="I610" t="s">
        <v>225</v>
      </c>
      <c r="J610" t="s">
        <v>523</v>
      </c>
      <c r="K610" t="s">
        <v>524</v>
      </c>
      <c r="L610" t="s">
        <v>722</v>
      </c>
      <c r="M610" t="s">
        <v>228</v>
      </c>
      <c r="N610" t="s">
        <v>400</v>
      </c>
      <c r="O610">
        <v>2E-3</v>
      </c>
      <c r="P610" t="s">
        <v>526</v>
      </c>
      <c r="Q610" s="27">
        <f>O610*km_per_mile*'Transportation Calcs'!$E$6</f>
        <v>1.2807707649236408E-6</v>
      </c>
      <c r="T610" t="s">
        <v>527</v>
      </c>
    </row>
    <row r="611" spans="2:20" hidden="1" x14ac:dyDescent="0.45">
      <c r="B611" s="29" t="s">
        <v>34</v>
      </c>
      <c r="C611" s="29" t="s">
        <v>70</v>
      </c>
      <c r="D611" s="29" t="s">
        <v>55</v>
      </c>
      <c r="F611" t="s">
        <v>520</v>
      </c>
      <c r="G611" t="s">
        <v>521</v>
      </c>
      <c r="H611" t="s">
        <v>720</v>
      </c>
      <c r="I611" t="s">
        <v>225</v>
      </c>
      <c r="J611" t="s">
        <v>523</v>
      </c>
      <c r="K611" t="s">
        <v>524</v>
      </c>
      <c r="L611" t="s">
        <v>564</v>
      </c>
      <c r="M611" t="s">
        <v>228</v>
      </c>
      <c r="N611" t="s">
        <v>34</v>
      </c>
      <c r="O611">
        <v>0.66300000000000003</v>
      </c>
      <c r="P611" t="s">
        <v>526</v>
      </c>
      <c r="Q611" s="27">
        <f>O611*km_per_mile*'Transportation Calcs'!$E$6</f>
        <v>4.2457550857218692E-4</v>
      </c>
      <c r="T611" t="s">
        <v>527</v>
      </c>
    </row>
    <row r="612" spans="2:20" hidden="1" x14ac:dyDescent="0.45">
      <c r="B612" s="29" t="s">
        <v>26</v>
      </c>
      <c r="C612" s="29" t="s">
        <v>70</v>
      </c>
      <c r="D612" s="29" t="s">
        <v>55</v>
      </c>
      <c r="F612" t="s">
        <v>520</v>
      </c>
      <c r="G612" t="s">
        <v>521</v>
      </c>
      <c r="H612" t="s">
        <v>723</v>
      </c>
      <c r="I612" t="s">
        <v>225</v>
      </c>
      <c r="J612" t="s">
        <v>523</v>
      </c>
      <c r="K612" t="s">
        <v>524</v>
      </c>
      <c r="L612" t="s">
        <v>574</v>
      </c>
      <c r="M612" t="s">
        <v>228</v>
      </c>
      <c r="N612" t="s">
        <v>26</v>
      </c>
      <c r="O612">
        <v>2.4</v>
      </c>
      <c r="P612" t="s">
        <v>526</v>
      </c>
      <c r="Q612" s="27">
        <f>O612*km_per_mile*'Transportation Calcs'!$E$6</f>
        <v>1.5369249179083689E-3</v>
      </c>
      <c r="T612" t="s">
        <v>527</v>
      </c>
    </row>
    <row r="613" spans="2:20" hidden="1" x14ac:dyDescent="0.45">
      <c r="C613" s="29" t="s">
        <v>70</v>
      </c>
      <c r="D613" s="29" t="s">
        <v>55</v>
      </c>
      <c r="F613" t="s">
        <v>520</v>
      </c>
      <c r="G613" t="s">
        <v>521</v>
      </c>
      <c r="H613" t="s">
        <v>724</v>
      </c>
      <c r="I613" t="s">
        <v>225</v>
      </c>
      <c r="J613" t="s">
        <v>523</v>
      </c>
      <c r="K613" t="s">
        <v>524</v>
      </c>
      <c r="L613" t="s">
        <v>725</v>
      </c>
      <c r="M613" t="s">
        <v>228</v>
      </c>
      <c r="N613" t="s">
        <v>240</v>
      </c>
      <c r="O613" s="27">
        <v>1.8199999999999999E-5</v>
      </c>
      <c r="P613" t="s">
        <v>526</v>
      </c>
      <c r="Q613" s="27">
        <f>O613*km_per_mile*'Transportation Calcs'!$E$6</f>
        <v>1.1655013960805131E-8</v>
      </c>
      <c r="T613" t="s">
        <v>527</v>
      </c>
    </row>
    <row r="614" spans="2:20" hidden="1" x14ac:dyDescent="0.45">
      <c r="B614" s="29" t="s">
        <v>33</v>
      </c>
      <c r="C614" s="29" t="s">
        <v>70</v>
      </c>
      <c r="D614" s="29" t="s">
        <v>55</v>
      </c>
      <c r="F614" t="s">
        <v>520</v>
      </c>
      <c r="G614" t="s">
        <v>521</v>
      </c>
      <c r="H614" t="s">
        <v>726</v>
      </c>
      <c r="I614" t="s">
        <v>225</v>
      </c>
      <c r="J614" t="s">
        <v>523</v>
      </c>
      <c r="K614" t="s">
        <v>524</v>
      </c>
      <c r="L614" t="s">
        <v>727</v>
      </c>
      <c r="M614" t="s">
        <v>228</v>
      </c>
      <c r="N614" t="s">
        <v>33</v>
      </c>
      <c r="O614">
        <v>1.2999999999999999E-3</v>
      </c>
      <c r="P614" t="s">
        <v>526</v>
      </c>
      <c r="Q614" s="27">
        <f>O614*km_per_mile*'Transportation Calcs'!$E$6</f>
        <v>8.3250099720036648E-7</v>
      </c>
      <c r="T614" t="s">
        <v>527</v>
      </c>
    </row>
    <row r="615" spans="2:20" hidden="1" x14ac:dyDescent="0.45">
      <c r="B615" s="29" t="s">
        <v>26</v>
      </c>
      <c r="C615" s="29" t="s">
        <v>70</v>
      </c>
      <c r="D615" s="29" t="s">
        <v>55</v>
      </c>
      <c r="F615" t="s">
        <v>520</v>
      </c>
      <c r="G615" t="s">
        <v>521</v>
      </c>
      <c r="H615" t="s">
        <v>718</v>
      </c>
      <c r="I615" t="s">
        <v>225</v>
      </c>
      <c r="J615" t="s">
        <v>523</v>
      </c>
      <c r="K615" t="s">
        <v>524</v>
      </c>
      <c r="L615" t="s">
        <v>568</v>
      </c>
      <c r="M615" t="s">
        <v>228</v>
      </c>
      <c r="N615" t="s">
        <v>26</v>
      </c>
      <c r="O615">
        <v>1.29</v>
      </c>
      <c r="P615" t="s">
        <v>526</v>
      </c>
      <c r="Q615" s="27">
        <f>O615*km_per_mile*'Transportation Calcs'!$E$6</f>
        <v>8.2609714337574837E-4</v>
      </c>
      <c r="T615" t="s">
        <v>527</v>
      </c>
    </row>
    <row r="616" spans="2:20" hidden="1" x14ac:dyDescent="0.45">
      <c r="B616" s="29" t="s">
        <v>34</v>
      </c>
      <c r="C616" s="29" t="s">
        <v>70</v>
      </c>
      <c r="D616" s="29" t="s">
        <v>55</v>
      </c>
      <c r="F616" t="s">
        <v>520</v>
      </c>
      <c r="G616" t="s">
        <v>521</v>
      </c>
      <c r="H616" t="s">
        <v>728</v>
      </c>
      <c r="I616" t="s">
        <v>225</v>
      </c>
      <c r="J616" t="s">
        <v>523</v>
      </c>
      <c r="K616" t="s">
        <v>524</v>
      </c>
      <c r="L616" t="s">
        <v>570</v>
      </c>
      <c r="M616" t="s">
        <v>228</v>
      </c>
      <c r="N616" t="s">
        <v>34</v>
      </c>
      <c r="O616">
        <v>0.66300000000000003</v>
      </c>
      <c r="P616" t="s">
        <v>526</v>
      </c>
      <c r="Q616" s="27">
        <f>O616*km_per_mile*'Transportation Calcs'!$E$6</f>
        <v>4.2457550857218692E-4</v>
      </c>
      <c r="T616" t="s">
        <v>527</v>
      </c>
    </row>
    <row r="617" spans="2:20" hidden="1" x14ac:dyDescent="0.45">
      <c r="C617" s="29" t="s">
        <v>70</v>
      </c>
      <c r="D617" s="29" t="s">
        <v>55</v>
      </c>
      <c r="F617" t="s">
        <v>520</v>
      </c>
      <c r="G617" t="s">
        <v>521</v>
      </c>
      <c r="H617" t="s">
        <v>728</v>
      </c>
      <c r="I617" t="s">
        <v>225</v>
      </c>
      <c r="J617" t="s">
        <v>523</v>
      </c>
      <c r="K617" t="s">
        <v>524</v>
      </c>
      <c r="L617" t="s">
        <v>570</v>
      </c>
      <c r="M617" t="s">
        <v>228</v>
      </c>
      <c r="N617" t="s">
        <v>400</v>
      </c>
      <c r="O617">
        <v>2E-3</v>
      </c>
      <c r="P617" t="s">
        <v>526</v>
      </c>
      <c r="Q617" s="27">
        <f>O617*km_per_mile*'Transportation Calcs'!$E$6</f>
        <v>1.2807707649236408E-6</v>
      </c>
      <c r="T617" t="s">
        <v>527</v>
      </c>
    </row>
    <row r="618" spans="2:20" hidden="1" x14ac:dyDescent="0.45">
      <c r="B618" s="29" t="s">
        <v>33</v>
      </c>
      <c r="C618" s="29" t="s">
        <v>70</v>
      </c>
      <c r="D618" s="29" t="s">
        <v>55</v>
      </c>
      <c r="F618" t="s">
        <v>520</v>
      </c>
      <c r="G618" t="s">
        <v>521</v>
      </c>
      <c r="H618" t="s">
        <v>728</v>
      </c>
      <c r="I618" t="s">
        <v>225</v>
      </c>
      <c r="J618" t="s">
        <v>523</v>
      </c>
      <c r="K618" t="s">
        <v>524</v>
      </c>
      <c r="L618" t="s">
        <v>570</v>
      </c>
      <c r="M618" t="s">
        <v>228</v>
      </c>
      <c r="N618" t="s">
        <v>33</v>
      </c>
      <c r="O618">
        <v>0.01</v>
      </c>
      <c r="P618" t="s">
        <v>526</v>
      </c>
      <c r="Q618" s="27">
        <f>O618*km_per_mile*'Transportation Calcs'!$E$6</f>
        <v>6.4038538246182036E-6</v>
      </c>
      <c r="T618" t="s">
        <v>527</v>
      </c>
    </row>
    <row r="619" spans="2:20" hidden="1" x14ac:dyDescent="0.45">
      <c r="C619" s="29" t="s">
        <v>70</v>
      </c>
      <c r="D619" s="29" t="s">
        <v>55</v>
      </c>
      <c r="F619" t="s">
        <v>520</v>
      </c>
      <c r="G619" t="s">
        <v>521</v>
      </c>
      <c r="H619" t="s">
        <v>729</v>
      </c>
      <c r="I619" t="s">
        <v>225</v>
      </c>
      <c r="J619" t="s">
        <v>523</v>
      </c>
      <c r="K619" t="s">
        <v>524</v>
      </c>
      <c r="L619" t="s">
        <v>730</v>
      </c>
      <c r="M619" t="s">
        <v>228</v>
      </c>
      <c r="N619" t="s">
        <v>240</v>
      </c>
      <c r="O619" s="27">
        <v>1.8199999999999999E-5</v>
      </c>
      <c r="P619" t="s">
        <v>526</v>
      </c>
      <c r="Q619" s="27">
        <f>O619*km_per_mile*'Transportation Calcs'!$E$6</f>
        <v>1.1655013960805131E-8</v>
      </c>
      <c r="T619" t="s">
        <v>527</v>
      </c>
    </row>
    <row r="620" spans="2:20" hidden="1" x14ac:dyDescent="0.45">
      <c r="C620" s="29" t="s">
        <v>70</v>
      </c>
      <c r="D620" s="29" t="s">
        <v>55</v>
      </c>
      <c r="F620" t="s">
        <v>520</v>
      </c>
      <c r="G620" t="s">
        <v>521</v>
      </c>
      <c r="H620" t="s">
        <v>729</v>
      </c>
      <c r="I620" t="s">
        <v>225</v>
      </c>
      <c r="J620" t="s">
        <v>523</v>
      </c>
      <c r="K620" t="s">
        <v>524</v>
      </c>
      <c r="L620" t="s">
        <v>730</v>
      </c>
      <c r="M620" t="s">
        <v>228</v>
      </c>
      <c r="N620" t="s">
        <v>400</v>
      </c>
      <c r="O620">
        <v>2E-3</v>
      </c>
      <c r="P620" t="s">
        <v>526</v>
      </c>
      <c r="Q620" s="27">
        <f>O620*km_per_mile*'Transportation Calcs'!$E$6</f>
        <v>1.2807707649236408E-6</v>
      </c>
      <c r="T620" t="s">
        <v>527</v>
      </c>
    </row>
    <row r="621" spans="2:20" hidden="1" x14ac:dyDescent="0.45">
      <c r="B621" s="29" t="s">
        <v>24</v>
      </c>
      <c r="C621" s="29" t="s">
        <v>70</v>
      </c>
      <c r="D621" s="29" t="s">
        <v>55</v>
      </c>
      <c r="F621" t="s">
        <v>520</v>
      </c>
      <c r="G621" t="s">
        <v>521</v>
      </c>
      <c r="H621" t="s">
        <v>729</v>
      </c>
      <c r="I621" t="s">
        <v>225</v>
      </c>
      <c r="J621" t="s">
        <v>523</v>
      </c>
      <c r="K621" t="s">
        <v>524</v>
      </c>
      <c r="L621" t="s">
        <v>730</v>
      </c>
      <c r="M621" t="s">
        <v>228</v>
      </c>
      <c r="N621" t="s">
        <v>261</v>
      </c>
      <c r="O621">
        <v>2.06</v>
      </c>
      <c r="P621" t="s">
        <v>526</v>
      </c>
      <c r="Q621" s="27">
        <f>O621*km_per_mile*'Transportation Calcs'!$E$6</f>
        <v>1.3191938878713502E-3</v>
      </c>
      <c r="T621" t="s">
        <v>527</v>
      </c>
    </row>
    <row r="622" spans="2:20" hidden="1" x14ac:dyDescent="0.45">
      <c r="B622" s="29" t="s">
        <v>26</v>
      </c>
      <c r="C622" s="29" t="s">
        <v>70</v>
      </c>
      <c r="D622" s="29" t="s">
        <v>55</v>
      </c>
      <c r="F622" t="s">
        <v>520</v>
      </c>
      <c r="G622" t="s">
        <v>521</v>
      </c>
      <c r="H622" t="s">
        <v>728</v>
      </c>
      <c r="I622" t="s">
        <v>225</v>
      </c>
      <c r="J622" t="s">
        <v>523</v>
      </c>
      <c r="K622" t="s">
        <v>524</v>
      </c>
      <c r="L622" t="s">
        <v>570</v>
      </c>
      <c r="M622" t="s">
        <v>228</v>
      </c>
      <c r="N622" t="s">
        <v>26</v>
      </c>
      <c r="O622">
        <v>2.66</v>
      </c>
      <c r="P622" t="s">
        <v>526</v>
      </c>
      <c r="Q622" s="27">
        <f>O622*km_per_mile*'Transportation Calcs'!$E$6</f>
        <v>1.7034251173484423E-3</v>
      </c>
      <c r="T622" t="s">
        <v>527</v>
      </c>
    </row>
    <row r="623" spans="2:20" hidden="1" x14ac:dyDescent="0.45">
      <c r="B623" s="29" t="s">
        <v>24</v>
      </c>
      <c r="C623" s="29" t="s">
        <v>70</v>
      </c>
      <c r="D623" s="29" t="s">
        <v>55</v>
      </c>
      <c r="F623" t="s">
        <v>520</v>
      </c>
      <c r="G623" t="s">
        <v>521</v>
      </c>
      <c r="H623" t="s">
        <v>731</v>
      </c>
      <c r="I623" t="s">
        <v>225</v>
      </c>
      <c r="J623" t="s">
        <v>523</v>
      </c>
      <c r="K623" t="s">
        <v>524</v>
      </c>
      <c r="L623" t="s">
        <v>540</v>
      </c>
      <c r="M623" t="s">
        <v>228</v>
      </c>
      <c r="N623" t="s">
        <v>261</v>
      </c>
      <c r="O623">
        <v>8.7999999999999995E-2</v>
      </c>
      <c r="P623" t="s">
        <v>526</v>
      </c>
      <c r="Q623" s="27">
        <f>O623*km_per_mile*'Transportation Calcs'!$E$6</f>
        <v>5.6353913656640193E-5</v>
      </c>
      <c r="T623" t="s">
        <v>527</v>
      </c>
    </row>
    <row r="624" spans="2:20" hidden="1" x14ac:dyDescent="0.45">
      <c r="B624" s="29" t="s">
        <v>33</v>
      </c>
      <c r="C624" s="29" t="s">
        <v>70</v>
      </c>
      <c r="D624" s="29" t="s">
        <v>55</v>
      </c>
      <c r="F624" t="s">
        <v>520</v>
      </c>
      <c r="G624" t="s">
        <v>521</v>
      </c>
      <c r="H624" t="s">
        <v>732</v>
      </c>
      <c r="I624" t="s">
        <v>225</v>
      </c>
      <c r="J624" t="s">
        <v>523</v>
      </c>
      <c r="K624" t="s">
        <v>524</v>
      </c>
      <c r="L624" t="s">
        <v>538</v>
      </c>
      <c r="M624" t="s">
        <v>228</v>
      </c>
      <c r="N624" t="s">
        <v>33</v>
      </c>
      <c r="O624">
        <v>2E-3</v>
      </c>
      <c r="P624" t="s">
        <v>526</v>
      </c>
      <c r="Q624" s="27">
        <f>O624*km_per_mile*'Transportation Calcs'!$E$6</f>
        <v>1.2807707649236408E-6</v>
      </c>
      <c r="T624" t="s">
        <v>527</v>
      </c>
    </row>
    <row r="625" spans="2:20" hidden="1" x14ac:dyDescent="0.45">
      <c r="B625" s="29" t="s">
        <v>24</v>
      </c>
      <c r="C625" s="29" t="s">
        <v>70</v>
      </c>
      <c r="D625" s="29" t="s">
        <v>55</v>
      </c>
      <c r="F625" t="s">
        <v>520</v>
      </c>
      <c r="G625" t="s">
        <v>521</v>
      </c>
      <c r="H625" t="s">
        <v>732</v>
      </c>
      <c r="I625" t="s">
        <v>225</v>
      </c>
      <c r="J625" t="s">
        <v>523</v>
      </c>
      <c r="K625" t="s">
        <v>524</v>
      </c>
      <c r="L625" t="s">
        <v>538</v>
      </c>
      <c r="M625" t="s">
        <v>228</v>
      </c>
      <c r="N625" t="s">
        <v>261</v>
      </c>
      <c r="O625">
        <v>4.8000000000000001E-2</v>
      </c>
      <c r="P625" t="s">
        <v>526</v>
      </c>
      <c r="Q625" s="27">
        <f>O625*km_per_mile*'Transportation Calcs'!$E$6</f>
        <v>3.0738498358167379E-5</v>
      </c>
      <c r="T625" t="s">
        <v>527</v>
      </c>
    </row>
    <row r="626" spans="2:20" hidden="1" x14ac:dyDescent="0.45">
      <c r="B626" s="29" t="s">
        <v>25</v>
      </c>
      <c r="C626" s="29" t="s">
        <v>70</v>
      </c>
      <c r="D626" s="29" t="s">
        <v>55</v>
      </c>
      <c r="F626" t="s">
        <v>520</v>
      </c>
      <c r="G626" t="s">
        <v>521</v>
      </c>
      <c r="H626" t="s">
        <v>733</v>
      </c>
      <c r="I626" t="s">
        <v>225</v>
      </c>
      <c r="J626" t="s">
        <v>523</v>
      </c>
      <c r="K626" t="s">
        <v>524</v>
      </c>
      <c r="L626" t="s">
        <v>542</v>
      </c>
      <c r="M626" t="s">
        <v>228</v>
      </c>
      <c r="N626" t="s">
        <v>25</v>
      </c>
      <c r="O626">
        <v>0.53</v>
      </c>
      <c r="P626" t="s">
        <v>526</v>
      </c>
      <c r="Q626" s="27">
        <f>O626*km_per_mile*'Transportation Calcs'!$E$6</f>
        <v>3.3940425270476485E-4</v>
      </c>
      <c r="T626" t="s">
        <v>527</v>
      </c>
    </row>
    <row r="627" spans="2:20" hidden="1" x14ac:dyDescent="0.45">
      <c r="C627" s="29" t="s">
        <v>70</v>
      </c>
      <c r="D627" s="29" t="s">
        <v>55</v>
      </c>
      <c r="F627" t="s">
        <v>520</v>
      </c>
      <c r="G627" t="s">
        <v>521</v>
      </c>
      <c r="H627" t="s">
        <v>734</v>
      </c>
      <c r="I627" t="s">
        <v>225</v>
      </c>
      <c r="J627" t="s">
        <v>523</v>
      </c>
      <c r="K627" t="s">
        <v>524</v>
      </c>
      <c r="L627" t="s">
        <v>550</v>
      </c>
      <c r="M627" t="s">
        <v>228</v>
      </c>
      <c r="N627" t="s">
        <v>240</v>
      </c>
      <c r="O627" s="27">
        <v>1.8199999999999999E-5</v>
      </c>
      <c r="P627" t="s">
        <v>526</v>
      </c>
      <c r="Q627" s="27">
        <f>O627*km_per_mile*'Transportation Calcs'!$E$6</f>
        <v>1.1655013960805131E-8</v>
      </c>
      <c r="T627" t="s">
        <v>527</v>
      </c>
    </row>
    <row r="628" spans="2:20" hidden="1" x14ac:dyDescent="0.45">
      <c r="B628" s="29" t="s">
        <v>34</v>
      </c>
      <c r="C628" s="29" t="s">
        <v>70</v>
      </c>
      <c r="D628" s="29" t="s">
        <v>55</v>
      </c>
      <c r="F628" t="s">
        <v>520</v>
      </c>
      <c r="G628" t="s">
        <v>521</v>
      </c>
      <c r="H628" t="s">
        <v>735</v>
      </c>
      <c r="I628" t="s">
        <v>225</v>
      </c>
      <c r="J628" t="s">
        <v>523</v>
      </c>
      <c r="K628" t="s">
        <v>524</v>
      </c>
      <c r="L628" t="s">
        <v>552</v>
      </c>
      <c r="M628" t="s">
        <v>228</v>
      </c>
      <c r="N628" t="s">
        <v>34</v>
      </c>
      <c r="O628">
        <v>0.59599999999999997</v>
      </c>
      <c r="P628" t="s">
        <v>526</v>
      </c>
      <c r="Q628" s="27">
        <f>O628*km_per_mile*'Transportation Calcs'!$E$6</f>
        <v>3.8166968794724497E-4</v>
      </c>
      <c r="T628" t="s">
        <v>527</v>
      </c>
    </row>
    <row r="629" spans="2:20" hidden="1" x14ac:dyDescent="0.45">
      <c r="C629" s="29" t="s">
        <v>70</v>
      </c>
      <c r="D629" s="29" t="s">
        <v>55</v>
      </c>
      <c r="F629" t="s">
        <v>520</v>
      </c>
      <c r="G629" t="s">
        <v>521</v>
      </c>
      <c r="H629" t="s">
        <v>735</v>
      </c>
      <c r="I629" t="s">
        <v>225</v>
      </c>
      <c r="J629" t="s">
        <v>523</v>
      </c>
      <c r="K629" t="s">
        <v>524</v>
      </c>
      <c r="L629" t="s">
        <v>552</v>
      </c>
      <c r="M629" t="s">
        <v>228</v>
      </c>
      <c r="N629" t="s">
        <v>240</v>
      </c>
      <c r="O629" s="27">
        <v>1.8199999999999999E-5</v>
      </c>
      <c r="P629" t="s">
        <v>526</v>
      </c>
      <c r="Q629" s="27">
        <f>O629*km_per_mile*'Transportation Calcs'!$E$6</f>
        <v>1.1655013960805131E-8</v>
      </c>
      <c r="T629" t="s">
        <v>527</v>
      </c>
    </row>
    <row r="630" spans="2:20" hidden="1" x14ac:dyDescent="0.45">
      <c r="B630" s="29" t="s">
        <v>34</v>
      </c>
      <c r="C630" s="29" t="s">
        <v>70</v>
      </c>
      <c r="D630" s="29" t="s">
        <v>55</v>
      </c>
      <c r="F630" t="s">
        <v>520</v>
      </c>
      <c r="G630" t="s">
        <v>521</v>
      </c>
      <c r="H630" t="s">
        <v>736</v>
      </c>
      <c r="I630" t="s">
        <v>225</v>
      </c>
      <c r="J630" t="s">
        <v>523</v>
      </c>
      <c r="K630" t="s">
        <v>524</v>
      </c>
      <c r="L630" t="s">
        <v>612</v>
      </c>
      <c r="M630" t="s">
        <v>228</v>
      </c>
      <c r="N630" t="s">
        <v>34</v>
      </c>
      <c r="O630">
        <v>0.39800000000000002</v>
      </c>
      <c r="P630" t="s">
        <v>526</v>
      </c>
      <c r="Q630" s="27">
        <f>O630*km_per_mile*'Transportation Calcs'!$E$6</f>
        <v>2.5487338221980455E-4</v>
      </c>
      <c r="T630" t="s">
        <v>527</v>
      </c>
    </row>
    <row r="631" spans="2:20" hidden="1" x14ac:dyDescent="0.45">
      <c r="C631" s="29" t="s">
        <v>70</v>
      </c>
      <c r="D631" s="29" t="s">
        <v>55</v>
      </c>
      <c r="F631" t="s">
        <v>520</v>
      </c>
      <c r="G631" t="s">
        <v>521</v>
      </c>
      <c r="H631" t="s">
        <v>736</v>
      </c>
      <c r="I631" t="s">
        <v>225</v>
      </c>
      <c r="J631" t="s">
        <v>523</v>
      </c>
      <c r="K631" t="s">
        <v>524</v>
      </c>
      <c r="L631" t="s">
        <v>612</v>
      </c>
      <c r="M631" t="s">
        <v>228</v>
      </c>
      <c r="N631" t="s">
        <v>240</v>
      </c>
      <c r="O631" s="27">
        <v>1.8199999999999999E-5</v>
      </c>
      <c r="P631" t="s">
        <v>526</v>
      </c>
      <c r="Q631" s="27">
        <f>O631*km_per_mile*'Transportation Calcs'!$E$6</f>
        <v>1.1655013960805131E-8</v>
      </c>
      <c r="T631" t="s">
        <v>527</v>
      </c>
    </row>
    <row r="632" spans="2:20" hidden="1" x14ac:dyDescent="0.45">
      <c r="B632" s="29" t="s">
        <v>24</v>
      </c>
      <c r="C632" s="29" t="s">
        <v>70</v>
      </c>
      <c r="D632" s="29" t="s">
        <v>55</v>
      </c>
      <c r="F632" t="s">
        <v>520</v>
      </c>
      <c r="G632" t="s">
        <v>521</v>
      </c>
      <c r="H632" t="s">
        <v>735</v>
      </c>
      <c r="I632" t="s">
        <v>225</v>
      </c>
      <c r="J632" t="s">
        <v>523</v>
      </c>
      <c r="K632" t="s">
        <v>524</v>
      </c>
      <c r="L632" t="s">
        <v>552</v>
      </c>
      <c r="M632" t="s">
        <v>228</v>
      </c>
      <c r="N632" t="s">
        <v>261</v>
      </c>
      <c r="O632">
        <v>0.43</v>
      </c>
      <c r="P632" t="s">
        <v>526</v>
      </c>
      <c r="Q632" s="27">
        <f>O632*km_per_mile*'Transportation Calcs'!$E$6</f>
        <v>2.7536571445858281E-4</v>
      </c>
      <c r="T632" t="s">
        <v>527</v>
      </c>
    </row>
    <row r="633" spans="2:20" hidden="1" x14ac:dyDescent="0.45">
      <c r="B633" s="29" t="s">
        <v>25</v>
      </c>
      <c r="C633" s="29" t="s">
        <v>70</v>
      </c>
      <c r="D633" s="29" t="s">
        <v>55</v>
      </c>
      <c r="F633" t="s">
        <v>520</v>
      </c>
      <c r="G633" t="s">
        <v>521</v>
      </c>
      <c r="H633" t="s">
        <v>737</v>
      </c>
      <c r="I633" t="s">
        <v>225</v>
      </c>
      <c r="J633" t="s">
        <v>523</v>
      </c>
      <c r="K633" t="s">
        <v>524</v>
      </c>
      <c r="L633" t="s">
        <v>531</v>
      </c>
      <c r="M633" t="s">
        <v>228</v>
      </c>
      <c r="N633" t="s">
        <v>25</v>
      </c>
      <c r="O633">
        <v>29.6</v>
      </c>
      <c r="P633" t="s">
        <v>526</v>
      </c>
      <c r="Q633" s="27">
        <f>O633*km_per_mile*'Transportation Calcs'!$E$6</f>
        <v>1.8955407320869887E-2</v>
      </c>
      <c r="T633" t="s">
        <v>527</v>
      </c>
    </row>
    <row r="634" spans="2:20" hidden="1" x14ac:dyDescent="0.45">
      <c r="B634" s="29" t="s">
        <v>34</v>
      </c>
      <c r="C634" s="29" t="s">
        <v>70</v>
      </c>
      <c r="D634" s="29" t="s">
        <v>55</v>
      </c>
      <c r="F634" t="s">
        <v>520</v>
      </c>
      <c r="G634" t="s">
        <v>521</v>
      </c>
      <c r="H634" t="s">
        <v>738</v>
      </c>
      <c r="I634" t="s">
        <v>225</v>
      </c>
      <c r="J634" t="s">
        <v>523</v>
      </c>
      <c r="K634" t="s">
        <v>524</v>
      </c>
      <c r="L634" t="s">
        <v>529</v>
      </c>
      <c r="M634" t="s">
        <v>228</v>
      </c>
      <c r="N634" t="s">
        <v>34</v>
      </c>
      <c r="O634">
        <v>0.39800000000000002</v>
      </c>
      <c r="P634" t="s">
        <v>526</v>
      </c>
      <c r="Q634" s="27">
        <f>O634*km_per_mile*'Transportation Calcs'!$E$6</f>
        <v>2.5487338221980455E-4</v>
      </c>
      <c r="T634" t="s">
        <v>527</v>
      </c>
    </row>
    <row r="635" spans="2:20" hidden="1" x14ac:dyDescent="0.45">
      <c r="B635" s="29" t="s">
        <v>25</v>
      </c>
      <c r="C635" s="29" t="s">
        <v>70</v>
      </c>
      <c r="D635" s="29" t="s">
        <v>55</v>
      </c>
      <c r="F635" t="s">
        <v>520</v>
      </c>
      <c r="G635" t="s">
        <v>521</v>
      </c>
      <c r="H635" t="s">
        <v>739</v>
      </c>
      <c r="I635" t="s">
        <v>225</v>
      </c>
      <c r="J635" t="s">
        <v>523</v>
      </c>
      <c r="K635" t="s">
        <v>524</v>
      </c>
      <c r="L635" t="s">
        <v>548</v>
      </c>
      <c r="M635" t="s">
        <v>228</v>
      </c>
      <c r="N635" t="s">
        <v>25</v>
      </c>
      <c r="O635">
        <v>13.4</v>
      </c>
      <c r="P635" t="s">
        <v>526</v>
      </c>
      <c r="Q635" s="27">
        <f>O635*km_per_mile*'Transportation Calcs'!$E$6</f>
        <v>8.5811641249883934E-3</v>
      </c>
      <c r="T635" t="s">
        <v>527</v>
      </c>
    </row>
    <row r="636" spans="2:20" hidden="1" x14ac:dyDescent="0.45">
      <c r="B636" s="29" t="s">
        <v>34</v>
      </c>
      <c r="C636" s="29" t="s">
        <v>70</v>
      </c>
      <c r="D636" s="29" t="s">
        <v>55</v>
      </c>
      <c r="F636" t="s">
        <v>520</v>
      </c>
      <c r="G636" t="s">
        <v>521</v>
      </c>
      <c r="H636" t="s">
        <v>740</v>
      </c>
      <c r="I636" t="s">
        <v>225</v>
      </c>
      <c r="J636" t="s">
        <v>523</v>
      </c>
      <c r="K636" t="s">
        <v>524</v>
      </c>
      <c r="L636" t="s">
        <v>546</v>
      </c>
      <c r="M636" t="s">
        <v>228</v>
      </c>
      <c r="N636" t="s">
        <v>34</v>
      </c>
      <c r="O636">
        <v>0.66300000000000003</v>
      </c>
      <c r="P636" t="s">
        <v>526</v>
      </c>
      <c r="Q636" s="27">
        <f>O636*km_per_mile*'Transportation Calcs'!$E$6</f>
        <v>4.2457550857218692E-4</v>
      </c>
      <c r="T636" t="s">
        <v>527</v>
      </c>
    </row>
    <row r="637" spans="2:20" hidden="1" x14ac:dyDescent="0.45">
      <c r="C637" s="29" t="s">
        <v>70</v>
      </c>
      <c r="D637" s="29" t="s">
        <v>55</v>
      </c>
      <c r="F637" t="s">
        <v>520</v>
      </c>
      <c r="G637" t="s">
        <v>521</v>
      </c>
      <c r="H637" t="s">
        <v>737</v>
      </c>
      <c r="I637" t="s">
        <v>225</v>
      </c>
      <c r="J637" t="s">
        <v>523</v>
      </c>
      <c r="K637" t="s">
        <v>524</v>
      </c>
      <c r="L637" t="s">
        <v>531</v>
      </c>
      <c r="M637" t="s">
        <v>228</v>
      </c>
      <c r="N637" t="s">
        <v>240</v>
      </c>
      <c r="O637" s="27">
        <v>1.8199999999999999E-5</v>
      </c>
      <c r="P637" t="s">
        <v>526</v>
      </c>
      <c r="Q637" s="27">
        <f>O637*km_per_mile*'Transportation Calcs'!$E$6</f>
        <v>1.1655013960805131E-8</v>
      </c>
      <c r="T637" t="s">
        <v>527</v>
      </c>
    </row>
    <row r="638" spans="2:20" hidden="1" x14ac:dyDescent="0.45">
      <c r="C638" s="29" t="s">
        <v>70</v>
      </c>
      <c r="D638" s="29" t="s">
        <v>55</v>
      </c>
      <c r="F638" t="s">
        <v>520</v>
      </c>
      <c r="G638" t="s">
        <v>521</v>
      </c>
      <c r="H638" t="s">
        <v>726</v>
      </c>
      <c r="I638" t="s">
        <v>225</v>
      </c>
      <c r="J638" t="s">
        <v>523</v>
      </c>
      <c r="K638" t="s">
        <v>524</v>
      </c>
      <c r="L638" t="s">
        <v>727</v>
      </c>
      <c r="M638" t="s">
        <v>228</v>
      </c>
      <c r="N638" t="s">
        <v>400</v>
      </c>
      <c r="O638">
        <v>1.23E-2</v>
      </c>
      <c r="P638" t="s">
        <v>526</v>
      </c>
      <c r="Q638" s="27">
        <f>O638*km_per_mile*'Transportation Calcs'!$E$6</f>
        <v>7.8767402042803908E-6</v>
      </c>
      <c r="T638" t="s">
        <v>527</v>
      </c>
    </row>
    <row r="639" spans="2:20" hidden="1" x14ac:dyDescent="0.45">
      <c r="C639" s="29" t="s">
        <v>70</v>
      </c>
      <c r="D639" s="29" t="s">
        <v>55</v>
      </c>
      <c r="F639" t="s">
        <v>520</v>
      </c>
      <c r="G639" t="s">
        <v>521</v>
      </c>
      <c r="H639" t="s">
        <v>741</v>
      </c>
      <c r="I639" t="s">
        <v>225</v>
      </c>
      <c r="J639" t="s">
        <v>523</v>
      </c>
      <c r="K639" t="s">
        <v>524</v>
      </c>
      <c r="L639" t="s">
        <v>544</v>
      </c>
      <c r="M639" t="s">
        <v>228</v>
      </c>
      <c r="N639" t="s">
        <v>400</v>
      </c>
      <c r="O639">
        <v>2E-3</v>
      </c>
      <c r="P639" t="s">
        <v>526</v>
      </c>
      <c r="Q639" s="27">
        <f>O639*km_per_mile*'Transportation Calcs'!$E$6</f>
        <v>1.2807707649236408E-6</v>
      </c>
      <c r="T639" t="s">
        <v>527</v>
      </c>
    </row>
    <row r="640" spans="2:20" hidden="1" x14ac:dyDescent="0.45">
      <c r="B640" s="29" t="s">
        <v>24</v>
      </c>
      <c r="C640" s="29" t="s">
        <v>70</v>
      </c>
      <c r="D640" s="29" t="s">
        <v>55</v>
      </c>
      <c r="F640" t="s">
        <v>520</v>
      </c>
      <c r="G640" t="s">
        <v>521</v>
      </c>
      <c r="H640" t="s">
        <v>741</v>
      </c>
      <c r="I640" t="s">
        <v>225</v>
      </c>
      <c r="J640" t="s">
        <v>523</v>
      </c>
      <c r="K640" t="s">
        <v>524</v>
      </c>
      <c r="L640" t="s">
        <v>544</v>
      </c>
      <c r="M640" t="s">
        <v>228</v>
      </c>
      <c r="N640" t="s">
        <v>261</v>
      </c>
      <c r="O640">
        <v>2.1</v>
      </c>
      <c r="P640" t="s">
        <v>526</v>
      </c>
      <c r="Q640" s="27">
        <f>O640*km_per_mile*'Transportation Calcs'!$E$6</f>
        <v>1.344809303169823E-3</v>
      </c>
      <c r="T640" t="s">
        <v>527</v>
      </c>
    </row>
    <row r="641" spans="1:20" hidden="1" x14ac:dyDescent="0.45">
      <c r="B641" s="29" t="s">
        <v>34</v>
      </c>
      <c r="C641" s="29" t="s">
        <v>70</v>
      </c>
      <c r="D641" s="29" t="s">
        <v>46</v>
      </c>
      <c r="F641" t="s">
        <v>520</v>
      </c>
      <c r="G641" t="s">
        <v>521</v>
      </c>
      <c r="H641" t="s">
        <v>742</v>
      </c>
      <c r="I641" t="s">
        <v>275</v>
      </c>
      <c r="J641" t="s">
        <v>743</v>
      </c>
      <c r="K641" t="s">
        <v>744</v>
      </c>
      <c r="M641" t="s">
        <v>228</v>
      </c>
      <c r="N641" t="s">
        <v>34</v>
      </c>
      <c r="O641">
        <v>2.75</v>
      </c>
      <c r="P641" t="s">
        <v>745</v>
      </c>
      <c r="Q641" s="49">
        <f>O641*1000/'Transportation Calcs'!$B$33</f>
        <v>5.4023647870244051E-2</v>
      </c>
      <c r="R641">
        <v>0</v>
      </c>
      <c r="S641">
        <v>0</v>
      </c>
      <c r="T641" t="s">
        <v>746</v>
      </c>
    </row>
    <row r="642" spans="1:20" hidden="1" x14ac:dyDescent="0.45">
      <c r="C642" s="29" t="s">
        <v>70</v>
      </c>
      <c r="D642" s="29" t="s">
        <v>197</v>
      </c>
      <c r="F642" t="s">
        <v>520</v>
      </c>
      <c r="G642" t="s">
        <v>521</v>
      </c>
      <c r="H642" t="s">
        <v>747</v>
      </c>
      <c r="I642" t="s">
        <v>748</v>
      </c>
      <c r="J642" t="s">
        <v>39</v>
      </c>
      <c r="K642" t="s">
        <v>21</v>
      </c>
      <c r="M642" t="s">
        <v>228</v>
      </c>
      <c r="N642" t="s">
        <v>698</v>
      </c>
      <c r="O642">
        <v>57.5</v>
      </c>
      <c r="P642" t="s">
        <v>526</v>
      </c>
      <c r="Q642">
        <f>O642*km_per_mile*'Transportation Calcs'!$H$6</f>
        <v>3.3975310839637736E-2</v>
      </c>
      <c r="R642">
        <v>0</v>
      </c>
      <c r="S642">
        <v>0</v>
      </c>
      <c r="T642" t="s">
        <v>749</v>
      </c>
    </row>
    <row r="643" spans="1:20" hidden="1" x14ac:dyDescent="0.45">
      <c r="B643" s="29" t="s">
        <v>34</v>
      </c>
      <c r="C643" s="29" t="s">
        <v>70</v>
      </c>
      <c r="D643" s="29" t="s">
        <v>55</v>
      </c>
      <c r="F643" t="s">
        <v>520</v>
      </c>
      <c r="G643" t="s">
        <v>521</v>
      </c>
      <c r="H643" t="s">
        <v>750</v>
      </c>
      <c r="I643" t="s">
        <v>275</v>
      </c>
      <c r="J643" t="s">
        <v>743</v>
      </c>
      <c r="K643" t="s">
        <v>751</v>
      </c>
      <c r="M643" t="s">
        <v>228</v>
      </c>
      <c r="N643" t="s">
        <v>34</v>
      </c>
      <c r="O643">
        <v>3.0609999999999999</v>
      </c>
      <c r="P643" t="s">
        <v>745</v>
      </c>
      <c r="Q643" s="49">
        <f>O643*1000/'Transportation Calcs'!$B$39</f>
        <v>7.2720111574006957E-2</v>
      </c>
      <c r="R643">
        <v>0</v>
      </c>
      <c r="S643">
        <v>0</v>
      </c>
      <c r="T643" t="s">
        <v>746</v>
      </c>
    </row>
    <row r="644" spans="1:20" hidden="1" x14ac:dyDescent="0.45">
      <c r="B644" s="29" t="s">
        <v>34</v>
      </c>
      <c r="C644" s="29" t="s">
        <v>70</v>
      </c>
      <c r="D644" s="29" t="s">
        <v>55</v>
      </c>
      <c r="F644" t="s">
        <v>520</v>
      </c>
      <c r="G644" t="s">
        <v>521</v>
      </c>
      <c r="H644" t="s">
        <v>750</v>
      </c>
      <c r="I644" t="s">
        <v>275</v>
      </c>
      <c r="J644" t="s">
        <v>743</v>
      </c>
      <c r="K644" t="s">
        <v>751</v>
      </c>
      <c r="M644" t="s">
        <v>228</v>
      </c>
      <c r="N644" t="s">
        <v>34</v>
      </c>
      <c r="O644">
        <v>3.0609999999999999</v>
      </c>
      <c r="P644" t="s">
        <v>745</v>
      </c>
      <c r="Q644" s="49">
        <f>O644*1000/'Transportation Calcs'!$B$39</f>
        <v>7.2720111574006957E-2</v>
      </c>
      <c r="R644">
        <v>0</v>
      </c>
      <c r="S644">
        <v>0</v>
      </c>
      <c r="T644" t="s">
        <v>746</v>
      </c>
    </row>
    <row r="645" spans="1:20" hidden="1" x14ac:dyDescent="0.45">
      <c r="B645" s="29" t="s">
        <v>34</v>
      </c>
      <c r="C645" s="29" t="s">
        <v>70</v>
      </c>
      <c r="D645" s="29" t="s">
        <v>55</v>
      </c>
      <c r="F645" t="s">
        <v>520</v>
      </c>
      <c r="G645" t="s">
        <v>521</v>
      </c>
      <c r="H645" t="s">
        <v>752</v>
      </c>
      <c r="I645" t="s">
        <v>275</v>
      </c>
      <c r="J645" t="s">
        <v>743</v>
      </c>
      <c r="K645" t="s">
        <v>753</v>
      </c>
      <c r="M645" t="s">
        <v>228</v>
      </c>
      <c r="N645" t="s">
        <v>34</v>
      </c>
      <c r="O645">
        <v>3.125</v>
      </c>
      <c r="P645" t="s">
        <v>745</v>
      </c>
      <c r="Q645" s="49">
        <f>O645*1000/'Transportation Calcs'!$B$39</f>
        <v>7.4240558206067217E-2</v>
      </c>
      <c r="R645">
        <v>0</v>
      </c>
      <c r="S645">
        <v>0</v>
      </c>
      <c r="T645" t="s">
        <v>746</v>
      </c>
    </row>
    <row r="646" spans="1:20" hidden="1" x14ac:dyDescent="0.45">
      <c r="B646" s="29" t="s">
        <v>34</v>
      </c>
      <c r="C646" s="29" t="s">
        <v>70</v>
      </c>
      <c r="D646" s="29" t="s">
        <v>55</v>
      </c>
      <c r="F646" t="s">
        <v>520</v>
      </c>
      <c r="G646" t="s">
        <v>521</v>
      </c>
      <c r="H646" t="s">
        <v>752</v>
      </c>
      <c r="I646" t="s">
        <v>275</v>
      </c>
      <c r="J646" t="s">
        <v>743</v>
      </c>
      <c r="K646" t="s">
        <v>753</v>
      </c>
      <c r="M646" t="s">
        <v>228</v>
      </c>
      <c r="N646" t="s">
        <v>34</v>
      </c>
      <c r="O646">
        <v>3.125</v>
      </c>
      <c r="P646" t="s">
        <v>745</v>
      </c>
      <c r="Q646" s="49">
        <f>O646*1000/'Transportation Calcs'!$B$39</f>
        <v>7.4240558206067217E-2</v>
      </c>
      <c r="R646">
        <v>0</v>
      </c>
      <c r="S646">
        <v>0</v>
      </c>
      <c r="T646" t="s">
        <v>746</v>
      </c>
    </row>
    <row r="647" spans="1:20" hidden="1" x14ac:dyDescent="0.45">
      <c r="B647" s="29" t="s">
        <v>34</v>
      </c>
      <c r="C647" s="29" t="s">
        <v>70</v>
      </c>
      <c r="D647" s="29" t="s">
        <v>46</v>
      </c>
      <c r="F647" t="s">
        <v>520</v>
      </c>
      <c r="G647" t="s">
        <v>521</v>
      </c>
      <c r="H647" t="s">
        <v>742</v>
      </c>
      <c r="I647" t="s">
        <v>275</v>
      </c>
      <c r="J647" t="s">
        <v>743</v>
      </c>
      <c r="K647" t="s">
        <v>744</v>
      </c>
      <c r="M647" t="s">
        <v>228</v>
      </c>
      <c r="N647" t="s">
        <v>34</v>
      </c>
      <c r="O647">
        <v>2.75</v>
      </c>
      <c r="P647" t="s">
        <v>745</v>
      </c>
      <c r="Q647" s="49">
        <f>O647*1000/'Transportation Calcs'!$B$33</f>
        <v>5.4023647870244051E-2</v>
      </c>
      <c r="R647">
        <v>0</v>
      </c>
      <c r="S647">
        <v>0</v>
      </c>
      <c r="T647" t="s">
        <v>746</v>
      </c>
    </row>
    <row r="648" spans="1:20" hidden="1" x14ac:dyDescent="0.45">
      <c r="B648" s="29" t="s">
        <v>34</v>
      </c>
      <c r="C648" s="29" t="s">
        <v>70</v>
      </c>
      <c r="D648" s="29" t="s">
        <v>56</v>
      </c>
      <c r="F648" t="s">
        <v>520</v>
      </c>
      <c r="G648" t="s">
        <v>521</v>
      </c>
      <c r="H648" t="s">
        <v>754</v>
      </c>
      <c r="I648" t="s">
        <v>275</v>
      </c>
      <c r="J648" t="s">
        <v>743</v>
      </c>
      <c r="K648" t="s">
        <v>755</v>
      </c>
      <c r="M648" t="s">
        <v>228</v>
      </c>
      <c r="N648" t="s">
        <v>34</v>
      </c>
      <c r="O648">
        <v>2.1040000000000001</v>
      </c>
      <c r="P648" t="s">
        <v>745</v>
      </c>
      <c r="Q648" s="49">
        <f>O648*1000/'Transportation Calcs'!$B$49</f>
        <v>7.1128091598533075E-2</v>
      </c>
      <c r="R648">
        <v>0</v>
      </c>
      <c r="S648">
        <v>0</v>
      </c>
      <c r="T648" t="s">
        <v>746</v>
      </c>
    </row>
    <row r="649" spans="1:20" hidden="1" x14ac:dyDescent="0.45">
      <c r="B649" s="29" t="s">
        <v>25</v>
      </c>
      <c r="C649" s="29" t="s">
        <v>70</v>
      </c>
      <c r="D649" s="29" t="s">
        <v>55</v>
      </c>
      <c r="F649" t="s">
        <v>520</v>
      </c>
      <c r="G649" t="s">
        <v>521</v>
      </c>
      <c r="H649" t="s">
        <v>756</v>
      </c>
      <c r="I649" t="s">
        <v>225</v>
      </c>
      <c r="J649" t="s">
        <v>523</v>
      </c>
      <c r="K649" t="s">
        <v>524</v>
      </c>
      <c r="L649" t="s">
        <v>655</v>
      </c>
      <c r="M649" t="s">
        <v>228</v>
      </c>
      <c r="N649" t="s">
        <v>25</v>
      </c>
      <c r="O649">
        <v>0.67</v>
      </c>
      <c r="P649" t="s">
        <v>526</v>
      </c>
      <c r="Q649" s="27">
        <f>O649*km_per_mile*'Transportation Calcs'!$E$6</f>
        <v>4.2905820624941974E-4</v>
      </c>
      <c r="T649" t="s">
        <v>527</v>
      </c>
    </row>
    <row r="650" spans="1:20" hidden="1" x14ac:dyDescent="0.45">
      <c r="B650" s="29" t="s">
        <v>24</v>
      </c>
      <c r="C650" s="29" t="s">
        <v>70</v>
      </c>
      <c r="D650" s="29" t="s">
        <v>55</v>
      </c>
      <c r="F650" t="s">
        <v>520</v>
      </c>
      <c r="G650" t="s">
        <v>521</v>
      </c>
      <c r="H650" t="s">
        <v>757</v>
      </c>
      <c r="I650" t="s">
        <v>225</v>
      </c>
      <c r="J650" t="s">
        <v>523</v>
      </c>
      <c r="K650" t="s">
        <v>524</v>
      </c>
      <c r="L650" t="s">
        <v>758</v>
      </c>
      <c r="M650" t="s">
        <v>228</v>
      </c>
      <c r="N650" t="s">
        <v>261</v>
      </c>
      <c r="O650">
        <v>4.8000000000000001E-2</v>
      </c>
      <c r="P650" t="s">
        <v>526</v>
      </c>
      <c r="Q650" s="27">
        <f>O650*km_per_mile*'Transportation Calcs'!$E$6</f>
        <v>3.0738498358167379E-5</v>
      </c>
      <c r="T650" t="s">
        <v>527</v>
      </c>
    </row>
    <row r="651" spans="1:20" hidden="1" x14ac:dyDescent="0.45">
      <c r="B651" s="29" t="s">
        <v>24</v>
      </c>
      <c r="C651" s="29" t="s">
        <v>70</v>
      </c>
      <c r="D651" s="29" t="s">
        <v>55</v>
      </c>
      <c r="F651" t="s">
        <v>520</v>
      </c>
      <c r="G651" t="s">
        <v>521</v>
      </c>
      <c r="H651" t="s">
        <v>759</v>
      </c>
      <c r="I651" t="s">
        <v>225</v>
      </c>
      <c r="J651" t="s">
        <v>523</v>
      </c>
      <c r="K651" t="s">
        <v>524</v>
      </c>
      <c r="L651" t="s">
        <v>653</v>
      </c>
      <c r="M651" t="s">
        <v>228</v>
      </c>
      <c r="N651" t="s">
        <v>261</v>
      </c>
      <c r="O651">
        <v>4.8000000000000001E-2</v>
      </c>
      <c r="P651" t="s">
        <v>526</v>
      </c>
      <c r="Q651" s="27">
        <f>O651*km_per_mile*'Transportation Calcs'!$E$6</f>
        <v>3.0738498358167379E-5</v>
      </c>
      <c r="T651" t="s">
        <v>527</v>
      </c>
    </row>
    <row r="652" spans="1:20" hidden="1" x14ac:dyDescent="0.45">
      <c r="B652" s="29" t="s">
        <v>34</v>
      </c>
      <c r="C652" s="29" t="s">
        <v>70</v>
      </c>
      <c r="D652" s="29" t="s">
        <v>46</v>
      </c>
      <c r="F652" t="s">
        <v>520</v>
      </c>
      <c r="G652" t="s">
        <v>521</v>
      </c>
      <c r="H652" t="s">
        <v>742</v>
      </c>
      <c r="I652" t="s">
        <v>275</v>
      </c>
      <c r="J652" t="s">
        <v>743</v>
      </c>
      <c r="K652" t="s">
        <v>744</v>
      </c>
      <c r="M652" t="s">
        <v>228</v>
      </c>
      <c r="N652" t="s">
        <v>34</v>
      </c>
      <c r="O652">
        <v>2.75</v>
      </c>
      <c r="P652" t="s">
        <v>745</v>
      </c>
      <c r="Q652" s="49">
        <f>O652*1000/'Transportation Calcs'!$B$33</f>
        <v>5.4023647870244051E-2</v>
      </c>
      <c r="R652">
        <v>0</v>
      </c>
      <c r="S652">
        <v>0</v>
      </c>
      <c r="T652" t="s">
        <v>746</v>
      </c>
    </row>
    <row r="653" spans="1:20" hidden="1" x14ac:dyDescent="0.45">
      <c r="A653" s="29" t="s">
        <v>3065</v>
      </c>
      <c r="B653" s="29" t="s">
        <v>33</v>
      </c>
      <c r="C653" s="29" t="s">
        <v>70</v>
      </c>
      <c r="D653" s="29" t="s">
        <v>197</v>
      </c>
      <c r="F653" t="s">
        <v>520</v>
      </c>
      <c r="G653" t="s">
        <v>521</v>
      </c>
      <c r="H653" t="s">
        <v>760</v>
      </c>
      <c r="I653" t="s">
        <v>275</v>
      </c>
      <c r="J653" t="s">
        <v>761</v>
      </c>
      <c r="K653" t="s">
        <v>21</v>
      </c>
      <c r="M653" t="s">
        <v>228</v>
      </c>
      <c r="N653" t="s">
        <v>33</v>
      </c>
      <c r="O653">
        <v>8.8999999999999996E-2</v>
      </c>
      <c r="P653" t="s">
        <v>762</v>
      </c>
      <c r="Q653" s="49">
        <f>O653/'Transportation Calcs'!$B$69</f>
        <v>1.8546579294027569E-6</v>
      </c>
      <c r="R653">
        <v>2.4E-2</v>
      </c>
      <c r="S653">
        <v>0.20200000000000001</v>
      </c>
      <c r="T653" t="s">
        <v>749</v>
      </c>
    </row>
    <row r="654" spans="1:20" hidden="1" x14ac:dyDescent="0.45">
      <c r="C654" s="29" t="s">
        <v>70</v>
      </c>
      <c r="D654" s="29" t="s">
        <v>53</v>
      </c>
      <c r="F654" t="s">
        <v>520</v>
      </c>
      <c r="G654" t="s">
        <v>521</v>
      </c>
      <c r="H654" t="s">
        <v>763</v>
      </c>
      <c r="I654" t="s">
        <v>275</v>
      </c>
      <c r="J654" t="s">
        <v>761</v>
      </c>
      <c r="K654" t="s">
        <v>35</v>
      </c>
      <c r="M654" t="s">
        <v>228</v>
      </c>
      <c r="N654" t="s">
        <v>358</v>
      </c>
      <c r="O654" s="27">
        <v>1.1800000000000001E-5</v>
      </c>
      <c r="P654" t="s">
        <v>762</v>
      </c>
      <c r="Q654" s="27">
        <f>O654/'Transportation Calcs'!$B$44</f>
        <v>2.7053743780778397E-10</v>
      </c>
      <c r="R654" s="27">
        <v>1.1800000000000001E-5</v>
      </c>
      <c r="S654" s="27">
        <v>4.5800000000000002E-5</v>
      </c>
      <c r="T654" t="s">
        <v>749</v>
      </c>
    </row>
    <row r="655" spans="1:20" hidden="1" x14ac:dyDescent="0.45">
      <c r="B655" s="29" t="s">
        <v>34</v>
      </c>
      <c r="C655" s="29" t="s">
        <v>70</v>
      </c>
      <c r="D655" s="29" t="s">
        <v>197</v>
      </c>
      <c r="F655" t="s">
        <v>520</v>
      </c>
      <c r="G655" t="s">
        <v>521</v>
      </c>
      <c r="H655" t="s">
        <v>764</v>
      </c>
      <c r="I655" t="s">
        <v>275</v>
      </c>
      <c r="J655" t="s">
        <v>743</v>
      </c>
      <c r="K655" t="s">
        <v>765</v>
      </c>
      <c r="M655" t="s">
        <v>228</v>
      </c>
      <c r="N655" t="s">
        <v>34</v>
      </c>
      <c r="O655">
        <v>3.0169999999999999</v>
      </c>
      <c r="P655" t="s">
        <v>745</v>
      </c>
      <c r="Q655" s="49">
        <f>O655*1000/'Transportation Calcs'!$B$69</f>
        <v>6.287081992143953E-2</v>
      </c>
      <c r="R655">
        <v>0</v>
      </c>
      <c r="S655">
        <v>0</v>
      </c>
      <c r="T655" t="s">
        <v>746</v>
      </c>
    </row>
    <row r="656" spans="1:20" hidden="1" x14ac:dyDescent="0.45">
      <c r="B656" s="29" t="s">
        <v>34</v>
      </c>
      <c r="C656" s="29" t="s">
        <v>70</v>
      </c>
      <c r="D656" s="29" t="s">
        <v>53</v>
      </c>
      <c r="F656" t="s">
        <v>520</v>
      </c>
      <c r="G656" t="s">
        <v>521</v>
      </c>
      <c r="H656" t="s">
        <v>766</v>
      </c>
      <c r="I656" t="s">
        <v>275</v>
      </c>
      <c r="J656" t="s">
        <v>743</v>
      </c>
      <c r="K656" t="s">
        <v>35</v>
      </c>
      <c r="M656" t="s">
        <v>228</v>
      </c>
      <c r="N656" t="s">
        <v>34</v>
      </c>
      <c r="O656">
        <v>3.14</v>
      </c>
      <c r="P656" t="s">
        <v>745</v>
      </c>
      <c r="Q656" s="49">
        <f>O656*1000/'Transportation Calcs'!$B$44</f>
        <v>7.1990470738681492E-2</v>
      </c>
      <c r="R656">
        <v>0</v>
      </c>
      <c r="S656">
        <v>0</v>
      </c>
      <c r="T656" t="s">
        <v>746</v>
      </c>
    </row>
    <row r="657" spans="2:20" hidden="1" x14ac:dyDescent="0.45">
      <c r="C657" s="29" t="s">
        <v>70</v>
      </c>
      <c r="D657" s="29" t="s">
        <v>55</v>
      </c>
      <c r="F657" t="s">
        <v>520</v>
      </c>
      <c r="G657" t="s">
        <v>521</v>
      </c>
      <c r="H657" t="s">
        <v>767</v>
      </c>
      <c r="I657" t="s">
        <v>275</v>
      </c>
      <c r="J657" t="s">
        <v>761</v>
      </c>
      <c r="K657" t="s">
        <v>524</v>
      </c>
      <c r="M657" t="s">
        <v>228</v>
      </c>
      <c r="N657" t="s">
        <v>249</v>
      </c>
      <c r="O657" s="27">
        <v>7.9000000000000006E-6</v>
      </c>
      <c r="P657" t="s">
        <v>762</v>
      </c>
      <c r="Q657" s="27">
        <f>O657/'Transportation Calcs'!$B$39</f>
        <v>1.8768013114493794E-10</v>
      </c>
      <c r="R657" s="27">
        <v>1.1399999999999999E-5</v>
      </c>
      <c r="S657" s="27">
        <v>5.4E-6</v>
      </c>
      <c r="T657" t="s">
        <v>749</v>
      </c>
    </row>
    <row r="658" spans="2:20" hidden="1" x14ac:dyDescent="0.45">
      <c r="B658" s="29" t="s">
        <v>24</v>
      </c>
      <c r="C658" s="29" t="s">
        <v>70</v>
      </c>
      <c r="D658" s="29" t="s">
        <v>55</v>
      </c>
      <c r="F658" t="s">
        <v>520</v>
      </c>
      <c r="G658" t="s">
        <v>521</v>
      </c>
      <c r="H658" t="s">
        <v>768</v>
      </c>
      <c r="I658" t="s">
        <v>225</v>
      </c>
      <c r="J658" t="s">
        <v>523</v>
      </c>
      <c r="K658" t="s">
        <v>524</v>
      </c>
      <c r="L658" t="s">
        <v>562</v>
      </c>
      <c r="M658" t="s">
        <v>228</v>
      </c>
      <c r="N658" t="s">
        <v>261</v>
      </c>
      <c r="O658">
        <v>4.8000000000000001E-2</v>
      </c>
      <c r="P658" t="s">
        <v>526</v>
      </c>
      <c r="Q658" s="27">
        <f>O658*km_per_mile*'Transportation Calcs'!$E$6</f>
        <v>3.0738498358167379E-5</v>
      </c>
      <c r="T658" t="s">
        <v>527</v>
      </c>
    </row>
    <row r="659" spans="2:20" hidden="1" x14ac:dyDescent="0.45">
      <c r="C659" s="29" t="s">
        <v>70</v>
      </c>
      <c r="D659" s="29" t="s">
        <v>55</v>
      </c>
      <c r="F659" t="s">
        <v>520</v>
      </c>
      <c r="G659" t="s">
        <v>521</v>
      </c>
      <c r="H659" t="s">
        <v>769</v>
      </c>
      <c r="I659" t="s">
        <v>225</v>
      </c>
      <c r="J659" t="s">
        <v>523</v>
      </c>
      <c r="K659" t="s">
        <v>524</v>
      </c>
      <c r="L659" t="s">
        <v>558</v>
      </c>
      <c r="M659" t="s">
        <v>228</v>
      </c>
      <c r="N659" t="s">
        <v>240</v>
      </c>
      <c r="O659" s="27">
        <v>1.8199999999999999E-5</v>
      </c>
      <c r="P659" t="s">
        <v>526</v>
      </c>
      <c r="Q659" s="27">
        <f>O659*km_per_mile*'Transportation Calcs'!$E$6</f>
        <v>1.1655013960805131E-8</v>
      </c>
      <c r="T659" t="s">
        <v>527</v>
      </c>
    </row>
    <row r="660" spans="2:20" hidden="1" x14ac:dyDescent="0.45">
      <c r="B660" s="29" t="s">
        <v>24</v>
      </c>
      <c r="C660" s="29" t="s">
        <v>70</v>
      </c>
      <c r="D660" s="29" t="s">
        <v>55</v>
      </c>
      <c r="F660" t="s">
        <v>520</v>
      </c>
      <c r="G660" t="s">
        <v>521</v>
      </c>
      <c r="H660" t="s">
        <v>769</v>
      </c>
      <c r="I660" t="s">
        <v>225</v>
      </c>
      <c r="J660" t="s">
        <v>523</v>
      </c>
      <c r="K660" t="s">
        <v>524</v>
      </c>
      <c r="L660" t="s">
        <v>558</v>
      </c>
      <c r="M660" t="s">
        <v>228</v>
      </c>
      <c r="N660" t="s">
        <v>261</v>
      </c>
      <c r="O660">
        <v>8.8999999999999996E-2</v>
      </c>
      <c r="P660" t="s">
        <v>526</v>
      </c>
      <c r="Q660" s="27">
        <f>O660*km_per_mile*'Transportation Calcs'!$E$6</f>
        <v>5.6994299039102017E-5</v>
      </c>
      <c r="T660" t="s">
        <v>527</v>
      </c>
    </row>
    <row r="661" spans="2:20" hidden="1" x14ac:dyDescent="0.45">
      <c r="C661" s="29" t="s">
        <v>70</v>
      </c>
      <c r="D661" s="29" t="s">
        <v>55</v>
      </c>
      <c r="F661" t="s">
        <v>520</v>
      </c>
      <c r="G661" t="s">
        <v>521</v>
      </c>
      <c r="H661" t="s">
        <v>770</v>
      </c>
      <c r="I661" t="s">
        <v>225</v>
      </c>
      <c r="J661" t="s">
        <v>523</v>
      </c>
      <c r="K661" t="s">
        <v>524</v>
      </c>
      <c r="L661" t="s">
        <v>771</v>
      </c>
      <c r="M661" t="s">
        <v>228</v>
      </c>
      <c r="N661" t="s">
        <v>240</v>
      </c>
      <c r="O661" s="27">
        <v>1.8199999999999999E-5</v>
      </c>
      <c r="P661" t="s">
        <v>526</v>
      </c>
      <c r="Q661" s="27">
        <f>O661*km_per_mile*'Transportation Calcs'!$E$6</f>
        <v>1.1655013960805131E-8</v>
      </c>
      <c r="T661" t="s">
        <v>527</v>
      </c>
    </row>
    <row r="662" spans="2:20" hidden="1" x14ac:dyDescent="0.45">
      <c r="B662" s="29" t="s">
        <v>25</v>
      </c>
      <c r="C662" s="29" t="s">
        <v>70</v>
      </c>
      <c r="D662" s="29" t="s">
        <v>55</v>
      </c>
      <c r="F662" t="s">
        <v>520</v>
      </c>
      <c r="G662" t="s">
        <v>521</v>
      </c>
      <c r="H662" t="s">
        <v>769</v>
      </c>
      <c r="I662" t="s">
        <v>225</v>
      </c>
      <c r="J662" t="s">
        <v>523</v>
      </c>
      <c r="K662" t="s">
        <v>524</v>
      </c>
      <c r="L662" t="s">
        <v>558</v>
      </c>
      <c r="M662" t="s">
        <v>228</v>
      </c>
      <c r="N662" t="s">
        <v>25</v>
      </c>
      <c r="O662">
        <v>2.0699999999999998</v>
      </c>
      <c r="P662" t="s">
        <v>526</v>
      </c>
      <c r="Q662" s="27">
        <f>O662*km_per_mile*'Transportation Calcs'!$E$6</f>
        <v>1.3255977416959681E-3</v>
      </c>
      <c r="T662" t="s">
        <v>527</v>
      </c>
    </row>
    <row r="663" spans="2:20" hidden="1" x14ac:dyDescent="0.45">
      <c r="B663" s="29" t="s">
        <v>24</v>
      </c>
      <c r="C663" s="29" t="s">
        <v>70</v>
      </c>
      <c r="D663" s="29" t="s">
        <v>55</v>
      </c>
      <c r="F663" t="s">
        <v>520</v>
      </c>
      <c r="G663" t="s">
        <v>521</v>
      </c>
      <c r="H663" t="s">
        <v>772</v>
      </c>
      <c r="I663" t="s">
        <v>225</v>
      </c>
      <c r="J663" t="s">
        <v>523</v>
      </c>
      <c r="K663" t="s">
        <v>524</v>
      </c>
      <c r="L663" t="s">
        <v>556</v>
      </c>
      <c r="M663" t="s">
        <v>228</v>
      </c>
      <c r="N663" t="s">
        <v>261</v>
      </c>
      <c r="O663">
        <v>4.8000000000000001E-2</v>
      </c>
      <c r="P663" t="s">
        <v>526</v>
      </c>
      <c r="Q663" s="27">
        <f>O663*km_per_mile*'Transportation Calcs'!$E$6</f>
        <v>3.0738498358167379E-5</v>
      </c>
      <c r="T663" t="s">
        <v>527</v>
      </c>
    </row>
    <row r="664" spans="2:20" hidden="1" x14ac:dyDescent="0.45">
      <c r="B664" s="29" t="s">
        <v>33</v>
      </c>
      <c r="C664" s="29" t="s">
        <v>70</v>
      </c>
      <c r="D664" s="29" t="s">
        <v>55</v>
      </c>
      <c r="F664" t="s">
        <v>520</v>
      </c>
      <c r="G664" t="s">
        <v>521</v>
      </c>
      <c r="H664" t="s">
        <v>773</v>
      </c>
      <c r="I664" t="s">
        <v>225</v>
      </c>
      <c r="J664" t="s">
        <v>523</v>
      </c>
      <c r="K664" t="s">
        <v>524</v>
      </c>
      <c r="L664" t="s">
        <v>774</v>
      </c>
      <c r="M664" t="s">
        <v>228</v>
      </c>
      <c r="N664" t="s">
        <v>33</v>
      </c>
      <c r="O664">
        <v>1.2999999999999999E-3</v>
      </c>
      <c r="P664" t="s">
        <v>526</v>
      </c>
      <c r="Q664" s="27">
        <f>O664*km_per_mile*'Transportation Calcs'!$E$6</f>
        <v>8.3250099720036648E-7</v>
      </c>
      <c r="T664" t="s">
        <v>527</v>
      </c>
    </row>
    <row r="665" spans="2:20" hidden="1" x14ac:dyDescent="0.45">
      <c r="C665" s="29" t="s">
        <v>70</v>
      </c>
      <c r="D665" s="29" t="s">
        <v>55</v>
      </c>
      <c r="F665" t="s">
        <v>520</v>
      </c>
      <c r="G665" t="s">
        <v>521</v>
      </c>
      <c r="H665" t="s">
        <v>772</v>
      </c>
      <c r="I665" t="s">
        <v>225</v>
      </c>
      <c r="J665" t="s">
        <v>523</v>
      </c>
      <c r="K665" t="s">
        <v>524</v>
      </c>
      <c r="L665" t="s">
        <v>556</v>
      </c>
      <c r="M665" t="s">
        <v>228</v>
      </c>
      <c r="N665" t="s">
        <v>240</v>
      </c>
      <c r="O665" s="27">
        <v>1.8199999999999999E-5</v>
      </c>
      <c r="P665" t="s">
        <v>526</v>
      </c>
      <c r="Q665" s="27">
        <f>O665*km_per_mile*'Transportation Calcs'!$E$6</f>
        <v>1.1655013960805131E-8</v>
      </c>
      <c r="T665" t="s">
        <v>527</v>
      </c>
    </row>
    <row r="666" spans="2:20" hidden="1" x14ac:dyDescent="0.45">
      <c r="B666" s="29" t="s">
        <v>33</v>
      </c>
      <c r="C666" s="29" t="s">
        <v>70</v>
      </c>
      <c r="D666" s="29" t="s">
        <v>55</v>
      </c>
      <c r="F666" t="s">
        <v>520</v>
      </c>
      <c r="G666" t="s">
        <v>521</v>
      </c>
      <c r="H666" t="s">
        <v>775</v>
      </c>
      <c r="I666" t="s">
        <v>225</v>
      </c>
      <c r="J666" t="s">
        <v>523</v>
      </c>
      <c r="K666" t="s">
        <v>524</v>
      </c>
      <c r="L666" t="s">
        <v>554</v>
      </c>
      <c r="M666" t="s">
        <v>228</v>
      </c>
      <c r="N666" t="s">
        <v>33</v>
      </c>
      <c r="O666">
        <v>1.2999999999999999E-3</v>
      </c>
      <c r="P666" t="s">
        <v>526</v>
      </c>
      <c r="Q666" s="27">
        <f>O666*km_per_mile*'Transportation Calcs'!$E$6</f>
        <v>8.3250099720036648E-7</v>
      </c>
      <c r="T666" t="s">
        <v>527</v>
      </c>
    </row>
    <row r="667" spans="2:20" hidden="1" x14ac:dyDescent="0.45">
      <c r="B667" s="29" t="s">
        <v>24</v>
      </c>
      <c r="C667" s="29" t="s">
        <v>70</v>
      </c>
      <c r="D667" s="29" t="s">
        <v>55</v>
      </c>
      <c r="F667" t="s">
        <v>520</v>
      </c>
      <c r="G667" t="s">
        <v>521</v>
      </c>
      <c r="H667" t="s">
        <v>775</v>
      </c>
      <c r="I667" t="s">
        <v>225</v>
      </c>
      <c r="J667" t="s">
        <v>523</v>
      </c>
      <c r="K667" t="s">
        <v>524</v>
      </c>
      <c r="L667" t="s">
        <v>554</v>
      </c>
      <c r="M667" t="s">
        <v>228</v>
      </c>
      <c r="N667" t="s">
        <v>261</v>
      </c>
      <c r="O667">
        <v>4.8000000000000001E-2</v>
      </c>
      <c r="P667" t="s">
        <v>526</v>
      </c>
      <c r="Q667" s="27">
        <f>O667*km_per_mile*'Transportation Calcs'!$E$6</f>
        <v>3.0738498358167379E-5</v>
      </c>
      <c r="T667" t="s">
        <v>527</v>
      </c>
    </row>
    <row r="668" spans="2:20" hidden="1" x14ac:dyDescent="0.45">
      <c r="B668" s="29" t="s">
        <v>25</v>
      </c>
      <c r="C668" s="29" t="s">
        <v>70</v>
      </c>
      <c r="D668" s="29" t="s">
        <v>55</v>
      </c>
      <c r="F668" t="s">
        <v>520</v>
      </c>
      <c r="G668" t="s">
        <v>521</v>
      </c>
      <c r="H668" t="s">
        <v>775</v>
      </c>
      <c r="I668" t="s">
        <v>225</v>
      </c>
      <c r="J668" t="s">
        <v>523</v>
      </c>
      <c r="K668" t="s">
        <v>524</v>
      </c>
      <c r="L668" t="s">
        <v>554</v>
      </c>
      <c r="M668" t="s">
        <v>228</v>
      </c>
      <c r="N668" t="s">
        <v>25</v>
      </c>
      <c r="O668">
        <v>0.69</v>
      </c>
      <c r="P668" t="s">
        <v>526</v>
      </c>
      <c r="Q668" s="27">
        <f>O668*km_per_mile*'Transportation Calcs'!$E$6</f>
        <v>4.4186591389865608E-4</v>
      </c>
      <c r="T668" t="s">
        <v>527</v>
      </c>
    </row>
    <row r="669" spans="2:20" hidden="1" x14ac:dyDescent="0.45">
      <c r="C669" s="29" t="s">
        <v>70</v>
      </c>
      <c r="D669" s="29" t="s">
        <v>55</v>
      </c>
      <c r="F669" t="s">
        <v>520</v>
      </c>
      <c r="G669" t="s">
        <v>521</v>
      </c>
      <c r="H669" t="s">
        <v>768</v>
      </c>
      <c r="I669" t="s">
        <v>225</v>
      </c>
      <c r="J669" t="s">
        <v>523</v>
      </c>
      <c r="K669" t="s">
        <v>524</v>
      </c>
      <c r="L669" t="s">
        <v>562</v>
      </c>
      <c r="M669" t="s">
        <v>228</v>
      </c>
      <c r="N669" t="s">
        <v>240</v>
      </c>
      <c r="O669" s="27">
        <v>1.8199999999999999E-5</v>
      </c>
      <c r="P669" t="s">
        <v>526</v>
      </c>
      <c r="Q669" s="27">
        <f>O669*km_per_mile*'Transportation Calcs'!$E$6</f>
        <v>1.1655013960805131E-8</v>
      </c>
      <c r="T669" t="s">
        <v>527</v>
      </c>
    </row>
    <row r="670" spans="2:20" hidden="1" x14ac:dyDescent="0.45">
      <c r="B670" s="29" t="s">
        <v>24</v>
      </c>
      <c r="C670" s="29" t="s">
        <v>70</v>
      </c>
      <c r="D670" s="29" t="s">
        <v>55</v>
      </c>
      <c r="F670" t="s">
        <v>520</v>
      </c>
      <c r="G670" t="s">
        <v>521</v>
      </c>
      <c r="H670" t="s">
        <v>776</v>
      </c>
      <c r="I670" t="s">
        <v>225</v>
      </c>
      <c r="J670" t="s">
        <v>523</v>
      </c>
      <c r="K670" t="s">
        <v>524</v>
      </c>
      <c r="L670" t="s">
        <v>668</v>
      </c>
      <c r="M670" t="s">
        <v>228</v>
      </c>
      <c r="N670" t="s">
        <v>261</v>
      </c>
      <c r="O670">
        <v>2.06</v>
      </c>
      <c r="P670" t="s">
        <v>526</v>
      </c>
      <c r="Q670" s="27">
        <f>O670*km_per_mile*'Transportation Calcs'!$E$6</f>
        <v>1.3191938878713502E-3</v>
      </c>
      <c r="T670" t="s">
        <v>527</v>
      </c>
    </row>
    <row r="671" spans="2:20" hidden="1" x14ac:dyDescent="0.45">
      <c r="B671" s="29" t="s">
        <v>34</v>
      </c>
      <c r="C671" s="29" t="s">
        <v>70</v>
      </c>
      <c r="D671" s="29" t="s">
        <v>55</v>
      </c>
      <c r="F671" t="s">
        <v>520</v>
      </c>
      <c r="G671" t="s">
        <v>521</v>
      </c>
      <c r="H671" t="s">
        <v>777</v>
      </c>
      <c r="I671" t="s">
        <v>225</v>
      </c>
      <c r="J671" t="s">
        <v>523</v>
      </c>
      <c r="K671" t="s">
        <v>524</v>
      </c>
      <c r="L671" t="s">
        <v>670</v>
      </c>
      <c r="M671" t="s">
        <v>228</v>
      </c>
      <c r="N671" t="s">
        <v>34</v>
      </c>
      <c r="O671">
        <v>0.66300000000000003</v>
      </c>
      <c r="P671" t="s">
        <v>526</v>
      </c>
      <c r="Q671" s="27">
        <f>O671*km_per_mile*'Transportation Calcs'!$E$6</f>
        <v>4.2457550857218692E-4</v>
      </c>
      <c r="T671" t="s">
        <v>527</v>
      </c>
    </row>
    <row r="672" spans="2:20" hidden="1" x14ac:dyDescent="0.45">
      <c r="B672" s="29" t="s">
        <v>25</v>
      </c>
      <c r="C672" s="29" t="s">
        <v>70</v>
      </c>
      <c r="D672" s="29" t="s">
        <v>55</v>
      </c>
      <c r="F672" t="s">
        <v>520</v>
      </c>
      <c r="G672" t="s">
        <v>521</v>
      </c>
      <c r="H672" t="s">
        <v>777</v>
      </c>
      <c r="I672" t="s">
        <v>225</v>
      </c>
      <c r="J672" t="s">
        <v>523</v>
      </c>
      <c r="K672" t="s">
        <v>524</v>
      </c>
      <c r="L672" t="s">
        <v>670</v>
      </c>
      <c r="M672" t="s">
        <v>228</v>
      </c>
      <c r="N672" t="s">
        <v>25</v>
      </c>
      <c r="O672">
        <v>29.6</v>
      </c>
      <c r="P672" t="s">
        <v>526</v>
      </c>
      <c r="Q672" s="27">
        <f>O672*km_per_mile*'Transportation Calcs'!$E$6</f>
        <v>1.8955407320869887E-2</v>
      </c>
      <c r="T672" t="s">
        <v>527</v>
      </c>
    </row>
    <row r="673" spans="2:20" hidden="1" x14ac:dyDescent="0.45">
      <c r="B673" s="29" t="s">
        <v>24</v>
      </c>
      <c r="C673" s="29" t="s">
        <v>70</v>
      </c>
      <c r="D673" s="29" t="s">
        <v>55</v>
      </c>
      <c r="F673" t="s">
        <v>520</v>
      </c>
      <c r="G673" t="s">
        <v>521</v>
      </c>
      <c r="H673" t="s">
        <v>777</v>
      </c>
      <c r="I673" t="s">
        <v>225</v>
      </c>
      <c r="J673" t="s">
        <v>523</v>
      </c>
      <c r="K673" t="s">
        <v>524</v>
      </c>
      <c r="L673" t="s">
        <v>670</v>
      </c>
      <c r="M673" t="s">
        <v>228</v>
      </c>
      <c r="N673" t="s">
        <v>261</v>
      </c>
      <c r="O673">
        <v>2.19</v>
      </c>
      <c r="P673" t="s">
        <v>526</v>
      </c>
      <c r="Q673" s="27">
        <f>O673*km_per_mile*'Transportation Calcs'!$E$6</f>
        <v>1.4024439875913867E-3</v>
      </c>
      <c r="T673" t="s">
        <v>527</v>
      </c>
    </row>
    <row r="674" spans="2:20" hidden="1" x14ac:dyDescent="0.45">
      <c r="B674" s="29" t="s">
        <v>34</v>
      </c>
      <c r="C674" s="29" t="s">
        <v>70</v>
      </c>
      <c r="D674" s="29" t="s">
        <v>55</v>
      </c>
      <c r="F674" t="s">
        <v>520</v>
      </c>
      <c r="G674" t="s">
        <v>521</v>
      </c>
      <c r="H674" t="s">
        <v>778</v>
      </c>
      <c r="I674" t="s">
        <v>225</v>
      </c>
      <c r="J674" t="s">
        <v>523</v>
      </c>
      <c r="K674" t="s">
        <v>524</v>
      </c>
      <c r="L674" t="s">
        <v>662</v>
      </c>
      <c r="M674" t="s">
        <v>228</v>
      </c>
      <c r="N674" t="s">
        <v>34</v>
      </c>
      <c r="O674">
        <v>0.66300000000000003</v>
      </c>
      <c r="P674" t="s">
        <v>526</v>
      </c>
      <c r="Q674" s="27">
        <f>O674*km_per_mile*'Transportation Calcs'!$E$6</f>
        <v>4.2457550857218692E-4</v>
      </c>
      <c r="T674" t="s">
        <v>527</v>
      </c>
    </row>
    <row r="675" spans="2:20" hidden="1" x14ac:dyDescent="0.45">
      <c r="C675" s="29" t="s">
        <v>70</v>
      </c>
      <c r="D675" s="29" t="s">
        <v>55</v>
      </c>
      <c r="F675" t="s">
        <v>520</v>
      </c>
      <c r="G675" t="s">
        <v>521</v>
      </c>
      <c r="H675" t="s">
        <v>779</v>
      </c>
      <c r="I675" t="s">
        <v>225</v>
      </c>
      <c r="J675" t="s">
        <v>523</v>
      </c>
      <c r="K675" t="s">
        <v>524</v>
      </c>
      <c r="L675" t="s">
        <v>664</v>
      </c>
      <c r="M675" t="s">
        <v>228</v>
      </c>
      <c r="N675" t="s">
        <v>400</v>
      </c>
      <c r="O675">
        <v>2E-3</v>
      </c>
      <c r="P675" t="s">
        <v>526</v>
      </c>
      <c r="Q675" s="27">
        <f>O675*km_per_mile*'Transportation Calcs'!$E$6</f>
        <v>1.2807707649236408E-6</v>
      </c>
      <c r="T675" t="s">
        <v>527</v>
      </c>
    </row>
    <row r="676" spans="2:20" hidden="1" x14ac:dyDescent="0.45">
      <c r="B676" s="29" t="s">
        <v>33</v>
      </c>
      <c r="C676" s="29" t="s">
        <v>70</v>
      </c>
      <c r="D676" s="29" t="s">
        <v>55</v>
      </c>
      <c r="F676" t="s">
        <v>520</v>
      </c>
      <c r="G676" t="s">
        <v>521</v>
      </c>
      <c r="H676" t="s">
        <v>779</v>
      </c>
      <c r="I676" t="s">
        <v>225</v>
      </c>
      <c r="J676" t="s">
        <v>523</v>
      </c>
      <c r="K676" t="s">
        <v>524</v>
      </c>
      <c r="L676" t="s">
        <v>664</v>
      </c>
      <c r="M676" t="s">
        <v>228</v>
      </c>
      <c r="N676" t="s">
        <v>33</v>
      </c>
      <c r="O676">
        <v>0.01</v>
      </c>
      <c r="P676" t="s">
        <v>526</v>
      </c>
      <c r="Q676" s="27">
        <f>O676*km_per_mile*'Transportation Calcs'!$E$6</f>
        <v>6.4038538246182036E-6</v>
      </c>
      <c r="T676" t="s">
        <v>527</v>
      </c>
    </row>
    <row r="677" spans="2:20" hidden="1" x14ac:dyDescent="0.45">
      <c r="B677" s="29" t="s">
        <v>34</v>
      </c>
      <c r="C677" s="29" t="s">
        <v>70</v>
      </c>
      <c r="D677" s="29" t="s">
        <v>55</v>
      </c>
      <c r="F677" t="s">
        <v>520</v>
      </c>
      <c r="G677" t="s">
        <v>521</v>
      </c>
      <c r="H677" t="s">
        <v>776</v>
      </c>
      <c r="I677" t="s">
        <v>225</v>
      </c>
      <c r="J677" t="s">
        <v>523</v>
      </c>
      <c r="K677" t="s">
        <v>524</v>
      </c>
      <c r="L677" t="s">
        <v>668</v>
      </c>
      <c r="M677" t="s">
        <v>228</v>
      </c>
      <c r="N677" t="s">
        <v>34</v>
      </c>
      <c r="O677">
        <v>0.66300000000000003</v>
      </c>
      <c r="P677" t="s">
        <v>526</v>
      </c>
      <c r="Q677" s="27">
        <f>O677*km_per_mile*'Transportation Calcs'!$E$6</f>
        <v>4.2457550857218692E-4</v>
      </c>
      <c r="T677" t="s">
        <v>527</v>
      </c>
    </row>
    <row r="678" spans="2:20" hidden="1" x14ac:dyDescent="0.45">
      <c r="C678" s="29" t="s">
        <v>70</v>
      </c>
      <c r="D678" s="29" t="s">
        <v>55</v>
      </c>
      <c r="F678" t="s">
        <v>780</v>
      </c>
      <c r="G678" t="s">
        <v>781</v>
      </c>
      <c r="H678" t="s">
        <v>782</v>
      </c>
      <c r="I678" t="s">
        <v>225</v>
      </c>
      <c r="J678" t="s">
        <v>783</v>
      </c>
      <c r="K678" t="s">
        <v>524</v>
      </c>
      <c r="L678" t="s">
        <v>784</v>
      </c>
      <c r="M678" t="s">
        <v>228</v>
      </c>
      <c r="N678" t="s">
        <v>264</v>
      </c>
      <c r="O678" s="27">
        <v>3.2000000000000001E-7</v>
      </c>
      <c r="P678" t="s">
        <v>526</v>
      </c>
      <c r="Q678" s="27">
        <f>O678*km_per_mile*'Transportation Calcs'!$E$6</f>
        <v>2.0492332238778255E-10</v>
      </c>
      <c r="T678" t="s">
        <v>527</v>
      </c>
    </row>
    <row r="679" spans="2:20" hidden="1" x14ac:dyDescent="0.45">
      <c r="C679" s="29" t="s">
        <v>70</v>
      </c>
      <c r="D679" s="29" t="s">
        <v>55</v>
      </c>
      <c r="F679" t="s">
        <v>780</v>
      </c>
      <c r="G679" t="s">
        <v>781</v>
      </c>
      <c r="H679" t="s">
        <v>782</v>
      </c>
      <c r="I679" t="s">
        <v>225</v>
      </c>
      <c r="J679" t="s">
        <v>783</v>
      </c>
      <c r="K679" t="s">
        <v>524</v>
      </c>
      <c r="L679" t="s">
        <v>784</v>
      </c>
      <c r="M679" t="s">
        <v>228</v>
      </c>
      <c r="N679" t="s">
        <v>249</v>
      </c>
      <c r="O679" s="27">
        <v>3.5999999999999999E-7</v>
      </c>
      <c r="P679" t="s">
        <v>526</v>
      </c>
      <c r="Q679" s="27">
        <f>O679*km_per_mile*'Transportation Calcs'!$E$6</f>
        <v>2.3053873768625535E-10</v>
      </c>
      <c r="T679" t="s">
        <v>527</v>
      </c>
    </row>
    <row r="680" spans="2:20" hidden="1" x14ac:dyDescent="0.45">
      <c r="C680" s="29" t="s">
        <v>70</v>
      </c>
      <c r="D680" s="29" t="s">
        <v>55</v>
      </c>
      <c r="F680" t="s">
        <v>780</v>
      </c>
      <c r="G680" t="s">
        <v>781</v>
      </c>
      <c r="H680" t="s">
        <v>785</v>
      </c>
      <c r="I680" t="s">
        <v>225</v>
      </c>
      <c r="J680" t="s">
        <v>783</v>
      </c>
      <c r="K680" t="s">
        <v>524</v>
      </c>
      <c r="L680" t="s">
        <v>786</v>
      </c>
      <c r="M680" t="s">
        <v>228</v>
      </c>
      <c r="N680" t="s">
        <v>272</v>
      </c>
      <c r="O680" s="27">
        <v>3.9000000000000002E-7</v>
      </c>
      <c r="P680" t="s">
        <v>526</v>
      </c>
      <c r="Q680" s="27">
        <f>O680*km_per_mile*'Transportation Calcs'!$E$6</f>
        <v>2.4975029916010995E-10</v>
      </c>
      <c r="T680" t="s">
        <v>527</v>
      </c>
    </row>
    <row r="681" spans="2:20" hidden="1" x14ac:dyDescent="0.45">
      <c r="C681" s="29" t="s">
        <v>70</v>
      </c>
      <c r="D681" s="29" t="s">
        <v>55</v>
      </c>
      <c r="F681" t="s">
        <v>780</v>
      </c>
      <c r="G681" t="s">
        <v>781</v>
      </c>
      <c r="H681" t="s">
        <v>785</v>
      </c>
      <c r="I681" t="s">
        <v>225</v>
      </c>
      <c r="J681" t="s">
        <v>783</v>
      </c>
      <c r="K681" t="s">
        <v>524</v>
      </c>
      <c r="L681" t="s">
        <v>786</v>
      </c>
      <c r="M681" t="s">
        <v>228</v>
      </c>
      <c r="N681" t="s">
        <v>358</v>
      </c>
      <c r="O681" s="27">
        <v>2.6E-7</v>
      </c>
      <c r="P681" t="s">
        <v>526</v>
      </c>
      <c r="Q681" s="27">
        <f>O681*km_per_mile*'Transportation Calcs'!$E$6</f>
        <v>1.6650019944007331E-10</v>
      </c>
      <c r="T681" t="s">
        <v>527</v>
      </c>
    </row>
    <row r="682" spans="2:20" hidden="1" x14ac:dyDescent="0.45">
      <c r="B682" s="29" t="s">
        <v>24</v>
      </c>
      <c r="C682" s="29" t="s">
        <v>70</v>
      </c>
      <c r="D682" s="29" t="s">
        <v>53</v>
      </c>
      <c r="F682" t="s">
        <v>780</v>
      </c>
      <c r="G682" t="s">
        <v>781</v>
      </c>
      <c r="H682" t="s">
        <v>787</v>
      </c>
      <c r="I682" t="s">
        <v>225</v>
      </c>
      <c r="J682" t="s">
        <v>783</v>
      </c>
      <c r="K682" t="s">
        <v>35</v>
      </c>
      <c r="L682" t="s">
        <v>788</v>
      </c>
      <c r="M682" t="s">
        <v>228</v>
      </c>
      <c r="N682" t="s">
        <v>261</v>
      </c>
      <c r="O682">
        <v>3.5000000000000003E-2</v>
      </c>
      <c r="P682" t="s">
        <v>526</v>
      </c>
      <c r="Q682" s="27">
        <f>O682*km_per_mile*'Transportation Calcs'!$F$6</f>
        <v>2.5700812000539031E-5</v>
      </c>
      <c r="T682" t="s">
        <v>527</v>
      </c>
    </row>
    <row r="683" spans="2:20" hidden="1" x14ac:dyDescent="0.45">
      <c r="C683" s="29" t="s">
        <v>70</v>
      </c>
      <c r="D683" s="29" t="s">
        <v>53</v>
      </c>
      <c r="F683" t="s">
        <v>780</v>
      </c>
      <c r="G683" t="s">
        <v>781</v>
      </c>
      <c r="H683" t="s">
        <v>787</v>
      </c>
      <c r="I683" t="s">
        <v>225</v>
      </c>
      <c r="J683" t="s">
        <v>783</v>
      </c>
      <c r="K683" t="s">
        <v>35</v>
      </c>
      <c r="L683" t="s">
        <v>788</v>
      </c>
      <c r="M683" t="s">
        <v>228</v>
      </c>
      <c r="N683" t="s">
        <v>240</v>
      </c>
      <c r="O683" s="27">
        <v>4.1699999999999999E-6</v>
      </c>
      <c r="P683" t="s">
        <v>526</v>
      </c>
      <c r="Q683" s="27">
        <f>O683*km_per_mile*'Transportation Calcs'!$F$6</f>
        <v>3.06206817263565E-9</v>
      </c>
      <c r="T683" t="s">
        <v>527</v>
      </c>
    </row>
    <row r="684" spans="2:20" hidden="1" x14ac:dyDescent="0.45">
      <c r="B684" s="29" t="s">
        <v>34</v>
      </c>
      <c r="C684" s="29" t="s">
        <v>70</v>
      </c>
      <c r="D684" s="29" t="s">
        <v>53</v>
      </c>
      <c r="F684" t="s">
        <v>780</v>
      </c>
      <c r="G684" t="s">
        <v>781</v>
      </c>
      <c r="H684" t="s">
        <v>787</v>
      </c>
      <c r="I684" t="s">
        <v>225</v>
      </c>
      <c r="J684" t="s">
        <v>783</v>
      </c>
      <c r="K684" t="s">
        <v>35</v>
      </c>
      <c r="L684" t="s">
        <v>788</v>
      </c>
      <c r="M684" t="s">
        <v>228</v>
      </c>
      <c r="N684" t="s">
        <v>34</v>
      </c>
      <c r="O684">
        <v>0.39800000000000002</v>
      </c>
      <c r="P684" t="s">
        <v>526</v>
      </c>
      <c r="Q684" s="27">
        <f>O684*km_per_mile*'Transportation Calcs'!$F$6</f>
        <v>2.9225494789184383E-4</v>
      </c>
      <c r="T684" t="s">
        <v>527</v>
      </c>
    </row>
    <row r="685" spans="2:20" hidden="1" x14ac:dyDescent="0.45">
      <c r="C685" s="29" t="s">
        <v>70</v>
      </c>
      <c r="D685" s="29" t="s">
        <v>53</v>
      </c>
      <c r="F685" t="s">
        <v>780</v>
      </c>
      <c r="G685" t="s">
        <v>781</v>
      </c>
      <c r="H685" t="s">
        <v>789</v>
      </c>
      <c r="I685" t="s">
        <v>225</v>
      </c>
      <c r="J685" t="s">
        <v>783</v>
      </c>
      <c r="K685" t="s">
        <v>35</v>
      </c>
      <c r="L685" t="s">
        <v>790</v>
      </c>
      <c r="M685" t="s">
        <v>228</v>
      </c>
      <c r="N685" t="s">
        <v>240</v>
      </c>
      <c r="O685" s="27">
        <v>4.1699999999999999E-6</v>
      </c>
      <c r="P685" t="s">
        <v>526</v>
      </c>
      <c r="Q685" s="27">
        <f>O685*km_per_mile*'Transportation Calcs'!$F$6</f>
        <v>3.06206817263565E-9</v>
      </c>
      <c r="T685" t="s">
        <v>527</v>
      </c>
    </row>
    <row r="686" spans="2:20" hidden="1" x14ac:dyDescent="0.45">
      <c r="C686" s="29" t="s">
        <v>70</v>
      </c>
      <c r="D686" s="29" t="s">
        <v>53</v>
      </c>
      <c r="F686" t="s">
        <v>780</v>
      </c>
      <c r="G686" t="s">
        <v>781</v>
      </c>
      <c r="H686" t="s">
        <v>789</v>
      </c>
      <c r="I686" t="s">
        <v>225</v>
      </c>
      <c r="J686" t="s">
        <v>783</v>
      </c>
      <c r="K686" t="s">
        <v>35</v>
      </c>
      <c r="L686" t="s">
        <v>790</v>
      </c>
      <c r="M686" t="s">
        <v>228</v>
      </c>
      <c r="N686" t="s">
        <v>400</v>
      </c>
      <c r="O686">
        <v>1.1999999999999999E-3</v>
      </c>
      <c r="P686" t="s">
        <v>526</v>
      </c>
      <c r="Q686" s="27">
        <f>O686*km_per_mile*'Transportation Calcs'!$F$6</f>
        <v>8.81170697161338E-7</v>
      </c>
      <c r="T686" t="s">
        <v>527</v>
      </c>
    </row>
    <row r="687" spans="2:20" hidden="1" x14ac:dyDescent="0.45">
      <c r="B687" s="29" t="s">
        <v>34</v>
      </c>
      <c r="C687" s="29" t="s">
        <v>70</v>
      </c>
      <c r="D687" s="29" t="s">
        <v>53</v>
      </c>
      <c r="F687" t="s">
        <v>780</v>
      </c>
      <c r="G687" t="s">
        <v>781</v>
      </c>
      <c r="H687" t="s">
        <v>791</v>
      </c>
      <c r="I687" t="s">
        <v>225</v>
      </c>
      <c r="J687" t="s">
        <v>783</v>
      </c>
      <c r="K687" t="s">
        <v>35</v>
      </c>
      <c r="L687" t="s">
        <v>792</v>
      </c>
      <c r="M687" t="s">
        <v>228</v>
      </c>
      <c r="N687" t="s">
        <v>34</v>
      </c>
      <c r="O687">
        <v>0.39800000000000002</v>
      </c>
      <c r="P687" t="s">
        <v>526</v>
      </c>
      <c r="Q687" s="27">
        <f>O687*km_per_mile*'Transportation Calcs'!$F$6</f>
        <v>2.9225494789184383E-4</v>
      </c>
      <c r="T687" t="s">
        <v>527</v>
      </c>
    </row>
    <row r="688" spans="2:20" hidden="1" x14ac:dyDescent="0.45">
      <c r="B688" s="29" t="s">
        <v>33</v>
      </c>
      <c r="C688" s="29" t="s">
        <v>70</v>
      </c>
      <c r="D688" s="29" t="s">
        <v>53</v>
      </c>
      <c r="F688" t="s">
        <v>780</v>
      </c>
      <c r="G688" t="s">
        <v>781</v>
      </c>
      <c r="H688" t="s">
        <v>791</v>
      </c>
      <c r="I688" t="s">
        <v>225</v>
      </c>
      <c r="J688" t="s">
        <v>783</v>
      </c>
      <c r="K688" t="s">
        <v>35</v>
      </c>
      <c r="L688" t="s">
        <v>792</v>
      </c>
      <c r="M688" t="s">
        <v>228</v>
      </c>
      <c r="N688" t="s">
        <v>33</v>
      </c>
      <c r="O688">
        <v>4.0000000000000001E-3</v>
      </c>
      <c r="P688" t="s">
        <v>526</v>
      </c>
      <c r="Q688" s="27">
        <f>O688*km_per_mile*'Transportation Calcs'!$F$6</f>
        <v>2.9372356572044603E-6</v>
      </c>
      <c r="T688" t="s">
        <v>527</v>
      </c>
    </row>
    <row r="689" spans="2:20" hidden="1" x14ac:dyDescent="0.45">
      <c r="B689" s="29" t="s">
        <v>24</v>
      </c>
      <c r="C689" s="29" t="s">
        <v>70</v>
      </c>
      <c r="D689" s="29" t="s">
        <v>53</v>
      </c>
      <c r="F689" t="s">
        <v>780</v>
      </c>
      <c r="G689" t="s">
        <v>781</v>
      </c>
      <c r="H689" t="s">
        <v>793</v>
      </c>
      <c r="I689" t="s">
        <v>225</v>
      </c>
      <c r="J689" t="s">
        <v>783</v>
      </c>
      <c r="K689" t="s">
        <v>35</v>
      </c>
      <c r="L689" t="s">
        <v>794</v>
      </c>
      <c r="M689" t="s">
        <v>228</v>
      </c>
      <c r="N689" t="s">
        <v>261</v>
      </c>
      <c r="O689">
        <v>3.5000000000000003E-2</v>
      </c>
      <c r="P689" t="s">
        <v>526</v>
      </c>
      <c r="Q689" s="27">
        <f>O689*km_per_mile*'Transportation Calcs'!$F$6</f>
        <v>2.5700812000539031E-5</v>
      </c>
      <c r="T689" t="s">
        <v>527</v>
      </c>
    </row>
    <row r="690" spans="2:20" hidden="1" x14ac:dyDescent="0.45">
      <c r="B690" s="29" t="s">
        <v>43</v>
      </c>
      <c r="C690" s="29" t="s">
        <v>70</v>
      </c>
      <c r="D690" s="29" t="s">
        <v>55</v>
      </c>
      <c r="F690" t="s">
        <v>780</v>
      </c>
      <c r="G690" t="s">
        <v>781</v>
      </c>
      <c r="H690" t="s">
        <v>795</v>
      </c>
      <c r="I690" t="s">
        <v>225</v>
      </c>
      <c r="J690" t="s">
        <v>783</v>
      </c>
      <c r="K690" t="s">
        <v>524</v>
      </c>
      <c r="L690" t="s">
        <v>796</v>
      </c>
      <c r="M690" t="s">
        <v>228</v>
      </c>
      <c r="N690" t="s">
        <v>28</v>
      </c>
      <c r="O690">
        <v>8.9999999999999998E-4</v>
      </c>
      <c r="P690" t="s">
        <v>526</v>
      </c>
      <c r="Q690" s="27">
        <f>O690*km_per_mile*'Transportation Calcs'!$E$6</f>
        <v>5.7634684421563837E-7</v>
      </c>
      <c r="T690" t="s">
        <v>536</v>
      </c>
    </row>
    <row r="691" spans="2:20" hidden="1" x14ac:dyDescent="0.45">
      <c r="C691" s="29" t="s">
        <v>70</v>
      </c>
      <c r="D691" s="29" t="s">
        <v>53</v>
      </c>
      <c r="F691" t="s">
        <v>780</v>
      </c>
      <c r="G691" t="s">
        <v>781</v>
      </c>
      <c r="H691" t="s">
        <v>797</v>
      </c>
      <c r="I691" t="s">
        <v>689</v>
      </c>
      <c r="J691" t="s">
        <v>783</v>
      </c>
      <c r="K691" t="s">
        <v>35</v>
      </c>
      <c r="L691" t="s">
        <v>798</v>
      </c>
      <c r="M691" t="s">
        <v>692</v>
      </c>
      <c r="N691" t="s">
        <v>693</v>
      </c>
      <c r="O691">
        <v>3.8</v>
      </c>
      <c r="P691" t="s">
        <v>694</v>
      </c>
      <c r="Q691"/>
      <c r="T691" t="s">
        <v>527</v>
      </c>
    </row>
    <row r="692" spans="2:20" hidden="1" x14ac:dyDescent="0.45">
      <c r="C692" s="29" t="s">
        <v>70</v>
      </c>
      <c r="D692" s="29" t="s">
        <v>55</v>
      </c>
      <c r="F692" t="s">
        <v>780</v>
      </c>
      <c r="G692" t="s">
        <v>781</v>
      </c>
      <c r="H692" t="s">
        <v>799</v>
      </c>
      <c r="I692" t="s">
        <v>689</v>
      </c>
      <c r="J692" t="s">
        <v>783</v>
      </c>
      <c r="K692" t="s">
        <v>524</v>
      </c>
      <c r="L692" t="s">
        <v>800</v>
      </c>
      <c r="M692" t="s">
        <v>692</v>
      </c>
      <c r="N692" t="s">
        <v>693</v>
      </c>
      <c r="O692">
        <v>3.06</v>
      </c>
      <c r="P692" t="s">
        <v>694</v>
      </c>
      <c r="Q692"/>
      <c r="T692" t="s">
        <v>527</v>
      </c>
    </row>
    <row r="693" spans="2:20" hidden="1" x14ac:dyDescent="0.45">
      <c r="B693" s="29" t="s">
        <v>43</v>
      </c>
      <c r="C693" s="29" t="s">
        <v>70</v>
      </c>
      <c r="D693" s="29" t="s">
        <v>55</v>
      </c>
      <c r="F693" t="s">
        <v>780</v>
      </c>
      <c r="G693" t="s">
        <v>781</v>
      </c>
      <c r="H693" t="s">
        <v>801</v>
      </c>
      <c r="I693" t="s">
        <v>225</v>
      </c>
      <c r="J693" t="s">
        <v>783</v>
      </c>
      <c r="K693" t="s">
        <v>524</v>
      </c>
      <c r="L693" t="s">
        <v>792</v>
      </c>
      <c r="M693" t="s">
        <v>228</v>
      </c>
      <c r="N693" t="s">
        <v>28</v>
      </c>
      <c r="O693">
        <v>8.9999999999999998E-4</v>
      </c>
      <c r="P693" t="s">
        <v>526</v>
      </c>
      <c r="Q693" s="27">
        <f>O693*km_per_mile*'Transportation Calcs'!$E$6</f>
        <v>5.7634684421563837E-7</v>
      </c>
      <c r="T693" t="s">
        <v>536</v>
      </c>
    </row>
    <row r="694" spans="2:20" hidden="1" x14ac:dyDescent="0.45">
      <c r="B694" s="29" t="s">
        <v>26</v>
      </c>
      <c r="C694" s="29" t="s">
        <v>70</v>
      </c>
      <c r="D694" s="29" t="s">
        <v>53</v>
      </c>
      <c r="F694" t="s">
        <v>780</v>
      </c>
      <c r="G694" t="s">
        <v>781</v>
      </c>
      <c r="H694" t="s">
        <v>789</v>
      </c>
      <c r="I694" t="s">
        <v>225</v>
      </c>
      <c r="J694" t="s">
        <v>783</v>
      </c>
      <c r="K694" t="s">
        <v>35</v>
      </c>
      <c r="L694" t="s">
        <v>790</v>
      </c>
      <c r="M694" t="s">
        <v>228</v>
      </c>
      <c r="N694" t="s">
        <v>26</v>
      </c>
      <c r="O694">
        <v>1.03</v>
      </c>
      <c r="P694" t="s">
        <v>526</v>
      </c>
      <c r="Q694" s="27">
        <f>O694*km_per_mile*'Transportation Calcs'!$F$6</f>
        <v>7.5633818173014857E-4</v>
      </c>
      <c r="T694" t="s">
        <v>527</v>
      </c>
    </row>
    <row r="695" spans="2:20" hidden="1" x14ac:dyDescent="0.45">
      <c r="B695" s="29" t="s">
        <v>43</v>
      </c>
      <c r="C695" s="29" t="s">
        <v>70</v>
      </c>
      <c r="D695" s="29" t="s">
        <v>55</v>
      </c>
      <c r="F695" t="s">
        <v>780</v>
      </c>
      <c r="G695" t="s">
        <v>781</v>
      </c>
      <c r="H695" t="s">
        <v>802</v>
      </c>
      <c r="I695" t="s">
        <v>225</v>
      </c>
      <c r="J695" t="s">
        <v>783</v>
      </c>
      <c r="K695" t="s">
        <v>524</v>
      </c>
      <c r="L695" t="s">
        <v>803</v>
      </c>
      <c r="M695" t="s">
        <v>228</v>
      </c>
      <c r="N695" t="s">
        <v>28</v>
      </c>
      <c r="O695">
        <v>1.1999999999999999E-3</v>
      </c>
      <c r="P695" t="s">
        <v>526</v>
      </c>
      <c r="Q695" s="27">
        <f>O695*km_per_mile*'Transportation Calcs'!$E$6</f>
        <v>7.6846245895418442E-7</v>
      </c>
      <c r="T695" t="s">
        <v>536</v>
      </c>
    </row>
    <row r="696" spans="2:20" hidden="1" x14ac:dyDescent="0.45">
      <c r="C696" s="29" t="s">
        <v>70</v>
      </c>
      <c r="D696" s="29" t="s">
        <v>55</v>
      </c>
      <c r="F696" t="s">
        <v>780</v>
      </c>
      <c r="G696" t="s">
        <v>781</v>
      </c>
      <c r="H696" t="s">
        <v>804</v>
      </c>
      <c r="I696" t="s">
        <v>225</v>
      </c>
      <c r="J696" t="s">
        <v>783</v>
      </c>
      <c r="K696" t="s">
        <v>524</v>
      </c>
      <c r="L696" t="s">
        <v>805</v>
      </c>
      <c r="M696" t="s">
        <v>228</v>
      </c>
      <c r="N696" t="s">
        <v>264</v>
      </c>
      <c r="O696" s="27">
        <v>6.3E-7</v>
      </c>
      <c r="P696" t="s">
        <v>526</v>
      </c>
      <c r="Q696" s="27">
        <f>O696*km_per_mile*'Transportation Calcs'!$E$6</f>
        <v>4.0344279095094687E-10</v>
      </c>
      <c r="T696" t="s">
        <v>527</v>
      </c>
    </row>
    <row r="697" spans="2:20" hidden="1" x14ac:dyDescent="0.45">
      <c r="C697" s="29" t="s">
        <v>70</v>
      </c>
      <c r="D697" s="29" t="s">
        <v>55</v>
      </c>
      <c r="F697" t="s">
        <v>780</v>
      </c>
      <c r="G697" t="s">
        <v>781</v>
      </c>
      <c r="H697" t="s">
        <v>806</v>
      </c>
      <c r="I697" t="s">
        <v>225</v>
      </c>
      <c r="J697" t="s">
        <v>783</v>
      </c>
      <c r="K697" t="s">
        <v>524</v>
      </c>
      <c r="L697" t="s">
        <v>790</v>
      </c>
      <c r="M697" t="s">
        <v>228</v>
      </c>
      <c r="N697" t="s">
        <v>358</v>
      </c>
      <c r="O697" s="27">
        <v>1.9000000000000001E-7</v>
      </c>
      <c r="P697" t="s">
        <v>526</v>
      </c>
      <c r="Q697" s="27">
        <f>O697*km_per_mile*'Transportation Calcs'!$E$6</f>
        <v>1.2167322266774588E-10</v>
      </c>
      <c r="T697" t="s">
        <v>527</v>
      </c>
    </row>
    <row r="698" spans="2:20" hidden="1" x14ac:dyDescent="0.45">
      <c r="C698" s="29" t="s">
        <v>70</v>
      </c>
      <c r="D698" s="29" t="s">
        <v>55</v>
      </c>
      <c r="F698" t="s">
        <v>780</v>
      </c>
      <c r="G698" t="s">
        <v>781</v>
      </c>
      <c r="H698" t="s">
        <v>807</v>
      </c>
      <c r="I698" t="s">
        <v>225</v>
      </c>
      <c r="J698" t="s">
        <v>783</v>
      </c>
      <c r="K698" t="s">
        <v>524</v>
      </c>
      <c r="L698" t="s">
        <v>798</v>
      </c>
      <c r="M698" t="s">
        <v>228</v>
      </c>
      <c r="N698" t="s">
        <v>272</v>
      </c>
      <c r="O698" s="27">
        <v>2.5399999999999998E-6</v>
      </c>
      <c r="P698" t="s">
        <v>526</v>
      </c>
      <c r="Q698" s="27">
        <f>O698*km_per_mile*'Transportation Calcs'!$E$6</f>
        <v>1.6265788714530239E-9</v>
      </c>
      <c r="T698" t="s">
        <v>527</v>
      </c>
    </row>
    <row r="699" spans="2:20" hidden="1" x14ac:dyDescent="0.45">
      <c r="C699" s="29" t="s">
        <v>70</v>
      </c>
      <c r="D699" s="29" t="s">
        <v>55</v>
      </c>
      <c r="F699" t="s">
        <v>780</v>
      </c>
      <c r="G699" t="s">
        <v>781</v>
      </c>
      <c r="H699" t="s">
        <v>807</v>
      </c>
      <c r="I699" t="s">
        <v>225</v>
      </c>
      <c r="J699" t="s">
        <v>783</v>
      </c>
      <c r="K699" t="s">
        <v>524</v>
      </c>
      <c r="L699" t="s">
        <v>798</v>
      </c>
      <c r="M699" t="s">
        <v>228</v>
      </c>
      <c r="N699" t="s">
        <v>249</v>
      </c>
      <c r="O699" s="27">
        <v>3.3000000000000002E-6</v>
      </c>
      <c r="P699" t="s">
        <v>526</v>
      </c>
      <c r="Q699" s="27">
        <f>O699*km_per_mile*'Transportation Calcs'!$E$6</f>
        <v>2.1132717621240076E-9</v>
      </c>
      <c r="T699" t="s">
        <v>527</v>
      </c>
    </row>
    <row r="700" spans="2:20" hidden="1" x14ac:dyDescent="0.45">
      <c r="B700" s="29" t="s">
        <v>34</v>
      </c>
      <c r="C700" s="29" t="s">
        <v>70</v>
      </c>
      <c r="D700" s="29" t="s">
        <v>55</v>
      </c>
      <c r="F700" t="s">
        <v>780</v>
      </c>
      <c r="G700" t="s">
        <v>781</v>
      </c>
      <c r="H700" t="s">
        <v>752</v>
      </c>
      <c r="I700" t="s">
        <v>275</v>
      </c>
      <c r="J700" t="s">
        <v>743</v>
      </c>
      <c r="K700" t="s">
        <v>753</v>
      </c>
      <c r="M700" t="s">
        <v>228</v>
      </c>
      <c r="N700" t="s">
        <v>34</v>
      </c>
      <c r="O700">
        <v>3.125</v>
      </c>
      <c r="P700" t="s">
        <v>745</v>
      </c>
      <c r="Q700" s="49">
        <f>O700*1000/'Transportation Calcs'!$B$39</f>
        <v>7.4240558206067217E-2</v>
      </c>
      <c r="R700">
        <v>0</v>
      </c>
      <c r="S700">
        <v>0</v>
      </c>
      <c r="T700" t="s">
        <v>746</v>
      </c>
    </row>
    <row r="701" spans="2:20" hidden="1" x14ac:dyDescent="0.45">
      <c r="B701" s="29" t="s">
        <v>34</v>
      </c>
      <c r="C701" s="29" t="s">
        <v>70</v>
      </c>
      <c r="D701" s="29" t="s">
        <v>55</v>
      </c>
      <c r="F701" t="s">
        <v>780</v>
      </c>
      <c r="G701" t="s">
        <v>781</v>
      </c>
      <c r="H701" t="s">
        <v>750</v>
      </c>
      <c r="I701" t="s">
        <v>275</v>
      </c>
      <c r="J701" t="s">
        <v>743</v>
      </c>
      <c r="K701" t="s">
        <v>751</v>
      </c>
      <c r="M701" t="s">
        <v>228</v>
      </c>
      <c r="N701" t="s">
        <v>34</v>
      </c>
      <c r="O701">
        <v>3.0609999999999999</v>
      </c>
      <c r="P701" t="s">
        <v>745</v>
      </c>
      <c r="Q701" s="49">
        <f>O701*1000/'Transportation Calcs'!$B$39</f>
        <v>7.2720111574006957E-2</v>
      </c>
      <c r="R701">
        <v>0</v>
      </c>
      <c r="S701">
        <v>0</v>
      </c>
      <c r="T701" t="s">
        <v>746</v>
      </c>
    </row>
    <row r="702" spans="2:20" hidden="1" x14ac:dyDescent="0.45">
      <c r="B702" s="29" t="s">
        <v>34</v>
      </c>
      <c r="C702" s="29" t="s">
        <v>70</v>
      </c>
      <c r="D702" s="29" t="s">
        <v>55</v>
      </c>
      <c r="F702" t="s">
        <v>780</v>
      </c>
      <c r="G702" t="s">
        <v>781</v>
      </c>
      <c r="H702" t="s">
        <v>752</v>
      </c>
      <c r="I702" t="s">
        <v>275</v>
      </c>
      <c r="J702" t="s">
        <v>743</v>
      </c>
      <c r="K702" t="s">
        <v>753</v>
      </c>
      <c r="M702" t="s">
        <v>228</v>
      </c>
      <c r="N702" t="s">
        <v>34</v>
      </c>
      <c r="O702">
        <v>3.125</v>
      </c>
      <c r="P702" t="s">
        <v>745</v>
      </c>
      <c r="Q702" s="49">
        <f>O702*1000/'Transportation Calcs'!$B$39</f>
        <v>7.4240558206067217E-2</v>
      </c>
      <c r="R702">
        <v>0</v>
      </c>
      <c r="S702">
        <v>0</v>
      </c>
      <c r="T702" t="s">
        <v>746</v>
      </c>
    </row>
    <row r="703" spans="2:20" hidden="1" x14ac:dyDescent="0.45">
      <c r="C703" s="29" t="s">
        <v>70</v>
      </c>
      <c r="D703" s="29" t="s">
        <v>55</v>
      </c>
      <c r="F703" t="s">
        <v>780</v>
      </c>
      <c r="G703" t="s">
        <v>781</v>
      </c>
      <c r="H703" t="s">
        <v>808</v>
      </c>
      <c r="I703" t="s">
        <v>225</v>
      </c>
      <c r="J703" t="s">
        <v>783</v>
      </c>
      <c r="K703" t="s">
        <v>524</v>
      </c>
      <c r="L703" t="s">
        <v>784</v>
      </c>
      <c r="M703" t="s">
        <v>228</v>
      </c>
      <c r="N703" t="s">
        <v>400</v>
      </c>
      <c r="O703">
        <v>7.5800000000000006E-2</v>
      </c>
      <c r="P703" t="s">
        <v>526</v>
      </c>
      <c r="Q703" s="27">
        <f>O703*km_per_mile*'Transportation Calcs'!$E$6</f>
        <v>4.8541211990605993E-5</v>
      </c>
      <c r="T703" t="s">
        <v>527</v>
      </c>
    </row>
    <row r="704" spans="2:20" hidden="1" x14ac:dyDescent="0.45">
      <c r="B704" s="29" t="s">
        <v>33</v>
      </c>
      <c r="C704" s="29" t="s">
        <v>70</v>
      </c>
      <c r="D704" s="29" t="s">
        <v>55</v>
      </c>
      <c r="F704" t="s">
        <v>780</v>
      </c>
      <c r="G704" t="s">
        <v>781</v>
      </c>
      <c r="H704" t="s">
        <v>808</v>
      </c>
      <c r="I704" t="s">
        <v>225</v>
      </c>
      <c r="J704" t="s">
        <v>783</v>
      </c>
      <c r="K704" t="s">
        <v>524</v>
      </c>
      <c r="L704" t="s">
        <v>784</v>
      </c>
      <c r="M704" t="s">
        <v>228</v>
      </c>
      <c r="N704" t="s">
        <v>33</v>
      </c>
      <c r="O704">
        <v>2.5000000000000001E-2</v>
      </c>
      <c r="P704" t="s">
        <v>526</v>
      </c>
      <c r="Q704" s="27">
        <f>O704*km_per_mile*'Transportation Calcs'!$E$6</f>
        <v>1.6009634561545513E-5</v>
      </c>
      <c r="T704" t="s">
        <v>527</v>
      </c>
    </row>
    <row r="705" spans="1:20" hidden="1" x14ac:dyDescent="0.45">
      <c r="C705" s="29" t="s">
        <v>70</v>
      </c>
      <c r="D705" s="29" t="s">
        <v>55</v>
      </c>
      <c r="F705" t="s">
        <v>780</v>
      </c>
      <c r="G705" t="s">
        <v>781</v>
      </c>
      <c r="H705" t="s">
        <v>809</v>
      </c>
      <c r="I705" t="s">
        <v>275</v>
      </c>
      <c r="J705" t="s">
        <v>783</v>
      </c>
      <c r="K705" t="s">
        <v>524</v>
      </c>
      <c r="M705" t="s">
        <v>228</v>
      </c>
      <c r="N705" t="s">
        <v>358</v>
      </c>
      <c r="O705" s="27">
        <v>3.0000000000000001E-6</v>
      </c>
      <c r="P705" t="s">
        <v>762</v>
      </c>
      <c r="Q705" s="27">
        <f>O705/'Transportation Calcs'!$B$39</f>
        <v>7.1270935877824532E-11</v>
      </c>
      <c r="R705" s="27">
        <v>3.0000000000000001E-6</v>
      </c>
      <c r="S705" s="27">
        <v>3.4999999999999999E-6</v>
      </c>
      <c r="T705" t="s">
        <v>749</v>
      </c>
    </row>
    <row r="706" spans="1:20" hidden="1" x14ac:dyDescent="0.45">
      <c r="A706" s="29" t="s">
        <v>3065</v>
      </c>
      <c r="B706" s="29" t="s">
        <v>34</v>
      </c>
      <c r="C706" s="29" t="s">
        <v>70</v>
      </c>
      <c r="D706" s="29" t="s">
        <v>46</v>
      </c>
      <c r="F706" t="s">
        <v>780</v>
      </c>
      <c r="G706" t="s">
        <v>781</v>
      </c>
      <c r="H706" t="s">
        <v>742</v>
      </c>
      <c r="I706" t="s">
        <v>275</v>
      </c>
      <c r="J706" t="s">
        <v>743</v>
      </c>
      <c r="K706" t="s">
        <v>744</v>
      </c>
      <c r="M706" t="s">
        <v>228</v>
      </c>
      <c r="N706" t="s">
        <v>34</v>
      </c>
      <c r="O706">
        <v>2.75</v>
      </c>
      <c r="P706" t="s">
        <v>745</v>
      </c>
      <c r="Q706" s="49">
        <f>O706*1000/'Transportation Calcs'!$B$33</f>
        <v>5.4023647870244051E-2</v>
      </c>
      <c r="R706">
        <v>0</v>
      </c>
      <c r="S706">
        <v>0</v>
      </c>
      <c r="T706" t="s">
        <v>746</v>
      </c>
    </row>
    <row r="707" spans="1:20" hidden="1" x14ac:dyDescent="0.45">
      <c r="C707" s="29" t="s">
        <v>70</v>
      </c>
      <c r="D707" s="29" t="s">
        <v>55</v>
      </c>
      <c r="F707" t="s">
        <v>780</v>
      </c>
      <c r="G707" t="s">
        <v>781</v>
      </c>
      <c r="H707" t="s">
        <v>810</v>
      </c>
      <c r="I707" t="s">
        <v>275</v>
      </c>
      <c r="J707" t="s">
        <v>783</v>
      </c>
      <c r="K707" t="s">
        <v>524</v>
      </c>
      <c r="M707" t="s">
        <v>228</v>
      </c>
      <c r="N707" t="s">
        <v>236</v>
      </c>
      <c r="O707">
        <v>0.02</v>
      </c>
      <c r="P707" t="s">
        <v>762</v>
      </c>
      <c r="Q707" s="27">
        <f>O707/'Transportation Calcs'!$B$39</f>
        <v>4.7513957251883022E-7</v>
      </c>
      <c r="R707">
        <v>0.02</v>
      </c>
      <c r="S707">
        <v>0.02</v>
      </c>
      <c r="T707" t="s">
        <v>749</v>
      </c>
    </row>
    <row r="708" spans="1:20" hidden="1" x14ac:dyDescent="0.45">
      <c r="C708" s="29" t="s">
        <v>70</v>
      </c>
      <c r="D708" s="29" t="s">
        <v>55</v>
      </c>
      <c r="F708" t="s">
        <v>780</v>
      </c>
      <c r="G708" t="s">
        <v>781</v>
      </c>
      <c r="H708" t="s">
        <v>811</v>
      </c>
      <c r="I708" t="s">
        <v>275</v>
      </c>
      <c r="J708" t="s">
        <v>783</v>
      </c>
      <c r="K708" t="s">
        <v>524</v>
      </c>
      <c r="M708" t="s">
        <v>228</v>
      </c>
      <c r="N708" t="s">
        <v>264</v>
      </c>
      <c r="O708" s="27">
        <v>4.1999999999999996E-6</v>
      </c>
      <c r="P708" t="s">
        <v>762</v>
      </c>
      <c r="Q708" s="27">
        <f>O708/'Transportation Calcs'!$B$39</f>
        <v>9.9779310228954332E-11</v>
      </c>
      <c r="R708" s="27">
        <v>4.1999999999999996E-6</v>
      </c>
      <c r="S708" s="27">
        <v>5.5999999999999997E-6</v>
      </c>
      <c r="T708" t="s">
        <v>749</v>
      </c>
    </row>
    <row r="709" spans="1:20" hidden="1" x14ac:dyDescent="0.45">
      <c r="B709" s="29" t="s">
        <v>25</v>
      </c>
      <c r="C709" s="29" t="s">
        <v>70</v>
      </c>
      <c r="D709" s="29" t="s">
        <v>53</v>
      </c>
      <c r="F709" t="s">
        <v>780</v>
      </c>
      <c r="G709" t="s">
        <v>781</v>
      </c>
      <c r="H709" t="s">
        <v>812</v>
      </c>
      <c r="I709" t="s">
        <v>275</v>
      </c>
      <c r="J709" t="s">
        <v>783</v>
      </c>
      <c r="K709" t="s">
        <v>35</v>
      </c>
      <c r="M709" t="s">
        <v>228</v>
      </c>
      <c r="N709" t="s">
        <v>25</v>
      </c>
      <c r="O709">
        <v>7.4</v>
      </c>
      <c r="P709" t="s">
        <v>762</v>
      </c>
      <c r="Q709" s="27">
        <f>O709/'Transportation Calcs'!$B$44</f>
        <v>1.6965907116759334E-4</v>
      </c>
      <c r="R709">
        <v>6.37</v>
      </c>
      <c r="S709">
        <v>11.71</v>
      </c>
      <c r="T709" t="s">
        <v>749</v>
      </c>
    </row>
    <row r="710" spans="1:20" hidden="1" x14ac:dyDescent="0.45">
      <c r="C710" s="29" t="s">
        <v>70</v>
      </c>
      <c r="D710" s="29" t="s">
        <v>53</v>
      </c>
      <c r="F710" t="s">
        <v>780</v>
      </c>
      <c r="G710" t="s">
        <v>781</v>
      </c>
      <c r="H710" t="s">
        <v>813</v>
      </c>
      <c r="I710" t="s">
        <v>275</v>
      </c>
      <c r="J710" t="s">
        <v>783</v>
      </c>
      <c r="K710" t="s">
        <v>35</v>
      </c>
      <c r="M710" t="s">
        <v>228</v>
      </c>
      <c r="N710" t="s">
        <v>400</v>
      </c>
      <c r="O710">
        <v>3.7999999999999999E-2</v>
      </c>
      <c r="P710" t="s">
        <v>762</v>
      </c>
      <c r="Q710" s="27">
        <f>O710/'Transportation Calcs'!$B$44</f>
        <v>8.7122225734710094E-7</v>
      </c>
      <c r="R710">
        <v>3.7999999999999999E-2</v>
      </c>
      <c r="S710">
        <v>1.7999999999999999E-2</v>
      </c>
      <c r="T710" t="s">
        <v>749</v>
      </c>
    </row>
    <row r="711" spans="1:20" hidden="1" x14ac:dyDescent="0.45">
      <c r="C711" s="29" t="s">
        <v>70</v>
      </c>
      <c r="D711" s="29" t="s">
        <v>55</v>
      </c>
      <c r="F711" t="s">
        <v>780</v>
      </c>
      <c r="G711" t="s">
        <v>781</v>
      </c>
      <c r="H711" t="s">
        <v>811</v>
      </c>
      <c r="I711" t="s">
        <v>275</v>
      </c>
      <c r="J711" t="s">
        <v>783</v>
      </c>
      <c r="K711" t="s">
        <v>524</v>
      </c>
      <c r="M711" t="s">
        <v>228</v>
      </c>
      <c r="N711" t="s">
        <v>249</v>
      </c>
      <c r="O711" s="27">
        <v>6.1E-6</v>
      </c>
      <c r="P711" t="s">
        <v>762</v>
      </c>
      <c r="Q711" s="27">
        <f>O711/'Transportation Calcs'!$B$39</f>
        <v>1.449175696182432E-10</v>
      </c>
      <c r="R711" s="27">
        <v>1.03E-5</v>
      </c>
      <c r="S711" s="27">
        <v>3.5999999999999998E-6</v>
      </c>
      <c r="T711" t="s">
        <v>749</v>
      </c>
    </row>
    <row r="712" spans="1:20" hidden="1" x14ac:dyDescent="0.45">
      <c r="C712" s="29" t="s">
        <v>70</v>
      </c>
      <c r="D712" s="29" t="s">
        <v>55</v>
      </c>
      <c r="F712" t="s">
        <v>780</v>
      </c>
      <c r="G712" t="s">
        <v>781</v>
      </c>
      <c r="H712" t="s">
        <v>814</v>
      </c>
      <c r="I712" t="s">
        <v>275</v>
      </c>
      <c r="J712" t="s">
        <v>783</v>
      </c>
      <c r="K712" t="s">
        <v>524</v>
      </c>
      <c r="M712" t="s">
        <v>228</v>
      </c>
      <c r="N712" t="s">
        <v>240</v>
      </c>
      <c r="O712" s="27">
        <v>3.3000000000000003E-5</v>
      </c>
      <c r="P712" t="s">
        <v>762</v>
      </c>
      <c r="Q712" s="27">
        <f>O712/'Transportation Calcs'!$B$39</f>
        <v>7.8398029465606987E-10</v>
      </c>
      <c r="R712" s="27">
        <v>1.7E-5</v>
      </c>
      <c r="S712">
        <v>2.0000000000000001E-4</v>
      </c>
      <c r="T712" t="s">
        <v>749</v>
      </c>
    </row>
    <row r="713" spans="1:20" hidden="1" x14ac:dyDescent="0.45">
      <c r="B713" s="29" t="s">
        <v>26</v>
      </c>
      <c r="C713" s="29" t="s">
        <v>70</v>
      </c>
      <c r="D713" s="29" t="s">
        <v>55</v>
      </c>
      <c r="F713" t="s">
        <v>780</v>
      </c>
      <c r="G713" t="s">
        <v>781</v>
      </c>
      <c r="H713" t="s">
        <v>815</v>
      </c>
      <c r="I713" t="s">
        <v>225</v>
      </c>
      <c r="J713" t="s">
        <v>783</v>
      </c>
      <c r="K713" t="s">
        <v>524</v>
      </c>
      <c r="L713" t="s">
        <v>816</v>
      </c>
      <c r="M713" t="s">
        <v>228</v>
      </c>
      <c r="N713" t="s">
        <v>26</v>
      </c>
      <c r="O713">
        <v>6.4000000000000001E-2</v>
      </c>
      <c r="P713" t="s">
        <v>526</v>
      </c>
      <c r="Q713" s="27">
        <f>O713*km_per_mile*'Transportation Calcs'!$E$6</f>
        <v>4.0984664477556507E-5</v>
      </c>
      <c r="T713" t="s">
        <v>527</v>
      </c>
    </row>
    <row r="714" spans="1:20" hidden="1" x14ac:dyDescent="0.45">
      <c r="B714" s="29" t="s">
        <v>34</v>
      </c>
      <c r="C714" s="29" t="s">
        <v>70</v>
      </c>
      <c r="D714" s="29" t="s">
        <v>53</v>
      </c>
      <c r="F714" t="s">
        <v>780</v>
      </c>
      <c r="G714" t="s">
        <v>781</v>
      </c>
      <c r="H714" t="s">
        <v>817</v>
      </c>
      <c r="I714" t="s">
        <v>225</v>
      </c>
      <c r="J714" t="s">
        <v>783</v>
      </c>
      <c r="K714" t="s">
        <v>35</v>
      </c>
      <c r="L714" t="s">
        <v>798</v>
      </c>
      <c r="M714" t="s">
        <v>228</v>
      </c>
      <c r="N714" t="s">
        <v>34</v>
      </c>
      <c r="O714">
        <v>0.66300000000000003</v>
      </c>
      <c r="P714" t="s">
        <v>526</v>
      </c>
      <c r="Q714" s="27">
        <f>O714*km_per_mile*'Transportation Calcs'!$F$6</f>
        <v>4.8684681018163931E-4</v>
      </c>
      <c r="T714" t="s">
        <v>527</v>
      </c>
    </row>
    <row r="715" spans="1:20" hidden="1" x14ac:dyDescent="0.45">
      <c r="C715" s="29" t="s">
        <v>70</v>
      </c>
      <c r="D715" s="29" t="s">
        <v>55</v>
      </c>
      <c r="F715" t="s">
        <v>780</v>
      </c>
      <c r="G715" t="s">
        <v>781</v>
      </c>
      <c r="H715" t="s">
        <v>818</v>
      </c>
      <c r="I715" t="s">
        <v>225</v>
      </c>
      <c r="J715" t="s">
        <v>783</v>
      </c>
      <c r="K715" t="s">
        <v>524</v>
      </c>
      <c r="L715" t="s">
        <v>803</v>
      </c>
      <c r="M715" t="s">
        <v>228</v>
      </c>
      <c r="N715" t="s">
        <v>400</v>
      </c>
      <c r="O715">
        <v>1.23E-2</v>
      </c>
      <c r="P715" t="s">
        <v>526</v>
      </c>
      <c r="Q715" s="27">
        <f>O715*km_per_mile*'Transportation Calcs'!$E$6</f>
        <v>7.8767402042803908E-6</v>
      </c>
      <c r="T715" t="s">
        <v>527</v>
      </c>
    </row>
    <row r="716" spans="1:20" hidden="1" x14ac:dyDescent="0.45">
      <c r="B716" s="29" t="s">
        <v>33</v>
      </c>
      <c r="C716" s="29" t="s">
        <v>70</v>
      </c>
      <c r="D716" s="29" t="s">
        <v>55</v>
      </c>
      <c r="F716" t="s">
        <v>780</v>
      </c>
      <c r="G716" t="s">
        <v>781</v>
      </c>
      <c r="H716" t="s">
        <v>818</v>
      </c>
      <c r="I716" t="s">
        <v>225</v>
      </c>
      <c r="J716" t="s">
        <v>783</v>
      </c>
      <c r="K716" t="s">
        <v>524</v>
      </c>
      <c r="L716" t="s">
        <v>803</v>
      </c>
      <c r="M716" t="s">
        <v>228</v>
      </c>
      <c r="N716" t="s">
        <v>33</v>
      </c>
      <c r="O716">
        <v>1.2999999999999999E-3</v>
      </c>
      <c r="P716" t="s">
        <v>526</v>
      </c>
      <c r="Q716" s="27">
        <f>O716*km_per_mile*'Transportation Calcs'!$E$6</f>
        <v>8.3250099720036648E-7</v>
      </c>
      <c r="T716" t="s">
        <v>527</v>
      </c>
    </row>
    <row r="717" spans="1:20" hidden="1" x14ac:dyDescent="0.45">
      <c r="C717" s="29" t="s">
        <v>70</v>
      </c>
      <c r="D717" s="29" t="s">
        <v>55</v>
      </c>
      <c r="F717" t="s">
        <v>780</v>
      </c>
      <c r="G717" t="s">
        <v>781</v>
      </c>
      <c r="H717" t="s">
        <v>815</v>
      </c>
      <c r="I717" t="s">
        <v>225</v>
      </c>
      <c r="J717" t="s">
        <v>783</v>
      </c>
      <c r="K717" t="s">
        <v>524</v>
      </c>
      <c r="L717" t="s">
        <v>816</v>
      </c>
      <c r="M717" t="s">
        <v>228</v>
      </c>
      <c r="N717" t="s">
        <v>400</v>
      </c>
      <c r="O717">
        <v>1.23E-2</v>
      </c>
      <c r="P717" t="s">
        <v>526</v>
      </c>
      <c r="Q717" s="27">
        <f>O717*km_per_mile*'Transportation Calcs'!$E$6</f>
        <v>7.8767402042803908E-6</v>
      </c>
      <c r="T717" t="s">
        <v>527</v>
      </c>
    </row>
    <row r="718" spans="1:20" hidden="1" x14ac:dyDescent="0.45">
      <c r="B718" s="29" t="s">
        <v>34</v>
      </c>
      <c r="C718" s="29" t="s">
        <v>70</v>
      </c>
      <c r="D718" s="29" t="s">
        <v>53</v>
      </c>
      <c r="F718" t="s">
        <v>780</v>
      </c>
      <c r="G718" t="s">
        <v>781</v>
      </c>
      <c r="H718" t="s">
        <v>819</v>
      </c>
      <c r="I718" t="s">
        <v>225</v>
      </c>
      <c r="J718" t="s">
        <v>783</v>
      </c>
      <c r="K718" t="s">
        <v>35</v>
      </c>
      <c r="L718" t="s">
        <v>805</v>
      </c>
      <c r="M718" t="s">
        <v>228</v>
      </c>
      <c r="N718" t="s">
        <v>34</v>
      </c>
      <c r="O718">
        <v>0.59599999999999997</v>
      </c>
      <c r="P718" t="s">
        <v>526</v>
      </c>
      <c r="Q718" s="27">
        <f>O718*km_per_mile*'Transportation Calcs'!$F$6</f>
        <v>4.3764811292346459E-4</v>
      </c>
      <c r="T718" t="s">
        <v>527</v>
      </c>
    </row>
    <row r="719" spans="1:20" hidden="1" x14ac:dyDescent="0.45">
      <c r="B719" s="29" t="s">
        <v>34</v>
      </c>
      <c r="C719" s="29" t="s">
        <v>70</v>
      </c>
      <c r="D719" s="29" t="s">
        <v>53</v>
      </c>
      <c r="F719" t="s">
        <v>780</v>
      </c>
      <c r="G719" t="s">
        <v>781</v>
      </c>
      <c r="H719" t="s">
        <v>820</v>
      </c>
      <c r="I719" t="s">
        <v>225</v>
      </c>
      <c r="J719" t="s">
        <v>783</v>
      </c>
      <c r="K719" t="s">
        <v>35</v>
      </c>
      <c r="L719" t="s">
        <v>821</v>
      </c>
      <c r="M719" t="s">
        <v>228</v>
      </c>
      <c r="N719" t="s">
        <v>34</v>
      </c>
      <c r="O719">
        <v>0.53</v>
      </c>
      <c r="P719" t="s">
        <v>526</v>
      </c>
      <c r="Q719" s="27">
        <f>O719*km_per_mile*'Transportation Calcs'!$F$6</f>
        <v>3.8918372457959102E-4</v>
      </c>
      <c r="T719" t="s">
        <v>527</v>
      </c>
    </row>
    <row r="720" spans="1:20" hidden="1" x14ac:dyDescent="0.45">
      <c r="B720" s="29" t="s">
        <v>25</v>
      </c>
      <c r="C720" s="29" t="s">
        <v>70</v>
      </c>
      <c r="D720" s="29" t="s">
        <v>53</v>
      </c>
      <c r="F720" t="s">
        <v>780</v>
      </c>
      <c r="G720" t="s">
        <v>781</v>
      </c>
      <c r="H720" t="s">
        <v>820</v>
      </c>
      <c r="I720" t="s">
        <v>225</v>
      </c>
      <c r="J720" t="s">
        <v>783</v>
      </c>
      <c r="K720" t="s">
        <v>35</v>
      </c>
      <c r="L720" t="s">
        <v>821</v>
      </c>
      <c r="M720" t="s">
        <v>228</v>
      </c>
      <c r="N720" t="s">
        <v>25</v>
      </c>
      <c r="O720">
        <v>0.57699999999999996</v>
      </c>
      <c r="P720" t="s">
        <v>526</v>
      </c>
      <c r="Q720" s="27">
        <f>O720*km_per_mile*'Transportation Calcs'!$F$6</f>
        <v>4.2369624355174338E-4</v>
      </c>
      <c r="T720" t="s">
        <v>527</v>
      </c>
    </row>
    <row r="721" spans="2:20" hidden="1" x14ac:dyDescent="0.45">
      <c r="B721" s="29" t="s">
        <v>33</v>
      </c>
      <c r="C721" s="29" t="s">
        <v>70</v>
      </c>
      <c r="D721" s="29" t="s">
        <v>53</v>
      </c>
      <c r="F721" t="s">
        <v>780</v>
      </c>
      <c r="G721" t="s">
        <v>781</v>
      </c>
      <c r="H721" t="s">
        <v>820</v>
      </c>
      <c r="I721" t="s">
        <v>225</v>
      </c>
      <c r="J721" t="s">
        <v>783</v>
      </c>
      <c r="K721" t="s">
        <v>35</v>
      </c>
      <c r="L721" t="s">
        <v>821</v>
      </c>
      <c r="M721" t="s">
        <v>228</v>
      </c>
      <c r="N721" t="s">
        <v>33</v>
      </c>
      <c r="O721">
        <v>6.0000000000000001E-3</v>
      </c>
      <c r="P721" t="s">
        <v>526</v>
      </c>
      <c r="Q721" s="27">
        <f>O721*km_per_mile*'Transportation Calcs'!$F$6</f>
        <v>4.4058534858066906E-6</v>
      </c>
      <c r="T721" t="s">
        <v>527</v>
      </c>
    </row>
    <row r="722" spans="2:20" hidden="1" x14ac:dyDescent="0.45">
      <c r="B722" s="29" t="s">
        <v>33</v>
      </c>
      <c r="C722" s="29" t="s">
        <v>70</v>
      </c>
      <c r="D722" s="29" t="s">
        <v>55</v>
      </c>
      <c r="F722" t="s">
        <v>780</v>
      </c>
      <c r="G722" t="s">
        <v>781</v>
      </c>
      <c r="H722" t="s">
        <v>822</v>
      </c>
      <c r="I722" t="s">
        <v>225</v>
      </c>
      <c r="J722" t="s">
        <v>783</v>
      </c>
      <c r="K722" t="s">
        <v>524</v>
      </c>
      <c r="L722" t="s">
        <v>823</v>
      </c>
      <c r="M722" t="s">
        <v>228</v>
      </c>
      <c r="N722" t="s">
        <v>33</v>
      </c>
      <c r="O722">
        <v>1.2999999999999999E-2</v>
      </c>
      <c r="P722" t="s">
        <v>526</v>
      </c>
      <c r="Q722" s="27">
        <f>O722*km_per_mile*'Transportation Calcs'!$E$6</f>
        <v>8.3250099720036652E-6</v>
      </c>
      <c r="T722" t="s">
        <v>527</v>
      </c>
    </row>
    <row r="723" spans="2:20" hidden="1" x14ac:dyDescent="0.45">
      <c r="B723" s="29" t="s">
        <v>24</v>
      </c>
      <c r="C723" s="29" t="s">
        <v>70</v>
      </c>
      <c r="D723" s="29" t="s">
        <v>55</v>
      </c>
      <c r="F723" t="s">
        <v>780</v>
      </c>
      <c r="G723" t="s">
        <v>781</v>
      </c>
      <c r="H723" t="s">
        <v>822</v>
      </c>
      <c r="I723" t="s">
        <v>225</v>
      </c>
      <c r="J723" t="s">
        <v>783</v>
      </c>
      <c r="K723" t="s">
        <v>524</v>
      </c>
      <c r="L723" t="s">
        <v>823</v>
      </c>
      <c r="M723" t="s">
        <v>228</v>
      </c>
      <c r="N723" t="s">
        <v>261</v>
      </c>
      <c r="O723">
        <v>0.128</v>
      </c>
      <c r="P723" t="s">
        <v>526</v>
      </c>
      <c r="Q723" s="27">
        <f>O723*km_per_mile*'Transportation Calcs'!$E$6</f>
        <v>8.1969328955113014E-5</v>
      </c>
      <c r="T723" t="s">
        <v>527</v>
      </c>
    </row>
    <row r="724" spans="2:20" hidden="1" x14ac:dyDescent="0.45">
      <c r="C724" s="29" t="s">
        <v>70</v>
      </c>
      <c r="D724" s="29" t="s">
        <v>55</v>
      </c>
      <c r="F724" t="s">
        <v>780</v>
      </c>
      <c r="G724" t="s">
        <v>781</v>
      </c>
      <c r="H724" t="s">
        <v>824</v>
      </c>
      <c r="I724" t="s">
        <v>225</v>
      </c>
      <c r="J724" t="s">
        <v>783</v>
      </c>
      <c r="K724" t="s">
        <v>524</v>
      </c>
      <c r="L724" t="s">
        <v>825</v>
      </c>
      <c r="M724" t="s">
        <v>228</v>
      </c>
      <c r="N724" t="s">
        <v>240</v>
      </c>
      <c r="O724" s="27">
        <v>3.3100000000000001E-6</v>
      </c>
      <c r="P724" t="s">
        <v>526</v>
      </c>
      <c r="Q724" s="27">
        <f>O724*km_per_mile*'Transportation Calcs'!$E$6</f>
        <v>2.1196756159486255E-9</v>
      </c>
      <c r="T724" t="s">
        <v>527</v>
      </c>
    </row>
    <row r="725" spans="2:20" hidden="1" x14ac:dyDescent="0.45">
      <c r="C725" s="29" t="s">
        <v>70</v>
      </c>
      <c r="D725" s="29" t="s">
        <v>55</v>
      </c>
      <c r="F725" t="s">
        <v>780</v>
      </c>
      <c r="G725" t="s">
        <v>781</v>
      </c>
      <c r="H725" t="s">
        <v>824</v>
      </c>
      <c r="I725" t="s">
        <v>225</v>
      </c>
      <c r="J725" t="s">
        <v>783</v>
      </c>
      <c r="K725" t="s">
        <v>524</v>
      </c>
      <c r="L725" t="s">
        <v>825</v>
      </c>
      <c r="M725" t="s">
        <v>228</v>
      </c>
      <c r="N725" t="s">
        <v>400</v>
      </c>
      <c r="O725">
        <v>3.0200000000000001E-2</v>
      </c>
      <c r="P725" t="s">
        <v>526</v>
      </c>
      <c r="Q725" s="27">
        <f>O725*km_per_mile*'Transportation Calcs'!$E$6</f>
        <v>1.933963855034698E-5</v>
      </c>
      <c r="T725" t="s">
        <v>527</v>
      </c>
    </row>
    <row r="726" spans="2:20" hidden="1" x14ac:dyDescent="0.45">
      <c r="C726" s="29" t="s">
        <v>70</v>
      </c>
      <c r="D726" s="29" t="s">
        <v>55</v>
      </c>
      <c r="F726" t="s">
        <v>780</v>
      </c>
      <c r="G726" t="s">
        <v>781</v>
      </c>
      <c r="H726" t="s">
        <v>826</v>
      </c>
      <c r="I726" t="s">
        <v>225</v>
      </c>
      <c r="J726" t="s">
        <v>783</v>
      </c>
      <c r="K726" t="s">
        <v>524</v>
      </c>
      <c r="L726" t="s">
        <v>827</v>
      </c>
      <c r="M726" t="s">
        <v>228</v>
      </c>
      <c r="N726" t="s">
        <v>400</v>
      </c>
      <c r="O726">
        <v>1.23E-2</v>
      </c>
      <c r="P726" t="s">
        <v>526</v>
      </c>
      <c r="Q726" s="27">
        <f>O726*km_per_mile*'Transportation Calcs'!$E$6</f>
        <v>7.8767402042803908E-6</v>
      </c>
      <c r="T726" t="s">
        <v>527</v>
      </c>
    </row>
    <row r="727" spans="2:20" hidden="1" x14ac:dyDescent="0.45">
      <c r="B727" s="29" t="s">
        <v>25</v>
      </c>
      <c r="C727" s="29" t="s">
        <v>70</v>
      </c>
      <c r="D727" s="29" t="s">
        <v>55</v>
      </c>
      <c r="F727" t="s">
        <v>780</v>
      </c>
      <c r="G727" t="s">
        <v>781</v>
      </c>
      <c r="H727" t="s">
        <v>826</v>
      </c>
      <c r="I727" t="s">
        <v>225</v>
      </c>
      <c r="J727" t="s">
        <v>783</v>
      </c>
      <c r="K727" t="s">
        <v>524</v>
      </c>
      <c r="L727" t="s">
        <v>827</v>
      </c>
      <c r="M727" t="s">
        <v>228</v>
      </c>
      <c r="N727" t="s">
        <v>25</v>
      </c>
      <c r="O727">
        <v>1.3</v>
      </c>
      <c r="P727" t="s">
        <v>526</v>
      </c>
      <c r="Q727" s="27">
        <f>O727*km_per_mile*'Transportation Calcs'!$E$6</f>
        <v>8.3250099720036657E-4</v>
      </c>
      <c r="T727" t="s">
        <v>527</v>
      </c>
    </row>
    <row r="728" spans="2:20" x14ac:dyDescent="0.45">
      <c r="B728" s="29" t="s">
        <v>34</v>
      </c>
      <c r="C728" s="29" t="s">
        <v>64</v>
      </c>
      <c r="D728" s="29" t="s">
        <v>53</v>
      </c>
      <c r="F728" t="s">
        <v>828</v>
      </c>
      <c r="G728" t="s">
        <v>829</v>
      </c>
      <c r="H728" t="s">
        <v>830</v>
      </c>
      <c r="I728" t="s">
        <v>225</v>
      </c>
      <c r="J728" t="s">
        <v>831</v>
      </c>
      <c r="K728" t="s">
        <v>35</v>
      </c>
      <c r="L728" t="s">
        <v>832</v>
      </c>
      <c r="M728" t="s">
        <v>228</v>
      </c>
      <c r="N728" t="s">
        <v>34</v>
      </c>
      <c r="O728">
        <v>0.48599999999999999</v>
      </c>
      <c r="P728" t="s">
        <v>526</v>
      </c>
      <c r="Q728">
        <f>O728*km_per_mile*'Transportation Calcs'!$F$7</f>
        <v>4.4638817395479727E-4</v>
      </c>
      <c r="T728" t="s">
        <v>527</v>
      </c>
    </row>
    <row r="729" spans="2:20" x14ac:dyDescent="0.45">
      <c r="B729" s="29" t="s">
        <v>33</v>
      </c>
      <c r="C729" s="29" t="s">
        <v>64</v>
      </c>
      <c r="D729" s="29" t="s">
        <v>53</v>
      </c>
      <c r="F729" t="s">
        <v>828</v>
      </c>
      <c r="G729" t="s">
        <v>829</v>
      </c>
      <c r="H729" t="s">
        <v>830</v>
      </c>
      <c r="I729" t="s">
        <v>225</v>
      </c>
      <c r="J729" t="s">
        <v>831</v>
      </c>
      <c r="K729" t="s">
        <v>35</v>
      </c>
      <c r="L729" t="s">
        <v>832</v>
      </c>
      <c r="M729" t="s">
        <v>228</v>
      </c>
      <c r="N729" t="s">
        <v>33</v>
      </c>
      <c r="O729">
        <v>3.3000000000000002E-2</v>
      </c>
      <c r="P729" t="s">
        <v>526</v>
      </c>
      <c r="Q729">
        <f>O729*km_per_mile*'Transportation Calcs'!$F$7</f>
        <v>3.0310308108041792E-5</v>
      </c>
      <c r="T729" t="s">
        <v>527</v>
      </c>
    </row>
    <row r="730" spans="2:20" x14ac:dyDescent="0.45">
      <c r="B730" s="29" t="s">
        <v>33</v>
      </c>
      <c r="C730" s="29" t="s">
        <v>64</v>
      </c>
      <c r="D730" s="29" t="s">
        <v>53</v>
      </c>
      <c r="F730" t="s">
        <v>828</v>
      </c>
      <c r="G730" t="s">
        <v>829</v>
      </c>
      <c r="H730" t="s">
        <v>833</v>
      </c>
      <c r="I730" t="s">
        <v>225</v>
      </c>
      <c r="J730" t="s">
        <v>831</v>
      </c>
      <c r="K730" t="s">
        <v>35</v>
      </c>
      <c r="L730" t="s">
        <v>834</v>
      </c>
      <c r="M730" t="s">
        <v>228</v>
      </c>
      <c r="N730" t="s">
        <v>33</v>
      </c>
      <c r="O730">
        <v>2.9000000000000001E-2</v>
      </c>
      <c r="P730" t="s">
        <v>526</v>
      </c>
      <c r="Q730">
        <f>O730*km_per_mile*'Transportation Calcs'!$F$7</f>
        <v>2.6636331367673092E-5</v>
      </c>
      <c r="T730" t="s">
        <v>527</v>
      </c>
    </row>
    <row r="731" spans="2:20" x14ac:dyDescent="0.45">
      <c r="B731" s="29" t="s">
        <v>34</v>
      </c>
      <c r="C731" s="29" t="s">
        <v>64</v>
      </c>
      <c r="D731" s="29" t="s">
        <v>53</v>
      </c>
      <c r="F731" t="s">
        <v>828</v>
      </c>
      <c r="G731" t="s">
        <v>829</v>
      </c>
      <c r="H731" t="s">
        <v>833</v>
      </c>
      <c r="I731" t="s">
        <v>225</v>
      </c>
      <c r="J731" t="s">
        <v>831</v>
      </c>
      <c r="K731" t="s">
        <v>35</v>
      </c>
      <c r="L731" t="s">
        <v>834</v>
      </c>
      <c r="M731" t="s">
        <v>228</v>
      </c>
      <c r="N731" t="s">
        <v>34</v>
      </c>
      <c r="O731">
        <v>0.48599999999999999</v>
      </c>
      <c r="P731" t="s">
        <v>526</v>
      </c>
      <c r="Q731">
        <f>O731*km_per_mile*'Transportation Calcs'!$F$7</f>
        <v>4.4638817395479727E-4</v>
      </c>
      <c r="T731" t="s">
        <v>527</v>
      </c>
    </row>
    <row r="732" spans="2:20" x14ac:dyDescent="0.45">
      <c r="C732" s="29" t="s">
        <v>64</v>
      </c>
      <c r="D732" s="29" t="s">
        <v>53</v>
      </c>
      <c r="F732" t="s">
        <v>828</v>
      </c>
      <c r="G732" t="s">
        <v>829</v>
      </c>
      <c r="H732" t="s">
        <v>833</v>
      </c>
      <c r="I732" t="s">
        <v>225</v>
      </c>
      <c r="J732" t="s">
        <v>831</v>
      </c>
      <c r="K732" t="s">
        <v>35</v>
      </c>
      <c r="L732" t="s">
        <v>834</v>
      </c>
      <c r="M732" t="s">
        <v>228</v>
      </c>
      <c r="N732" t="s">
        <v>240</v>
      </c>
      <c r="O732" s="27">
        <v>1.31E-5</v>
      </c>
      <c r="P732" t="s">
        <v>526</v>
      </c>
      <c r="Q732">
        <f>O732*km_per_mile*'Transportation Calcs'!$F$7</f>
        <v>1.20322738247075E-8</v>
      </c>
      <c r="T732" t="s">
        <v>527</v>
      </c>
    </row>
    <row r="733" spans="2:20" x14ac:dyDescent="0.45">
      <c r="B733" s="29" t="s">
        <v>24</v>
      </c>
      <c r="C733" s="29" t="s">
        <v>64</v>
      </c>
      <c r="D733" s="29" t="s">
        <v>53</v>
      </c>
      <c r="F733" t="s">
        <v>828</v>
      </c>
      <c r="G733" t="s">
        <v>829</v>
      </c>
      <c r="H733" t="s">
        <v>835</v>
      </c>
      <c r="I733" t="s">
        <v>225</v>
      </c>
      <c r="J733" t="s">
        <v>831</v>
      </c>
      <c r="K733" t="s">
        <v>35</v>
      </c>
      <c r="L733" t="s">
        <v>836</v>
      </c>
      <c r="M733" t="s">
        <v>228</v>
      </c>
      <c r="N733" t="s">
        <v>261</v>
      </c>
      <c r="O733">
        <v>0.44900000000000001</v>
      </c>
      <c r="P733" t="s">
        <v>526</v>
      </c>
      <c r="Q733">
        <f>O733*km_per_mile*'Transportation Calcs'!$F$7</f>
        <v>4.1240388910638686E-4</v>
      </c>
      <c r="T733" t="s">
        <v>527</v>
      </c>
    </row>
    <row r="734" spans="2:20" x14ac:dyDescent="0.45">
      <c r="B734" s="29" t="s">
        <v>26</v>
      </c>
      <c r="C734" s="29" t="s">
        <v>64</v>
      </c>
      <c r="D734" s="29" t="s">
        <v>53</v>
      </c>
      <c r="F734" t="s">
        <v>828</v>
      </c>
      <c r="G734" t="s">
        <v>829</v>
      </c>
      <c r="H734" t="s">
        <v>835</v>
      </c>
      <c r="I734" t="s">
        <v>225</v>
      </c>
      <c r="J734" t="s">
        <v>831</v>
      </c>
      <c r="K734" t="s">
        <v>35</v>
      </c>
      <c r="L734" t="s">
        <v>836</v>
      </c>
      <c r="M734" t="s">
        <v>228</v>
      </c>
      <c r="N734" t="s">
        <v>26</v>
      </c>
      <c r="O734">
        <v>7.52</v>
      </c>
      <c r="P734" t="s">
        <v>526</v>
      </c>
      <c r="Q734">
        <f>O734*km_per_mile*'Transportation Calcs'!$F$7</f>
        <v>6.9070762718931597E-3</v>
      </c>
      <c r="T734" t="s">
        <v>527</v>
      </c>
    </row>
    <row r="735" spans="2:20" x14ac:dyDescent="0.45">
      <c r="B735" s="29" t="s">
        <v>26</v>
      </c>
      <c r="C735" s="29" t="s">
        <v>64</v>
      </c>
      <c r="D735" s="29" t="s">
        <v>53</v>
      </c>
      <c r="F735" t="s">
        <v>828</v>
      </c>
      <c r="G735" t="s">
        <v>829</v>
      </c>
      <c r="H735" t="s">
        <v>837</v>
      </c>
      <c r="I735" t="s">
        <v>225</v>
      </c>
      <c r="J735" t="s">
        <v>831</v>
      </c>
      <c r="K735" t="s">
        <v>35</v>
      </c>
      <c r="L735" t="s">
        <v>838</v>
      </c>
      <c r="M735" t="s">
        <v>228</v>
      </c>
      <c r="N735" t="s">
        <v>26</v>
      </c>
      <c r="O735">
        <v>5.31</v>
      </c>
      <c r="P735" t="s">
        <v>526</v>
      </c>
      <c r="Q735">
        <f>O735*km_per_mile*'Transportation Calcs'!$F$7</f>
        <v>4.8772041228394517E-3</v>
      </c>
      <c r="T735" t="s">
        <v>527</v>
      </c>
    </row>
    <row r="736" spans="2:20" x14ac:dyDescent="0.45">
      <c r="B736" s="29" t="s">
        <v>34</v>
      </c>
      <c r="C736" s="29" t="s">
        <v>64</v>
      </c>
      <c r="D736" s="29" t="s">
        <v>53</v>
      </c>
      <c r="F736" t="s">
        <v>828</v>
      </c>
      <c r="G736" t="s">
        <v>829</v>
      </c>
      <c r="H736" t="s">
        <v>839</v>
      </c>
      <c r="I736" t="s">
        <v>225</v>
      </c>
      <c r="J736" t="s">
        <v>831</v>
      </c>
      <c r="K736" t="s">
        <v>35</v>
      </c>
      <c r="L736" t="s">
        <v>840</v>
      </c>
      <c r="M736" t="s">
        <v>228</v>
      </c>
      <c r="N736" t="s">
        <v>34</v>
      </c>
      <c r="O736">
        <v>0.48599999999999999</v>
      </c>
      <c r="P736" t="s">
        <v>526</v>
      </c>
      <c r="Q736">
        <f>O736*km_per_mile*'Transportation Calcs'!$F$7</f>
        <v>4.4638817395479727E-4</v>
      </c>
      <c r="T736" t="s">
        <v>527</v>
      </c>
    </row>
    <row r="737" spans="1:20" x14ac:dyDescent="0.45">
      <c r="B737" s="29" t="s">
        <v>25</v>
      </c>
      <c r="C737" s="29" t="s">
        <v>64</v>
      </c>
      <c r="D737" s="29" t="s">
        <v>53</v>
      </c>
      <c r="F737" t="s">
        <v>828</v>
      </c>
      <c r="G737" t="s">
        <v>829</v>
      </c>
      <c r="H737" t="s">
        <v>841</v>
      </c>
      <c r="I737" t="s">
        <v>225</v>
      </c>
      <c r="J737" t="s">
        <v>831</v>
      </c>
      <c r="K737" t="s">
        <v>35</v>
      </c>
      <c r="L737" t="s">
        <v>842</v>
      </c>
      <c r="M737" t="s">
        <v>228</v>
      </c>
      <c r="N737" t="s">
        <v>25</v>
      </c>
      <c r="O737">
        <v>1.69</v>
      </c>
      <c r="P737" t="s">
        <v>526</v>
      </c>
      <c r="Q737">
        <f>O737*km_per_mile*'Transportation Calcs'!$F$7</f>
        <v>1.5522551728057764E-3</v>
      </c>
      <c r="T737" t="s">
        <v>527</v>
      </c>
    </row>
    <row r="738" spans="1:20" x14ac:dyDescent="0.45">
      <c r="B738" s="29" t="s">
        <v>26</v>
      </c>
      <c r="C738" s="29" t="s">
        <v>64</v>
      </c>
      <c r="D738" s="29" t="s">
        <v>53</v>
      </c>
      <c r="F738" t="s">
        <v>828</v>
      </c>
      <c r="G738" t="s">
        <v>829</v>
      </c>
      <c r="H738" t="s">
        <v>843</v>
      </c>
      <c r="I738" t="s">
        <v>225</v>
      </c>
      <c r="J738" t="s">
        <v>831</v>
      </c>
      <c r="K738" t="s">
        <v>35</v>
      </c>
      <c r="L738" t="s">
        <v>844</v>
      </c>
      <c r="M738" t="s">
        <v>228</v>
      </c>
      <c r="N738" t="s">
        <v>26</v>
      </c>
      <c r="O738">
        <v>12.8</v>
      </c>
      <c r="P738" t="s">
        <v>526</v>
      </c>
      <c r="Q738">
        <f>O738*km_per_mile*'Transportation Calcs'!$F$7</f>
        <v>1.1756725569179848E-2</v>
      </c>
      <c r="T738" t="s">
        <v>527</v>
      </c>
    </row>
    <row r="739" spans="1:20" x14ac:dyDescent="0.45">
      <c r="B739" s="29" t="s">
        <v>33</v>
      </c>
      <c r="C739" s="29" t="s">
        <v>64</v>
      </c>
      <c r="D739" s="29" t="s">
        <v>53</v>
      </c>
      <c r="F739" t="s">
        <v>828</v>
      </c>
      <c r="G739" t="s">
        <v>829</v>
      </c>
      <c r="H739" t="s">
        <v>843</v>
      </c>
      <c r="I739" t="s">
        <v>225</v>
      </c>
      <c r="J739" t="s">
        <v>831</v>
      </c>
      <c r="K739" t="s">
        <v>35</v>
      </c>
      <c r="L739" t="s">
        <v>844</v>
      </c>
      <c r="M739" t="s">
        <v>228</v>
      </c>
      <c r="N739" t="s">
        <v>33</v>
      </c>
      <c r="O739">
        <v>2.9000000000000001E-2</v>
      </c>
      <c r="P739" t="s">
        <v>526</v>
      </c>
      <c r="Q739">
        <f>O739*km_per_mile*'Transportation Calcs'!$F$7</f>
        <v>2.6636331367673092E-5</v>
      </c>
      <c r="T739" t="s">
        <v>527</v>
      </c>
    </row>
    <row r="740" spans="1:20" x14ac:dyDescent="0.45">
      <c r="C740" s="29" t="s">
        <v>64</v>
      </c>
      <c r="D740" s="29" t="s">
        <v>53</v>
      </c>
      <c r="F740" t="s">
        <v>828</v>
      </c>
      <c r="G740" t="s">
        <v>829</v>
      </c>
      <c r="H740" t="s">
        <v>843</v>
      </c>
      <c r="I740" t="s">
        <v>225</v>
      </c>
      <c r="J740" t="s">
        <v>831</v>
      </c>
      <c r="K740" t="s">
        <v>35</v>
      </c>
      <c r="L740" t="s">
        <v>844</v>
      </c>
      <c r="M740" t="s">
        <v>228</v>
      </c>
      <c r="N740" t="s">
        <v>400</v>
      </c>
      <c r="O740">
        <v>2.8999999999999998E-3</v>
      </c>
      <c r="P740" t="s">
        <v>526</v>
      </c>
      <c r="Q740">
        <f>O740*km_per_mile*'Transportation Calcs'!$F$7</f>
        <v>2.6636331367673086E-6</v>
      </c>
      <c r="T740" t="s">
        <v>527</v>
      </c>
    </row>
    <row r="741" spans="1:20" x14ac:dyDescent="0.45">
      <c r="B741" s="29" t="s">
        <v>33</v>
      </c>
      <c r="C741" s="29" t="s">
        <v>64</v>
      </c>
      <c r="D741" s="29" t="s">
        <v>53</v>
      </c>
      <c r="F741" t="s">
        <v>828</v>
      </c>
      <c r="G741" t="s">
        <v>829</v>
      </c>
      <c r="H741" t="s">
        <v>845</v>
      </c>
      <c r="I741" t="s">
        <v>225</v>
      </c>
      <c r="J741" t="s">
        <v>831</v>
      </c>
      <c r="K741" t="s">
        <v>35</v>
      </c>
      <c r="L741" t="s">
        <v>846</v>
      </c>
      <c r="M741" t="s">
        <v>228</v>
      </c>
      <c r="N741" t="s">
        <v>33</v>
      </c>
      <c r="O741">
        <v>1.2E-2</v>
      </c>
      <c r="P741" t="s">
        <v>526</v>
      </c>
      <c r="Q741">
        <f>O741*km_per_mile*'Transportation Calcs'!$F$7</f>
        <v>1.1021930221106107E-5</v>
      </c>
      <c r="T741" t="s">
        <v>527</v>
      </c>
    </row>
    <row r="742" spans="1:20" x14ac:dyDescent="0.45">
      <c r="B742" s="29" t="s">
        <v>24</v>
      </c>
      <c r="C742" s="29" t="s">
        <v>64</v>
      </c>
      <c r="D742" s="29" t="s">
        <v>53</v>
      </c>
      <c r="F742" t="s">
        <v>828</v>
      </c>
      <c r="G742" t="s">
        <v>829</v>
      </c>
      <c r="H742" t="s">
        <v>841</v>
      </c>
      <c r="I742" t="s">
        <v>225</v>
      </c>
      <c r="J742" t="s">
        <v>831</v>
      </c>
      <c r="K742" t="s">
        <v>35</v>
      </c>
      <c r="L742" t="s">
        <v>842</v>
      </c>
      <c r="M742" t="s">
        <v>228</v>
      </c>
      <c r="N742" t="s">
        <v>261</v>
      </c>
      <c r="O742">
        <v>0.32600000000000001</v>
      </c>
      <c r="P742" t="s">
        <v>526</v>
      </c>
      <c r="Q742">
        <f>O742*km_per_mile*'Transportation Calcs'!$F$7</f>
        <v>2.9942910434004928E-4</v>
      </c>
      <c r="T742" t="s">
        <v>527</v>
      </c>
    </row>
    <row r="743" spans="1:20" x14ac:dyDescent="0.45">
      <c r="B743" s="29" t="s">
        <v>34</v>
      </c>
      <c r="C743" s="29" t="s">
        <v>64</v>
      </c>
      <c r="D743" s="29" t="s">
        <v>53</v>
      </c>
      <c r="F743" t="s">
        <v>828</v>
      </c>
      <c r="G743" t="s">
        <v>829</v>
      </c>
      <c r="H743" t="s">
        <v>841</v>
      </c>
      <c r="I743" t="s">
        <v>225</v>
      </c>
      <c r="J743" t="s">
        <v>831</v>
      </c>
      <c r="K743" t="s">
        <v>35</v>
      </c>
      <c r="L743" t="s">
        <v>842</v>
      </c>
      <c r="M743" t="s">
        <v>228</v>
      </c>
      <c r="N743" t="s">
        <v>34</v>
      </c>
      <c r="O743">
        <v>0.48599999999999999</v>
      </c>
      <c r="P743" t="s">
        <v>526</v>
      </c>
      <c r="Q743">
        <f>O743*km_per_mile*'Transportation Calcs'!$F$7</f>
        <v>4.4638817395479727E-4</v>
      </c>
      <c r="T743" t="s">
        <v>527</v>
      </c>
    </row>
    <row r="744" spans="1:20" x14ac:dyDescent="0.45">
      <c r="B744" s="29" t="s">
        <v>25</v>
      </c>
      <c r="C744" s="29" t="s">
        <v>64</v>
      </c>
      <c r="D744" s="29" t="s">
        <v>53</v>
      </c>
      <c r="F744" t="s">
        <v>828</v>
      </c>
      <c r="G744" t="s">
        <v>829</v>
      </c>
      <c r="H744" t="s">
        <v>847</v>
      </c>
      <c r="I744" t="s">
        <v>225</v>
      </c>
      <c r="J744" t="s">
        <v>831</v>
      </c>
      <c r="K744" t="s">
        <v>35</v>
      </c>
      <c r="L744" t="s">
        <v>848</v>
      </c>
      <c r="M744" t="s">
        <v>228</v>
      </c>
      <c r="N744" t="s">
        <v>25</v>
      </c>
      <c r="O744">
        <v>0.105</v>
      </c>
      <c r="P744" t="s">
        <v>526</v>
      </c>
      <c r="Q744">
        <f>O744*km_per_mile*'Transportation Calcs'!$F$7</f>
        <v>9.6441889434678436E-5</v>
      </c>
      <c r="T744" t="s">
        <v>527</v>
      </c>
    </row>
    <row r="745" spans="1:20" x14ac:dyDescent="0.45">
      <c r="B745" s="29" t="s">
        <v>24</v>
      </c>
      <c r="C745" s="29" t="s">
        <v>64</v>
      </c>
      <c r="D745" s="29" t="s">
        <v>53</v>
      </c>
      <c r="F745" t="s">
        <v>828</v>
      </c>
      <c r="G745" t="s">
        <v>829</v>
      </c>
      <c r="H745" t="s">
        <v>849</v>
      </c>
      <c r="I745" t="s">
        <v>225</v>
      </c>
      <c r="J745" t="s">
        <v>831</v>
      </c>
      <c r="K745" t="s">
        <v>35</v>
      </c>
      <c r="L745" t="s">
        <v>850</v>
      </c>
      <c r="M745" t="s">
        <v>228</v>
      </c>
      <c r="N745" t="s">
        <v>261</v>
      </c>
      <c r="O745">
        <v>0.01</v>
      </c>
      <c r="P745" t="s">
        <v>526</v>
      </c>
      <c r="Q745">
        <f>O745*km_per_mile*'Transportation Calcs'!$F$7</f>
        <v>9.1849418509217547E-6</v>
      </c>
      <c r="T745" t="s">
        <v>527</v>
      </c>
    </row>
    <row r="746" spans="1:20" x14ac:dyDescent="0.45">
      <c r="C746" s="29" t="s">
        <v>64</v>
      </c>
      <c r="D746" s="29" t="s">
        <v>55</v>
      </c>
      <c r="F746" t="s">
        <v>828</v>
      </c>
      <c r="G746" t="s">
        <v>829</v>
      </c>
      <c r="H746" t="s">
        <v>851</v>
      </c>
      <c r="I746" t="s">
        <v>225</v>
      </c>
      <c r="J746" t="s">
        <v>831</v>
      </c>
      <c r="K746" t="s">
        <v>524</v>
      </c>
      <c r="L746" t="s">
        <v>852</v>
      </c>
      <c r="M746" t="s">
        <v>228</v>
      </c>
      <c r="N746" t="s">
        <v>240</v>
      </c>
      <c r="O746" s="27">
        <v>5.84E-6</v>
      </c>
      <c r="P746" t="s">
        <v>526</v>
      </c>
      <c r="Q746" s="27">
        <f>O746*km_per_mile*'Transportation Calcs'!$E$7</f>
        <v>7.1383536144044332E-9</v>
      </c>
      <c r="T746" t="s">
        <v>527</v>
      </c>
    </row>
    <row r="747" spans="1:20" x14ac:dyDescent="0.45">
      <c r="A747" s="29" t="s">
        <v>3065</v>
      </c>
      <c r="B747" s="29" t="s">
        <v>34</v>
      </c>
      <c r="C747" s="29" t="s">
        <v>64</v>
      </c>
      <c r="D747" s="29" t="s">
        <v>46</v>
      </c>
      <c r="F747" t="s">
        <v>828</v>
      </c>
      <c r="G747" t="s">
        <v>829</v>
      </c>
      <c r="H747" t="s">
        <v>742</v>
      </c>
      <c r="I747" t="s">
        <v>275</v>
      </c>
      <c r="J747" t="s">
        <v>743</v>
      </c>
      <c r="K747" t="s">
        <v>744</v>
      </c>
      <c r="M747" t="s">
        <v>228</v>
      </c>
      <c r="N747" t="s">
        <v>34</v>
      </c>
      <c r="O747">
        <v>2.75</v>
      </c>
      <c r="P747" t="s">
        <v>745</v>
      </c>
      <c r="Q747" s="27">
        <f>O747*1000/'Transportation Calcs'!$B$33</f>
        <v>5.4023647870244051E-2</v>
      </c>
      <c r="R747">
        <v>0</v>
      </c>
      <c r="S747">
        <v>0</v>
      </c>
      <c r="T747" t="s">
        <v>746</v>
      </c>
    </row>
    <row r="748" spans="1:20" x14ac:dyDescent="0.45">
      <c r="B748" s="29" t="s">
        <v>34</v>
      </c>
      <c r="C748" s="29" t="s">
        <v>64</v>
      </c>
      <c r="D748" s="29" t="s">
        <v>55</v>
      </c>
      <c r="F748" t="s">
        <v>828</v>
      </c>
      <c r="G748" t="s">
        <v>829</v>
      </c>
      <c r="H748" t="s">
        <v>752</v>
      </c>
      <c r="I748" t="s">
        <v>275</v>
      </c>
      <c r="J748" t="s">
        <v>743</v>
      </c>
      <c r="K748" t="s">
        <v>753</v>
      </c>
      <c r="M748" t="s">
        <v>228</v>
      </c>
      <c r="N748" t="s">
        <v>34</v>
      </c>
      <c r="O748">
        <v>3.125</v>
      </c>
      <c r="P748" t="s">
        <v>745</v>
      </c>
      <c r="Q748" s="27">
        <f>O748*1000/'Transportation Calcs'!$B$39</f>
        <v>7.4240558206067217E-2</v>
      </c>
      <c r="R748">
        <v>0</v>
      </c>
      <c r="S748">
        <v>0</v>
      </c>
      <c r="T748" t="s">
        <v>746</v>
      </c>
    </row>
    <row r="749" spans="1:20" x14ac:dyDescent="0.45">
      <c r="B749" s="29" t="s">
        <v>34</v>
      </c>
      <c r="C749" s="29" t="s">
        <v>64</v>
      </c>
      <c r="D749" s="29" t="s">
        <v>55</v>
      </c>
      <c r="F749" t="s">
        <v>828</v>
      </c>
      <c r="G749" t="s">
        <v>829</v>
      </c>
      <c r="H749" t="s">
        <v>750</v>
      </c>
      <c r="I749" t="s">
        <v>275</v>
      </c>
      <c r="J749" t="s">
        <v>743</v>
      </c>
      <c r="K749" t="s">
        <v>751</v>
      </c>
      <c r="M749" t="s">
        <v>228</v>
      </c>
      <c r="N749" t="s">
        <v>34</v>
      </c>
      <c r="O749">
        <v>3.0609999999999999</v>
      </c>
      <c r="P749" t="s">
        <v>745</v>
      </c>
      <c r="Q749" s="27">
        <f>O749*1000/'Transportation Calcs'!$B$39</f>
        <v>7.2720111574006957E-2</v>
      </c>
      <c r="R749">
        <v>0</v>
      </c>
      <c r="S749">
        <v>0</v>
      </c>
      <c r="T749" t="s">
        <v>746</v>
      </c>
    </row>
    <row r="750" spans="1:20" x14ac:dyDescent="0.45">
      <c r="B750" s="29" t="s">
        <v>33</v>
      </c>
      <c r="C750" s="29" t="s">
        <v>64</v>
      </c>
      <c r="D750" s="29" t="s">
        <v>55</v>
      </c>
      <c r="F750" t="s">
        <v>828</v>
      </c>
      <c r="G750" t="s">
        <v>829</v>
      </c>
      <c r="H750" t="s">
        <v>851</v>
      </c>
      <c r="I750" t="s">
        <v>225</v>
      </c>
      <c r="J750" t="s">
        <v>831</v>
      </c>
      <c r="K750" t="s">
        <v>524</v>
      </c>
      <c r="L750" t="s">
        <v>852</v>
      </c>
      <c r="M750" t="s">
        <v>228</v>
      </c>
      <c r="N750" t="s">
        <v>33</v>
      </c>
      <c r="O750">
        <v>6.0000000000000001E-3</v>
      </c>
      <c r="P750" t="s">
        <v>526</v>
      </c>
      <c r="Q750" s="27">
        <f>O750*km_per_mile*'Transportation Calcs'!$E$7</f>
        <v>7.3339249463059236E-6</v>
      </c>
      <c r="T750" t="s">
        <v>527</v>
      </c>
    </row>
    <row r="751" spans="1:20" x14ac:dyDescent="0.45">
      <c r="A751" s="29" t="s">
        <v>3065</v>
      </c>
      <c r="B751" s="29" t="s">
        <v>24</v>
      </c>
      <c r="C751" s="29" t="s">
        <v>64</v>
      </c>
      <c r="D751" s="29" t="s">
        <v>53</v>
      </c>
      <c r="F751" t="s">
        <v>828</v>
      </c>
      <c r="G751" t="s">
        <v>829</v>
      </c>
      <c r="H751" t="s">
        <v>853</v>
      </c>
      <c r="I751" t="s">
        <v>275</v>
      </c>
      <c r="J751" t="s">
        <v>831</v>
      </c>
      <c r="K751" t="s">
        <v>35</v>
      </c>
      <c r="M751" t="s">
        <v>228</v>
      </c>
      <c r="N751" t="s">
        <v>261</v>
      </c>
      <c r="O751">
        <v>1.92</v>
      </c>
      <c r="P751" t="s">
        <v>762</v>
      </c>
      <c r="Q751" s="27">
        <f>O751/'Transportation Calcs'!$B$39</f>
        <v>4.5613398961807694E-5</v>
      </c>
      <c r="R751">
        <v>1.33</v>
      </c>
      <c r="S751">
        <v>3.77</v>
      </c>
      <c r="T751" t="s">
        <v>749</v>
      </c>
    </row>
    <row r="752" spans="1:20" x14ac:dyDescent="0.45">
      <c r="A752" s="29" t="s">
        <v>3065</v>
      </c>
      <c r="B752" s="29" t="s">
        <v>26</v>
      </c>
      <c r="C752" s="29" t="s">
        <v>64</v>
      </c>
      <c r="D752" s="29" t="s">
        <v>53</v>
      </c>
      <c r="F752" t="s">
        <v>828</v>
      </c>
      <c r="G752" t="s">
        <v>829</v>
      </c>
      <c r="H752" t="s">
        <v>854</v>
      </c>
      <c r="I752" t="s">
        <v>275</v>
      </c>
      <c r="J752" t="s">
        <v>831</v>
      </c>
      <c r="K752" t="s">
        <v>35</v>
      </c>
      <c r="M752" t="s">
        <v>228</v>
      </c>
      <c r="N752" t="s">
        <v>26</v>
      </c>
      <c r="O752">
        <v>33.369999999999997</v>
      </c>
      <c r="P752" t="s">
        <v>762</v>
      </c>
      <c r="Q752" s="27">
        <f>O752/'Transportation Calcs'!$B$39</f>
        <v>7.9277037674766815E-4</v>
      </c>
      <c r="R752">
        <v>28.34</v>
      </c>
      <c r="S752">
        <v>38.29</v>
      </c>
      <c r="T752" t="s">
        <v>749</v>
      </c>
    </row>
    <row r="753" spans="1:20" x14ac:dyDescent="0.45">
      <c r="C753" s="29" t="s">
        <v>64</v>
      </c>
      <c r="D753" s="29" t="s">
        <v>46</v>
      </c>
      <c r="F753" t="s">
        <v>828</v>
      </c>
      <c r="G753" t="s">
        <v>829</v>
      </c>
      <c r="H753" t="s">
        <v>855</v>
      </c>
      <c r="I753" t="s">
        <v>275</v>
      </c>
      <c r="J753" t="s">
        <v>831</v>
      </c>
      <c r="K753" t="s">
        <v>856</v>
      </c>
      <c r="M753" t="s">
        <v>228</v>
      </c>
      <c r="N753" t="s">
        <v>249</v>
      </c>
      <c r="P753" t="s">
        <v>762</v>
      </c>
      <c r="Q753" s="27">
        <f>O753/'Transportation Calcs'!$B$33</f>
        <v>0</v>
      </c>
      <c r="R753">
        <v>0</v>
      </c>
      <c r="S753">
        <v>0</v>
      </c>
      <c r="T753" t="s">
        <v>749</v>
      </c>
    </row>
    <row r="754" spans="1:20" x14ac:dyDescent="0.45">
      <c r="C754" s="29" t="s">
        <v>64</v>
      </c>
      <c r="D754" s="29" t="s">
        <v>46</v>
      </c>
      <c r="F754" t="s">
        <v>828</v>
      </c>
      <c r="G754" t="s">
        <v>829</v>
      </c>
      <c r="H754" t="s">
        <v>855</v>
      </c>
      <c r="I754" t="s">
        <v>275</v>
      </c>
      <c r="J754" t="s">
        <v>831</v>
      </c>
      <c r="K754" t="s">
        <v>856</v>
      </c>
      <c r="M754" t="s">
        <v>228</v>
      </c>
      <c r="N754" t="s">
        <v>264</v>
      </c>
      <c r="P754" t="s">
        <v>762</v>
      </c>
      <c r="Q754" s="27">
        <f>O754/'Transportation Calcs'!$B$33</f>
        <v>0</v>
      </c>
      <c r="S754">
        <v>0</v>
      </c>
      <c r="T754" t="s">
        <v>749</v>
      </c>
    </row>
    <row r="755" spans="1:20" x14ac:dyDescent="0.45">
      <c r="A755" s="29" t="s">
        <v>3065</v>
      </c>
      <c r="B755" s="29" t="s">
        <v>34</v>
      </c>
      <c r="C755" s="29" t="s">
        <v>64</v>
      </c>
      <c r="D755" s="29" t="s">
        <v>55</v>
      </c>
      <c r="F755" t="s">
        <v>828</v>
      </c>
      <c r="G755" t="s">
        <v>829</v>
      </c>
      <c r="H755" t="s">
        <v>857</v>
      </c>
      <c r="I755" t="s">
        <v>275</v>
      </c>
      <c r="J755" t="s">
        <v>743</v>
      </c>
      <c r="K755" t="s">
        <v>524</v>
      </c>
      <c r="M755" t="s">
        <v>228</v>
      </c>
      <c r="N755" t="s">
        <v>34</v>
      </c>
      <c r="O755">
        <v>3.18</v>
      </c>
      <c r="P755" t="s">
        <v>745</v>
      </c>
      <c r="Q755" s="27">
        <f>O755*1000/'Transportation Calcs'!$B$39</f>
        <v>7.5547192030493995E-2</v>
      </c>
      <c r="R755">
        <v>0</v>
      </c>
      <c r="S755">
        <v>0</v>
      </c>
      <c r="T755" t="s">
        <v>746</v>
      </c>
    </row>
    <row r="756" spans="1:20" x14ac:dyDescent="0.45">
      <c r="B756" s="29" t="s">
        <v>26</v>
      </c>
      <c r="C756" s="29" t="s">
        <v>64</v>
      </c>
      <c r="D756" s="29" t="s">
        <v>53</v>
      </c>
      <c r="F756" t="s">
        <v>828</v>
      </c>
      <c r="G756" t="s">
        <v>829</v>
      </c>
      <c r="H756" t="s">
        <v>858</v>
      </c>
      <c r="I756" t="s">
        <v>225</v>
      </c>
      <c r="J756" t="s">
        <v>831</v>
      </c>
      <c r="K756" t="s">
        <v>35</v>
      </c>
      <c r="L756" t="s">
        <v>859</v>
      </c>
      <c r="M756" t="s">
        <v>228</v>
      </c>
      <c r="N756" t="s">
        <v>26</v>
      </c>
      <c r="O756">
        <v>1.64</v>
      </c>
      <c r="P756" t="s">
        <v>526</v>
      </c>
      <c r="Q756">
        <f>O756*km_per_mile*'Transportation Calcs'!$F$7</f>
        <v>1.5063304635511679E-3</v>
      </c>
      <c r="T756" t="s">
        <v>527</v>
      </c>
    </row>
    <row r="757" spans="1:20" x14ac:dyDescent="0.45">
      <c r="C757" s="29" t="s">
        <v>64</v>
      </c>
      <c r="D757" s="29" t="s">
        <v>53</v>
      </c>
      <c r="F757" t="s">
        <v>828</v>
      </c>
      <c r="G757" t="s">
        <v>829</v>
      </c>
      <c r="H757" t="s">
        <v>860</v>
      </c>
      <c r="I757" t="s">
        <v>225</v>
      </c>
      <c r="J757" t="s">
        <v>831</v>
      </c>
      <c r="K757" t="s">
        <v>35</v>
      </c>
      <c r="L757" t="s">
        <v>861</v>
      </c>
      <c r="M757" t="s">
        <v>228</v>
      </c>
      <c r="N757" t="s">
        <v>400</v>
      </c>
      <c r="O757">
        <v>0.09</v>
      </c>
      <c r="P757" t="s">
        <v>526</v>
      </c>
      <c r="Q757">
        <f>O757*km_per_mile*'Transportation Calcs'!$F$7</f>
        <v>8.2664476658295794E-5</v>
      </c>
      <c r="T757" t="s">
        <v>527</v>
      </c>
    </row>
    <row r="758" spans="1:20" x14ac:dyDescent="0.45">
      <c r="B758" s="29" t="s">
        <v>34</v>
      </c>
      <c r="C758" s="29" t="s">
        <v>64</v>
      </c>
      <c r="D758" s="29" t="s">
        <v>53</v>
      </c>
      <c r="F758" t="s">
        <v>828</v>
      </c>
      <c r="G758" t="s">
        <v>829</v>
      </c>
      <c r="H758" t="s">
        <v>860</v>
      </c>
      <c r="I758" t="s">
        <v>225</v>
      </c>
      <c r="J758" t="s">
        <v>831</v>
      </c>
      <c r="K758" t="s">
        <v>35</v>
      </c>
      <c r="L758" t="s">
        <v>861</v>
      </c>
      <c r="M758" t="s">
        <v>228</v>
      </c>
      <c r="N758" t="s">
        <v>34</v>
      </c>
      <c r="O758">
        <v>0.48599999999999999</v>
      </c>
      <c r="P758" t="s">
        <v>526</v>
      </c>
      <c r="Q758">
        <f>O758*km_per_mile*'Transportation Calcs'!$F$7</f>
        <v>4.4638817395479727E-4</v>
      </c>
      <c r="T758" t="s">
        <v>527</v>
      </c>
    </row>
    <row r="759" spans="1:20" x14ac:dyDescent="0.45">
      <c r="B759" s="29" t="s">
        <v>33</v>
      </c>
      <c r="C759" s="29" t="s">
        <v>64</v>
      </c>
      <c r="D759" s="29" t="s">
        <v>53</v>
      </c>
      <c r="F759" t="s">
        <v>828</v>
      </c>
      <c r="G759" t="s">
        <v>829</v>
      </c>
      <c r="H759" t="s">
        <v>862</v>
      </c>
      <c r="I759" t="s">
        <v>225</v>
      </c>
      <c r="J759" t="s">
        <v>831</v>
      </c>
      <c r="K759" t="s">
        <v>35</v>
      </c>
      <c r="L759" t="s">
        <v>863</v>
      </c>
      <c r="M759" t="s">
        <v>228</v>
      </c>
      <c r="N759" t="s">
        <v>33</v>
      </c>
      <c r="O759">
        <v>2.9000000000000001E-2</v>
      </c>
      <c r="P759" t="s">
        <v>526</v>
      </c>
      <c r="Q759">
        <f>O759*km_per_mile*'Transportation Calcs'!$F$7</f>
        <v>2.6636331367673092E-5</v>
      </c>
      <c r="T759" t="s">
        <v>527</v>
      </c>
    </row>
    <row r="760" spans="1:20" x14ac:dyDescent="0.45">
      <c r="B760" s="29" t="s">
        <v>34</v>
      </c>
      <c r="C760" s="29" t="s">
        <v>64</v>
      </c>
      <c r="D760" s="29" t="s">
        <v>53</v>
      </c>
      <c r="F760" t="s">
        <v>828</v>
      </c>
      <c r="G760" t="s">
        <v>829</v>
      </c>
      <c r="H760" t="s">
        <v>864</v>
      </c>
      <c r="I760" t="s">
        <v>225</v>
      </c>
      <c r="J760" t="s">
        <v>831</v>
      </c>
      <c r="K760" t="s">
        <v>35</v>
      </c>
      <c r="L760" t="s">
        <v>865</v>
      </c>
      <c r="M760" t="s">
        <v>228</v>
      </c>
      <c r="N760" t="s">
        <v>34</v>
      </c>
      <c r="O760">
        <v>0.48599999999999999</v>
      </c>
      <c r="P760" t="s">
        <v>526</v>
      </c>
      <c r="Q760">
        <f>O760*km_per_mile*'Transportation Calcs'!$F$7</f>
        <v>4.4638817395479727E-4</v>
      </c>
      <c r="T760" t="s">
        <v>527</v>
      </c>
    </row>
    <row r="761" spans="1:20" x14ac:dyDescent="0.45">
      <c r="B761" s="29" t="s">
        <v>33</v>
      </c>
      <c r="C761" s="29" t="s">
        <v>64</v>
      </c>
      <c r="D761" s="29" t="s">
        <v>53</v>
      </c>
      <c r="F761" t="s">
        <v>828</v>
      </c>
      <c r="G761" t="s">
        <v>829</v>
      </c>
      <c r="H761" t="s">
        <v>866</v>
      </c>
      <c r="I761" t="s">
        <v>225</v>
      </c>
      <c r="J761" t="s">
        <v>831</v>
      </c>
      <c r="K761" t="s">
        <v>35</v>
      </c>
      <c r="L761" t="s">
        <v>867</v>
      </c>
      <c r="M761" t="s">
        <v>228</v>
      </c>
      <c r="N761" t="s">
        <v>33</v>
      </c>
      <c r="O761">
        <v>2.9000000000000001E-2</v>
      </c>
      <c r="P761" t="s">
        <v>526</v>
      </c>
      <c r="Q761">
        <f>O761*km_per_mile*'Transportation Calcs'!$F$7</f>
        <v>2.6636331367673092E-5</v>
      </c>
      <c r="T761" t="s">
        <v>527</v>
      </c>
    </row>
    <row r="762" spans="1:20" x14ac:dyDescent="0.45">
      <c r="B762" s="29" t="s">
        <v>34</v>
      </c>
      <c r="C762" s="29" t="s">
        <v>64</v>
      </c>
      <c r="D762" s="29" t="s">
        <v>53</v>
      </c>
      <c r="F762" t="s">
        <v>828</v>
      </c>
      <c r="G762" t="s">
        <v>829</v>
      </c>
      <c r="H762" t="s">
        <v>866</v>
      </c>
      <c r="I762" t="s">
        <v>225</v>
      </c>
      <c r="J762" t="s">
        <v>831</v>
      </c>
      <c r="K762" t="s">
        <v>35</v>
      </c>
      <c r="L762" t="s">
        <v>867</v>
      </c>
      <c r="M762" t="s">
        <v>228</v>
      </c>
      <c r="N762" t="s">
        <v>34</v>
      </c>
      <c r="O762">
        <v>0.48599999999999999</v>
      </c>
      <c r="P762" t="s">
        <v>526</v>
      </c>
      <c r="Q762">
        <f>O762*km_per_mile*'Transportation Calcs'!$F$7</f>
        <v>4.4638817395479727E-4</v>
      </c>
      <c r="T762" t="s">
        <v>527</v>
      </c>
    </row>
    <row r="763" spans="1:20" x14ac:dyDescent="0.45">
      <c r="B763" s="29" t="s">
        <v>34</v>
      </c>
      <c r="C763" s="29" t="s">
        <v>64</v>
      </c>
      <c r="D763" s="29" t="s">
        <v>53</v>
      </c>
      <c r="F763" t="s">
        <v>828</v>
      </c>
      <c r="G763" t="s">
        <v>829</v>
      </c>
      <c r="H763" t="s">
        <v>868</v>
      </c>
      <c r="I763" t="s">
        <v>225</v>
      </c>
      <c r="J763" t="s">
        <v>831</v>
      </c>
      <c r="K763" t="s">
        <v>35</v>
      </c>
      <c r="L763" t="s">
        <v>869</v>
      </c>
      <c r="M763" t="s">
        <v>228</v>
      </c>
      <c r="N763" t="s">
        <v>34</v>
      </c>
      <c r="O763">
        <v>0.48599999999999999</v>
      </c>
      <c r="P763" t="s">
        <v>526</v>
      </c>
      <c r="Q763">
        <f>O763*km_per_mile*'Transportation Calcs'!$F$7</f>
        <v>4.4638817395479727E-4</v>
      </c>
      <c r="T763" t="s">
        <v>527</v>
      </c>
    </row>
    <row r="764" spans="1:20" x14ac:dyDescent="0.45">
      <c r="B764" s="29" t="s">
        <v>24</v>
      </c>
      <c r="C764" s="29" t="s">
        <v>64</v>
      </c>
      <c r="D764" s="29" t="s">
        <v>53</v>
      </c>
      <c r="F764" t="s">
        <v>828</v>
      </c>
      <c r="G764" t="s">
        <v>829</v>
      </c>
      <c r="H764" t="s">
        <v>870</v>
      </c>
      <c r="I764" t="s">
        <v>225</v>
      </c>
      <c r="J764" t="s">
        <v>831</v>
      </c>
      <c r="K764" t="s">
        <v>35</v>
      </c>
      <c r="L764" t="s">
        <v>871</v>
      </c>
      <c r="M764" t="s">
        <v>228</v>
      </c>
      <c r="N764" t="s">
        <v>261</v>
      </c>
      <c r="O764">
        <v>0.115</v>
      </c>
      <c r="P764" t="s">
        <v>526</v>
      </c>
      <c r="Q764">
        <f>O764*km_per_mile*'Transportation Calcs'!$F$7</f>
        <v>1.0562683128560019E-4</v>
      </c>
      <c r="T764" t="s">
        <v>527</v>
      </c>
    </row>
    <row r="765" spans="1:20" x14ac:dyDescent="0.45">
      <c r="C765" s="29" t="s">
        <v>64</v>
      </c>
      <c r="D765" s="29" t="s">
        <v>53</v>
      </c>
      <c r="F765" t="s">
        <v>828</v>
      </c>
      <c r="G765" t="s">
        <v>829</v>
      </c>
      <c r="H765" t="s">
        <v>870</v>
      </c>
      <c r="I765" t="s">
        <v>225</v>
      </c>
      <c r="J765" t="s">
        <v>831</v>
      </c>
      <c r="K765" t="s">
        <v>35</v>
      </c>
      <c r="L765" t="s">
        <v>871</v>
      </c>
      <c r="M765" t="s">
        <v>228</v>
      </c>
      <c r="N765" t="s">
        <v>400</v>
      </c>
      <c r="O765">
        <v>2.8999999999999998E-3</v>
      </c>
      <c r="P765" t="s">
        <v>526</v>
      </c>
      <c r="Q765">
        <f>O765*km_per_mile*'Transportation Calcs'!$F$7</f>
        <v>2.6636331367673086E-6</v>
      </c>
      <c r="T765" t="s">
        <v>527</v>
      </c>
    </row>
    <row r="766" spans="1:20" x14ac:dyDescent="0.45">
      <c r="C766" s="29" t="s">
        <v>64</v>
      </c>
      <c r="D766" s="29" t="s">
        <v>53</v>
      </c>
      <c r="F766" t="s">
        <v>828</v>
      </c>
      <c r="G766" t="s">
        <v>829</v>
      </c>
      <c r="H766" t="s">
        <v>872</v>
      </c>
      <c r="I766" t="s">
        <v>225</v>
      </c>
      <c r="J766" t="s">
        <v>873</v>
      </c>
      <c r="K766" t="s">
        <v>35</v>
      </c>
      <c r="L766" t="s">
        <v>874</v>
      </c>
      <c r="M766" t="s">
        <v>228</v>
      </c>
      <c r="N766" t="s">
        <v>249</v>
      </c>
      <c r="O766" s="27">
        <v>5.4500000000000003E-6</v>
      </c>
      <c r="P766" t="s">
        <v>526</v>
      </c>
      <c r="Q766">
        <f>O766*km_per_mile*'Transportation Calcs'!$F$7</f>
        <v>5.0057933087523573E-9</v>
      </c>
      <c r="T766" t="s">
        <v>527</v>
      </c>
    </row>
    <row r="767" spans="1:20" x14ac:dyDescent="0.45">
      <c r="C767" s="29" t="s">
        <v>64</v>
      </c>
      <c r="D767" s="29" t="s">
        <v>53</v>
      </c>
      <c r="F767" t="s">
        <v>828</v>
      </c>
      <c r="G767" t="s">
        <v>829</v>
      </c>
      <c r="H767" t="s">
        <v>875</v>
      </c>
      <c r="I767" t="s">
        <v>225</v>
      </c>
      <c r="J767" t="s">
        <v>873</v>
      </c>
      <c r="K767" t="s">
        <v>35</v>
      </c>
      <c r="L767" t="s">
        <v>876</v>
      </c>
      <c r="M767" t="s">
        <v>228</v>
      </c>
      <c r="N767" t="s">
        <v>358</v>
      </c>
      <c r="O767" s="27">
        <v>6.0900000000000001E-6</v>
      </c>
      <c r="P767" t="s">
        <v>526</v>
      </c>
      <c r="Q767">
        <f>O767*km_per_mile*'Transportation Calcs'!$F$7</f>
        <v>5.593629587211349E-9</v>
      </c>
      <c r="T767" t="s">
        <v>527</v>
      </c>
    </row>
    <row r="768" spans="1:20" x14ac:dyDescent="0.45">
      <c r="C768" s="29" t="s">
        <v>64</v>
      </c>
      <c r="D768" s="29" t="s">
        <v>53</v>
      </c>
      <c r="F768" t="s">
        <v>828</v>
      </c>
      <c r="G768" t="s">
        <v>829</v>
      </c>
      <c r="H768" t="s">
        <v>877</v>
      </c>
      <c r="I768" t="s">
        <v>225</v>
      </c>
      <c r="J768" t="s">
        <v>873</v>
      </c>
      <c r="K768" t="s">
        <v>35</v>
      </c>
      <c r="L768" t="s">
        <v>878</v>
      </c>
      <c r="M768" t="s">
        <v>228</v>
      </c>
      <c r="N768" t="s">
        <v>358</v>
      </c>
      <c r="O768" s="27">
        <v>6.0900000000000001E-6</v>
      </c>
      <c r="P768" t="s">
        <v>526</v>
      </c>
      <c r="Q768">
        <f>O768*km_per_mile*'Transportation Calcs'!$F$7</f>
        <v>5.593629587211349E-9</v>
      </c>
      <c r="T768" t="s">
        <v>527</v>
      </c>
    </row>
    <row r="769" spans="1:20" x14ac:dyDescent="0.45">
      <c r="B769" s="29" t="s">
        <v>26</v>
      </c>
      <c r="C769" s="29" t="s">
        <v>64</v>
      </c>
      <c r="D769" s="29" t="s">
        <v>53</v>
      </c>
      <c r="F769" t="s">
        <v>828</v>
      </c>
      <c r="G769" t="s">
        <v>829</v>
      </c>
      <c r="H769" t="s">
        <v>879</v>
      </c>
      <c r="I769" t="s">
        <v>225</v>
      </c>
      <c r="J769" t="s">
        <v>873</v>
      </c>
      <c r="K769" t="s">
        <v>35</v>
      </c>
      <c r="L769" t="s">
        <v>880</v>
      </c>
      <c r="M769" t="s">
        <v>228</v>
      </c>
      <c r="N769" t="s">
        <v>26</v>
      </c>
      <c r="O769">
        <v>10.6</v>
      </c>
      <c r="P769" t="s">
        <v>526</v>
      </c>
      <c r="Q769">
        <f>O769*km_per_mile*'Transportation Calcs'!$F$7</f>
        <v>9.7360383619770601E-3</v>
      </c>
      <c r="T769" t="s">
        <v>527</v>
      </c>
    </row>
    <row r="770" spans="1:20" x14ac:dyDescent="0.45">
      <c r="B770" s="29" t="s">
        <v>43</v>
      </c>
      <c r="C770" s="29" t="s">
        <v>64</v>
      </c>
      <c r="D770" s="29" t="s">
        <v>53</v>
      </c>
      <c r="F770" t="s">
        <v>828</v>
      </c>
      <c r="G770" t="s">
        <v>829</v>
      </c>
      <c r="H770" t="s">
        <v>881</v>
      </c>
      <c r="I770" t="s">
        <v>225</v>
      </c>
      <c r="J770" t="s">
        <v>873</v>
      </c>
      <c r="K770" t="s">
        <v>35</v>
      </c>
      <c r="L770" t="s">
        <v>882</v>
      </c>
      <c r="M770" t="s">
        <v>228</v>
      </c>
      <c r="N770" t="s">
        <v>28</v>
      </c>
      <c r="O770">
        <v>0.36199999999999999</v>
      </c>
      <c r="P770" t="s">
        <v>526</v>
      </c>
      <c r="Q770" s="27">
        <f>O770*km_per_mile*'Transportation Calcs'!$F$7</f>
        <v>3.324948950033675E-4</v>
      </c>
      <c r="T770" t="s">
        <v>536</v>
      </c>
    </row>
    <row r="771" spans="1:20" x14ac:dyDescent="0.45">
      <c r="A771" s="29" t="s">
        <v>3065</v>
      </c>
      <c r="B771" s="29" t="s">
        <v>43</v>
      </c>
      <c r="C771" s="29" t="s">
        <v>64</v>
      </c>
      <c r="D771" s="29" t="s">
        <v>53</v>
      </c>
      <c r="F771" t="s">
        <v>828</v>
      </c>
      <c r="G771" t="s">
        <v>829</v>
      </c>
      <c r="H771" t="s">
        <v>883</v>
      </c>
      <c r="I771" t="s">
        <v>225</v>
      </c>
      <c r="J771" t="s">
        <v>873</v>
      </c>
      <c r="K771" t="s">
        <v>35</v>
      </c>
      <c r="L771" t="s">
        <v>884</v>
      </c>
      <c r="M771" t="s">
        <v>228</v>
      </c>
      <c r="N771" t="s">
        <v>28</v>
      </c>
      <c r="O771">
        <v>0.20699999999999999</v>
      </c>
      <c r="P771" t="s">
        <v>526</v>
      </c>
      <c r="Q771" s="27">
        <f>O771*km_per_mile*'Transportation Calcs'!$F$7</f>
        <v>1.9012829631408031E-4</v>
      </c>
      <c r="T771" t="s">
        <v>536</v>
      </c>
    </row>
    <row r="772" spans="1:20" x14ac:dyDescent="0.45">
      <c r="C772" s="29" t="s">
        <v>64</v>
      </c>
      <c r="D772" s="29" t="s">
        <v>53</v>
      </c>
      <c r="F772" t="s">
        <v>828</v>
      </c>
      <c r="G772" t="s">
        <v>829</v>
      </c>
      <c r="H772" t="s">
        <v>885</v>
      </c>
      <c r="I772" t="s">
        <v>225</v>
      </c>
      <c r="J772" t="s">
        <v>873</v>
      </c>
      <c r="K772" t="s">
        <v>35</v>
      </c>
      <c r="L772" t="s">
        <v>886</v>
      </c>
      <c r="M772" t="s">
        <v>228</v>
      </c>
      <c r="N772" t="s">
        <v>272</v>
      </c>
      <c r="O772" s="27">
        <v>1.3999999999999999E-6</v>
      </c>
      <c r="P772" t="s">
        <v>526</v>
      </c>
      <c r="Q772">
        <f>O772*km_per_mile*'Transportation Calcs'!$F$7</f>
        <v>1.2858918591290458E-9</v>
      </c>
      <c r="T772" t="s">
        <v>527</v>
      </c>
    </row>
    <row r="773" spans="1:20" x14ac:dyDescent="0.45">
      <c r="C773" s="29" t="s">
        <v>64</v>
      </c>
      <c r="D773" s="29" t="s">
        <v>55</v>
      </c>
      <c r="F773" t="s">
        <v>828</v>
      </c>
      <c r="G773" t="s">
        <v>829</v>
      </c>
      <c r="H773" t="s">
        <v>887</v>
      </c>
      <c r="I773" t="s">
        <v>689</v>
      </c>
      <c r="J773" t="s">
        <v>888</v>
      </c>
      <c r="K773" t="s">
        <v>524</v>
      </c>
      <c r="L773" t="s">
        <v>889</v>
      </c>
      <c r="M773" t="s">
        <v>692</v>
      </c>
      <c r="N773" t="s">
        <v>698</v>
      </c>
      <c r="O773">
        <v>125</v>
      </c>
      <c r="P773" t="s">
        <v>526</v>
      </c>
      <c r="Q773" s="27">
        <f>O773*km_per_mile*'Transportation Calcs'!$E$7</f>
        <v>0.15279010304804008</v>
      </c>
      <c r="T773" t="s">
        <v>527</v>
      </c>
    </row>
    <row r="774" spans="1:20" x14ac:dyDescent="0.45">
      <c r="B774" s="29" t="s">
        <v>43</v>
      </c>
      <c r="C774" s="29" t="s">
        <v>64</v>
      </c>
      <c r="D774" s="29" t="s">
        <v>53</v>
      </c>
      <c r="F774" t="s">
        <v>828</v>
      </c>
      <c r="G774" t="s">
        <v>829</v>
      </c>
      <c r="H774" t="s">
        <v>890</v>
      </c>
      <c r="I774" t="s">
        <v>225</v>
      </c>
      <c r="J774" t="s">
        <v>873</v>
      </c>
      <c r="K774" t="s">
        <v>35</v>
      </c>
      <c r="L774" t="s">
        <v>891</v>
      </c>
      <c r="M774" t="s">
        <v>228</v>
      </c>
      <c r="N774" t="s">
        <v>28</v>
      </c>
      <c r="O774">
        <v>1.8E-3</v>
      </c>
      <c r="P774" t="s">
        <v>526</v>
      </c>
      <c r="Q774" s="27">
        <f>O774*km_per_mile*'Transportation Calcs'!$F$7</f>
        <v>1.6532895331659159E-6</v>
      </c>
      <c r="T774" t="s">
        <v>536</v>
      </c>
    </row>
    <row r="775" spans="1:20" x14ac:dyDescent="0.45">
      <c r="B775" s="29" t="s">
        <v>43</v>
      </c>
      <c r="C775" s="29" t="s">
        <v>64</v>
      </c>
      <c r="D775" s="29" t="s">
        <v>53</v>
      </c>
      <c r="F775" t="s">
        <v>828</v>
      </c>
      <c r="G775" t="s">
        <v>829</v>
      </c>
      <c r="H775" t="s">
        <v>892</v>
      </c>
      <c r="I775" t="s">
        <v>225</v>
      </c>
      <c r="J775" t="s">
        <v>873</v>
      </c>
      <c r="K775" t="s">
        <v>35</v>
      </c>
      <c r="L775" t="s">
        <v>893</v>
      </c>
      <c r="M775" t="s">
        <v>228</v>
      </c>
      <c r="N775" t="s">
        <v>28</v>
      </c>
      <c r="O775">
        <v>0.17799999999999999</v>
      </c>
      <c r="P775" t="s">
        <v>526</v>
      </c>
      <c r="Q775" s="27">
        <f>O775*km_per_mile*'Transportation Calcs'!$F$7</f>
        <v>1.6349196494640724E-4</v>
      </c>
      <c r="T775" t="s">
        <v>536</v>
      </c>
    </row>
    <row r="776" spans="1:20" x14ac:dyDescent="0.45">
      <c r="C776" s="29" t="s">
        <v>64</v>
      </c>
      <c r="D776" s="29" t="s">
        <v>53</v>
      </c>
      <c r="F776" t="s">
        <v>828</v>
      </c>
      <c r="G776" t="s">
        <v>829</v>
      </c>
      <c r="H776" t="s">
        <v>892</v>
      </c>
      <c r="I776" t="s">
        <v>225</v>
      </c>
      <c r="J776" t="s">
        <v>873</v>
      </c>
      <c r="K776" t="s">
        <v>35</v>
      </c>
      <c r="L776" t="s">
        <v>893</v>
      </c>
      <c r="M776" t="s">
        <v>228</v>
      </c>
      <c r="N776" t="s">
        <v>272</v>
      </c>
      <c r="O776" s="27">
        <v>1.3999999999999999E-6</v>
      </c>
      <c r="P776" t="s">
        <v>526</v>
      </c>
      <c r="Q776">
        <f>O776*km_per_mile*'Transportation Calcs'!$F$7</f>
        <v>1.2858918591290458E-9</v>
      </c>
      <c r="T776" t="s">
        <v>527</v>
      </c>
    </row>
    <row r="777" spans="1:20" x14ac:dyDescent="0.45">
      <c r="B777" s="29" t="s">
        <v>25</v>
      </c>
      <c r="C777" s="29" t="s">
        <v>64</v>
      </c>
      <c r="D777" s="29" t="s">
        <v>53</v>
      </c>
      <c r="F777" t="s">
        <v>828</v>
      </c>
      <c r="G777" t="s">
        <v>829</v>
      </c>
      <c r="H777" t="s">
        <v>894</v>
      </c>
      <c r="I777" t="s">
        <v>225</v>
      </c>
      <c r="J777" t="s">
        <v>873</v>
      </c>
      <c r="K777" t="s">
        <v>35</v>
      </c>
      <c r="L777" t="s">
        <v>893</v>
      </c>
      <c r="M777" t="s">
        <v>228</v>
      </c>
      <c r="N777" t="s">
        <v>25</v>
      </c>
      <c r="O777">
        <v>1.91</v>
      </c>
      <c r="P777" t="s">
        <v>526</v>
      </c>
      <c r="Q777">
        <f>O777*km_per_mile*'Transportation Calcs'!$F$7</f>
        <v>1.7543238935260551E-3</v>
      </c>
      <c r="T777" t="s">
        <v>527</v>
      </c>
    </row>
    <row r="778" spans="1:20" x14ac:dyDescent="0.45">
      <c r="C778" s="29" t="s">
        <v>64</v>
      </c>
      <c r="D778" s="29" t="s">
        <v>53</v>
      </c>
      <c r="F778" t="s">
        <v>828</v>
      </c>
      <c r="G778" t="s">
        <v>829</v>
      </c>
      <c r="H778" t="s">
        <v>895</v>
      </c>
      <c r="I778" t="s">
        <v>225</v>
      </c>
      <c r="J778" t="s">
        <v>873</v>
      </c>
      <c r="K778" t="s">
        <v>35</v>
      </c>
      <c r="L778" t="s">
        <v>896</v>
      </c>
      <c r="M778" t="s">
        <v>228</v>
      </c>
      <c r="N778" t="s">
        <v>400</v>
      </c>
      <c r="O778">
        <v>2.8999999999999998E-3</v>
      </c>
      <c r="P778" t="s">
        <v>526</v>
      </c>
      <c r="Q778">
        <f>O778*km_per_mile*'Transportation Calcs'!$F$7</f>
        <v>2.6636331367673086E-6</v>
      </c>
      <c r="T778" t="s">
        <v>527</v>
      </c>
    </row>
    <row r="779" spans="1:20" x14ac:dyDescent="0.45">
      <c r="C779" s="29" t="s">
        <v>64</v>
      </c>
      <c r="D779" s="29" t="s">
        <v>53</v>
      </c>
      <c r="F779" t="s">
        <v>828</v>
      </c>
      <c r="G779" t="s">
        <v>829</v>
      </c>
      <c r="H779" t="s">
        <v>879</v>
      </c>
      <c r="I779" t="s">
        <v>225</v>
      </c>
      <c r="J779" t="s">
        <v>873</v>
      </c>
      <c r="K779" t="s">
        <v>35</v>
      </c>
      <c r="L779" t="s">
        <v>880</v>
      </c>
      <c r="M779" t="s">
        <v>228</v>
      </c>
      <c r="N779" t="s">
        <v>400</v>
      </c>
      <c r="O779">
        <v>2.8999999999999998E-3</v>
      </c>
      <c r="P779" t="s">
        <v>526</v>
      </c>
      <c r="Q779">
        <f>O779*km_per_mile*'Transportation Calcs'!$F$7</f>
        <v>2.6636331367673086E-6</v>
      </c>
      <c r="T779" t="s">
        <v>527</v>
      </c>
    </row>
    <row r="780" spans="1:20" x14ac:dyDescent="0.45">
      <c r="B780" s="29" t="s">
        <v>24</v>
      </c>
      <c r="C780" s="29" t="s">
        <v>64</v>
      </c>
      <c r="D780" s="29" t="s">
        <v>53</v>
      </c>
      <c r="F780" t="s">
        <v>828</v>
      </c>
      <c r="G780" t="s">
        <v>829</v>
      </c>
      <c r="H780" t="s">
        <v>897</v>
      </c>
      <c r="I780" t="s">
        <v>225</v>
      </c>
      <c r="J780" t="s">
        <v>873</v>
      </c>
      <c r="K780" t="s">
        <v>35</v>
      </c>
      <c r="L780" t="s">
        <v>882</v>
      </c>
      <c r="M780" t="s">
        <v>228</v>
      </c>
      <c r="N780" t="s">
        <v>261</v>
      </c>
      <c r="O780">
        <v>0.624</v>
      </c>
      <c r="P780" t="s">
        <v>526</v>
      </c>
      <c r="Q780">
        <f>O780*km_per_mile*'Transportation Calcs'!$F$7</f>
        <v>5.7314037149751751E-4</v>
      </c>
      <c r="T780" t="s">
        <v>527</v>
      </c>
    </row>
    <row r="781" spans="1:20" x14ac:dyDescent="0.45">
      <c r="C781" s="29" t="s">
        <v>64</v>
      </c>
      <c r="D781" s="29" t="s">
        <v>46</v>
      </c>
      <c r="F781" t="s">
        <v>828</v>
      </c>
      <c r="G781" t="s">
        <v>829</v>
      </c>
      <c r="H781" t="s">
        <v>898</v>
      </c>
      <c r="I781" t="s">
        <v>225</v>
      </c>
      <c r="J781" t="s">
        <v>873</v>
      </c>
      <c r="K781" t="s">
        <v>690</v>
      </c>
      <c r="L781" t="s">
        <v>899</v>
      </c>
      <c r="M781" t="s">
        <v>228</v>
      </c>
      <c r="N781" t="s">
        <v>272</v>
      </c>
      <c r="O781" s="27">
        <v>2.9999999999999997E-8</v>
      </c>
      <c r="P781" t="s">
        <v>526</v>
      </c>
      <c r="Q781" s="27">
        <f>O781*km_per_mile*'Transportation Calcs'!$D$7</f>
        <v>3.236385026407348E-11</v>
      </c>
      <c r="T781" t="s">
        <v>527</v>
      </c>
    </row>
    <row r="782" spans="1:20" x14ac:dyDescent="0.45">
      <c r="B782" s="29" t="s">
        <v>33</v>
      </c>
      <c r="C782" s="29" t="s">
        <v>64</v>
      </c>
      <c r="D782" s="29" t="s">
        <v>53</v>
      </c>
      <c r="F782" t="s">
        <v>828</v>
      </c>
      <c r="G782" t="s">
        <v>829</v>
      </c>
      <c r="H782" t="s">
        <v>895</v>
      </c>
      <c r="I782" t="s">
        <v>225</v>
      </c>
      <c r="J782" t="s">
        <v>873</v>
      </c>
      <c r="K782" t="s">
        <v>35</v>
      </c>
      <c r="L782" t="s">
        <v>896</v>
      </c>
      <c r="M782" t="s">
        <v>228</v>
      </c>
      <c r="N782" t="s">
        <v>33</v>
      </c>
      <c r="O782">
        <v>1.2E-2</v>
      </c>
      <c r="P782" t="s">
        <v>526</v>
      </c>
      <c r="Q782">
        <f>O782*km_per_mile*'Transportation Calcs'!$F$7</f>
        <v>1.1021930221106107E-5</v>
      </c>
      <c r="T782" t="s">
        <v>527</v>
      </c>
    </row>
    <row r="783" spans="1:20" x14ac:dyDescent="0.45">
      <c r="B783" s="29" t="s">
        <v>34</v>
      </c>
      <c r="C783" s="29" t="s">
        <v>64</v>
      </c>
      <c r="D783" s="29" t="s">
        <v>53</v>
      </c>
      <c r="F783" t="s">
        <v>828</v>
      </c>
      <c r="G783" t="s">
        <v>829</v>
      </c>
      <c r="H783" t="s">
        <v>895</v>
      </c>
      <c r="I783" t="s">
        <v>225</v>
      </c>
      <c r="J783" t="s">
        <v>873</v>
      </c>
      <c r="K783" t="s">
        <v>35</v>
      </c>
      <c r="L783" t="s">
        <v>896</v>
      </c>
      <c r="M783" t="s">
        <v>228</v>
      </c>
      <c r="N783" t="s">
        <v>34</v>
      </c>
      <c r="O783">
        <v>0.53</v>
      </c>
      <c r="P783" t="s">
        <v>526</v>
      </c>
      <c r="Q783">
        <f>O783*km_per_mile*'Transportation Calcs'!$F$7</f>
        <v>4.8680191809885305E-4</v>
      </c>
      <c r="T783" t="s">
        <v>527</v>
      </c>
    </row>
    <row r="784" spans="1:20" x14ac:dyDescent="0.45">
      <c r="B784" s="29" t="s">
        <v>26</v>
      </c>
      <c r="C784" s="29" t="s">
        <v>64</v>
      </c>
      <c r="D784" s="29" t="s">
        <v>53</v>
      </c>
      <c r="F784" t="s">
        <v>828</v>
      </c>
      <c r="G784" t="s">
        <v>829</v>
      </c>
      <c r="H784" t="s">
        <v>900</v>
      </c>
      <c r="I784" t="s">
        <v>225</v>
      </c>
      <c r="J784" t="s">
        <v>873</v>
      </c>
      <c r="K784" t="s">
        <v>35</v>
      </c>
      <c r="L784" t="s">
        <v>901</v>
      </c>
      <c r="M784" t="s">
        <v>228</v>
      </c>
      <c r="N784" t="s">
        <v>26</v>
      </c>
      <c r="O784">
        <v>2.57</v>
      </c>
      <c r="P784" t="s">
        <v>526</v>
      </c>
      <c r="Q784">
        <f>O784*km_per_mile*'Transportation Calcs'!$F$7</f>
        <v>2.3605300556868909E-3</v>
      </c>
      <c r="T784" t="s">
        <v>527</v>
      </c>
    </row>
    <row r="785" spans="2:20" x14ac:dyDescent="0.45">
      <c r="B785" s="29" t="s">
        <v>25</v>
      </c>
      <c r="C785" s="29" t="s">
        <v>64</v>
      </c>
      <c r="D785" s="29" t="s">
        <v>53</v>
      </c>
      <c r="F785" t="s">
        <v>828</v>
      </c>
      <c r="G785" t="s">
        <v>829</v>
      </c>
      <c r="H785" t="s">
        <v>902</v>
      </c>
      <c r="I785" t="s">
        <v>225</v>
      </c>
      <c r="J785" t="s">
        <v>873</v>
      </c>
      <c r="K785" t="s">
        <v>35</v>
      </c>
      <c r="M785" t="s">
        <v>228</v>
      </c>
      <c r="N785" t="s">
        <v>25</v>
      </c>
      <c r="O785">
        <v>0.15</v>
      </c>
      <c r="P785" t="s">
        <v>526</v>
      </c>
      <c r="Q785">
        <f>O785*km_per_mile*'Transportation Calcs'!$F$7</f>
        <v>1.3777412776382633E-4</v>
      </c>
      <c r="T785" t="s">
        <v>527</v>
      </c>
    </row>
    <row r="786" spans="2:20" x14ac:dyDescent="0.45">
      <c r="B786" s="29" t="s">
        <v>33</v>
      </c>
      <c r="C786" s="29" t="s">
        <v>64</v>
      </c>
      <c r="D786" s="29" t="s">
        <v>53</v>
      </c>
      <c r="F786" t="s">
        <v>828</v>
      </c>
      <c r="G786" t="s">
        <v>829</v>
      </c>
      <c r="H786" t="s">
        <v>903</v>
      </c>
      <c r="I786" t="s">
        <v>225</v>
      </c>
      <c r="J786" t="s">
        <v>873</v>
      </c>
      <c r="K786" t="s">
        <v>35</v>
      </c>
      <c r="M786" t="s">
        <v>228</v>
      </c>
      <c r="N786" t="s">
        <v>33</v>
      </c>
      <c r="O786">
        <v>3.3000000000000002E-2</v>
      </c>
      <c r="P786" t="s">
        <v>526</v>
      </c>
      <c r="Q786">
        <f>O786*km_per_mile*'Transportation Calcs'!$F$7</f>
        <v>3.0310308108041792E-5</v>
      </c>
      <c r="T786" t="s">
        <v>527</v>
      </c>
    </row>
    <row r="787" spans="2:20" x14ac:dyDescent="0.45">
      <c r="B787" s="29" t="s">
        <v>24</v>
      </c>
      <c r="C787" s="29" t="s">
        <v>64</v>
      </c>
      <c r="D787" s="29" t="s">
        <v>53</v>
      </c>
      <c r="F787" t="s">
        <v>828</v>
      </c>
      <c r="G787" t="s">
        <v>829</v>
      </c>
      <c r="H787" t="s">
        <v>903</v>
      </c>
      <c r="I787" t="s">
        <v>225</v>
      </c>
      <c r="J787" t="s">
        <v>873</v>
      </c>
      <c r="K787" t="s">
        <v>35</v>
      </c>
      <c r="M787" t="s">
        <v>228</v>
      </c>
      <c r="N787" t="s">
        <v>261</v>
      </c>
      <c r="O787">
        <v>2.1000000000000001E-2</v>
      </c>
      <c r="P787" t="s">
        <v>526</v>
      </c>
      <c r="Q787">
        <f>O787*km_per_mile*'Transportation Calcs'!$F$7</f>
        <v>1.928837788693569E-5</v>
      </c>
      <c r="T787" t="s">
        <v>527</v>
      </c>
    </row>
    <row r="788" spans="2:20" x14ac:dyDescent="0.45">
      <c r="B788" s="29" t="s">
        <v>34</v>
      </c>
      <c r="C788" s="29" t="s">
        <v>64</v>
      </c>
      <c r="D788" s="29" t="s">
        <v>53</v>
      </c>
      <c r="F788" t="s">
        <v>828</v>
      </c>
      <c r="G788" t="s">
        <v>829</v>
      </c>
      <c r="H788" t="s">
        <v>902</v>
      </c>
      <c r="I788" t="s">
        <v>225</v>
      </c>
      <c r="J788" t="s">
        <v>873</v>
      </c>
      <c r="K788" t="s">
        <v>35</v>
      </c>
      <c r="M788" t="s">
        <v>228</v>
      </c>
      <c r="N788" t="s">
        <v>34</v>
      </c>
      <c r="O788">
        <v>0.53</v>
      </c>
      <c r="P788" t="s">
        <v>526</v>
      </c>
      <c r="Q788">
        <f>O788*km_per_mile*'Transportation Calcs'!$F$7</f>
        <v>4.8680191809885305E-4</v>
      </c>
      <c r="T788" t="s">
        <v>527</v>
      </c>
    </row>
    <row r="789" spans="2:20" x14ac:dyDescent="0.45">
      <c r="C789" s="29" t="s">
        <v>64</v>
      </c>
      <c r="D789" s="29" t="s">
        <v>53</v>
      </c>
      <c r="F789" t="s">
        <v>828</v>
      </c>
      <c r="G789" t="s">
        <v>829</v>
      </c>
      <c r="H789" t="s">
        <v>902</v>
      </c>
      <c r="I789" t="s">
        <v>225</v>
      </c>
      <c r="J789" t="s">
        <v>873</v>
      </c>
      <c r="K789" t="s">
        <v>35</v>
      </c>
      <c r="M789" t="s">
        <v>228</v>
      </c>
      <c r="N789" t="s">
        <v>240</v>
      </c>
      <c r="O789" s="27">
        <v>1.2799999999999999E-5</v>
      </c>
      <c r="P789" t="s">
        <v>526</v>
      </c>
      <c r="Q789">
        <f>O789*km_per_mile*'Transportation Calcs'!$F$7</f>
        <v>1.1756725569179847E-8</v>
      </c>
      <c r="T789" t="s">
        <v>527</v>
      </c>
    </row>
    <row r="790" spans="2:20" x14ac:dyDescent="0.45">
      <c r="C790" s="29" t="s">
        <v>64</v>
      </c>
      <c r="D790" s="29" t="s">
        <v>53</v>
      </c>
      <c r="F790" t="s">
        <v>828</v>
      </c>
      <c r="G790" t="s">
        <v>829</v>
      </c>
      <c r="H790" t="s">
        <v>902</v>
      </c>
      <c r="I790" t="s">
        <v>225</v>
      </c>
      <c r="J790" t="s">
        <v>873</v>
      </c>
      <c r="K790" t="s">
        <v>35</v>
      </c>
      <c r="M790" t="s">
        <v>228</v>
      </c>
      <c r="N790" t="s">
        <v>400</v>
      </c>
      <c r="O790">
        <v>2.9000000000000001E-2</v>
      </c>
      <c r="P790" t="s">
        <v>526</v>
      </c>
      <c r="Q790">
        <f>O790*km_per_mile*'Transportation Calcs'!$F$7</f>
        <v>2.6636331367673092E-5</v>
      </c>
      <c r="T790" t="s">
        <v>527</v>
      </c>
    </row>
    <row r="791" spans="2:20" x14ac:dyDescent="0.45">
      <c r="B791" s="29" t="s">
        <v>26</v>
      </c>
      <c r="C791" s="29" t="s">
        <v>64</v>
      </c>
      <c r="D791" s="29" t="s">
        <v>53</v>
      </c>
      <c r="F791" t="s">
        <v>828</v>
      </c>
      <c r="G791" t="s">
        <v>829</v>
      </c>
      <c r="H791" t="s">
        <v>904</v>
      </c>
      <c r="I791" t="s">
        <v>225</v>
      </c>
      <c r="J791" t="s">
        <v>873</v>
      </c>
      <c r="K791" t="s">
        <v>35</v>
      </c>
      <c r="M791" t="s">
        <v>228</v>
      </c>
      <c r="N791" t="s">
        <v>26</v>
      </c>
      <c r="O791">
        <v>0.496</v>
      </c>
      <c r="P791" t="s">
        <v>526</v>
      </c>
      <c r="Q791">
        <f>O791*km_per_mile*'Transportation Calcs'!$F$7</f>
        <v>4.5557311580571904E-4</v>
      </c>
      <c r="T791" t="s">
        <v>527</v>
      </c>
    </row>
    <row r="792" spans="2:20" x14ac:dyDescent="0.45">
      <c r="C792" s="29" t="s">
        <v>64</v>
      </c>
      <c r="D792" s="29" t="s">
        <v>53</v>
      </c>
      <c r="F792" t="s">
        <v>828</v>
      </c>
      <c r="G792" t="s">
        <v>829</v>
      </c>
      <c r="H792" t="s">
        <v>905</v>
      </c>
      <c r="I792" t="s">
        <v>225</v>
      </c>
      <c r="J792" t="s">
        <v>831</v>
      </c>
      <c r="K792" t="s">
        <v>35</v>
      </c>
      <c r="M792" t="s">
        <v>228</v>
      </c>
      <c r="N792" t="s">
        <v>264</v>
      </c>
      <c r="O792" s="27">
        <v>8.9999999999999996E-7</v>
      </c>
      <c r="P792" t="s">
        <v>526</v>
      </c>
      <c r="Q792">
        <f>O792*km_per_mile*'Transportation Calcs'!$F$7</f>
        <v>8.2664476658295794E-10</v>
      </c>
      <c r="T792" t="s">
        <v>527</v>
      </c>
    </row>
    <row r="793" spans="2:20" x14ac:dyDescent="0.45">
      <c r="C793" s="29" t="s">
        <v>64</v>
      </c>
      <c r="D793" s="29" t="s">
        <v>53</v>
      </c>
      <c r="F793" t="s">
        <v>828</v>
      </c>
      <c r="G793" t="s">
        <v>829</v>
      </c>
      <c r="H793" t="s">
        <v>906</v>
      </c>
      <c r="I793" t="s">
        <v>225</v>
      </c>
      <c r="J793" t="s">
        <v>831</v>
      </c>
      <c r="K793" t="s">
        <v>35</v>
      </c>
      <c r="M793" t="s">
        <v>228</v>
      </c>
      <c r="N793" t="s">
        <v>249</v>
      </c>
      <c r="O793" s="27">
        <v>5.4500000000000003E-6</v>
      </c>
      <c r="P793" t="s">
        <v>526</v>
      </c>
      <c r="Q793">
        <f>O793*km_per_mile*'Transportation Calcs'!$F$7</f>
        <v>5.0057933087523573E-9</v>
      </c>
      <c r="T793" t="s">
        <v>527</v>
      </c>
    </row>
    <row r="794" spans="2:20" x14ac:dyDescent="0.45">
      <c r="B794" s="29" t="s">
        <v>43</v>
      </c>
      <c r="C794" s="29" t="s">
        <v>64</v>
      </c>
      <c r="D794" s="29" t="s">
        <v>53</v>
      </c>
      <c r="F794" t="s">
        <v>828</v>
      </c>
      <c r="G794" t="s">
        <v>829</v>
      </c>
      <c r="H794" t="s">
        <v>907</v>
      </c>
      <c r="I794" t="s">
        <v>225</v>
      </c>
      <c r="J794" t="s">
        <v>831</v>
      </c>
      <c r="K794" t="s">
        <v>35</v>
      </c>
      <c r="M794" t="s">
        <v>228</v>
      </c>
      <c r="N794" t="s">
        <v>28</v>
      </c>
      <c r="O794">
        <v>1.2999999999999999E-3</v>
      </c>
      <c r="P794" t="s">
        <v>526</v>
      </c>
      <c r="Q794" s="27">
        <f>O794*km_per_mile*'Transportation Calcs'!$F$7</f>
        <v>1.1940424406198281E-6</v>
      </c>
      <c r="T794" t="s">
        <v>527</v>
      </c>
    </row>
    <row r="795" spans="2:20" x14ac:dyDescent="0.45">
      <c r="B795" s="29" t="s">
        <v>33</v>
      </c>
      <c r="C795" s="29" t="s">
        <v>64</v>
      </c>
      <c r="D795" s="29" t="s">
        <v>53</v>
      </c>
      <c r="F795" t="s">
        <v>828</v>
      </c>
      <c r="G795" t="s">
        <v>829</v>
      </c>
      <c r="H795" t="s">
        <v>904</v>
      </c>
      <c r="I795" t="s">
        <v>225</v>
      </c>
      <c r="J795" t="s">
        <v>873</v>
      </c>
      <c r="K795" t="s">
        <v>35</v>
      </c>
      <c r="M795" t="s">
        <v>228</v>
      </c>
      <c r="N795" t="s">
        <v>33</v>
      </c>
      <c r="O795">
        <v>3.3000000000000002E-2</v>
      </c>
      <c r="P795" t="s">
        <v>526</v>
      </c>
      <c r="Q795">
        <f>O795*km_per_mile*'Transportation Calcs'!$F$7</f>
        <v>3.0310308108041792E-5</v>
      </c>
      <c r="T795" t="s">
        <v>527</v>
      </c>
    </row>
    <row r="796" spans="2:20" x14ac:dyDescent="0.45">
      <c r="C796" s="29" t="s">
        <v>64</v>
      </c>
      <c r="D796" s="29" t="s">
        <v>53</v>
      </c>
      <c r="F796" t="s">
        <v>828</v>
      </c>
      <c r="G796" t="s">
        <v>829</v>
      </c>
      <c r="H796" t="s">
        <v>908</v>
      </c>
      <c r="I796" t="s">
        <v>689</v>
      </c>
      <c r="J796" t="s">
        <v>873</v>
      </c>
      <c r="K796" t="s">
        <v>35</v>
      </c>
      <c r="M796" t="s">
        <v>692</v>
      </c>
      <c r="N796" t="s">
        <v>693</v>
      </c>
      <c r="O796">
        <v>12.85</v>
      </c>
      <c r="P796" t="s">
        <v>694</v>
      </c>
      <c r="Q796"/>
      <c r="T796" t="s">
        <v>527</v>
      </c>
    </row>
    <row r="797" spans="2:20" x14ac:dyDescent="0.45">
      <c r="C797" s="29" t="s">
        <v>64</v>
      </c>
      <c r="D797" s="29" t="s">
        <v>53</v>
      </c>
      <c r="F797" t="s">
        <v>828</v>
      </c>
      <c r="G797" t="s">
        <v>829</v>
      </c>
      <c r="H797" t="s">
        <v>909</v>
      </c>
      <c r="I797" t="s">
        <v>225</v>
      </c>
      <c r="J797" t="s">
        <v>873</v>
      </c>
      <c r="K797" t="s">
        <v>35</v>
      </c>
      <c r="M797" t="s">
        <v>228</v>
      </c>
      <c r="N797" t="s">
        <v>249</v>
      </c>
      <c r="O797" s="27">
        <v>5.4500000000000003E-6</v>
      </c>
      <c r="P797" t="s">
        <v>526</v>
      </c>
      <c r="Q797">
        <f>O797*km_per_mile*'Transportation Calcs'!$F$7</f>
        <v>5.0057933087523573E-9</v>
      </c>
      <c r="T797" t="s">
        <v>527</v>
      </c>
    </row>
    <row r="798" spans="2:20" x14ac:dyDescent="0.45">
      <c r="B798" s="29" t="s">
        <v>24</v>
      </c>
      <c r="C798" s="29" t="s">
        <v>64</v>
      </c>
      <c r="D798" s="29" t="s">
        <v>53</v>
      </c>
      <c r="F798" t="s">
        <v>828</v>
      </c>
      <c r="G798" t="s">
        <v>829</v>
      </c>
      <c r="H798" t="s">
        <v>904</v>
      </c>
      <c r="I798" t="s">
        <v>225</v>
      </c>
      <c r="J798" t="s">
        <v>873</v>
      </c>
      <c r="K798" t="s">
        <v>35</v>
      </c>
      <c r="M798" t="s">
        <v>228</v>
      </c>
      <c r="N798" t="s">
        <v>261</v>
      </c>
      <c r="O798">
        <v>2.1000000000000001E-2</v>
      </c>
      <c r="P798" t="s">
        <v>526</v>
      </c>
      <c r="Q798">
        <f>O798*km_per_mile*'Transportation Calcs'!$F$7</f>
        <v>1.928837788693569E-5</v>
      </c>
      <c r="T798" t="s">
        <v>527</v>
      </c>
    </row>
    <row r="799" spans="2:20" x14ac:dyDescent="0.45">
      <c r="C799" s="29" t="s">
        <v>64</v>
      </c>
      <c r="D799" s="29" t="s">
        <v>53</v>
      </c>
      <c r="F799" t="s">
        <v>828</v>
      </c>
      <c r="G799" t="s">
        <v>829</v>
      </c>
      <c r="H799" t="s">
        <v>904</v>
      </c>
      <c r="I799" t="s">
        <v>225</v>
      </c>
      <c r="J799" t="s">
        <v>873</v>
      </c>
      <c r="K799" t="s">
        <v>35</v>
      </c>
      <c r="M799" t="s">
        <v>228</v>
      </c>
      <c r="N799" t="s">
        <v>400</v>
      </c>
      <c r="O799">
        <v>2.9000000000000001E-2</v>
      </c>
      <c r="P799" t="s">
        <v>526</v>
      </c>
      <c r="Q799">
        <f>O799*km_per_mile*'Transportation Calcs'!$F$7</f>
        <v>2.6636331367673092E-5</v>
      </c>
      <c r="T799" t="s">
        <v>527</v>
      </c>
    </row>
    <row r="800" spans="2:20" x14ac:dyDescent="0.45">
      <c r="B800" s="29" t="s">
        <v>33</v>
      </c>
      <c r="C800" s="29" t="s">
        <v>64</v>
      </c>
      <c r="D800" s="29" t="s">
        <v>53</v>
      </c>
      <c r="F800" t="s">
        <v>828</v>
      </c>
      <c r="G800" t="s">
        <v>829</v>
      </c>
      <c r="H800" t="s">
        <v>910</v>
      </c>
      <c r="I800" t="s">
        <v>225</v>
      </c>
      <c r="J800" t="s">
        <v>873</v>
      </c>
      <c r="K800" t="s">
        <v>35</v>
      </c>
      <c r="M800" t="s">
        <v>228</v>
      </c>
      <c r="N800" t="s">
        <v>33</v>
      </c>
      <c r="O800">
        <v>3.3000000000000002E-2</v>
      </c>
      <c r="P800" t="s">
        <v>526</v>
      </c>
      <c r="Q800">
        <f>O800*km_per_mile*'Transportation Calcs'!$F$7</f>
        <v>3.0310308108041792E-5</v>
      </c>
      <c r="T800" t="s">
        <v>527</v>
      </c>
    </row>
    <row r="801" spans="2:20" x14ac:dyDescent="0.45">
      <c r="C801" s="29" t="s">
        <v>64</v>
      </c>
      <c r="D801" s="29" t="s">
        <v>53</v>
      </c>
      <c r="F801" t="s">
        <v>828</v>
      </c>
      <c r="G801" t="s">
        <v>829</v>
      </c>
      <c r="H801" t="s">
        <v>911</v>
      </c>
      <c r="I801" t="s">
        <v>225</v>
      </c>
      <c r="J801" t="s">
        <v>873</v>
      </c>
      <c r="K801" t="s">
        <v>35</v>
      </c>
      <c r="M801" t="s">
        <v>228</v>
      </c>
      <c r="N801" t="s">
        <v>272</v>
      </c>
      <c r="O801" s="27">
        <v>1.3999999999999999E-6</v>
      </c>
      <c r="P801" t="s">
        <v>526</v>
      </c>
      <c r="Q801">
        <f>O801*km_per_mile*'Transportation Calcs'!$F$7</f>
        <v>1.2858918591290458E-9</v>
      </c>
      <c r="T801" t="s">
        <v>527</v>
      </c>
    </row>
    <row r="802" spans="2:20" x14ac:dyDescent="0.45">
      <c r="C802" s="29" t="s">
        <v>64</v>
      </c>
      <c r="D802" s="29" t="s">
        <v>53</v>
      </c>
      <c r="F802" t="s">
        <v>828</v>
      </c>
      <c r="G802" t="s">
        <v>829</v>
      </c>
      <c r="H802" t="s">
        <v>912</v>
      </c>
      <c r="I802" t="s">
        <v>689</v>
      </c>
      <c r="J802" t="s">
        <v>873</v>
      </c>
      <c r="K802" t="s">
        <v>35</v>
      </c>
      <c r="L802" t="s">
        <v>913</v>
      </c>
      <c r="M802" t="s">
        <v>692</v>
      </c>
      <c r="N802" t="s">
        <v>698</v>
      </c>
      <c r="O802">
        <v>366</v>
      </c>
      <c r="P802" t="s">
        <v>526</v>
      </c>
      <c r="Q802">
        <f>O802*km_per_mile*'Transportation Calcs'!$F$7</f>
        <v>0.33616887174373622</v>
      </c>
      <c r="T802" t="s">
        <v>527</v>
      </c>
    </row>
    <row r="803" spans="2:20" x14ac:dyDescent="0.45">
      <c r="B803" s="29" t="s">
        <v>26</v>
      </c>
      <c r="C803" s="29" t="s">
        <v>64</v>
      </c>
      <c r="D803" s="29" t="s">
        <v>53</v>
      </c>
      <c r="F803" t="s">
        <v>828</v>
      </c>
      <c r="G803" t="s">
        <v>829</v>
      </c>
      <c r="H803" t="s">
        <v>914</v>
      </c>
      <c r="I803" t="s">
        <v>225</v>
      </c>
      <c r="J803" t="s">
        <v>831</v>
      </c>
      <c r="K803" t="s">
        <v>35</v>
      </c>
      <c r="M803" t="s">
        <v>228</v>
      </c>
      <c r="N803" t="s">
        <v>26</v>
      </c>
      <c r="O803">
        <v>0.18</v>
      </c>
      <c r="P803" t="s">
        <v>526</v>
      </c>
      <c r="Q803">
        <f>O803*km_per_mile*'Transportation Calcs'!$F$7</f>
        <v>1.6532895331659159E-4</v>
      </c>
      <c r="T803" t="s">
        <v>527</v>
      </c>
    </row>
    <row r="804" spans="2:20" x14ac:dyDescent="0.45">
      <c r="C804" s="29" t="s">
        <v>64</v>
      </c>
      <c r="D804" s="29" t="s">
        <v>53</v>
      </c>
      <c r="F804" t="s">
        <v>828</v>
      </c>
      <c r="G804" t="s">
        <v>829</v>
      </c>
      <c r="H804" t="s">
        <v>915</v>
      </c>
      <c r="I804" t="s">
        <v>689</v>
      </c>
      <c r="J804" t="s">
        <v>888</v>
      </c>
      <c r="K804" t="s">
        <v>35</v>
      </c>
      <c r="L804" t="s">
        <v>916</v>
      </c>
      <c r="M804" t="s">
        <v>692</v>
      </c>
      <c r="N804" t="s">
        <v>698</v>
      </c>
      <c r="O804">
        <v>251</v>
      </c>
      <c r="P804" t="s">
        <v>526</v>
      </c>
      <c r="Q804">
        <f>O804*km_per_mile*'Transportation Calcs'!$F$7</f>
        <v>0.23054204045813606</v>
      </c>
      <c r="T804" t="s">
        <v>527</v>
      </c>
    </row>
    <row r="805" spans="2:20" x14ac:dyDescent="0.45">
      <c r="C805" s="29" t="s">
        <v>64</v>
      </c>
      <c r="D805" s="29" t="s">
        <v>53</v>
      </c>
      <c r="F805" t="s">
        <v>828</v>
      </c>
      <c r="G805" t="s">
        <v>829</v>
      </c>
      <c r="H805" t="s">
        <v>917</v>
      </c>
      <c r="I805" t="s">
        <v>225</v>
      </c>
      <c r="J805" t="s">
        <v>831</v>
      </c>
      <c r="K805" t="s">
        <v>35</v>
      </c>
      <c r="L805" t="s">
        <v>918</v>
      </c>
      <c r="M805" t="s">
        <v>228</v>
      </c>
      <c r="N805" t="s">
        <v>249</v>
      </c>
      <c r="O805" s="27">
        <v>5.4500000000000003E-6</v>
      </c>
      <c r="P805" t="s">
        <v>526</v>
      </c>
      <c r="Q805">
        <f>O805*km_per_mile*'Transportation Calcs'!$F$7</f>
        <v>5.0057933087523573E-9</v>
      </c>
      <c r="T805" t="s">
        <v>527</v>
      </c>
    </row>
    <row r="806" spans="2:20" x14ac:dyDescent="0.45">
      <c r="B806" s="29" t="s">
        <v>43</v>
      </c>
      <c r="C806" s="29" t="s">
        <v>64</v>
      </c>
      <c r="D806" s="29" t="s">
        <v>53</v>
      </c>
      <c r="F806" t="s">
        <v>828</v>
      </c>
      <c r="G806" t="s">
        <v>829</v>
      </c>
      <c r="H806" t="s">
        <v>919</v>
      </c>
      <c r="I806" t="s">
        <v>225</v>
      </c>
      <c r="J806" t="s">
        <v>831</v>
      </c>
      <c r="K806" t="s">
        <v>35</v>
      </c>
      <c r="L806" t="s">
        <v>838</v>
      </c>
      <c r="M806" t="s">
        <v>228</v>
      </c>
      <c r="N806" t="s">
        <v>28</v>
      </c>
      <c r="O806">
        <v>0.20100000000000001</v>
      </c>
      <c r="P806" t="s">
        <v>526</v>
      </c>
      <c r="Q806" s="27">
        <f>O806*km_per_mile*'Transportation Calcs'!$F$7</f>
        <v>1.8461733120352729E-4</v>
      </c>
      <c r="T806" t="s">
        <v>536</v>
      </c>
    </row>
    <row r="807" spans="2:20" x14ac:dyDescent="0.45">
      <c r="C807" s="29" t="s">
        <v>64</v>
      </c>
      <c r="D807" s="29" t="s">
        <v>53</v>
      </c>
      <c r="F807" t="s">
        <v>828</v>
      </c>
      <c r="G807" t="s">
        <v>829</v>
      </c>
      <c r="H807" t="s">
        <v>920</v>
      </c>
      <c r="I807" t="s">
        <v>225</v>
      </c>
      <c r="J807" t="s">
        <v>831</v>
      </c>
      <c r="K807" t="s">
        <v>35</v>
      </c>
      <c r="L807" t="s">
        <v>848</v>
      </c>
      <c r="M807" t="s">
        <v>228</v>
      </c>
      <c r="N807" t="s">
        <v>249</v>
      </c>
      <c r="O807" s="27">
        <v>5.4500000000000003E-6</v>
      </c>
      <c r="P807" t="s">
        <v>526</v>
      </c>
      <c r="Q807">
        <f>O807*km_per_mile*'Transportation Calcs'!$F$7</f>
        <v>5.0057933087523573E-9</v>
      </c>
      <c r="T807" t="s">
        <v>527</v>
      </c>
    </row>
    <row r="808" spans="2:20" x14ac:dyDescent="0.45">
      <c r="C808" s="29" t="s">
        <v>64</v>
      </c>
      <c r="D808" s="29" t="s">
        <v>53</v>
      </c>
      <c r="F808" t="s">
        <v>828</v>
      </c>
      <c r="G808" t="s">
        <v>829</v>
      </c>
      <c r="H808" t="s">
        <v>920</v>
      </c>
      <c r="I808" t="s">
        <v>225</v>
      </c>
      <c r="J808" t="s">
        <v>831</v>
      </c>
      <c r="K808" t="s">
        <v>35</v>
      </c>
      <c r="L808" t="s">
        <v>848</v>
      </c>
      <c r="M808" t="s">
        <v>228</v>
      </c>
      <c r="N808" t="s">
        <v>272</v>
      </c>
      <c r="O808" s="27">
        <v>1.3999999999999999E-6</v>
      </c>
      <c r="P808" t="s">
        <v>526</v>
      </c>
      <c r="Q808">
        <f>O808*km_per_mile*'Transportation Calcs'!$F$7</f>
        <v>1.2858918591290458E-9</v>
      </c>
      <c r="T808" t="s">
        <v>527</v>
      </c>
    </row>
    <row r="809" spans="2:20" x14ac:dyDescent="0.45">
      <c r="C809" s="29" t="s">
        <v>64</v>
      </c>
      <c r="D809" s="29" t="s">
        <v>53</v>
      </c>
      <c r="F809" t="s">
        <v>828</v>
      </c>
      <c r="G809" t="s">
        <v>829</v>
      </c>
      <c r="H809" t="s">
        <v>921</v>
      </c>
      <c r="I809" t="s">
        <v>225</v>
      </c>
      <c r="J809" t="s">
        <v>831</v>
      </c>
      <c r="K809" t="s">
        <v>35</v>
      </c>
      <c r="L809" t="s">
        <v>922</v>
      </c>
      <c r="M809" t="s">
        <v>228</v>
      </c>
      <c r="N809" t="s">
        <v>249</v>
      </c>
      <c r="O809" s="27">
        <v>5.4500000000000003E-6</v>
      </c>
      <c r="P809" t="s">
        <v>526</v>
      </c>
      <c r="Q809">
        <f>O809*km_per_mile*'Transportation Calcs'!$F$7</f>
        <v>5.0057933087523573E-9</v>
      </c>
      <c r="T809" t="s">
        <v>527</v>
      </c>
    </row>
    <row r="810" spans="2:20" x14ac:dyDescent="0.45">
      <c r="C810" s="29" t="s">
        <v>64</v>
      </c>
      <c r="D810" s="29" t="s">
        <v>53</v>
      </c>
      <c r="F810" t="s">
        <v>828</v>
      </c>
      <c r="G810" t="s">
        <v>829</v>
      </c>
      <c r="H810" t="s">
        <v>921</v>
      </c>
      <c r="I810" t="s">
        <v>225</v>
      </c>
      <c r="J810" t="s">
        <v>831</v>
      </c>
      <c r="K810" t="s">
        <v>35</v>
      </c>
      <c r="L810" t="s">
        <v>922</v>
      </c>
      <c r="M810" t="s">
        <v>228</v>
      </c>
      <c r="N810" t="s">
        <v>272</v>
      </c>
      <c r="O810" s="27">
        <v>1.3999999999999999E-6</v>
      </c>
      <c r="P810" t="s">
        <v>526</v>
      </c>
      <c r="Q810">
        <f>O810*km_per_mile*'Transportation Calcs'!$F$7</f>
        <v>1.2858918591290458E-9</v>
      </c>
      <c r="T810" t="s">
        <v>527</v>
      </c>
    </row>
    <row r="811" spans="2:20" x14ac:dyDescent="0.45">
      <c r="C811" s="29" t="s">
        <v>64</v>
      </c>
      <c r="D811" s="29" t="s">
        <v>53</v>
      </c>
      <c r="F811" t="s">
        <v>828</v>
      </c>
      <c r="G811" t="s">
        <v>829</v>
      </c>
      <c r="H811" t="s">
        <v>923</v>
      </c>
      <c r="I811" t="s">
        <v>225</v>
      </c>
      <c r="J811" t="s">
        <v>831</v>
      </c>
      <c r="K811" t="s">
        <v>35</v>
      </c>
      <c r="L811" t="s">
        <v>832</v>
      </c>
      <c r="M811" t="s">
        <v>228</v>
      </c>
      <c r="N811" t="s">
        <v>272</v>
      </c>
      <c r="O811" s="27">
        <v>1.3999999999999999E-6</v>
      </c>
      <c r="P811" t="s">
        <v>526</v>
      </c>
      <c r="Q811">
        <f>O811*km_per_mile*'Transportation Calcs'!$F$7</f>
        <v>1.2858918591290458E-9</v>
      </c>
      <c r="T811" t="s">
        <v>527</v>
      </c>
    </row>
    <row r="812" spans="2:20" x14ac:dyDescent="0.45">
      <c r="C812" s="29" t="s">
        <v>64</v>
      </c>
      <c r="D812" s="29" t="s">
        <v>53</v>
      </c>
      <c r="F812" t="s">
        <v>828</v>
      </c>
      <c r="G812" t="s">
        <v>829</v>
      </c>
      <c r="H812" t="s">
        <v>923</v>
      </c>
      <c r="I812" t="s">
        <v>225</v>
      </c>
      <c r="J812" t="s">
        <v>831</v>
      </c>
      <c r="K812" t="s">
        <v>35</v>
      </c>
      <c r="L812" t="s">
        <v>832</v>
      </c>
      <c r="M812" t="s">
        <v>228</v>
      </c>
      <c r="N812" t="s">
        <v>249</v>
      </c>
      <c r="O812" s="27">
        <v>5.4500000000000003E-6</v>
      </c>
      <c r="P812" t="s">
        <v>526</v>
      </c>
      <c r="Q812">
        <f>O812*km_per_mile*'Transportation Calcs'!$F$7</f>
        <v>5.0057933087523573E-9</v>
      </c>
      <c r="T812" t="s">
        <v>527</v>
      </c>
    </row>
    <row r="813" spans="2:20" x14ac:dyDescent="0.45">
      <c r="C813" s="29" t="s">
        <v>64</v>
      </c>
      <c r="D813" s="29" t="s">
        <v>53</v>
      </c>
      <c r="F813" t="s">
        <v>828</v>
      </c>
      <c r="G813" t="s">
        <v>829</v>
      </c>
      <c r="H813" t="s">
        <v>924</v>
      </c>
      <c r="I813" t="s">
        <v>225</v>
      </c>
      <c r="J813" t="s">
        <v>831</v>
      </c>
      <c r="K813" t="s">
        <v>35</v>
      </c>
      <c r="L813" t="s">
        <v>834</v>
      </c>
      <c r="M813" t="s">
        <v>228</v>
      </c>
      <c r="N813" t="s">
        <v>264</v>
      </c>
      <c r="O813" s="27">
        <v>8.9999999999999996E-7</v>
      </c>
      <c r="P813" t="s">
        <v>526</v>
      </c>
      <c r="Q813">
        <f>O813*km_per_mile*'Transportation Calcs'!$F$7</f>
        <v>8.2664476658295794E-10</v>
      </c>
      <c r="T813" t="s">
        <v>527</v>
      </c>
    </row>
    <row r="814" spans="2:20" x14ac:dyDescent="0.45">
      <c r="C814" s="29" t="s">
        <v>64</v>
      </c>
      <c r="D814" s="29" t="s">
        <v>53</v>
      </c>
      <c r="F814" t="s">
        <v>828</v>
      </c>
      <c r="G814" t="s">
        <v>829</v>
      </c>
      <c r="H814" t="s">
        <v>925</v>
      </c>
      <c r="I814" t="s">
        <v>225</v>
      </c>
      <c r="J814" t="s">
        <v>831</v>
      </c>
      <c r="K814" t="s">
        <v>35</v>
      </c>
      <c r="L814" t="s">
        <v>836</v>
      </c>
      <c r="M814" t="s">
        <v>228</v>
      </c>
      <c r="N814" t="s">
        <v>272</v>
      </c>
      <c r="O814" s="27">
        <v>1.3999999999999999E-6</v>
      </c>
      <c r="P814" t="s">
        <v>526</v>
      </c>
      <c r="Q814">
        <f>O814*km_per_mile*'Transportation Calcs'!$F$7</f>
        <v>1.2858918591290458E-9</v>
      </c>
      <c r="T814" t="s">
        <v>527</v>
      </c>
    </row>
    <row r="815" spans="2:20" x14ac:dyDescent="0.45">
      <c r="C815" s="29" t="s">
        <v>64</v>
      </c>
      <c r="D815" s="29" t="s">
        <v>53</v>
      </c>
      <c r="F815" t="s">
        <v>828</v>
      </c>
      <c r="G815" t="s">
        <v>829</v>
      </c>
      <c r="H815" t="s">
        <v>924</v>
      </c>
      <c r="I815" t="s">
        <v>225</v>
      </c>
      <c r="J815" t="s">
        <v>831</v>
      </c>
      <c r="K815" t="s">
        <v>35</v>
      </c>
      <c r="L815" t="s">
        <v>834</v>
      </c>
      <c r="M815" t="s">
        <v>228</v>
      </c>
      <c r="N815" t="s">
        <v>272</v>
      </c>
      <c r="O815" s="27">
        <v>1.3999999999999999E-6</v>
      </c>
      <c r="P815" t="s">
        <v>526</v>
      </c>
      <c r="Q815">
        <f>O815*km_per_mile*'Transportation Calcs'!$F$7</f>
        <v>1.2858918591290458E-9</v>
      </c>
      <c r="T815" t="s">
        <v>527</v>
      </c>
    </row>
    <row r="816" spans="2:20" x14ac:dyDescent="0.45">
      <c r="B816" s="29" t="s">
        <v>43</v>
      </c>
      <c r="C816" s="29" t="s">
        <v>64</v>
      </c>
      <c r="D816" s="29" t="s">
        <v>53</v>
      </c>
      <c r="F816" t="s">
        <v>828</v>
      </c>
      <c r="G816" t="s">
        <v>829</v>
      </c>
      <c r="H816" t="s">
        <v>926</v>
      </c>
      <c r="I816" t="s">
        <v>225</v>
      </c>
      <c r="J816" t="s">
        <v>831</v>
      </c>
      <c r="K816" t="s">
        <v>35</v>
      </c>
      <c r="L816" t="s">
        <v>863</v>
      </c>
      <c r="M816" t="s">
        <v>228</v>
      </c>
      <c r="N816" t="s">
        <v>28</v>
      </c>
      <c r="O816">
        <v>0.33439999999999998</v>
      </c>
      <c r="P816" t="s">
        <v>526</v>
      </c>
      <c r="Q816" s="27">
        <f>O816*km_per_mile*'Transportation Calcs'!$F$7</f>
        <v>3.0714445549482347E-4</v>
      </c>
      <c r="T816" t="s">
        <v>536</v>
      </c>
    </row>
    <row r="817" spans="2:20" x14ac:dyDescent="0.45">
      <c r="B817" s="29" t="s">
        <v>43</v>
      </c>
      <c r="C817" s="29" t="s">
        <v>64</v>
      </c>
      <c r="D817" s="29" t="s">
        <v>53</v>
      </c>
      <c r="F817" t="s">
        <v>828</v>
      </c>
      <c r="G817" t="s">
        <v>829</v>
      </c>
      <c r="H817" t="s">
        <v>927</v>
      </c>
      <c r="I817" t="s">
        <v>225</v>
      </c>
      <c r="J817" t="s">
        <v>831</v>
      </c>
      <c r="K817" t="s">
        <v>35</v>
      </c>
      <c r="L817" t="s">
        <v>867</v>
      </c>
      <c r="M817" t="s">
        <v>228</v>
      </c>
      <c r="N817" t="s">
        <v>28</v>
      </c>
      <c r="O817">
        <v>0.33300000000000002</v>
      </c>
      <c r="P817" t="s">
        <v>526</v>
      </c>
      <c r="Q817" s="27">
        <f>O817*km_per_mile*'Transportation Calcs'!$F$7</f>
        <v>3.0585856363569448E-4</v>
      </c>
      <c r="T817" t="s">
        <v>536</v>
      </c>
    </row>
    <row r="818" spans="2:20" x14ac:dyDescent="0.45">
      <c r="C818" s="29" t="s">
        <v>64</v>
      </c>
      <c r="D818" s="29" t="s">
        <v>55</v>
      </c>
      <c r="F818" t="s">
        <v>828</v>
      </c>
      <c r="G818" t="s">
        <v>829</v>
      </c>
      <c r="H818" t="s">
        <v>928</v>
      </c>
      <c r="I818" t="s">
        <v>225</v>
      </c>
      <c r="J818" t="s">
        <v>831</v>
      </c>
      <c r="K818" t="s">
        <v>524</v>
      </c>
      <c r="L818" t="s">
        <v>852</v>
      </c>
      <c r="M818" t="s">
        <v>228</v>
      </c>
      <c r="N818" t="s">
        <v>264</v>
      </c>
      <c r="O818" s="27">
        <v>4.7999999999999996E-7</v>
      </c>
      <c r="P818" t="s">
        <v>526</v>
      </c>
      <c r="Q818" s="27">
        <f>O818*km_per_mile*'Transportation Calcs'!$E$7</f>
        <v>5.8671399570447379E-10</v>
      </c>
      <c r="T818" t="s">
        <v>527</v>
      </c>
    </row>
    <row r="819" spans="2:20" x14ac:dyDescent="0.45">
      <c r="C819" s="29" t="s">
        <v>64</v>
      </c>
      <c r="D819" s="29" t="s">
        <v>55</v>
      </c>
      <c r="F819" t="s">
        <v>828</v>
      </c>
      <c r="G819" t="s">
        <v>829</v>
      </c>
      <c r="H819" t="s">
        <v>928</v>
      </c>
      <c r="I819" t="s">
        <v>225</v>
      </c>
      <c r="J819" t="s">
        <v>831</v>
      </c>
      <c r="K819" t="s">
        <v>524</v>
      </c>
      <c r="L819" t="s">
        <v>852</v>
      </c>
      <c r="M819" t="s">
        <v>228</v>
      </c>
      <c r="N819" t="s">
        <v>358</v>
      </c>
      <c r="O819" s="27">
        <v>2.9999999999999999E-7</v>
      </c>
      <c r="P819" t="s">
        <v>526</v>
      </c>
      <c r="Q819" s="27">
        <f>O819*km_per_mile*'Transportation Calcs'!$E$7</f>
        <v>3.6669624731529617E-10</v>
      </c>
      <c r="T819" t="s">
        <v>527</v>
      </c>
    </row>
    <row r="820" spans="2:20" x14ac:dyDescent="0.45">
      <c r="C820" s="29" t="s">
        <v>64</v>
      </c>
      <c r="D820" s="29" t="s">
        <v>53</v>
      </c>
      <c r="F820" t="s">
        <v>828</v>
      </c>
      <c r="G820" t="s">
        <v>829</v>
      </c>
      <c r="H820" t="s">
        <v>929</v>
      </c>
      <c r="I820" t="s">
        <v>225</v>
      </c>
      <c r="J820" t="s">
        <v>831</v>
      </c>
      <c r="K820" t="s">
        <v>35</v>
      </c>
      <c r="L820" t="s">
        <v>930</v>
      </c>
      <c r="M820" t="s">
        <v>228</v>
      </c>
      <c r="N820" t="s">
        <v>400</v>
      </c>
      <c r="O820">
        <v>0.09</v>
      </c>
      <c r="P820" t="s">
        <v>526</v>
      </c>
      <c r="Q820">
        <f>O820*km_per_mile*'Transportation Calcs'!$F$7</f>
        <v>8.2664476658295794E-5</v>
      </c>
      <c r="T820" t="s">
        <v>527</v>
      </c>
    </row>
    <row r="821" spans="2:20" x14ac:dyDescent="0.45">
      <c r="B821" s="29" t="s">
        <v>33</v>
      </c>
      <c r="C821" s="29" t="s">
        <v>64</v>
      </c>
      <c r="D821" s="29" t="s">
        <v>53</v>
      </c>
      <c r="F821" t="s">
        <v>828</v>
      </c>
      <c r="G821" t="s">
        <v>829</v>
      </c>
      <c r="H821" t="s">
        <v>929</v>
      </c>
      <c r="I821" t="s">
        <v>225</v>
      </c>
      <c r="J821" t="s">
        <v>831</v>
      </c>
      <c r="K821" t="s">
        <v>35</v>
      </c>
      <c r="L821" t="s">
        <v>930</v>
      </c>
      <c r="M821" t="s">
        <v>228</v>
      </c>
      <c r="N821" t="s">
        <v>33</v>
      </c>
      <c r="O821">
        <v>4.9000000000000002E-2</v>
      </c>
      <c r="P821" t="s">
        <v>526</v>
      </c>
      <c r="Q821">
        <f>O821*km_per_mile*'Transportation Calcs'!$F$7</f>
        <v>4.5006215069516601E-5</v>
      </c>
      <c r="T821" t="s">
        <v>527</v>
      </c>
    </row>
    <row r="822" spans="2:20" x14ac:dyDescent="0.45">
      <c r="B822" s="29" t="s">
        <v>26</v>
      </c>
      <c r="C822" s="29" t="s">
        <v>64</v>
      </c>
      <c r="D822" s="29" t="s">
        <v>53</v>
      </c>
      <c r="F822" t="s">
        <v>828</v>
      </c>
      <c r="G822" t="s">
        <v>829</v>
      </c>
      <c r="H822" t="s">
        <v>929</v>
      </c>
      <c r="I822" t="s">
        <v>225</v>
      </c>
      <c r="J822" t="s">
        <v>831</v>
      </c>
      <c r="K822" t="s">
        <v>35</v>
      </c>
      <c r="L822" t="s">
        <v>930</v>
      </c>
      <c r="M822" t="s">
        <v>228</v>
      </c>
      <c r="N822" t="s">
        <v>26</v>
      </c>
      <c r="O822">
        <v>0.50700000000000001</v>
      </c>
      <c r="P822" t="s">
        <v>526</v>
      </c>
      <c r="Q822">
        <f>O822*km_per_mile*'Transportation Calcs'!$F$7</f>
        <v>4.65676551841733E-4</v>
      </c>
      <c r="T822" t="s">
        <v>527</v>
      </c>
    </row>
    <row r="823" spans="2:20" x14ac:dyDescent="0.45">
      <c r="B823" s="29" t="s">
        <v>34</v>
      </c>
      <c r="C823" s="29" t="s">
        <v>64</v>
      </c>
      <c r="D823" s="29" t="s">
        <v>53</v>
      </c>
      <c r="F823" t="s">
        <v>828</v>
      </c>
      <c r="G823" t="s">
        <v>829</v>
      </c>
      <c r="H823" t="s">
        <v>931</v>
      </c>
      <c r="I823" t="s">
        <v>225</v>
      </c>
      <c r="J823" t="s">
        <v>831</v>
      </c>
      <c r="K823" t="s">
        <v>35</v>
      </c>
      <c r="L823" t="s">
        <v>932</v>
      </c>
      <c r="M823" t="s">
        <v>228</v>
      </c>
      <c r="N823" t="s">
        <v>34</v>
      </c>
      <c r="O823">
        <v>0.48599999999999999</v>
      </c>
      <c r="P823" t="s">
        <v>526</v>
      </c>
      <c r="Q823">
        <f>O823*km_per_mile*'Transportation Calcs'!$F$7</f>
        <v>4.4638817395479727E-4</v>
      </c>
      <c r="T823" t="s">
        <v>527</v>
      </c>
    </row>
    <row r="824" spans="2:20" x14ac:dyDescent="0.45">
      <c r="B824" s="29" t="s">
        <v>33</v>
      </c>
      <c r="C824" s="29" t="s">
        <v>64</v>
      </c>
      <c r="D824" s="29" t="s">
        <v>53</v>
      </c>
      <c r="F824" t="s">
        <v>828</v>
      </c>
      <c r="G824" t="s">
        <v>829</v>
      </c>
      <c r="H824" t="s">
        <v>933</v>
      </c>
      <c r="I824" t="s">
        <v>225</v>
      </c>
      <c r="J824" t="s">
        <v>831</v>
      </c>
      <c r="K824" t="s">
        <v>35</v>
      </c>
      <c r="L824" t="s">
        <v>934</v>
      </c>
      <c r="M824" t="s">
        <v>228</v>
      </c>
      <c r="N824" t="s">
        <v>33</v>
      </c>
      <c r="O824">
        <v>5.2999999999999999E-2</v>
      </c>
      <c r="P824" t="s">
        <v>526</v>
      </c>
      <c r="Q824">
        <f>O824*km_per_mile*'Transportation Calcs'!$F$7</f>
        <v>4.8680191809885298E-5</v>
      </c>
      <c r="T824" t="s">
        <v>527</v>
      </c>
    </row>
    <row r="825" spans="2:20" x14ac:dyDescent="0.45">
      <c r="C825" s="29" t="s">
        <v>64</v>
      </c>
      <c r="D825" s="29" t="s">
        <v>53</v>
      </c>
      <c r="F825" t="s">
        <v>828</v>
      </c>
      <c r="G825" t="s">
        <v>829</v>
      </c>
      <c r="H825" t="s">
        <v>933</v>
      </c>
      <c r="I825" t="s">
        <v>225</v>
      </c>
      <c r="J825" t="s">
        <v>831</v>
      </c>
      <c r="K825" t="s">
        <v>35</v>
      </c>
      <c r="L825" t="s">
        <v>934</v>
      </c>
      <c r="M825" t="s">
        <v>228</v>
      </c>
      <c r="N825" t="s">
        <v>400</v>
      </c>
      <c r="O825">
        <v>1.0999999999999999E-2</v>
      </c>
      <c r="P825" t="s">
        <v>526</v>
      </c>
      <c r="Q825">
        <f>O825*km_per_mile*'Transportation Calcs'!$F$7</f>
        <v>1.0103436036013931E-5</v>
      </c>
      <c r="T825" t="s">
        <v>527</v>
      </c>
    </row>
    <row r="826" spans="2:20" x14ac:dyDescent="0.45">
      <c r="C826" s="29" t="s">
        <v>64</v>
      </c>
      <c r="D826" s="29" t="s">
        <v>53</v>
      </c>
      <c r="F826" t="s">
        <v>828</v>
      </c>
      <c r="G826" t="s">
        <v>829</v>
      </c>
      <c r="H826" t="s">
        <v>935</v>
      </c>
      <c r="I826" t="s">
        <v>225</v>
      </c>
      <c r="J826" t="s">
        <v>831</v>
      </c>
      <c r="K826" t="s">
        <v>35</v>
      </c>
      <c r="L826" t="s">
        <v>861</v>
      </c>
      <c r="M826" t="s">
        <v>228</v>
      </c>
      <c r="N826" t="s">
        <v>358</v>
      </c>
      <c r="O826" s="27">
        <v>6.0900000000000001E-6</v>
      </c>
      <c r="P826" t="s">
        <v>526</v>
      </c>
      <c r="Q826">
        <f>O826*km_per_mile*'Transportation Calcs'!$F$7</f>
        <v>5.593629587211349E-9</v>
      </c>
      <c r="T826" t="s">
        <v>527</v>
      </c>
    </row>
    <row r="827" spans="2:20" x14ac:dyDescent="0.45">
      <c r="B827" s="29" t="s">
        <v>24</v>
      </c>
      <c r="C827" s="29" t="s">
        <v>64</v>
      </c>
      <c r="D827" s="29" t="s">
        <v>53</v>
      </c>
      <c r="F827" t="s">
        <v>828</v>
      </c>
      <c r="G827" t="s">
        <v>829</v>
      </c>
      <c r="H827" t="s">
        <v>879</v>
      </c>
      <c r="I827" t="s">
        <v>225</v>
      </c>
      <c r="J827" t="s">
        <v>873</v>
      </c>
      <c r="K827" t="s">
        <v>35</v>
      </c>
      <c r="L827" t="s">
        <v>880</v>
      </c>
      <c r="M827" t="s">
        <v>228</v>
      </c>
      <c r="N827" t="s">
        <v>261</v>
      </c>
      <c r="O827">
        <v>0.66100000000000003</v>
      </c>
      <c r="P827" t="s">
        <v>526</v>
      </c>
      <c r="Q827">
        <f>O827*km_per_mile*'Transportation Calcs'!$F$7</f>
        <v>6.0712465634592803E-4</v>
      </c>
      <c r="T827" t="s">
        <v>527</v>
      </c>
    </row>
    <row r="828" spans="2:20" x14ac:dyDescent="0.45">
      <c r="C828" s="29" t="s">
        <v>64</v>
      </c>
      <c r="D828" s="29" t="s">
        <v>53</v>
      </c>
      <c r="F828" t="s">
        <v>828</v>
      </c>
      <c r="G828" t="s">
        <v>829</v>
      </c>
      <c r="H828" t="s">
        <v>936</v>
      </c>
      <c r="I828" t="s">
        <v>225</v>
      </c>
      <c r="J828" t="s">
        <v>831</v>
      </c>
      <c r="K828" t="s">
        <v>35</v>
      </c>
      <c r="L828" t="s">
        <v>937</v>
      </c>
      <c r="M828" t="s">
        <v>228</v>
      </c>
      <c r="N828" t="s">
        <v>358</v>
      </c>
      <c r="O828" s="27">
        <v>6.0900000000000001E-6</v>
      </c>
      <c r="P828" t="s">
        <v>526</v>
      </c>
      <c r="Q828">
        <f>O828*km_per_mile*'Transportation Calcs'!$F$7</f>
        <v>5.593629587211349E-9</v>
      </c>
      <c r="T828" t="s">
        <v>527</v>
      </c>
    </row>
    <row r="829" spans="2:20" x14ac:dyDescent="0.45">
      <c r="C829" s="29" t="s">
        <v>64</v>
      </c>
      <c r="D829" s="29" t="s">
        <v>53</v>
      </c>
      <c r="F829" t="s">
        <v>828</v>
      </c>
      <c r="G829" t="s">
        <v>829</v>
      </c>
      <c r="H829" t="s">
        <v>938</v>
      </c>
      <c r="I829" t="s">
        <v>225</v>
      </c>
      <c r="J829" t="s">
        <v>831</v>
      </c>
      <c r="K829" t="s">
        <v>35</v>
      </c>
      <c r="L829" t="s">
        <v>869</v>
      </c>
      <c r="M829" t="s">
        <v>228</v>
      </c>
      <c r="N829" t="s">
        <v>358</v>
      </c>
      <c r="O829" s="27">
        <v>6.0900000000000001E-6</v>
      </c>
      <c r="P829" t="s">
        <v>526</v>
      </c>
      <c r="Q829">
        <f>O829*km_per_mile*'Transportation Calcs'!$F$7</f>
        <v>5.593629587211349E-9</v>
      </c>
      <c r="T829" t="s">
        <v>527</v>
      </c>
    </row>
    <row r="830" spans="2:20" x14ac:dyDescent="0.45">
      <c r="B830" s="29" t="s">
        <v>26</v>
      </c>
      <c r="C830" s="29" t="s">
        <v>64</v>
      </c>
      <c r="D830" s="29" t="s">
        <v>53</v>
      </c>
      <c r="F830" t="s">
        <v>828</v>
      </c>
      <c r="G830" t="s">
        <v>829</v>
      </c>
      <c r="H830" t="s">
        <v>939</v>
      </c>
      <c r="I830" t="s">
        <v>225</v>
      </c>
      <c r="J830" t="s">
        <v>873</v>
      </c>
      <c r="K830" t="s">
        <v>35</v>
      </c>
      <c r="L830" t="s">
        <v>940</v>
      </c>
      <c r="M830" t="s">
        <v>228</v>
      </c>
      <c r="N830" t="s">
        <v>26</v>
      </c>
      <c r="O830">
        <v>16.5</v>
      </c>
      <c r="P830" t="s">
        <v>526</v>
      </c>
      <c r="Q830">
        <f>O830*km_per_mile*'Transportation Calcs'!$F$7</f>
        <v>1.5155154054020896E-2</v>
      </c>
      <c r="T830" t="s">
        <v>527</v>
      </c>
    </row>
    <row r="831" spans="2:20" x14ac:dyDescent="0.45">
      <c r="B831" s="29" t="s">
        <v>34</v>
      </c>
      <c r="C831" s="29" t="s">
        <v>64</v>
      </c>
      <c r="D831" s="29" t="s">
        <v>53</v>
      </c>
      <c r="F831" t="s">
        <v>828</v>
      </c>
      <c r="G831" t="s">
        <v>829</v>
      </c>
      <c r="H831" t="s">
        <v>941</v>
      </c>
      <c r="I831" t="s">
        <v>225</v>
      </c>
      <c r="J831" t="s">
        <v>873</v>
      </c>
      <c r="K831" t="s">
        <v>35</v>
      </c>
      <c r="L831" t="s">
        <v>886</v>
      </c>
      <c r="M831" t="s">
        <v>228</v>
      </c>
      <c r="N831" t="s">
        <v>34</v>
      </c>
      <c r="O831">
        <v>2.0499999999999998</v>
      </c>
      <c r="P831" t="s">
        <v>526</v>
      </c>
      <c r="Q831">
        <f>O831*km_per_mile*'Transportation Calcs'!$F$7</f>
        <v>1.8829130794389597E-3</v>
      </c>
      <c r="T831" t="s">
        <v>527</v>
      </c>
    </row>
    <row r="832" spans="2:20" x14ac:dyDescent="0.45">
      <c r="C832" s="29" t="s">
        <v>64</v>
      </c>
      <c r="D832" s="29" t="s">
        <v>53</v>
      </c>
      <c r="F832" t="s">
        <v>828</v>
      </c>
      <c r="G832" t="s">
        <v>829</v>
      </c>
      <c r="H832" t="s">
        <v>942</v>
      </c>
      <c r="I832" t="s">
        <v>225</v>
      </c>
      <c r="J832" t="s">
        <v>873</v>
      </c>
      <c r="K832" t="s">
        <v>35</v>
      </c>
      <c r="L832" t="s">
        <v>943</v>
      </c>
      <c r="M832" t="s">
        <v>228</v>
      </c>
      <c r="N832" t="s">
        <v>400</v>
      </c>
      <c r="O832">
        <v>2.8999999999999998E-3</v>
      </c>
      <c r="P832" t="s">
        <v>526</v>
      </c>
      <c r="Q832">
        <f>O832*km_per_mile*'Transportation Calcs'!$F$7</f>
        <v>2.6636331367673086E-6</v>
      </c>
      <c r="T832" t="s">
        <v>527</v>
      </c>
    </row>
    <row r="833" spans="2:20" x14ac:dyDescent="0.45">
      <c r="C833" s="29" t="s">
        <v>64</v>
      </c>
      <c r="D833" s="29" t="s">
        <v>46</v>
      </c>
      <c r="F833" t="s">
        <v>828</v>
      </c>
      <c r="G833" t="s">
        <v>829</v>
      </c>
      <c r="H833" t="s">
        <v>944</v>
      </c>
      <c r="I833" t="s">
        <v>225</v>
      </c>
      <c r="J833" t="s">
        <v>873</v>
      </c>
      <c r="K833" t="s">
        <v>690</v>
      </c>
      <c r="L833" t="s">
        <v>899</v>
      </c>
      <c r="M833" t="s">
        <v>228</v>
      </c>
      <c r="N833" t="s">
        <v>240</v>
      </c>
      <c r="O833" s="27">
        <v>2.37E-5</v>
      </c>
      <c r="P833" t="s">
        <v>526</v>
      </c>
      <c r="Q833" s="27">
        <f>O833*km_per_mile*'Transportation Calcs'!$D$7</f>
        <v>2.5567441708618051E-8</v>
      </c>
      <c r="T833" t="s">
        <v>527</v>
      </c>
    </row>
    <row r="834" spans="2:20" x14ac:dyDescent="0.45">
      <c r="C834" s="29" t="s">
        <v>64</v>
      </c>
      <c r="D834" s="29" t="s">
        <v>53</v>
      </c>
      <c r="F834" t="s">
        <v>828</v>
      </c>
      <c r="G834" t="s">
        <v>829</v>
      </c>
      <c r="H834" t="s">
        <v>939</v>
      </c>
      <c r="I834" t="s">
        <v>225</v>
      </c>
      <c r="J834" t="s">
        <v>873</v>
      </c>
      <c r="K834" t="s">
        <v>35</v>
      </c>
      <c r="L834" t="s">
        <v>940</v>
      </c>
      <c r="M834" t="s">
        <v>228</v>
      </c>
      <c r="N834" t="s">
        <v>400</v>
      </c>
      <c r="O834">
        <v>2.8999999999999998E-3</v>
      </c>
      <c r="P834" t="s">
        <v>526</v>
      </c>
      <c r="Q834">
        <f>O834*km_per_mile*'Transportation Calcs'!$F$7</f>
        <v>2.6636331367673086E-6</v>
      </c>
      <c r="T834" t="s">
        <v>527</v>
      </c>
    </row>
    <row r="835" spans="2:20" x14ac:dyDescent="0.45">
      <c r="C835" s="29" t="s">
        <v>64</v>
      </c>
      <c r="D835" s="29" t="s">
        <v>53</v>
      </c>
      <c r="F835" t="s">
        <v>828</v>
      </c>
      <c r="G835" t="s">
        <v>829</v>
      </c>
      <c r="H835" t="s">
        <v>942</v>
      </c>
      <c r="I835" t="s">
        <v>225</v>
      </c>
      <c r="J835" t="s">
        <v>873</v>
      </c>
      <c r="K835" t="s">
        <v>35</v>
      </c>
      <c r="L835" t="s">
        <v>943</v>
      </c>
      <c r="M835" t="s">
        <v>228</v>
      </c>
      <c r="N835" t="s">
        <v>240</v>
      </c>
      <c r="O835" s="27">
        <v>1.5500000000000001E-5</v>
      </c>
      <c r="P835" t="s">
        <v>526</v>
      </c>
      <c r="Q835">
        <f>O835*km_per_mile*'Transportation Calcs'!$F$7</f>
        <v>1.4236659868928722E-8</v>
      </c>
      <c r="T835" t="s">
        <v>527</v>
      </c>
    </row>
    <row r="836" spans="2:20" x14ac:dyDescent="0.45">
      <c r="B836" s="29" t="s">
        <v>24</v>
      </c>
      <c r="C836" s="29" t="s">
        <v>64</v>
      </c>
      <c r="D836" s="29" t="s">
        <v>46</v>
      </c>
      <c r="F836" t="s">
        <v>828</v>
      </c>
      <c r="G836" t="s">
        <v>829</v>
      </c>
      <c r="H836" t="s">
        <v>945</v>
      </c>
      <c r="I836" t="s">
        <v>225</v>
      </c>
      <c r="J836" t="s">
        <v>873</v>
      </c>
      <c r="K836" t="s">
        <v>690</v>
      </c>
      <c r="L836" t="s">
        <v>946</v>
      </c>
      <c r="M836" t="s">
        <v>228</v>
      </c>
      <c r="N836" t="s">
        <v>261</v>
      </c>
      <c r="O836">
        <v>4.4999999999999998E-2</v>
      </c>
      <c r="P836" t="s">
        <v>526</v>
      </c>
      <c r="Q836" s="27">
        <f>O836*km_per_mile*'Transportation Calcs'!$D$7</f>
        <v>4.8545775396110218E-5</v>
      </c>
      <c r="T836" t="s">
        <v>527</v>
      </c>
    </row>
    <row r="837" spans="2:20" x14ac:dyDescent="0.45">
      <c r="B837" s="29" t="s">
        <v>25</v>
      </c>
      <c r="C837" s="29" t="s">
        <v>64</v>
      </c>
      <c r="D837" s="29" t="s">
        <v>53</v>
      </c>
      <c r="F837" t="s">
        <v>828</v>
      </c>
      <c r="G837" t="s">
        <v>829</v>
      </c>
      <c r="H837" t="s">
        <v>947</v>
      </c>
      <c r="I837" t="s">
        <v>225</v>
      </c>
      <c r="J837" t="s">
        <v>873</v>
      </c>
      <c r="K837" t="s">
        <v>35</v>
      </c>
      <c r="L837" t="s">
        <v>874</v>
      </c>
      <c r="M837" t="s">
        <v>228</v>
      </c>
      <c r="N837" t="s">
        <v>25</v>
      </c>
      <c r="O837">
        <v>0.223</v>
      </c>
      <c r="P837" t="s">
        <v>526</v>
      </c>
      <c r="Q837">
        <f>O837*km_per_mile*'Transportation Calcs'!$F$7</f>
        <v>2.0482420327555515E-4</v>
      </c>
      <c r="T837" t="s">
        <v>527</v>
      </c>
    </row>
    <row r="838" spans="2:20" x14ac:dyDescent="0.45">
      <c r="B838" s="29" t="s">
        <v>24</v>
      </c>
      <c r="C838" s="29" t="s">
        <v>64</v>
      </c>
      <c r="D838" s="29" t="s">
        <v>53</v>
      </c>
      <c r="F838" t="s">
        <v>828</v>
      </c>
      <c r="G838" t="s">
        <v>829</v>
      </c>
      <c r="H838" t="s">
        <v>948</v>
      </c>
      <c r="I838" t="s">
        <v>225</v>
      </c>
      <c r="J838" t="s">
        <v>873</v>
      </c>
      <c r="K838" t="s">
        <v>35</v>
      </c>
      <c r="L838" t="s">
        <v>878</v>
      </c>
      <c r="M838" t="s">
        <v>228</v>
      </c>
      <c r="N838" t="s">
        <v>261</v>
      </c>
      <c r="O838">
        <v>2.1999999999999999E-2</v>
      </c>
      <c r="P838" t="s">
        <v>526</v>
      </c>
      <c r="Q838">
        <f>O838*km_per_mile*'Transportation Calcs'!$F$7</f>
        <v>2.0206872072027861E-5</v>
      </c>
      <c r="T838" t="s">
        <v>527</v>
      </c>
    </row>
    <row r="839" spans="2:20" x14ac:dyDescent="0.45">
      <c r="B839" s="29" t="s">
        <v>33</v>
      </c>
      <c r="C839" s="29" t="s">
        <v>64</v>
      </c>
      <c r="D839" s="29" t="s">
        <v>53</v>
      </c>
      <c r="F839" t="s">
        <v>828</v>
      </c>
      <c r="G839" t="s">
        <v>829</v>
      </c>
      <c r="H839" t="s">
        <v>948</v>
      </c>
      <c r="I839" t="s">
        <v>225</v>
      </c>
      <c r="J839" t="s">
        <v>873</v>
      </c>
      <c r="K839" t="s">
        <v>35</v>
      </c>
      <c r="L839" t="s">
        <v>878</v>
      </c>
      <c r="M839" t="s">
        <v>228</v>
      </c>
      <c r="N839" t="s">
        <v>33</v>
      </c>
      <c r="O839">
        <v>1.2E-2</v>
      </c>
      <c r="P839" t="s">
        <v>526</v>
      </c>
      <c r="Q839">
        <f>O839*km_per_mile*'Transportation Calcs'!$F$7</f>
        <v>1.1021930221106107E-5</v>
      </c>
      <c r="T839" t="s">
        <v>527</v>
      </c>
    </row>
    <row r="840" spans="2:20" x14ac:dyDescent="0.45">
      <c r="B840" s="29" t="s">
        <v>34</v>
      </c>
      <c r="C840" s="29" t="s">
        <v>64</v>
      </c>
      <c r="D840" s="29" t="s">
        <v>53</v>
      </c>
      <c r="F840" t="s">
        <v>828</v>
      </c>
      <c r="G840" t="s">
        <v>829</v>
      </c>
      <c r="H840" t="s">
        <v>942</v>
      </c>
      <c r="I840" t="s">
        <v>225</v>
      </c>
      <c r="J840" t="s">
        <v>873</v>
      </c>
      <c r="K840" t="s">
        <v>35</v>
      </c>
      <c r="L840" t="s">
        <v>943</v>
      </c>
      <c r="M840" t="s">
        <v>228</v>
      </c>
      <c r="N840" t="s">
        <v>34</v>
      </c>
      <c r="O840">
        <v>1.48</v>
      </c>
      <c r="P840" t="s">
        <v>526</v>
      </c>
      <c r="Q840">
        <f>O840*km_per_mile*'Transportation Calcs'!$F$7</f>
        <v>1.3593713939364196E-3</v>
      </c>
      <c r="T840" t="s">
        <v>527</v>
      </c>
    </row>
    <row r="841" spans="2:20" x14ac:dyDescent="0.45">
      <c r="B841" s="29" t="s">
        <v>43</v>
      </c>
      <c r="C841" s="29" t="s">
        <v>64</v>
      </c>
      <c r="D841" s="29" t="s">
        <v>53</v>
      </c>
      <c r="F841" t="s">
        <v>828</v>
      </c>
      <c r="G841" t="s">
        <v>829</v>
      </c>
      <c r="H841" t="s">
        <v>949</v>
      </c>
      <c r="I841" t="s">
        <v>225</v>
      </c>
      <c r="J841" t="s">
        <v>831</v>
      </c>
      <c r="K841" t="s">
        <v>35</v>
      </c>
      <c r="L841" t="s">
        <v>932</v>
      </c>
      <c r="M841" t="s">
        <v>228</v>
      </c>
      <c r="N841" t="s">
        <v>28</v>
      </c>
      <c r="O841">
        <v>2.6800000000000001E-2</v>
      </c>
      <c r="P841" t="s">
        <v>526</v>
      </c>
      <c r="Q841" s="27">
        <f>O841*km_per_mile*'Transportation Calcs'!$F$7</f>
        <v>2.4615644160470306E-5</v>
      </c>
      <c r="T841" t="s">
        <v>536</v>
      </c>
    </row>
    <row r="842" spans="2:20" x14ac:dyDescent="0.45">
      <c r="C842" s="29" t="s">
        <v>64</v>
      </c>
      <c r="D842" s="29" t="s">
        <v>53</v>
      </c>
      <c r="F842" t="s">
        <v>828</v>
      </c>
      <c r="G842" t="s">
        <v>829</v>
      </c>
      <c r="H842" t="s">
        <v>950</v>
      </c>
      <c r="I842" t="s">
        <v>225</v>
      </c>
      <c r="J842" t="s">
        <v>831</v>
      </c>
      <c r="K842" t="s">
        <v>35</v>
      </c>
      <c r="L842" t="s">
        <v>951</v>
      </c>
      <c r="M842" t="s">
        <v>228</v>
      </c>
      <c r="N842" t="s">
        <v>264</v>
      </c>
      <c r="O842" s="27">
        <v>8.9999999999999996E-7</v>
      </c>
      <c r="P842" t="s">
        <v>526</v>
      </c>
      <c r="Q842">
        <f>O842*km_per_mile*'Transportation Calcs'!$F$7</f>
        <v>8.2664476658295794E-10</v>
      </c>
      <c r="T842" t="s">
        <v>527</v>
      </c>
    </row>
    <row r="843" spans="2:20" x14ac:dyDescent="0.45">
      <c r="C843" s="29" t="s">
        <v>64</v>
      </c>
      <c r="D843" s="29" t="s">
        <v>53</v>
      </c>
      <c r="F843" t="s">
        <v>828</v>
      </c>
      <c r="G843" t="s">
        <v>829</v>
      </c>
      <c r="H843" t="s">
        <v>950</v>
      </c>
      <c r="I843" t="s">
        <v>225</v>
      </c>
      <c r="J843" t="s">
        <v>831</v>
      </c>
      <c r="K843" t="s">
        <v>35</v>
      </c>
      <c r="L843" t="s">
        <v>951</v>
      </c>
      <c r="M843" t="s">
        <v>228</v>
      </c>
      <c r="N843" t="s">
        <v>272</v>
      </c>
      <c r="O843" s="27">
        <v>1.3999999999999999E-6</v>
      </c>
      <c r="P843" t="s">
        <v>526</v>
      </c>
      <c r="Q843">
        <f>O843*km_per_mile*'Transportation Calcs'!$F$7</f>
        <v>1.2858918591290458E-9</v>
      </c>
      <c r="T843" t="s">
        <v>527</v>
      </c>
    </row>
    <row r="844" spans="2:20" x14ac:dyDescent="0.45">
      <c r="B844" s="29" t="s">
        <v>43</v>
      </c>
      <c r="C844" s="29" t="s">
        <v>64</v>
      </c>
      <c r="D844" s="29" t="s">
        <v>53</v>
      </c>
      <c r="F844" t="s">
        <v>828</v>
      </c>
      <c r="G844" t="s">
        <v>829</v>
      </c>
      <c r="H844" t="s">
        <v>950</v>
      </c>
      <c r="I844" t="s">
        <v>225</v>
      </c>
      <c r="J844" t="s">
        <v>831</v>
      </c>
      <c r="K844" t="s">
        <v>35</v>
      </c>
      <c r="L844" t="s">
        <v>951</v>
      </c>
      <c r="M844" t="s">
        <v>228</v>
      </c>
      <c r="N844" t="s">
        <v>28</v>
      </c>
      <c r="O844">
        <v>0.151</v>
      </c>
      <c r="P844" t="s">
        <v>526</v>
      </c>
      <c r="Q844" s="27">
        <f>O844*km_per_mile*'Transportation Calcs'!$F$7</f>
        <v>1.3869262194891849E-4</v>
      </c>
      <c r="T844" t="s">
        <v>536</v>
      </c>
    </row>
    <row r="845" spans="2:20" x14ac:dyDescent="0.45">
      <c r="C845" s="29" t="s">
        <v>64</v>
      </c>
      <c r="D845" s="29" t="s">
        <v>53</v>
      </c>
      <c r="F845" t="s">
        <v>828</v>
      </c>
      <c r="G845" t="s">
        <v>829</v>
      </c>
      <c r="H845" t="s">
        <v>952</v>
      </c>
      <c r="I845" t="s">
        <v>225</v>
      </c>
      <c r="J845" t="s">
        <v>831</v>
      </c>
      <c r="K845" t="s">
        <v>35</v>
      </c>
      <c r="L845" t="s">
        <v>842</v>
      </c>
      <c r="M845" t="s">
        <v>228</v>
      </c>
      <c r="N845" t="s">
        <v>358</v>
      </c>
      <c r="O845" s="27">
        <v>6.0900000000000001E-6</v>
      </c>
      <c r="P845" t="s">
        <v>526</v>
      </c>
      <c r="Q845">
        <f>O845*km_per_mile*'Transportation Calcs'!$F$7</f>
        <v>5.593629587211349E-9</v>
      </c>
      <c r="T845" t="s">
        <v>527</v>
      </c>
    </row>
    <row r="846" spans="2:20" x14ac:dyDescent="0.45">
      <c r="C846" s="29" t="s">
        <v>64</v>
      </c>
      <c r="D846" s="29" t="s">
        <v>53</v>
      </c>
      <c r="F846" t="s">
        <v>828</v>
      </c>
      <c r="G846" t="s">
        <v>829</v>
      </c>
      <c r="H846" t="s">
        <v>953</v>
      </c>
      <c r="I846" t="s">
        <v>225</v>
      </c>
      <c r="J846" t="s">
        <v>831</v>
      </c>
      <c r="K846" t="s">
        <v>35</v>
      </c>
      <c r="L846" t="s">
        <v>954</v>
      </c>
      <c r="M846" t="s">
        <v>228</v>
      </c>
      <c r="N846" t="s">
        <v>358</v>
      </c>
      <c r="O846" s="27">
        <v>6.0900000000000001E-6</v>
      </c>
      <c r="P846" t="s">
        <v>526</v>
      </c>
      <c r="Q846">
        <f>O846*km_per_mile*'Transportation Calcs'!$F$7</f>
        <v>5.593629587211349E-9</v>
      </c>
      <c r="T846" t="s">
        <v>527</v>
      </c>
    </row>
    <row r="847" spans="2:20" x14ac:dyDescent="0.45">
      <c r="C847" s="29" t="s">
        <v>64</v>
      </c>
      <c r="D847" s="29" t="s">
        <v>53</v>
      </c>
      <c r="F847" t="s">
        <v>828</v>
      </c>
      <c r="G847" t="s">
        <v>829</v>
      </c>
      <c r="H847" t="s">
        <v>953</v>
      </c>
      <c r="I847" t="s">
        <v>225</v>
      </c>
      <c r="J847" t="s">
        <v>831</v>
      </c>
      <c r="K847" t="s">
        <v>35</v>
      </c>
      <c r="L847" t="s">
        <v>954</v>
      </c>
      <c r="M847" t="s">
        <v>228</v>
      </c>
      <c r="N847" t="s">
        <v>249</v>
      </c>
      <c r="O847" s="27">
        <v>5.4500000000000003E-6</v>
      </c>
      <c r="P847" t="s">
        <v>526</v>
      </c>
      <c r="Q847">
        <f>O847*km_per_mile*'Transportation Calcs'!$F$7</f>
        <v>5.0057933087523573E-9</v>
      </c>
      <c r="T847" t="s">
        <v>527</v>
      </c>
    </row>
    <row r="848" spans="2:20" x14ac:dyDescent="0.45">
      <c r="C848" s="29" t="s">
        <v>64</v>
      </c>
      <c r="D848" s="29" t="s">
        <v>53</v>
      </c>
      <c r="F848" t="s">
        <v>828</v>
      </c>
      <c r="G848" t="s">
        <v>829</v>
      </c>
      <c r="H848" t="s">
        <v>953</v>
      </c>
      <c r="I848" t="s">
        <v>225</v>
      </c>
      <c r="J848" t="s">
        <v>831</v>
      </c>
      <c r="K848" t="s">
        <v>35</v>
      </c>
      <c r="L848" t="s">
        <v>954</v>
      </c>
      <c r="M848" t="s">
        <v>228</v>
      </c>
      <c r="N848" t="s">
        <v>264</v>
      </c>
      <c r="O848" s="27">
        <v>8.9999999999999996E-7</v>
      </c>
      <c r="P848" t="s">
        <v>526</v>
      </c>
      <c r="Q848">
        <f>O848*km_per_mile*'Transportation Calcs'!$F$7</f>
        <v>8.2664476658295794E-10</v>
      </c>
      <c r="T848" t="s">
        <v>527</v>
      </c>
    </row>
    <row r="849" spans="2:20" x14ac:dyDescent="0.45">
      <c r="C849" s="29" t="s">
        <v>64</v>
      </c>
      <c r="D849" s="29" t="s">
        <v>53</v>
      </c>
      <c r="F849" t="s">
        <v>828</v>
      </c>
      <c r="G849" t="s">
        <v>829</v>
      </c>
      <c r="H849" t="s">
        <v>955</v>
      </c>
      <c r="I849" t="s">
        <v>225</v>
      </c>
      <c r="J849" t="s">
        <v>831</v>
      </c>
      <c r="K849" t="s">
        <v>35</v>
      </c>
      <c r="L849" t="s">
        <v>850</v>
      </c>
      <c r="M849" t="s">
        <v>228</v>
      </c>
      <c r="N849" t="s">
        <v>272</v>
      </c>
      <c r="O849" s="27">
        <v>1.3999999999999999E-6</v>
      </c>
      <c r="P849" t="s">
        <v>526</v>
      </c>
      <c r="Q849">
        <f>O849*km_per_mile*'Transportation Calcs'!$F$7</f>
        <v>1.2858918591290458E-9</v>
      </c>
      <c r="T849" t="s">
        <v>527</v>
      </c>
    </row>
    <row r="850" spans="2:20" x14ac:dyDescent="0.45">
      <c r="B850" s="29" t="s">
        <v>26</v>
      </c>
      <c r="C850" s="29" t="s">
        <v>64</v>
      </c>
      <c r="D850" s="29" t="s">
        <v>46</v>
      </c>
      <c r="F850" t="s">
        <v>828</v>
      </c>
      <c r="G850" t="s">
        <v>829</v>
      </c>
      <c r="H850" t="s">
        <v>956</v>
      </c>
      <c r="I850" t="s">
        <v>225</v>
      </c>
      <c r="J850" t="s">
        <v>873</v>
      </c>
      <c r="K850" t="s">
        <v>690</v>
      </c>
      <c r="L850" t="s">
        <v>957</v>
      </c>
      <c r="M850" t="s">
        <v>228</v>
      </c>
      <c r="N850" t="s">
        <v>26</v>
      </c>
      <c r="O850">
        <v>16.5</v>
      </c>
      <c r="P850" t="s">
        <v>526</v>
      </c>
      <c r="Q850" s="27">
        <f>O850*km_per_mile*'Transportation Calcs'!$D$7</f>
        <v>1.7800117645240414E-2</v>
      </c>
      <c r="T850" t="s">
        <v>527</v>
      </c>
    </row>
    <row r="851" spans="2:20" x14ac:dyDescent="0.45">
      <c r="C851" s="29" t="s">
        <v>64</v>
      </c>
      <c r="D851" s="29" t="s">
        <v>46</v>
      </c>
      <c r="F851" t="s">
        <v>828</v>
      </c>
      <c r="G851" t="s">
        <v>829</v>
      </c>
      <c r="H851" t="s">
        <v>958</v>
      </c>
      <c r="I851" t="s">
        <v>225</v>
      </c>
      <c r="J851" t="s">
        <v>873</v>
      </c>
      <c r="K851" t="s">
        <v>690</v>
      </c>
      <c r="L851" t="s">
        <v>959</v>
      </c>
      <c r="M851" t="s">
        <v>228</v>
      </c>
      <c r="N851" t="s">
        <v>240</v>
      </c>
      <c r="O851" s="27">
        <v>2.6800000000000001E-5</v>
      </c>
      <c r="P851" t="s">
        <v>526</v>
      </c>
      <c r="Q851" s="27">
        <f>O851*km_per_mile*'Transportation Calcs'!$D$7</f>
        <v>2.8911706235905644E-8</v>
      </c>
      <c r="T851" t="s">
        <v>527</v>
      </c>
    </row>
    <row r="852" spans="2:20" x14ac:dyDescent="0.45">
      <c r="B852" s="29" t="s">
        <v>26</v>
      </c>
      <c r="C852" s="29" t="s">
        <v>64</v>
      </c>
      <c r="D852" s="29" t="s">
        <v>46</v>
      </c>
      <c r="F852" t="s">
        <v>828</v>
      </c>
      <c r="G852" t="s">
        <v>829</v>
      </c>
      <c r="H852" t="s">
        <v>958</v>
      </c>
      <c r="I852" t="s">
        <v>225</v>
      </c>
      <c r="J852" t="s">
        <v>873</v>
      </c>
      <c r="K852" t="s">
        <v>690</v>
      </c>
      <c r="L852" t="s">
        <v>959</v>
      </c>
      <c r="M852" t="s">
        <v>228</v>
      </c>
      <c r="N852" t="s">
        <v>26</v>
      </c>
      <c r="O852">
        <v>15</v>
      </c>
      <c r="P852" t="s">
        <v>526</v>
      </c>
      <c r="Q852" s="27">
        <f>O852*km_per_mile*'Transportation Calcs'!$D$7</f>
        <v>1.6181925132036742E-2</v>
      </c>
      <c r="T852" t="s">
        <v>527</v>
      </c>
    </row>
    <row r="853" spans="2:20" x14ac:dyDescent="0.45">
      <c r="C853" s="29" t="s">
        <v>64</v>
      </c>
      <c r="D853" s="29" t="s">
        <v>53</v>
      </c>
      <c r="F853" t="s">
        <v>828</v>
      </c>
      <c r="G853" t="s">
        <v>829</v>
      </c>
      <c r="H853" t="s">
        <v>960</v>
      </c>
      <c r="I853" t="s">
        <v>225</v>
      </c>
      <c r="J853" t="s">
        <v>831</v>
      </c>
      <c r="K853" t="s">
        <v>35</v>
      </c>
      <c r="L853" t="s">
        <v>934</v>
      </c>
      <c r="M853" t="s">
        <v>228</v>
      </c>
      <c r="N853" t="s">
        <v>264</v>
      </c>
      <c r="O853" s="27">
        <v>8.9999999999999996E-7</v>
      </c>
      <c r="P853" t="s">
        <v>526</v>
      </c>
      <c r="Q853">
        <f>O853*km_per_mile*'Transportation Calcs'!$F$7</f>
        <v>8.2664476658295794E-10</v>
      </c>
      <c r="T853" t="s">
        <v>527</v>
      </c>
    </row>
    <row r="854" spans="2:20" x14ac:dyDescent="0.45">
      <c r="C854" s="29" t="s">
        <v>64</v>
      </c>
      <c r="D854" s="29" t="s">
        <v>53</v>
      </c>
      <c r="F854" t="s">
        <v>828</v>
      </c>
      <c r="G854" t="s">
        <v>829</v>
      </c>
      <c r="H854" t="s">
        <v>949</v>
      </c>
      <c r="I854" t="s">
        <v>225</v>
      </c>
      <c r="J854" t="s">
        <v>831</v>
      </c>
      <c r="K854" t="s">
        <v>35</v>
      </c>
      <c r="L854" t="s">
        <v>932</v>
      </c>
      <c r="M854" t="s">
        <v>228</v>
      </c>
      <c r="N854" t="s">
        <v>264</v>
      </c>
      <c r="O854" s="27">
        <v>8.9999999999999996E-7</v>
      </c>
      <c r="P854" t="s">
        <v>526</v>
      </c>
      <c r="Q854">
        <f>O854*km_per_mile*'Transportation Calcs'!$F$7</f>
        <v>8.2664476658295794E-10</v>
      </c>
      <c r="T854" t="s">
        <v>527</v>
      </c>
    </row>
    <row r="855" spans="2:20" x14ac:dyDescent="0.45">
      <c r="C855" s="29" t="s">
        <v>64</v>
      </c>
      <c r="D855" s="29" t="s">
        <v>53</v>
      </c>
      <c r="F855" t="s">
        <v>828</v>
      </c>
      <c r="G855" t="s">
        <v>829</v>
      </c>
      <c r="H855" t="s">
        <v>961</v>
      </c>
      <c r="I855" t="s">
        <v>225</v>
      </c>
      <c r="J855" t="s">
        <v>831</v>
      </c>
      <c r="K855" t="s">
        <v>35</v>
      </c>
      <c r="L855" t="s">
        <v>930</v>
      </c>
      <c r="M855" t="s">
        <v>228</v>
      </c>
      <c r="N855" t="s">
        <v>249</v>
      </c>
      <c r="O855" s="27">
        <v>5.4500000000000003E-6</v>
      </c>
      <c r="P855" t="s">
        <v>526</v>
      </c>
      <c r="Q855">
        <f>O855*km_per_mile*'Transportation Calcs'!$F$7</f>
        <v>5.0057933087523573E-9</v>
      </c>
      <c r="T855" t="s">
        <v>527</v>
      </c>
    </row>
    <row r="856" spans="2:20" x14ac:dyDescent="0.45">
      <c r="C856" s="29" t="s">
        <v>64</v>
      </c>
      <c r="D856" s="29" t="s">
        <v>53</v>
      </c>
      <c r="F856" t="s">
        <v>828</v>
      </c>
      <c r="G856" t="s">
        <v>829</v>
      </c>
      <c r="H856" t="s">
        <v>961</v>
      </c>
      <c r="I856" t="s">
        <v>225</v>
      </c>
      <c r="J856" t="s">
        <v>831</v>
      </c>
      <c r="K856" t="s">
        <v>35</v>
      </c>
      <c r="L856" t="s">
        <v>930</v>
      </c>
      <c r="M856" t="s">
        <v>228</v>
      </c>
      <c r="N856" t="s">
        <v>264</v>
      </c>
      <c r="O856" s="27">
        <v>8.9999999999999996E-7</v>
      </c>
      <c r="P856" t="s">
        <v>526</v>
      </c>
      <c r="Q856">
        <f>O856*km_per_mile*'Transportation Calcs'!$F$7</f>
        <v>8.2664476658295794E-10</v>
      </c>
      <c r="T856" t="s">
        <v>527</v>
      </c>
    </row>
    <row r="857" spans="2:20" x14ac:dyDescent="0.45">
      <c r="C857" s="29" t="s">
        <v>64</v>
      </c>
      <c r="D857" s="29" t="s">
        <v>53</v>
      </c>
      <c r="F857" t="s">
        <v>828</v>
      </c>
      <c r="G857" t="s">
        <v>829</v>
      </c>
      <c r="H857" t="s">
        <v>960</v>
      </c>
      <c r="I857" t="s">
        <v>225</v>
      </c>
      <c r="J857" t="s">
        <v>831</v>
      </c>
      <c r="K857" t="s">
        <v>35</v>
      </c>
      <c r="L857" t="s">
        <v>934</v>
      </c>
      <c r="M857" t="s">
        <v>228</v>
      </c>
      <c r="N857" t="s">
        <v>358</v>
      </c>
      <c r="O857" s="27">
        <v>6.0900000000000001E-6</v>
      </c>
      <c r="P857" t="s">
        <v>526</v>
      </c>
      <c r="Q857">
        <f>O857*km_per_mile*'Transportation Calcs'!$F$7</f>
        <v>5.593629587211349E-9</v>
      </c>
      <c r="T857" t="s">
        <v>527</v>
      </c>
    </row>
    <row r="858" spans="2:20" hidden="1" x14ac:dyDescent="0.45">
      <c r="C858" s="29" t="s">
        <v>3075</v>
      </c>
      <c r="D858" s="29" t="s">
        <v>55</v>
      </c>
      <c r="F858" t="s">
        <v>962</v>
      </c>
      <c r="G858" t="s">
        <v>963</v>
      </c>
      <c r="H858" t="s">
        <v>964</v>
      </c>
      <c r="I858" t="s">
        <v>225</v>
      </c>
      <c r="J858" t="s">
        <v>965</v>
      </c>
      <c r="K858" t="s">
        <v>20</v>
      </c>
      <c r="L858" t="s">
        <v>966</v>
      </c>
      <c r="M858" t="s">
        <v>228</v>
      </c>
      <c r="N858" t="s">
        <v>240</v>
      </c>
      <c r="O858" s="27">
        <v>1.1E-5</v>
      </c>
      <c r="P858" t="s">
        <v>526</v>
      </c>
      <c r="Q858" s="27">
        <f>O858*km_per_mile*'Transportation Calcs'!$E$11</f>
        <v>8.9778483212012717E-9</v>
      </c>
      <c r="T858" t="s">
        <v>527</v>
      </c>
    </row>
    <row r="859" spans="2:20" hidden="1" x14ac:dyDescent="0.45">
      <c r="B859" s="29" t="s">
        <v>33</v>
      </c>
      <c r="C859" s="29" t="s">
        <v>3075</v>
      </c>
      <c r="D859" s="29" t="s">
        <v>55</v>
      </c>
      <c r="F859" t="s">
        <v>962</v>
      </c>
      <c r="G859" t="s">
        <v>963</v>
      </c>
      <c r="H859" t="s">
        <v>967</v>
      </c>
      <c r="I859" t="s">
        <v>225</v>
      </c>
      <c r="J859" t="s">
        <v>965</v>
      </c>
      <c r="K859" t="s">
        <v>20</v>
      </c>
      <c r="L859" t="s">
        <v>968</v>
      </c>
      <c r="M859" t="s">
        <v>228</v>
      </c>
      <c r="N859" t="s">
        <v>33</v>
      </c>
      <c r="O859">
        <v>1E-3</v>
      </c>
      <c r="P859" t="s">
        <v>526</v>
      </c>
      <c r="Q859" s="27">
        <f>O859*km_per_mile*'Transportation Calcs'!$E$11</f>
        <v>8.1616802920011564E-7</v>
      </c>
      <c r="T859" t="s">
        <v>527</v>
      </c>
    </row>
    <row r="860" spans="2:20" hidden="1" x14ac:dyDescent="0.45">
      <c r="B860" s="29" t="s">
        <v>25</v>
      </c>
      <c r="C860" s="29" t="s">
        <v>3075</v>
      </c>
      <c r="D860" s="29" t="s">
        <v>55</v>
      </c>
      <c r="F860" t="s">
        <v>962</v>
      </c>
      <c r="G860" t="s">
        <v>963</v>
      </c>
      <c r="H860" t="s">
        <v>969</v>
      </c>
      <c r="I860" t="s">
        <v>225</v>
      </c>
      <c r="J860" t="s">
        <v>965</v>
      </c>
      <c r="K860" t="s">
        <v>20</v>
      </c>
      <c r="L860" t="s">
        <v>970</v>
      </c>
      <c r="M860" t="s">
        <v>228</v>
      </c>
      <c r="N860" t="s">
        <v>25</v>
      </c>
      <c r="O860">
        <v>24.3</v>
      </c>
      <c r="P860" t="s">
        <v>526</v>
      </c>
      <c r="Q860" s="27">
        <f>O860*km_per_mile*'Transportation Calcs'!$E$11</f>
        <v>1.9832883109562809E-2</v>
      </c>
      <c r="T860" t="s">
        <v>527</v>
      </c>
    </row>
    <row r="861" spans="2:20" hidden="1" x14ac:dyDescent="0.45">
      <c r="B861" s="29" t="s">
        <v>24</v>
      </c>
      <c r="C861" s="29" t="s">
        <v>3075</v>
      </c>
      <c r="D861" s="29" t="s">
        <v>55</v>
      </c>
      <c r="F861" t="s">
        <v>962</v>
      </c>
      <c r="G861" t="s">
        <v>963</v>
      </c>
      <c r="H861" t="s">
        <v>971</v>
      </c>
      <c r="I861" t="s">
        <v>225</v>
      </c>
      <c r="J861" t="s">
        <v>965</v>
      </c>
      <c r="K861" t="s">
        <v>20</v>
      </c>
      <c r="L861" t="s">
        <v>972</v>
      </c>
      <c r="M861" t="s">
        <v>228</v>
      </c>
      <c r="N861" t="s">
        <v>261</v>
      </c>
      <c r="O861">
        <v>0.74</v>
      </c>
      <c r="P861" t="s">
        <v>526</v>
      </c>
      <c r="Q861" s="27">
        <f>O861*km_per_mile*'Transportation Calcs'!$E$11</f>
        <v>6.0396434160808548E-4</v>
      </c>
      <c r="T861" t="s">
        <v>527</v>
      </c>
    </row>
    <row r="862" spans="2:20" hidden="1" x14ac:dyDescent="0.45">
      <c r="B862" s="29" t="s">
        <v>26</v>
      </c>
      <c r="C862" s="29" t="s">
        <v>3075</v>
      </c>
      <c r="D862" s="29" t="s">
        <v>55</v>
      </c>
      <c r="F862" t="s">
        <v>962</v>
      </c>
      <c r="G862" t="s">
        <v>963</v>
      </c>
      <c r="H862" t="s">
        <v>973</v>
      </c>
      <c r="I862" t="s">
        <v>225</v>
      </c>
      <c r="J862" t="s">
        <v>965</v>
      </c>
      <c r="K862" t="s">
        <v>20</v>
      </c>
      <c r="L862" t="s">
        <v>974</v>
      </c>
      <c r="M862" t="s">
        <v>228</v>
      </c>
      <c r="N862" t="s">
        <v>26</v>
      </c>
      <c r="O862">
        <v>0.28000000000000003</v>
      </c>
      <c r="P862" t="s">
        <v>526</v>
      </c>
      <c r="Q862" s="27">
        <f>O862*km_per_mile*'Transportation Calcs'!$E$11</f>
        <v>2.2852704817603238E-4</v>
      </c>
      <c r="T862" t="s">
        <v>527</v>
      </c>
    </row>
    <row r="863" spans="2:20" hidden="1" x14ac:dyDescent="0.45">
      <c r="B863" s="29" t="s">
        <v>33</v>
      </c>
      <c r="C863" s="29" t="s">
        <v>3075</v>
      </c>
      <c r="D863" s="29" t="s">
        <v>55</v>
      </c>
      <c r="F863" t="s">
        <v>962</v>
      </c>
      <c r="G863" t="s">
        <v>963</v>
      </c>
      <c r="H863" t="s">
        <v>975</v>
      </c>
      <c r="I863" t="s">
        <v>225</v>
      </c>
      <c r="J863" t="s">
        <v>965</v>
      </c>
      <c r="K863" t="s">
        <v>20</v>
      </c>
      <c r="L863" t="s">
        <v>976</v>
      </c>
      <c r="M863" t="s">
        <v>228</v>
      </c>
      <c r="N863" t="s">
        <v>33</v>
      </c>
      <c r="O863">
        <v>2E-3</v>
      </c>
      <c r="P863" t="s">
        <v>526</v>
      </c>
      <c r="Q863" s="27">
        <f>O863*km_per_mile*'Transportation Calcs'!$E$11</f>
        <v>1.6323360584002313E-6</v>
      </c>
      <c r="T863" t="s">
        <v>527</v>
      </c>
    </row>
    <row r="864" spans="2:20" hidden="1" x14ac:dyDescent="0.45">
      <c r="B864" s="29" t="s">
        <v>24</v>
      </c>
      <c r="C864" s="29" t="s">
        <v>3075</v>
      </c>
      <c r="D864" s="29" t="s">
        <v>55</v>
      </c>
      <c r="F864" t="s">
        <v>962</v>
      </c>
      <c r="G864" t="s">
        <v>963</v>
      </c>
      <c r="H864" t="s">
        <v>977</v>
      </c>
      <c r="I864" t="s">
        <v>225</v>
      </c>
      <c r="J864" t="s">
        <v>965</v>
      </c>
      <c r="K864" t="s">
        <v>20</v>
      </c>
      <c r="L864" t="s">
        <v>978</v>
      </c>
      <c r="M864" t="s">
        <v>228</v>
      </c>
      <c r="N864" t="s">
        <v>261</v>
      </c>
      <c r="O864">
        <v>1.84</v>
      </c>
      <c r="P864" t="s">
        <v>526</v>
      </c>
      <c r="Q864" s="27">
        <f>O864*km_per_mile*'Transportation Calcs'!$E$11</f>
        <v>1.5017491737282127E-3</v>
      </c>
      <c r="T864" t="s">
        <v>527</v>
      </c>
    </row>
    <row r="865" spans="1:20" hidden="1" x14ac:dyDescent="0.45">
      <c r="A865" s="29" t="s">
        <v>3065</v>
      </c>
      <c r="B865" s="29" t="s">
        <v>34</v>
      </c>
      <c r="C865" s="29" t="s">
        <v>3075</v>
      </c>
      <c r="D865" s="29" t="s">
        <v>46</v>
      </c>
      <c r="F865" t="s">
        <v>962</v>
      </c>
      <c r="G865" t="s">
        <v>963</v>
      </c>
      <c r="H865" t="s">
        <v>742</v>
      </c>
      <c r="I865" t="s">
        <v>275</v>
      </c>
      <c r="J865" t="s">
        <v>743</v>
      </c>
      <c r="K865" t="s">
        <v>744</v>
      </c>
      <c r="M865" t="s">
        <v>228</v>
      </c>
      <c r="N865" t="s">
        <v>34</v>
      </c>
      <c r="O865">
        <v>2.75</v>
      </c>
      <c r="P865" t="s">
        <v>745</v>
      </c>
      <c r="Q865" s="49">
        <f>O865*1000/'Transportation Calcs'!$B$33</f>
        <v>5.4023647870244051E-2</v>
      </c>
      <c r="R865">
        <v>0</v>
      </c>
      <c r="S865">
        <v>0</v>
      </c>
      <c r="T865" t="s">
        <v>746</v>
      </c>
    </row>
    <row r="866" spans="1:20" hidden="1" x14ac:dyDescent="0.45">
      <c r="A866" s="29" t="s">
        <v>3065</v>
      </c>
      <c r="B866" s="29" t="s">
        <v>34</v>
      </c>
      <c r="C866" s="29" t="s">
        <v>3075</v>
      </c>
      <c r="D866" s="29" t="s">
        <v>197</v>
      </c>
      <c r="F866" t="s">
        <v>962</v>
      </c>
      <c r="G866" t="s">
        <v>963</v>
      </c>
      <c r="H866" t="s">
        <v>764</v>
      </c>
      <c r="I866" t="s">
        <v>275</v>
      </c>
      <c r="J866" t="s">
        <v>743</v>
      </c>
      <c r="K866" t="s">
        <v>765</v>
      </c>
      <c r="M866" t="s">
        <v>228</v>
      </c>
      <c r="N866" t="s">
        <v>34</v>
      </c>
      <c r="O866">
        <v>3.0169999999999999</v>
      </c>
      <c r="P866" t="s">
        <v>745</v>
      </c>
      <c r="Q866" s="49">
        <f>O866*1000/'Transportation Calcs'!$B$69</f>
        <v>6.287081992143953E-2</v>
      </c>
      <c r="R866">
        <v>0</v>
      </c>
      <c r="S866">
        <v>0</v>
      </c>
      <c r="T866" t="s">
        <v>746</v>
      </c>
    </row>
    <row r="867" spans="1:20" hidden="1" x14ac:dyDescent="0.45">
      <c r="C867" s="29" t="s">
        <v>3075</v>
      </c>
      <c r="D867" s="29" t="s">
        <v>55</v>
      </c>
      <c r="F867" t="s">
        <v>962</v>
      </c>
      <c r="G867" t="s">
        <v>963</v>
      </c>
      <c r="H867" t="s">
        <v>979</v>
      </c>
      <c r="I867" t="s">
        <v>275</v>
      </c>
      <c r="J867" t="s">
        <v>965</v>
      </c>
      <c r="K867" t="s">
        <v>524</v>
      </c>
      <c r="M867" t="s">
        <v>228</v>
      </c>
      <c r="N867" t="s">
        <v>358</v>
      </c>
      <c r="O867" s="27">
        <v>6.8000000000000001E-6</v>
      </c>
      <c r="P867" t="s">
        <v>762</v>
      </c>
      <c r="Q867" s="27">
        <f>O867/'Transportation Calcs'!$B$39</f>
        <v>1.6154745465640226E-10</v>
      </c>
      <c r="R867" s="27">
        <v>6.8000000000000001E-6</v>
      </c>
      <c r="S867" s="27">
        <v>6.9999999999999999E-6</v>
      </c>
      <c r="T867" t="s">
        <v>749</v>
      </c>
    </row>
    <row r="868" spans="1:20" hidden="1" x14ac:dyDescent="0.45">
      <c r="A868" s="29" t="s">
        <v>3065</v>
      </c>
      <c r="B868" s="29" t="s">
        <v>34</v>
      </c>
      <c r="C868" s="29" t="s">
        <v>3075</v>
      </c>
      <c r="D868" s="29" t="s">
        <v>55</v>
      </c>
      <c r="F868" t="s">
        <v>962</v>
      </c>
      <c r="G868" t="s">
        <v>963</v>
      </c>
      <c r="H868" t="s">
        <v>857</v>
      </c>
      <c r="I868" t="s">
        <v>275</v>
      </c>
      <c r="J868" t="s">
        <v>743</v>
      </c>
      <c r="K868" t="s">
        <v>524</v>
      </c>
      <c r="M868" t="s">
        <v>228</v>
      </c>
      <c r="N868" t="s">
        <v>34</v>
      </c>
      <c r="O868">
        <v>3.18</v>
      </c>
      <c r="P868" t="s">
        <v>745</v>
      </c>
      <c r="Q868" s="49">
        <f>O868*1000/'Transportation Calcs'!$B$39</f>
        <v>7.5547192030493995E-2</v>
      </c>
      <c r="R868">
        <v>0</v>
      </c>
      <c r="S868">
        <v>0</v>
      </c>
      <c r="T868" t="s">
        <v>746</v>
      </c>
    </row>
    <row r="869" spans="1:20" hidden="1" x14ac:dyDescent="0.45">
      <c r="B869" s="29" t="s">
        <v>34</v>
      </c>
      <c r="C869" s="29" t="s">
        <v>3075</v>
      </c>
      <c r="D869" s="29" t="s">
        <v>55</v>
      </c>
      <c r="F869" t="s">
        <v>962</v>
      </c>
      <c r="G869" t="s">
        <v>963</v>
      </c>
      <c r="H869" t="s">
        <v>980</v>
      </c>
      <c r="I869" t="s">
        <v>225</v>
      </c>
      <c r="J869" t="s">
        <v>965</v>
      </c>
      <c r="K869" t="s">
        <v>20</v>
      </c>
      <c r="L869" t="s">
        <v>981</v>
      </c>
      <c r="M869" t="s">
        <v>228</v>
      </c>
      <c r="N869" t="s">
        <v>34</v>
      </c>
      <c r="O869">
        <v>3.53</v>
      </c>
      <c r="P869" t="s">
        <v>526</v>
      </c>
      <c r="Q869" s="27">
        <f>O869*km_per_mile*'Transportation Calcs'!$E$11</f>
        <v>2.881073143076408E-3</v>
      </c>
      <c r="T869" t="s">
        <v>527</v>
      </c>
    </row>
    <row r="870" spans="1:20" hidden="1" x14ac:dyDescent="0.45">
      <c r="B870" s="29" t="s">
        <v>26</v>
      </c>
      <c r="C870" s="29" t="s">
        <v>3075</v>
      </c>
      <c r="D870" s="29" t="s">
        <v>55</v>
      </c>
      <c r="F870" t="s">
        <v>962</v>
      </c>
      <c r="G870" t="s">
        <v>963</v>
      </c>
      <c r="H870" t="s">
        <v>982</v>
      </c>
      <c r="I870" t="s">
        <v>225</v>
      </c>
      <c r="J870" t="s">
        <v>965</v>
      </c>
      <c r="K870" t="s">
        <v>20</v>
      </c>
      <c r="L870" t="s">
        <v>983</v>
      </c>
      <c r="M870" t="s">
        <v>228</v>
      </c>
      <c r="N870" t="s">
        <v>26</v>
      </c>
      <c r="O870">
        <v>0.17</v>
      </c>
      <c r="P870" t="s">
        <v>526</v>
      </c>
      <c r="Q870" s="27">
        <f>O870*km_per_mile*'Transportation Calcs'!$E$11</f>
        <v>1.3874856496401964E-4</v>
      </c>
      <c r="T870" t="s">
        <v>527</v>
      </c>
    </row>
    <row r="871" spans="1:20" hidden="1" x14ac:dyDescent="0.45">
      <c r="B871" s="29" t="s">
        <v>33</v>
      </c>
      <c r="C871" s="29" t="s">
        <v>3075</v>
      </c>
      <c r="D871" s="29" t="s">
        <v>55</v>
      </c>
      <c r="F871" t="s">
        <v>962</v>
      </c>
      <c r="G871" t="s">
        <v>963</v>
      </c>
      <c r="H871" t="s">
        <v>984</v>
      </c>
      <c r="I871" t="s">
        <v>225</v>
      </c>
      <c r="J871" t="s">
        <v>965</v>
      </c>
      <c r="K871" t="s">
        <v>20</v>
      </c>
      <c r="L871" t="s">
        <v>985</v>
      </c>
      <c r="M871" t="s">
        <v>228</v>
      </c>
      <c r="N871" t="s">
        <v>33</v>
      </c>
      <c r="O871">
        <v>1E-3</v>
      </c>
      <c r="P871" t="s">
        <v>526</v>
      </c>
      <c r="Q871" s="27">
        <f>O871*km_per_mile*'Transportation Calcs'!$E$11</f>
        <v>8.1616802920011564E-7</v>
      </c>
      <c r="T871" t="s">
        <v>527</v>
      </c>
    </row>
    <row r="872" spans="1:20" hidden="1" x14ac:dyDescent="0.45">
      <c r="C872" s="29" t="s">
        <v>3075</v>
      </c>
      <c r="D872" s="29" t="s">
        <v>55</v>
      </c>
      <c r="F872" t="s">
        <v>962</v>
      </c>
      <c r="G872" t="s">
        <v>963</v>
      </c>
      <c r="H872" t="s">
        <v>984</v>
      </c>
      <c r="I872" t="s">
        <v>225</v>
      </c>
      <c r="J872" t="s">
        <v>965</v>
      </c>
      <c r="K872" t="s">
        <v>20</v>
      </c>
      <c r="L872" t="s">
        <v>985</v>
      </c>
      <c r="M872" t="s">
        <v>228</v>
      </c>
      <c r="N872" t="s">
        <v>400</v>
      </c>
      <c r="O872">
        <v>1E-3</v>
      </c>
      <c r="P872" t="s">
        <v>526</v>
      </c>
      <c r="Q872" s="27">
        <f>O872*km_per_mile*'Transportation Calcs'!$E$11</f>
        <v>8.1616802920011564E-7</v>
      </c>
      <c r="T872" t="s">
        <v>527</v>
      </c>
    </row>
    <row r="873" spans="1:20" hidden="1" x14ac:dyDescent="0.45">
      <c r="B873" s="29" t="s">
        <v>34</v>
      </c>
      <c r="C873" s="29" t="s">
        <v>3075</v>
      </c>
      <c r="D873" s="29" t="s">
        <v>55</v>
      </c>
      <c r="F873" t="s">
        <v>962</v>
      </c>
      <c r="G873" t="s">
        <v>963</v>
      </c>
      <c r="H873" t="s">
        <v>984</v>
      </c>
      <c r="I873" t="s">
        <v>225</v>
      </c>
      <c r="J873" t="s">
        <v>965</v>
      </c>
      <c r="K873" t="s">
        <v>20</v>
      </c>
      <c r="L873" t="s">
        <v>985</v>
      </c>
      <c r="M873" t="s">
        <v>228</v>
      </c>
      <c r="N873" t="s">
        <v>34</v>
      </c>
      <c r="O873">
        <v>2.12</v>
      </c>
      <c r="P873" t="s">
        <v>526</v>
      </c>
      <c r="Q873" s="27">
        <f>O873*km_per_mile*'Transportation Calcs'!$E$11</f>
        <v>1.7302762219042452E-3</v>
      </c>
      <c r="T873" t="s">
        <v>527</v>
      </c>
    </row>
    <row r="874" spans="1:20" hidden="1" x14ac:dyDescent="0.45">
      <c r="C874" s="29" t="s">
        <v>3075</v>
      </c>
      <c r="D874" s="29" t="s">
        <v>55</v>
      </c>
      <c r="F874" t="s">
        <v>962</v>
      </c>
      <c r="G874" t="s">
        <v>963</v>
      </c>
      <c r="H874" t="s">
        <v>980</v>
      </c>
      <c r="I874" t="s">
        <v>225</v>
      </c>
      <c r="J874" t="s">
        <v>965</v>
      </c>
      <c r="K874" t="s">
        <v>20</v>
      </c>
      <c r="L874" t="s">
        <v>981</v>
      </c>
      <c r="M874" t="s">
        <v>228</v>
      </c>
      <c r="N874" t="s">
        <v>400</v>
      </c>
      <c r="O874">
        <v>1E-3</v>
      </c>
      <c r="P874" t="s">
        <v>526</v>
      </c>
      <c r="Q874" s="27">
        <f>O874*km_per_mile*'Transportation Calcs'!$E$11</f>
        <v>8.1616802920011564E-7</v>
      </c>
      <c r="T874" t="s">
        <v>527</v>
      </c>
    </row>
    <row r="875" spans="1:20" hidden="1" x14ac:dyDescent="0.45">
      <c r="C875" s="29" t="s">
        <v>3075</v>
      </c>
      <c r="D875" s="29" t="s">
        <v>55</v>
      </c>
      <c r="F875" t="s">
        <v>962</v>
      </c>
      <c r="G875" t="s">
        <v>963</v>
      </c>
      <c r="H875" t="s">
        <v>986</v>
      </c>
      <c r="I875" t="s">
        <v>225</v>
      </c>
      <c r="J875" t="s">
        <v>965</v>
      </c>
      <c r="K875" t="s">
        <v>20</v>
      </c>
      <c r="L875" t="s">
        <v>987</v>
      </c>
      <c r="M875" t="s">
        <v>228</v>
      </c>
      <c r="N875" t="s">
        <v>240</v>
      </c>
      <c r="O875" s="27">
        <v>1.1E-5</v>
      </c>
      <c r="P875" t="s">
        <v>526</v>
      </c>
      <c r="Q875" s="27">
        <f>O875*km_per_mile*'Transportation Calcs'!$E$11</f>
        <v>8.9778483212012717E-9</v>
      </c>
      <c r="T875" t="s">
        <v>527</v>
      </c>
    </row>
    <row r="876" spans="1:20" hidden="1" x14ac:dyDescent="0.45">
      <c r="B876" s="29" t="s">
        <v>34</v>
      </c>
      <c r="C876" s="29" t="s">
        <v>3075</v>
      </c>
      <c r="D876" s="29" t="s">
        <v>55</v>
      </c>
      <c r="F876" t="s">
        <v>962</v>
      </c>
      <c r="G876" t="s">
        <v>963</v>
      </c>
      <c r="H876" t="s">
        <v>986</v>
      </c>
      <c r="I876" t="s">
        <v>225</v>
      </c>
      <c r="J876" t="s">
        <v>965</v>
      </c>
      <c r="K876" t="s">
        <v>20</v>
      </c>
      <c r="L876" t="s">
        <v>987</v>
      </c>
      <c r="M876" t="s">
        <v>228</v>
      </c>
      <c r="N876" t="s">
        <v>34</v>
      </c>
      <c r="O876">
        <v>4.24</v>
      </c>
      <c r="P876" t="s">
        <v>526</v>
      </c>
      <c r="Q876" s="27">
        <f>O876*km_per_mile*'Transportation Calcs'!$E$11</f>
        <v>3.4605524438084904E-3</v>
      </c>
      <c r="T876" t="s">
        <v>527</v>
      </c>
    </row>
    <row r="877" spans="1:20" hidden="1" x14ac:dyDescent="0.45">
      <c r="B877" s="29" t="s">
        <v>33</v>
      </c>
      <c r="C877" s="29" t="s">
        <v>3075</v>
      </c>
      <c r="D877" s="29" t="s">
        <v>55</v>
      </c>
      <c r="F877" t="s">
        <v>962</v>
      </c>
      <c r="G877" t="s">
        <v>963</v>
      </c>
      <c r="H877" t="s">
        <v>988</v>
      </c>
      <c r="I877" t="s">
        <v>225</v>
      </c>
      <c r="J877" t="s">
        <v>965</v>
      </c>
      <c r="K877" t="s">
        <v>20</v>
      </c>
      <c r="L877" t="s">
        <v>989</v>
      </c>
      <c r="M877" t="s">
        <v>228</v>
      </c>
      <c r="N877" t="s">
        <v>33</v>
      </c>
      <c r="O877">
        <v>2E-3</v>
      </c>
      <c r="P877" t="s">
        <v>526</v>
      </c>
      <c r="Q877" s="27">
        <f>O877*km_per_mile*'Transportation Calcs'!$E$11</f>
        <v>1.6323360584002313E-6</v>
      </c>
      <c r="T877" t="s">
        <v>527</v>
      </c>
    </row>
    <row r="878" spans="1:20" hidden="1" x14ac:dyDescent="0.45">
      <c r="C878" s="29" t="s">
        <v>3075</v>
      </c>
      <c r="D878" s="29" t="s">
        <v>55</v>
      </c>
      <c r="F878" t="s">
        <v>962</v>
      </c>
      <c r="G878" t="s">
        <v>963</v>
      </c>
      <c r="H878" t="s">
        <v>990</v>
      </c>
      <c r="I878" t="s">
        <v>225</v>
      </c>
      <c r="J878" t="s">
        <v>965</v>
      </c>
      <c r="K878" t="s">
        <v>20</v>
      </c>
      <c r="L878" t="s">
        <v>991</v>
      </c>
      <c r="M878" t="s">
        <v>228</v>
      </c>
      <c r="N878" t="s">
        <v>240</v>
      </c>
      <c r="O878" s="27">
        <v>1.8199999999999999E-5</v>
      </c>
      <c r="P878" t="s">
        <v>526</v>
      </c>
      <c r="Q878" s="27">
        <f>O878*km_per_mile*'Transportation Calcs'!$E$11</f>
        <v>1.4854258131442103E-8</v>
      </c>
      <c r="T878" t="s">
        <v>527</v>
      </c>
    </row>
    <row r="879" spans="1:20" hidden="1" x14ac:dyDescent="0.45">
      <c r="C879" s="29" t="s">
        <v>3075</v>
      </c>
      <c r="D879" s="29" t="s">
        <v>55</v>
      </c>
      <c r="F879" t="s">
        <v>962</v>
      </c>
      <c r="G879" t="s">
        <v>963</v>
      </c>
      <c r="H879" t="s">
        <v>992</v>
      </c>
      <c r="I879" t="s">
        <v>225</v>
      </c>
      <c r="J879" t="s">
        <v>965</v>
      </c>
      <c r="K879" t="s">
        <v>20</v>
      </c>
      <c r="L879" t="s">
        <v>993</v>
      </c>
      <c r="M879" t="s">
        <v>228</v>
      </c>
      <c r="N879" t="s">
        <v>240</v>
      </c>
      <c r="O879" s="27">
        <v>1.8199999999999999E-5</v>
      </c>
      <c r="P879" t="s">
        <v>526</v>
      </c>
      <c r="Q879" s="27">
        <f>O879*km_per_mile*'Transportation Calcs'!$E$11</f>
        <v>1.4854258131442103E-8</v>
      </c>
      <c r="T879" t="s">
        <v>527</v>
      </c>
    </row>
    <row r="880" spans="1:20" hidden="1" x14ac:dyDescent="0.45">
      <c r="C880" s="29" t="s">
        <v>3075</v>
      </c>
      <c r="D880" s="29" t="s">
        <v>55</v>
      </c>
      <c r="F880" t="s">
        <v>962</v>
      </c>
      <c r="G880" t="s">
        <v>963</v>
      </c>
      <c r="H880" t="s">
        <v>994</v>
      </c>
      <c r="I880" t="s">
        <v>689</v>
      </c>
      <c r="J880" t="s">
        <v>965</v>
      </c>
      <c r="K880" t="s">
        <v>524</v>
      </c>
      <c r="L880" t="s">
        <v>995</v>
      </c>
      <c r="M880" t="s">
        <v>692</v>
      </c>
      <c r="N880" t="s">
        <v>698</v>
      </c>
      <c r="O880">
        <v>23</v>
      </c>
      <c r="P880" t="s">
        <v>526</v>
      </c>
      <c r="Q880" s="27">
        <f>O880*km_per_mile*'Transportation Calcs'!$E$11</f>
        <v>1.8771864671602658E-2</v>
      </c>
      <c r="T880" t="s">
        <v>527</v>
      </c>
    </row>
    <row r="881" spans="2:20" hidden="1" x14ac:dyDescent="0.45">
      <c r="B881" s="29" t="s">
        <v>26</v>
      </c>
      <c r="C881" s="29" t="s">
        <v>3075</v>
      </c>
      <c r="D881" s="29" t="s">
        <v>55</v>
      </c>
      <c r="F881" t="s">
        <v>962</v>
      </c>
      <c r="G881" t="s">
        <v>963</v>
      </c>
      <c r="H881" t="s">
        <v>996</v>
      </c>
      <c r="I881" t="s">
        <v>225</v>
      </c>
      <c r="J881" t="s">
        <v>965</v>
      </c>
      <c r="K881" t="s">
        <v>20</v>
      </c>
      <c r="L881" t="s">
        <v>997</v>
      </c>
      <c r="M881" t="s">
        <v>228</v>
      </c>
      <c r="N881" t="s">
        <v>26</v>
      </c>
      <c r="O881">
        <v>0.3</v>
      </c>
      <c r="P881" t="s">
        <v>526</v>
      </c>
      <c r="Q881" s="27">
        <f>O881*km_per_mile*'Transportation Calcs'!$E$11</f>
        <v>2.4485040876003462E-4</v>
      </c>
      <c r="T881" t="s">
        <v>527</v>
      </c>
    </row>
    <row r="882" spans="2:20" hidden="1" x14ac:dyDescent="0.45">
      <c r="C882" s="29" t="s">
        <v>3075</v>
      </c>
      <c r="D882" s="29" t="s">
        <v>55</v>
      </c>
      <c r="F882" t="s">
        <v>962</v>
      </c>
      <c r="G882" t="s">
        <v>963</v>
      </c>
      <c r="H882" t="s">
        <v>998</v>
      </c>
      <c r="I882" t="s">
        <v>225</v>
      </c>
      <c r="J882" t="s">
        <v>965</v>
      </c>
      <c r="K882" t="s">
        <v>20</v>
      </c>
      <c r="L882" t="s">
        <v>999</v>
      </c>
      <c r="M882" t="s">
        <v>228</v>
      </c>
      <c r="N882" t="s">
        <v>400</v>
      </c>
      <c r="O882">
        <v>1.9E-3</v>
      </c>
      <c r="P882" t="s">
        <v>526</v>
      </c>
      <c r="Q882" s="27">
        <f>O882*km_per_mile*'Transportation Calcs'!$E$11</f>
        <v>1.5507192554802195E-6</v>
      </c>
      <c r="T882" t="s">
        <v>527</v>
      </c>
    </row>
    <row r="883" spans="2:20" hidden="1" x14ac:dyDescent="0.45">
      <c r="C883" s="29" t="s">
        <v>3075</v>
      </c>
      <c r="D883" s="29" t="s">
        <v>55</v>
      </c>
      <c r="F883" t="s">
        <v>962</v>
      </c>
      <c r="G883" t="s">
        <v>963</v>
      </c>
      <c r="H883" t="s">
        <v>988</v>
      </c>
      <c r="I883" t="s">
        <v>225</v>
      </c>
      <c r="J883" t="s">
        <v>965</v>
      </c>
      <c r="K883" t="s">
        <v>20</v>
      </c>
      <c r="L883" t="s">
        <v>989</v>
      </c>
      <c r="M883" t="s">
        <v>228</v>
      </c>
      <c r="N883" t="s">
        <v>240</v>
      </c>
      <c r="O883" s="27">
        <v>1.53E-6</v>
      </c>
      <c r="P883" t="s">
        <v>526</v>
      </c>
      <c r="Q883" s="27">
        <f>O883*km_per_mile*'Transportation Calcs'!$E$11</f>
        <v>1.2487370846761767E-9</v>
      </c>
      <c r="T883" t="s">
        <v>527</v>
      </c>
    </row>
    <row r="884" spans="2:20" hidden="1" x14ac:dyDescent="0.45">
      <c r="B884" s="29" t="s">
        <v>34</v>
      </c>
      <c r="C884" s="29" t="s">
        <v>3075</v>
      </c>
      <c r="D884" s="29" t="s">
        <v>55</v>
      </c>
      <c r="F884" t="s">
        <v>962</v>
      </c>
      <c r="G884" t="s">
        <v>963</v>
      </c>
      <c r="H884" t="s">
        <v>1000</v>
      </c>
      <c r="I884" t="s">
        <v>225</v>
      </c>
      <c r="J884" t="s">
        <v>965</v>
      </c>
      <c r="K884" t="s">
        <v>20</v>
      </c>
      <c r="L884" t="s">
        <v>1001</v>
      </c>
      <c r="M884" t="s">
        <v>228</v>
      </c>
      <c r="N884" t="s">
        <v>34</v>
      </c>
      <c r="O884">
        <v>0.309</v>
      </c>
      <c r="P884" t="s">
        <v>526</v>
      </c>
      <c r="Q884" s="27">
        <f>O884*km_per_mile*'Transportation Calcs'!$E$11</f>
        <v>2.5219592102283572E-4</v>
      </c>
      <c r="T884" t="s">
        <v>527</v>
      </c>
    </row>
    <row r="885" spans="2:20" hidden="1" x14ac:dyDescent="0.45">
      <c r="B885" s="29" t="s">
        <v>33</v>
      </c>
      <c r="C885" s="29" t="s">
        <v>3075</v>
      </c>
      <c r="D885" s="29" t="s">
        <v>55</v>
      </c>
      <c r="F885" t="s">
        <v>962</v>
      </c>
      <c r="G885" t="s">
        <v>963</v>
      </c>
      <c r="H885" t="s">
        <v>1000</v>
      </c>
      <c r="I885" t="s">
        <v>225</v>
      </c>
      <c r="J885" t="s">
        <v>965</v>
      </c>
      <c r="K885" t="s">
        <v>20</v>
      </c>
      <c r="L885" t="s">
        <v>1001</v>
      </c>
      <c r="M885" t="s">
        <v>228</v>
      </c>
      <c r="N885" t="s">
        <v>33</v>
      </c>
      <c r="O885">
        <v>2E-3</v>
      </c>
      <c r="P885" t="s">
        <v>526</v>
      </c>
      <c r="Q885" s="27">
        <f>O885*km_per_mile*'Transportation Calcs'!$E$11</f>
        <v>1.6323360584002313E-6</v>
      </c>
      <c r="T885" t="s">
        <v>527</v>
      </c>
    </row>
    <row r="886" spans="2:20" hidden="1" x14ac:dyDescent="0.45">
      <c r="B886" s="29" t="s">
        <v>34</v>
      </c>
      <c r="C886" s="29" t="s">
        <v>3075</v>
      </c>
      <c r="D886" s="29" t="s">
        <v>55</v>
      </c>
      <c r="F886" t="s">
        <v>962</v>
      </c>
      <c r="G886" t="s">
        <v>963</v>
      </c>
      <c r="H886" t="s">
        <v>1002</v>
      </c>
      <c r="I886" t="s">
        <v>275</v>
      </c>
      <c r="J886" t="s">
        <v>1003</v>
      </c>
      <c r="K886" t="s">
        <v>1004</v>
      </c>
      <c r="M886" t="s">
        <v>692</v>
      </c>
      <c r="N886" t="s">
        <v>34</v>
      </c>
      <c r="O886">
        <v>3.0209999999999999</v>
      </c>
      <c r="Q886"/>
    </row>
    <row r="887" spans="2:20" hidden="1" x14ac:dyDescent="0.45">
      <c r="B887" s="29" t="s">
        <v>34</v>
      </c>
      <c r="C887" s="29" t="s">
        <v>3075</v>
      </c>
      <c r="D887" s="29" t="s">
        <v>55</v>
      </c>
      <c r="F887" t="s">
        <v>962</v>
      </c>
      <c r="G887" t="s">
        <v>963</v>
      </c>
      <c r="H887" t="s">
        <v>996</v>
      </c>
      <c r="I887" t="s">
        <v>225</v>
      </c>
      <c r="J887" t="s">
        <v>965</v>
      </c>
      <c r="K887" t="s">
        <v>20</v>
      </c>
      <c r="L887" t="s">
        <v>997</v>
      </c>
      <c r="M887" t="s">
        <v>228</v>
      </c>
      <c r="N887" t="s">
        <v>34</v>
      </c>
      <c r="O887">
        <v>0.13300000000000001</v>
      </c>
      <c r="P887" t="s">
        <v>526</v>
      </c>
      <c r="Q887" s="27">
        <f>O887*km_per_mile*'Transportation Calcs'!$E$11</f>
        <v>1.0855034788361538E-4</v>
      </c>
      <c r="T887" t="s">
        <v>527</v>
      </c>
    </row>
    <row r="888" spans="2:20" hidden="1" x14ac:dyDescent="0.45">
      <c r="B888" s="29" t="s">
        <v>34</v>
      </c>
      <c r="C888" s="29" t="s">
        <v>3075</v>
      </c>
      <c r="D888" s="29" t="s">
        <v>55</v>
      </c>
      <c r="F888" t="s">
        <v>962</v>
      </c>
      <c r="G888" t="s">
        <v>963</v>
      </c>
      <c r="H888" t="s">
        <v>1005</v>
      </c>
      <c r="I888" t="s">
        <v>225</v>
      </c>
      <c r="J888" t="s">
        <v>965</v>
      </c>
      <c r="K888" t="s">
        <v>20</v>
      </c>
      <c r="L888" t="s">
        <v>1006</v>
      </c>
      <c r="M888" t="s">
        <v>228</v>
      </c>
      <c r="N888" t="s">
        <v>34</v>
      </c>
      <c r="O888">
        <v>0.53</v>
      </c>
      <c r="P888" t="s">
        <v>526</v>
      </c>
      <c r="Q888" s="27">
        <f>O888*km_per_mile*'Transportation Calcs'!$E$11</f>
        <v>4.325690554760613E-4</v>
      </c>
      <c r="T888" t="s">
        <v>527</v>
      </c>
    </row>
    <row r="889" spans="2:20" hidden="1" x14ac:dyDescent="0.45">
      <c r="C889" s="29" t="s">
        <v>3075</v>
      </c>
      <c r="D889" s="29" t="s">
        <v>55</v>
      </c>
      <c r="F889" t="s">
        <v>962</v>
      </c>
      <c r="G889" t="s">
        <v>963</v>
      </c>
      <c r="H889" t="s">
        <v>1005</v>
      </c>
      <c r="I889" t="s">
        <v>225</v>
      </c>
      <c r="J889" t="s">
        <v>965</v>
      </c>
      <c r="K889" t="s">
        <v>20</v>
      </c>
      <c r="L889" t="s">
        <v>1006</v>
      </c>
      <c r="M889" t="s">
        <v>228</v>
      </c>
      <c r="N889" t="s">
        <v>240</v>
      </c>
      <c r="O889" s="27">
        <v>1.8199999999999999E-5</v>
      </c>
      <c r="P889" t="s">
        <v>526</v>
      </c>
      <c r="Q889" s="27">
        <f>O889*km_per_mile*'Transportation Calcs'!$E$11</f>
        <v>1.4854258131442103E-8</v>
      </c>
      <c r="T889" t="s">
        <v>527</v>
      </c>
    </row>
    <row r="890" spans="2:20" hidden="1" x14ac:dyDescent="0.45">
      <c r="C890" s="29" t="s">
        <v>3075</v>
      </c>
      <c r="D890" s="29" t="s">
        <v>55</v>
      </c>
      <c r="F890" t="s">
        <v>962</v>
      </c>
      <c r="G890" t="s">
        <v>963</v>
      </c>
      <c r="H890" t="s">
        <v>1005</v>
      </c>
      <c r="I890" t="s">
        <v>225</v>
      </c>
      <c r="J890" t="s">
        <v>965</v>
      </c>
      <c r="K890" t="s">
        <v>20</v>
      </c>
      <c r="L890" t="s">
        <v>1006</v>
      </c>
      <c r="M890" t="s">
        <v>228</v>
      </c>
      <c r="N890" t="s">
        <v>400</v>
      </c>
      <c r="O890">
        <v>1E-3</v>
      </c>
      <c r="P890" t="s">
        <v>526</v>
      </c>
      <c r="Q890" s="27">
        <f>O890*km_per_mile*'Transportation Calcs'!$E$11</f>
        <v>8.1616802920011564E-7</v>
      </c>
      <c r="T890" t="s">
        <v>527</v>
      </c>
    </row>
    <row r="891" spans="2:20" hidden="1" x14ac:dyDescent="0.45">
      <c r="B891" s="29" t="s">
        <v>33</v>
      </c>
      <c r="C891" s="29" t="s">
        <v>3075</v>
      </c>
      <c r="D891" s="29" t="s">
        <v>55</v>
      </c>
      <c r="F891" t="s">
        <v>962</v>
      </c>
      <c r="G891" t="s">
        <v>963</v>
      </c>
      <c r="H891" t="s">
        <v>1005</v>
      </c>
      <c r="I891" t="s">
        <v>225</v>
      </c>
      <c r="J891" t="s">
        <v>965</v>
      </c>
      <c r="K891" t="s">
        <v>20</v>
      </c>
      <c r="L891" t="s">
        <v>1006</v>
      </c>
      <c r="M891" t="s">
        <v>228</v>
      </c>
      <c r="N891" t="s">
        <v>33</v>
      </c>
      <c r="O891">
        <v>5.0000000000000001E-3</v>
      </c>
      <c r="P891" t="s">
        <v>526</v>
      </c>
      <c r="Q891" s="27">
        <f>O891*km_per_mile*'Transportation Calcs'!$E$11</f>
        <v>4.0808401460005774E-6</v>
      </c>
      <c r="T891" t="s">
        <v>527</v>
      </c>
    </row>
    <row r="892" spans="2:20" hidden="1" x14ac:dyDescent="0.45">
      <c r="B892" s="29" t="s">
        <v>26</v>
      </c>
      <c r="C892" s="29" t="s">
        <v>3075</v>
      </c>
      <c r="D892" s="29" t="s">
        <v>55</v>
      </c>
      <c r="F892" t="s">
        <v>962</v>
      </c>
      <c r="G892" t="s">
        <v>963</v>
      </c>
      <c r="H892" t="s">
        <v>1007</v>
      </c>
      <c r="I892" t="s">
        <v>225</v>
      </c>
      <c r="J892" t="s">
        <v>965</v>
      </c>
      <c r="K892" t="s">
        <v>20</v>
      </c>
      <c r="L892" t="s">
        <v>1008</v>
      </c>
      <c r="M892" t="s">
        <v>228</v>
      </c>
      <c r="N892" t="s">
        <v>26</v>
      </c>
      <c r="O892">
        <v>0.58899999999999997</v>
      </c>
      <c r="P892" t="s">
        <v>526</v>
      </c>
      <c r="Q892" s="27">
        <f>O892*km_per_mile*'Transportation Calcs'!$E$11</f>
        <v>4.8072296919886808E-4</v>
      </c>
      <c r="T892" t="s">
        <v>527</v>
      </c>
    </row>
    <row r="893" spans="2:20" hidden="1" x14ac:dyDescent="0.45">
      <c r="C893" s="29" t="s">
        <v>3075</v>
      </c>
      <c r="D893" s="29" t="s">
        <v>55</v>
      </c>
      <c r="F893" t="s">
        <v>962</v>
      </c>
      <c r="G893" t="s">
        <v>963</v>
      </c>
      <c r="H893" t="s">
        <v>975</v>
      </c>
      <c r="I893" t="s">
        <v>225</v>
      </c>
      <c r="J893" t="s">
        <v>965</v>
      </c>
      <c r="K893" t="s">
        <v>20</v>
      </c>
      <c r="L893" t="s">
        <v>976</v>
      </c>
      <c r="M893" t="s">
        <v>228</v>
      </c>
      <c r="N893" t="s">
        <v>400</v>
      </c>
      <c r="O893">
        <v>1.9E-3</v>
      </c>
      <c r="P893" t="s">
        <v>526</v>
      </c>
      <c r="Q893" s="27">
        <f>O893*km_per_mile*'Transportation Calcs'!$E$11</f>
        <v>1.5507192554802195E-6</v>
      </c>
      <c r="T893" t="s">
        <v>527</v>
      </c>
    </row>
    <row r="894" spans="2:20" hidden="1" x14ac:dyDescent="0.45">
      <c r="C894" s="29" t="s">
        <v>3075</v>
      </c>
      <c r="D894" s="29" t="s">
        <v>53</v>
      </c>
      <c r="F894" t="s">
        <v>962</v>
      </c>
      <c r="G894" t="s">
        <v>963</v>
      </c>
      <c r="H894" t="s">
        <v>1009</v>
      </c>
      <c r="I894" t="s">
        <v>689</v>
      </c>
      <c r="J894" t="s">
        <v>965</v>
      </c>
      <c r="K894" t="s">
        <v>35</v>
      </c>
      <c r="L894" t="s">
        <v>1010</v>
      </c>
      <c r="M894" t="s">
        <v>692</v>
      </c>
      <c r="N894" t="s">
        <v>698</v>
      </c>
      <c r="O894">
        <v>34</v>
      </c>
      <c r="P894" t="s">
        <v>526</v>
      </c>
      <c r="Q894"/>
      <c r="T894" t="s">
        <v>527</v>
      </c>
    </row>
    <row r="895" spans="2:20" hidden="1" x14ac:dyDescent="0.45">
      <c r="C895" s="29" t="s">
        <v>3075</v>
      </c>
      <c r="D895" s="29" t="s">
        <v>55</v>
      </c>
      <c r="F895" t="s">
        <v>962</v>
      </c>
      <c r="G895" t="s">
        <v>963</v>
      </c>
      <c r="H895" t="s">
        <v>1011</v>
      </c>
      <c r="I895" t="s">
        <v>225</v>
      </c>
      <c r="J895" t="s">
        <v>965</v>
      </c>
      <c r="K895" t="s">
        <v>20</v>
      </c>
      <c r="L895" t="s">
        <v>1012</v>
      </c>
      <c r="M895" t="s">
        <v>228</v>
      </c>
      <c r="N895" t="s">
        <v>358</v>
      </c>
      <c r="O895" s="27">
        <v>2.6E-7</v>
      </c>
      <c r="P895" t="s">
        <v>526</v>
      </c>
      <c r="Q895" s="27">
        <f>O895*km_per_mile*'Transportation Calcs'!$E$11</f>
        <v>2.1220368759203003E-10</v>
      </c>
      <c r="T895" t="s">
        <v>527</v>
      </c>
    </row>
    <row r="896" spans="2:20" hidden="1" x14ac:dyDescent="0.45">
      <c r="B896" s="29" t="s">
        <v>43</v>
      </c>
      <c r="C896" s="29" t="s">
        <v>3075</v>
      </c>
      <c r="D896" s="29" t="s">
        <v>55</v>
      </c>
      <c r="F896" t="s">
        <v>962</v>
      </c>
      <c r="G896" t="s">
        <v>963</v>
      </c>
      <c r="H896" t="s">
        <v>1013</v>
      </c>
      <c r="I896" t="s">
        <v>225</v>
      </c>
      <c r="J896" t="s">
        <v>965</v>
      </c>
      <c r="K896" t="s">
        <v>20</v>
      </c>
      <c r="L896" t="s">
        <v>1014</v>
      </c>
      <c r="M896" t="s">
        <v>228</v>
      </c>
      <c r="N896" t="s">
        <v>28</v>
      </c>
      <c r="O896">
        <v>0.01</v>
      </c>
      <c r="P896" t="s">
        <v>526</v>
      </c>
      <c r="Q896" s="27">
        <f>O896*km_per_mile*'Transportation Calcs'!$E$11</f>
        <v>8.1616802920011547E-6</v>
      </c>
      <c r="T896" t="s">
        <v>527</v>
      </c>
    </row>
    <row r="897" spans="2:20" hidden="1" x14ac:dyDescent="0.45">
      <c r="C897" s="29" t="s">
        <v>3075</v>
      </c>
      <c r="D897" s="29" t="s">
        <v>55</v>
      </c>
      <c r="F897" t="s">
        <v>962</v>
      </c>
      <c r="G897" t="s">
        <v>963</v>
      </c>
      <c r="H897" t="s">
        <v>1015</v>
      </c>
      <c r="I897" t="s">
        <v>225</v>
      </c>
      <c r="J897" t="s">
        <v>965</v>
      </c>
      <c r="K897" t="s">
        <v>20</v>
      </c>
      <c r="L897" t="s">
        <v>999</v>
      </c>
      <c r="M897" t="s">
        <v>228</v>
      </c>
      <c r="N897" t="s">
        <v>249</v>
      </c>
      <c r="O897" s="27">
        <v>3.5999999999999999E-7</v>
      </c>
      <c r="P897" t="s">
        <v>526</v>
      </c>
      <c r="Q897" s="27">
        <f>O897*km_per_mile*'Transportation Calcs'!$E$11</f>
        <v>2.9382049051204159E-10</v>
      </c>
      <c r="T897" t="s">
        <v>527</v>
      </c>
    </row>
    <row r="898" spans="2:20" hidden="1" x14ac:dyDescent="0.45">
      <c r="C898" s="29" t="s">
        <v>3075</v>
      </c>
      <c r="D898" s="29" t="s">
        <v>55</v>
      </c>
      <c r="F898" t="s">
        <v>962</v>
      </c>
      <c r="G898" t="s">
        <v>963</v>
      </c>
      <c r="H898" t="s">
        <v>1015</v>
      </c>
      <c r="I898" t="s">
        <v>225</v>
      </c>
      <c r="J898" t="s">
        <v>965</v>
      </c>
      <c r="K898" t="s">
        <v>20</v>
      </c>
      <c r="L898" t="s">
        <v>999</v>
      </c>
      <c r="M898" t="s">
        <v>228</v>
      </c>
      <c r="N898" t="s">
        <v>272</v>
      </c>
      <c r="O898" s="27">
        <v>3.9000000000000002E-7</v>
      </c>
      <c r="P898" t="s">
        <v>526</v>
      </c>
      <c r="Q898" s="27">
        <f>O898*km_per_mile*'Transportation Calcs'!$E$11</f>
        <v>3.1830553138804505E-10</v>
      </c>
      <c r="T898" t="s">
        <v>527</v>
      </c>
    </row>
    <row r="899" spans="2:20" hidden="1" x14ac:dyDescent="0.45">
      <c r="C899" s="29" t="s">
        <v>3075</v>
      </c>
      <c r="D899" s="29" t="s">
        <v>55</v>
      </c>
      <c r="F899" t="s">
        <v>962</v>
      </c>
      <c r="G899" t="s">
        <v>963</v>
      </c>
      <c r="H899" t="s">
        <v>1016</v>
      </c>
      <c r="I899" t="s">
        <v>689</v>
      </c>
      <c r="J899" t="s">
        <v>965</v>
      </c>
      <c r="K899" t="s">
        <v>20</v>
      </c>
      <c r="L899" t="s">
        <v>1012</v>
      </c>
      <c r="M899" t="s">
        <v>692</v>
      </c>
      <c r="N899" t="s">
        <v>693</v>
      </c>
      <c r="O899">
        <v>1.74</v>
      </c>
      <c r="P899" t="s">
        <v>694</v>
      </c>
      <c r="Q899"/>
      <c r="T899" t="s">
        <v>527</v>
      </c>
    </row>
    <row r="900" spans="2:20" hidden="1" x14ac:dyDescent="0.45">
      <c r="C900" s="29" t="s">
        <v>3075</v>
      </c>
      <c r="D900" s="29" t="s">
        <v>55</v>
      </c>
      <c r="F900" t="s">
        <v>962</v>
      </c>
      <c r="G900" t="s">
        <v>963</v>
      </c>
      <c r="H900" t="s">
        <v>1017</v>
      </c>
      <c r="I900" t="s">
        <v>689</v>
      </c>
      <c r="J900" t="s">
        <v>965</v>
      </c>
      <c r="K900" t="s">
        <v>20</v>
      </c>
      <c r="L900" t="s">
        <v>999</v>
      </c>
      <c r="M900" t="s">
        <v>692</v>
      </c>
      <c r="N900" t="s">
        <v>693</v>
      </c>
      <c r="O900">
        <v>1.79</v>
      </c>
      <c r="P900" t="s">
        <v>694</v>
      </c>
      <c r="Q900"/>
      <c r="T900" t="s">
        <v>527</v>
      </c>
    </row>
    <row r="901" spans="2:20" hidden="1" x14ac:dyDescent="0.45">
      <c r="C901" s="29" t="s">
        <v>3075</v>
      </c>
      <c r="D901" s="29" t="s">
        <v>53</v>
      </c>
      <c r="F901" t="s">
        <v>962</v>
      </c>
      <c r="G901" t="s">
        <v>963</v>
      </c>
      <c r="H901" t="s">
        <v>1018</v>
      </c>
      <c r="I901" t="s">
        <v>689</v>
      </c>
      <c r="J901" t="s">
        <v>965</v>
      </c>
      <c r="K901" t="s">
        <v>35</v>
      </c>
      <c r="L901" t="s">
        <v>1019</v>
      </c>
      <c r="M901" t="s">
        <v>692</v>
      </c>
      <c r="N901" t="s">
        <v>698</v>
      </c>
      <c r="O901">
        <v>27</v>
      </c>
      <c r="P901" t="s">
        <v>526</v>
      </c>
      <c r="Q901"/>
      <c r="T901" t="s">
        <v>527</v>
      </c>
    </row>
    <row r="902" spans="2:20" hidden="1" x14ac:dyDescent="0.45">
      <c r="C902" s="29" t="s">
        <v>3075</v>
      </c>
      <c r="D902" s="29" t="s">
        <v>53</v>
      </c>
      <c r="F902" t="s">
        <v>962</v>
      </c>
      <c r="G902" t="s">
        <v>963</v>
      </c>
      <c r="H902" t="s">
        <v>1020</v>
      </c>
      <c r="I902" t="s">
        <v>689</v>
      </c>
      <c r="J902" t="s">
        <v>965</v>
      </c>
      <c r="K902" t="s">
        <v>35</v>
      </c>
      <c r="L902" t="s">
        <v>1021</v>
      </c>
      <c r="M902" t="s">
        <v>692</v>
      </c>
      <c r="N902" t="s">
        <v>698</v>
      </c>
      <c r="O902">
        <v>30</v>
      </c>
      <c r="P902" t="s">
        <v>526</v>
      </c>
      <c r="Q902"/>
      <c r="T902" t="s">
        <v>527</v>
      </c>
    </row>
    <row r="903" spans="2:20" hidden="1" x14ac:dyDescent="0.45">
      <c r="C903" s="29" t="s">
        <v>3075</v>
      </c>
      <c r="D903" s="29" t="s">
        <v>53</v>
      </c>
      <c r="F903" t="s">
        <v>962</v>
      </c>
      <c r="G903" t="s">
        <v>963</v>
      </c>
      <c r="H903" t="s">
        <v>1022</v>
      </c>
      <c r="I903" t="s">
        <v>689</v>
      </c>
      <c r="J903" t="s">
        <v>965</v>
      </c>
      <c r="K903" t="s">
        <v>35</v>
      </c>
      <c r="L903" t="s">
        <v>1023</v>
      </c>
      <c r="M903" t="s">
        <v>692</v>
      </c>
      <c r="N903" t="s">
        <v>693</v>
      </c>
      <c r="O903">
        <v>1.26</v>
      </c>
      <c r="P903" t="s">
        <v>694</v>
      </c>
      <c r="Q903"/>
      <c r="T903" t="s">
        <v>527</v>
      </c>
    </row>
    <row r="904" spans="2:20" hidden="1" x14ac:dyDescent="0.45">
      <c r="C904" s="29" t="s">
        <v>3075</v>
      </c>
      <c r="D904" s="29" t="s">
        <v>55</v>
      </c>
      <c r="F904" t="s">
        <v>962</v>
      </c>
      <c r="G904" t="s">
        <v>963</v>
      </c>
      <c r="H904" t="s">
        <v>1024</v>
      </c>
      <c r="I904" t="s">
        <v>225</v>
      </c>
      <c r="J904" t="s">
        <v>965</v>
      </c>
      <c r="K904" t="s">
        <v>20</v>
      </c>
      <c r="L904" t="s">
        <v>1008</v>
      </c>
      <c r="M904" t="s">
        <v>228</v>
      </c>
      <c r="N904" t="s">
        <v>249</v>
      </c>
      <c r="O904" s="27">
        <v>1.95E-6</v>
      </c>
      <c r="P904" t="s">
        <v>526</v>
      </c>
      <c r="Q904" s="27">
        <f>O904*km_per_mile*'Transportation Calcs'!$E$11</f>
        <v>1.5915276569402255E-9</v>
      </c>
      <c r="T904" t="s">
        <v>527</v>
      </c>
    </row>
    <row r="905" spans="2:20" hidden="1" x14ac:dyDescent="0.45">
      <c r="C905" s="29" t="s">
        <v>3075</v>
      </c>
      <c r="D905" s="29" t="s">
        <v>55</v>
      </c>
      <c r="F905" t="s">
        <v>962</v>
      </c>
      <c r="G905" t="s">
        <v>963</v>
      </c>
      <c r="H905" t="s">
        <v>1024</v>
      </c>
      <c r="I905" t="s">
        <v>225</v>
      </c>
      <c r="J905" t="s">
        <v>965</v>
      </c>
      <c r="K905" t="s">
        <v>20</v>
      </c>
      <c r="L905" t="s">
        <v>1008</v>
      </c>
      <c r="M905" t="s">
        <v>228</v>
      </c>
      <c r="N905" t="s">
        <v>272</v>
      </c>
      <c r="O905" s="27">
        <v>1.6199999999999999E-6</v>
      </c>
      <c r="P905" t="s">
        <v>526</v>
      </c>
      <c r="Q905" s="27">
        <f>O905*km_per_mile*'Transportation Calcs'!$E$11</f>
        <v>1.3221922073041872E-9</v>
      </c>
      <c r="T905" t="s">
        <v>527</v>
      </c>
    </row>
    <row r="906" spans="2:20" hidden="1" x14ac:dyDescent="0.45">
      <c r="B906" s="29" t="s">
        <v>25</v>
      </c>
      <c r="C906" s="29" t="s">
        <v>3075</v>
      </c>
      <c r="D906" s="29" t="s">
        <v>55</v>
      </c>
      <c r="F906" t="s">
        <v>962</v>
      </c>
      <c r="G906" t="s">
        <v>963</v>
      </c>
      <c r="H906" t="s">
        <v>1025</v>
      </c>
      <c r="I906" t="s">
        <v>225</v>
      </c>
      <c r="J906" t="s">
        <v>965</v>
      </c>
      <c r="K906" t="s">
        <v>20</v>
      </c>
      <c r="L906" t="s">
        <v>1012</v>
      </c>
      <c r="M906" t="s">
        <v>228</v>
      </c>
      <c r="N906" t="s">
        <v>25</v>
      </c>
      <c r="O906">
        <v>1</v>
      </c>
      <c r="P906" t="s">
        <v>526</v>
      </c>
      <c r="Q906" s="27">
        <f>O906*km_per_mile*'Transportation Calcs'!$E$11</f>
        <v>8.1616802920011556E-4</v>
      </c>
      <c r="T906" t="s">
        <v>527</v>
      </c>
    </row>
    <row r="907" spans="2:20" hidden="1" x14ac:dyDescent="0.45">
      <c r="C907" s="29" t="s">
        <v>3075</v>
      </c>
      <c r="D907" s="29" t="s">
        <v>55</v>
      </c>
      <c r="F907" t="s">
        <v>962</v>
      </c>
      <c r="G907" t="s">
        <v>963</v>
      </c>
      <c r="H907" t="s">
        <v>1025</v>
      </c>
      <c r="I907" t="s">
        <v>225</v>
      </c>
      <c r="J907" t="s">
        <v>965</v>
      </c>
      <c r="K907" t="s">
        <v>20</v>
      </c>
      <c r="L907" t="s">
        <v>1012</v>
      </c>
      <c r="M907" t="s">
        <v>228</v>
      </c>
      <c r="N907" t="s">
        <v>400</v>
      </c>
      <c r="O907">
        <v>1.9E-3</v>
      </c>
      <c r="P907" t="s">
        <v>526</v>
      </c>
      <c r="Q907" s="27">
        <f>O907*km_per_mile*'Transportation Calcs'!$E$11</f>
        <v>1.5507192554802195E-6</v>
      </c>
      <c r="T907" t="s">
        <v>527</v>
      </c>
    </row>
    <row r="908" spans="2:20" hidden="1" x14ac:dyDescent="0.45">
      <c r="C908" s="29" t="s">
        <v>3075</v>
      </c>
      <c r="D908" s="29" t="s">
        <v>55</v>
      </c>
      <c r="F908" t="s">
        <v>962</v>
      </c>
      <c r="G908" t="s">
        <v>963</v>
      </c>
      <c r="H908" t="s">
        <v>1026</v>
      </c>
      <c r="I908" t="s">
        <v>225</v>
      </c>
      <c r="J908" t="s">
        <v>965</v>
      </c>
      <c r="K908" t="s">
        <v>20</v>
      </c>
      <c r="L908" t="s">
        <v>997</v>
      </c>
      <c r="M908" t="s">
        <v>228</v>
      </c>
      <c r="N908" t="s">
        <v>272</v>
      </c>
      <c r="O908" s="27">
        <v>3.9000000000000002E-7</v>
      </c>
      <c r="P908" t="s">
        <v>526</v>
      </c>
      <c r="Q908" s="27">
        <f>O908*km_per_mile*'Transportation Calcs'!$E$11</f>
        <v>3.1830553138804505E-10</v>
      </c>
      <c r="T908" t="s">
        <v>527</v>
      </c>
    </row>
    <row r="909" spans="2:20" hidden="1" x14ac:dyDescent="0.45">
      <c r="B909" s="29" t="s">
        <v>43</v>
      </c>
      <c r="C909" s="29" t="s">
        <v>3075</v>
      </c>
      <c r="D909" s="29" t="s">
        <v>55</v>
      </c>
      <c r="F909" t="s">
        <v>962</v>
      </c>
      <c r="G909" t="s">
        <v>963</v>
      </c>
      <c r="H909" t="s">
        <v>1027</v>
      </c>
      <c r="I909" t="s">
        <v>225</v>
      </c>
      <c r="J909" t="s">
        <v>965</v>
      </c>
      <c r="K909" t="s">
        <v>20</v>
      </c>
      <c r="L909" t="s">
        <v>989</v>
      </c>
      <c r="M909" t="s">
        <v>228</v>
      </c>
      <c r="N909" t="s">
        <v>28</v>
      </c>
      <c r="O909">
        <v>0.2</v>
      </c>
      <c r="P909" t="s">
        <v>526</v>
      </c>
      <c r="Q909" s="27">
        <f>O909*km_per_mile*'Transportation Calcs'!$E$11</f>
        <v>1.6323360584002313E-4</v>
      </c>
      <c r="T909" t="s">
        <v>527</v>
      </c>
    </row>
    <row r="910" spans="2:20" hidden="1" x14ac:dyDescent="0.45">
      <c r="C910" s="29" t="s">
        <v>3075</v>
      </c>
      <c r="D910" s="29" t="s">
        <v>55</v>
      </c>
      <c r="F910" t="s">
        <v>962</v>
      </c>
      <c r="G910" t="s">
        <v>963</v>
      </c>
      <c r="H910" t="s">
        <v>1028</v>
      </c>
      <c r="I910" t="s">
        <v>225</v>
      </c>
      <c r="J910" t="s">
        <v>965</v>
      </c>
      <c r="K910" t="s">
        <v>20</v>
      </c>
      <c r="L910" t="s">
        <v>1029</v>
      </c>
      <c r="M910" t="s">
        <v>228</v>
      </c>
      <c r="N910" t="s">
        <v>249</v>
      </c>
      <c r="O910" s="27">
        <v>1.95E-6</v>
      </c>
      <c r="P910" t="s">
        <v>526</v>
      </c>
      <c r="Q910" s="27">
        <f>O910*km_per_mile*'Transportation Calcs'!$E$11</f>
        <v>1.5915276569402255E-9</v>
      </c>
      <c r="T910" t="s">
        <v>527</v>
      </c>
    </row>
    <row r="911" spans="2:20" hidden="1" x14ac:dyDescent="0.45">
      <c r="C911" s="29" t="s">
        <v>3075</v>
      </c>
      <c r="D911" s="29" t="s">
        <v>55</v>
      </c>
      <c r="F911" t="s">
        <v>962</v>
      </c>
      <c r="G911" t="s">
        <v>963</v>
      </c>
      <c r="H911" t="s">
        <v>1028</v>
      </c>
      <c r="I911" t="s">
        <v>225</v>
      </c>
      <c r="J911" t="s">
        <v>965</v>
      </c>
      <c r="K911" t="s">
        <v>20</v>
      </c>
      <c r="L911" t="s">
        <v>1029</v>
      </c>
      <c r="M911" t="s">
        <v>228</v>
      </c>
      <c r="N911" t="s">
        <v>272</v>
      </c>
      <c r="O911" s="27">
        <v>1.6199999999999999E-6</v>
      </c>
      <c r="P911" t="s">
        <v>526</v>
      </c>
      <c r="Q911" s="27">
        <f>O911*km_per_mile*'Transportation Calcs'!$E$11</f>
        <v>1.3221922073041872E-9</v>
      </c>
      <c r="T911" t="s">
        <v>527</v>
      </c>
    </row>
    <row r="912" spans="2:20" hidden="1" x14ac:dyDescent="0.45">
      <c r="C912" s="29" t="s">
        <v>3075</v>
      </c>
      <c r="D912" s="29" t="s">
        <v>55</v>
      </c>
      <c r="F912" t="s">
        <v>962</v>
      </c>
      <c r="G912" t="s">
        <v>963</v>
      </c>
      <c r="H912" t="s">
        <v>1030</v>
      </c>
      <c r="I912" t="s">
        <v>225</v>
      </c>
      <c r="J912" t="s">
        <v>965</v>
      </c>
      <c r="K912" t="s">
        <v>20</v>
      </c>
      <c r="L912" t="s">
        <v>1006</v>
      </c>
      <c r="M912" t="s">
        <v>228</v>
      </c>
      <c r="N912" t="s">
        <v>249</v>
      </c>
      <c r="O912" s="27">
        <v>1.95E-6</v>
      </c>
      <c r="P912" t="s">
        <v>526</v>
      </c>
      <c r="Q912" s="27">
        <f>O912*km_per_mile*'Transportation Calcs'!$E$11</f>
        <v>1.5915276569402255E-9</v>
      </c>
      <c r="T912" t="s">
        <v>527</v>
      </c>
    </row>
    <row r="913" spans="1:20" hidden="1" x14ac:dyDescent="0.45">
      <c r="B913" s="29" t="s">
        <v>33</v>
      </c>
      <c r="C913" s="29" t="s">
        <v>3075</v>
      </c>
      <c r="D913" s="29" t="s">
        <v>55</v>
      </c>
      <c r="F913" t="s">
        <v>962</v>
      </c>
      <c r="G913" t="s">
        <v>963</v>
      </c>
      <c r="H913" t="s">
        <v>1031</v>
      </c>
      <c r="I913" t="s">
        <v>225</v>
      </c>
      <c r="J913" t="s">
        <v>965</v>
      </c>
      <c r="K913" t="s">
        <v>20</v>
      </c>
      <c r="L913" t="s">
        <v>1032</v>
      </c>
      <c r="M913" t="s">
        <v>228</v>
      </c>
      <c r="N913" t="s">
        <v>33</v>
      </c>
      <c r="O913">
        <v>2E-3</v>
      </c>
      <c r="P913" t="s">
        <v>526</v>
      </c>
      <c r="Q913" s="27">
        <f>O913*km_per_mile*'Transportation Calcs'!$E$11</f>
        <v>1.6323360584002313E-6</v>
      </c>
      <c r="T913" t="s">
        <v>527</v>
      </c>
    </row>
    <row r="914" spans="1:20" hidden="1" x14ac:dyDescent="0.45">
      <c r="B914" s="29" t="s">
        <v>33</v>
      </c>
      <c r="C914" s="29" t="s">
        <v>3075</v>
      </c>
      <c r="D914" s="29" t="s">
        <v>55</v>
      </c>
      <c r="F914" t="s">
        <v>962</v>
      </c>
      <c r="G914" t="s">
        <v>963</v>
      </c>
      <c r="H914" t="s">
        <v>1033</v>
      </c>
      <c r="I914" t="s">
        <v>225</v>
      </c>
      <c r="J914" t="s">
        <v>965</v>
      </c>
      <c r="K914" t="s">
        <v>20</v>
      </c>
      <c r="L914" t="s">
        <v>1034</v>
      </c>
      <c r="M914" t="s">
        <v>228</v>
      </c>
      <c r="N914" t="s">
        <v>33</v>
      </c>
      <c r="O914">
        <v>2E-3</v>
      </c>
      <c r="P914" t="s">
        <v>526</v>
      </c>
      <c r="Q914" s="27">
        <f>O914*km_per_mile*'Transportation Calcs'!$E$11</f>
        <v>1.6323360584002313E-6</v>
      </c>
      <c r="T914" t="s">
        <v>527</v>
      </c>
    </row>
    <row r="915" spans="1:20" hidden="1" x14ac:dyDescent="0.45">
      <c r="B915" s="29" t="s">
        <v>26</v>
      </c>
      <c r="C915" s="29" t="s">
        <v>3075</v>
      </c>
      <c r="D915" s="29" t="s">
        <v>55</v>
      </c>
      <c r="F915" t="s">
        <v>962</v>
      </c>
      <c r="G915" t="s">
        <v>963</v>
      </c>
      <c r="H915" t="s">
        <v>1035</v>
      </c>
      <c r="I915" t="s">
        <v>225</v>
      </c>
      <c r="J915" t="s">
        <v>965</v>
      </c>
      <c r="K915" t="s">
        <v>20</v>
      </c>
      <c r="L915" t="s">
        <v>1036</v>
      </c>
      <c r="M915" t="s">
        <v>228</v>
      </c>
      <c r="N915" t="s">
        <v>26</v>
      </c>
      <c r="O915">
        <v>0.19400000000000001</v>
      </c>
      <c r="P915" t="s">
        <v>526</v>
      </c>
      <c r="Q915" s="27">
        <f>O915*km_per_mile*'Transportation Calcs'!$E$11</f>
        <v>1.5833659766482244E-4</v>
      </c>
      <c r="T915" t="s">
        <v>527</v>
      </c>
    </row>
    <row r="916" spans="1:20" hidden="1" x14ac:dyDescent="0.45">
      <c r="C916" s="29" t="s">
        <v>3075</v>
      </c>
      <c r="D916" s="29" t="s">
        <v>55</v>
      </c>
      <c r="F916" t="s">
        <v>962</v>
      </c>
      <c r="G916" t="s">
        <v>963</v>
      </c>
      <c r="H916" t="s">
        <v>1037</v>
      </c>
      <c r="I916" t="s">
        <v>225</v>
      </c>
      <c r="J916" t="s">
        <v>965</v>
      </c>
      <c r="K916" t="s">
        <v>20</v>
      </c>
      <c r="L916" t="s">
        <v>1038</v>
      </c>
      <c r="M916" t="s">
        <v>228</v>
      </c>
      <c r="N916" t="s">
        <v>400</v>
      </c>
      <c r="O916">
        <v>1.9E-3</v>
      </c>
      <c r="P916" t="s">
        <v>526</v>
      </c>
      <c r="Q916" s="27">
        <f>O916*km_per_mile*'Transportation Calcs'!$E$11</f>
        <v>1.5507192554802195E-6</v>
      </c>
      <c r="T916" t="s">
        <v>527</v>
      </c>
    </row>
    <row r="917" spans="1:20" hidden="1" x14ac:dyDescent="0.45">
      <c r="C917" s="29" t="s">
        <v>3075</v>
      </c>
      <c r="D917" s="29" t="s">
        <v>55</v>
      </c>
      <c r="F917" t="s">
        <v>962</v>
      </c>
      <c r="G917" t="s">
        <v>963</v>
      </c>
      <c r="H917" t="s">
        <v>1031</v>
      </c>
      <c r="I917" t="s">
        <v>225</v>
      </c>
      <c r="J917" t="s">
        <v>965</v>
      </c>
      <c r="K917" t="s">
        <v>20</v>
      </c>
      <c r="L917" t="s">
        <v>1032</v>
      </c>
      <c r="M917" t="s">
        <v>228</v>
      </c>
      <c r="N917" t="s">
        <v>240</v>
      </c>
      <c r="O917" s="27">
        <v>1.53E-6</v>
      </c>
      <c r="P917" t="s">
        <v>526</v>
      </c>
      <c r="Q917" s="27">
        <f>O917*km_per_mile*'Transportation Calcs'!$E$11</f>
        <v>1.2487370846761767E-9</v>
      </c>
      <c r="T917" t="s">
        <v>527</v>
      </c>
    </row>
    <row r="918" spans="1:20" hidden="1" x14ac:dyDescent="0.45">
      <c r="A918" s="29" t="s">
        <v>3065</v>
      </c>
      <c r="B918" s="29" t="s">
        <v>43</v>
      </c>
      <c r="C918" s="29" t="s">
        <v>3075</v>
      </c>
      <c r="D918" s="29" t="s">
        <v>55</v>
      </c>
      <c r="F918" t="s">
        <v>962</v>
      </c>
      <c r="G918" t="s">
        <v>963</v>
      </c>
      <c r="H918" t="s">
        <v>1039</v>
      </c>
      <c r="I918" t="s">
        <v>225</v>
      </c>
      <c r="J918" t="s">
        <v>1040</v>
      </c>
      <c r="K918" t="s">
        <v>524</v>
      </c>
      <c r="L918" t="s">
        <v>981</v>
      </c>
      <c r="M918" t="s">
        <v>228</v>
      </c>
      <c r="N918" t="s">
        <v>28</v>
      </c>
      <c r="O918">
        <v>4.4999999999999998E-2</v>
      </c>
      <c r="P918" t="s">
        <v>526</v>
      </c>
      <c r="Q918" s="27">
        <f>O918*km_per_mile*'Transportation Calcs'!$E$11</f>
        <v>3.6727561314005194E-5</v>
      </c>
      <c r="T918" t="s">
        <v>536</v>
      </c>
    </row>
    <row r="919" spans="1:20" hidden="1" x14ac:dyDescent="0.45">
      <c r="C919" s="29" t="s">
        <v>3075</v>
      </c>
      <c r="D919" s="29" t="s">
        <v>55</v>
      </c>
      <c r="F919" t="s">
        <v>962</v>
      </c>
      <c r="G919" t="s">
        <v>963</v>
      </c>
      <c r="H919" t="s">
        <v>1041</v>
      </c>
      <c r="I919" t="s">
        <v>225</v>
      </c>
      <c r="J919" t="s">
        <v>1040</v>
      </c>
      <c r="K919" t="s">
        <v>524</v>
      </c>
      <c r="L919" t="s">
        <v>985</v>
      </c>
      <c r="M919" t="s">
        <v>228</v>
      </c>
      <c r="N919" t="s">
        <v>358</v>
      </c>
      <c r="O919" s="27">
        <v>5.2000000000000002E-8</v>
      </c>
      <c r="P919" t="s">
        <v>526</v>
      </c>
      <c r="Q919" s="27">
        <f>O919*km_per_mile*'Transportation Calcs'!$E$11</f>
        <v>4.244073751840601E-11</v>
      </c>
      <c r="T919" t="s">
        <v>527</v>
      </c>
    </row>
    <row r="920" spans="1:20" hidden="1" x14ac:dyDescent="0.45">
      <c r="C920" s="29" t="s">
        <v>3075</v>
      </c>
      <c r="D920" s="29" t="s">
        <v>55</v>
      </c>
      <c r="F920" t="s">
        <v>962</v>
      </c>
      <c r="G920" t="s">
        <v>963</v>
      </c>
      <c r="H920" t="s">
        <v>1042</v>
      </c>
      <c r="I920" t="s">
        <v>225</v>
      </c>
      <c r="J920" t="s">
        <v>1040</v>
      </c>
      <c r="K920" t="s">
        <v>524</v>
      </c>
      <c r="L920" t="s">
        <v>983</v>
      </c>
      <c r="M920" t="s">
        <v>228</v>
      </c>
      <c r="N920" t="s">
        <v>272</v>
      </c>
      <c r="O920" s="27">
        <v>7.7999999999999997E-8</v>
      </c>
      <c r="P920" t="s">
        <v>526</v>
      </c>
      <c r="Q920" s="27">
        <f>O920*km_per_mile*'Transportation Calcs'!$E$11</f>
        <v>6.3661106277609021E-11</v>
      </c>
      <c r="T920" t="s">
        <v>527</v>
      </c>
    </row>
    <row r="921" spans="1:20" hidden="1" x14ac:dyDescent="0.45">
      <c r="C921" s="29" t="s">
        <v>3075</v>
      </c>
      <c r="D921" s="29" t="s">
        <v>55</v>
      </c>
      <c r="F921" t="s">
        <v>962</v>
      </c>
      <c r="G921" t="s">
        <v>963</v>
      </c>
      <c r="H921" t="s">
        <v>1039</v>
      </c>
      <c r="I921" t="s">
        <v>225</v>
      </c>
      <c r="J921" t="s">
        <v>1040</v>
      </c>
      <c r="K921" t="s">
        <v>524</v>
      </c>
      <c r="L921" t="s">
        <v>981</v>
      </c>
      <c r="M921" t="s">
        <v>228</v>
      </c>
      <c r="N921" t="s">
        <v>358</v>
      </c>
      <c r="O921" s="27">
        <v>5.2000000000000002E-8</v>
      </c>
      <c r="P921" t="s">
        <v>526</v>
      </c>
      <c r="Q921" s="27">
        <f>O921*km_per_mile*'Transportation Calcs'!$E$11</f>
        <v>4.244073751840601E-11</v>
      </c>
      <c r="T921" t="s">
        <v>527</v>
      </c>
    </row>
    <row r="922" spans="1:20" hidden="1" x14ac:dyDescent="0.45">
      <c r="B922" s="29" t="s">
        <v>34</v>
      </c>
      <c r="C922" s="29" t="s">
        <v>3075</v>
      </c>
      <c r="D922" s="29" t="s">
        <v>55</v>
      </c>
      <c r="F922" t="s">
        <v>962</v>
      </c>
      <c r="G922" t="s">
        <v>963</v>
      </c>
      <c r="H922" t="s">
        <v>1043</v>
      </c>
      <c r="I922" t="s">
        <v>225</v>
      </c>
      <c r="J922" t="s">
        <v>965</v>
      </c>
      <c r="K922" t="s">
        <v>20</v>
      </c>
      <c r="L922" t="s">
        <v>1044</v>
      </c>
      <c r="M922" t="s">
        <v>228</v>
      </c>
      <c r="N922" t="s">
        <v>34</v>
      </c>
      <c r="O922">
        <v>0.13300000000000001</v>
      </c>
      <c r="P922" t="s">
        <v>526</v>
      </c>
      <c r="Q922" s="27">
        <f>O922*km_per_mile*'Transportation Calcs'!$E$11</f>
        <v>1.0855034788361538E-4</v>
      </c>
      <c r="T922" t="s">
        <v>527</v>
      </c>
    </row>
    <row r="923" spans="1:20" hidden="1" x14ac:dyDescent="0.45">
      <c r="B923" s="29" t="s">
        <v>24</v>
      </c>
      <c r="C923" s="29" t="s">
        <v>3075</v>
      </c>
      <c r="D923" s="29" t="s">
        <v>55</v>
      </c>
      <c r="F923" t="s">
        <v>962</v>
      </c>
      <c r="G923" t="s">
        <v>963</v>
      </c>
      <c r="H923" t="s">
        <v>1045</v>
      </c>
      <c r="I923" t="s">
        <v>225</v>
      </c>
      <c r="J923" t="s">
        <v>965</v>
      </c>
      <c r="K923" t="s">
        <v>20</v>
      </c>
      <c r="L923" t="s">
        <v>1046</v>
      </c>
      <c r="M923" t="s">
        <v>228</v>
      </c>
      <c r="N923" t="s">
        <v>261</v>
      </c>
      <c r="O923">
        <v>0.83899999999999997</v>
      </c>
      <c r="P923" t="s">
        <v>526</v>
      </c>
      <c r="Q923" s="27">
        <f>O923*km_per_mile*'Transportation Calcs'!$E$11</f>
        <v>6.8476497649889697E-4</v>
      </c>
      <c r="T923" t="s">
        <v>527</v>
      </c>
    </row>
    <row r="924" spans="1:20" hidden="1" x14ac:dyDescent="0.45">
      <c r="B924" s="29" t="s">
        <v>25</v>
      </c>
      <c r="C924" s="29" t="s">
        <v>3075</v>
      </c>
      <c r="D924" s="29" t="s">
        <v>55</v>
      </c>
      <c r="F924" t="s">
        <v>962</v>
      </c>
      <c r="G924" t="s">
        <v>963</v>
      </c>
      <c r="H924" t="s">
        <v>1045</v>
      </c>
      <c r="I924" t="s">
        <v>225</v>
      </c>
      <c r="J924" t="s">
        <v>965</v>
      </c>
      <c r="K924" t="s">
        <v>20</v>
      </c>
      <c r="L924" t="s">
        <v>1046</v>
      </c>
      <c r="M924" t="s">
        <v>228</v>
      </c>
      <c r="N924" t="s">
        <v>25</v>
      </c>
      <c r="O924">
        <v>7.17</v>
      </c>
      <c r="P924" t="s">
        <v>526</v>
      </c>
      <c r="Q924" s="27">
        <f>O924*km_per_mile*'Transportation Calcs'!$E$11</f>
        <v>5.8519247693648285E-3</v>
      </c>
      <c r="T924" t="s">
        <v>527</v>
      </c>
    </row>
    <row r="925" spans="1:20" hidden="1" x14ac:dyDescent="0.45">
      <c r="C925" s="29" t="s">
        <v>3075</v>
      </c>
      <c r="D925" s="29" t="s">
        <v>55</v>
      </c>
      <c r="F925" t="s">
        <v>962</v>
      </c>
      <c r="G925" t="s">
        <v>963</v>
      </c>
      <c r="H925" t="s">
        <v>1047</v>
      </c>
      <c r="I925" t="s">
        <v>689</v>
      </c>
      <c r="J925" t="s">
        <v>965</v>
      </c>
      <c r="K925" t="s">
        <v>524</v>
      </c>
      <c r="L925" t="s">
        <v>1048</v>
      </c>
      <c r="M925" t="s">
        <v>692</v>
      </c>
      <c r="N925" t="s">
        <v>693</v>
      </c>
      <c r="O925">
        <v>1.0900000000000001</v>
      </c>
      <c r="P925" t="s">
        <v>694</v>
      </c>
      <c r="Q925"/>
      <c r="T925" t="s">
        <v>527</v>
      </c>
    </row>
    <row r="926" spans="1:20" hidden="1" x14ac:dyDescent="0.45">
      <c r="C926" s="29" t="s">
        <v>3075</v>
      </c>
      <c r="D926" s="29" t="s">
        <v>55</v>
      </c>
      <c r="F926" t="s">
        <v>962</v>
      </c>
      <c r="G926" t="s">
        <v>963</v>
      </c>
      <c r="H926" t="s">
        <v>1026</v>
      </c>
      <c r="I926" t="s">
        <v>225</v>
      </c>
      <c r="J926" t="s">
        <v>965</v>
      </c>
      <c r="K926" t="s">
        <v>20</v>
      </c>
      <c r="L926" t="s">
        <v>997</v>
      </c>
      <c r="M926" t="s">
        <v>228</v>
      </c>
      <c r="N926" t="s">
        <v>249</v>
      </c>
      <c r="O926" s="27">
        <v>3.5999999999999999E-7</v>
      </c>
      <c r="P926" t="s">
        <v>526</v>
      </c>
      <c r="Q926" s="27">
        <f>O926*km_per_mile*'Transportation Calcs'!$E$11</f>
        <v>2.9382049051204159E-10</v>
      </c>
      <c r="T926" t="s">
        <v>527</v>
      </c>
    </row>
    <row r="927" spans="1:20" hidden="1" x14ac:dyDescent="0.45">
      <c r="B927" s="29" t="s">
        <v>33</v>
      </c>
      <c r="C927" s="29" t="s">
        <v>3075</v>
      </c>
      <c r="D927" s="29" t="s">
        <v>55</v>
      </c>
      <c r="F927" t="s">
        <v>962</v>
      </c>
      <c r="G927" t="s">
        <v>963</v>
      </c>
      <c r="H927" t="s">
        <v>1049</v>
      </c>
      <c r="I927" t="s">
        <v>225</v>
      </c>
      <c r="J927" t="s">
        <v>965</v>
      </c>
      <c r="K927" t="s">
        <v>20</v>
      </c>
      <c r="L927" t="s">
        <v>1050</v>
      </c>
      <c r="M927" t="s">
        <v>228</v>
      </c>
      <c r="N927" t="s">
        <v>33</v>
      </c>
      <c r="O927">
        <v>2E-3</v>
      </c>
      <c r="P927" t="s">
        <v>526</v>
      </c>
      <c r="Q927" s="27">
        <f>O927*km_per_mile*'Transportation Calcs'!$E$11</f>
        <v>1.6323360584002313E-6</v>
      </c>
      <c r="T927" t="s">
        <v>527</v>
      </c>
    </row>
    <row r="928" spans="1:20" hidden="1" x14ac:dyDescent="0.45">
      <c r="C928" s="29" t="s">
        <v>3075</v>
      </c>
      <c r="D928" s="29" t="s">
        <v>55</v>
      </c>
      <c r="F928" t="s">
        <v>962</v>
      </c>
      <c r="G928" t="s">
        <v>963</v>
      </c>
      <c r="H928" t="s">
        <v>1051</v>
      </c>
      <c r="I928" t="s">
        <v>225</v>
      </c>
      <c r="J928" t="s">
        <v>965</v>
      </c>
      <c r="K928" t="s">
        <v>20</v>
      </c>
      <c r="L928" t="s">
        <v>1052</v>
      </c>
      <c r="M928" t="s">
        <v>228</v>
      </c>
      <c r="N928" t="s">
        <v>400</v>
      </c>
      <c r="O928">
        <v>1.9E-3</v>
      </c>
      <c r="P928" t="s">
        <v>526</v>
      </c>
      <c r="Q928" s="27">
        <f>O928*km_per_mile*'Transportation Calcs'!$E$11</f>
        <v>1.5507192554802195E-6</v>
      </c>
      <c r="T928" t="s">
        <v>527</v>
      </c>
    </row>
    <row r="929" spans="2:20" hidden="1" x14ac:dyDescent="0.45">
      <c r="C929" s="29" t="s">
        <v>3075</v>
      </c>
      <c r="D929" s="29" t="s">
        <v>55</v>
      </c>
      <c r="F929" t="s">
        <v>962</v>
      </c>
      <c r="G929" t="s">
        <v>963</v>
      </c>
      <c r="H929" t="s">
        <v>1053</v>
      </c>
      <c r="I929" t="s">
        <v>225</v>
      </c>
      <c r="J929" t="s">
        <v>965</v>
      </c>
      <c r="K929" t="s">
        <v>20</v>
      </c>
      <c r="L929" t="s">
        <v>1054</v>
      </c>
      <c r="M929" t="s">
        <v>228</v>
      </c>
      <c r="N929" t="s">
        <v>240</v>
      </c>
      <c r="O929" s="27">
        <v>1.19E-6</v>
      </c>
      <c r="P929" t="s">
        <v>526</v>
      </c>
      <c r="Q929" s="27">
        <f>O929*km_per_mile*'Transportation Calcs'!$E$11</f>
        <v>9.7123995474813752E-10</v>
      </c>
      <c r="T929" t="s">
        <v>527</v>
      </c>
    </row>
    <row r="930" spans="2:20" hidden="1" x14ac:dyDescent="0.45">
      <c r="C930" s="29" t="s">
        <v>3075</v>
      </c>
      <c r="D930" s="29" t="s">
        <v>55</v>
      </c>
      <c r="F930" t="s">
        <v>962</v>
      </c>
      <c r="G930" t="s">
        <v>963</v>
      </c>
      <c r="H930" t="s">
        <v>1053</v>
      </c>
      <c r="I930" t="s">
        <v>225</v>
      </c>
      <c r="J930" t="s">
        <v>965</v>
      </c>
      <c r="K930" t="s">
        <v>20</v>
      </c>
      <c r="L930" t="s">
        <v>1054</v>
      </c>
      <c r="M930" t="s">
        <v>228</v>
      </c>
      <c r="N930" t="s">
        <v>400</v>
      </c>
      <c r="O930">
        <v>1.9E-3</v>
      </c>
      <c r="P930" t="s">
        <v>526</v>
      </c>
      <c r="Q930" s="27">
        <f>O930*km_per_mile*'Transportation Calcs'!$E$11</f>
        <v>1.5507192554802195E-6</v>
      </c>
      <c r="T930" t="s">
        <v>527</v>
      </c>
    </row>
    <row r="931" spans="2:20" hidden="1" x14ac:dyDescent="0.45">
      <c r="B931" s="29" t="s">
        <v>26</v>
      </c>
      <c r="C931" s="29" t="s">
        <v>3075</v>
      </c>
      <c r="D931" s="29" t="s">
        <v>55</v>
      </c>
      <c r="F931" t="s">
        <v>962</v>
      </c>
      <c r="G931" t="s">
        <v>963</v>
      </c>
      <c r="H931" t="s">
        <v>1053</v>
      </c>
      <c r="I931" t="s">
        <v>225</v>
      </c>
      <c r="J931" t="s">
        <v>965</v>
      </c>
      <c r="K931" t="s">
        <v>20</v>
      </c>
      <c r="L931" t="s">
        <v>1054</v>
      </c>
      <c r="M931" t="s">
        <v>228</v>
      </c>
      <c r="N931" t="s">
        <v>26</v>
      </c>
      <c r="O931">
        <v>0.47699999999999998</v>
      </c>
      <c r="P931" t="s">
        <v>526</v>
      </c>
      <c r="Q931" s="27">
        <f>O931*km_per_mile*'Transportation Calcs'!$E$11</f>
        <v>3.8931214992845507E-4</v>
      </c>
      <c r="T931" t="s">
        <v>527</v>
      </c>
    </row>
    <row r="932" spans="2:20" hidden="1" x14ac:dyDescent="0.45">
      <c r="C932" s="29" t="s">
        <v>3075</v>
      </c>
      <c r="D932" s="29" t="s">
        <v>55</v>
      </c>
      <c r="F932" t="s">
        <v>962</v>
      </c>
      <c r="G932" t="s">
        <v>963</v>
      </c>
      <c r="H932" t="s">
        <v>1049</v>
      </c>
      <c r="I932" t="s">
        <v>225</v>
      </c>
      <c r="J932" t="s">
        <v>965</v>
      </c>
      <c r="K932" t="s">
        <v>20</v>
      </c>
      <c r="L932" t="s">
        <v>1050</v>
      </c>
      <c r="M932" t="s">
        <v>228</v>
      </c>
      <c r="N932" t="s">
        <v>240</v>
      </c>
      <c r="O932" s="27">
        <v>1.19E-6</v>
      </c>
      <c r="P932" t="s">
        <v>526</v>
      </c>
      <c r="Q932" s="27">
        <f>O932*km_per_mile*'Transportation Calcs'!$E$11</f>
        <v>9.7123995474813752E-10</v>
      </c>
      <c r="T932" t="s">
        <v>527</v>
      </c>
    </row>
    <row r="933" spans="2:20" hidden="1" x14ac:dyDescent="0.45">
      <c r="C933" s="29" t="s">
        <v>3075</v>
      </c>
      <c r="D933" s="29" t="s">
        <v>55</v>
      </c>
      <c r="F933" t="s">
        <v>962</v>
      </c>
      <c r="G933" t="s">
        <v>963</v>
      </c>
      <c r="H933" t="s">
        <v>1055</v>
      </c>
      <c r="I933" t="s">
        <v>225</v>
      </c>
      <c r="J933" t="s">
        <v>1040</v>
      </c>
      <c r="K933" t="s">
        <v>524</v>
      </c>
      <c r="L933" t="s">
        <v>1056</v>
      </c>
      <c r="M933" t="s">
        <v>228</v>
      </c>
      <c r="N933" t="s">
        <v>272</v>
      </c>
      <c r="O933" s="27">
        <v>3.9000000000000002E-7</v>
      </c>
      <c r="P933" t="s">
        <v>526</v>
      </c>
      <c r="Q933" s="27">
        <f>O933*km_per_mile*'Transportation Calcs'!$E$11</f>
        <v>3.1830553138804505E-10</v>
      </c>
      <c r="T933" t="s">
        <v>527</v>
      </c>
    </row>
    <row r="934" spans="2:20" hidden="1" x14ac:dyDescent="0.45">
      <c r="C934" s="29" t="s">
        <v>3075</v>
      </c>
      <c r="D934" s="29" t="s">
        <v>55</v>
      </c>
      <c r="F934" t="s">
        <v>962</v>
      </c>
      <c r="G934" t="s">
        <v>963</v>
      </c>
      <c r="H934" t="s">
        <v>1057</v>
      </c>
      <c r="I934" t="s">
        <v>225</v>
      </c>
      <c r="J934" t="s">
        <v>1040</v>
      </c>
      <c r="K934" t="s">
        <v>524</v>
      </c>
      <c r="L934" t="s">
        <v>1054</v>
      </c>
      <c r="M934" t="s">
        <v>228</v>
      </c>
      <c r="N934" t="s">
        <v>272</v>
      </c>
      <c r="O934" s="27">
        <v>3.9000000000000002E-7</v>
      </c>
      <c r="P934" t="s">
        <v>526</v>
      </c>
      <c r="Q934" s="27">
        <f>O934*km_per_mile*'Transportation Calcs'!$E$11</f>
        <v>3.1830553138804505E-10</v>
      </c>
      <c r="T934" t="s">
        <v>527</v>
      </c>
    </row>
    <row r="935" spans="2:20" hidden="1" x14ac:dyDescent="0.45">
      <c r="B935" s="29" t="s">
        <v>43</v>
      </c>
      <c r="C935" s="29" t="s">
        <v>3075</v>
      </c>
      <c r="D935" s="29" t="s">
        <v>55</v>
      </c>
      <c r="F935" t="s">
        <v>962</v>
      </c>
      <c r="G935" t="s">
        <v>963</v>
      </c>
      <c r="H935" t="s">
        <v>1058</v>
      </c>
      <c r="I935" t="s">
        <v>225</v>
      </c>
      <c r="J935" t="s">
        <v>1040</v>
      </c>
      <c r="K935" t="s">
        <v>524</v>
      </c>
      <c r="L935" t="s">
        <v>1038</v>
      </c>
      <c r="M935" t="s">
        <v>228</v>
      </c>
      <c r="N935" t="s">
        <v>28</v>
      </c>
      <c r="O935">
        <v>1.4E-2</v>
      </c>
      <c r="P935" t="s">
        <v>526</v>
      </c>
      <c r="Q935" s="27">
        <f>O935*km_per_mile*'Transportation Calcs'!$E$11</f>
        <v>1.1426352408801619E-5</v>
      </c>
      <c r="T935" t="s">
        <v>536</v>
      </c>
    </row>
    <row r="936" spans="2:20" hidden="1" x14ac:dyDescent="0.45">
      <c r="C936" s="29" t="s">
        <v>3075</v>
      </c>
      <c r="D936" s="29" t="s">
        <v>55</v>
      </c>
      <c r="F936" t="s">
        <v>962</v>
      </c>
      <c r="G936" t="s">
        <v>963</v>
      </c>
      <c r="H936" t="s">
        <v>1059</v>
      </c>
      <c r="I936" t="s">
        <v>689</v>
      </c>
      <c r="J936" t="s">
        <v>965</v>
      </c>
      <c r="K936" t="s">
        <v>524</v>
      </c>
      <c r="L936" t="s">
        <v>1060</v>
      </c>
      <c r="M936" t="s">
        <v>692</v>
      </c>
      <c r="N936" t="s">
        <v>698</v>
      </c>
      <c r="O936">
        <v>20</v>
      </c>
      <c r="P936" t="s">
        <v>526</v>
      </c>
      <c r="Q936" s="27">
        <f>O936*km_per_mile*'Transportation Calcs'!$E$11</f>
        <v>1.632336058400231E-2</v>
      </c>
      <c r="T936" t="s">
        <v>527</v>
      </c>
    </row>
    <row r="937" spans="2:20" hidden="1" x14ac:dyDescent="0.45">
      <c r="B937" s="29" t="s">
        <v>43</v>
      </c>
      <c r="C937" s="29" t="s">
        <v>3075</v>
      </c>
      <c r="D937" s="29" t="s">
        <v>55</v>
      </c>
      <c r="F937" t="s">
        <v>962</v>
      </c>
      <c r="G937" t="s">
        <v>963</v>
      </c>
      <c r="H937" t="s">
        <v>1061</v>
      </c>
      <c r="I937" t="s">
        <v>225</v>
      </c>
      <c r="J937" t="s">
        <v>1040</v>
      </c>
      <c r="K937" t="s">
        <v>524</v>
      </c>
      <c r="L937" t="s">
        <v>1062</v>
      </c>
      <c r="M937" t="s">
        <v>228</v>
      </c>
      <c r="N937" t="s">
        <v>28</v>
      </c>
      <c r="O937">
        <v>0.17599999999999999</v>
      </c>
      <c r="P937" t="s">
        <v>526</v>
      </c>
      <c r="Q937" s="27">
        <f>O937*km_per_mile*'Transportation Calcs'!$E$11</f>
        <v>1.4364557313922033E-4</v>
      </c>
      <c r="T937" t="s">
        <v>536</v>
      </c>
    </row>
    <row r="938" spans="2:20" hidden="1" x14ac:dyDescent="0.45">
      <c r="C938" s="29" t="s">
        <v>3075</v>
      </c>
      <c r="D938" s="29" t="s">
        <v>55</v>
      </c>
      <c r="F938" t="s">
        <v>962</v>
      </c>
      <c r="G938" t="s">
        <v>963</v>
      </c>
      <c r="H938" t="s">
        <v>1063</v>
      </c>
      <c r="I938" t="s">
        <v>689</v>
      </c>
      <c r="J938" t="s">
        <v>965</v>
      </c>
      <c r="K938" t="s">
        <v>524</v>
      </c>
      <c r="L938" t="s">
        <v>1064</v>
      </c>
      <c r="M938" t="s">
        <v>692</v>
      </c>
      <c r="N938" t="s">
        <v>693</v>
      </c>
      <c r="O938">
        <v>0.88</v>
      </c>
      <c r="P938" t="s">
        <v>694</v>
      </c>
      <c r="Q938"/>
      <c r="T938" t="s">
        <v>527</v>
      </c>
    </row>
    <row r="939" spans="2:20" hidden="1" x14ac:dyDescent="0.45">
      <c r="C939" s="29" t="s">
        <v>3075</v>
      </c>
      <c r="D939" s="29" t="s">
        <v>55</v>
      </c>
      <c r="F939" t="s">
        <v>962</v>
      </c>
      <c r="G939" t="s">
        <v>963</v>
      </c>
      <c r="H939" t="s">
        <v>1065</v>
      </c>
      <c r="I939" t="s">
        <v>689</v>
      </c>
      <c r="J939" t="s">
        <v>965</v>
      </c>
      <c r="K939" t="s">
        <v>524</v>
      </c>
      <c r="L939" t="s">
        <v>1066</v>
      </c>
      <c r="M939" t="s">
        <v>692</v>
      </c>
      <c r="N939" t="s">
        <v>698</v>
      </c>
      <c r="O939">
        <v>20</v>
      </c>
      <c r="P939" t="s">
        <v>526</v>
      </c>
      <c r="Q939" s="27">
        <f>O939*km_per_mile*'Transportation Calcs'!$E$11</f>
        <v>1.632336058400231E-2</v>
      </c>
      <c r="T939" t="s">
        <v>527</v>
      </c>
    </row>
    <row r="940" spans="2:20" hidden="1" x14ac:dyDescent="0.45">
      <c r="C940" s="29" t="s">
        <v>3075</v>
      </c>
      <c r="D940" s="29" t="s">
        <v>55</v>
      </c>
      <c r="F940" t="s">
        <v>962</v>
      </c>
      <c r="G940" t="s">
        <v>963</v>
      </c>
      <c r="H940" t="s">
        <v>1067</v>
      </c>
      <c r="I940" t="s">
        <v>225</v>
      </c>
      <c r="J940" t="s">
        <v>1040</v>
      </c>
      <c r="K940" t="s">
        <v>524</v>
      </c>
      <c r="L940" t="s">
        <v>970</v>
      </c>
      <c r="M940" t="s">
        <v>228</v>
      </c>
      <c r="N940" t="s">
        <v>272</v>
      </c>
      <c r="P940" t="s">
        <v>526</v>
      </c>
      <c r="Q940" s="27">
        <f>O940*km_per_mile*'Transportation Calcs'!$E$11</f>
        <v>0</v>
      </c>
      <c r="T940" t="s">
        <v>527</v>
      </c>
    </row>
    <row r="941" spans="2:20" hidden="1" x14ac:dyDescent="0.45">
      <c r="C941" s="29" t="s">
        <v>3075</v>
      </c>
      <c r="D941" s="29" t="s">
        <v>55</v>
      </c>
      <c r="F941" t="s">
        <v>962</v>
      </c>
      <c r="G941" t="s">
        <v>963</v>
      </c>
      <c r="H941" t="s">
        <v>1068</v>
      </c>
      <c r="I941" t="s">
        <v>225</v>
      </c>
      <c r="J941" t="s">
        <v>1040</v>
      </c>
      <c r="K941" t="s">
        <v>524</v>
      </c>
      <c r="L941" t="s">
        <v>1069</v>
      </c>
      <c r="M941" t="s">
        <v>228</v>
      </c>
      <c r="N941" t="s">
        <v>358</v>
      </c>
      <c r="P941" t="s">
        <v>526</v>
      </c>
      <c r="Q941" s="27">
        <f>O941*km_per_mile*'Transportation Calcs'!$E$11</f>
        <v>0</v>
      </c>
      <c r="T941" t="s">
        <v>527</v>
      </c>
    </row>
    <row r="942" spans="2:20" hidden="1" x14ac:dyDescent="0.45">
      <c r="B942" s="29" t="s">
        <v>43</v>
      </c>
      <c r="C942" s="29" t="s">
        <v>3075</v>
      </c>
      <c r="D942" s="29" t="s">
        <v>55</v>
      </c>
      <c r="F942" t="s">
        <v>962</v>
      </c>
      <c r="G942" t="s">
        <v>963</v>
      </c>
      <c r="H942" t="s">
        <v>1070</v>
      </c>
      <c r="I942" t="s">
        <v>225</v>
      </c>
      <c r="J942" t="s">
        <v>1040</v>
      </c>
      <c r="K942" t="s">
        <v>524</v>
      </c>
      <c r="L942" t="s">
        <v>974</v>
      </c>
      <c r="M942" t="s">
        <v>228</v>
      </c>
      <c r="N942" t="s">
        <v>28</v>
      </c>
      <c r="O942">
        <v>9.5999999999999992E-3</v>
      </c>
      <c r="P942" t="s">
        <v>526</v>
      </c>
      <c r="Q942" s="27">
        <f>O942*km_per_mile*'Transportation Calcs'!$E$11</f>
        <v>7.8352130803211085E-6</v>
      </c>
      <c r="T942" t="s">
        <v>536</v>
      </c>
    </row>
    <row r="943" spans="2:20" hidden="1" x14ac:dyDescent="0.45">
      <c r="B943" s="29" t="s">
        <v>24</v>
      </c>
      <c r="F943" t="s">
        <v>1071</v>
      </c>
      <c r="G943" t="s">
        <v>1072</v>
      </c>
      <c r="H943" t="s">
        <v>1073</v>
      </c>
      <c r="I943" t="s">
        <v>225</v>
      </c>
      <c r="J943" t="s">
        <v>1074</v>
      </c>
      <c r="K943" t="s">
        <v>20</v>
      </c>
      <c r="M943" t="s">
        <v>1075</v>
      </c>
      <c r="N943" t="s">
        <v>261</v>
      </c>
      <c r="O943">
        <v>0.85</v>
      </c>
      <c r="P943" t="s">
        <v>1076</v>
      </c>
      <c r="Q943"/>
      <c r="T943" t="s">
        <v>1077</v>
      </c>
    </row>
    <row r="944" spans="2:20" hidden="1" x14ac:dyDescent="0.45">
      <c r="B944" s="29" t="s">
        <v>24</v>
      </c>
      <c r="F944" t="s">
        <v>1071</v>
      </c>
      <c r="G944" t="s">
        <v>1072</v>
      </c>
      <c r="H944" t="s">
        <v>1078</v>
      </c>
      <c r="I944" t="s">
        <v>225</v>
      </c>
      <c r="J944" t="s">
        <v>1079</v>
      </c>
      <c r="K944" t="s">
        <v>20</v>
      </c>
      <c r="M944" t="s">
        <v>1080</v>
      </c>
      <c r="N944" t="s">
        <v>261</v>
      </c>
      <c r="O944">
        <v>0.1</v>
      </c>
      <c r="P944" t="s">
        <v>1076</v>
      </c>
      <c r="Q944"/>
      <c r="T944" t="s">
        <v>1077</v>
      </c>
    </row>
    <row r="945" spans="2:20" hidden="1" x14ac:dyDescent="0.45">
      <c r="B945" s="29" t="s">
        <v>24</v>
      </c>
      <c r="F945" t="s">
        <v>1071</v>
      </c>
      <c r="G945" t="s">
        <v>1072</v>
      </c>
      <c r="H945" t="s">
        <v>1081</v>
      </c>
      <c r="I945" t="s">
        <v>225</v>
      </c>
      <c r="J945" t="s">
        <v>1074</v>
      </c>
      <c r="K945" t="s">
        <v>20</v>
      </c>
      <c r="M945" t="s">
        <v>1082</v>
      </c>
      <c r="N945" t="s">
        <v>261</v>
      </c>
      <c r="O945">
        <v>0.03</v>
      </c>
      <c r="P945" t="s">
        <v>1076</v>
      </c>
      <c r="Q945"/>
      <c r="T945" t="s">
        <v>1077</v>
      </c>
    </row>
    <row r="946" spans="2:20" hidden="1" x14ac:dyDescent="0.45">
      <c r="B946" s="29" t="s">
        <v>24</v>
      </c>
      <c r="F946" t="s">
        <v>1071</v>
      </c>
      <c r="G946" t="s">
        <v>1072</v>
      </c>
      <c r="H946" t="s">
        <v>1083</v>
      </c>
      <c r="I946" t="s">
        <v>225</v>
      </c>
      <c r="J946" t="s">
        <v>1074</v>
      </c>
      <c r="K946" t="s">
        <v>20</v>
      </c>
      <c r="M946" t="s">
        <v>1075</v>
      </c>
      <c r="N946" t="s">
        <v>261</v>
      </c>
      <c r="O946">
        <v>0.28000000000000003</v>
      </c>
      <c r="P946" t="s">
        <v>1076</v>
      </c>
      <c r="Q946"/>
      <c r="T946" t="s">
        <v>1077</v>
      </c>
    </row>
    <row r="947" spans="2:20" hidden="1" x14ac:dyDescent="0.45">
      <c r="B947" s="29" t="s">
        <v>24</v>
      </c>
      <c r="F947" t="s">
        <v>1071</v>
      </c>
      <c r="G947" t="s">
        <v>1072</v>
      </c>
      <c r="H947" t="s">
        <v>1084</v>
      </c>
      <c r="I947" t="s">
        <v>225</v>
      </c>
      <c r="J947" t="s">
        <v>1074</v>
      </c>
      <c r="K947" t="s">
        <v>20</v>
      </c>
      <c r="M947" t="s">
        <v>1085</v>
      </c>
      <c r="N947" t="s">
        <v>261</v>
      </c>
      <c r="O947">
        <v>0.18</v>
      </c>
      <c r="P947" t="s">
        <v>1076</v>
      </c>
      <c r="Q947"/>
      <c r="T947" t="s">
        <v>1077</v>
      </c>
    </row>
    <row r="948" spans="2:20" hidden="1" x14ac:dyDescent="0.45">
      <c r="B948" s="29" t="s">
        <v>24</v>
      </c>
      <c r="F948" t="s">
        <v>1071</v>
      </c>
      <c r="G948" t="s">
        <v>1072</v>
      </c>
      <c r="H948" t="s">
        <v>1086</v>
      </c>
      <c r="I948" t="s">
        <v>225</v>
      </c>
      <c r="J948" t="s">
        <v>1074</v>
      </c>
      <c r="K948" t="s">
        <v>20</v>
      </c>
      <c r="M948" t="s">
        <v>1075</v>
      </c>
      <c r="N948" t="s">
        <v>261</v>
      </c>
      <c r="O948">
        <v>0.02</v>
      </c>
      <c r="P948" t="s">
        <v>1076</v>
      </c>
      <c r="Q948"/>
      <c r="T948" t="s">
        <v>1077</v>
      </c>
    </row>
    <row r="949" spans="2:20" hidden="1" x14ac:dyDescent="0.45">
      <c r="B949" s="29" t="s">
        <v>24</v>
      </c>
      <c r="F949" t="s">
        <v>1071</v>
      </c>
      <c r="G949" t="s">
        <v>1072</v>
      </c>
      <c r="H949" t="s">
        <v>1087</v>
      </c>
      <c r="I949" t="s">
        <v>225</v>
      </c>
      <c r="J949" t="s">
        <v>1079</v>
      </c>
      <c r="K949" t="s">
        <v>20</v>
      </c>
      <c r="M949" t="s">
        <v>1082</v>
      </c>
      <c r="N949" t="s">
        <v>261</v>
      </c>
      <c r="O949">
        <v>0.09</v>
      </c>
      <c r="P949" t="s">
        <v>1076</v>
      </c>
      <c r="Q949"/>
      <c r="T949" t="s">
        <v>1077</v>
      </c>
    </row>
    <row r="950" spans="2:20" hidden="1" x14ac:dyDescent="0.45">
      <c r="B950" s="29" t="s">
        <v>24</v>
      </c>
      <c r="F950" t="s">
        <v>1071</v>
      </c>
      <c r="G950" t="s">
        <v>1072</v>
      </c>
      <c r="H950" t="s">
        <v>1088</v>
      </c>
      <c r="I950" t="s">
        <v>225</v>
      </c>
      <c r="J950" t="s">
        <v>1079</v>
      </c>
      <c r="K950" t="s">
        <v>20</v>
      </c>
      <c r="M950" t="s">
        <v>1082</v>
      </c>
      <c r="N950" t="s">
        <v>261</v>
      </c>
      <c r="O950">
        <v>1.24</v>
      </c>
      <c r="P950" t="s">
        <v>1076</v>
      </c>
      <c r="Q950"/>
      <c r="T950" t="s">
        <v>1077</v>
      </c>
    </row>
    <row r="951" spans="2:20" hidden="1" x14ac:dyDescent="0.45">
      <c r="B951" s="29" t="s">
        <v>24</v>
      </c>
      <c r="F951" t="s">
        <v>1071</v>
      </c>
      <c r="G951" t="s">
        <v>1072</v>
      </c>
      <c r="H951" t="s">
        <v>1089</v>
      </c>
      <c r="I951" t="s">
        <v>225</v>
      </c>
      <c r="J951" t="s">
        <v>1090</v>
      </c>
      <c r="K951" t="s">
        <v>20</v>
      </c>
      <c r="M951" t="s">
        <v>1080</v>
      </c>
      <c r="N951" t="s">
        <v>261</v>
      </c>
      <c r="O951">
        <v>0.09</v>
      </c>
      <c r="P951" t="s">
        <v>1076</v>
      </c>
      <c r="Q951"/>
      <c r="T951" t="s">
        <v>1077</v>
      </c>
    </row>
    <row r="952" spans="2:20" hidden="1" x14ac:dyDescent="0.45">
      <c r="B952" s="29" t="s">
        <v>24</v>
      </c>
      <c r="F952" t="s">
        <v>1071</v>
      </c>
      <c r="G952" t="s">
        <v>1072</v>
      </c>
      <c r="H952" t="s">
        <v>1091</v>
      </c>
      <c r="I952" t="s">
        <v>225</v>
      </c>
      <c r="J952" t="s">
        <v>1090</v>
      </c>
      <c r="K952" t="s">
        <v>20</v>
      </c>
      <c r="M952" t="s">
        <v>1080</v>
      </c>
      <c r="N952" t="s">
        <v>261</v>
      </c>
      <c r="O952">
        <v>0.01</v>
      </c>
      <c r="P952" t="s">
        <v>1076</v>
      </c>
      <c r="Q952"/>
      <c r="T952" t="s">
        <v>1077</v>
      </c>
    </row>
    <row r="953" spans="2:20" hidden="1" x14ac:dyDescent="0.45">
      <c r="B953" s="29" t="s">
        <v>24</v>
      </c>
      <c r="F953" t="s">
        <v>1071</v>
      </c>
      <c r="G953" t="s">
        <v>1072</v>
      </c>
      <c r="H953" t="s">
        <v>1092</v>
      </c>
      <c r="I953" t="s">
        <v>225</v>
      </c>
      <c r="J953" t="s">
        <v>1079</v>
      </c>
      <c r="K953" t="s">
        <v>20</v>
      </c>
      <c r="M953" t="s">
        <v>1085</v>
      </c>
      <c r="N953" t="s">
        <v>261</v>
      </c>
      <c r="O953">
        <v>0.13</v>
      </c>
      <c r="P953" t="s">
        <v>1076</v>
      </c>
      <c r="Q953"/>
      <c r="T953" t="s">
        <v>1077</v>
      </c>
    </row>
    <row r="954" spans="2:20" hidden="1" x14ac:dyDescent="0.45">
      <c r="B954" s="29" t="s">
        <v>24</v>
      </c>
      <c r="F954" t="s">
        <v>1071</v>
      </c>
      <c r="G954" t="s">
        <v>1072</v>
      </c>
      <c r="H954" t="s">
        <v>1093</v>
      </c>
      <c r="I954" t="s">
        <v>225</v>
      </c>
      <c r="J954" t="s">
        <v>1079</v>
      </c>
      <c r="K954" t="s">
        <v>20</v>
      </c>
      <c r="M954" t="s">
        <v>1080</v>
      </c>
      <c r="N954" t="s">
        <v>261</v>
      </c>
      <c r="O954">
        <v>0.55000000000000004</v>
      </c>
      <c r="P954" t="s">
        <v>1076</v>
      </c>
      <c r="Q954"/>
      <c r="T954" t="s">
        <v>1077</v>
      </c>
    </row>
    <row r="955" spans="2:20" hidden="1" x14ac:dyDescent="0.45">
      <c r="B955" s="29" t="s">
        <v>24</v>
      </c>
      <c r="F955" t="s">
        <v>1071</v>
      </c>
      <c r="G955" t="s">
        <v>1072</v>
      </c>
      <c r="H955" t="s">
        <v>1094</v>
      </c>
      <c r="I955" t="s">
        <v>225</v>
      </c>
      <c r="J955" t="s">
        <v>1079</v>
      </c>
      <c r="K955" t="s">
        <v>20</v>
      </c>
      <c r="M955" t="s">
        <v>1075</v>
      </c>
      <c r="N955" t="s">
        <v>261</v>
      </c>
      <c r="O955">
        <v>0.02</v>
      </c>
      <c r="P955" t="s">
        <v>1076</v>
      </c>
      <c r="Q955"/>
      <c r="T955" t="s">
        <v>1077</v>
      </c>
    </row>
    <row r="956" spans="2:20" hidden="1" x14ac:dyDescent="0.45">
      <c r="B956" s="29" t="s">
        <v>24</v>
      </c>
      <c r="F956" t="s">
        <v>1071</v>
      </c>
      <c r="G956" t="s">
        <v>1072</v>
      </c>
      <c r="H956" t="s">
        <v>1095</v>
      </c>
      <c r="I956" t="s">
        <v>225</v>
      </c>
      <c r="J956" t="s">
        <v>1079</v>
      </c>
      <c r="K956" t="s">
        <v>20</v>
      </c>
      <c r="M956" t="s">
        <v>1075</v>
      </c>
      <c r="N956" t="s">
        <v>261</v>
      </c>
      <c r="O956">
        <v>0.2</v>
      </c>
      <c r="P956" t="s">
        <v>1076</v>
      </c>
      <c r="Q956"/>
      <c r="T956" t="s">
        <v>1077</v>
      </c>
    </row>
    <row r="957" spans="2:20" hidden="1" x14ac:dyDescent="0.45">
      <c r="B957" s="29" t="s">
        <v>24</v>
      </c>
      <c r="F957" t="s">
        <v>1071</v>
      </c>
      <c r="G957" t="s">
        <v>1072</v>
      </c>
      <c r="H957" t="s">
        <v>1096</v>
      </c>
      <c r="I957" t="s">
        <v>225</v>
      </c>
      <c r="J957" t="s">
        <v>1097</v>
      </c>
      <c r="K957" t="s">
        <v>20</v>
      </c>
      <c r="M957" t="s">
        <v>1080</v>
      </c>
      <c r="N957" t="s">
        <v>261</v>
      </c>
      <c r="O957">
        <v>0.01</v>
      </c>
      <c r="P957" t="s">
        <v>1076</v>
      </c>
      <c r="Q957"/>
      <c r="T957" t="s">
        <v>1077</v>
      </c>
    </row>
    <row r="958" spans="2:20" hidden="1" x14ac:dyDescent="0.45">
      <c r="B958" s="29" t="s">
        <v>24</v>
      </c>
      <c r="F958" t="s">
        <v>1071</v>
      </c>
      <c r="G958" t="s">
        <v>1072</v>
      </c>
      <c r="H958" t="s">
        <v>1098</v>
      </c>
      <c r="I958" t="s">
        <v>225</v>
      </c>
      <c r="J958" t="s">
        <v>1099</v>
      </c>
      <c r="K958" t="s">
        <v>20</v>
      </c>
      <c r="M958" t="s">
        <v>1075</v>
      </c>
      <c r="N958" t="s">
        <v>261</v>
      </c>
      <c r="O958">
        <v>1.17</v>
      </c>
      <c r="P958" t="s">
        <v>1076</v>
      </c>
      <c r="Q958"/>
      <c r="T958" t="s">
        <v>1077</v>
      </c>
    </row>
    <row r="959" spans="2:20" hidden="1" x14ac:dyDescent="0.45">
      <c r="B959" s="29" t="s">
        <v>24</v>
      </c>
      <c r="F959" t="s">
        <v>1071</v>
      </c>
      <c r="G959" t="s">
        <v>1072</v>
      </c>
      <c r="H959" t="s">
        <v>1100</v>
      </c>
      <c r="I959" t="s">
        <v>225</v>
      </c>
      <c r="J959" t="s">
        <v>1099</v>
      </c>
      <c r="K959" t="s">
        <v>20</v>
      </c>
      <c r="M959" t="s">
        <v>1080</v>
      </c>
      <c r="N959" t="s">
        <v>261</v>
      </c>
      <c r="O959">
        <v>0.01</v>
      </c>
      <c r="P959" t="s">
        <v>1076</v>
      </c>
      <c r="Q959"/>
      <c r="T959" t="s">
        <v>1077</v>
      </c>
    </row>
    <row r="960" spans="2:20" hidden="1" x14ac:dyDescent="0.45">
      <c r="B960" s="29" t="s">
        <v>24</v>
      </c>
      <c r="F960" t="s">
        <v>1071</v>
      </c>
      <c r="G960" t="s">
        <v>1072</v>
      </c>
      <c r="H960" t="s">
        <v>1101</v>
      </c>
      <c r="I960" t="s">
        <v>225</v>
      </c>
      <c r="J960" t="s">
        <v>1099</v>
      </c>
      <c r="K960" t="s">
        <v>20</v>
      </c>
      <c r="M960" t="s">
        <v>1080</v>
      </c>
      <c r="N960" t="s">
        <v>261</v>
      </c>
      <c r="O960">
        <v>0.01</v>
      </c>
      <c r="P960" t="s">
        <v>1076</v>
      </c>
      <c r="Q960"/>
      <c r="T960" t="s">
        <v>1077</v>
      </c>
    </row>
    <row r="961" spans="2:20" hidden="1" x14ac:dyDescent="0.45">
      <c r="B961" s="29" t="s">
        <v>24</v>
      </c>
      <c r="F961" t="s">
        <v>1071</v>
      </c>
      <c r="G961" t="s">
        <v>1072</v>
      </c>
      <c r="H961" t="s">
        <v>1102</v>
      </c>
      <c r="I961" t="s">
        <v>225</v>
      </c>
      <c r="J961" t="s">
        <v>1097</v>
      </c>
      <c r="K961" t="s">
        <v>20</v>
      </c>
      <c r="M961" t="s">
        <v>1080</v>
      </c>
      <c r="N961" t="s">
        <v>261</v>
      </c>
      <c r="O961">
        <v>0.01</v>
      </c>
      <c r="P961" t="s">
        <v>1076</v>
      </c>
      <c r="Q961"/>
      <c r="T961" t="s">
        <v>1077</v>
      </c>
    </row>
    <row r="962" spans="2:20" hidden="1" x14ac:dyDescent="0.45">
      <c r="B962" s="29" t="s">
        <v>24</v>
      </c>
      <c r="F962" t="s">
        <v>1071</v>
      </c>
      <c r="G962" t="s">
        <v>1072</v>
      </c>
      <c r="H962" t="s">
        <v>1103</v>
      </c>
      <c r="I962" t="s">
        <v>225</v>
      </c>
      <c r="J962" t="s">
        <v>1099</v>
      </c>
      <c r="K962" t="s">
        <v>20</v>
      </c>
      <c r="M962" t="s">
        <v>1085</v>
      </c>
      <c r="N962" t="s">
        <v>261</v>
      </c>
      <c r="O962">
        <v>0.23</v>
      </c>
      <c r="P962" t="s">
        <v>1076</v>
      </c>
      <c r="Q962"/>
      <c r="T962" t="s">
        <v>1077</v>
      </c>
    </row>
    <row r="963" spans="2:20" hidden="1" x14ac:dyDescent="0.45">
      <c r="B963" s="29" t="s">
        <v>24</v>
      </c>
      <c r="F963" t="s">
        <v>1071</v>
      </c>
      <c r="G963" t="s">
        <v>1072</v>
      </c>
      <c r="H963" t="s">
        <v>1104</v>
      </c>
      <c r="I963" t="s">
        <v>225</v>
      </c>
      <c r="J963" t="s">
        <v>1099</v>
      </c>
      <c r="K963" t="s">
        <v>20</v>
      </c>
      <c r="M963" t="s">
        <v>1080</v>
      </c>
      <c r="N963" t="s">
        <v>261</v>
      </c>
      <c r="O963">
        <v>0.73</v>
      </c>
      <c r="P963" t="s">
        <v>1076</v>
      </c>
      <c r="Q963"/>
      <c r="T963" t="s">
        <v>1077</v>
      </c>
    </row>
    <row r="964" spans="2:20" hidden="1" x14ac:dyDescent="0.45">
      <c r="B964" s="29" t="s">
        <v>24</v>
      </c>
      <c r="F964" t="s">
        <v>1071</v>
      </c>
      <c r="G964" t="s">
        <v>1072</v>
      </c>
      <c r="H964" t="s">
        <v>1105</v>
      </c>
      <c r="I964" t="s">
        <v>225</v>
      </c>
      <c r="J964" t="s">
        <v>1099</v>
      </c>
      <c r="K964" t="s">
        <v>20</v>
      </c>
      <c r="M964" t="s">
        <v>1085</v>
      </c>
      <c r="N964" t="s">
        <v>261</v>
      </c>
      <c r="O964">
        <v>0.01</v>
      </c>
      <c r="P964" t="s">
        <v>1076</v>
      </c>
      <c r="Q964"/>
      <c r="T964" t="s">
        <v>1077</v>
      </c>
    </row>
    <row r="965" spans="2:20" hidden="1" x14ac:dyDescent="0.45">
      <c r="B965" s="29" t="s">
        <v>24</v>
      </c>
      <c r="F965" t="s">
        <v>1071</v>
      </c>
      <c r="G965" t="s">
        <v>1072</v>
      </c>
      <c r="H965" t="s">
        <v>1106</v>
      </c>
      <c r="I965" t="s">
        <v>225</v>
      </c>
      <c r="J965" t="s">
        <v>1107</v>
      </c>
      <c r="K965" t="s">
        <v>20</v>
      </c>
      <c r="M965" t="s">
        <v>1082</v>
      </c>
      <c r="N965" t="s">
        <v>261</v>
      </c>
      <c r="O965">
        <v>0.09</v>
      </c>
      <c r="P965" t="s">
        <v>1076</v>
      </c>
      <c r="Q965"/>
      <c r="T965" t="s">
        <v>1077</v>
      </c>
    </row>
    <row r="966" spans="2:20" hidden="1" x14ac:dyDescent="0.45">
      <c r="B966" s="29" t="s">
        <v>24</v>
      </c>
      <c r="F966" t="s">
        <v>1071</v>
      </c>
      <c r="G966" t="s">
        <v>1072</v>
      </c>
      <c r="H966" t="s">
        <v>1108</v>
      </c>
      <c r="I966" t="s">
        <v>225</v>
      </c>
      <c r="J966" t="s">
        <v>1109</v>
      </c>
      <c r="K966" t="s">
        <v>20</v>
      </c>
      <c r="M966" t="s">
        <v>1080</v>
      </c>
      <c r="N966" t="s">
        <v>261</v>
      </c>
      <c r="O966">
        <v>0.14000000000000001</v>
      </c>
      <c r="P966" t="s">
        <v>1076</v>
      </c>
      <c r="Q966"/>
      <c r="T966" t="s">
        <v>1077</v>
      </c>
    </row>
    <row r="967" spans="2:20" hidden="1" x14ac:dyDescent="0.45">
      <c r="B967" s="29" t="s">
        <v>24</v>
      </c>
      <c r="F967" t="s">
        <v>1071</v>
      </c>
      <c r="G967" t="s">
        <v>1072</v>
      </c>
      <c r="H967" t="s">
        <v>1110</v>
      </c>
      <c r="I967" t="s">
        <v>225</v>
      </c>
      <c r="J967" t="s">
        <v>1097</v>
      </c>
      <c r="K967" t="s">
        <v>20</v>
      </c>
      <c r="M967" t="s">
        <v>1082</v>
      </c>
      <c r="N967" t="s">
        <v>261</v>
      </c>
      <c r="O967">
        <v>0.09</v>
      </c>
      <c r="P967" t="s">
        <v>1076</v>
      </c>
      <c r="Q967"/>
      <c r="T967" t="s">
        <v>1077</v>
      </c>
    </row>
    <row r="968" spans="2:20" hidden="1" x14ac:dyDescent="0.45">
      <c r="B968" s="29" t="s">
        <v>24</v>
      </c>
      <c r="F968" t="s">
        <v>1071</v>
      </c>
      <c r="G968" t="s">
        <v>1072</v>
      </c>
      <c r="H968" t="s">
        <v>1111</v>
      </c>
      <c r="I968" t="s">
        <v>225</v>
      </c>
      <c r="J968" t="s">
        <v>1097</v>
      </c>
      <c r="K968" t="s">
        <v>20</v>
      </c>
      <c r="M968" t="s">
        <v>1082</v>
      </c>
      <c r="N968" t="s">
        <v>261</v>
      </c>
      <c r="O968">
        <v>0.03</v>
      </c>
      <c r="P968" t="s">
        <v>1076</v>
      </c>
      <c r="Q968"/>
      <c r="T968" t="s">
        <v>1077</v>
      </c>
    </row>
    <row r="969" spans="2:20" hidden="1" x14ac:dyDescent="0.45">
      <c r="B969" s="29" t="s">
        <v>24</v>
      </c>
      <c r="F969" t="s">
        <v>1071</v>
      </c>
      <c r="G969" t="s">
        <v>1072</v>
      </c>
      <c r="H969" t="s">
        <v>1112</v>
      </c>
      <c r="I969" t="s">
        <v>225</v>
      </c>
      <c r="J969" t="s">
        <v>1097</v>
      </c>
      <c r="K969" t="s">
        <v>20</v>
      </c>
      <c r="M969" t="s">
        <v>1082</v>
      </c>
      <c r="N969" t="s">
        <v>261</v>
      </c>
      <c r="O969">
        <v>0.03</v>
      </c>
      <c r="P969" t="s">
        <v>1076</v>
      </c>
      <c r="Q969"/>
      <c r="T969" t="s">
        <v>1077</v>
      </c>
    </row>
    <row r="970" spans="2:20" hidden="1" x14ac:dyDescent="0.45">
      <c r="B970" s="29" t="s">
        <v>24</v>
      </c>
      <c r="F970" t="s">
        <v>1071</v>
      </c>
      <c r="G970" t="s">
        <v>1072</v>
      </c>
      <c r="H970" t="s">
        <v>1113</v>
      </c>
      <c r="I970" t="s">
        <v>225</v>
      </c>
      <c r="J970" t="s">
        <v>1109</v>
      </c>
      <c r="K970" t="s">
        <v>20</v>
      </c>
      <c r="M970" t="s">
        <v>1085</v>
      </c>
      <c r="N970" t="s">
        <v>261</v>
      </c>
      <c r="O970">
        <v>0.01</v>
      </c>
      <c r="P970" t="s">
        <v>1076</v>
      </c>
      <c r="Q970"/>
      <c r="T970" t="s">
        <v>1077</v>
      </c>
    </row>
    <row r="971" spans="2:20" hidden="1" x14ac:dyDescent="0.45">
      <c r="B971" s="29" t="s">
        <v>24</v>
      </c>
      <c r="F971" t="s">
        <v>1071</v>
      </c>
      <c r="G971" t="s">
        <v>1072</v>
      </c>
      <c r="H971" t="s">
        <v>1114</v>
      </c>
      <c r="I971" t="s">
        <v>225</v>
      </c>
      <c r="J971" t="s">
        <v>1109</v>
      </c>
      <c r="K971" t="s">
        <v>20</v>
      </c>
      <c r="M971" t="s">
        <v>1080</v>
      </c>
      <c r="N971" t="s">
        <v>261</v>
      </c>
      <c r="O971">
        <v>0.01</v>
      </c>
      <c r="P971" t="s">
        <v>1076</v>
      </c>
      <c r="Q971"/>
      <c r="T971" t="s">
        <v>1077</v>
      </c>
    </row>
    <row r="972" spans="2:20" hidden="1" x14ac:dyDescent="0.45">
      <c r="B972" s="29" t="s">
        <v>24</v>
      </c>
      <c r="F972" t="s">
        <v>1071</v>
      </c>
      <c r="G972" t="s">
        <v>1072</v>
      </c>
      <c r="H972" t="s">
        <v>1115</v>
      </c>
      <c r="I972" t="s">
        <v>225</v>
      </c>
      <c r="J972" t="s">
        <v>1097</v>
      </c>
      <c r="K972" t="s">
        <v>20</v>
      </c>
      <c r="M972" t="s">
        <v>1085</v>
      </c>
      <c r="N972" t="s">
        <v>261</v>
      </c>
      <c r="O972">
        <v>0.01</v>
      </c>
      <c r="P972" t="s">
        <v>1076</v>
      </c>
      <c r="Q972"/>
      <c r="T972" t="s">
        <v>1077</v>
      </c>
    </row>
    <row r="973" spans="2:20" hidden="1" x14ac:dyDescent="0.45">
      <c r="B973" s="29" t="s">
        <v>24</v>
      </c>
      <c r="F973" t="s">
        <v>1071</v>
      </c>
      <c r="G973" t="s">
        <v>1072</v>
      </c>
      <c r="H973" t="s">
        <v>1116</v>
      </c>
      <c r="I973" t="s">
        <v>225</v>
      </c>
      <c r="J973" t="s">
        <v>1097</v>
      </c>
      <c r="K973" t="s">
        <v>20</v>
      </c>
      <c r="M973" t="s">
        <v>1085</v>
      </c>
      <c r="N973" t="s">
        <v>261</v>
      </c>
      <c r="O973">
        <v>0.28000000000000003</v>
      </c>
      <c r="P973" t="s">
        <v>1076</v>
      </c>
      <c r="Q973"/>
      <c r="T973" t="s">
        <v>1077</v>
      </c>
    </row>
    <row r="974" spans="2:20" hidden="1" x14ac:dyDescent="0.45">
      <c r="B974" s="29" t="s">
        <v>24</v>
      </c>
      <c r="F974" t="s">
        <v>1071</v>
      </c>
      <c r="G974" t="s">
        <v>1072</v>
      </c>
      <c r="H974" t="s">
        <v>1117</v>
      </c>
      <c r="I974" t="s">
        <v>225</v>
      </c>
      <c r="J974" t="s">
        <v>1118</v>
      </c>
      <c r="K974" t="s">
        <v>20</v>
      </c>
      <c r="M974" t="s">
        <v>1085</v>
      </c>
      <c r="N974" t="s">
        <v>261</v>
      </c>
      <c r="O974">
        <v>0.01</v>
      </c>
      <c r="P974" t="s">
        <v>1076</v>
      </c>
      <c r="Q974"/>
      <c r="T974" t="s">
        <v>1077</v>
      </c>
    </row>
    <row r="975" spans="2:20" hidden="1" x14ac:dyDescent="0.45">
      <c r="B975" s="29" t="s">
        <v>24</v>
      </c>
      <c r="F975" t="s">
        <v>1071</v>
      </c>
      <c r="G975" t="s">
        <v>1072</v>
      </c>
      <c r="H975" t="s">
        <v>1119</v>
      </c>
      <c r="I975" t="s">
        <v>225</v>
      </c>
      <c r="J975" t="s">
        <v>1118</v>
      </c>
      <c r="K975" t="s">
        <v>20</v>
      </c>
      <c r="M975" t="s">
        <v>1080</v>
      </c>
      <c r="N975" t="s">
        <v>261</v>
      </c>
      <c r="O975">
        <v>0.01</v>
      </c>
      <c r="P975" t="s">
        <v>1076</v>
      </c>
      <c r="Q975"/>
      <c r="T975" t="s">
        <v>1077</v>
      </c>
    </row>
    <row r="976" spans="2:20" hidden="1" x14ac:dyDescent="0.45">
      <c r="B976" s="29" t="s">
        <v>24</v>
      </c>
      <c r="F976" t="s">
        <v>1071</v>
      </c>
      <c r="G976" t="s">
        <v>1072</v>
      </c>
      <c r="H976" t="s">
        <v>1120</v>
      </c>
      <c r="I976" t="s">
        <v>225</v>
      </c>
      <c r="J976" t="s">
        <v>1118</v>
      </c>
      <c r="K976" t="s">
        <v>20</v>
      </c>
      <c r="M976" t="s">
        <v>1075</v>
      </c>
      <c r="N976" t="s">
        <v>261</v>
      </c>
      <c r="O976">
        <v>0.02</v>
      </c>
      <c r="P976" t="s">
        <v>1076</v>
      </c>
      <c r="Q976"/>
      <c r="T976" t="s">
        <v>1077</v>
      </c>
    </row>
    <row r="977" spans="2:20" hidden="1" x14ac:dyDescent="0.45">
      <c r="B977" s="29" t="s">
        <v>24</v>
      </c>
      <c r="F977" t="s">
        <v>1071</v>
      </c>
      <c r="G977" t="s">
        <v>1072</v>
      </c>
      <c r="H977" t="s">
        <v>1121</v>
      </c>
      <c r="I977" t="s">
        <v>225</v>
      </c>
      <c r="J977" t="s">
        <v>1090</v>
      </c>
      <c r="K977" t="s">
        <v>20</v>
      </c>
      <c r="M977" t="s">
        <v>1075</v>
      </c>
      <c r="N977" t="s">
        <v>261</v>
      </c>
      <c r="O977">
        <v>0.19</v>
      </c>
      <c r="P977" t="s">
        <v>1076</v>
      </c>
      <c r="Q977"/>
      <c r="T977" t="s">
        <v>1077</v>
      </c>
    </row>
    <row r="978" spans="2:20" hidden="1" x14ac:dyDescent="0.45">
      <c r="B978" s="29" t="s">
        <v>24</v>
      </c>
      <c r="F978" t="s">
        <v>1071</v>
      </c>
      <c r="G978" t="s">
        <v>1072</v>
      </c>
      <c r="H978" t="s">
        <v>1122</v>
      </c>
      <c r="I978" t="s">
        <v>225</v>
      </c>
      <c r="J978" t="s">
        <v>1090</v>
      </c>
      <c r="K978" t="s">
        <v>20</v>
      </c>
      <c r="M978" t="s">
        <v>1082</v>
      </c>
      <c r="N978" t="s">
        <v>261</v>
      </c>
      <c r="O978">
        <v>0.03</v>
      </c>
      <c r="P978" t="s">
        <v>1076</v>
      </c>
      <c r="Q978"/>
      <c r="T978" t="s">
        <v>1077</v>
      </c>
    </row>
    <row r="979" spans="2:20" hidden="1" x14ac:dyDescent="0.45">
      <c r="B979" s="29" t="s">
        <v>24</v>
      </c>
      <c r="F979" t="s">
        <v>1071</v>
      </c>
      <c r="G979" t="s">
        <v>1072</v>
      </c>
      <c r="H979" t="s">
        <v>1123</v>
      </c>
      <c r="I979" t="s">
        <v>225</v>
      </c>
      <c r="J979" t="s">
        <v>1090</v>
      </c>
      <c r="K979" t="s">
        <v>20</v>
      </c>
      <c r="M979" t="s">
        <v>1075</v>
      </c>
      <c r="N979" t="s">
        <v>261</v>
      </c>
      <c r="O979">
        <v>0.02</v>
      </c>
      <c r="P979" t="s">
        <v>1076</v>
      </c>
      <c r="Q979"/>
      <c r="T979" t="s">
        <v>1077</v>
      </c>
    </row>
    <row r="980" spans="2:20" hidden="1" x14ac:dyDescent="0.45">
      <c r="B980" s="29" t="s">
        <v>24</v>
      </c>
      <c r="F980" t="s">
        <v>1071</v>
      </c>
      <c r="G980" t="s">
        <v>1072</v>
      </c>
      <c r="H980" t="s">
        <v>1124</v>
      </c>
      <c r="I980" t="s">
        <v>225</v>
      </c>
      <c r="J980" t="s">
        <v>1107</v>
      </c>
      <c r="K980" t="s">
        <v>20</v>
      </c>
      <c r="M980" t="s">
        <v>1075</v>
      </c>
      <c r="N980" t="s">
        <v>261</v>
      </c>
      <c r="O980">
        <v>0.02</v>
      </c>
      <c r="P980" t="s">
        <v>1076</v>
      </c>
      <c r="Q980"/>
      <c r="T980" t="s">
        <v>1077</v>
      </c>
    </row>
    <row r="981" spans="2:20" hidden="1" x14ac:dyDescent="0.45">
      <c r="B981" s="29" t="s">
        <v>24</v>
      </c>
      <c r="F981" t="s">
        <v>1071</v>
      </c>
      <c r="G981" t="s">
        <v>1072</v>
      </c>
      <c r="H981" t="s">
        <v>1125</v>
      </c>
      <c r="I981" t="s">
        <v>225</v>
      </c>
      <c r="J981" t="s">
        <v>1107</v>
      </c>
      <c r="K981" t="s">
        <v>20</v>
      </c>
      <c r="M981" t="s">
        <v>1085</v>
      </c>
      <c r="N981" t="s">
        <v>261</v>
      </c>
      <c r="O981">
        <v>0.01</v>
      </c>
      <c r="P981" t="s">
        <v>1076</v>
      </c>
      <c r="Q981"/>
      <c r="T981" t="s">
        <v>1077</v>
      </c>
    </row>
    <row r="982" spans="2:20" hidden="1" x14ac:dyDescent="0.45">
      <c r="B982" s="29" t="s">
        <v>24</v>
      </c>
      <c r="F982" t="s">
        <v>1071</v>
      </c>
      <c r="G982" t="s">
        <v>1072</v>
      </c>
      <c r="H982" t="s">
        <v>1126</v>
      </c>
      <c r="I982" t="s">
        <v>225</v>
      </c>
      <c r="J982" t="s">
        <v>1107</v>
      </c>
      <c r="K982" t="s">
        <v>20</v>
      </c>
      <c r="M982" t="s">
        <v>1085</v>
      </c>
      <c r="N982" t="s">
        <v>261</v>
      </c>
      <c r="O982">
        <v>0.68</v>
      </c>
      <c r="P982" t="s">
        <v>1076</v>
      </c>
      <c r="Q982"/>
      <c r="T982" t="s">
        <v>1077</v>
      </c>
    </row>
    <row r="983" spans="2:20" hidden="1" x14ac:dyDescent="0.45">
      <c r="B983" s="29" t="s">
        <v>24</v>
      </c>
      <c r="F983" t="s">
        <v>1071</v>
      </c>
      <c r="G983" t="s">
        <v>1072</v>
      </c>
      <c r="H983" t="s">
        <v>1127</v>
      </c>
      <c r="I983" t="s">
        <v>225</v>
      </c>
      <c r="J983" t="s">
        <v>1107</v>
      </c>
      <c r="K983" t="s">
        <v>20</v>
      </c>
      <c r="M983" t="s">
        <v>1082</v>
      </c>
      <c r="N983" t="s">
        <v>261</v>
      </c>
      <c r="O983">
        <v>0.03</v>
      </c>
      <c r="P983" t="s">
        <v>1076</v>
      </c>
      <c r="Q983"/>
      <c r="T983" t="s">
        <v>1077</v>
      </c>
    </row>
    <row r="984" spans="2:20" hidden="1" x14ac:dyDescent="0.45">
      <c r="B984" s="29" t="s">
        <v>24</v>
      </c>
      <c r="F984" t="s">
        <v>1071</v>
      </c>
      <c r="G984" t="s">
        <v>1072</v>
      </c>
      <c r="H984" t="s">
        <v>1128</v>
      </c>
      <c r="I984" t="s">
        <v>225</v>
      </c>
      <c r="J984" t="s">
        <v>1118</v>
      </c>
      <c r="K984" t="s">
        <v>20</v>
      </c>
      <c r="M984" t="s">
        <v>1082</v>
      </c>
      <c r="N984" t="s">
        <v>261</v>
      </c>
      <c r="O984">
        <v>0.03</v>
      </c>
      <c r="P984" t="s">
        <v>1076</v>
      </c>
      <c r="Q984"/>
      <c r="T984" t="s">
        <v>1077</v>
      </c>
    </row>
    <row r="985" spans="2:20" hidden="1" x14ac:dyDescent="0.45">
      <c r="B985" s="29" t="s">
        <v>24</v>
      </c>
      <c r="F985" t="s">
        <v>1071</v>
      </c>
      <c r="G985" t="s">
        <v>1072</v>
      </c>
      <c r="H985" t="s">
        <v>1129</v>
      </c>
      <c r="I985" t="s">
        <v>225</v>
      </c>
      <c r="J985" t="s">
        <v>1130</v>
      </c>
      <c r="K985" t="s">
        <v>20</v>
      </c>
      <c r="M985" t="s">
        <v>1082</v>
      </c>
      <c r="N985" t="s">
        <v>261</v>
      </c>
      <c r="O985">
        <v>2.2000000000000002</v>
      </c>
      <c r="P985" t="s">
        <v>1076</v>
      </c>
      <c r="Q985"/>
      <c r="T985" t="s">
        <v>1077</v>
      </c>
    </row>
    <row r="986" spans="2:20" hidden="1" x14ac:dyDescent="0.45">
      <c r="B986" s="29" t="s">
        <v>24</v>
      </c>
      <c r="F986" t="s">
        <v>1071</v>
      </c>
      <c r="G986" t="s">
        <v>1072</v>
      </c>
      <c r="H986" t="s">
        <v>1131</v>
      </c>
      <c r="I986" t="s">
        <v>225</v>
      </c>
      <c r="J986" t="s">
        <v>1132</v>
      </c>
      <c r="K986" t="s">
        <v>20</v>
      </c>
      <c r="M986" t="s">
        <v>1080</v>
      </c>
      <c r="N986" t="s">
        <v>261</v>
      </c>
      <c r="O986">
        <v>6.4</v>
      </c>
      <c r="P986" t="s">
        <v>1076</v>
      </c>
      <c r="Q986"/>
      <c r="T986" t="s">
        <v>1077</v>
      </c>
    </row>
    <row r="987" spans="2:20" hidden="1" x14ac:dyDescent="0.45">
      <c r="B987" s="29" t="s">
        <v>24</v>
      </c>
      <c r="F987" t="s">
        <v>1071</v>
      </c>
      <c r="G987" t="s">
        <v>1072</v>
      </c>
      <c r="H987" t="s">
        <v>1133</v>
      </c>
      <c r="I987" t="s">
        <v>225</v>
      </c>
      <c r="J987" t="s">
        <v>1132</v>
      </c>
      <c r="K987" t="s">
        <v>20</v>
      </c>
      <c r="M987" t="s">
        <v>1080</v>
      </c>
      <c r="N987" t="s">
        <v>261</v>
      </c>
      <c r="O987">
        <v>1.28</v>
      </c>
      <c r="P987" t="s">
        <v>1076</v>
      </c>
      <c r="Q987"/>
      <c r="T987" t="s">
        <v>1077</v>
      </c>
    </row>
    <row r="988" spans="2:20" hidden="1" x14ac:dyDescent="0.45">
      <c r="B988" s="29" t="s">
        <v>24</v>
      </c>
      <c r="F988" t="s">
        <v>1071</v>
      </c>
      <c r="G988" t="s">
        <v>1072</v>
      </c>
      <c r="H988" t="s">
        <v>1134</v>
      </c>
      <c r="I988" t="s">
        <v>225</v>
      </c>
      <c r="J988" t="s">
        <v>1130</v>
      </c>
      <c r="K988" t="s">
        <v>20</v>
      </c>
      <c r="M988" t="s">
        <v>1080</v>
      </c>
      <c r="N988" t="s">
        <v>261</v>
      </c>
      <c r="O988">
        <v>2.0099999999999998</v>
      </c>
      <c r="P988" t="s">
        <v>1076</v>
      </c>
      <c r="Q988"/>
      <c r="T988" t="s">
        <v>1077</v>
      </c>
    </row>
    <row r="989" spans="2:20" hidden="1" x14ac:dyDescent="0.45">
      <c r="B989" s="29" t="s">
        <v>24</v>
      </c>
      <c r="F989" t="s">
        <v>1071</v>
      </c>
      <c r="G989" t="s">
        <v>1072</v>
      </c>
      <c r="H989" t="s">
        <v>1135</v>
      </c>
      <c r="I989" t="s">
        <v>225</v>
      </c>
      <c r="J989" t="s">
        <v>1130</v>
      </c>
      <c r="K989" t="s">
        <v>20</v>
      </c>
      <c r="M989" t="s">
        <v>1080</v>
      </c>
      <c r="N989" t="s">
        <v>261</v>
      </c>
      <c r="O989">
        <v>7.7</v>
      </c>
      <c r="P989" t="s">
        <v>1076</v>
      </c>
      <c r="Q989"/>
      <c r="T989" t="s">
        <v>1077</v>
      </c>
    </row>
    <row r="990" spans="2:20" hidden="1" x14ac:dyDescent="0.45">
      <c r="B990" s="29" t="s">
        <v>24</v>
      </c>
      <c r="F990" t="s">
        <v>1071</v>
      </c>
      <c r="G990" t="s">
        <v>1072</v>
      </c>
      <c r="H990" t="s">
        <v>1136</v>
      </c>
      <c r="I990" t="s">
        <v>225</v>
      </c>
      <c r="J990" t="s">
        <v>1130</v>
      </c>
      <c r="K990" t="s">
        <v>20</v>
      </c>
      <c r="M990" t="s">
        <v>1085</v>
      </c>
      <c r="N990" t="s">
        <v>261</v>
      </c>
      <c r="O990">
        <v>0.01</v>
      </c>
      <c r="P990" t="s">
        <v>1076</v>
      </c>
      <c r="Q990"/>
      <c r="T990" t="s">
        <v>1077</v>
      </c>
    </row>
    <row r="991" spans="2:20" hidden="1" x14ac:dyDescent="0.45">
      <c r="B991" s="29" t="s">
        <v>24</v>
      </c>
      <c r="F991" t="s">
        <v>1071</v>
      </c>
      <c r="G991" t="s">
        <v>1072</v>
      </c>
      <c r="H991" t="s">
        <v>1137</v>
      </c>
      <c r="I991" t="s">
        <v>225</v>
      </c>
      <c r="J991" t="s">
        <v>1130</v>
      </c>
      <c r="K991" t="s">
        <v>20</v>
      </c>
      <c r="M991" t="s">
        <v>1085</v>
      </c>
      <c r="N991" t="s">
        <v>261</v>
      </c>
      <c r="O991">
        <v>0.04</v>
      </c>
      <c r="P991" t="s">
        <v>1076</v>
      </c>
      <c r="Q991"/>
      <c r="T991" t="s">
        <v>1077</v>
      </c>
    </row>
    <row r="992" spans="2:20" hidden="1" x14ac:dyDescent="0.45">
      <c r="B992" s="29" t="s">
        <v>24</v>
      </c>
      <c r="F992" t="s">
        <v>1071</v>
      </c>
      <c r="G992" t="s">
        <v>1072</v>
      </c>
      <c r="H992" t="s">
        <v>1138</v>
      </c>
      <c r="I992" t="s">
        <v>225</v>
      </c>
      <c r="J992" t="s">
        <v>1130</v>
      </c>
      <c r="K992" t="s">
        <v>20</v>
      </c>
      <c r="M992" t="s">
        <v>1075</v>
      </c>
      <c r="N992" t="s">
        <v>261</v>
      </c>
      <c r="O992">
        <v>3.9</v>
      </c>
      <c r="P992" t="s">
        <v>1076</v>
      </c>
      <c r="Q992"/>
      <c r="T992" t="s">
        <v>1077</v>
      </c>
    </row>
    <row r="993" spans="2:20" hidden="1" x14ac:dyDescent="0.45">
      <c r="B993" s="29" t="s">
        <v>24</v>
      </c>
      <c r="F993" t="s">
        <v>1071</v>
      </c>
      <c r="G993" t="s">
        <v>1072</v>
      </c>
      <c r="H993" t="s">
        <v>1139</v>
      </c>
      <c r="I993" t="s">
        <v>275</v>
      </c>
      <c r="J993" t="s">
        <v>39</v>
      </c>
      <c r="K993" t="s">
        <v>20</v>
      </c>
      <c r="M993" t="s">
        <v>1080</v>
      </c>
      <c r="N993" t="s">
        <v>261</v>
      </c>
      <c r="O993">
        <v>4</v>
      </c>
      <c r="P993" t="s">
        <v>1076</v>
      </c>
      <c r="Q993"/>
      <c r="R993">
        <v>2.8</v>
      </c>
      <c r="S993">
        <v>5.7</v>
      </c>
      <c r="T993" t="s">
        <v>1140</v>
      </c>
    </row>
    <row r="994" spans="2:20" hidden="1" x14ac:dyDescent="0.45">
      <c r="B994" s="29" t="s">
        <v>24</v>
      </c>
      <c r="F994" t="s">
        <v>1071</v>
      </c>
      <c r="G994" t="s">
        <v>1072</v>
      </c>
      <c r="H994" t="s">
        <v>1141</v>
      </c>
      <c r="I994" t="s">
        <v>275</v>
      </c>
      <c r="J994" t="s">
        <v>39</v>
      </c>
      <c r="K994" t="s">
        <v>20</v>
      </c>
      <c r="M994" t="s">
        <v>1075</v>
      </c>
      <c r="N994" t="s">
        <v>261</v>
      </c>
      <c r="O994">
        <v>7.8</v>
      </c>
      <c r="P994" t="s">
        <v>1076</v>
      </c>
      <c r="Q994"/>
      <c r="R994">
        <v>5.4</v>
      </c>
      <c r="S994">
        <v>10.9</v>
      </c>
      <c r="T994" t="s">
        <v>1140</v>
      </c>
    </row>
    <row r="995" spans="2:20" hidden="1" x14ac:dyDescent="0.45">
      <c r="B995" s="29" t="s">
        <v>24</v>
      </c>
      <c r="F995" t="s">
        <v>1071</v>
      </c>
      <c r="G995" t="s">
        <v>1072</v>
      </c>
      <c r="H995" t="s">
        <v>1142</v>
      </c>
      <c r="I995" t="s">
        <v>275</v>
      </c>
      <c r="J995" t="s">
        <v>39</v>
      </c>
      <c r="K995" t="s">
        <v>20</v>
      </c>
      <c r="M995" t="s">
        <v>1082</v>
      </c>
      <c r="N995" t="s">
        <v>261</v>
      </c>
      <c r="O995">
        <v>14.6</v>
      </c>
      <c r="P995" t="s">
        <v>1076</v>
      </c>
      <c r="Q995"/>
      <c r="R995">
        <v>10.5</v>
      </c>
      <c r="S995">
        <v>19.2</v>
      </c>
      <c r="T995" t="s">
        <v>1140</v>
      </c>
    </row>
    <row r="996" spans="2:20" hidden="1" x14ac:dyDescent="0.45">
      <c r="B996" s="29" t="s">
        <v>24</v>
      </c>
      <c r="F996" t="s">
        <v>1071</v>
      </c>
      <c r="G996" t="s">
        <v>1072</v>
      </c>
      <c r="H996" t="s">
        <v>1143</v>
      </c>
      <c r="I996" t="s">
        <v>225</v>
      </c>
      <c r="J996" t="s">
        <v>1132</v>
      </c>
      <c r="K996" t="s">
        <v>20</v>
      </c>
      <c r="M996" t="s">
        <v>1085</v>
      </c>
      <c r="N996" t="s">
        <v>261</v>
      </c>
      <c r="O996">
        <v>0.04</v>
      </c>
      <c r="P996" t="s">
        <v>1076</v>
      </c>
      <c r="Q996"/>
      <c r="T996" t="s">
        <v>1077</v>
      </c>
    </row>
    <row r="997" spans="2:20" hidden="1" x14ac:dyDescent="0.45">
      <c r="B997" s="29" t="s">
        <v>24</v>
      </c>
      <c r="F997" t="s">
        <v>1071</v>
      </c>
      <c r="G997" t="s">
        <v>1072</v>
      </c>
      <c r="H997" t="s">
        <v>1144</v>
      </c>
      <c r="I997" t="s">
        <v>225</v>
      </c>
      <c r="J997" t="s">
        <v>1132</v>
      </c>
      <c r="K997" t="s">
        <v>20</v>
      </c>
      <c r="M997" t="s">
        <v>1075</v>
      </c>
      <c r="N997" t="s">
        <v>261</v>
      </c>
      <c r="O997">
        <v>3.4</v>
      </c>
      <c r="P997" t="s">
        <v>1076</v>
      </c>
      <c r="Q997"/>
      <c r="T997" t="s">
        <v>1077</v>
      </c>
    </row>
    <row r="998" spans="2:20" hidden="1" x14ac:dyDescent="0.45">
      <c r="B998" s="29" t="s">
        <v>24</v>
      </c>
      <c r="F998" t="s">
        <v>1071</v>
      </c>
      <c r="G998" t="s">
        <v>1072</v>
      </c>
      <c r="H998" t="s">
        <v>1145</v>
      </c>
      <c r="I998" t="s">
        <v>225</v>
      </c>
      <c r="J998" t="s">
        <v>1146</v>
      </c>
      <c r="K998" t="s">
        <v>20</v>
      </c>
      <c r="M998" t="s">
        <v>1080</v>
      </c>
      <c r="N998" t="s">
        <v>261</v>
      </c>
      <c r="O998">
        <v>0.75</v>
      </c>
      <c r="P998" t="s">
        <v>1076</v>
      </c>
      <c r="Q998"/>
      <c r="T998" t="s">
        <v>1077</v>
      </c>
    </row>
    <row r="999" spans="2:20" hidden="1" x14ac:dyDescent="0.45">
      <c r="B999" s="29" t="s">
        <v>24</v>
      </c>
      <c r="F999" t="s">
        <v>1071</v>
      </c>
      <c r="G999" t="s">
        <v>1072</v>
      </c>
      <c r="H999" t="s">
        <v>1147</v>
      </c>
      <c r="I999" t="s">
        <v>225</v>
      </c>
      <c r="J999" t="s">
        <v>1146</v>
      </c>
      <c r="K999" t="s">
        <v>20</v>
      </c>
      <c r="M999" t="s">
        <v>1085</v>
      </c>
      <c r="N999" t="s">
        <v>261</v>
      </c>
      <c r="O999">
        <v>0.01</v>
      </c>
      <c r="P999" t="s">
        <v>1076</v>
      </c>
      <c r="Q999"/>
      <c r="T999" t="s">
        <v>1077</v>
      </c>
    </row>
    <row r="1000" spans="2:20" hidden="1" x14ac:dyDescent="0.45">
      <c r="B1000" s="29" t="s">
        <v>24</v>
      </c>
      <c r="F1000" t="s">
        <v>1071</v>
      </c>
      <c r="G1000" t="s">
        <v>1072</v>
      </c>
      <c r="H1000" t="s">
        <v>1148</v>
      </c>
      <c r="I1000" t="s">
        <v>225</v>
      </c>
      <c r="J1000" t="s">
        <v>1146</v>
      </c>
      <c r="K1000" t="s">
        <v>20</v>
      </c>
      <c r="M1000" t="s">
        <v>1085</v>
      </c>
      <c r="N1000" t="s">
        <v>261</v>
      </c>
      <c r="O1000">
        <v>0.01</v>
      </c>
      <c r="P1000" t="s">
        <v>1076</v>
      </c>
      <c r="Q1000"/>
      <c r="T1000" t="s">
        <v>1077</v>
      </c>
    </row>
    <row r="1001" spans="2:20" hidden="1" x14ac:dyDescent="0.45">
      <c r="B1001" s="29" t="s">
        <v>24</v>
      </c>
      <c r="F1001" t="s">
        <v>1071</v>
      </c>
      <c r="G1001" t="s">
        <v>1072</v>
      </c>
      <c r="H1001" t="s">
        <v>1149</v>
      </c>
      <c r="I1001" t="s">
        <v>225</v>
      </c>
      <c r="J1001" t="s">
        <v>1146</v>
      </c>
      <c r="K1001" t="s">
        <v>20</v>
      </c>
      <c r="M1001" t="s">
        <v>1085</v>
      </c>
      <c r="N1001" t="s">
        <v>261</v>
      </c>
      <c r="O1001">
        <v>0.04</v>
      </c>
      <c r="P1001" t="s">
        <v>1076</v>
      </c>
      <c r="Q1001"/>
      <c r="T1001" t="s">
        <v>1077</v>
      </c>
    </row>
    <row r="1002" spans="2:20" hidden="1" x14ac:dyDescent="0.45">
      <c r="B1002" s="29" t="s">
        <v>24</v>
      </c>
      <c r="F1002" t="s">
        <v>1071</v>
      </c>
      <c r="G1002" t="s">
        <v>1072</v>
      </c>
      <c r="H1002" t="s">
        <v>1150</v>
      </c>
      <c r="I1002" t="s">
        <v>225</v>
      </c>
      <c r="J1002" t="s">
        <v>1146</v>
      </c>
      <c r="K1002" t="s">
        <v>20</v>
      </c>
      <c r="M1002" t="s">
        <v>1075</v>
      </c>
      <c r="N1002" t="s">
        <v>261</v>
      </c>
      <c r="O1002">
        <v>0.02</v>
      </c>
      <c r="P1002" t="s">
        <v>1076</v>
      </c>
      <c r="Q1002"/>
      <c r="T1002" t="s">
        <v>1077</v>
      </c>
    </row>
    <row r="1003" spans="2:20" hidden="1" x14ac:dyDescent="0.45">
      <c r="B1003" s="29" t="s">
        <v>24</v>
      </c>
      <c r="F1003" t="s">
        <v>1071</v>
      </c>
      <c r="G1003" t="s">
        <v>1072</v>
      </c>
      <c r="H1003" t="s">
        <v>1151</v>
      </c>
      <c r="I1003" t="s">
        <v>225</v>
      </c>
      <c r="J1003" t="s">
        <v>1146</v>
      </c>
      <c r="K1003" t="s">
        <v>20</v>
      </c>
      <c r="M1003" t="s">
        <v>1075</v>
      </c>
      <c r="N1003" t="s">
        <v>261</v>
      </c>
      <c r="O1003">
        <v>0.02</v>
      </c>
      <c r="P1003" t="s">
        <v>1076</v>
      </c>
      <c r="Q1003"/>
      <c r="T1003" t="s">
        <v>1077</v>
      </c>
    </row>
    <row r="1004" spans="2:20" hidden="1" x14ac:dyDescent="0.45">
      <c r="B1004" s="29" t="s">
        <v>24</v>
      </c>
      <c r="F1004" t="s">
        <v>1071</v>
      </c>
      <c r="G1004" t="s">
        <v>1072</v>
      </c>
      <c r="H1004" t="s">
        <v>1152</v>
      </c>
      <c r="I1004" t="s">
        <v>225</v>
      </c>
      <c r="J1004" t="s">
        <v>1146</v>
      </c>
      <c r="K1004" t="s">
        <v>20</v>
      </c>
      <c r="M1004" t="s">
        <v>1085</v>
      </c>
      <c r="N1004" t="s">
        <v>261</v>
      </c>
      <c r="O1004">
        <v>0.01</v>
      </c>
      <c r="P1004" t="s">
        <v>1076</v>
      </c>
      <c r="Q1004"/>
      <c r="T1004" t="s">
        <v>1077</v>
      </c>
    </row>
    <row r="1005" spans="2:20" hidden="1" x14ac:dyDescent="0.45">
      <c r="B1005" s="29" t="s">
        <v>24</v>
      </c>
      <c r="F1005" t="s">
        <v>1071</v>
      </c>
      <c r="G1005" t="s">
        <v>1072</v>
      </c>
      <c r="H1005" t="s">
        <v>1153</v>
      </c>
      <c r="I1005" t="s">
        <v>225</v>
      </c>
      <c r="J1005" t="s">
        <v>1109</v>
      </c>
      <c r="K1005" t="s">
        <v>20</v>
      </c>
      <c r="M1005" t="s">
        <v>1085</v>
      </c>
      <c r="N1005" t="s">
        <v>261</v>
      </c>
      <c r="O1005">
        <v>0.74</v>
      </c>
      <c r="P1005" t="s">
        <v>1076</v>
      </c>
      <c r="Q1005"/>
      <c r="T1005" t="s">
        <v>1077</v>
      </c>
    </row>
    <row r="1006" spans="2:20" hidden="1" x14ac:dyDescent="0.45">
      <c r="B1006" s="29" t="s">
        <v>24</v>
      </c>
      <c r="F1006" t="s">
        <v>1071</v>
      </c>
      <c r="G1006" t="s">
        <v>1072</v>
      </c>
      <c r="H1006" t="s">
        <v>1154</v>
      </c>
      <c r="I1006" t="s">
        <v>225</v>
      </c>
      <c r="J1006" t="s">
        <v>1146</v>
      </c>
      <c r="K1006" t="s">
        <v>20</v>
      </c>
      <c r="M1006" t="s">
        <v>1080</v>
      </c>
      <c r="N1006" t="s">
        <v>261</v>
      </c>
      <c r="O1006">
        <v>0.01</v>
      </c>
      <c r="P1006" t="s">
        <v>1076</v>
      </c>
      <c r="Q1006"/>
      <c r="T1006" t="s">
        <v>1077</v>
      </c>
    </row>
    <row r="1007" spans="2:20" hidden="1" x14ac:dyDescent="0.45">
      <c r="B1007" s="29" t="s">
        <v>24</v>
      </c>
      <c r="F1007" t="s">
        <v>1071</v>
      </c>
      <c r="G1007" t="s">
        <v>1072</v>
      </c>
      <c r="H1007" t="s">
        <v>1155</v>
      </c>
      <c r="I1007" t="s">
        <v>225</v>
      </c>
      <c r="J1007" t="s">
        <v>1109</v>
      </c>
      <c r="K1007" t="s">
        <v>20</v>
      </c>
      <c r="M1007" t="s">
        <v>1082</v>
      </c>
      <c r="N1007" t="s">
        <v>261</v>
      </c>
      <c r="O1007">
        <v>0.03</v>
      </c>
      <c r="P1007" t="s">
        <v>1076</v>
      </c>
      <c r="Q1007"/>
      <c r="T1007" t="s">
        <v>1077</v>
      </c>
    </row>
    <row r="1008" spans="2:20" hidden="1" x14ac:dyDescent="0.45">
      <c r="B1008" s="29" t="s">
        <v>24</v>
      </c>
      <c r="F1008" t="s">
        <v>1071</v>
      </c>
      <c r="G1008" t="s">
        <v>1072</v>
      </c>
      <c r="H1008" t="s">
        <v>1156</v>
      </c>
      <c r="I1008" t="s">
        <v>225</v>
      </c>
      <c r="J1008" t="s">
        <v>1146</v>
      </c>
      <c r="K1008" t="s">
        <v>20</v>
      </c>
      <c r="M1008" t="s">
        <v>1075</v>
      </c>
      <c r="N1008" t="s">
        <v>261</v>
      </c>
      <c r="O1008">
        <v>0.06</v>
      </c>
      <c r="P1008" t="s">
        <v>1076</v>
      </c>
      <c r="Q1008"/>
      <c r="T1008" t="s">
        <v>1077</v>
      </c>
    </row>
    <row r="1009" spans="1:20" hidden="1" x14ac:dyDescent="0.45">
      <c r="B1009" s="29" t="s">
        <v>24</v>
      </c>
      <c r="F1009" t="s">
        <v>1071</v>
      </c>
      <c r="G1009" t="s">
        <v>1072</v>
      </c>
      <c r="H1009" t="s">
        <v>1157</v>
      </c>
      <c r="I1009" t="s">
        <v>225</v>
      </c>
      <c r="J1009" t="s">
        <v>1158</v>
      </c>
      <c r="K1009" t="s">
        <v>20</v>
      </c>
      <c r="M1009" t="s">
        <v>1075</v>
      </c>
      <c r="N1009" t="s">
        <v>261</v>
      </c>
      <c r="O1009">
        <v>5.0599999999999996</v>
      </c>
      <c r="P1009" t="s">
        <v>1076</v>
      </c>
      <c r="Q1009"/>
      <c r="T1009" t="s">
        <v>1077</v>
      </c>
    </row>
    <row r="1010" spans="1:20" hidden="1" x14ac:dyDescent="0.45">
      <c r="B1010" s="29" t="s">
        <v>24</v>
      </c>
      <c r="F1010" t="s">
        <v>1071</v>
      </c>
      <c r="G1010" t="s">
        <v>1072</v>
      </c>
      <c r="H1010" t="s">
        <v>1159</v>
      </c>
      <c r="I1010" t="s">
        <v>225</v>
      </c>
      <c r="J1010" t="s">
        <v>1158</v>
      </c>
      <c r="K1010" t="s">
        <v>20</v>
      </c>
      <c r="M1010" t="s">
        <v>1075</v>
      </c>
      <c r="N1010" t="s">
        <v>261</v>
      </c>
      <c r="O1010">
        <v>18.600000000000001</v>
      </c>
      <c r="P1010" t="s">
        <v>1076</v>
      </c>
      <c r="Q1010"/>
      <c r="T1010" t="s">
        <v>1077</v>
      </c>
    </row>
    <row r="1011" spans="1:20" hidden="1" x14ac:dyDescent="0.45">
      <c r="B1011" s="29" t="s">
        <v>24</v>
      </c>
      <c r="F1011" t="s">
        <v>1071</v>
      </c>
      <c r="G1011" t="s">
        <v>1072</v>
      </c>
      <c r="H1011" t="s">
        <v>1160</v>
      </c>
      <c r="I1011" t="s">
        <v>225</v>
      </c>
      <c r="J1011" t="s">
        <v>1109</v>
      </c>
      <c r="K1011" t="s">
        <v>20</v>
      </c>
      <c r="M1011" t="s">
        <v>1085</v>
      </c>
      <c r="N1011" t="s">
        <v>261</v>
      </c>
      <c r="O1011">
        <v>0.23</v>
      </c>
      <c r="P1011" t="s">
        <v>1076</v>
      </c>
      <c r="Q1011"/>
      <c r="T1011" t="s">
        <v>1077</v>
      </c>
    </row>
    <row r="1012" spans="1:20" hidden="1" x14ac:dyDescent="0.45">
      <c r="B1012" s="29" t="s">
        <v>24</v>
      </c>
      <c r="F1012" t="s">
        <v>1071</v>
      </c>
      <c r="G1012" t="s">
        <v>1072</v>
      </c>
      <c r="H1012" t="s">
        <v>1161</v>
      </c>
      <c r="I1012" t="s">
        <v>225</v>
      </c>
      <c r="J1012" t="s">
        <v>1146</v>
      </c>
      <c r="K1012" t="s">
        <v>20</v>
      </c>
      <c r="M1012" t="s">
        <v>1075</v>
      </c>
      <c r="N1012" t="s">
        <v>261</v>
      </c>
      <c r="O1012">
        <v>1.31</v>
      </c>
      <c r="P1012" t="s">
        <v>1076</v>
      </c>
      <c r="Q1012"/>
      <c r="T1012" t="s">
        <v>1077</v>
      </c>
    </row>
    <row r="1013" spans="1:20" hidden="1" x14ac:dyDescent="0.45">
      <c r="B1013" s="29" t="s">
        <v>24</v>
      </c>
      <c r="F1013" t="s">
        <v>1071</v>
      </c>
      <c r="G1013" t="s">
        <v>1072</v>
      </c>
      <c r="H1013" t="s">
        <v>1162</v>
      </c>
      <c r="I1013" t="s">
        <v>225</v>
      </c>
      <c r="J1013" t="s">
        <v>1146</v>
      </c>
      <c r="K1013" t="s">
        <v>20</v>
      </c>
      <c r="M1013" t="s">
        <v>1082</v>
      </c>
      <c r="N1013" t="s">
        <v>261</v>
      </c>
      <c r="O1013">
        <v>1.27</v>
      </c>
      <c r="P1013" t="s">
        <v>1076</v>
      </c>
      <c r="Q1013"/>
      <c r="T1013" t="s">
        <v>1077</v>
      </c>
    </row>
    <row r="1014" spans="1:20" hidden="1" x14ac:dyDescent="0.45">
      <c r="B1014" s="29" t="s">
        <v>24</v>
      </c>
      <c r="F1014" t="s">
        <v>1071</v>
      </c>
      <c r="G1014" t="s">
        <v>1072</v>
      </c>
      <c r="H1014" t="s">
        <v>1163</v>
      </c>
      <c r="I1014" t="s">
        <v>225</v>
      </c>
      <c r="J1014" t="s">
        <v>1158</v>
      </c>
      <c r="K1014" t="s">
        <v>20</v>
      </c>
      <c r="M1014" t="s">
        <v>1085</v>
      </c>
      <c r="N1014" t="s">
        <v>261</v>
      </c>
      <c r="O1014">
        <v>0.01</v>
      </c>
      <c r="P1014" t="s">
        <v>1076</v>
      </c>
      <c r="Q1014"/>
      <c r="T1014" t="s">
        <v>1077</v>
      </c>
    </row>
    <row r="1015" spans="1:20" hidden="1" x14ac:dyDescent="0.45">
      <c r="B1015" s="29" t="s">
        <v>24</v>
      </c>
      <c r="F1015" t="s">
        <v>1071</v>
      </c>
      <c r="G1015" t="s">
        <v>1072</v>
      </c>
      <c r="H1015" t="s">
        <v>1164</v>
      </c>
      <c r="I1015" t="s">
        <v>225</v>
      </c>
      <c r="J1015" t="s">
        <v>1146</v>
      </c>
      <c r="K1015" t="s">
        <v>20</v>
      </c>
      <c r="M1015" t="s">
        <v>1082</v>
      </c>
      <c r="N1015" t="s">
        <v>261</v>
      </c>
      <c r="O1015">
        <v>0.09</v>
      </c>
      <c r="P1015" t="s">
        <v>1076</v>
      </c>
      <c r="Q1015"/>
      <c r="T1015" t="s">
        <v>1077</v>
      </c>
    </row>
    <row r="1016" spans="1:20" hidden="1" x14ac:dyDescent="0.45">
      <c r="F1016" t="s">
        <v>1165</v>
      </c>
      <c r="G1016" t="s">
        <v>1166</v>
      </c>
      <c r="H1016" t="s">
        <v>1167</v>
      </c>
      <c r="I1016" t="s">
        <v>225</v>
      </c>
      <c r="J1016" t="s">
        <v>1168</v>
      </c>
      <c r="K1016" t="s">
        <v>228</v>
      </c>
      <c r="M1016" t="s">
        <v>228</v>
      </c>
      <c r="N1016" t="s">
        <v>236</v>
      </c>
      <c r="O1016">
        <v>3.7000000000000002E-3</v>
      </c>
      <c r="P1016" t="s">
        <v>1169</v>
      </c>
      <c r="Q1016"/>
      <c r="R1016">
        <v>2.2000000000000001E-3</v>
      </c>
      <c r="S1016">
        <v>5.0000000000000001E-3</v>
      </c>
      <c r="T1016" t="s">
        <v>1170</v>
      </c>
    </row>
    <row r="1017" spans="1:20" hidden="1" x14ac:dyDescent="0.45">
      <c r="B1017" s="29" t="s">
        <v>27</v>
      </c>
      <c r="F1017" t="s">
        <v>1171</v>
      </c>
      <c r="G1017" t="s">
        <v>1172</v>
      </c>
      <c r="H1017" t="s">
        <v>1141</v>
      </c>
      <c r="I1017" t="s">
        <v>275</v>
      </c>
      <c r="J1017" t="s">
        <v>1168</v>
      </c>
      <c r="K1017" t="s">
        <v>228</v>
      </c>
      <c r="M1017" t="s">
        <v>228</v>
      </c>
      <c r="N1017" t="s">
        <v>27</v>
      </c>
      <c r="O1017">
        <v>3.0000000000000001E-3</v>
      </c>
      <c r="P1017" t="s">
        <v>1173</v>
      </c>
      <c r="Q1017"/>
      <c r="R1017">
        <v>1.8E-3</v>
      </c>
      <c r="S1017">
        <v>4.1000000000000003E-3</v>
      </c>
      <c r="T1017" t="s">
        <v>1174</v>
      </c>
    </row>
    <row r="1018" spans="1:20" hidden="1" x14ac:dyDescent="0.45">
      <c r="F1018" t="s">
        <v>1171</v>
      </c>
      <c r="G1018" t="s">
        <v>1172</v>
      </c>
      <c r="H1018" t="s">
        <v>1175</v>
      </c>
      <c r="I1018" t="s">
        <v>225</v>
      </c>
      <c r="J1018" t="s">
        <v>523</v>
      </c>
      <c r="K1018" t="s">
        <v>228</v>
      </c>
      <c r="M1018" t="s">
        <v>228</v>
      </c>
      <c r="N1018" t="s">
        <v>236</v>
      </c>
      <c r="O1018">
        <v>1.4999999999999999E-2</v>
      </c>
      <c r="P1018" t="s">
        <v>1169</v>
      </c>
      <c r="Q1018"/>
      <c r="T1018" t="s">
        <v>1176</v>
      </c>
    </row>
    <row r="1019" spans="1:20" hidden="1" x14ac:dyDescent="0.45">
      <c r="B1019" s="29" t="s">
        <v>43</v>
      </c>
      <c r="F1019" t="s">
        <v>1171</v>
      </c>
      <c r="G1019" t="s">
        <v>1172</v>
      </c>
      <c r="H1019" t="s">
        <v>1177</v>
      </c>
      <c r="I1019" t="s">
        <v>275</v>
      </c>
      <c r="J1019" t="s">
        <v>523</v>
      </c>
      <c r="K1019" t="s">
        <v>228</v>
      </c>
      <c r="M1019" t="s">
        <v>228</v>
      </c>
      <c r="N1019" t="s">
        <v>28</v>
      </c>
      <c r="O1019">
        <v>4.1000000000000003E-3</v>
      </c>
      <c r="P1019" t="s">
        <v>1173</v>
      </c>
      <c r="Q1019"/>
      <c r="R1019">
        <v>2.3999999999999998E-3</v>
      </c>
      <c r="S1019">
        <v>5.4999999999999997E-3</v>
      </c>
      <c r="T1019" t="s">
        <v>1174</v>
      </c>
    </row>
    <row r="1020" spans="1:20" hidden="1" x14ac:dyDescent="0.45">
      <c r="F1020" t="s">
        <v>1171</v>
      </c>
      <c r="G1020" t="s">
        <v>1172</v>
      </c>
      <c r="H1020" t="s">
        <v>1177</v>
      </c>
      <c r="I1020" t="s">
        <v>275</v>
      </c>
      <c r="J1020" t="s">
        <v>523</v>
      </c>
      <c r="K1020" t="s">
        <v>228</v>
      </c>
      <c r="M1020" t="s">
        <v>228</v>
      </c>
      <c r="N1020" t="s">
        <v>236</v>
      </c>
      <c r="O1020">
        <v>1.4999999999999999E-2</v>
      </c>
      <c r="P1020" t="s">
        <v>1173</v>
      </c>
      <c r="Q1020"/>
      <c r="R1020">
        <v>8.9999999999999993E-3</v>
      </c>
      <c r="S1020">
        <v>2.0299999999999999E-2</v>
      </c>
      <c r="T1020" t="s">
        <v>1174</v>
      </c>
    </row>
    <row r="1021" spans="1:20" hidden="1" x14ac:dyDescent="0.45">
      <c r="C1021" s="29" t="s">
        <v>179</v>
      </c>
      <c r="D1021" s="29" t="s">
        <v>53</v>
      </c>
      <c r="F1021" t="s">
        <v>1178</v>
      </c>
      <c r="G1021" t="s">
        <v>1179</v>
      </c>
      <c r="H1021" t="s">
        <v>289</v>
      </c>
      <c r="I1021" t="s">
        <v>225</v>
      </c>
      <c r="J1021" t="s">
        <v>1180</v>
      </c>
      <c r="K1021" t="s">
        <v>1181</v>
      </c>
      <c r="M1021" t="s">
        <v>228</v>
      </c>
      <c r="N1021" t="s">
        <v>236</v>
      </c>
      <c r="O1021">
        <v>3.1</v>
      </c>
      <c r="P1021" t="s">
        <v>1182</v>
      </c>
      <c r="Q1021" s="27">
        <f>O1021/'Transportation Calcs'!$B$44</f>
        <v>7.1073394678316127E-5</v>
      </c>
      <c r="R1021">
        <v>0.75</v>
      </c>
      <c r="S1021">
        <v>5</v>
      </c>
      <c r="T1021" t="s">
        <v>1183</v>
      </c>
    </row>
    <row r="1022" spans="1:20" hidden="1" x14ac:dyDescent="0.45">
      <c r="A1022" s="29" t="s">
        <v>3065</v>
      </c>
      <c r="B1022" s="29" t="s">
        <v>32</v>
      </c>
      <c r="C1022" s="29" t="s">
        <v>179</v>
      </c>
      <c r="D1022" s="29" t="s">
        <v>53</v>
      </c>
      <c r="F1022" t="s">
        <v>1178</v>
      </c>
      <c r="G1022" t="s">
        <v>1179</v>
      </c>
      <c r="H1022" t="s">
        <v>281</v>
      </c>
      <c r="I1022" t="s">
        <v>225</v>
      </c>
      <c r="J1022" t="s">
        <v>1184</v>
      </c>
      <c r="K1022" t="s">
        <v>1181</v>
      </c>
      <c r="M1022" t="s">
        <v>228</v>
      </c>
      <c r="N1022" t="s">
        <v>32</v>
      </c>
      <c r="O1022">
        <v>179</v>
      </c>
      <c r="P1022" t="s">
        <v>356</v>
      </c>
      <c r="Q1022" s="27">
        <f>O1022/('Transportation Calcs'!$B$44*1000)</f>
        <v>4.1039153701350283E-6</v>
      </c>
      <c r="R1022">
        <v>93</v>
      </c>
      <c r="S1022">
        <v>321</v>
      </c>
      <c r="T1022" t="s">
        <v>1185</v>
      </c>
    </row>
    <row r="1023" spans="1:20" hidden="1" x14ac:dyDescent="0.45">
      <c r="C1023" s="29" t="s">
        <v>179</v>
      </c>
      <c r="D1023" s="29" t="s">
        <v>53</v>
      </c>
      <c r="F1023" t="s">
        <v>1178</v>
      </c>
      <c r="G1023" t="s">
        <v>1179</v>
      </c>
      <c r="H1023" t="s">
        <v>1186</v>
      </c>
      <c r="I1023" t="s">
        <v>225</v>
      </c>
      <c r="J1023" t="s">
        <v>1180</v>
      </c>
      <c r="K1023" t="s">
        <v>1181</v>
      </c>
      <c r="M1023" t="s">
        <v>228</v>
      </c>
      <c r="N1023" t="s">
        <v>698</v>
      </c>
      <c r="O1023">
        <v>90.9</v>
      </c>
      <c r="P1023" t="s">
        <v>1187</v>
      </c>
      <c r="Q1023"/>
      <c r="T1023" t="s">
        <v>1188</v>
      </c>
    </row>
    <row r="1024" spans="1:20" hidden="1" x14ac:dyDescent="0.45">
      <c r="C1024" s="29" t="s">
        <v>179</v>
      </c>
      <c r="D1024" s="29" t="s">
        <v>53</v>
      </c>
      <c r="F1024" t="s">
        <v>1178</v>
      </c>
      <c r="G1024" t="s">
        <v>1179</v>
      </c>
      <c r="H1024" t="s">
        <v>1189</v>
      </c>
      <c r="I1024" t="s">
        <v>275</v>
      </c>
      <c r="J1024" t="s">
        <v>228</v>
      </c>
      <c r="K1024" t="s">
        <v>1181</v>
      </c>
      <c r="M1024" t="s">
        <v>228</v>
      </c>
      <c r="N1024" t="s">
        <v>267</v>
      </c>
      <c r="O1024">
        <v>1</v>
      </c>
      <c r="P1024" t="s">
        <v>1190</v>
      </c>
      <c r="Q1024" s="27">
        <f>O1024/('Transportation Calcs'!$B$44*1000)</f>
        <v>2.2926901509134235E-8</v>
      </c>
      <c r="R1024">
        <v>0.3</v>
      </c>
      <c r="S1024">
        <v>2.5</v>
      </c>
      <c r="T1024" t="s">
        <v>1191</v>
      </c>
    </row>
    <row r="1025" spans="1:20" hidden="1" x14ac:dyDescent="0.45">
      <c r="A1025" s="29" t="s">
        <v>3065</v>
      </c>
      <c r="B1025" s="29" t="s">
        <v>25</v>
      </c>
      <c r="C1025" s="29" t="s">
        <v>179</v>
      </c>
      <c r="D1025" s="29" t="s">
        <v>53</v>
      </c>
      <c r="F1025" t="s">
        <v>1178</v>
      </c>
      <c r="G1025" t="s">
        <v>1179</v>
      </c>
      <c r="H1025" t="s">
        <v>1189</v>
      </c>
      <c r="I1025" t="s">
        <v>275</v>
      </c>
      <c r="J1025" t="s">
        <v>228</v>
      </c>
      <c r="K1025" t="s">
        <v>1181</v>
      </c>
      <c r="M1025" t="s">
        <v>228</v>
      </c>
      <c r="N1025" t="s">
        <v>25</v>
      </c>
      <c r="O1025">
        <v>10.7</v>
      </c>
      <c r="P1025" t="s">
        <v>518</v>
      </c>
      <c r="Q1025" s="27">
        <f>O1025/'Transportation Calcs'!$B$44</f>
        <v>2.4531784614773629E-4</v>
      </c>
      <c r="R1025">
        <v>6</v>
      </c>
      <c r="S1025">
        <v>19</v>
      </c>
      <c r="T1025" t="s">
        <v>1191</v>
      </c>
    </row>
    <row r="1026" spans="1:20" hidden="1" x14ac:dyDescent="0.45">
      <c r="C1026" s="29" t="s">
        <v>179</v>
      </c>
      <c r="D1026" s="29" t="s">
        <v>53</v>
      </c>
      <c r="F1026" t="s">
        <v>1178</v>
      </c>
      <c r="G1026" t="s">
        <v>1179</v>
      </c>
      <c r="H1026" t="s">
        <v>1189</v>
      </c>
      <c r="I1026" t="s">
        <v>275</v>
      </c>
      <c r="J1026" t="s">
        <v>228</v>
      </c>
      <c r="K1026" t="s">
        <v>1181</v>
      </c>
      <c r="M1026" t="s">
        <v>228</v>
      </c>
      <c r="N1026" t="s">
        <v>242</v>
      </c>
      <c r="O1026">
        <v>0.05</v>
      </c>
      <c r="P1026" t="s">
        <v>1190</v>
      </c>
      <c r="Q1026" s="27">
        <f>O1026/('Transportation Calcs'!$B$44*1000)</f>
        <v>1.1463450754567118E-9</v>
      </c>
      <c r="R1026">
        <v>0.02</v>
      </c>
      <c r="S1026">
        <v>0.2</v>
      </c>
      <c r="T1026" t="s">
        <v>1191</v>
      </c>
    </row>
    <row r="1027" spans="1:20" hidden="1" x14ac:dyDescent="0.45">
      <c r="C1027" s="29" t="s">
        <v>179</v>
      </c>
      <c r="D1027" s="29" t="s">
        <v>53</v>
      </c>
      <c r="F1027" t="s">
        <v>1178</v>
      </c>
      <c r="G1027" t="s">
        <v>1179</v>
      </c>
      <c r="H1027" t="s">
        <v>1189</v>
      </c>
      <c r="I1027" t="s">
        <v>275</v>
      </c>
      <c r="J1027" t="s">
        <v>228</v>
      </c>
      <c r="K1027" t="s">
        <v>1181</v>
      </c>
      <c r="M1027" t="s">
        <v>228</v>
      </c>
      <c r="N1027" t="s">
        <v>265</v>
      </c>
      <c r="O1027">
        <v>1.7</v>
      </c>
      <c r="P1027" t="s">
        <v>1190</v>
      </c>
      <c r="Q1027" s="27">
        <f>O1027/('Transportation Calcs'!$B$44*1000)</f>
        <v>3.8975732565528203E-8</v>
      </c>
      <c r="R1027">
        <v>0.5</v>
      </c>
      <c r="S1027">
        <v>4.9000000000000004</v>
      </c>
      <c r="T1027" t="s">
        <v>1191</v>
      </c>
    </row>
    <row r="1028" spans="1:20" hidden="1" x14ac:dyDescent="0.45">
      <c r="B1028" s="29" t="s">
        <v>43</v>
      </c>
      <c r="C1028" s="29" t="s">
        <v>179</v>
      </c>
      <c r="D1028" s="29" t="s">
        <v>53</v>
      </c>
      <c r="F1028" t="s">
        <v>1178</v>
      </c>
      <c r="G1028" t="s">
        <v>1179</v>
      </c>
      <c r="H1028" t="s">
        <v>286</v>
      </c>
      <c r="I1028" t="s">
        <v>225</v>
      </c>
      <c r="J1028" t="s">
        <v>1192</v>
      </c>
      <c r="K1028" t="s">
        <v>1181</v>
      </c>
      <c r="M1028" t="s">
        <v>228</v>
      </c>
      <c r="N1028" t="s">
        <v>28</v>
      </c>
      <c r="O1028">
        <v>1.1000000000000001</v>
      </c>
      <c r="P1028" t="s">
        <v>1182</v>
      </c>
      <c r="Q1028" s="27">
        <f>O1028/'Transportation Calcs'!$B$44</f>
        <v>2.521959166004766E-5</v>
      </c>
      <c r="R1028">
        <v>0.42</v>
      </c>
      <c r="S1028">
        <v>3</v>
      </c>
      <c r="T1028" t="s">
        <v>1183</v>
      </c>
    </row>
    <row r="1029" spans="1:20" hidden="1" x14ac:dyDescent="0.45">
      <c r="C1029" s="29" t="s">
        <v>3074</v>
      </c>
      <c r="D1029" s="29" t="s">
        <v>196</v>
      </c>
      <c r="F1029" t="s">
        <v>1193</v>
      </c>
      <c r="G1029" t="s">
        <v>1194</v>
      </c>
      <c r="H1029" t="s">
        <v>1189</v>
      </c>
      <c r="I1029" t="s">
        <v>275</v>
      </c>
      <c r="J1029" t="s">
        <v>228</v>
      </c>
      <c r="K1029" t="s">
        <v>1195</v>
      </c>
      <c r="M1029" t="s">
        <v>228</v>
      </c>
      <c r="N1029" t="s">
        <v>291</v>
      </c>
      <c r="O1029">
        <v>0.56999999999999995</v>
      </c>
      <c r="P1029" t="s">
        <v>1196</v>
      </c>
      <c r="Q1029"/>
      <c r="T1029" t="s">
        <v>1197</v>
      </c>
    </row>
    <row r="1030" spans="1:20" hidden="1" x14ac:dyDescent="0.45">
      <c r="C1030" s="29" t="s">
        <v>3074</v>
      </c>
      <c r="D1030" s="29" t="s">
        <v>196</v>
      </c>
      <c r="F1030" t="s">
        <v>1193</v>
      </c>
      <c r="G1030" t="s">
        <v>1194</v>
      </c>
      <c r="H1030" t="s">
        <v>1189</v>
      </c>
      <c r="I1030" t="s">
        <v>275</v>
      </c>
      <c r="J1030" t="s">
        <v>228</v>
      </c>
      <c r="K1030" t="s">
        <v>1195</v>
      </c>
      <c r="M1030" t="s">
        <v>228</v>
      </c>
      <c r="N1030" t="s">
        <v>358</v>
      </c>
      <c r="O1030">
        <v>0.02</v>
      </c>
      <c r="P1030" t="s">
        <v>1190</v>
      </c>
      <c r="Q1030" s="27">
        <f>O1030/('Transportation Calcs'!$B$64*1000)</f>
        <v>4.9695311667886112E-10</v>
      </c>
      <c r="R1030">
        <v>0</v>
      </c>
      <c r="S1030">
        <v>0</v>
      </c>
      <c r="T1030" t="s">
        <v>1198</v>
      </c>
    </row>
    <row r="1031" spans="1:20" hidden="1" x14ac:dyDescent="0.45">
      <c r="C1031" s="29" t="s">
        <v>3074</v>
      </c>
      <c r="D1031" s="29" t="s">
        <v>196</v>
      </c>
      <c r="F1031" t="s">
        <v>1193</v>
      </c>
      <c r="G1031" t="s">
        <v>1194</v>
      </c>
      <c r="H1031" t="s">
        <v>1189</v>
      </c>
      <c r="I1031" t="s">
        <v>275</v>
      </c>
      <c r="J1031" t="s">
        <v>228</v>
      </c>
      <c r="K1031" t="s">
        <v>1195</v>
      </c>
      <c r="M1031" t="s">
        <v>228</v>
      </c>
      <c r="N1031" t="s">
        <v>358</v>
      </c>
      <c r="O1031">
        <v>0.02</v>
      </c>
      <c r="P1031" t="s">
        <v>1190</v>
      </c>
      <c r="Q1031" s="27">
        <f>O1031/('Transportation Calcs'!$B$64*1000)</f>
        <v>4.9695311667886112E-10</v>
      </c>
      <c r="R1031">
        <v>0</v>
      </c>
      <c r="S1031">
        <v>0</v>
      </c>
      <c r="T1031" t="s">
        <v>1198</v>
      </c>
    </row>
    <row r="1032" spans="1:20" hidden="1" x14ac:dyDescent="0.45">
      <c r="C1032" s="29" t="s">
        <v>3074</v>
      </c>
      <c r="D1032" s="29" t="s">
        <v>196</v>
      </c>
      <c r="F1032" t="s">
        <v>1193</v>
      </c>
      <c r="G1032" t="s">
        <v>1194</v>
      </c>
      <c r="H1032" t="s">
        <v>1189</v>
      </c>
      <c r="I1032" t="s">
        <v>275</v>
      </c>
      <c r="J1032" t="s">
        <v>228</v>
      </c>
      <c r="K1032" t="s">
        <v>1195</v>
      </c>
      <c r="M1032" t="s">
        <v>228</v>
      </c>
      <c r="N1032" t="s">
        <v>264</v>
      </c>
      <c r="O1032">
        <v>5.0000000000000001E-3</v>
      </c>
      <c r="P1032" t="s">
        <v>1190</v>
      </c>
      <c r="Q1032" s="27">
        <f>O1032/('Transportation Calcs'!$B$64*1000)</f>
        <v>1.2423827916971528E-10</v>
      </c>
      <c r="R1032">
        <v>0</v>
      </c>
      <c r="S1032">
        <v>0</v>
      </c>
      <c r="T1032" t="s">
        <v>1198</v>
      </c>
    </row>
    <row r="1033" spans="1:20" hidden="1" x14ac:dyDescent="0.45">
      <c r="C1033" s="29" t="s">
        <v>3074</v>
      </c>
      <c r="D1033" s="29" t="s">
        <v>196</v>
      </c>
      <c r="F1033" t="s">
        <v>1193</v>
      </c>
      <c r="G1033" t="s">
        <v>1194</v>
      </c>
      <c r="H1033" t="s">
        <v>1189</v>
      </c>
      <c r="I1033" t="s">
        <v>275</v>
      </c>
      <c r="J1033" t="s">
        <v>228</v>
      </c>
      <c r="K1033" t="s">
        <v>1195</v>
      </c>
      <c r="M1033" t="s">
        <v>228</v>
      </c>
      <c r="N1033" t="s">
        <v>267</v>
      </c>
      <c r="O1033">
        <v>1.2</v>
      </c>
      <c r="P1033" t="s">
        <v>1190</v>
      </c>
      <c r="Q1033" s="27">
        <f>O1033/('Transportation Calcs'!$B$64*1000)</f>
        <v>2.9817187000731663E-8</v>
      </c>
      <c r="T1033" t="s">
        <v>1198</v>
      </c>
    </row>
    <row r="1034" spans="1:20" hidden="1" x14ac:dyDescent="0.45">
      <c r="C1034" s="29" t="s">
        <v>3074</v>
      </c>
      <c r="D1034" s="29" t="s">
        <v>196</v>
      </c>
      <c r="F1034" t="s">
        <v>1193</v>
      </c>
      <c r="G1034" t="s">
        <v>1194</v>
      </c>
      <c r="H1034" t="s">
        <v>1189</v>
      </c>
      <c r="I1034" t="s">
        <v>275</v>
      </c>
      <c r="J1034" t="s">
        <v>228</v>
      </c>
      <c r="K1034" t="s">
        <v>1195</v>
      </c>
      <c r="M1034" t="s">
        <v>228</v>
      </c>
      <c r="N1034" t="s">
        <v>249</v>
      </c>
      <c r="O1034">
        <v>0.03</v>
      </c>
      <c r="P1034" t="s">
        <v>1190</v>
      </c>
      <c r="Q1034" s="27">
        <f>O1034/('Transportation Calcs'!$B$64*1000)</f>
        <v>7.4542967501829163E-10</v>
      </c>
      <c r="R1034">
        <v>0</v>
      </c>
      <c r="S1034">
        <v>0</v>
      </c>
      <c r="T1034" t="s">
        <v>1198</v>
      </c>
    </row>
    <row r="1035" spans="1:20" hidden="1" x14ac:dyDescent="0.45">
      <c r="C1035" s="29" t="s">
        <v>3074</v>
      </c>
      <c r="D1035" s="29" t="s">
        <v>196</v>
      </c>
      <c r="F1035" t="s">
        <v>1193</v>
      </c>
      <c r="G1035" t="s">
        <v>1194</v>
      </c>
      <c r="H1035" t="s">
        <v>1189</v>
      </c>
      <c r="I1035" t="s">
        <v>275</v>
      </c>
      <c r="J1035" t="s">
        <v>228</v>
      </c>
      <c r="K1035" t="s">
        <v>1195</v>
      </c>
      <c r="M1035" t="s">
        <v>228</v>
      </c>
      <c r="N1035" t="s">
        <v>267</v>
      </c>
      <c r="O1035">
        <v>1.2</v>
      </c>
      <c r="P1035" t="s">
        <v>1190</v>
      </c>
      <c r="Q1035" s="27">
        <f>O1035/('Transportation Calcs'!$B$64*1000)</f>
        <v>2.9817187000731663E-8</v>
      </c>
      <c r="T1035" t="s">
        <v>1198</v>
      </c>
    </row>
    <row r="1036" spans="1:20" hidden="1" x14ac:dyDescent="0.45">
      <c r="C1036" s="29" t="s">
        <v>3074</v>
      </c>
      <c r="D1036" s="29" t="s">
        <v>196</v>
      </c>
      <c r="F1036" t="s">
        <v>1193</v>
      </c>
      <c r="G1036" t="s">
        <v>1194</v>
      </c>
      <c r="H1036" t="s">
        <v>1189</v>
      </c>
      <c r="I1036" t="s">
        <v>275</v>
      </c>
      <c r="J1036" t="s">
        <v>228</v>
      </c>
      <c r="K1036" t="s">
        <v>1195</v>
      </c>
      <c r="M1036" t="s">
        <v>228</v>
      </c>
      <c r="N1036" t="s">
        <v>267</v>
      </c>
      <c r="O1036">
        <v>1.2</v>
      </c>
      <c r="P1036" t="s">
        <v>1190</v>
      </c>
      <c r="Q1036" s="27">
        <f>O1036/('Transportation Calcs'!$B$64*1000)</f>
        <v>2.9817187000731663E-8</v>
      </c>
      <c r="T1036" t="s">
        <v>1198</v>
      </c>
    </row>
    <row r="1037" spans="1:20" hidden="1" x14ac:dyDescent="0.45">
      <c r="C1037" s="29" t="s">
        <v>3074</v>
      </c>
      <c r="D1037" s="29" t="s">
        <v>196</v>
      </c>
      <c r="F1037" t="s">
        <v>1193</v>
      </c>
      <c r="G1037" t="s">
        <v>1194</v>
      </c>
      <c r="H1037" t="s">
        <v>1189</v>
      </c>
      <c r="I1037" t="s">
        <v>275</v>
      </c>
      <c r="J1037" t="s">
        <v>228</v>
      </c>
      <c r="K1037" t="s">
        <v>1195</v>
      </c>
      <c r="M1037" t="s">
        <v>228</v>
      </c>
      <c r="N1037" t="s">
        <v>291</v>
      </c>
      <c r="O1037">
        <v>0.56999999999999995</v>
      </c>
      <c r="P1037" t="s">
        <v>1196</v>
      </c>
      <c r="Q1037"/>
      <c r="T1037" t="s">
        <v>1197</v>
      </c>
    </row>
    <row r="1038" spans="1:20" hidden="1" x14ac:dyDescent="0.45">
      <c r="C1038" s="29" t="s">
        <v>3074</v>
      </c>
      <c r="D1038" s="29" t="s">
        <v>196</v>
      </c>
      <c r="F1038" t="s">
        <v>1193</v>
      </c>
      <c r="G1038" t="s">
        <v>1194</v>
      </c>
      <c r="H1038" t="s">
        <v>286</v>
      </c>
      <c r="I1038" t="s">
        <v>275</v>
      </c>
      <c r="J1038" t="s">
        <v>228</v>
      </c>
      <c r="K1038" t="s">
        <v>1199</v>
      </c>
      <c r="M1038" t="s">
        <v>228</v>
      </c>
      <c r="N1038" t="s">
        <v>264</v>
      </c>
      <c r="O1038">
        <v>2E-3</v>
      </c>
      <c r="P1038" t="s">
        <v>1190</v>
      </c>
      <c r="Q1038" s="27">
        <f>O1038/('Transportation Calcs'!$B$64*1000)</f>
        <v>4.9695311667886113E-11</v>
      </c>
      <c r="R1038">
        <v>0</v>
      </c>
      <c r="S1038">
        <v>0</v>
      </c>
      <c r="T1038" t="s">
        <v>1198</v>
      </c>
    </row>
    <row r="1039" spans="1:20" hidden="1" x14ac:dyDescent="0.45">
      <c r="C1039" s="29" t="s">
        <v>3074</v>
      </c>
      <c r="D1039" s="29" t="s">
        <v>196</v>
      </c>
      <c r="F1039" t="s">
        <v>1193</v>
      </c>
      <c r="G1039" t="s">
        <v>1194</v>
      </c>
      <c r="H1039" t="s">
        <v>286</v>
      </c>
      <c r="I1039" t="s">
        <v>275</v>
      </c>
      <c r="J1039" t="s">
        <v>228</v>
      </c>
      <c r="K1039" t="s">
        <v>1199</v>
      </c>
      <c r="M1039" t="s">
        <v>228</v>
      </c>
      <c r="N1039" t="s">
        <v>291</v>
      </c>
      <c r="O1039">
        <v>3.7999999999999999E-2</v>
      </c>
      <c r="P1039" t="s">
        <v>1196</v>
      </c>
      <c r="Q1039"/>
      <c r="T1039" t="s">
        <v>1197</v>
      </c>
    </row>
    <row r="1040" spans="1:20" hidden="1" x14ac:dyDescent="0.45">
      <c r="C1040" s="29" t="s">
        <v>3074</v>
      </c>
      <c r="D1040" s="29" t="s">
        <v>196</v>
      </c>
      <c r="F1040" t="s">
        <v>1193</v>
      </c>
      <c r="G1040" t="s">
        <v>1194</v>
      </c>
      <c r="H1040" t="s">
        <v>286</v>
      </c>
      <c r="I1040" t="s">
        <v>275</v>
      </c>
      <c r="J1040" t="s">
        <v>228</v>
      </c>
      <c r="K1040" t="s">
        <v>1199</v>
      </c>
      <c r="M1040" t="s">
        <v>228</v>
      </c>
      <c r="N1040" t="s">
        <v>303</v>
      </c>
      <c r="O1040">
        <v>0.01</v>
      </c>
      <c r="P1040" t="s">
        <v>1190</v>
      </c>
      <c r="Q1040" s="27">
        <f>O1040/('Transportation Calcs'!$B$64*1000)</f>
        <v>2.4847655833943056E-10</v>
      </c>
      <c r="T1040" t="s">
        <v>1198</v>
      </c>
    </row>
    <row r="1041" spans="1:20" hidden="1" x14ac:dyDescent="0.45">
      <c r="C1041" s="29" t="s">
        <v>3074</v>
      </c>
      <c r="D1041" s="29" t="s">
        <v>196</v>
      </c>
      <c r="F1041" t="s">
        <v>1193</v>
      </c>
      <c r="G1041" t="s">
        <v>1194</v>
      </c>
      <c r="H1041" t="s">
        <v>1189</v>
      </c>
      <c r="I1041" t="s">
        <v>275</v>
      </c>
      <c r="J1041" t="s">
        <v>228</v>
      </c>
      <c r="K1041" t="s">
        <v>1195</v>
      </c>
      <c r="M1041" t="s">
        <v>228</v>
      </c>
      <c r="N1041" t="s">
        <v>264</v>
      </c>
      <c r="O1041">
        <v>5.0000000000000001E-3</v>
      </c>
      <c r="P1041" t="s">
        <v>1190</v>
      </c>
      <c r="Q1041" s="27">
        <f>O1041/('Transportation Calcs'!$B$64*1000)</f>
        <v>1.2423827916971528E-10</v>
      </c>
      <c r="R1041">
        <v>0</v>
      </c>
      <c r="S1041">
        <v>0</v>
      </c>
      <c r="T1041" t="s">
        <v>1198</v>
      </c>
    </row>
    <row r="1042" spans="1:20" hidden="1" x14ac:dyDescent="0.45">
      <c r="B1042" s="29" t="s">
        <v>43</v>
      </c>
      <c r="C1042" s="29" t="s">
        <v>3074</v>
      </c>
      <c r="D1042" s="29" t="s">
        <v>196</v>
      </c>
      <c r="F1042" t="s">
        <v>1193</v>
      </c>
      <c r="G1042" t="s">
        <v>1194</v>
      </c>
      <c r="H1042" t="s">
        <v>286</v>
      </c>
      <c r="I1042" t="s">
        <v>275</v>
      </c>
      <c r="J1042" t="s">
        <v>228</v>
      </c>
      <c r="K1042" t="s">
        <v>1199</v>
      </c>
      <c r="M1042" t="s">
        <v>228</v>
      </c>
      <c r="N1042" t="s">
        <v>28</v>
      </c>
      <c r="O1042">
        <v>1.4</v>
      </c>
      <c r="P1042" t="s">
        <v>518</v>
      </c>
      <c r="Q1042" s="27">
        <f>O1042/'Transportation Calcs'!$B$64</f>
        <v>3.4786718167520274E-5</v>
      </c>
      <c r="T1042" t="s">
        <v>1200</v>
      </c>
    </row>
    <row r="1043" spans="1:20" hidden="1" x14ac:dyDescent="0.45">
      <c r="B1043" s="29" t="s">
        <v>29</v>
      </c>
      <c r="C1043" s="29" t="s">
        <v>3074</v>
      </c>
      <c r="D1043" s="29" t="s">
        <v>196</v>
      </c>
      <c r="F1043" t="s">
        <v>1193</v>
      </c>
      <c r="G1043" t="s">
        <v>1194</v>
      </c>
      <c r="H1043" t="s">
        <v>286</v>
      </c>
      <c r="I1043" t="s">
        <v>275</v>
      </c>
      <c r="J1043" t="s">
        <v>228</v>
      </c>
      <c r="K1043" t="s">
        <v>1199</v>
      </c>
      <c r="M1043" t="s">
        <v>228</v>
      </c>
      <c r="N1043" t="s">
        <v>29</v>
      </c>
      <c r="O1043">
        <v>20</v>
      </c>
      <c r="P1043" t="s">
        <v>518</v>
      </c>
      <c r="Q1043" s="27">
        <f>O1043/'Transportation Calcs'!$B$64</f>
        <v>4.9695311667886108E-4</v>
      </c>
      <c r="T1043" t="s">
        <v>1201</v>
      </c>
    </row>
    <row r="1044" spans="1:20" hidden="1" x14ac:dyDescent="0.45">
      <c r="C1044" s="29" t="s">
        <v>3074</v>
      </c>
      <c r="D1044" s="29" t="s">
        <v>196</v>
      </c>
      <c r="F1044" t="s">
        <v>1193</v>
      </c>
      <c r="G1044" t="s">
        <v>1194</v>
      </c>
      <c r="H1044" t="s">
        <v>1189</v>
      </c>
      <c r="I1044" t="s">
        <v>275</v>
      </c>
      <c r="J1044" t="s">
        <v>228</v>
      </c>
      <c r="K1044" t="s">
        <v>1195</v>
      </c>
      <c r="M1044" t="s">
        <v>228</v>
      </c>
      <c r="N1044" t="s">
        <v>272</v>
      </c>
      <c r="O1044">
        <v>8.9999999999999993E-3</v>
      </c>
      <c r="P1044" t="s">
        <v>1190</v>
      </c>
      <c r="Q1044" s="27">
        <f>O1044/('Transportation Calcs'!$B$64*1000)</f>
        <v>2.2362890250548749E-10</v>
      </c>
      <c r="R1044">
        <v>0</v>
      </c>
      <c r="S1044">
        <v>0</v>
      </c>
      <c r="T1044" t="s">
        <v>1198</v>
      </c>
    </row>
    <row r="1045" spans="1:20" hidden="1" x14ac:dyDescent="0.45">
      <c r="B1045" s="29" t="s">
        <v>43</v>
      </c>
      <c r="C1045" s="29" t="s">
        <v>3074</v>
      </c>
      <c r="D1045" s="29" t="s">
        <v>196</v>
      </c>
      <c r="F1045" t="s">
        <v>1193</v>
      </c>
      <c r="G1045" t="s">
        <v>1194</v>
      </c>
      <c r="H1045" t="s">
        <v>1189</v>
      </c>
      <c r="I1045" t="s">
        <v>275</v>
      </c>
      <c r="J1045" t="s">
        <v>228</v>
      </c>
      <c r="K1045" t="s">
        <v>1195</v>
      </c>
      <c r="M1045" t="s">
        <v>228</v>
      </c>
      <c r="N1045" t="s">
        <v>28</v>
      </c>
      <c r="O1045">
        <v>5.6</v>
      </c>
      <c r="P1045" t="s">
        <v>518</v>
      </c>
      <c r="Q1045" s="27">
        <f>O1045/'Transportation Calcs'!$B$64</f>
        <v>1.3914687267008109E-4</v>
      </c>
      <c r="T1045" t="s">
        <v>1200</v>
      </c>
    </row>
    <row r="1046" spans="1:20" hidden="1" x14ac:dyDescent="0.45">
      <c r="B1046" s="29" t="s">
        <v>27</v>
      </c>
      <c r="C1046" s="29" t="s">
        <v>3074</v>
      </c>
      <c r="D1046" s="29" t="s">
        <v>196</v>
      </c>
      <c r="F1046" t="s">
        <v>1193</v>
      </c>
      <c r="G1046" t="s">
        <v>1194</v>
      </c>
      <c r="H1046" t="s">
        <v>1189</v>
      </c>
      <c r="I1046" t="s">
        <v>275</v>
      </c>
      <c r="J1046" t="s">
        <v>228</v>
      </c>
      <c r="K1046" t="s">
        <v>1195</v>
      </c>
      <c r="M1046" t="s">
        <v>228</v>
      </c>
      <c r="N1046" t="s">
        <v>27</v>
      </c>
      <c r="O1046">
        <v>6.2</v>
      </c>
      <c r="P1046" t="s">
        <v>518</v>
      </c>
      <c r="Q1046" s="27">
        <f>O1046/'Transportation Calcs'!$B$64</f>
        <v>1.5405546617044695E-4</v>
      </c>
      <c r="T1046" t="s">
        <v>1200</v>
      </c>
    </row>
    <row r="1047" spans="1:20" hidden="1" x14ac:dyDescent="0.45">
      <c r="B1047" s="29" t="s">
        <v>27</v>
      </c>
      <c r="C1047" s="29" t="s">
        <v>3074</v>
      </c>
      <c r="D1047" s="29" t="s">
        <v>196</v>
      </c>
      <c r="F1047" t="s">
        <v>1193</v>
      </c>
      <c r="G1047" t="s">
        <v>1194</v>
      </c>
      <c r="H1047" t="s">
        <v>1189</v>
      </c>
      <c r="I1047" t="s">
        <v>275</v>
      </c>
      <c r="J1047" t="s">
        <v>228</v>
      </c>
      <c r="K1047" t="s">
        <v>1195</v>
      </c>
      <c r="M1047" t="s">
        <v>228</v>
      </c>
      <c r="N1047" t="s">
        <v>27</v>
      </c>
      <c r="O1047">
        <v>6.2</v>
      </c>
      <c r="P1047" t="s">
        <v>518</v>
      </c>
      <c r="Q1047" s="27">
        <f>O1047/'Transportation Calcs'!$B$64</f>
        <v>1.5405546617044695E-4</v>
      </c>
      <c r="T1047" t="s">
        <v>1200</v>
      </c>
    </row>
    <row r="1048" spans="1:20" hidden="1" x14ac:dyDescent="0.45">
      <c r="B1048" s="29" t="s">
        <v>43</v>
      </c>
      <c r="C1048" s="29" t="s">
        <v>3074</v>
      </c>
      <c r="D1048" s="29" t="s">
        <v>196</v>
      </c>
      <c r="F1048" t="s">
        <v>1193</v>
      </c>
      <c r="G1048" t="s">
        <v>1194</v>
      </c>
      <c r="H1048" t="s">
        <v>1189</v>
      </c>
      <c r="I1048" t="s">
        <v>275</v>
      </c>
      <c r="J1048" t="s">
        <v>228</v>
      </c>
      <c r="K1048" t="s">
        <v>1195</v>
      </c>
      <c r="M1048" t="s">
        <v>228</v>
      </c>
      <c r="N1048" t="s">
        <v>28</v>
      </c>
      <c r="O1048">
        <v>5.6</v>
      </c>
      <c r="P1048" t="s">
        <v>518</v>
      </c>
      <c r="Q1048" s="27">
        <f>O1048/'Transportation Calcs'!$B$64</f>
        <v>1.3914687267008109E-4</v>
      </c>
      <c r="T1048" t="s">
        <v>1200</v>
      </c>
    </row>
    <row r="1049" spans="1:20" hidden="1" x14ac:dyDescent="0.45">
      <c r="A1049" s="29" t="s">
        <v>3065</v>
      </c>
      <c r="B1049" s="29" t="s">
        <v>25</v>
      </c>
      <c r="C1049" s="29" t="s">
        <v>3074</v>
      </c>
      <c r="D1049" s="29" t="s">
        <v>196</v>
      </c>
      <c r="F1049" t="s">
        <v>1193</v>
      </c>
      <c r="G1049" t="s">
        <v>1194</v>
      </c>
      <c r="H1049" t="s">
        <v>1189</v>
      </c>
      <c r="I1049" t="s">
        <v>275</v>
      </c>
      <c r="J1049" t="s">
        <v>228</v>
      </c>
      <c r="K1049" t="s">
        <v>1195</v>
      </c>
      <c r="M1049" t="s">
        <v>228</v>
      </c>
      <c r="N1049" t="s">
        <v>25</v>
      </c>
      <c r="O1049">
        <v>7.4</v>
      </c>
      <c r="P1049" t="s">
        <v>518</v>
      </c>
      <c r="Q1049" s="27">
        <f>O1049/'Transportation Calcs'!$B$64</f>
        <v>1.8387265317117862E-4</v>
      </c>
      <c r="T1049" t="s">
        <v>1202</v>
      </c>
    </row>
    <row r="1050" spans="1:20" hidden="1" x14ac:dyDescent="0.45">
      <c r="B1050" s="29" t="s">
        <v>29</v>
      </c>
      <c r="C1050" s="29" t="s">
        <v>3074</v>
      </c>
      <c r="D1050" s="29" t="s">
        <v>196</v>
      </c>
      <c r="F1050" t="s">
        <v>1193</v>
      </c>
      <c r="G1050" t="s">
        <v>1194</v>
      </c>
      <c r="H1050" t="s">
        <v>1189</v>
      </c>
      <c r="I1050" t="s">
        <v>275</v>
      </c>
      <c r="J1050" t="s">
        <v>228</v>
      </c>
      <c r="K1050" t="s">
        <v>1195</v>
      </c>
      <c r="M1050" t="s">
        <v>228</v>
      </c>
      <c r="N1050" t="s">
        <v>29</v>
      </c>
      <c r="O1050">
        <v>20</v>
      </c>
      <c r="P1050" t="s">
        <v>518</v>
      </c>
      <c r="Q1050" s="27">
        <f>O1050/'Transportation Calcs'!$B$64</f>
        <v>4.9695311667886108E-4</v>
      </c>
      <c r="T1050" t="s">
        <v>1201</v>
      </c>
    </row>
    <row r="1051" spans="1:20" hidden="1" x14ac:dyDescent="0.45">
      <c r="C1051" s="29" t="s">
        <v>3074</v>
      </c>
      <c r="D1051" s="29" t="s">
        <v>196</v>
      </c>
      <c r="F1051" t="s">
        <v>1193</v>
      </c>
      <c r="G1051" t="s">
        <v>1194</v>
      </c>
      <c r="H1051" t="s">
        <v>1189</v>
      </c>
      <c r="I1051" t="s">
        <v>275</v>
      </c>
      <c r="J1051" t="s">
        <v>228</v>
      </c>
      <c r="K1051" t="s">
        <v>1195</v>
      </c>
      <c r="M1051" t="s">
        <v>228</v>
      </c>
      <c r="N1051" t="s">
        <v>279</v>
      </c>
      <c r="O1051">
        <v>32</v>
      </c>
      <c r="P1051" t="s">
        <v>1190</v>
      </c>
      <c r="Q1051" s="27">
        <f>O1051/('Transportation Calcs'!$B$64*1000)</f>
        <v>7.9512498668617781E-7</v>
      </c>
      <c r="T1051" t="s">
        <v>1198</v>
      </c>
    </row>
    <row r="1052" spans="1:20" hidden="1" x14ac:dyDescent="0.45">
      <c r="C1052" s="29" t="s">
        <v>3074</v>
      </c>
      <c r="D1052" s="29" t="s">
        <v>196</v>
      </c>
      <c r="F1052" t="s">
        <v>1193</v>
      </c>
      <c r="G1052" t="s">
        <v>1194</v>
      </c>
      <c r="H1052" t="s">
        <v>1189</v>
      </c>
      <c r="I1052" t="s">
        <v>275</v>
      </c>
      <c r="J1052" t="s">
        <v>228</v>
      </c>
      <c r="K1052" t="s">
        <v>1195</v>
      </c>
      <c r="M1052" t="s">
        <v>228</v>
      </c>
      <c r="N1052" t="s">
        <v>265</v>
      </c>
      <c r="O1052">
        <v>0.2</v>
      </c>
      <c r="P1052" t="s">
        <v>1190</v>
      </c>
      <c r="Q1052" s="27">
        <f>O1052/('Transportation Calcs'!$B$64*1000)</f>
        <v>4.9695311667886118E-9</v>
      </c>
      <c r="T1052" t="s">
        <v>1198</v>
      </c>
    </row>
    <row r="1053" spans="1:20" hidden="1" x14ac:dyDescent="0.45">
      <c r="C1053" s="29" t="s">
        <v>3074</v>
      </c>
      <c r="D1053" s="29" t="s">
        <v>196</v>
      </c>
      <c r="F1053" t="s">
        <v>1203</v>
      </c>
      <c r="G1053" t="s">
        <v>1204</v>
      </c>
      <c r="H1053" t="s">
        <v>286</v>
      </c>
      <c r="I1053" t="s">
        <v>275</v>
      </c>
      <c r="J1053" t="s">
        <v>228</v>
      </c>
      <c r="K1053" t="s">
        <v>1199</v>
      </c>
      <c r="M1053" t="s">
        <v>228</v>
      </c>
      <c r="N1053" t="s">
        <v>242</v>
      </c>
      <c r="O1053">
        <v>0.05</v>
      </c>
      <c r="P1053" t="s">
        <v>1190</v>
      </c>
      <c r="Q1053" s="27">
        <f>O1053/('Transportation Calcs'!$B$64*1000)</f>
        <v>1.242382791697153E-9</v>
      </c>
      <c r="T1053" t="s">
        <v>1198</v>
      </c>
    </row>
    <row r="1054" spans="1:20" hidden="1" x14ac:dyDescent="0.45">
      <c r="C1054" s="29" t="s">
        <v>3074</v>
      </c>
      <c r="D1054" s="29" t="s">
        <v>196</v>
      </c>
      <c r="F1054" t="s">
        <v>1203</v>
      </c>
      <c r="G1054" t="s">
        <v>1204</v>
      </c>
      <c r="H1054" t="s">
        <v>286</v>
      </c>
      <c r="I1054" t="s">
        <v>275</v>
      </c>
      <c r="J1054" t="s">
        <v>228</v>
      </c>
      <c r="K1054" t="s">
        <v>1199</v>
      </c>
      <c r="M1054" t="s">
        <v>228</v>
      </c>
      <c r="N1054" t="s">
        <v>259</v>
      </c>
      <c r="O1054">
        <v>0.08</v>
      </c>
      <c r="P1054" t="s">
        <v>1196</v>
      </c>
      <c r="Q1054"/>
      <c r="T1054" t="s">
        <v>1197</v>
      </c>
    </row>
    <row r="1055" spans="1:20" hidden="1" x14ac:dyDescent="0.45">
      <c r="C1055" s="29" t="s">
        <v>3074</v>
      </c>
      <c r="D1055" s="29" t="s">
        <v>196</v>
      </c>
      <c r="F1055" t="s">
        <v>1203</v>
      </c>
      <c r="G1055" t="s">
        <v>1204</v>
      </c>
      <c r="H1055" t="s">
        <v>286</v>
      </c>
      <c r="I1055" t="s">
        <v>275</v>
      </c>
      <c r="J1055" t="s">
        <v>228</v>
      </c>
      <c r="K1055" t="s">
        <v>1199</v>
      </c>
      <c r="M1055" t="s">
        <v>228</v>
      </c>
      <c r="N1055" t="s">
        <v>264</v>
      </c>
      <c r="O1055">
        <v>2E-3</v>
      </c>
      <c r="P1055" t="s">
        <v>1190</v>
      </c>
      <c r="Q1055" s="27">
        <f>O1055/('Transportation Calcs'!$B$64*1000)</f>
        <v>4.9695311667886113E-11</v>
      </c>
      <c r="R1055">
        <v>0</v>
      </c>
      <c r="S1055">
        <v>0</v>
      </c>
      <c r="T1055" t="s">
        <v>1198</v>
      </c>
    </row>
    <row r="1056" spans="1:20" hidden="1" x14ac:dyDescent="0.45">
      <c r="C1056" s="29" t="s">
        <v>3074</v>
      </c>
      <c r="D1056" s="29" t="s">
        <v>196</v>
      </c>
      <c r="F1056" t="s">
        <v>1203</v>
      </c>
      <c r="G1056" t="s">
        <v>1204</v>
      </c>
      <c r="H1056" t="s">
        <v>1189</v>
      </c>
      <c r="I1056" t="s">
        <v>275</v>
      </c>
      <c r="J1056" t="s">
        <v>228</v>
      </c>
      <c r="K1056" t="s">
        <v>1195</v>
      </c>
      <c r="M1056" t="s">
        <v>228</v>
      </c>
      <c r="N1056" t="s">
        <v>264</v>
      </c>
      <c r="O1056">
        <v>5.0000000000000001E-3</v>
      </c>
      <c r="P1056" t="s">
        <v>1190</v>
      </c>
      <c r="Q1056" s="27">
        <f>O1056/('Transportation Calcs'!$B$64*1000)</f>
        <v>1.2423827916971528E-10</v>
      </c>
      <c r="R1056">
        <v>0</v>
      </c>
      <c r="S1056">
        <v>0</v>
      </c>
      <c r="T1056" t="s">
        <v>1198</v>
      </c>
    </row>
    <row r="1057" spans="1:20" hidden="1" x14ac:dyDescent="0.45">
      <c r="A1057" s="29" t="s">
        <v>3065</v>
      </c>
      <c r="B1057" s="29" t="s">
        <v>25</v>
      </c>
      <c r="C1057" s="29" t="s">
        <v>3074</v>
      </c>
      <c r="D1057" s="29" t="s">
        <v>55</v>
      </c>
      <c r="F1057" t="s">
        <v>1203</v>
      </c>
      <c r="G1057" t="s">
        <v>1204</v>
      </c>
      <c r="H1057" t="s">
        <v>289</v>
      </c>
      <c r="I1057" t="s">
        <v>275</v>
      </c>
      <c r="J1057" t="s">
        <v>228</v>
      </c>
      <c r="K1057" t="s">
        <v>20</v>
      </c>
      <c r="M1057" t="s">
        <v>228</v>
      </c>
      <c r="N1057" t="s">
        <v>25</v>
      </c>
      <c r="O1057">
        <v>573.9</v>
      </c>
      <c r="P1057" t="s">
        <v>518</v>
      </c>
      <c r="Q1057" s="27">
        <f>O1057/'Transportation Calcs'!$B$39</f>
        <v>1.3634130033427831E-2</v>
      </c>
      <c r="T1057" t="s">
        <v>1205</v>
      </c>
    </row>
    <row r="1058" spans="1:20" hidden="1" x14ac:dyDescent="0.45">
      <c r="C1058" s="29" t="s">
        <v>3074</v>
      </c>
      <c r="D1058" s="29" t="s">
        <v>196</v>
      </c>
      <c r="F1058" t="s">
        <v>1203</v>
      </c>
      <c r="G1058" t="s">
        <v>1204</v>
      </c>
      <c r="H1058" t="s">
        <v>1189</v>
      </c>
      <c r="I1058" t="s">
        <v>275</v>
      </c>
      <c r="J1058" t="s">
        <v>228</v>
      </c>
      <c r="K1058" t="s">
        <v>1195</v>
      </c>
      <c r="M1058" t="s">
        <v>228</v>
      </c>
      <c r="N1058" t="s">
        <v>272</v>
      </c>
      <c r="O1058">
        <v>8.9999999999999993E-3</v>
      </c>
      <c r="P1058" t="s">
        <v>1190</v>
      </c>
      <c r="Q1058" s="27">
        <f>O1058/('Transportation Calcs'!$B$64*1000)</f>
        <v>2.2362890250548749E-10</v>
      </c>
      <c r="R1058">
        <v>0</v>
      </c>
      <c r="S1058">
        <v>0</v>
      </c>
      <c r="T1058" t="s">
        <v>1198</v>
      </c>
    </row>
    <row r="1059" spans="1:20" hidden="1" x14ac:dyDescent="0.45">
      <c r="C1059" s="29" t="s">
        <v>3074</v>
      </c>
      <c r="D1059" s="29" t="s">
        <v>196</v>
      </c>
      <c r="F1059" t="s">
        <v>1203</v>
      </c>
      <c r="G1059" t="s">
        <v>1204</v>
      </c>
      <c r="H1059" t="s">
        <v>1189</v>
      </c>
      <c r="I1059" t="s">
        <v>275</v>
      </c>
      <c r="J1059" t="s">
        <v>228</v>
      </c>
      <c r="K1059" t="s">
        <v>1195</v>
      </c>
      <c r="M1059" t="s">
        <v>228</v>
      </c>
      <c r="N1059" t="s">
        <v>272</v>
      </c>
      <c r="O1059">
        <v>8.9999999999999993E-3</v>
      </c>
      <c r="P1059" t="s">
        <v>1190</v>
      </c>
      <c r="Q1059" s="27">
        <f>O1059/('Transportation Calcs'!$B$64*1000)</f>
        <v>2.2362890250548749E-10</v>
      </c>
      <c r="R1059">
        <v>0</v>
      </c>
      <c r="S1059">
        <v>0</v>
      </c>
      <c r="T1059" t="s">
        <v>1198</v>
      </c>
    </row>
    <row r="1060" spans="1:20" hidden="1" x14ac:dyDescent="0.45">
      <c r="A1060" s="29" t="s">
        <v>3065</v>
      </c>
      <c r="B1060" s="29" t="s">
        <v>26</v>
      </c>
      <c r="C1060" s="29" t="s">
        <v>3074</v>
      </c>
      <c r="D1060" s="29" t="s">
        <v>196</v>
      </c>
      <c r="F1060" t="s">
        <v>1203</v>
      </c>
      <c r="G1060" t="s">
        <v>1204</v>
      </c>
      <c r="H1060" t="s">
        <v>286</v>
      </c>
      <c r="I1060" t="s">
        <v>275</v>
      </c>
      <c r="J1060" t="s">
        <v>228</v>
      </c>
      <c r="K1060" t="s">
        <v>1199</v>
      </c>
      <c r="M1060" t="s">
        <v>228</v>
      </c>
      <c r="N1060" t="s">
        <v>26</v>
      </c>
      <c r="O1060">
        <v>78.5</v>
      </c>
      <c r="P1060" t="s">
        <v>518</v>
      </c>
      <c r="Q1060" s="27">
        <f>O1060/'Transportation Calcs'!$B$64</f>
        <v>1.9505409829645298E-3</v>
      </c>
      <c r="T1060" t="s">
        <v>1206</v>
      </c>
    </row>
    <row r="1061" spans="1:20" hidden="1" x14ac:dyDescent="0.45">
      <c r="A1061" s="29" t="s">
        <v>3065</v>
      </c>
      <c r="B1061" s="29" t="s">
        <v>24</v>
      </c>
      <c r="C1061" s="29" t="s">
        <v>3074</v>
      </c>
      <c r="D1061" s="29" t="s">
        <v>196</v>
      </c>
      <c r="F1061" t="s">
        <v>1203</v>
      </c>
      <c r="G1061" t="s">
        <v>1204</v>
      </c>
      <c r="H1061" t="s">
        <v>286</v>
      </c>
      <c r="I1061" t="s">
        <v>275</v>
      </c>
      <c r="J1061" t="s">
        <v>228</v>
      </c>
      <c r="K1061" t="s">
        <v>1199</v>
      </c>
      <c r="M1061" t="s">
        <v>228</v>
      </c>
      <c r="N1061" t="s">
        <v>261</v>
      </c>
      <c r="O1061">
        <v>2.8</v>
      </c>
      <c r="P1061" t="s">
        <v>518</v>
      </c>
      <c r="Q1061" s="27">
        <f>O1061/'Transportation Calcs'!$B$64</f>
        <v>6.9573436335040547E-5</v>
      </c>
      <c r="T1061" t="s">
        <v>1206</v>
      </c>
    </row>
    <row r="1062" spans="1:20" hidden="1" x14ac:dyDescent="0.45">
      <c r="A1062" s="29" t="s">
        <v>3065</v>
      </c>
      <c r="B1062" s="29" t="s">
        <v>27</v>
      </c>
      <c r="C1062" s="29" t="s">
        <v>3074</v>
      </c>
      <c r="D1062" s="29" t="s">
        <v>196</v>
      </c>
      <c r="F1062" t="s">
        <v>1203</v>
      </c>
      <c r="G1062" t="s">
        <v>1204</v>
      </c>
      <c r="H1062" t="s">
        <v>286</v>
      </c>
      <c r="I1062" t="s">
        <v>275</v>
      </c>
      <c r="J1062" t="s">
        <v>228</v>
      </c>
      <c r="K1062" t="s">
        <v>1199</v>
      </c>
      <c r="M1062" t="s">
        <v>228</v>
      </c>
      <c r="N1062" t="s">
        <v>27</v>
      </c>
      <c r="O1062">
        <v>1.5</v>
      </c>
      <c r="P1062" t="s">
        <v>518</v>
      </c>
      <c r="Q1062" s="27">
        <f>O1062/'Transportation Calcs'!$B$64</f>
        <v>3.727148375091458E-5</v>
      </c>
      <c r="T1062" t="s">
        <v>1200</v>
      </c>
    </row>
    <row r="1063" spans="1:20" hidden="1" x14ac:dyDescent="0.45">
      <c r="C1063" s="29" t="s">
        <v>3074</v>
      </c>
      <c r="D1063" s="29" t="s">
        <v>196</v>
      </c>
      <c r="F1063" t="s">
        <v>1203</v>
      </c>
      <c r="G1063" t="s">
        <v>1204</v>
      </c>
      <c r="H1063" t="s">
        <v>1189</v>
      </c>
      <c r="I1063" t="s">
        <v>275</v>
      </c>
      <c r="J1063" t="s">
        <v>228</v>
      </c>
      <c r="K1063" t="s">
        <v>1195</v>
      </c>
      <c r="M1063" t="s">
        <v>228</v>
      </c>
      <c r="N1063" t="s">
        <v>264</v>
      </c>
      <c r="O1063">
        <v>5.0000000000000001E-3</v>
      </c>
      <c r="P1063" t="s">
        <v>1190</v>
      </c>
      <c r="Q1063" s="27">
        <f>O1063/('Transportation Calcs'!$B$64*1000)</f>
        <v>1.2423827916971528E-10</v>
      </c>
      <c r="R1063">
        <v>0</v>
      </c>
      <c r="S1063">
        <v>0</v>
      </c>
      <c r="T1063" t="s">
        <v>1198</v>
      </c>
    </row>
    <row r="1064" spans="1:20" hidden="1" x14ac:dyDescent="0.45">
      <c r="B1064" s="29" t="s">
        <v>43</v>
      </c>
      <c r="C1064" s="29" t="s">
        <v>3074</v>
      </c>
      <c r="D1064" s="29" t="s">
        <v>55</v>
      </c>
      <c r="F1064" t="s">
        <v>1203</v>
      </c>
      <c r="G1064" t="s">
        <v>1204</v>
      </c>
      <c r="H1064" t="s">
        <v>1207</v>
      </c>
      <c r="I1064" t="s">
        <v>225</v>
      </c>
      <c r="J1064" t="s">
        <v>1208</v>
      </c>
      <c r="K1064" t="s">
        <v>1209</v>
      </c>
      <c r="M1064" t="s">
        <v>228</v>
      </c>
      <c r="N1064" t="s">
        <v>28</v>
      </c>
      <c r="O1064">
        <v>188</v>
      </c>
      <c r="P1064" t="s">
        <v>385</v>
      </c>
      <c r="Q1064"/>
      <c r="T1064" t="s">
        <v>1205</v>
      </c>
    </row>
    <row r="1065" spans="1:20" hidden="1" x14ac:dyDescent="0.45">
      <c r="C1065" s="29" t="s">
        <v>3074</v>
      </c>
      <c r="D1065" s="29" t="s">
        <v>53</v>
      </c>
      <c r="F1065" t="s">
        <v>1203</v>
      </c>
      <c r="G1065" t="s">
        <v>1204</v>
      </c>
      <c r="H1065" t="s">
        <v>1210</v>
      </c>
      <c r="I1065" t="s">
        <v>225</v>
      </c>
      <c r="J1065" t="s">
        <v>1211</v>
      </c>
      <c r="K1065" t="s">
        <v>35</v>
      </c>
      <c r="M1065" t="s">
        <v>228</v>
      </c>
      <c r="N1065" t="s">
        <v>236</v>
      </c>
      <c r="O1065">
        <v>3.71</v>
      </c>
      <c r="P1065" t="s">
        <v>387</v>
      </c>
      <c r="Q1065" s="27">
        <f>O1065/'Transportation Calcs'!$B$44</f>
        <v>8.5058804598888015E-5</v>
      </c>
      <c r="T1065" t="s">
        <v>1205</v>
      </c>
    </row>
    <row r="1066" spans="1:20" hidden="1" x14ac:dyDescent="0.45">
      <c r="B1066" s="29" t="s">
        <v>27</v>
      </c>
      <c r="C1066" s="29" t="s">
        <v>3074</v>
      </c>
      <c r="D1066" s="29" t="s">
        <v>55</v>
      </c>
      <c r="F1066" t="s">
        <v>1203</v>
      </c>
      <c r="G1066" t="s">
        <v>1204</v>
      </c>
      <c r="H1066" t="s">
        <v>1212</v>
      </c>
      <c r="I1066" t="s">
        <v>225</v>
      </c>
      <c r="J1066" t="s">
        <v>1211</v>
      </c>
      <c r="K1066" t="s">
        <v>1209</v>
      </c>
      <c r="M1066" t="s">
        <v>228</v>
      </c>
      <c r="N1066" t="s">
        <v>27</v>
      </c>
      <c r="O1066">
        <v>188</v>
      </c>
      <c r="P1066" t="s">
        <v>385</v>
      </c>
      <c r="Q1066"/>
      <c r="T1066" t="s">
        <v>1205</v>
      </c>
    </row>
    <row r="1067" spans="1:20" hidden="1" x14ac:dyDescent="0.45">
      <c r="B1067" s="29" t="s">
        <v>26</v>
      </c>
      <c r="C1067" s="29" t="s">
        <v>3074</v>
      </c>
      <c r="D1067" s="29" t="s">
        <v>55</v>
      </c>
      <c r="F1067" t="s">
        <v>1203</v>
      </c>
      <c r="G1067" t="s">
        <v>1204</v>
      </c>
      <c r="H1067" t="s">
        <v>1186</v>
      </c>
      <c r="I1067" t="s">
        <v>225</v>
      </c>
      <c r="J1067" t="s">
        <v>1208</v>
      </c>
      <c r="K1067" t="s">
        <v>1213</v>
      </c>
      <c r="M1067" t="s">
        <v>228</v>
      </c>
      <c r="N1067" t="s">
        <v>26</v>
      </c>
      <c r="O1067">
        <v>3.27</v>
      </c>
      <c r="P1067" t="s">
        <v>387</v>
      </c>
      <c r="Q1067" s="27">
        <f>O1067/'Transportation Calcs'!$B$39</f>
        <v>7.7685320106828738E-5</v>
      </c>
      <c r="T1067" t="s">
        <v>1205</v>
      </c>
    </row>
    <row r="1068" spans="1:20" hidden="1" x14ac:dyDescent="0.45">
      <c r="A1068" s="29" t="s">
        <v>3065</v>
      </c>
      <c r="B1068" s="29" t="s">
        <v>24</v>
      </c>
      <c r="C1068" s="29" t="s">
        <v>3074</v>
      </c>
      <c r="D1068" s="29" t="s">
        <v>53</v>
      </c>
      <c r="F1068" t="s">
        <v>1203</v>
      </c>
      <c r="G1068" t="s">
        <v>1204</v>
      </c>
      <c r="H1068" t="s">
        <v>1167</v>
      </c>
      <c r="I1068" t="s">
        <v>225</v>
      </c>
      <c r="J1068" t="s">
        <v>1208</v>
      </c>
      <c r="K1068" t="s">
        <v>35</v>
      </c>
      <c r="M1068" t="s">
        <v>228</v>
      </c>
      <c r="N1068" t="s">
        <v>261</v>
      </c>
      <c r="O1068">
        <v>7.45</v>
      </c>
      <c r="P1068" t="s">
        <v>387</v>
      </c>
      <c r="Q1068" s="27">
        <f>O1068/'Transportation Calcs'!$B$44</f>
        <v>1.7080541624305004E-4</v>
      </c>
      <c r="T1068" t="s">
        <v>1205</v>
      </c>
    </row>
    <row r="1069" spans="1:20" hidden="1" x14ac:dyDescent="0.45">
      <c r="C1069" s="29" t="s">
        <v>3074</v>
      </c>
      <c r="D1069" s="29" t="s">
        <v>53</v>
      </c>
      <c r="F1069" t="s">
        <v>1203</v>
      </c>
      <c r="G1069" t="s">
        <v>1204</v>
      </c>
      <c r="H1069" t="s">
        <v>1167</v>
      </c>
      <c r="I1069" t="s">
        <v>225</v>
      </c>
      <c r="J1069" t="s">
        <v>1208</v>
      </c>
      <c r="K1069" t="s">
        <v>35</v>
      </c>
      <c r="M1069" t="s">
        <v>228</v>
      </c>
      <c r="N1069" t="s">
        <v>236</v>
      </c>
      <c r="O1069">
        <v>4.5999999999999996</v>
      </c>
      <c r="P1069" t="s">
        <v>387</v>
      </c>
      <c r="Q1069" s="27">
        <f>O1069/'Transportation Calcs'!$B$44</f>
        <v>1.0546374694201748E-4</v>
      </c>
      <c r="T1069" t="s">
        <v>1205</v>
      </c>
    </row>
    <row r="1070" spans="1:20" hidden="1" x14ac:dyDescent="0.45">
      <c r="A1070" s="29" t="s">
        <v>3065</v>
      </c>
      <c r="B1070" s="29" t="s">
        <v>27</v>
      </c>
      <c r="C1070" s="29" t="s">
        <v>3074</v>
      </c>
      <c r="D1070" s="29" t="s">
        <v>53</v>
      </c>
      <c r="F1070" t="s">
        <v>1203</v>
      </c>
      <c r="G1070" t="s">
        <v>1204</v>
      </c>
      <c r="H1070" t="s">
        <v>1167</v>
      </c>
      <c r="I1070" t="s">
        <v>225</v>
      </c>
      <c r="J1070" t="s">
        <v>1208</v>
      </c>
      <c r="K1070" t="s">
        <v>35</v>
      </c>
      <c r="M1070" t="s">
        <v>228</v>
      </c>
      <c r="N1070" t="s">
        <v>27</v>
      </c>
      <c r="O1070">
        <v>4.5999999999999996</v>
      </c>
      <c r="P1070" t="s">
        <v>387</v>
      </c>
      <c r="Q1070" s="27">
        <f>O1070/'Transportation Calcs'!$B$44</f>
        <v>1.0546374694201748E-4</v>
      </c>
      <c r="T1070" t="s">
        <v>1205</v>
      </c>
    </row>
    <row r="1071" spans="1:20" hidden="1" x14ac:dyDescent="0.45">
      <c r="A1071" s="29" t="s">
        <v>3065</v>
      </c>
      <c r="B1071" s="29" t="s">
        <v>43</v>
      </c>
      <c r="C1071" s="29" t="s">
        <v>3074</v>
      </c>
      <c r="D1071" s="29" t="s">
        <v>196</v>
      </c>
      <c r="F1071" t="s">
        <v>1203</v>
      </c>
      <c r="G1071" t="s">
        <v>1204</v>
      </c>
      <c r="H1071" t="s">
        <v>1189</v>
      </c>
      <c r="I1071" t="s">
        <v>275</v>
      </c>
      <c r="J1071" t="s">
        <v>228</v>
      </c>
      <c r="K1071" t="s">
        <v>1195</v>
      </c>
      <c r="M1071" t="s">
        <v>228</v>
      </c>
      <c r="N1071" t="s">
        <v>28</v>
      </c>
      <c r="O1071">
        <v>5.6</v>
      </c>
      <c r="P1071" t="s">
        <v>518</v>
      </c>
      <c r="Q1071" s="27">
        <f>O1071/'Transportation Calcs'!$B$64</f>
        <v>1.3914687267008109E-4</v>
      </c>
      <c r="T1071" t="s">
        <v>1200</v>
      </c>
    </row>
    <row r="1072" spans="1:20" hidden="1" x14ac:dyDescent="0.45">
      <c r="B1072" s="29" t="s">
        <v>43</v>
      </c>
      <c r="C1072" s="29" t="s">
        <v>3074</v>
      </c>
      <c r="D1072" s="29" t="s">
        <v>196</v>
      </c>
      <c r="F1072" t="s">
        <v>1203</v>
      </c>
      <c r="G1072" t="s">
        <v>1204</v>
      </c>
      <c r="H1072" t="s">
        <v>1189</v>
      </c>
      <c r="I1072" t="s">
        <v>275</v>
      </c>
      <c r="J1072" t="s">
        <v>228</v>
      </c>
      <c r="K1072" t="s">
        <v>1195</v>
      </c>
      <c r="M1072" t="s">
        <v>228</v>
      </c>
      <c r="N1072" t="s">
        <v>28</v>
      </c>
      <c r="O1072">
        <v>5.6</v>
      </c>
      <c r="P1072" t="s">
        <v>518</v>
      </c>
      <c r="Q1072" s="27">
        <f>O1072/'Transportation Calcs'!$B$64</f>
        <v>1.3914687267008109E-4</v>
      </c>
      <c r="T1072" t="s">
        <v>1200</v>
      </c>
    </row>
    <row r="1073" spans="1:20" hidden="1" x14ac:dyDescent="0.45">
      <c r="C1073" s="29" t="s">
        <v>3074</v>
      </c>
      <c r="D1073" s="29" t="s">
        <v>196</v>
      </c>
      <c r="F1073" t="s">
        <v>1203</v>
      </c>
      <c r="G1073" t="s">
        <v>1204</v>
      </c>
      <c r="H1073" t="s">
        <v>1189</v>
      </c>
      <c r="I1073" t="s">
        <v>275</v>
      </c>
      <c r="J1073" t="s">
        <v>228</v>
      </c>
      <c r="K1073" t="s">
        <v>1195</v>
      </c>
      <c r="M1073" t="s">
        <v>228</v>
      </c>
      <c r="N1073" t="s">
        <v>240</v>
      </c>
      <c r="O1073">
        <v>0.18</v>
      </c>
      <c r="P1073" t="s">
        <v>1190</v>
      </c>
      <c r="Q1073" s="27">
        <f>O1073/('Transportation Calcs'!$B$64*1000)</f>
        <v>4.4725780501097496E-9</v>
      </c>
      <c r="T1073" t="s">
        <v>1198</v>
      </c>
    </row>
    <row r="1074" spans="1:20" hidden="1" x14ac:dyDescent="0.45">
      <c r="C1074" s="29" t="s">
        <v>3074</v>
      </c>
      <c r="D1074" s="29" t="s">
        <v>196</v>
      </c>
      <c r="F1074" t="s">
        <v>1203</v>
      </c>
      <c r="G1074" t="s">
        <v>1204</v>
      </c>
      <c r="H1074" t="s">
        <v>1189</v>
      </c>
      <c r="I1074" t="s">
        <v>275</v>
      </c>
      <c r="J1074" t="s">
        <v>228</v>
      </c>
      <c r="K1074" t="s">
        <v>1195</v>
      </c>
      <c r="M1074" t="s">
        <v>228</v>
      </c>
      <c r="N1074" t="s">
        <v>262</v>
      </c>
      <c r="O1074">
        <v>0.02</v>
      </c>
      <c r="P1074" t="s">
        <v>1190</v>
      </c>
      <c r="Q1074" s="27">
        <f>O1074/('Transportation Calcs'!$B$64*1000)</f>
        <v>4.9695311667886112E-10</v>
      </c>
      <c r="T1074" t="s">
        <v>1198</v>
      </c>
    </row>
    <row r="1075" spans="1:20" hidden="1" x14ac:dyDescent="0.45">
      <c r="C1075" s="29" t="s">
        <v>3074</v>
      </c>
      <c r="D1075" s="29" t="s">
        <v>196</v>
      </c>
      <c r="F1075" t="s">
        <v>1203</v>
      </c>
      <c r="G1075" t="s">
        <v>1204</v>
      </c>
      <c r="H1075" t="s">
        <v>1189</v>
      </c>
      <c r="I1075" t="s">
        <v>275</v>
      </c>
      <c r="J1075" t="s">
        <v>228</v>
      </c>
      <c r="K1075" t="s">
        <v>1195</v>
      </c>
      <c r="M1075" t="s">
        <v>228</v>
      </c>
      <c r="N1075" t="s">
        <v>249</v>
      </c>
      <c r="O1075">
        <v>0.03</v>
      </c>
      <c r="P1075" t="s">
        <v>1190</v>
      </c>
      <c r="Q1075" s="27">
        <f>O1075/('Transportation Calcs'!$B$64*1000)</f>
        <v>7.4542967501829163E-10</v>
      </c>
      <c r="R1075">
        <v>0</v>
      </c>
      <c r="S1075">
        <v>0</v>
      </c>
      <c r="T1075" t="s">
        <v>1198</v>
      </c>
    </row>
    <row r="1076" spans="1:20" hidden="1" x14ac:dyDescent="0.45">
      <c r="A1076" s="29" t="s">
        <v>3065</v>
      </c>
      <c r="B1076" s="29" t="s">
        <v>29</v>
      </c>
      <c r="C1076" s="29" t="s">
        <v>3074</v>
      </c>
      <c r="D1076" s="29" t="s">
        <v>196</v>
      </c>
      <c r="F1076" t="s">
        <v>1203</v>
      </c>
      <c r="G1076" t="s">
        <v>1204</v>
      </c>
      <c r="H1076" t="s">
        <v>1189</v>
      </c>
      <c r="I1076" t="s">
        <v>275</v>
      </c>
      <c r="J1076" t="s">
        <v>228</v>
      </c>
      <c r="K1076" t="s">
        <v>1195</v>
      </c>
      <c r="M1076" t="s">
        <v>228</v>
      </c>
      <c r="N1076" t="s">
        <v>29</v>
      </c>
      <c r="O1076">
        <v>20</v>
      </c>
      <c r="P1076" t="s">
        <v>518</v>
      </c>
      <c r="Q1076" s="27">
        <f>O1076/'Transportation Calcs'!$B$64</f>
        <v>4.9695311667886108E-4</v>
      </c>
      <c r="T1076" t="s">
        <v>1201</v>
      </c>
    </row>
    <row r="1077" spans="1:20" hidden="1" x14ac:dyDescent="0.45">
      <c r="C1077" s="29" t="s">
        <v>3074</v>
      </c>
      <c r="D1077" s="29" t="s">
        <v>196</v>
      </c>
      <c r="F1077" t="s">
        <v>1203</v>
      </c>
      <c r="G1077" t="s">
        <v>1204</v>
      </c>
      <c r="H1077" t="s">
        <v>1189</v>
      </c>
      <c r="I1077" t="s">
        <v>275</v>
      </c>
      <c r="J1077" t="s">
        <v>228</v>
      </c>
      <c r="K1077" t="s">
        <v>1195</v>
      </c>
      <c r="M1077" t="s">
        <v>228</v>
      </c>
      <c r="N1077" t="s">
        <v>259</v>
      </c>
      <c r="O1077">
        <v>0.14000000000000001</v>
      </c>
      <c r="P1077" t="s">
        <v>1196</v>
      </c>
      <c r="Q1077"/>
      <c r="T1077" t="s">
        <v>1197</v>
      </c>
    </row>
    <row r="1078" spans="1:20" hidden="1" x14ac:dyDescent="0.45">
      <c r="B1078" s="29" t="s">
        <v>24</v>
      </c>
      <c r="C1078" s="29" t="s">
        <v>3074</v>
      </c>
      <c r="D1078" s="29" t="s">
        <v>196</v>
      </c>
      <c r="F1078" t="s">
        <v>1203</v>
      </c>
      <c r="G1078" t="s">
        <v>1204</v>
      </c>
      <c r="H1078" t="s">
        <v>1189</v>
      </c>
      <c r="I1078" t="s">
        <v>275</v>
      </c>
      <c r="J1078" t="s">
        <v>228</v>
      </c>
      <c r="K1078" t="s">
        <v>1195</v>
      </c>
      <c r="M1078" t="s">
        <v>228</v>
      </c>
      <c r="N1078" t="s">
        <v>261</v>
      </c>
      <c r="O1078">
        <v>2.7</v>
      </c>
      <c r="P1078" t="s">
        <v>518</v>
      </c>
      <c r="Q1078" s="27">
        <f>O1078/'Transportation Calcs'!$B$64</f>
        <v>6.7088670751646248E-5</v>
      </c>
      <c r="T1078" t="s">
        <v>1206</v>
      </c>
    </row>
    <row r="1079" spans="1:20" hidden="1" x14ac:dyDescent="0.45">
      <c r="B1079" s="29" t="s">
        <v>26</v>
      </c>
      <c r="C1079" s="29" t="s">
        <v>3074</v>
      </c>
      <c r="D1079" s="29" t="s">
        <v>196</v>
      </c>
      <c r="F1079" t="s">
        <v>1203</v>
      </c>
      <c r="G1079" t="s">
        <v>1204</v>
      </c>
      <c r="H1079" t="s">
        <v>1189</v>
      </c>
      <c r="I1079" t="s">
        <v>275</v>
      </c>
      <c r="J1079" t="s">
        <v>228</v>
      </c>
      <c r="K1079" t="s">
        <v>1195</v>
      </c>
      <c r="M1079" t="s">
        <v>228</v>
      </c>
      <c r="N1079" t="s">
        <v>26</v>
      </c>
      <c r="O1079">
        <v>79.3</v>
      </c>
      <c r="P1079" t="s">
        <v>518</v>
      </c>
      <c r="Q1079" s="27">
        <f>O1079/'Transportation Calcs'!$B$64</f>
        <v>1.9704191076316841E-3</v>
      </c>
      <c r="T1079" t="s">
        <v>1214</v>
      </c>
    </row>
    <row r="1080" spans="1:20" hidden="1" x14ac:dyDescent="0.45">
      <c r="C1080" s="29" t="s">
        <v>3074</v>
      </c>
      <c r="D1080" s="29" t="s">
        <v>196</v>
      </c>
      <c r="F1080" t="s">
        <v>1203</v>
      </c>
      <c r="G1080" t="s">
        <v>1204</v>
      </c>
      <c r="H1080" t="s">
        <v>1189</v>
      </c>
      <c r="I1080" t="s">
        <v>275</v>
      </c>
      <c r="J1080" t="s">
        <v>228</v>
      </c>
      <c r="K1080" t="s">
        <v>1195</v>
      </c>
      <c r="M1080" t="s">
        <v>228</v>
      </c>
      <c r="N1080" t="s">
        <v>291</v>
      </c>
      <c r="O1080">
        <v>0.56999999999999995</v>
      </c>
      <c r="P1080" t="s">
        <v>1196</v>
      </c>
      <c r="Q1080"/>
      <c r="T1080" t="s">
        <v>1197</v>
      </c>
    </row>
    <row r="1081" spans="1:20" hidden="1" x14ac:dyDescent="0.45">
      <c r="C1081" s="29" t="s">
        <v>3074</v>
      </c>
      <c r="D1081" s="29" t="s">
        <v>196</v>
      </c>
      <c r="F1081" t="s">
        <v>1203</v>
      </c>
      <c r="G1081" t="s">
        <v>1204</v>
      </c>
      <c r="H1081" t="s">
        <v>1189</v>
      </c>
      <c r="I1081" t="s">
        <v>275</v>
      </c>
      <c r="J1081" t="s">
        <v>228</v>
      </c>
      <c r="K1081" t="s">
        <v>1195</v>
      </c>
      <c r="M1081" t="s">
        <v>228</v>
      </c>
      <c r="N1081" t="s">
        <v>242</v>
      </c>
      <c r="O1081">
        <v>0.72</v>
      </c>
      <c r="P1081" t="s">
        <v>1190</v>
      </c>
      <c r="Q1081" s="27">
        <f>O1081/('Transportation Calcs'!$B$64*1000)</f>
        <v>1.7890312200438998E-8</v>
      </c>
      <c r="T1081" t="s">
        <v>1198</v>
      </c>
    </row>
    <row r="1082" spans="1:20" hidden="1" x14ac:dyDescent="0.45">
      <c r="C1082" s="29" t="s">
        <v>3074</v>
      </c>
      <c r="D1082" s="29" t="s">
        <v>196</v>
      </c>
      <c r="F1082" t="s">
        <v>1203</v>
      </c>
      <c r="G1082" t="s">
        <v>1204</v>
      </c>
      <c r="H1082" t="s">
        <v>1189</v>
      </c>
      <c r="I1082" t="s">
        <v>275</v>
      </c>
      <c r="J1082" t="s">
        <v>228</v>
      </c>
      <c r="K1082" t="s">
        <v>1195</v>
      </c>
      <c r="M1082" t="s">
        <v>228</v>
      </c>
      <c r="N1082" t="s">
        <v>242</v>
      </c>
      <c r="O1082">
        <v>0.72</v>
      </c>
      <c r="P1082" t="s">
        <v>1190</v>
      </c>
      <c r="Q1082" s="27">
        <f>O1082/('Transportation Calcs'!$B$64*1000)</f>
        <v>1.7890312200438998E-8</v>
      </c>
      <c r="T1082" t="s">
        <v>1198</v>
      </c>
    </row>
    <row r="1083" spans="1:20" hidden="1" x14ac:dyDescent="0.45">
      <c r="C1083" s="29" t="s">
        <v>3074</v>
      </c>
      <c r="D1083" s="29" t="s">
        <v>196</v>
      </c>
      <c r="F1083" t="s">
        <v>1203</v>
      </c>
      <c r="G1083" t="s">
        <v>1204</v>
      </c>
      <c r="H1083" t="s">
        <v>1189</v>
      </c>
      <c r="I1083" t="s">
        <v>275</v>
      </c>
      <c r="J1083" t="s">
        <v>228</v>
      </c>
      <c r="K1083" t="s">
        <v>1195</v>
      </c>
      <c r="M1083" t="s">
        <v>228</v>
      </c>
      <c r="N1083" t="s">
        <v>279</v>
      </c>
      <c r="O1083">
        <v>32</v>
      </c>
      <c r="P1083" t="s">
        <v>1190</v>
      </c>
      <c r="Q1083" s="27">
        <f>O1083/('Transportation Calcs'!$B$64*1000)</f>
        <v>7.9512498668617781E-7</v>
      </c>
      <c r="T1083" t="s">
        <v>1198</v>
      </c>
    </row>
    <row r="1084" spans="1:20" hidden="1" x14ac:dyDescent="0.45">
      <c r="C1084" s="29" t="s">
        <v>3074</v>
      </c>
      <c r="D1084" s="29" t="s">
        <v>196</v>
      </c>
      <c r="F1084" t="s">
        <v>1203</v>
      </c>
      <c r="G1084" t="s">
        <v>1204</v>
      </c>
      <c r="H1084" t="s">
        <v>1189</v>
      </c>
      <c r="I1084" t="s">
        <v>275</v>
      </c>
      <c r="J1084" t="s">
        <v>228</v>
      </c>
      <c r="K1084" t="s">
        <v>1195</v>
      </c>
      <c r="M1084" t="s">
        <v>228</v>
      </c>
      <c r="N1084" t="s">
        <v>265</v>
      </c>
      <c r="O1084">
        <v>0.2</v>
      </c>
      <c r="P1084" t="s">
        <v>1190</v>
      </c>
      <c r="Q1084" s="27">
        <f>O1084/('Transportation Calcs'!$B$64*1000)</f>
        <v>4.9695311667886118E-9</v>
      </c>
      <c r="T1084" t="s">
        <v>1198</v>
      </c>
    </row>
    <row r="1085" spans="1:20" hidden="1" x14ac:dyDescent="0.45">
      <c r="C1085" s="29" t="s">
        <v>3074</v>
      </c>
      <c r="D1085" s="29" t="s">
        <v>196</v>
      </c>
      <c r="F1085" t="s">
        <v>1203</v>
      </c>
      <c r="G1085" t="s">
        <v>1204</v>
      </c>
      <c r="H1085" t="s">
        <v>1189</v>
      </c>
      <c r="I1085" t="s">
        <v>275</v>
      </c>
      <c r="J1085" t="s">
        <v>228</v>
      </c>
      <c r="K1085" t="s">
        <v>1195</v>
      </c>
      <c r="M1085" t="s">
        <v>228</v>
      </c>
      <c r="N1085" t="s">
        <v>279</v>
      </c>
      <c r="O1085">
        <v>32</v>
      </c>
      <c r="P1085" t="s">
        <v>1190</v>
      </c>
      <c r="Q1085" s="27">
        <f>O1085/('Transportation Calcs'!$B$64*1000)</f>
        <v>7.9512498668617781E-7</v>
      </c>
      <c r="T1085" t="s">
        <v>1198</v>
      </c>
    </row>
    <row r="1086" spans="1:20" hidden="1" x14ac:dyDescent="0.45">
      <c r="C1086" s="29" t="s">
        <v>60</v>
      </c>
      <c r="D1086" s="29" t="s">
        <v>51</v>
      </c>
      <c r="F1086" t="s">
        <v>1215</v>
      </c>
      <c r="G1086" t="s">
        <v>1216</v>
      </c>
      <c r="H1086" t="s">
        <v>1217</v>
      </c>
      <c r="I1086" t="s">
        <v>225</v>
      </c>
      <c r="J1086" t="s">
        <v>1218</v>
      </c>
      <c r="K1086" t="s">
        <v>1219</v>
      </c>
      <c r="M1086" t="s">
        <v>228</v>
      </c>
      <c r="N1086" t="s">
        <v>240</v>
      </c>
      <c r="O1086">
        <v>27</v>
      </c>
      <c r="P1086" t="s">
        <v>234</v>
      </c>
      <c r="Q1086"/>
      <c r="R1086">
        <v>0.5</v>
      </c>
      <c r="S1086">
        <v>118</v>
      </c>
      <c r="T1086" t="s">
        <v>1220</v>
      </c>
    </row>
    <row r="1087" spans="1:20" hidden="1" x14ac:dyDescent="0.45">
      <c r="C1087" s="29" t="s">
        <v>60</v>
      </c>
      <c r="D1087" s="29" t="s">
        <v>51</v>
      </c>
      <c r="F1087" t="s">
        <v>1215</v>
      </c>
      <c r="G1087" t="s">
        <v>1216</v>
      </c>
      <c r="H1087" t="s">
        <v>1217</v>
      </c>
      <c r="I1087" t="s">
        <v>225</v>
      </c>
      <c r="J1087" t="s">
        <v>1218</v>
      </c>
      <c r="K1087" t="s">
        <v>1219</v>
      </c>
      <c r="M1087" t="s">
        <v>228</v>
      </c>
      <c r="N1087" t="s">
        <v>272</v>
      </c>
      <c r="O1087">
        <v>4</v>
      </c>
      <c r="P1087" t="s">
        <v>234</v>
      </c>
      <c r="Q1087"/>
      <c r="R1087">
        <v>2</v>
      </c>
      <c r="S1087">
        <v>8</v>
      </c>
      <c r="T1087" t="s">
        <v>348</v>
      </c>
    </row>
    <row r="1088" spans="1:20" hidden="1" x14ac:dyDescent="0.45">
      <c r="C1088" s="29" t="s">
        <v>60</v>
      </c>
      <c r="D1088" s="29" t="s">
        <v>51</v>
      </c>
      <c r="F1088" t="s">
        <v>1215</v>
      </c>
      <c r="G1088" t="s">
        <v>1216</v>
      </c>
      <c r="H1088" t="s">
        <v>1217</v>
      </c>
      <c r="I1088" t="s">
        <v>225</v>
      </c>
      <c r="J1088" t="s">
        <v>1218</v>
      </c>
      <c r="K1088" t="s">
        <v>1219</v>
      </c>
      <c r="M1088" t="s">
        <v>228</v>
      </c>
      <c r="N1088" t="s">
        <v>262</v>
      </c>
      <c r="O1088">
        <v>0.56000000000000005</v>
      </c>
      <c r="P1088" t="s">
        <v>234</v>
      </c>
      <c r="Q1088"/>
      <c r="R1088">
        <v>0.2</v>
      </c>
      <c r="S1088">
        <v>1</v>
      </c>
      <c r="T1088" t="s">
        <v>433</v>
      </c>
    </row>
    <row r="1089" spans="3:20" hidden="1" x14ac:dyDescent="0.45">
      <c r="C1089" s="29" t="s">
        <v>60</v>
      </c>
      <c r="D1089" s="29" t="s">
        <v>45</v>
      </c>
      <c r="F1089" t="s">
        <v>1215</v>
      </c>
      <c r="G1089" t="s">
        <v>1216</v>
      </c>
      <c r="H1089" t="s">
        <v>1221</v>
      </c>
      <c r="I1089" t="s">
        <v>225</v>
      </c>
      <c r="J1089" t="s">
        <v>1222</v>
      </c>
      <c r="K1089" t="s">
        <v>1223</v>
      </c>
      <c r="M1089" t="s">
        <v>228</v>
      </c>
      <c r="N1089" t="s">
        <v>358</v>
      </c>
      <c r="O1089">
        <v>0.84499999999999997</v>
      </c>
      <c r="P1089" t="s">
        <v>234</v>
      </c>
      <c r="Q1089"/>
      <c r="R1089">
        <v>0.08</v>
      </c>
      <c r="S1089">
        <v>8.5</v>
      </c>
      <c r="T1089" t="s">
        <v>1224</v>
      </c>
    </row>
    <row r="1090" spans="3:20" hidden="1" x14ac:dyDescent="0.45">
      <c r="C1090" s="29" t="s">
        <v>60</v>
      </c>
      <c r="D1090" s="29" t="s">
        <v>45</v>
      </c>
      <c r="F1090" t="s">
        <v>1215</v>
      </c>
      <c r="G1090" t="s">
        <v>1216</v>
      </c>
      <c r="H1090" t="s">
        <v>1221</v>
      </c>
      <c r="I1090" t="s">
        <v>225</v>
      </c>
      <c r="J1090" t="s">
        <v>1222</v>
      </c>
      <c r="K1090" t="s">
        <v>1223</v>
      </c>
      <c r="M1090" t="s">
        <v>228</v>
      </c>
      <c r="N1090" t="s">
        <v>272</v>
      </c>
      <c r="O1090">
        <v>0.61699999999999999</v>
      </c>
      <c r="P1090" t="s">
        <v>234</v>
      </c>
      <c r="Q1090"/>
      <c r="R1090">
        <v>0.06</v>
      </c>
      <c r="S1090">
        <v>6.2</v>
      </c>
      <c r="T1090" t="s">
        <v>1224</v>
      </c>
    </row>
    <row r="1091" spans="3:20" hidden="1" x14ac:dyDescent="0.45">
      <c r="C1091" s="29" t="s">
        <v>60</v>
      </c>
      <c r="D1091" s="29" t="s">
        <v>45</v>
      </c>
      <c r="F1091" t="s">
        <v>1215</v>
      </c>
      <c r="G1091" t="s">
        <v>1216</v>
      </c>
      <c r="H1091" t="s">
        <v>1221</v>
      </c>
      <c r="I1091" t="s">
        <v>225</v>
      </c>
      <c r="J1091" t="s">
        <v>1222</v>
      </c>
      <c r="K1091" t="s">
        <v>1223</v>
      </c>
      <c r="M1091" t="s">
        <v>228</v>
      </c>
      <c r="N1091" t="s">
        <v>259</v>
      </c>
      <c r="O1091">
        <v>0.62</v>
      </c>
      <c r="P1091" t="s">
        <v>257</v>
      </c>
      <c r="Q1091"/>
      <c r="R1091">
        <v>0.31</v>
      </c>
      <c r="S1091">
        <v>1.2</v>
      </c>
      <c r="T1091" t="s">
        <v>377</v>
      </c>
    </row>
    <row r="1092" spans="3:20" hidden="1" x14ac:dyDescent="0.45">
      <c r="C1092" s="29" t="s">
        <v>60</v>
      </c>
      <c r="D1092" s="29" t="s">
        <v>45</v>
      </c>
      <c r="F1092" t="s">
        <v>1215</v>
      </c>
      <c r="G1092" t="s">
        <v>1216</v>
      </c>
      <c r="H1092" t="s">
        <v>1221</v>
      </c>
      <c r="I1092" t="s">
        <v>225</v>
      </c>
      <c r="J1092" t="s">
        <v>1222</v>
      </c>
      <c r="K1092" t="s">
        <v>1223</v>
      </c>
      <c r="M1092" t="s">
        <v>228</v>
      </c>
      <c r="N1092" t="s">
        <v>303</v>
      </c>
      <c r="O1092">
        <v>17</v>
      </c>
      <c r="P1092" t="s">
        <v>234</v>
      </c>
      <c r="Q1092"/>
      <c r="R1092">
        <v>1.7</v>
      </c>
      <c r="S1092">
        <v>34</v>
      </c>
      <c r="T1092" t="s">
        <v>1224</v>
      </c>
    </row>
    <row r="1093" spans="3:20" hidden="1" x14ac:dyDescent="0.45">
      <c r="C1093" s="29" t="s">
        <v>60</v>
      </c>
      <c r="D1093" s="29" t="s">
        <v>51</v>
      </c>
      <c r="F1093" t="s">
        <v>1215</v>
      </c>
      <c r="G1093" t="s">
        <v>1216</v>
      </c>
      <c r="H1093" t="s">
        <v>1217</v>
      </c>
      <c r="I1093" t="s">
        <v>225</v>
      </c>
      <c r="J1093" t="s">
        <v>1218</v>
      </c>
      <c r="K1093" t="s">
        <v>1219</v>
      </c>
      <c r="M1093" t="s">
        <v>228</v>
      </c>
      <c r="N1093" t="s">
        <v>291</v>
      </c>
      <c r="O1093">
        <v>0.06</v>
      </c>
      <c r="P1093" t="s">
        <v>257</v>
      </c>
      <c r="Q1093"/>
      <c r="R1093">
        <v>6.0000000000000001E-3</v>
      </c>
      <c r="S1093">
        <v>0.6</v>
      </c>
      <c r="T1093" t="s">
        <v>376</v>
      </c>
    </row>
    <row r="1094" spans="3:20" hidden="1" x14ac:dyDescent="0.45">
      <c r="C1094" s="29" t="s">
        <v>60</v>
      </c>
      <c r="D1094" s="29" t="s">
        <v>51</v>
      </c>
      <c r="F1094" t="s">
        <v>1215</v>
      </c>
      <c r="G1094" t="s">
        <v>1216</v>
      </c>
      <c r="H1094" t="s">
        <v>1225</v>
      </c>
      <c r="I1094" t="s">
        <v>225</v>
      </c>
      <c r="J1094" t="s">
        <v>1226</v>
      </c>
      <c r="K1094" t="s">
        <v>1219</v>
      </c>
      <c r="M1094" t="s">
        <v>228</v>
      </c>
      <c r="N1094" t="s">
        <v>303</v>
      </c>
      <c r="O1094">
        <v>0.5</v>
      </c>
      <c r="P1094" t="s">
        <v>234</v>
      </c>
      <c r="Q1094"/>
      <c r="R1094">
        <v>0.25</v>
      </c>
      <c r="S1094">
        <v>1.1000000000000001</v>
      </c>
      <c r="T1094" t="s">
        <v>350</v>
      </c>
    </row>
    <row r="1095" spans="3:20" hidden="1" x14ac:dyDescent="0.45">
      <c r="C1095" s="29" t="s">
        <v>60</v>
      </c>
      <c r="D1095" s="29" t="s">
        <v>51</v>
      </c>
      <c r="F1095" t="s">
        <v>1215</v>
      </c>
      <c r="G1095" t="s">
        <v>1216</v>
      </c>
      <c r="H1095" t="s">
        <v>1225</v>
      </c>
      <c r="I1095" t="s">
        <v>225</v>
      </c>
      <c r="J1095" t="s">
        <v>1226</v>
      </c>
      <c r="K1095" t="s">
        <v>1219</v>
      </c>
      <c r="M1095" t="s">
        <v>228</v>
      </c>
      <c r="N1095" t="s">
        <v>303</v>
      </c>
      <c r="O1095">
        <v>0.5</v>
      </c>
      <c r="P1095" t="s">
        <v>234</v>
      </c>
      <c r="Q1095"/>
      <c r="R1095">
        <v>0.25</v>
      </c>
      <c r="S1095">
        <v>1.1000000000000001</v>
      </c>
      <c r="T1095" t="s">
        <v>350</v>
      </c>
    </row>
    <row r="1096" spans="3:20" hidden="1" x14ac:dyDescent="0.45">
      <c r="C1096" s="29" t="s">
        <v>60</v>
      </c>
      <c r="D1096" s="29" t="s">
        <v>51</v>
      </c>
      <c r="F1096" t="s">
        <v>1215</v>
      </c>
      <c r="G1096" t="s">
        <v>1216</v>
      </c>
      <c r="H1096" t="s">
        <v>1225</v>
      </c>
      <c r="I1096" t="s">
        <v>225</v>
      </c>
      <c r="J1096" t="s">
        <v>1226</v>
      </c>
      <c r="K1096" t="s">
        <v>1219</v>
      </c>
      <c r="M1096" t="s">
        <v>228</v>
      </c>
      <c r="N1096" t="s">
        <v>267</v>
      </c>
      <c r="O1096">
        <v>512</v>
      </c>
      <c r="P1096" t="s">
        <v>234</v>
      </c>
      <c r="Q1096"/>
      <c r="R1096">
        <v>80</v>
      </c>
      <c r="S1096">
        <v>1300</v>
      </c>
      <c r="T1096" t="s">
        <v>1220</v>
      </c>
    </row>
    <row r="1097" spans="3:20" hidden="1" x14ac:dyDescent="0.45">
      <c r="C1097" s="29" t="s">
        <v>60</v>
      </c>
      <c r="D1097" s="29" t="s">
        <v>51</v>
      </c>
      <c r="F1097" t="s">
        <v>1215</v>
      </c>
      <c r="G1097" t="s">
        <v>1216</v>
      </c>
      <c r="H1097" t="s">
        <v>1225</v>
      </c>
      <c r="I1097" t="s">
        <v>225</v>
      </c>
      <c r="J1097" t="s">
        <v>1226</v>
      </c>
      <c r="K1097" t="s">
        <v>1219</v>
      </c>
      <c r="M1097" t="s">
        <v>228</v>
      </c>
      <c r="N1097" t="s">
        <v>249</v>
      </c>
      <c r="O1097">
        <v>16</v>
      </c>
      <c r="P1097" t="s">
        <v>234</v>
      </c>
      <c r="Q1097"/>
      <c r="R1097">
        <v>8</v>
      </c>
      <c r="S1097">
        <v>32</v>
      </c>
      <c r="T1097" t="s">
        <v>348</v>
      </c>
    </row>
    <row r="1098" spans="3:20" hidden="1" x14ac:dyDescent="0.45">
      <c r="C1098" s="29" t="s">
        <v>60</v>
      </c>
      <c r="D1098" s="29" t="s">
        <v>51</v>
      </c>
      <c r="F1098" t="s">
        <v>1215</v>
      </c>
      <c r="G1098" t="s">
        <v>1216</v>
      </c>
      <c r="H1098" t="s">
        <v>1225</v>
      </c>
      <c r="I1098" t="s">
        <v>225</v>
      </c>
      <c r="J1098" t="s">
        <v>1226</v>
      </c>
      <c r="K1098" t="s">
        <v>1219</v>
      </c>
      <c r="M1098" t="s">
        <v>228</v>
      </c>
      <c r="N1098" t="s">
        <v>265</v>
      </c>
      <c r="O1098">
        <v>6</v>
      </c>
      <c r="P1098" t="s">
        <v>234</v>
      </c>
      <c r="Q1098"/>
      <c r="R1098">
        <v>4</v>
      </c>
      <c r="S1098">
        <v>89</v>
      </c>
      <c r="T1098" t="s">
        <v>1220</v>
      </c>
    </row>
    <row r="1099" spans="3:20" hidden="1" x14ac:dyDescent="0.45">
      <c r="C1099" s="29" t="s">
        <v>60</v>
      </c>
      <c r="D1099" s="29" t="s">
        <v>51</v>
      </c>
      <c r="F1099" t="s">
        <v>1215</v>
      </c>
      <c r="G1099" t="s">
        <v>1216</v>
      </c>
      <c r="H1099" t="s">
        <v>1217</v>
      </c>
      <c r="I1099" t="s">
        <v>225</v>
      </c>
      <c r="J1099" t="s">
        <v>1218</v>
      </c>
      <c r="K1099" t="s">
        <v>1219</v>
      </c>
      <c r="M1099" t="s">
        <v>228</v>
      </c>
      <c r="N1099" t="s">
        <v>236</v>
      </c>
      <c r="O1099">
        <v>170</v>
      </c>
      <c r="P1099" t="s">
        <v>237</v>
      </c>
      <c r="Q1099"/>
      <c r="R1099">
        <v>85</v>
      </c>
      <c r="S1099">
        <v>340</v>
      </c>
      <c r="T1099" t="s">
        <v>1227</v>
      </c>
    </row>
    <row r="1100" spans="3:20" hidden="1" x14ac:dyDescent="0.45">
      <c r="C1100" s="29" t="s">
        <v>60</v>
      </c>
      <c r="D1100" s="29" t="s">
        <v>51</v>
      </c>
      <c r="F1100" t="s">
        <v>1215</v>
      </c>
      <c r="G1100" t="s">
        <v>1216</v>
      </c>
      <c r="H1100" t="s">
        <v>1217</v>
      </c>
      <c r="I1100" t="s">
        <v>225</v>
      </c>
      <c r="J1100" t="s">
        <v>1218</v>
      </c>
      <c r="K1100" t="s">
        <v>1219</v>
      </c>
      <c r="M1100" t="s">
        <v>228</v>
      </c>
      <c r="N1100" t="s">
        <v>236</v>
      </c>
      <c r="O1100">
        <v>170</v>
      </c>
      <c r="P1100" t="s">
        <v>237</v>
      </c>
      <c r="Q1100"/>
      <c r="R1100">
        <v>85</v>
      </c>
      <c r="S1100">
        <v>340</v>
      </c>
      <c r="T1100" t="s">
        <v>1227</v>
      </c>
    </row>
    <row r="1101" spans="3:20" hidden="1" x14ac:dyDescent="0.45">
      <c r="C1101" s="29" t="s">
        <v>60</v>
      </c>
      <c r="D1101" s="29" t="s">
        <v>51</v>
      </c>
      <c r="F1101" t="s">
        <v>1215</v>
      </c>
      <c r="G1101" t="s">
        <v>1216</v>
      </c>
      <c r="H1101" t="s">
        <v>1217</v>
      </c>
      <c r="I1101" t="s">
        <v>225</v>
      </c>
      <c r="J1101" t="s">
        <v>1218</v>
      </c>
      <c r="K1101" t="s">
        <v>1219</v>
      </c>
      <c r="M1101" t="s">
        <v>228</v>
      </c>
      <c r="N1101" t="s">
        <v>267</v>
      </c>
      <c r="O1101">
        <v>512</v>
      </c>
      <c r="P1101" t="s">
        <v>234</v>
      </c>
      <c r="Q1101"/>
      <c r="R1101">
        <v>80</v>
      </c>
      <c r="S1101">
        <v>1300</v>
      </c>
      <c r="T1101" t="s">
        <v>1220</v>
      </c>
    </row>
    <row r="1102" spans="3:20" hidden="1" x14ac:dyDescent="0.45">
      <c r="C1102" s="29" t="s">
        <v>60</v>
      </c>
      <c r="D1102" s="29" t="s">
        <v>51</v>
      </c>
      <c r="F1102" t="s">
        <v>1215</v>
      </c>
      <c r="G1102" t="s">
        <v>1216</v>
      </c>
      <c r="H1102" t="s">
        <v>1217</v>
      </c>
      <c r="I1102" t="s">
        <v>225</v>
      </c>
      <c r="J1102" t="s">
        <v>1218</v>
      </c>
      <c r="K1102" t="s">
        <v>1219</v>
      </c>
      <c r="M1102" t="s">
        <v>228</v>
      </c>
      <c r="N1102" t="s">
        <v>262</v>
      </c>
      <c r="O1102">
        <v>0.56000000000000005</v>
      </c>
      <c r="P1102" t="s">
        <v>234</v>
      </c>
      <c r="Q1102"/>
      <c r="R1102">
        <v>0.2</v>
      </c>
      <c r="S1102">
        <v>1</v>
      </c>
      <c r="T1102" t="s">
        <v>433</v>
      </c>
    </row>
    <row r="1103" spans="3:20" hidden="1" x14ac:dyDescent="0.45">
      <c r="C1103" s="29" t="s">
        <v>60</v>
      </c>
      <c r="D1103" s="29" t="s">
        <v>51</v>
      </c>
      <c r="F1103" t="s">
        <v>1215</v>
      </c>
      <c r="G1103" t="s">
        <v>1216</v>
      </c>
      <c r="H1103" t="s">
        <v>1225</v>
      </c>
      <c r="I1103" t="s">
        <v>225</v>
      </c>
      <c r="J1103" t="s">
        <v>1226</v>
      </c>
      <c r="K1103" t="s">
        <v>1219</v>
      </c>
      <c r="M1103" t="s">
        <v>228</v>
      </c>
      <c r="N1103" t="s">
        <v>279</v>
      </c>
      <c r="O1103">
        <v>2</v>
      </c>
      <c r="P1103" t="s">
        <v>234</v>
      </c>
      <c r="Q1103"/>
      <c r="R1103">
        <v>0.5</v>
      </c>
      <c r="S1103">
        <v>16</v>
      </c>
      <c r="T1103" t="s">
        <v>1228</v>
      </c>
    </row>
    <row r="1104" spans="3:20" hidden="1" x14ac:dyDescent="0.45">
      <c r="C1104" s="29" t="s">
        <v>60</v>
      </c>
      <c r="D1104" s="29" t="s">
        <v>51</v>
      </c>
      <c r="F1104" t="s">
        <v>1215</v>
      </c>
      <c r="G1104" t="s">
        <v>1216</v>
      </c>
      <c r="H1104" t="s">
        <v>1225</v>
      </c>
      <c r="I1104" t="s">
        <v>225</v>
      </c>
      <c r="J1104" t="s">
        <v>1226</v>
      </c>
      <c r="K1104" t="s">
        <v>1219</v>
      </c>
      <c r="M1104" t="s">
        <v>228</v>
      </c>
      <c r="N1104" t="s">
        <v>291</v>
      </c>
      <c r="O1104">
        <v>7.0000000000000001E-3</v>
      </c>
      <c r="P1104" t="s">
        <v>257</v>
      </c>
      <c r="Q1104"/>
      <c r="R1104">
        <v>6.9999999999999999E-4</v>
      </c>
      <c r="S1104">
        <v>7.0000000000000007E-2</v>
      </c>
      <c r="T1104" t="s">
        <v>376</v>
      </c>
    </row>
    <row r="1105" spans="2:20" hidden="1" x14ac:dyDescent="0.45">
      <c r="B1105" s="29" t="s">
        <v>26</v>
      </c>
      <c r="C1105" s="29" t="s">
        <v>60</v>
      </c>
      <c r="D1105" s="29" t="s">
        <v>51</v>
      </c>
      <c r="F1105" t="s">
        <v>1215</v>
      </c>
      <c r="G1105" t="s">
        <v>1216</v>
      </c>
      <c r="H1105" t="s">
        <v>296</v>
      </c>
      <c r="I1105" t="s">
        <v>275</v>
      </c>
      <c r="J1105" t="s">
        <v>228</v>
      </c>
      <c r="K1105" t="s">
        <v>38</v>
      </c>
      <c r="M1105" t="s">
        <v>228</v>
      </c>
      <c r="N1105" t="s">
        <v>26</v>
      </c>
      <c r="O1105">
        <v>91</v>
      </c>
      <c r="P1105" t="s">
        <v>237</v>
      </c>
      <c r="Q1105">
        <f>O1105/'Building Calcs'!$B$2</f>
        <v>9.601008258842E-5</v>
      </c>
      <c r="R1105">
        <v>20</v>
      </c>
      <c r="S1105">
        <v>120</v>
      </c>
      <c r="T1105" t="s">
        <v>1229</v>
      </c>
    </row>
    <row r="1106" spans="2:20" hidden="1" x14ac:dyDescent="0.45">
      <c r="B1106" s="29" t="s">
        <v>25</v>
      </c>
      <c r="C1106" s="29" t="s">
        <v>60</v>
      </c>
      <c r="D1106" s="29" t="s">
        <v>51</v>
      </c>
      <c r="F1106" t="s">
        <v>1215</v>
      </c>
      <c r="G1106" t="s">
        <v>1216</v>
      </c>
      <c r="H1106" t="s">
        <v>296</v>
      </c>
      <c r="I1106" t="s">
        <v>275</v>
      </c>
      <c r="J1106" t="s">
        <v>228</v>
      </c>
      <c r="K1106" t="s">
        <v>38</v>
      </c>
      <c r="M1106" t="s">
        <v>228</v>
      </c>
      <c r="N1106" t="s">
        <v>25</v>
      </c>
      <c r="O1106">
        <v>570</v>
      </c>
      <c r="P1106" t="s">
        <v>237</v>
      </c>
      <c r="Q1106">
        <f>O1106/'Building Calcs'!$B$2</f>
        <v>6.0138183599340006E-4</v>
      </c>
      <c r="R1106">
        <v>50</v>
      </c>
      <c r="S1106">
        <v>4000</v>
      </c>
      <c r="T1106" t="s">
        <v>1230</v>
      </c>
    </row>
    <row r="1107" spans="2:20" hidden="1" x14ac:dyDescent="0.45">
      <c r="B1107" s="29" t="s">
        <v>30</v>
      </c>
      <c r="C1107" s="29" t="s">
        <v>60</v>
      </c>
      <c r="D1107" s="29" t="s">
        <v>51</v>
      </c>
      <c r="F1107" t="s">
        <v>1215</v>
      </c>
      <c r="G1107" t="s">
        <v>1216</v>
      </c>
      <c r="H1107" t="s">
        <v>296</v>
      </c>
      <c r="I1107" t="s">
        <v>275</v>
      </c>
      <c r="J1107" t="s">
        <v>228</v>
      </c>
      <c r="K1107" t="s">
        <v>38</v>
      </c>
      <c r="M1107" t="s">
        <v>228</v>
      </c>
      <c r="N1107" t="s">
        <v>30</v>
      </c>
      <c r="O1107">
        <v>28</v>
      </c>
      <c r="P1107" t="s">
        <v>229</v>
      </c>
      <c r="Q1107"/>
      <c r="R1107">
        <v>11</v>
      </c>
      <c r="S1107">
        <v>39</v>
      </c>
      <c r="T1107" t="s">
        <v>1231</v>
      </c>
    </row>
    <row r="1108" spans="2:20" hidden="1" x14ac:dyDescent="0.45">
      <c r="B1108" s="29" t="s">
        <v>43</v>
      </c>
      <c r="C1108" s="29" t="s">
        <v>60</v>
      </c>
      <c r="D1108" s="29" t="s">
        <v>51</v>
      </c>
      <c r="F1108" t="s">
        <v>1215</v>
      </c>
      <c r="G1108" t="s">
        <v>1216</v>
      </c>
      <c r="H1108" t="s">
        <v>296</v>
      </c>
      <c r="I1108" t="s">
        <v>275</v>
      </c>
      <c r="J1108" t="s">
        <v>228</v>
      </c>
      <c r="K1108" t="s">
        <v>38</v>
      </c>
      <c r="M1108" t="s">
        <v>228</v>
      </c>
      <c r="N1108" t="s">
        <v>28</v>
      </c>
      <c r="O1108">
        <v>140</v>
      </c>
      <c r="P1108" t="s">
        <v>237</v>
      </c>
      <c r="Q1108">
        <f>O1108/'Building Calcs'!$B$2</f>
        <v>1.4770781936680001E-4</v>
      </c>
      <c r="R1108">
        <v>70</v>
      </c>
      <c r="S1108">
        <v>279</v>
      </c>
      <c r="T1108" t="s">
        <v>361</v>
      </c>
    </row>
    <row r="1109" spans="2:20" hidden="1" x14ac:dyDescent="0.45">
      <c r="C1109" s="29" t="s">
        <v>60</v>
      </c>
      <c r="D1109" s="29" t="s">
        <v>51</v>
      </c>
      <c r="F1109" t="s">
        <v>1215</v>
      </c>
      <c r="G1109" t="s">
        <v>1216</v>
      </c>
      <c r="H1109" t="s">
        <v>296</v>
      </c>
      <c r="I1109" t="s">
        <v>275</v>
      </c>
      <c r="J1109" t="s">
        <v>228</v>
      </c>
      <c r="K1109" t="s">
        <v>38</v>
      </c>
      <c r="M1109" t="s">
        <v>228</v>
      </c>
      <c r="N1109" t="s">
        <v>236</v>
      </c>
      <c r="O1109">
        <v>150</v>
      </c>
      <c r="P1109" t="s">
        <v>237</v>
      </c>
      <c r="Q1109"/>
      <c r="R1109">
        <v>75</v>
      </c>
      <c r="S1109">
        <v>300</v>
      </c>
      <c r="T1109" t="s">
        <v>361</v>
      </c>
    </row>
    <row r="1110" spans="2:20" hidden="1" x14ac:dyDescent="0.45">
      <c r="C1110" s="29" t="s">
        <v>60</v>
      </c>
      <c r="D1110" s="29" t="s">
        <v>51</v>
      </c>
      <c r="F1110" t="s">
        <v>1215</v>
      </c>
      <c r="G1110" t="s">
        <v>1216</v>
      </c>
      <c r="H1110" t="s">
        <v>296</v>
      </c>
      <c r="I1110" t="s">
        <v>275</v>
      </c>
      <c r="J1110" t="s">
        <v>228</v>
      </c>
      <c r="K1110" t="s">
        <v>38</v>
      </c>
      <c r="M1110" t="s">
        <v>228</v>
      </c>
      <c r="N1110" t="s">
        <v>236</v>
      </c>
      <c r="O1110">
        <v>150</v>
      </c>
      <c r="P1110" t="s">
        <v>237</v>
      </c>
      <c r="Q1110"/>
      <c r="R1110">
        <v>75</v>
      </c>
      <c r="S1110">
        <v>300</v>
      </c>
      <c r="T1110" t="s">
        <v>361</v>
      </c>
    </row>
    <row r="1111" spans="2:20" hidden="1" x14ac:dyDescent="0.45">
      <c r="B1111" s="29" t="s">
        <v>43</v>
      </c>
      <c r="C1111" s="29" t="s">
        <v>60</v>
      </c>
      <c r="D1111" s="29" t="s">
        <v>45</v>
      </c>
      <c r="F1111" t="s">
        <v>1215</v>
      </c>
      <c r="G1111" t="s">
        <v>1216</v>
      </c>
      <c r="H1111" t="s">
        <v>251</v>
      </c>
      <c r="I1111" t="s">
        <v>225</v>
      </c>
      <c r="J1111" t="s">
        <v>1232</v>
      </c>
      <c r="K1111" t="s">
        <v>1223</v>
      </c>
      <c r="M1111" t="s">
        <v>228</v>
      </c>
      <c r="N1111" t="s">
        <v>28</v>
      </c>
      <c r="O1111">
        <v>170</v>
      </c>
      <c r="P1111" t="s">
        <v>237</v>
      </c>
      <c r="Q1111">
        <f>O1111/'Building Calcs'!$B$2</f>
        <v>1.7935949494540001E-4</v>
      </c>
      <c r="R1111">
        <v>72</v>
      </c>
      <c r="S1111">
        <v>220</v>
      </c>
      <c r="T1111" t="s">
        <v>377</v>
      </c>
    </row>
    <row r="1112" spans="2:20" hidden="1" x14ac:dyDescent="0.45">
      <c r="B1112" s="29" t="s">
        <v>25</v>
      </c>
      <c r="C1112" s="29" t="s">
        <v>60</v>
      </c>
      <c r="D1112" s="29" t="s">
        <v>45</v>
      </c>
      <c r="F1112" t="s">
        <v>1215</v>
      </c>
      <c r="G1112" t="s">
        <v>1216</v>
      </c>
      <c r="H1112" t="s">
        <v>251</v>
      </c>
      <c r="I1112" t="s">
        <v>225</v>
      </c>
      <c r="J1112" t="s">
        <v>1232</v>
      </c>
      <c r="K1112" t="s">
        <v>1223</v>
      </c>
      <c r="M1112" t="s">
        <v>228</v>
      </c>
      <c r="N1112" t="s">
        <v>25</v>
      </c>
      <c r="O1112">
        <v>2000</v>
      </c>
      <c r="P1112" t="s">
        <v>237</v>
      </c>
      <c r="Q1112">
        <f>O1112/'Building Calcs'!$B$2</f>
        <v>2.1101117052400001E-3</v>
      </c>
      <c r="R1112">
        <v>200</v>
      </c>
      <c r="S1112">
        <v>3000</v>
      </c>
      <c r="T1112" t="s">
        <v>377</v>
      </c>
    </row>
    <row r="1113" spans="2:20" hidden="1" x14ac:dyDescent="0.45">
      <c r="B1113" s="29" t="s">
        <v>29</v>
      </c>
      <c r="C1113" s="29" t="s">
        <v>60</v>
      </c>
      <c r="D1113" s="29" t="s">
        <v>51</v>
      </c>
      <c r="F1113" t="s">
        <v>1215</v>
      </c>
      <c r="G1113" t="s">
        <v>1216</v>
      </c>
      <c r="H1113" t="s">
        <v>296</v>
      </c>
      <c r="I1113" t="s">
        <v>275</v>
      </c>
      <c r="J1113" t="s">
        <v>228</v>
      </c>
      <c r="K1113" t="s">
        <v>38</v>
      </c>
      <c r="M1113" t="s">
        <v>228</v>
      </c>
      <c r="N1113" t="s">
        <v>29</v>
      </c>
      <c r="O1113">
        <v>11</v>
      </c>
      <c r="P1113" t="s">
        <v>237</v>
      </c>
      <c r="Q1113">
        <f>O1113/'Building Calcs'!$B$2</f>
        <v>1.160561437882E-5</v>
      </c>
      <c r="R1113">
        <v>8</v>
      </c>
      <c r="S1113">
        <v>40</v>
      </c>
      <c r="T1113" t="s">
        <v>1233</v>
      </c>
    </row>
    <row r="1114" spans="2:20" hidden="1" x14ac:dyDescent="0.45">
      <c r="C1114" s="29" t="s">
        <v>60</v>
      </c>
      <c r="D1114" s="29" t="s">
        <v>51</v>
      </c>
      <c r="F1114" t="s">
        <v>1215</v>
      </c>
      <c r="G1114" t="s">
        <v>1216</v>
      </c>
      <c r="H1114" t="s">
        <v>296</v>
      </c>
      <c r="I1114" t="s">
        <v>275</v>
      </c>
      <c r="J1114" t="s">
        <v>228</v>
      </c>
      <c r="K1114" t="s">
        <v>38</v>
      </c>
      <c r="M1114" t="s">
        <v>228</v>
      </c>
      <c r="N1114" t="s">
        <v>259</v>
      </c>
      <c r="O1114">
        <v>5</v>
      </c>
      <c r="P1114" t="s">
        <v>257</v>
      </c>
      <c r="Q1114"/>
      <c r="R1114">
        <v>0.1</v>
      </c>
      <c r="S1114">
        <v>30</v>
      </c>
      <c r="T1114" t="s">
        <v>373</v>
      </c>
    </row>
    <row r="1115" spans="2:20" hidden="1" x14ac:dyDescent="0.45">
      <c r="C1115" s="29" t="s">
        <v>60</v>
      </c>
      <c r="D1115" s="29" t="s">
        <v>51</v>
      </c>
      <c r="F1115" t="s">
        <v>1215</v>
      </c>
      <c r="G1115" t="s">
        <v>1216</v>
      </c>
      <c r="H1115" t="s">
        <v>296</v>
      </c>
      <c r="I1115" t="s">
        <v>275</v>
      </c>
      <c r="J1115" t="s">
        <v>228</v>
      </c>
      <c r="K1115" t="s">
        <v>38</v>
      </c>
      <c r="M1115" t="s">
        <v>228</v>
      </c>
      <c r="N1115" t="s">
        <v>358</v>
      </c>
      <c r="O1115">
        <v>5</v>
      </c>
      <c r="P1115" t="s">
        <v>234</v>
      </c>
      <c r="Q1115"/>
      <c r="R1115">
        <v>2</v>
      </c>
      <c r="S1115">
        <v>10</v>
      </c>
      <c r="T1115" t="s">
        <v>348</v>
      </c>
    </row>
    <row r="1116" spans="2:20" hidden="1" x14ac:dyDescent="0.45">
      <c r="C1116" s="29" t="s">
        <v>60</v>
      </c>
      <c r="D1116" s="29" t="s">
        <v>51</v>
      </c>
      <c r="F1116" t="s">
        <v>1215</v>
      </c>
      <c r="G1116" t="s">
        <v>1216</v>
      </c>
      <c r="H1116" t="s">
        <v>296</v>
      </c>
      <c r="I1116" t="s">
        <v>275</v>
      </c>
      <c r="J1116" t="s">
        <v>228</v>
      </c>
      <c r="K1116" t="s">
        <v>38</v>
      </c>
      <c r="M1116" t="s">
        <v>228</v>
      </c>
      <c r="N1116" t="s">
        <v>303</v>
      </c>
      <c r="O1116">
        <v>0.5</v>
      </c>
      <c r="P1116" t="s">
        <v>234</v>
      </c>
      <c r="Q1116"/>
      <c r="R1116">
        <v>0.25</v>
      </c>
      <c r="S1116">
        <v>1.1000000000000001</v>
      </c>
      <c r="T1116" t="s">
        <v>350</v>
      </c>
    </row>
    <row r="1117" spans="2:20" hidden="1" x14ac:dyDescent="0.45">
      <c r="B1117" s="29" t="s">
        <v>30</v>
      </c>
      <c r="C1117" s="29" t="s">
        <v>60</v>
      </c>
      <c r="D1117" s="29" t="s">
        <v>45</v>
      </c>
      <c r="F1117" t="s">
        <v>1215</v>
      </c>
      <c r="G1117" t="s">
        <v>1216</v>
      </c>
      <c r="H1117" t="s">
        <v>1234</v>
      </c>
      <c r="I1117" t="s">
        <v>225</v>
      </c>
      <c r="J1117" t="s">
        <v>1235</v>
      </c>
      <c r="K1117" t="s">
        <v>1223</v>
      </c>
      <c r="M1117" t="s">
        <v>228</v>
      </c>
      <c r="N1117" t="s">
        <v>30</v>
      </c>
      <c r="O1117">
        <v>6.4</v>
      </c>
      <c r="P1117" t="s">
        <v>229</v>
      </c>
      <c r="Q1117"/>
      <c r="R1117">
        <v>2</v>
      </c>
      <c r="S1117">
        <v>26</v>
      </c>
      <c r="T1117" t="s">
        <v>1236</v>
      </c>
    </row>
    <row r="1118" spans="2:20" hidden="1" x14ac:dyDescent="0.45">
      <c r="B1118" s="29" t="s">
        <v>26</v>
      </c>
      <c r="C1118" s="29" t="s">
        <v>60</v>
      </c>
      <c r="D1118" s="29" t="s">
        <v>45</v>
      </c>
      <c r="F1118" t="s">
        <v>1215</v>
      </c>
      <c r="G1118" t="s">
        <v>1216</v>
      </c>
      <c r="H1118" t="s">
        <v>1237</v>
      </c>
      <c r="I1118" t="s">
        <v>225</v>
      </c>
      <c r="J1118" t="s">
        <v>1238</v>
      </c>
      <c r="K1118" t="s">
        <v>1223</v>
      </c>
      <c r="M1118" t="s">
        <v>228</v>
      </c>
      <c r="N1118" t="s">
        <v>26</v>
      </c>
      <c r="O1118">
        <v>200</v>
      </c>
      <c r="P1118" t="s">
        <v>237</v>
      </c>
      <c r="Q1118">
        <f>O1118/'Building Calcs'!$B$2</f>
        <v>2.1101117052400002E-4</v>
      </c>
      <c r="R1118">
        <v>150</v>
      </c>
      <c r="S1118">
        <v>300</v>
      </c>
      <c r="T1118" t="s">
        <v>377</v>
      </c>
    </row>
    <row r="1119" spans="2:20" hidden="1" x14ac:dyDescent="0.45">
      <c r="B1119" s="29" t="s">
        <v>43</v>
      </c>
      <c r="C1119" s="29" t="s">
        <v>60</v>
      </c>
      <c r="D1119" s="29" t="s">
        <v>45</v>
      </c>
      <c r="F1119" t="s">
        <v>1215</v>
      </c>
      <c r="G1119" t="s">
        <v>1216</v>
      </c>
      <c r="H1119" t="s">
        <v>1237</v>
      </c>
      <c r="I1119" t="s">
        <v>225</v>
      </c>
      <c r="J1119" t="s">
        <v>1238</v>
      </c>
      <c r="K1119" t="s">
        <v>1223</v>
      </c>
      <c r="M1119" t="s">
        <v>228</v>
      </c>
      <c r="N1119" t="s">
        <v>28</v>
      </c>
      <c r="O1119">
        <v>130</v>
      </c>
      <c r="P1119" t="s">
        <v>237</v>
      </c>
      <c r="Q1119">
        <f>O1119/'Building Calcs'!$B$2</f>
        <v>1.3715726084060002E-4</v>
      </c>
      <c r="R1119">
        <v>72</v>
      </c>
      <c r="S1119">
        <v>220</v>
      </c>
      <c r="T1119" t="s">
        <v>377</v>
      </c>
    </row>
    <row r="1120" spans="2:20" hidden="1" x14ac:dyDescent="0.45">
      <c r="B1120" s="29" t="s">
        <v>25</v>
      </c>
      <c r="C1120" s="29" t="s">
        <v>60</v>
      </c>
      <c r="D1120" s="29" t="s">
        <v>45</v>
      </c>
      <c r="F1120" t="s">
        <v>1215</v>
      </c>
      <c r="G1120" t="s">
        <v>1216</v>
      </c>
      <c r="H1120" t="s">
        <v>1234</v>
      </c>
      <c r="I1120" t="s">
        <v>225</v>
      </c>
      <c r="J1120" t="s">
        <v>1235</v>
      </c>
      <c r="K1120" t="s">
        <v>1223</v>
      </c>
      <c r="M1120" t="s">
        <v>228</v>
      </c>
      <c r="N1120" t="s">
        <v>25</v>
      </c>
      <c r="O1120">
        <v>200</v>
      </c>
      <c r="P1120" t="s">
        <v>237</v>
      </c>
      <c r="Q1120">
        <f>O1120/'Building Calcs'!$B$2</f>
        <v>2.1101117052400002E-4</v>
      </c>
      <c r="R1120">
        <v>150</v>
      </c>
      <c r="S1120">
        <v>3000</v>
      </c>
      <c r="T1120" t="s">
        <v>377</v>
      </c>
    </row>
    <row r="1121" spans="2:20" hidden="1" x14ac:dyDescent="0.45">
      <c r="C1121" s="29" t="s">
        <v>60</v>
      </c>
      <c r="D1121" s="29" t="s">
        <v>45</v>
      </c>
      <c r="F1121" t="s">
        <v>1215</v>
      </c>
      <c r="G1121" t="s">
        <v>1216</v>
      </c>
      <c r="H1121" t="s">
        <v>251</v>
      </c>
      <c r="I1121" t="s">
        <v>225</v>
      </c>
      <c r="J1121" t="s">
        <v>1232</v>
      </c>
      <c r="K1121" t="s">
        <v>1223</v>
      </c>
      <c r="M1121" t="s">
        <v>228</v>
      </c>
      <c r="N1121" t="s">
        <v>303</v>
      </c>
      <c r="O1121">
        <v>2</v>
      </c>
      <c r="P1121" t="s">
        <v>234</v>
      </c>
      <c r="Q1121"/>
      <c r="R1121">
        <v>0.5</v>
      </c>
      <c r="S1121">
        <v>3</v>
      </c>
      <c r="T1121" t="s">
        <v>377</v>
      </c>
    </row>
    <row r="1122" spans="2:20" hidden="1" x14ac:dyDescent="0.45">
      <c r="C1122" s="29" t="s">
        <v>60</v>
      </c>
      <c r="D1122" s="29" t="s">
        <v>45</v>
      </c>
      <c r="F1122" t="s">
        <v>1215</v>
      </c>
      <c r="G1122" t="s">
        <v>1216</v>
      </c>
      <c r="H1122" t="s">
        <v>1234</v>
      </c>
      <c r="I1122" t="s">
        <v>225</v>
      </c>
      <c r="J1122" t="s">
        <v>1235</v>
      </c>
      <c r="K1122" t="s">
        <v>1223</v>
      </c>
      <c r="M1122" t="s">
        <v>228</v>
      </c>
      <c r="N1122" t="s">
        <v>253</v>
      </c>
      <c r="O1122">
        <v>1</v>
      </c>
      <c r="P1122" t="s">
        <v>234</v>
      </c>
      <c r="Q1122"/>
      <c r="R1122">
        <v>0.5</v>
      </c>
      <c r="S1122">
        <v>3</v>
      </c>
      <c r="T1122" t="s">
        <v>377</v>
      </c>
    </row>
    <row r="1123" spans="2:20" hidden="1" x14ac:dyDescent="0.45">
      <c r="C1123" s="29" t="s">
        <v>60</v>
      </c>
      <c r="D1123" s="29" t="s">
        <v>45</v>
      </c>
      <c r="F1123" t="s">
        <v>1215</v>
      </c>
      <c r="G1123" t="s">
        <v>1216</v>
      </c>
      <c r="H1123" t="s">
        <v>1234</v>
      </c>
      <c r="I1123" t="s">
        <v>225</v>
      </c>
      <c r="J1123" t="s">
        <v>1235</v>
      </c>
      <c r="K1123" t="s">
        <v>1223</v>
      </c>
      <c r="M1123" t="s">
        <v>228</v>
      </c>
      <c r="N1123" t="s">
        <v>303</v>
      </c>
      <c r="O1123">
        <v>2</v>
      </c>
      <c r="P1123" t="s">
        <v>234</v>
      </c>
      <c r="Q1123"/>
      <c r="R1123">
        <v>0.5</v>
      </c>
      <c r="S1123">
        <v>3</v>
      </c>
      <c r="T1123" t="s">
        <v>377</v>
      </c>
    </row>
    <row r="1124" spans="2:20" hidden="1" x14ac:dyDescent="0.45">
      <c r="C1124" s="29" t="s">
        <v>60</v>
      </c>
      <c r="D1124" s="29" t="s">
        <v>45</v>
      </c>
      <c r="F1124" t="s">
        <v>1215</v>
      </c>
      <c r="G1124" t="s">
        <v>1216</v>
      </c>
      <c r="H1124" t="s">
        <v>1234</v>
      </c>
      <c r="I1124" t="s">
        <v>225</v>
      </c>
      <c r="J1124" t="s">
        <v>1235</v>
      </c>
      <c r="K1124" t="s">
        <v>1223</v>
      </c>
      <c r="M1124" t="s">
        <v>228</v>
      </c>
      <c r="N1124" t="s">
        <v>264</v>
      </c>
      <c r="O1124">
        <v>13</v>
      </c>
      <c r="P1124" t="s">
        <v>234</v>
      </c>
      <c r="Q1124"/>
      <c r="R1124">
        <v>10</v>
      </c>
      <c r="S1124">
        <v>150</v>
      </c>
      <c r="T1124" t="s">
        <v>377</v>
      </c>
    </row>
    <row r="1125" spans="2:20" hidden="1" x14ac:dyDescent="0.45">
      <c r="C1125" s="29" t="s">
        <v>60</v>
      </c>
      <c r="D1125" s="29" t="s">
        <v>195</v>
      </c>
      <c r="F1125" t="s">
        <v>1215</v>
      </c>
      <c r="G1125" t="s">
        <v>1216</v>
      </c>
      <c r="H1125" t="s">
        <v>1239</v>
      </c>
      <c r="I1125" t="s">
        <v>225</v>
      </c>
      <c r="J1125" t="s">
        <v>1240</v>
      </c>
      <c r="K1125" t="s">
        <v>227</v>
      </c>
      <c r="M1125" t="s">
        <v>228</v>
      </c>
      <c r="N1125" t="s">
        <v>246</v>
      </c>
      <c r="O1125">
        <v>0.99</v>
      </c>
      <c r="P1125" t="s">
        <v>247</v>
      </c>
      <c r="Q1125"/>
      <c r="R1125">
        <v>0.2</v>
      </c>
      <c r="S1125">
        <v>5</v>
      </c>
      <c r="T1125" t="s">
        <v>1241</v>
      </c>
    </row>
    <row r="1126" spans="2:20" hidden="1" x14ac:dyDescent="0.45">
      <c r="C1126" s="29" t="s">
        <v>60</v>
      </c>
      <c r="D1126" s="29" t="s">
        <v>195</v>
      </c>
      <c r="F1126" t="s">
        <v>1215</v>
      </c>
      <c r="G1126" t="s">
        <v>1216</v>
      </c>
      <c r="H1126" t="s">
        <v>1239</v>
      </c>
      <c r="I1126" t="s">
        <v>225</v>
      </c>
      <c r="J1126" t="s">
        <v>1240</v>
      </c>
      <c r="K1126" t="s">
        <v>227</v>
      </c>
      <c r="M1126" t="s">
        <v>228</v>
      </c>
      <c r="N1126" t="s">
        <v>246</v>
      </c>
      <c r="O1126">
        <v>0.99</v>
      </c>
      <c r="P1126" t="s">
        <v>247</v>
      </c>
      <c r="Q1126"/>
      <c r="R1126">
        <v>0.2</v>
      </c>
      <c r="S1126">
        <v>5</v>
      </c>
      <c r="T1126" t="s">
        <v>1241</v>
      </c>
    </row>
    <row r="1127" spans="2:20" hidden="1" x14ac:dyDescent="0.45">
      <c r="B1127" s="29" t="s">
        <v>25</v>
      </c>
      <c r="C1127" s="29" t="s">
        <v>60</v>
      </c>
      <c r="D1127" s="29" t="s">
        <v>45</v>
      </c>
      <c r="F1127" t="s">
        <v>1215</v>
      </c>
      <c r="G1127" t="s">
        <v>1216</v>
      </c>
      <c r="H1127" t="s">
        <v>284</v>
      </c>
      <c r="I1127" t="s">
        <v>275</v>
      </c>
      <c r="J1127" t="s">
        <v>228</v>
      </c>
      <c r="K1127" t="s">
        <v>1242</v>
      </c>
      <c r="M1127" t="s">
        <v>228</v>
      </c>
      <c r="N1127" t="s">
        <v>25</v>
      </c>
      <c r="O1127">
        <v>931</v>
      </c>
      <c r="P1127" t="s">
        <v>237</v>
      </c>
      <c r="Q1127">
        <f>O1127/'Building Calcs'!$B$2</f>
        <v>9.8225699878922009E-4</v>
      </c>
      <c r="R1127">
        <v>150</v>
      </c>
      <c r="S1127">
        <v>2000</v>
      </c>
      <c r="T1127" t="s">
        <v>377</v>
      </c>
    </row>
    <row r="1128" spans="2:20" hidden="1" x14ac:dyDescent="0.45">
      <c r="B1128" s="29" t="s">
        <v>24</v>
      </c>
      <c r="C1128" s="29" t="s">
        <v>60</v>
      </c>
      <c r="D1128" s="29" t="s">
        <v>45</v>
      </c>
      <c r="F1128" t="s">
        <v>1215</v>
      </c>
      <c r="G1128" t="s">
        <v>1216</v>
      </c>
      <c r="H1128" t="s">
        <v>284</v>
      </c>
      <c r="I1128" t="s">
        <v>275</v>
      </c>
      <c r="J1128" t="s">
        <v>228</v>
      </c>
      <c r="K1128" t="s">
        <v>1242</v>
      </c>
      <c r="M1128" t="s">
        <v>228</v>
      </c>
      <c r="N1128" t="s">
        <v>261</v>
      </c>
      <c r="O1128">
        <v>88.8</v>
      </c>
      <c r="P1128" t="s">
        <v>237</v>
      </c>
      <c r="Q1128">
        <f>O1128/'Building Calcs'!$B$2</f>
        <v>9.3688959712656E-5</v>
      </c>
      <c r="R1128">
        <v>10</v>
      </c>
      <c r="S1128">
        <v>300</v>
      </c>
      <c r="T1128" t="s">
        <v>377</v>
      </c>
    </row>
    <row r="1129" spans="2:20" hidden="1" x14ac:dyDescent="0.45">
      <c r="C1129" s="29" t="s">
        <v>60</v>
      </c>
      <c r="D1129" s="29" t="s">
        <v>195</v>
      </c>
      <c r="F1129" t="s">
        <v>1215</v>
      </c>
      <c r="G1129" t="s">
        <v>1216</v>
      </c>
      <c r="H1129" t="s">
        <v>1239</v>
      </c>
      <c r="I1129" t="s">
        <v>225</v>
      </c>
      <c r="J1129" t="s">
        <v>1240</v>
      </c>
      <c r="K1129" t="s">
        <v>227</v>
      </c>
      <c r="M1129" t="s">
        <v>228</v>
      </c>
      <c r="N1129" t="s">
        <v>264</v>
      </c>
      <c r="O1129">
        <v>1.9</v>
      </c>
      <c r="P1129" t="s">
        <v>257</v>
      </c>
      <c r="Q1129"/>
      <c r="R1129">
        <v>0.19</v>
      </c>
      <c r="S1129">
        <v>1.9</v>
      </c>
      <c r="T1129" t="s">
        <v>1241</v>
      </c>
    </row>
    <row r="1130" spans="2:20" hidden="1" x14ac:dyDescent="0.45">
      <c r="C1130" s="29" t="s">
        <v>60</v>
      </c>
      <c r="D1130" s="29" t="s">
        <v>195</v>
      </c>
      <c r="F1130" t="s">
        <v>1215</v>
      </c>
      <c r="G1130" t="s">
        <v>1216</v>
      </c>
      <c r="H1130" t="s">
        <v>1239</v>
      </c>
      <c r="I1130" t="s">
        <v>225</v>
      </c>
      <c r="J1130" t="s">
        <v>1240</v>
      </c>
      <c r="K1130" t="s">
        <v>227</v>
      </c>
      <c r="M1130" t="s">
        <v>228</v>
      </c>
      <c r="N1130" t="s">
        <v>249</v>
      </c>
      <c r="O1130">
        <v>15</v>
      </c>
      <c r="P1130" t="s">
        <v>257</v>
      </c>
      <c r="Q1130"/>
      <c r="R1130">
        <v>1.5</v>
      </c>
      <c r="S1130">
        <v>15</v>
      </c>
      <c r="T1130" t="s">
        <v>1241</v>
      </c>
    </row>
    <row r="1131" spans="2:20" hidden="1" x14ac:dyDescent="0.45">
      <c r="C1131" s="29" t="s">
        <v>60</v>
      </c>
      <c r="D1131" s="29" t="s">
        <v>195</v>
      </c>
      <c r="F1131" t="s">
        <v>1215</v>
      </c>
      <c r="G1131" t="s">
        <v>1216</v>
      </c>
      <c r="H1131" t="s">
        <v>1239</v>
      </c>
      <c r="I1131" t="s">
        <v>225</v>
      </c>
      <c r="J1131" t="s">
        <v>1240</v>
      </c>
      <c r="K1131" t="s">
        <v>227</v>
      </c>
      <c r="M1131" t="s">
        <v>228</v>
      </c>
      <c r="N1131" t="s">
        <v>358</v>
      </c>
      <c r="O1131">
        <v>1.7</v>
      </c>
      <c r="P1131" t="s">
        <v>257</v>
      </c>
      <c r="Q1131"/>
      <c r="R1131">
        <v>0.17</v>
      </c>
      <c r="S1131">
        <v>1.7</v>
      </c>
      <c r="T1131" t="s">
        <v>1241</v>
      </c>
    </row>
    <row r="1132" spans="2:20" hidden="1" x14ac:dyDescent="0.45">
      <c r="C1132" s="29" t="s">
        <v>60</v>
      </c>
      <c r="D1132" s="29" t="s">
        <v>195</v>
      </c>
      <c r="F1132" t="s">
        <v>1215</v>
      </c>
      <c r="G1132" t="s">
        <v>1216</v>
      </c>
      <c r="H1132" t="s">
        <v>1239</v>
      </c>
      <c r="I1132" t="s">
        <v>225</v>
      </c>
      <c r="J1132" t="s">
        <v>1240</v>
      </c>
      <c r="K1132" t="s">
        <v>227</v>
      </c>
      <c r="M1132" t="s">
        <v>228</v>
      </c>
      <c r="N1132" t="s">
        <v>272</v>
      </c>
      <c r="O1132">
        <v>1.5</v>
      </c>
      <c r="P1132" t="s">
        <v>257</v>
      </c>
      <c r="Q1132"/>
      <c r="R1132">
        <v>0.15</v>
      </c>
      <c r="S1132">
        <v>1.5</v>
      </c>
      <c r="T1132" t="s">
        <v>1241</v>
      </c>
    </row>
    <row r="1133" spans="2:20" hidden="1" x14ac:dyDescent="0.45">
      <c r="B1133" s="29" t="s">
        <v>30</v>
      </c>
      <c r="C1133" s="29" t="s">
        <v>60</v>
      </c>
      <c r="D1133" s="29" t="s">
        <v>195</v>
      </c>
      <c r="F1133" t="s">
        <v>1215</v>
      </c>
      <c r="G1133" t="s">
        <v>1216</v>
      </c>
      <c r="H1133" t="s">
        <v>1239</v>
      </c>
      <c r="I1133" t="s">
        <v>225</v>
      </c>
      <c r="J1133" t="s">
        <v>1240</v>
      </c>
      <c r="K1133" t="s">
        <v>227</v>
      </c>
      <c r="M1133" t="s">
        <v>228</v>
      </c>
      <c r="N1133" t="s">
        <v>30</v>
      </c>
      <c r="O1133">
        <v>78</v>
      </c>
      <c r="P1133" t="s">
        <v>229</v>
      </c>
      <c r="Q1133"/>
      <c r="R1133">
        <v>47</v>
      </c>
      <c r="S1133">
        <v>100</v>
      </c>
      <c r="T1133" t="s">
        <v>1243</v>
      </c>
    </row>
    <row r="1134" spans="2:20" hidden="1" x14ac:dyDescent="0.45">
      <c r="C1134" s="29" t="s">
        <v>60</v>
      </c>
      <c r="D1134" s="29" t="s">
        <v>195</v>
      </c>
      <c r="F1134" t="s">
        <v>1215</v>
      </c>
      <c r="G1134" t="s">
        <v>1216</v>
      </c>
      <c r="H1134" t="s">
        <v>1239</v>
      </c>
      <c r="I1134" t="s">
        <v>225</v>
      </c>
      <c r="J1134" t="s">
        <v>1240</v>
      </c>
      <c r="K1134" t="s">
        <v>227</v>
      </c>
      <c r="M1134" t="s">
        <v>228</v>
      </c>
      <c r="N1134" t="s">
        <v>246</v>
      </c>
      <c r="O1134">
        <v>0.99</v>
      </c>
      <c r="P1134" t="s">
        <v>247</v>
      </c>
      <c r="Q1134"/>
      <c r="R1134">
        <v>0.2</v>
      </c>
      <c r="S1134">
        <v>5</v>
      </c>
      <c r="T1134" t="s">
        <v>1241</v>
      </c>
    </row>
    <row r="1135" spans="2:20" hidden="1" x14ac:dyDescent="0.45">
      <c r="C1135" s="29" t="s">
        <v>60</v>
      </c>
      <c r="D1135" s="29" t="s">
        <v>45</v>
      </c>
      <c r="F1135" t="s">
        <v>1215</v>
      </c>
      <c r="G1135" t="s">
        <v>1216</v>
      </c>
      <c r="H1135" t="s">
        <v>284</v>
      </c>
      <c r="I1135" t="s">
        <v>275</v>
      </c>
      <c r="J1135" t="s">
        <v>228</v>
      </c>
      <c r="K1135" t="s">
        <v>1242</v>
      </c>
      <c r="M1135" t="s">
        <v>228</v>
      </c>
      <c r="N1135" t="s">
        <v>267</v>
      </c>
      <c r="O1135">
        <v>200</v>
      </c>
      <c r="P1135" t="s">
        <v>234</v>
      </c>
      <c r="Q1135"/>
      <c r="R1135">
        <v>50</v>
      </c>
      <c r="S1135">
        <v>500</v>
      </c>
      <c r="T1135" t="s">
        <v>377</v>
      </c>
    </row>
    <row r="1136" spans="2:20" hidden="1" x14ac:dyDescent="0.45">
      <c r="C1136" s="29" t="s">
        <v>60</v>
      </c>
      <c r="D1136" s="29" t="s">
        <v>45</v>
      </c>
      <c r="F1136" t="s">
        <v>1215</v>
      </c>
      <c r="G1136" t="s">
        <v>1216</v>
      </c>
      <c r="H1136" t="s">
        <v>284</v>
      </c>
      <c r="I1136" t="s">
        <v>275</v>
      </c>
      <c r="J1136" t="s">
        <v>228</v>
      </c>
      <c r="K1136" t="s">
        <v>1242</v>
      </c>
      <c r="M1136" t="s">
        <v>228</v>
      </c>
      <c r="N1136" t="s">
        <v>236</v>
      </c>
      <c r="O1136">
        <v>124</v>
      </c>
      <c r="P1136" t="s">
        <v>237</v>
      </c>
      <c r="Q1136"/>
      <c r="R1136">
        <v>70</v>
      </c>
      <c r="S1136">
        <v>250</v>
      </c>
      <c r="T1136" t="s">
        <v>377</v>
      </c>
    </row>
    <row r="1137" spans="2:20" hidden="1" x14ac:dyDescent="0.45">
      <c r="C1137" s="29" t="s">
        <v>60</v>
      </c>
      <c r="D1137" s="29" t="s">
        <v>45</v>
      </c>
      <c r="F1137" t="s">
        <v>1215</v>
      </c>
      <c r="G1137" t="s">
        <v>1216</v>
      </c>
      <c r="H1137" t="s">
        <v>284</v>
      </c>
      <c r="I1137" t="s">
        <v>275</v>
      </c>
      <c r="J1137" t="s">
        <v>228</v>
      </c>
      <c r="K1137" t="s">
        <v>1242</v>
      </c>
      <c r="M1137" t="s">
        <v>228</v>
      </c>
      <c r="N1137" t="s">
        <v>236</v>
      </c>
      <c r="O1137">
        <v>124</v>
      </c>
      <c r="P1137" t="s">
        <v>237</v>
      </c>
      <c r="Q1137"/>
      <c r="R1137">
        <v>70</v>
      </c>
      <c r="S1137">
        <v>250</v>
      </c>
      <c r="T1137" t="s">
        <v>377</v>
      </c>
    </row>
    <row r="1138" spans="2:20" hidden="1" x14ac:dyDescent="0.45">
      <c r="C1138" s="29" t="s">
        <v>60</v>
      </c>
      <c r="D1138" s="29" t="s">
        <v>45</v>
      </c>
      <c r="F1138" t="s">
        <v>1215</v>
      </c>
      <c r="G1138" t="s">
        <v>1216</v>
      </c>
      <c r="H1138" t="s">
        <v>284</v>
      </c>
      <c r="I1138" t="s">
        <v>275</v>
      </c>
      <c r="J1138" t="s">
        <v>228</v>
      </c>
      <c r="K1138" t="s">
        <v>1242</v>
      </c>
      <c r="M1138" t="s">
        <v>228</v>
      </c>
      <c r="N1138" t="s">
        <v>233</v>
      </c>
      <c r="O1138">
        <v>4</v>
      </c>
      <c r="P1138" t="s">
        <v>234</v>
      </c>
      <c r="Q1138"/>
      <c r="R1138">
        <v>0.2</v>
      </c>
      <c r="S1138">
        <v>8</v>
      </c>
      <c r="T1138" t="s">
        <v>377</v>
      </c>
    </row>
    <row r="1139" spans="2:20" hidden="1" x14ac:dyDescent="0.45">
      <c r="C1139" s="29" t="s">
        <v>60</v>
      </c>
      <c r="D1139" s="29" t="s">
        <v>45</v>
      </c>
      <c r="F1139" t="s">
        <v>1215</v>
      </c>
      <c r="G1139" t="s">
        <v>1216</v>
      </c>
      <c r="H1139" t="s">
        <v>284</v>
      </c>
      <c r="I1139" t="s">
        <v>275</v>
      </c>
      <c r="J1139" t="s">
        <v>228</v>
      </c>
      <c r="K1139" t="s">
        <v>1242</v>
      </c>
      <c r="M1139" t="s">
        <v>228</v>
      </c>
      <c r="N1139" t="s">
        <v>253</v>
      </c>
      <c r="O1139">
        <v>1.8</v>
      </c>
      <c r="P1139" t="s">
        <v>234</v>
      </c>
      <c r="Q1139"/>
      <c r="R1139">
        <v>0.2</v>
      </c>
      <c r="S1139">
        <v>5</v>
      </c>
      <c r="T1139" t="s">
        <v>377</v>
      </c>
    </row>
    <row r="1140" spans="2:20" hidden="1" x14ac:dyDescent="0.45">
      <c r="C1140" s="29" t="s">
        <v>60</v>
      </c>
      <c r="D1140" s="29" t="s">
        <v>46</v>
      </c>
      <c r="F1140" t="s">
        <v>1215</v>
      </c>
      <c r="G1140" t="s">
        <v>1216</v>
      </c>
      <c r="H1140" t="s">
        <v>1244</v>
      </c>
      <c r="I1140" t="s">
        <v>225</v>
      </c>
      <c r="J1140" t="s">
        <v>1245</v>
      </c>
      <c r="K1140" t="s">
        <v>18</v>
      </c>
      <c r="M1140" t="s">
        <v>228</v>
      </c>
      <c r="N1140" t="s">
        <v>249</v>
      </c>
      <c r="O1140">
        <v>9</v>
      </c>
      <c r="P1140" t="s">
        <v>257</v>
      </c>
      <c r="Q1140"/>
      <c r="R1140">
        <v>1.8</v>
      </c>
      <c r="S1140">
        <v>45</v>
      </c>
      <c r="T1140" t="s">
        <v>1241</v>
      </c>
    </row>
    <row r="1141" spans="2:20" hidden="1" x14ac:dyDescent="0.45">
      <c r="C1141" s="29" t="s">
        <v>60</v>
      </c>
      <c r="D1141" s="29" t="s">
        <v>46</v>
      </c>
      <c r="F1141" t="s">
        <v>1215</v>
      </c>
      <c r="G1141" t="s">
        <v>1216</v>
      </c>
      <c r="H1141" t="s">
        <v>1244</v>
      </c>
      <c r="I1141" t="s">
        <v>225</v>
      </c>
      <c r="J1141" t="s">
        <v>1245</v>
      </c>
      <c r="K1141" t="s">
        <v>18</v>
      </c>
      <c r="M1141" t="s">
        <v>228</v>
      </c>
      <c r="N1141" t="s">
        <v>272</v>
      </c>
      <c r="O1141">
        <v>1.8</v>
      </c>
      <c r="P1141" t="s">
        <v>257</v>
      </c>
      <c r="Q1141"/>
      <c r="R1141">
        <v>0.36</v>
      </c>
      <c r="S1141">
        <v>9</v>
      </c>
      <c r="T1141" t="s">
        <v>1241</v>
      </c>
    </row>
    <row r="1142" spans="2:20" hidden="1" x14ac:dyDescent="0.45">
      <c r="C1142" s="29" t="s">
        <v>60</v>
      </c>
      <c r="D1142" s="29" t="s">
        <v>46</v>
      </c>
      <c r="F1142" t="s">
        <v>1215</v>
      </c>
      <c r="G1142" t="s">
        <v>1216</v>
      </c>
      <c r="H1142" t="s">
        <v>1244</v>
      </c>
      <c r="I1142" t="s">
        <v>225</v>
      </c>
      <c r="J1142" t="s">
        <v>1245</v>
      </c>
      <c r="K1142" t="s">
        <v>18</v>
      </c>
      <c r="M1142" t="s">
        <v>228</v>
      </c>
      <c r="N1142" t="s">
        <v>264</v>
      </c>
      <c r="O1142">
        <v>1.2</v>
      </c>
      <c r="P1142" t="s">
        <v>257</v>
      </c>
      <c r="Q1142"/>
      <c r="R1142">
        <v>0.24</v>
      </c>
      <c r="S1142">
        <v>6</v>
      </c>
      <c r="T1142" t="s">
        <v>1241</v>
      </c>
    </row>
    <row r="1143" spans="2:20" hidden="1" x14ac:dyDescent="0.45">
      <c r="C1143" s="29" t="s">
        <v>60</v>
      </c>
      <c r="D1143" s="29" t="s">
        <v>46</v>
      </c>
      <c r="F1143" t="s">
        <v>1215</v>
      </c>
      <c r="G1143" t="s">
        <v>1216</v>
      </c>
      <c r="H1143" t="s">
        <v>1244</v>
      </c>
      <c r="I1143" t="s">
        <v>225</v>
      </c>
      <c r="J1143" t="s">
        <v>1245</v>
      </c>
      <c r="K1143" t="s">
        <v>18</v>
      </c>
      <c r="M1143" t="s">
        <v>228</v>
      </c>
      <c r="N1143" t="s">
        <v>246</v>
      </c>
      <c r="O1143">
        <v>0.56999999999999995</v>
      </c>
      <c r="P1143" t="s">
        <v>247</v>
      </c>
      <c r="Q1143"/>
      <c r="R1143">
        <v>0.11</v>
      </c>
      <c r="S1143">
        <v>2.9</v>
      </c>
      <c r="T1143" t="s">
        <v>1241</v>
      </c>
    </row>
    <row r="1144" spans="2:20" hidden="1" x14ac:dyDescent="0.45">
      <c r="C1144" s="29" t="s">
        <v>60</v>
      </c>
      <c r="D1144" s="29" t="s">
        <v>46</v>
      </c>
      <c r="F1144" t="s">
        <v>1215</v>
      </c>
      <c r="G1144" t="s">
        <v>1216</v>
      </c>
      <c r="H1144" t="s">
        <v>1244</v>
      </c>
      <c r="I1144" t="s">
        <v>225</v>
      </c>
      <c r="J1144" t="s">
        <v>1245</v>
      </c>
      <c r="K1144" t="s">
        <v>18</v>
      </c>
      <c r="M1144" t="s">
        <v>228</v>
      </c>
      <c r="N1144" t="s">
        <v>242</v>
      </c>
      <c r="O1144">
        <v>0.05</v>
      </c>
      <c r="P1144" t="s">
        <v>234</v>
      </c>
      <c r="Q1144"/>
      <c r="R1144">
        <v>2.5000000000000001E-2</v>
      </c>
      <c r="S1144">
        <v>0.1</v>
      </c>
      <c r="T1144" t="s">
        <v>1241</v>
      </c>
    </row>
    <row r="1145" spans="2:20" hidden="1" x14ac:dyDescent="0.45">
      <c r="C1145" s="29" t="s">
        <v>60</v>
      </c>
      <c r="D1145" s="29" t="s">
        <v>46</v>
      </c>
      <c r="F1145" t="s">
        <v>1215</v>
      </c>
      <c r="G1145" t="s">
        <v>1216</v>
      </c>
      <c r="H1145" t="s">
        <v>1244</v>
      </c>
      <c r="I1145" t="s">
        <v>225</v>
      </c>
      <c r="J1145" t="s">
        <v>1245</v>
      </c>
      <c r="K1145" t="s">
        <v>18</v>
      </c>
      <c r="M1145" t="s">
        <v>228</v>
      </c>
      <c r="N1145" t="s">
        <v>279</v>
      </c>
      <c r="O1145">
        <v>0.05</v>
      </c>
      <c r="P1145" t="s">
        <v>234</v>
      </c>
      <c r="Q1145"/>
      <c r="R1145">
        <v>2.5000000000000001E-2</v>
      </c>
      <c r="S1145">
        <v>0.1</v>
      </c>
      <c r="T1145" t="s">
        <v>1241</v>
      </c>
    </row>
    <row r="1146" spans="2:20" hidden="1" x14ac:dyDescent="0.45">
      <c r="C1146" s="29" t="s">
        <v>60</v>
      </c>
      <c r="D1146" s="29" t="s">
        <v>46</v>
      </c>
      <c r="F1146" t="s">
        <v>1215</v>
      </c>
      <c r="G1146" t="s">
        <v>1216</v>
      </c>
      <c r="H1146" t="s">
        <v>1244</v>
      </c>
      <c r="I1146" t="s">
        <v>225</v>
      </c>
      <c r="J1146" t="s">
        <v>1245</v>
      </c>
      <c r="K1146" t="s">
        <v>18</v>
      </c>
      <c r="M1146" t="s">
        <v>228</v>
      </c>
      <c r="N1146" t="s">
        <v>303</v>
      </c>
      <c r="O1146">
        <v>0.2</v>
      </c>
      <c r="P1146" t="s">
        <v>234</v>
      </c>
      <c r="Q1146"/>
      <c r="R1146">
        <v>0.05</v>
      </c>
      <c r="S1146">
        <v>0.2</v>
      </c>
      <c r="T1146" t="s">
        <v>1241</v>
      </c>
    </row>
    <row r="1147" spans="2:20" hidden="1" x14ac:dyDescent="0.45">
      <c r="C1147" s="29" t="s">
        <v>60</v>
      </c>
      <c r="D1147" s="29" t="s">
        <v>46</v>
      </c>
      <c r="F1147" t="s">
        <v>1215</v>
      </c>
      <c r="G1147" t="s">
        <v>1216</v>
      </c>
      <c r="H1147" t="s">
        <v>1244</v>
      </c>
      <c r="I1147" t="s">
        <v>225</v>
      </c>
      <c r="J1147" t="s">
        <v>1245</v>
      </c>
      <c r="K1147" t="s">
        <v>18</v>
      </c>
      <c r="M1147" t="s">
        <v>228</v>
      </c>
      <c r="N1147" t="s">
        <v>267</v>
      </c>
      <c r="O1147">
        <v>2.9</v>
      </c>
      <c r="P1147" t="s">
        <v>234</v>
      </c>
      <c r="Q1147"/>
      <c r="R1147">
        <v>1.5</v>
      </c>
      <c r="S1147">
        <v>5.8</v>
      </c>
      <c r="T1147" t="s">
        <v>1241</v>
      </c>
    </row>
    <row r="1148" spans="2:20" hidden="1" x14ac:dyDescent="0.45">
      <c r="C1148" s="29" t="s">
        <v>60</v>
      </c>
      <c r="D1148" s="29" t="s">
        <v>195</v>
      </c>
      <c r="F1148" t="s">
        <v>1215</v>
      </c>
      <c r="G1148" t="s">
        <v>1216</v>
      </c>
      <c r="H1148" t="s">
        <v>1239</v>
      </c>
      <c r="I1148" t="s">
        <v>225</v>
      </c>
      <c r="J1148" t="s">
        <v>1240</v>
      </c>
      <c r="K1148" t="s">
        <v>227</v>
      </c>
      <c r="M1148" t="s">
        <v>228</v>
      </c>
      <c r="N1148" t="s">
        <v>279</v>
      </c>
      <c r="O1148">
        <v>0.01</v>
      </c>
      <c r="P1148" t="s">
        <v>234</v>
      </c>
      <c r="Q1148"/>
      <c r="R1148">
        <v>5.0000000000000001E-3</v>
      </c>
      <c r="S1148">
        <v>0.02</v>
      </c>
      <c r="T1148" t="s">
        <v>1241</v>
      </c>
    </row>
    <row r="1149" spans="2:20" hidden="1" x14ac:dyDescent="0.45">
      <c r="C1149" s="29" t="s">
        <v>60</v>
      </c>
      <c r="D1149" s="29" t="s">
        <v>45</v>
      </c>
      <c r="F1149" t="s">
        <v>1215</v>
      </c>
      <c r="G1149" t="s">
        <v>1216</v>
      </c>
      <c r="H1149" t="s">
        <v>284</v>
      </c>
      <c r="I1149" t="s">
        <v>275</v>
      </c>
      <c r="J1149" t="s">
        <v>228</v>
      </c>
      <c r="K1149" t="s">
        <v>1242</v>
      </c>
      <c r="M1149" t="s">
        <v>228</v>
      </c>
      <c r="N1149" t="s">
        <v>246</v>
      </c>
      <c r="O1149">
        <v>203</v>
      </c>
      <c r="P1149" t="s">
        <v>247</v>
      </c>
      <c r="Q1149"/>
      <c r="R1149">
        <v>40</v>
      </c>
      <c r="S1149">
        <v>500</v>
      </c>
      <c r="T1149" t="s">
        <v>377</v>
      </c>
    </row>
    <row r="1150" spans="2:20" hidden="1" x14ac:dyDescent="0.45">
      <c r="C1150" s="29" t="s">
        <v>60</v>
      </c>
      <c r="D1150" s="29" t="s">
        <v>195</v>
      </c>
      <c r="F1150" t="s">
        <v>1215</v>
      </c>
      <c r="G1150" t="s">
        <v>1216</v>
      </c>
      <c r="H1150" t="s">
        <v>1239</v>
      </c>
      <c r="I1150" t="s">
        <v>225</v>
      </c>
      <c r="J1150" t="s">
        <v>1240</v>
      </c>
      <c r="K1150" t="s">
        <v>227</v>
      </c>
      <c r="M1150" t="s">
        <v>228</v>
      </c>
      <c r="N1150" t="s">
        <v>242</v>
      </c>
      <c r="O1150">
        <v>0.2</v>
      </c>
      <c r="P1150" t="s">
        <v>234</v>
      </c>
      <c r="Q1150"/>
      <c r="R1150">
        <v>0.1</v>
      </c>
      <c r="S1150">
        <v>0.4</v>
      </c>
      <c r="T1150" t="s">
        <v>1241</v>
      </c>
    </row>
    <row r="1151" spans="2:20" hidden="1" x14ac:dyDescent="0.45">
      <c r="B1151" s="29" t="s">
        <v>24</v>
      </c>
      <c r="C1151" s="29" t="s">
        <v>60</v>
      </c>
      <c r="D1151" s="29" t="s">
        <v>195</v>
      </c>
      <c r="F1151" t="s">
        <v>1215</v>
      </c>
      <c r="G1151" t="s">
        <v>1216</v>
      </c>
      <c r="H1151" t="s">
        <v>1239</v>
      </c>
      <c r="I1151" t="s">
        <v>225</v>
      </c>
      <c r="J1151" t="s">
        <v>1240</v>
      </c>
      <c r="K1151" t="s">
        <v>227</v>
      </c>
      <c r="M1151" t="s">
        <v>228</v>
      </c>
      <c r="N1151" t="s">
        <v>261</v>
      </c>
      <c r="O1151">
        <v>50</v>
      </c>
      <c r="P1151" t="s">
        <v>237</v>
      </c>
      <c r="Q1151">
        <f>O1151/'Building Calcs'!$B$2</f>
        <v>5.2752792631000005E-5</v>
      </c>
      <c r="R1151">
        <v>30</v>
      </c>
      <c r="S1151">
        <v>70</v>
      </c>
      <c r="T1151" t="s">
        <v>1246</v>
      </c>
    </row>
    <row r="1152" spans="2:20" hidden="1" x14ac:dyDescent="0.45">
      <c r="B1152" s="29" t="s">
        <v>24</v>
      </c>
      <c r="C1152" s="29" t="s">
        <v>60</v>
      </c>
      <c r="D1152" s="29" t="s">
        <v>195</v>
      </c>
      <c r="F1152" t="s">
        <v>1215</v>
      </c>
      <c r="G1152" t="s">
        <v>1216</v>
      </c>
      <c r="H1152" t="s">
        <v>1239</v>
      </c>
      <c r="I1152" t="s">
        <v>225</v>
      </c>
      <c r="J1152" t="s">
        <v>1240</v>
      </c>
      <c r="K1152" t="s">
        <v>227</v>
      </c>
      <c r="M1152" t="s">
        <v>228</v>
      </c>
      <c r="N1152" t="s">
        <v>261</v>
      </c>
      <c r="O1152">
        <v>50</v>
      </c>
      <c r="P1152" t="s">
        <v>237</v>
      </c>
      <c r="Q1152">
        <f>O1152/'Building Calcs'!$B$2</f>
        <v>5.2752792631000005E-5</v>
      </c>
      <c r="R1152">
        <v>30</v>
      </c>
      <c r="S1152">
        <v>70</v>
      </c>
      <c r="T1152" t="s">
        <v>1246</v>
      </c>
    </row>
    <row r="1153" spans="2:20" hidden="1" x14ac:dyDescent="0.45">
      <c r="C1153" s="29" t="s">
        <v>60</v>
      </c>
      <c r="D1153" s="29" t="s">
        <v>195</v>
      </c>
      <c r="F1153" t="s">
        <v>1215</v>
      </c>
      <c r="G1153" t="s">
        <v>1216</v>
      </c>
      <c r="H1153" t="s">
        <v>1239</v>
      </c>
      <c r="I1153" t="s">
        <v>225</v>
      </c>
      <c r="J1153" t="s">
        <v>1240</v>
      </c>
      <c r="K1153" t="s">
        <v>227</v>
      </c>
      <c r="M1153" t="s">
        <v>228</v>
      </c>
      <c r="N1153" t="s">
        <v>236</v>
      </c>
      <c r="O1153">
        <v>30</v>
      </c>
      <c r="P1153" t="s">
        <v>237</v>
      </c>
      <c r="Q1153"/>
      <c r="R1153">
        <v>18</v>
      </c>
      <c r="S1153">
        <v>42</v>
      </c>
      <c r="T1153" t="s">
        <v>1246</v>
      </c>
    </row>
    <row r="1154" spans="2:20" hidden="1" x14ac:dyDescent="0.45">
      <c r="C1154" s="29" t="s">
        <v>60</v>
      </c>
      <c r="D1154" s="29" t="s">
        <v>195</v>
      </c>
      <c r="F1154" t="s">
        <v>1215</v>
      </c>
      <c r="G1154" t="s">
        <v>1216</v>
      </c>
      <c r="H1154" t="s">
        <v>1239</v>
      </c>
      <c r="I1154" t="s">
        <v>225</v>
      </c>
      <c r="J1154" t="s">
        <v>1240</v>
      </c>
      <c r="K1154" t="s">
        <v>227</v>
      </c>
      <c r="M1154" t="s">
        <v>228</v>
      </c>
      <c r="N1154" t="s">
        <v>253</v>
      </c>
      <c r="O1154">
        <v>0.01</v>
      </c>
      <c r="P1154" t="s">
        <v>234</v>
      </c>
      <c r="Q1154"/>
      <c r="R1154">
        <v>5.0000000000000001E-3</v>
      </c>
      <c r="S1154">
        <v>0.02</v>
      </c>
      <c r="T1154" t="s">
        <v>1241</v>
      </c>
    </row>
    <row r="1155" spans="2:20" hidden="1" x14ac:dyDescent="0.45">
      <c r="C1155" s="29" t="s">
        <v>60</v>
      </c>
      <c r="D1155" s="29" t="s">
        <v>195</v>
      </c>
      <c r="F1155" t="s">
        <v>1215</v>
      </c>
      <c r="G1155" t="s">
        <v>1216</v>
      </c>
      <c r="H1155" t="s">
        <v>1239</v>
      </c>
      <c r="I1155" t="s">
        <v>225</v>
      </c>
      <c r="J1155" t="s">
        <v>1240</v>
      </c>
      <c r="K1155" t="s">
        <v>227</v>
      </c>
      <c r="M1155" t="s">
        <v>228</v>
      </c>
      <c r="N1155" t="s">
        <v>240</v>
      </c>
      <c r="O1155">
        <v>0.15</v>
      </c>
      <c r="P1155" t="s">
        <v>234</v>
      </c>
      <c r="Q1155"/>
      <c r="R1155">
        <v>7.4999999999999997E-2</v>
      </c>
      <c r="S1155">
        <v>0.3</v>
      </c>
      <c r="T1155" t="s">
        <v>1241</v>
      </c>
    </row>
    <row r="1156" spans="2:20" hidden="1" x14ac:dyDescent="0.45">
      <c r="B1156" s="29" t="s">
        <v>27</v>
      </c>
      <c r="C1156" s="29" t="s">
        <v>60</v>
      </c>
      <c r="D1156" s="29" t="s">
        <v>195</v>
      </c>
      <c r="F1156" t="s">
        <v>1215</v>
      </c>
      <c r="G1156" t="s">
        <v>1216</v>
      </c>
      <c r="H1156" t="s">
        <v>301</v>
      </c>
      <c r="I1156" t="s">
        <v>275</v>
      </c>
      <c r="J1156" t="s">
        <v>228</v>
      </c>
      <c r="K1156" t="s">
        <v>1247</v>
      </c>
      <c r="M1156" t="s">
        <v>228</v>
      </c>
      <c r="N1156" t="s">
        <v>27</v>
      </c>
      <c r="O1156">
        <v>21</v>
      </c>
      <c r="P1156" t="s">
        <v>237</v>
      </c>
      <c r="Q1156">
        <f>O1156/'Building Calcs'!$B$2</f>
        <v>2.2156172905019999E-5</v>
      </c>
      <c r="R1156">
        <v>0.75</v>
      </c>
      <c r="S1156">
        <v>80</v>
      </c>
      <c r="T1156" t="s">
        <v>1248</v>
      </c>
    </row>
    <row r="1157" spans="2:20" hidden="1" x14ac:dyDescent="0.45">
      <c r="B1157" s="29" t="s">
        <v>43</v>
      </c>
      <c r="C1157" s="29" t="s">
        <v>60</v>
      </c>
      <c r="D1157" s="29" t="s">
        <v>195</v>
      </c>
      <c r="F1157" t="s">
        <v>1215</v>
      </c>
      <c r="G1157" t="s">
        <v>1216</v>
      </c>
      <c r="H1157" t="s">
        <v>301</v>
      </c>
      <c r="I1157" t="s">
        <v>275</v>
      </c>
      <c r="J1157" t="s">
        <v>228</v>
      </c>
      <c r="K1157" t="s">
        <v>1247</v>
      </c>
      <c r="M1157" t="s">
        <v>228</v>
      </c>
      <c r="N1157" t="s">
        <v>28</v>
      </c>
      <c r="O1157">
        <v>18</v>
      </c>
      <c r="P1157" t="s">
        <v>237</v>
      </c>
      <c r="Q1157">
        <f>O1157/'Building Calcs'!$B$2</f>
        <v>1.8991005347159999E-5</v>
      </c>
      <c r="R1157">
        <v>0.75</v>
      </c>
      <c r="S1157">
        <v>60</v>
      </c>
      <c r="T1157" t="s">
        <v>1248</v>
      </c>
    </row>
    <row r="1158" spans="2:20" hidden="1" x14ac:dyDescent="0.45">
      <c r="C1158" s="29" t="s">
        <v>60</v>
      </c>
      <c r="D1158" s="29" t="s">
        <v>195</v>
      </c>
      <c r="F1158" t="s">
        <v>1215</v>
      </c>
      <c r="G1158" t="s">
        <v>1216</v>
      </c>
      <c r="H1158" t="s">
        <v>301</v>
      </c>
      <c r="I1158" t="s">
        <v>275</v>
      </c>
      <c r="J1158" t="s">
        <v>228</v>
      </c>
      <c r="K1158" t="s">
        <v>1247</v>
      </c>
      <c r="M1158" t="s">
        <v>228</v>
      </c>
      <c r="N1158" t="s">
        <v>233</v>
      </c>
      <c r="O1158">
        <v>0.5</v>
      </c>
      <c r="P1158" t="s">
        <v>234</v>
      </c>
      <c r="Q1158"/>
      <c r="R1158">
        <v>5.0000000000000001E-4</v>
      </c>
      <c r="S1158">
        <v>2</v>
      </c>
      <c r="T1158" t="s">
        <v>1248</v>
      </c>
    </row>
    <row r="1159" spans="2:20" hidden="1" x14ac:dyDescent="0.45">
      <c r="C1159" s="29" t="s">
        <v>60</v>
      </c>
      <c r="D1159" s="29" t="s">
        <v>195</v>
      </c>
      <c r="F1159" t="s">
        <v>1215</v>
      </c>
      <c r="G1159" t="s">
        <v>1216</v>
      </c>
      <c r="H1159" t="s">
        <v>301</v>
      </c>
      <c r="I1159" t="s">
        <v>275</v>
      </c>
      <c r="J1159" t="s">
        <v>228</v>
      </c>
      <c r="K1159" t="s">
        <v>1247</v>
      </c>
      <c r="M1159" t="s">
        <v>228</v>
      </c>
      <c r="N1159" t="s">
        <v>253</v>
      </c>
      <c r="O1159">
        <v>0.15</v>
      </c>
      <c r="P1159" t="s">
        <v>234</v>
      </c>
      <c r="Q1159"/>
      <c r="R1159">
        <v>2.5000000000000001E-4</v>
      </c>
      <c r="S1159">
        <v>0.6</v>
      </c>
      <c r="T1159" t="s">
        <v>1248</v>
      </c>
    </row>
    <row r="1160" spans="2:20" hidden="1" x14ac:dyDescent="0.45">
      <c r="C1160" s="29" t="s">
        <v>60</v>
      </c>
      <c r="D1160" s="29" t="s">
        <v>195</v>
      </c>
      <c r="F1160" t="s">
        <v>1215</v>
      </c>
      <c r="G1160" t="s">
        <v>1216</v>
      </c>
      <c r="H1160" t="s">
        <v>301</v>
      </c>
      <c r="I1160" t="s">
        <v>275</v>
      </c>
      <c r="J1160" t="s">
        <v>228</v>
      </c>
      <c r="K1160" t="s">
        <v>1247</v>
      </c>
      <c r="M1160" t="s">
        <v>228</v>
      </c>
      <c r="N1160" t="s">
        <v>262</v>
      </c>
      <c r="O1160">
        <v>0.1</v>
      </c>
      <c r="P1160" t="s">
        <v>234</v>
      </c>
      <c r="Q1160"/>
      <c r="R1160">
        <v>2.5000000000000001E-2</v>
      </c>
      <c r="S1160">
        <v>0.22</v>
      </c>
      <c r="T1160" t="s">
        <v>1248</v>
      </c>
    </row>
    <row r="1161" spans="2:20" hidden="1" x14ac:dyDescent="0.45">
      <c r="B1161" s="29" t="s">
        <v>24</v>
      </c>
      <c r="C1161" s="29" t="s">
        <v>60</v>
      </c>
      <c r="D1161" s="29" t="s">
        <v>195</v>
      </c>
      <c r="F1161" t="s">
        <v>1215</v>
      </c>
      <c r="G1161" t="s">
        <v>1216</v>
      </c>
      <c r="H1161" t="s">
        <v>301</v>
      </c>
      <c r="I1161" t="s">
        <v>275</v>
      </c>
      <c r="J1161" t="s">
        <v>228</v>
      </c>
      <c r="K1161" t="s">
        <v>1247</v>
      </c>
      <c r="M1161" t="s">
        <v>228</v>
      </c>
      <c r="N1161" t="s">
        <v>261</v>
      </c>
      <c r="O1161">
        <v>20</v>
      </c>
      <c r="P1161" t="s">
        <v>237</v>
      </c>
      <c r="Q1161">
        <f>O1161/'Building Calcs'!$B$2</f>
        <v>2.1101117052399999E-5</v>
      </c>
      <c r="R1161">
        <v>1.7999999999999999E-2</v>
      </c>
      <c r="S1161">
        <v>70</v>
      </c>
      <c r="T1161" t="s">
        <v>1248</v>
      </c>
    </row>
    <row r="1162" spans="2:20" hidden="1" x14ac:dyDescent="0.45">
      <c r="B1162" s="29" t="s">
        <v>29</v>
      </c>
      <c r="C1162" s="29" t="s">
        <v>60</v>
      </c>
      <c r="D1162" s="29" t="s">
        <v>195</v>
      </c>
      <c r="F1162" t="s">
        <v>1215</v>
      </c>
      <c r="G1162" t="s">
        <v>1216</v>
      </c>
      <c r="H1162" t="s">
        <v>301</v>
      </c>
      <c r="I1162" t="s">
        <v>275</v>
      </c>
      <c r="J1162" t="s">
        <v>228</v>
      </c>
      <c r="K1162" t="s">
        <v>1247</v>
      </c>
      <c r="M1162" t="s">
        <v>228</v>
      </c>
      <c r="N1162" t="s">
        <v>29</v>
      </c>
      <c r="O1162">
        <v>94</v>
      </c>
      <c r="P1162" t="s">
        <v>237</v>
      </c>
      <c r="Q1162">
        <f>O1162/'Building Calcs'!$B$2</f>
        <v>9.9175250146280004E-5</v>
      </c>
      <c r="R1162">
        <v>28</v>
      </c>
      <c r="S1162">
        <v>140</v>
      </c>
      <c r="T1162" t="s">
        <v>1248</v>
      </c>
    </row>
    <row r="1163" spans="2:20" hidden="1" x14ac:dyDescent="0.45">
      <c r="C1163" s="29" t="s">
        <v>60</v>
      </c>
      <c r="D1163" s="29" t="s">
        <v>195</v>
      </c>
      <c r="F1163" t="s">
        <v>1215</v>
      </c>
      <c r="G1163" t="s">
        <v>1216</v>
      </c>
      <c r="H1163" t="s">
        <v>301</v>
      </c>
      <c r="I1163" t="s">
        <v>275</v>
      </c>
      <c r="J1163" t="s">
        <v>228</v>
      </c>
      <c r="K1163" t="s">
        <v>1247</v>
      </c>
      <c r="M1163" t="s">
        <v>228</v>
      </c>
      <c r="N1163" t="s">
        <v>259</v>
      </c>
      <c r="O1163">
        <v>0.22</v>
      </c>
      <c r="P1163" t="s">
        <v>257</v>
      </c>
      <c r="Q1163"/>
      <c r="R1163">
        <v>2.1999999999999999E-2</v>
      </c>
      <c r="S1163">
        <v>1.5</v>
      </c>
      <c r="T1163" t="s">
        <v>1241</v>
      </c>
    </row>
    <row r="1164" spans="2:20" hidden="1" x14ac:dyDescent="0.45">
      <c r="C1164" s="29" t="s">
        <v>60</v>
      </c>
      <c r="D1164" s="29" t="s">
        <v>195</v>
      </c>
      <c r="F1164" t="s">
        <v>1215</v>
      </c>
      <c r="G1164" t="s">
        <v>1216</v>
      </c>
      <c r="H1164" t="s">
        <v>301</v>
      </c>
      <c r="I1164" t="s">
        <v>275</v>
      </c>
      <c r="J1164" t="s">
        <v>228</v>
      </c>
      <c r="K1164" t="s">
        <v>1247</v>
      </c>
      <c r="M1164" t="s">
        <v>228</v>
      </c>
      <c r="N1164" t="s">
        <v>291</v>
      </c>
      <c r="O1164">
        <v>0.13</v>
      </c>
      <c r="P1164" t="s">
        <v>257</v>
      </c>
      <c r="Q1164"/>
      <c r="R1164">
        <v>1.2999999999999999E-2</v>
      </c>
      <c r="S1164">
        <v>0.22</v>
      </c>
      <c r="T1164" t="s">
        <v>1241</v>
      </c>
    </row>
    <row r="1165" spans="2:20" hidden="1" x14ac:dyDescent="0.45">
      <c r="C1165" s="29" t="s">
        <v>60</v>
      </c>
      <c r="D1165" s="29" t="s">
        <v>51</v>
      </c>
      <c r="F1165" t="s">
        <v>1215</v>
      </c>
      <c r="G1165" t="s">
        <v>1216</v>
      </c>
      <c r="H1165" t="s">
        <v>1249</v>
      </c>
      <c r="I1165" t="s">
        <v>225</v>
      </c>
      <c r="J1165" t="s">
        <v>1250</v>
      </c>
      <c r="K1165" t="s">
        <v>1219</v>
      </c>
      <c r="M1165" t="s">
        <v>228</v>
      </c>
      <c r="N1165" t="s">
        <v>233</v>
      </c>
      <c r="O1165">
        <v>0.19</v>
      </c>
      <c r="P1165" t="s">
        <v>234</v>
      </c>
      <c r="Q1165"/>
      <c r="R1165">
        <v>0.05</v>
      </c>
      <c r="S1165">
        <v>12</v>
      </c>
      <c r="T1165" t="s">
        <v>433</v>
      </c>
    </row>
    <row r="1166" spans="2:20" hidden="1" x14ac:dyDescent="0.45">
      <c r="B1166" s="29" t="s">
        <v>29</v>
      </c>
      <c r="C1166" s="29" t="s">
        <v>60</v>
      </c>
      <c r="D1166" s="29" t="s">
        <v>197</v>
      </c>
      <c r="F1166" t="s">
        <v>1215</v>
      </c>
      <c r="G1166" t="s">
        <v>1216</v>
      </c>
      <c r="H1166" t="s">
        <v>1251</v>
      </c>
      <c r="I1166" t="s">
        <v>275</v>
      </c>
      <c r="J1166" t="s">
        <v>228</v>
      </c>
      <c r="K1166" t="s">
        <v>232</v>
      </c>
      <c r="M1166" t="s">
        <v>228</v>
      </c>
      <c r="N1166" t="s">
        <v>29</v>
      </c>
      <c r="O1166">
        <v>0.67</v>
      </c>
      <c r="P1166" t="s">
        <v>237</v>
      </c>
      <c r="Q1166">
        <f>O1166/'Building Calcs'!$B$2</f>
        <v>7.0688742125540009E-7</v>
      </c>
      <c r="R1166">
        <v>0.4</v>
      </c>
      <c r="S1166">
        <v>0.94</v>
      </c>
      <c r="T1166" t="s">
        <v>1252</v>
      </c>
    </row>
    <row r="1167" spans="2:20" hidden="1" x14ac:dyDescent="0.45">
      <c r="B1167" s="29" t="s">
        <v>26</v>
      </c>
      <c r="C1167" s="29" t="s">
        <v>60</v>
      </c>
      <c r="D1167" s="29" t="s">
        <v>197</v>
      </c>
      <c r="F1167" t="s">
        <v>1215</v>
      </c>
      <c r="G1167" t="s">
        <v>1216</v>
      </c>
      <c r="H1167" t="s">
        <v>1251</v>
      </c>
      <c r="I1167" t="s">
        <v>275</v>
      </c>
      <c r="J1167" t="s">
        <v>228</v>
      </c>
      <c r="K1167" t="s">
        <v>232</v>
      </c>
      <c r="M1167" t="s">
        <v>228</v>
      </c>
      <c r="N1167" t="s">
        <v>26</v>
      </c>
      <c r="O1167">
        <v>74</v>
      </c>
      <c r="P1167" t="s">
        <v>237</v>
      </c>
      <c r="Q1167">
        <f>O1167/'Building Calcs'!$B$2</f>
        <v>7.8074133093880004E-5</v>
      </c>
      <c r="R1167">
        <v>46</v>
      </c>
      <c r="S1167">
        <v>103</v>
      </c>
      <c r="T1167" t="s">
        <v>1252</v>
      </c>
    </row>
    <row r="1168" spans="2:20" hidden="1" x14ac:dyDescent="0.45">
      <c r="B1168" s="29" t="s">
        <v>26</v>
      </c>
      <c r="C1168" s="29" t="s">
        <v>60</v>
      </c>
      <c r="D1168" s="29" t="s">
        <v>197</v>
      </c>
      <c r="F1168" t="s">
        <v>1215</v>
      </c>
      <c r="G1168" t="s">
        <v>1216</v>
      </c>
      <c r="H1168" t="s">
        <v>1251</v>
      </c>
      <c r="I1168" t="s">
        <v>275</v>
      </c>
      <c r="J1168" t="s">
        <v>228</v>
      </c>
      <c r="K1168" t="s">
        <v>232</v>
      </c>
      <c r="M1168" t="s">
        <v>228</v>
      </c>
      <c r="N1168" t="s">
        <v>26</v>
      </c>
      <c r="O1168">
        <v>74</v>
      </c>
      <c r="P1168" t="s">
        <v>237</v>
      </c>
      <c r="Q1168">
        <f>O1168/'Building Calcs'!$B$2</f>
        <v>7.8074133093880004E-5</v>
      </c>
      <c r="R1168">
        <v>46</v>
      </c>
      <c r="S1168">
        <v>103</v>
      </c>
      <c r="T1168" t="s">
        <v>1252</v>
      </c>
    </row>
    <row r="1169" spans="2:20" hidden="1" x14ac:dyDescent="0.45">
      <c r="B1169" s="29" t="s">
        <v>25</v>
      </c>
      <c r="C1169" s="29" t="s">
        <v>60</v>
      </c>
      <c r="D1169" s="29" t="s">
        <v>197</v>
      </c>
      <c r="F1169" t="s">
        <v>1215</v>
      </c>
      <c r="G1169" t="s">
        <v>1216</v>
      </c>
      <c r="H1169" t="s">
        <v>1251</v>
      </c>
      <c r="I1169" t="s">
        <v>275</v>
      </c>
      <c r="J1169" t="s">
        <v>228</v>
      </c>
      <c r="K1169" t="s">
        <v>232</v>
      </c>
      <c r="M1169" t="s">
        <v>228</v>
      </c>
      <c r="N1169" t="s">
        <v>25</v>
      </c>
      <c r="O1169">
        <v>29</v>
      </c>
      <c r="P1169" t="s">
        <v>237</v>
      </c>
      <c r="Q1169">
        <f>O1169/'Building Calcs'!$B$2</f>
        <v>3.0596619725980002E-5</v>
      </c>
      <c r="R1169">
        <v>21</v>
      </c>
      <c r="S1169">
        <v>48</v>
      </c>
      <c r="T1169" t="s">
        <v>1252</v>
      </c>
    </row>
    <row r="1170" spans="2:20" hidden="1" x14ac:dyDescent="0.45">
      <c r="B1170" s="29" t="s">
        <v>25</v>
      </c>
      <c r="C1170" s="29" t="s">
        <v>60</v>
      </c>
      <c r="D1170" s="29" t="s">
        <v>197</v>
      </c>
      <c r="F1170" t="s">
        <v>1215</v>
      </c>
      <c r="G1170" t="s">
        <v>1216</v>
      </c>
      <c r="H1170" t="s">
        <v>1251</v>
      </c>
      <c r="I1170" t="s">
        <v>275</v>
      </c>
      <c r="J1170" t="s">
        <v>228</v>
      </c>
      <c r="K1170" t="s">
        <v>232</v>
      </c>
      <c r="M1170" t="s">
        <v>228</v>
      </c>
      <c r="N1170" t="s">
        <v>25</v>
      </c>
      <c r="O1170">
        <v>29</v>
      </c>
      <c r="P1170" t="s">
        <v>237</v>
      </c>
      <c r="Q1170">
        <f>O1170/'Building Calcs'!$B$2</f>
        <v>3.0596619725980002E-5</v>
      </c>
      <c r="R1170">
        <v>21</v>
      </c>
      <c r="S1170">
        <v>48</v>
      </c>
      <c r="T1170" t="s">
        <v>1252</v>
      </c>
    </row>
    <row r="1171" spans="2:20" hidden="1" x14ac:dyDescent="0.45">
      <c r="B1171" s="29" t="s">
        <v>27</v>
      </c>
      <c r="C1171" s="29" t="s">
        <v>60</v>
      </c>
      <c r="D1171" s="29" t="s">
        <v>197</v>
      </c>
      <c r="F1171" t="s">
        <v>1215</v>
      </c>
      <c r="G1171" t="s">
        <v>1216</v>
      </c>
      <c r="H1171" t="s">
        <v>1251</v>
      </c>
      <c r="I1171" t="s">
        <v>275</v>
      </c>
      <c r="J1171" t="s">
        <v>228</v>
      </c>
      <c r="K1171" t="s">
        <v>232</v>
      </c>
      <c r="M1171" t="s">
        <v>228</v>
      </c>
      <c r="N1171" t="s">
        <v>27</v>
      </c>
      <c r="O1171">
        <v>0.78</v>
      </c>
      <c r="P1171" t="s">
        <v>237</v>
      </c>
      <c r="Q1171">
        <f>O1171/'Building Calcs'!$B$2</f>
        <v>8.2294356504360001E-7</v>
      </c>
      <c r="R1171">
        <v>0.47</v>
      </c>
      <c r="S1171">
        <v>1.0900000000000001</v>
      </c>
      <c r="T1171" t="s">
        <v>1252</v>
      </c>
    </row>
    <row r="1172" spans="2:20" hidden="1" x14ac:dyDescent="0.45">
      <c r="C1172" s="29" t="s">
        <v>60</v>
      </c>
      <c r="D1172" s="29" t="s">
        <v>46</v>
      </c>
      <c r="F1172" t="s">
        <v>1215</v>
      </c>
      <c r="G1172" t="s">
        <v>1216</v>
      </c>
      <c r="H1172" t="s">
        <v>1244</v>
      </c>
      <c r="I1172" t="s">
        <v>225</v>
      </c>
      <c r="J1172" t="s">
        <v>1245</v>
      </c>
      <c r="K1172" t="s">
        <v>18</v>
      </c>
      <c r="M1172" t="s">
        <v>228</v>
      </c>
      <c r="N1172" t="s">
        <v>262</v>
      </c>
      <c r="O1172">
        <v>0.1</v>
      </c>
      <c r="P1172" t="s">
        <v>234</v>
      </c>
      <c r="Q1172"/>
      <c r="R1172">
        <v>2.5000000000000001E-2</v>
      </c>
      <c r="S1172">
        <v>0.1</v>
      </c>
      <c r="T1172" t="s">
        <v>1241</v>
      </c>
    </row>
    <row r="1173" spans="2:20" hidden="1" x14ac:dyDescent="0.45">
      <c r="C1173" s="29" t="s">
        <v>60</v>
      </c>
      <c r="D1173" s="29" t="s">
        <v>45</v>
      </c>
      <c r="F1173" t="s">
        <v>1215</v>
      </c>
      <c r="G1173" t="s">
        <v>1216</v>
      </c>
      <c r="H1173" t="s">
        <v>284</v>
      </c>
      <c r="I1173" t="s">
        <v>275</v>
      </c>
      <c r="J1173" t="s">
        <v>228</v>
      </c>
      <c r="K1173" t="s">
        <v>1242</v>
      </c>
      <c r="M1173" t="s">
        <v>228</v>
      </c>
      <c r="N1173" t="s">
        <v>249</v>
      </c>
      <c r="O1173">
        <v>58.9</v>
      </c>
      <c r="P1173" t="s">
        <v>234</v>
      </c>
      <c r="Q1173"/>
      <c r="R1173">
        <v>10</v>
      </c>
      <c r="S1173">
        <v>180</v>
      </c>
      <c r="T1173" t="s">
        <v>377</v>
      </c>
    </row>
    <row r="1174" spans="2:20" hidden="1" x14ac:dyDescent="0.45">
      <c r="C1174" s="29" t="s">
        <v>60</v>
      </c>
      <c r="D1174" s="29" t="s">
        <v>45</v>
      </c>
      <c r="F1174" t="s">
        <v>1215</v>
      </c>
      <c r="G1174" t="s">
        <v>1216</v>
      </c>
      <c r="H1174" t="s">
        <v>284</v>
      </c>
      <c r="I1174" t="s">
        <v>275</v>
      </c>
      <c r="J1174" t="s">
        <v>228</v>
      </c>
      <c r="K1174" t="s">
        <v>1242</v>
      </c>
      <c r="M1174" t="s">
        <v>228</v>
      </c>
      <c r="N1174" t="s">
        <v>358</v>
      </c>
      <c r="O1174">
        <v>23.7</v>
      </c>
      <c r="P1174" t="s">
        <v>234</v>
      </c>
      <c r="Q1174"/>
      <c r="R1174">
        <v>8</v>
      </c>
      <c r="S1174">
        <v>100</v>
      </c>
      <c r="T1174" t="s">
        <v>377</v>
      </c>
    </row>
    <row r="1175" spans="2:20" hidden="1" x14ac:dyDescent="0.45">
      <c r="C1175" s="29" t="s">
        <v>60</v>
      </c>
      <c r="D1175" s="29" t="s">
        <v>45</v>
      </c>
      <c r="F1175" t="s">
        <v>1215</v>
      </c>
      <c r="G1175" t="s">
        <v>1216</v>
      </c>
      <c r="H1175" t="s">
        <v>284</v>
      </c>
      <c r="I1175" t="s">
        <v>275</v>
      </c>
      <c r="J1175" t="s">
        <v>228</v>
      </c>
      <c r="K1175" t="s">
        <v>1242</v>
      </c>
      <c r="M1175" t="s">
        <v>228</v>
      </c>
      <c r="N1175" t="s">
        <v>272</v>
      </c>
      <c r="O1175">
        <v>18.5</v>
      </c>
      <c r="P1175" t="s">
        <v>234</v>
      </c>
      <c r="Q1175"/>
      <c r="R1175">
        <v>5</v>
      </c>
      <c r="S1175">
        <v>80</v>
      </c>
      <c r="T1175" t="s">
        <v>377</v>
      </c>
    </row>
    <row r="1176" spans="2:20" hidden="1" x14ac:dyDescent="0.45">
      <c r="C1176" s="29" t="s">
        <v>60</v>
      </c>
      <c r="D1176" s="29" t="s">
        <v>45</v>
      </c>
      <c r="F1176" t="s">
        <v>1215</v>
      </c>
      <c r="G1176" t="s">
        <v>1216</v>
      </c>
      <c r="H1176" t="s">
        <v>284</v>
      </c>
      <c r="I1176" t="s">
        <v>275</v>
      </c>
      <c r="J1176" t="s">
        <v>228</v>
      </c>
      <c r="K1176" t="s">
        <v>1242</v>
      </c>
      <c r="M1176" t="s">
        <v>228</v>
      </c>
      <c r="N1176" t="s">
        <v>259</v>
      </c>
      <c r="O1176">
        <v>0.62</v>
      </c>
      <c r="P1176" t="s">
        <v>257</v>
      </c>
      <c r="Q1176"/>
      <c r="R1176">
        <v>0.31</v>
      </c>
      <c r="S1176">
        <v>1.2</v>
      </c>
      <c r="T1176" t="s">
        <v>377</v>
      </c>
    </row>
    <row r="1177" spans="2:20" hidden="1" x14ac:dyDescent="0.45">
      <c r="B1177" s="29" t="s">
        <v>30</v>
      </c>
      <c r="C1177" s="29" t="s">
        <v>60</v>
      </c>
      <c r="D1177" s="29" t="s">
        <v>197</v>
      </c>
      <c r="F1177" t="s">
        <v>1215</v>
      </c>
      <c r="G1177" t="s">
        <v>1216</v>
      </c>
      <c r="H1177" t="s">
        <v>1251</v>
      </c>
      <c r="I1177" t="s">
        <v>275</v>
      </c>
      <c r="J1177" t="s">
        <v>228</v>
      </c>
      <c r="K1177" t="s">
        <v>232</v>
      </c>
      <c r="M1177" t="s">
        <v>228</v>
      </c>
      <c r="N1177" t="s">
        <v>30</v>
      </c>
      <c r="O1177">
        <v>4</v>
      </c>
      <c r="P1177" t="s">
        <v>229</v>
      </c>
      <c r="Q1177"/>
      <c r="R1177">
        <v>2.1</v>
      </c>
      <c r="S1177">
        <v>7</v>
      </c>
      <c r="T1177" t="s">
        <v>1252</v>
      </c>
    </row>
    <row r="1178" spans="2:20" hidden="1" x14ac:dyDescent="0.45">
      <c r="B1178" s="29" t="s">
        <v>43</v>
      </c>
      <c r="C1178" s="29" t="s">
        <v>60</v>
      </c>
      <c r="D1178" s="29" t="s">
        <v>197</v>
      </c>
      <c r="F1178" t="s">
        <v>1215</v>
      </c>
      <c r="G1178" t="s">
        <v>1216</v>
      </c>
      <c r="H1178" t="s">
        <v>1251</v>
      </c>
      <c r="I1178" t="s">
        <v>275</v>
      </c>
      <c r="J1178" t="s">
        <v>228</v>
      </c>
      <c r="K1178" t="s">
        <v>232</v>
      </c>
      <c r="M1178" t="s">
        <v>228</v>
      </c>
      <c r="N1178" t="s">
        <v>28</v>
      </c>
      <c r="O1178">
        <v>0.78</v>
      </c>
      <c r="P1178" t="s">
        <v>237</v>
      </c>
      <c r="Q1178">
        <f>O1178/'Building Calcs'!$B$2</f>
        <v>8.2294356504360001E-7</v>
      </c>
      <c r="R1178">
        <v>0.47</v>
      </c>
      <c r="S1178">
        <v>1.0900000000000001</v>
      </c>
      <c r="T1178" t="s">
        <v>1252</v>
      </c>
    </row>
    <row r="1179" spans="2:20" hidden="1" x14ac:dyDescent="0.45">
      <c r="C1179" s="29" t="s">
        <v>60</v>
      </c>
      <c r="D1179" s="29" t="s">
        <v>197</v>
      </c>
      <c r="F1179" t="s">
        <v>1215</v>
      </c>
      <c r="G1179" t="s">
        <v>1216</v>
      </c>
      <c r="H1179" t="s">
        <v>1251</v>
      </c>
      <c r="I1179" t="s">
        <v>275</v>
      </c>
      <c r="J1179" t="s">
        <v>228</v>
      </c>
      <c r="K1179" t="s">
        <v>232</v>
      </c>
      <c r="M1179" t="s">
        <v>228</v>
      </c>
      <c r="N1179" t="s">
        <v>267</v>
      </c>
      <c r="O1179">
        <v>0.73</v>
      </c>
      <c r="P1179" t="s">
        <v>234</v>
      </c>
      <c r="Q1179"/>
      <c r="R1179">
        <v>0.36</v>
      </c>
      <c r="S1179">
        <v>1.5</v>
      </c>
      <c r="T1179" t="s">
        <v>1252</v>
      </c>
    </row>
    <row r="1180" spans="2:20" hidden="1" x14ac:dyDescent="0.45">
      <c r="C1180" s="29" t="s">
        <v>60</v>
      </c>
      <c r="D1180" s="29" t="s">
        <v>197</v>
      </c>
      <c r="F1180" t="s">
        <v>1215</v>
      </c>
      <c r="G1180" t="s">
        <v>1216</v>
      </c>
      <c r="H1180" t="s">
        <v>1251</v>
      </c>
      <c r="I1180" t="s">
        <v>275</v>
      </c>
      <c r="J1180" t="s">
        <v>228</v>
      </c>
      <c r="K1180" t="s">
        <v>232</v>
      </c>
      <c r="M1180" t="s">
        <v>228</v>
      </c>
      <c r="N1180" t="s">
        <v>246</v>
      </c>
      <c r="O1180">
        <v>0.52</v>
      </c>
      <c r="P1180" t="s">
        <v>247</v>
      </c>
      <c r="Q1180"/>
      <c r="R1180">
        <v>0.25</v>
      </c>
      <c r="S1180">
        <v>1.3</v>
      </c>
      <c r="T1180" t="s">
        <v>1252</v>
      </c>
    </row>
    <row r="1181" spans="2:20" hidden="1" x14ac:dyDescent="0.45">
      <c r="C1181" s="29" t="s">
        <v>60</v>
      </c>
      <c r="D1181" s="29" t="s">
        <v>197</v>
      </c>
      <c r="F1181" t="s">
        <v>1215</v>
      </c>
      <c r="G1181" t="s">
        <v>1216</v>
      </c>
      <c r="H1181" t="s">
        <v>1251</v>
      </c>
      <c r="I1181" t="s">
        <v>275</v>
      </c>
      <c r="J1181" t="s">
        <v>228</v>
      </c>
      <c r="K1181" t="s">
        <v>232</v>
      </c>
      <c r="M1181" t="s">
        <v>228</v>
      </c>
      <c r="N1181" t="s">
        <v>279</v>
      </c>
      <c r="O1181">
        <v>1.2999999999999999E-2</v>
      </c>
      <c r="P1181" t="s">
        <v>234</v>
      </c>
      <c r="Q1181"/>
      <c r="R1181">
        <v>6.0000000000000001E-3</v>
      </c>
      <c r="S1181">
        <v>2.5999999999999999E-2</v>
      </c>
      <c r="T1181" t="s">
        <v>1252</v>
      </c>
    </row>
    <row r="1182" spans="2:20" hidden="1" x14ac:dyDescent="0.45">
      <c r="C1182" s="29" t="s">
        <v>60</v>
      </c>
      <c r="D1182" s="29" t="s">
        <v>197</v>
      </c>
      <c r="F1182" t="s">
        <v>1215</v>
      </c>
      <c r="G1182" t="s">
        <v>1216</v>
      </c>
      <c r="H1182" t="s">
        <v>1251</v>
      </c>
      <c r="I1182" t="s">
        <v>275</v>
      </c>
      <c r="J1182" t="s">
        <v>228</v>
      </c>
      <c r="K1182" t="s">
        <v>232</v>
      </c>
      <c r="M1182" t="s">
        <v>228</v>
      </c>
      <c r="N1182" t="s">
        <v>249</v>
      </c>
      <c r="O1182">
        <v>2.9</v>
      </c>
      <c r="P1182" t="s">
        <v>257</v>
      </c>
      <c r="Q1182"/>
      <c r="R1182">
        <v>0.7</v>
      </c>
      <c r="S1182">
        <v>12</v>
      </c>
      <c r="T1182" t="s">
        <v>1252</v>
      </c>
    </row>
    <row r="1183" spans="2:20" hidden="1" x14ac:dyDescent="0.45">
      <c r="C1183" s="29" t="s">
        <v>60</v>
      </c>
      <c r="D1183" s="29" t="s">
        <v>197</v>
      </c>
      <c r="F1183" t="s">
        <v>1215</v>
      </c>
      <c r="G1183" t="s">
        <v>1216</v>
      </c>
      <c r="H1183" t="s">
        <v>1251</v>
      </c>
      <c r="I1183" t="s">
        <v>275</v>
      </c>
      <c r="J1183" t="s">
        <v>228</v>
      </c>
      <c r="K1183" t="s">
        <v>232</v>
      </c>
      <c r="M1183" t="s">
        <v>228</v>
      </c>
      <c r="N1183" t="s">
        <v>249</v>
      </c>
      <c r="O1183">
        <v>2.9</v>
      </c>
      <c r="P1183" t="s">
        <v>257</v>
      </c>
      <c r="Q1183"/>
      <c r="R1183">
        <v>0.7</v>
      </c>
      <c r="S1183">
        <v>12</v>
      </c>
      <c r="T1183" t="s">
        <v>1252</v>
      </c>
    </row>
    <row r="1184" spans="2:20" hidden="1" x14ac:dyDescent="0.45">
      <c r="C1184" s="29" t="s">
        <v>60</v>
      </c>
      <c r="D1184" s="29" t="s">
        <v>197</v>
      </c>
      <c r="F1184" t="s">
        <v>1215</v>
      </c>
      <c r="G1184" t="s">
        <v>1216</v>
      </c>
      <c r="H1184" t="s">
        <v>1251</v>
      </c>
      <c r="I1184" t="s">
        <v>275</v>
      </c>
      <c r="J1184" t="s">
        <v>228</v>
      </c>
      <c r="K1184" t="s">
        <v>232</v>
      </c>
      <c r="M1184" t="s">
        <v>228</v>
      </c>
      <c r="N1184" t="s">
        <v>358</v>
      </c>
      <c r="O1184">
        <v>1.1000000000000001</v>
      </c>
      <c r="P1184" t="s">
        <v>257</v>
      </c>
      <c r="Q1184"/>
      <c r="R1184">
        <v>0.3</v>
      </c>
      <c r="S1184">
        <v>2.8</v>
      </c>
      <c r="T1184" t="s">
        <v>1252</v>
      </c>
    </row>
    <row r="1185" spans="2:20" hidden="1" x14ac:dyDescent="0.45">
      <c r="C1185" s="29" t="s">
        <v>60</v>
      </c>
      <c r="D1185" s="29" t="s">
        <v>197</v>
      </c>
      <c r="F1185" t="s">
        <v>1215</v>
      </c>
      <c r="G1185" t="s">
        <v>1216</v>
      </c>
      <c r="H1185" t="s">
        <v>1251</v>
      </c>
      <c r="I1185" t="s">
        <v>275</v>
      </c>
      <c r="J1185" t="s">
        <v>228</v>
      </c>
      <c r="K1185" t="s">
        <v>232</v>
      </c>
      <c r="M1185" t="s">
        <v>228</v>
      </c>
      <c r="N1185" t="s">
        <v>253</v>
      </c>
      <c r="O1185">
        <v>8.9999999999999998E-4</v>
      </c>
      <c r="P1185" t="s">
        <v>234</v>
      </c>
      <c r="Q1185"/>
      <c r="R1185">
        <v>2.9999999999999997E-4</v>
      </c>
      <c r="S1185">
        <v>1.1000000000000001E-3</v>
      </c>
      <c r="T1185" t="s">
        <v>1252</v>
      </c>
    </row>
    <row r="1186" spans="2:20" hidden="1" x14ac:dyDescent="0.45">
      <c r="C1186" s="29" t="s">
        <v>60</v>
      </c>
      <c r="D1186" s="29" t="s">
        <v>197</v>
      </c>
      <c r="F1186" t="s">
        <v>1215</v>
      </c>
      <c r="G1186" t="s">
        <v>1216</v>
      </c>
      <c r="H1186" t="s">
        <v>1251</v>
      </c>
      <c r="I1186" t="s">
        <v>275</v>
      </c>
      <c r="J1186" t="s">
        <v>228</v>
      </c>
      <c r="K1186" t="s">
        <v>232</v>
      </c>
      <c r="M1186" t="s">
        <v>228</v>
      </c>
      <c r="N1186" t="s">
        <v>262</v>
      </c>
      <c r="O1186">
        <v>0.1</v>
      </c>
      <c r="P1186" t="s">
        <v>234</v>
      </c>
      <c r="Q1186"/>
      <c r="R1186">
        <v>7.0000000000000001E-3</v>
      </c>
      <c r="S1186">
        <v>0.54</v>
      </c>
      <c r="T1186" t="s">
        <v>1252</v>
      </c>
    </row>
    <row r="1187" spans="2:20" hidden="1" x14ac:dyDescent="0.45">
      <c r="C1187" s="29" t="s">
        <v>60</v>
      </c>
      <c r="D1187" s="29" t="s">
        <v>197</v>
      </c>
      <c r="F1187" t="s">
        <v>1215</v>
      </c>
      <c r="G1187" t="s">
        <v>1216</v>
      </c>
      <c r="H1187" t="s">
        <v>1251</v>
      </c>
      <c r="I1187" t="s">
        <v>275</v>
      </c>
      <c r="J1187" t="s">
        <v>228</v>
      </c>
      <c r="K1187" t="s">
        <v>232</v>
      </c>
      <c r="M1187" t="s">
        <v>228</v>
      </c>
      <c r="N1187" t="s">
        <v>242</v>
      </c>
      <c r="O1187">
        <v>1.2999999999999999E-2</v>
      </c>
      <c r="P1187" t="s">
        <v>234</v>
      </c>
      <c r="Q1187"/>
      <c r="R1187">
        <v>7.0000000000000001E-3</v>
      </c>
      <c r="S1187">
        <v>2.5999999999999999E-2</v>
      </c>
      <c r="T1187" t="s">
        <v>1252</v>
      </c>
    </row>
    <row r="1188" spans="2:20" hidden="1" x14ac:dyDescent="0.45">
      <c r="C1188" s="29" t="s">
        <v>60</v>
      </c>
      <c r="D1188" s="29" t="s">
        <v>197</v>
      </c>
      <c r="F1188" t="s">
        <v>1215</v>
      </c>
      <c r="G1188" t="s">
        <v>1216</v>
      </c>
      <c r="H1188" t="s">
        <v>1251</v>
      </c>
      <c r="I1188" t="s">
        <v>275</v>
      </c>
      <c r="J1188" t="s">
        <v>228</v>
      </c>
      <c r="K1188" t="s">
        <v>232</v>
      </c>
      <c r="M1188" t="s">
        <v>228</v>
      </c>
      <c r="N1188" t="s">
        <v>262</v>
      </c>
      <c r="O1188">
        <v>0.1</v>
      </c>
      <c r="P1188" t="s">
        <v>234</v>
      </c>
      <c r="Q1188"/>
      <c r="R1188">
        <v>7.0000000000000001E-3</v>
      </c>
      <c r="S1188">
        <v>0.54</v>
      </c>
      <c r="T1188" t="s">
        <v>1252</v>
      </c>
    </row>
    <row r="1189" spans="2:20" hidden="1" x14ac:dyDescent="0.45">
      <c r="C1189" s="29" t="s">
        <v>60</v>
      </c>
      <c r="D1189" s="29" t="s">
        <v>46</v>
      </c>
      <c r="F1189" t="s">
        <v>1215</v>
      </c>
      <c r="G1189" t="s">
        <v>1216</v>
      </c>
      <c r="H1189" t="s">
        <v>1253</v>
      </c>
      <c r="I1189" t="s">
        <v>225</v>
      </c>
      <c r="J1189" t="s">
        <v>1232</v>
      </c>
      <c r="K1189" t="s">
        <v>18</v>
      </c>
      <c r="M1189" t="s">
        <v>228</v>
      </c>
      <c r="N1189" t="s">
        <v>272</v>
      </c>
      <c r="O1189">
        <v>0.84</v>
      </c>
      <c r="P1189" t="s">
        <v>257</v>
      </c>
      <c r="Q1189"/>
      <c r="R1189">
        <v>0.28000000000000003</v>
      </c>
      <c r="S1189">
        <v>0.84</v>
      </c>
      <c r="T1189" t="s">
        <v>1254</v>
      </c>
    </row>
    <row r="1190" spans="2:20" hidden="1" x14ac:dyDescent="0.45">
      <c r="B1190" s="29" t="s">
        <v>29</v>
      </c>
      <c r="C1190" s="29" t="s">
        <v>60</v>
      </c>
      <c r="D1190" s="29" t="s">
        <v>46</v>
      </c>
      <c r="F1190" t="s">
        <v>1215</v>
      </c>
      <c r="G1190" t="s">
        <v>1216</v>
      </c>
      <c r="H1190" t="s">
        <v>443</v>
      </c>
      <c r="I1190" t="s">
        <v>225</v>
      </c>
      <c r="J1190" t="s">
        <v>1235</v>
      </c>
      <c r="K1190" t="s">
        <v>18</v>
      </c>
      <c r="M1190" t="s">
        <v>228</v>
      </c>
      <c r="N1190" t="s">
        <v>29</v>
      </c>
      <c r="O1190">
        <v>0.3</v>
      </c>
      <c r="P1190" t="s">
        <v>237</v>
      </c>
      <c r="Q1190">
        <f>O1190/'Building Calcs'!$B$2</f>
        <v>3.16516755786E-7</v>
      </c>
      <c r="R1190">
        <v>0.2</v>
      </c>
      <c r="S1190">
        <v>0.4</v>
      </c>
      <c r="T1190" t="s">
        <v>1255</v>
      </c>
    </row>
    <row r="1191" spans="2:20" hidden="1" x14ac:dyDescent="0.45">
      <c r="B1191" s="29" t="s">
        <v>30</v>
      </c>
      <c r="C1191" s="29" t="s">
        <v>60</v>
      </c>
      <c r="D1191" s="29" t="s">
        <v>46</v>
      </c>
      <c r="F1191" t="s">
        <v>1215</v>
      </c>
      <c r="G1191" t="s">
        <v>1216</v>
      </c>
      <c r="H1191" t="s">
        <v>1253</v>
      </c>
      <c r="I1191" t="s">
        <v>225</v>
      </c>
      <c r="J1191" t="s">
        <v>1232</v>
      </c>
      <c r="K1191" t="s">
        <v>18</v>
      </c>
      <c r="M1191" t="s">
        <v>228</v>
      </c>
      <c r="N1191" t="s">
        <v>30</v>
      </c>
      <c r="O1191">
        <v>5.4</v>
      </c>
      <c r="P1191" t="s">
        <v>229</v>
      </c>
      <c r="Q1191"/>
      <c r="R1191">
        <v>2.7</v>
      </c>
      <c r="S1191">
        <v>11</v>
      </c>
      <c r="T1191" t="s">
        <v>1256</v>
      </c>
    </row>
    <row r="1192" spans="2:20" hidden="1" x14ac:dyDescent="0.45">
      <c r="C1192" s="29" t="s">
        <v>60</v>
      </c>
      <c r="D1192" s="29" t="s">
        <v>46</v>
      </c>
      <c r="F1192" t="s">
        <v>1215</v>
      </c>
      <c r="G1192" t="s">
        <v>1216</v>
      </c>
      <c r="H1192" t="s">
        <v>1253</v>
      </c>
      <c r="I1192" t="s">
        <v>225</v>
      </c>
      <c r="J1192" t="s">
        <v>1232</v>
      </c>
      <c r="K1192" t="s">
        <v>18</v>
      </c>
      <c r="M1192" t="s">
        <v>228</v>
      </c>
      <c r="N1192" t="s">
        <v>303</v>
      </c>
      <c r="O1192">
        <v>1.0999999999999999E-2</v>
      </c>
      <c r="P1192" t="s">
        <v>234</v>
      </c>
      <c r="Q1192"/>
      <c r="R1192">
        <v>3.7000000000000002E-3</v>
      </c>
      <c r="S1192">
        <v>3.4000000000000002E-2</v>
      </c>
      <c r="T1192" t="s">
        <v>1254</v>
      </c>
    </row>
    <row r="1193" spans="2:20" hidden="1" x14ac:dyDescent="0.45">
      <c r="C1193" s="29" t="s">
        <v>60</v>
      </c>
      <c r="D1193" s="29" t="s">
        <v>46</v>
      </c>
      <c r="F1193" t="s">
        <v>1215</v>
      </c>
      <c r="G1193" t="s">
        <v>1216</v>
      </c>
      <c r="H1193" t="s">
        <v>1253</v>
      </c>
      <c r="I1193" t="s">
        <v>225</v>
      </c>
      <c r="J1193" t="s">
        <v>1232</v>
      </c>
      <c r="K1193" t="s">
        <v>18</v>
      </c>
      <c r="M1193" t="s">
        <v>228</v>
      </c>
      <c r="N1193" t="s">
        <v>249</v>
      </c>
      <c r="O1193">
        <v>0.84</v>
      </c>
      <c r="P1193" t="s">
        <v>257</v>
      </c>
      <c r="Q1193"/>
      <c r="R1193">
        <v>0.28000000000000003</v>
      </c>
      <c r="S1193">
        <v>0.84</v>
      </c>
      <c r="T1193" t="s">
        <v>1254</v>
      </c>
    </row>
    <row r="1194" spans="2:20" hidden="1" x14ac:dyDescent="0.45">
      <c r="C1194" s="29" t="s">
        <v>60</v>
      </c>
      <c r="D1194" s="29" t="s">
        <v>46</v>
      </c>
      <c r="F1194" t="s">
        <v>1215</v>
      </c>
      <c r="G1194" t="s">
        <v>1216</v>
      </c>
      <c r="H1194" t="s">
        <v>1253</v>
      </c>
      <c r="I1194" t="s">
        <v>225</v>
      </c>
      <c r="J1194" t="s">
        <v>1232</v>
      </c>
      <c r="K1194" t="s">
        <v>18</v>
      </c>
      <c r="M1194" t="s">
        <v>228</v>
      </c>
      <c r="N1194" t="s">
        <v>267</v>
      </c>
      <c r="O1194">
        <v>1.5E-3</v>
      </c>
      <c r="P1194" t="s">
        <v>234</v>
      </c>
      <c r="Q1194"/>
      <c r="R1194">
        <v>7.5000000000000002E-4</v>
      </c>
      <c r="S1194">
        <v>3.0000000000000001E-3</v>
      </c>
      <c r="T1194" t="s">
        <v>1257</v>
      </c>
    </row>
    <row r="1195" spans="2:20" hidden="1" x14ac:dyDescent="0.45">
      <c r="C1195" s="29" t="s">
        <v>60</v>
      </c>
      <c r="D1195" s="29" t="s">
        <v>46</v>
      </c>
      <c r="F1195" t="s">
        <v>1215</v>
      </c>
      <c r="G1195" t="s">
        <v>1216</v>
      </c>
      <c r="H1195" t="s">
        <v>1253</v>
      </c>
      <c r="I1195" t="s">
        <v>225</v>
      </c>
      <c r="J1195" t="s">
        <v>1232</v>
      </c>
      <c r="K1195" t="s">
        <v>18</v>
      </c>
      <c r="M1195" t="s">
        <v>228</v>
      </c>
      <c r="N1195" t="s">
        <v>267</v>
      </c>
      <c r="O1195">
        <v>1.5E-3</v>
      </c>
      <c r="P1195" t="s">
        <v>234</v>
      </c>
      <c r="Q1195"/>
      <c r="R1195">
        <v>7.5000000000000002E-4</v>
      </c>
      <c r="S1195">
        <v>3.0000000000000001E-3</v>
      </c>
      <c r="T1195" t="s">
        <v>1257</v>
      </c>
    </row>
    <row r="1196" spans="2:20" hidden="1" x14ac:dyDescent="0.45">
      <c r="C1196" s="29" t="s">
        <v>60</v>
      </c>
      <c r="D1196" s="29" t="s">
        <v>46</v>
      </c>
      <c r="F1196" t="s">
        <v>1215</v>
      </c>
      <c r="G1196" t="s">
        <v>1216</v>
      </c>
      <c r="H1196" t="s">
        <v>443</v>
      </c>
      <c r="I1196" t="s">
        <v>225</v>
      </c>
      <c r="J1196" t="s">
        <v>1235</v>
      </c>
      <c r="K1196" t="s">
        <v>18</v>
      </c>
      <c r="M1196" t="s">
        <v>228</v>
      </c>
      <c r="N1196" t="s">
        <v>242</v>
      </c>
      <c r="O1196">
        <v>7.6000000000000004E-4</v>
      </c>
      <c r="P1196" t="s">
        <v>234</v>
      </c>
      <c r="Q1196"/>
      <c r="R1196">
        <v>3.8000000000000002E-4</v>
      </c>
      <c r="S1196">
        <v>1.5E-3</v>
      </c>
      <c r="T1196" t="s">
        <v>1257</v>
      </c>
    </row>
    <row r="1197" spans="2:20" hidden="1" x14ac:dyDescent="0.45">
      <c r="B1197" s="29" t="s">
        <v>24</v>
      </c>
      <c r="C1197" s="29" t="s">
        <v>60</v>
      </c>
      <c r="D1197" s="29" t="s">
        <v>46</v>
      </c>
      <c r="F1197" t="s">
        <v>1215</v>
      </c>
      <c r="G1197" t="s">
        <v>1216</v>
      </c>
      <c r="H1197" t="s">
        <v>443</v>
      </c>
      <c r="I1197" t="s">
        <v>225</v>
      </c>
      <c r="J1197" t="s">
        <v>1235</v>
      </c>
      <c r="K1197" t="s">
        <v>18</v>
      </c>
      <c r="M1197" t="s">
        <v>228</v>
      </c>
      <c r="N1197" t="s">
        <v>261</v>
      </c>
      <c r="O1197">
        <v>2</v>
      </c>
      <c r="P1197" t="s">
        <v>237</v>
      </c>
      <c r="Q1197">
        <f>O1197/'Building Calcs'!$B$2</f>
        <v>2.1101117052399999E-6</v>
      </c>
      <c r="R1197">
        <v>1.2</v>
      </c>
      <c r="S1197">
        <v>2.8</v>
      </c>
      <c r="T1197" t="s">
        <v>1255</v>
      </c>
    </row>
    <row r="1198" spans="2:20" hidden="1" x14ac:dyDescent="0.45">
      <c r="C1198" s="29" t="s">
        <v>60</v>
      </c>
      <c r="D1198" s="29" t="s">
        <v>46</v>
      </c>
      <c r="F1198" t="s">
        <v>1215</v>
      </c>
      <c r="G1198" t="s">
        <v>1216</v>
      </c>
      <c r="H1198" t="s">
        <v>443</v>
      </c>
      <c r="I1198" t="s">
        <v>225</v>
      </c>
      <c r="J1198" t="s">
        <v>1235</v>
      </c>
      <c r="K1198" t="s">
        <v>18</v>
      </c>
      <c r="M1198" t="s">
        <v>228</v>
      </c>
      <c r="N1198" t="s">
        <v>279</v>
      </c>
      <c r="O1198">
        <v>5.1000000000000004E-4</v>
      </c>
      <c r="P1198" t="s">
        <v>234</v>
      </c>
      <c r="Q1198"/>
      <c r="R1198">
        <v>2.5999999999999998E-4</v>
      </c>
      <c r="S1198">
        <v>1E-3</v>
      </c>
      <c r="T1198" t="s">
        <v>1257</v>
      </c>
    </row>
    <row r="1199" spans="2:20" hidden="1" x14ac:dyDescent="0.45">
      <c r="C1199" s="29" t="s">
        <v>60</v>
      </c>
      <c r="D1199" s="29" t="s">
        <v>46</v>
      </c>
      <c r="F1199" t="s">
        <v>1215</v>
      </c>
      <c r="G1199" t="s">
        <v>1216</v>
      </c>
      <c r="H1199" t="s">
        <v>443</v>
      </c>
      <c r="I1199" t="s">
        <v>225</v>
      </c>
      <c r="J1199" t="s">
        <v>1235</v>
      </c>
      <c r="K1199" t="s">
        <v>18</v>
      </c>
      <c r="M1199" t="s">
        <v>228</v>
      </c>
      <c r="N1199" t="s">
        <v>240</v>
      </c>
      <c r="O1199">
        <v>1.5E-3</v>
      </c>
      <c r="P1199" t="s">
        <v>234</v>
      </c>
      <c r="Q1199"/>
      <c r="R1199">
        <v>7.5000000000000002E-4</v>
      </c>
      <c r="S1199">
        <v>3.0000000000000001E-3</v>
      </c>
      <c r="T1199" t="s">
        <v>1257</v>
      </c>
    </row>
    <row r="1200" spans="2:20" hidden="1" x14ac:dyDescent="0.45">
      <c r="C1200" s="29" t="s">
        <v>60</v>
      </c>
      <c r="D1200" s="29" t="s">
        <v>46</v>
      </c>
      <c r="F1200" t="s">
        <v>1215</v>
      </c>
      <c r="G1200" t="s">
        <v>1216</v>
      </c>
      <c r="H1200" t="s">
        <v>443</v>
      </c>
      <c r="I1200" t="s">
        <v>225</v>
      </c>
      <c r="J1200" t="s">
        <v>1235</v>
      </c>
      <c r="K1200" t="s">
        <v>18</v>
      </c>
      <c r="M1200" t="s">
        <v>228</v>
      </c>
      <c r="N1200" t="s">
        <v>240</v>
      </c>
      <c r="O1200">
        <v>1.5E-3</v>
      </c>
      <c r="P1200" t="s">
        <v>234</v>
      </c>
      <c r="Q1200"/>
      <c r="R1200">
        <v>7.5000000000000002E-4</v>
      </c>
      <c r="S1200">
        <v>3.0000000000000001E-3</v>
      </c>
      <c r="T1200" t="s">
        <v>1257</v>
      </c>
    </row>
    <row r="1201" spans="2:20" hidden="1" x14ac:dyDescent="0.45">
      <c r="C1201" s="29" t="s">
        <v>60</v>
      </c>
      <c r="D1201" s="29" t="s">
        <v>46</v>
      </c>
      <c r="F1201" t="s">
        <v>1215</v>
      </c>
      <c r="G1201" t="s">
        <v>1216</v>
      </c>
      <c r="H1201" t="s">
        <v>443</v>
      </c>
      <c r="I1201" t="s">
        <v>225</v>
      </c>
      <c r="J1201" t="s">
        <v>1235</v>
      </c>
      <c r="K1201" t="s">
        <v>18</v>
      </c>
      <c r="M1201" t="s">
        <v>228</v>
      </c>
      <c r="N1201" t="s">
        <v>262</v>
      </c>
      <c r="O1201">
        <v>0.1</v>
      </c>
      <c r="P1201" t="s">
        <v>234</v>
      </c>
      <c r="Q1201"/>
      <c r="R1201">
        <v>1.2999999999999999E-3</v>
      </c>
      <c r="S1201">
        <v>0.68</v>
      </c>
      <c r="T1201" t="s">
        <v>1241</v>
      </c>
    </row>
    <row r="1202" spans="2:20" hidden="1" x14ac:dyDescent="0.45">
      <c r="C1202" s="29" t="s">
        <v>60</v>
      </c>
      <c r="D1202" s="29" t="s">
        <v>46</v>
      </c>
      <c r="F1202" t="s">
        <v>1215</v>
      </c>
      <c r="G1202" t="s">
        <v>1216</v>
      </c>
      <c r="H1202" t="s">
        <v>443</v>
      </c>
      <c r="I1202" t="s">
        <v>225</v>
      </c>
      <c r="J1202" t="s">
        <v>1235</v>
      </c>
      <c r="K1202" t="s">
        <v>18</v>
      </c>
      <c r="M1202" t="s">
        <v>228</v>
      </c>
      <c r="N1202" t="s">
        <v>262</v>
      </c>
      <c r="O1202">
        <v>0.1</v>
      </c>
      <c r="P1202" t="s">
        <v>234</v>
      </c>
      <c r="Q1202"/>
      <c r="R1202">
        <v>1.2999999999999999E-3</v>
      </c>
      <c r="S1202">
        <v>0.68</v>
      </c>
      <c r="T1202" t="s">
        <v>1241</v>
      </c>
    </row>
    <row r="1203" spans="2:20" hidden="1" x14ac:dyDescent="0.45">
      <c r="C1203" s="29" t="s">
        <v>60</v>
      </c>
      <c r="D1203" s="29" t="s">
        <v>51</v>
      </c>
      <c r="F1203" t="s">
        <v>1215</v>
      </c>
      <c r="G1203" t="s">
        <v>1216</v>
      </c>
      <c r="H1203" t="s">
        <v>1225</v>
      </c>
      <c r="I1203" t="s">
        <v>225</v>
      </c>
      <c r="J1203" t="s">
        <v>1226</v>
      </c>
      <c r="K1203" t="s">
        <v>1219</v>
      </c>
      <c r="M1203" t="s">
        <v>228</v>
      </c>
      <c r="N1203" t="s">
        <v>240</v>
      </c>
      <c r="O1203">
        <v>27</v>
      </c>
      <c r="P1203" t="s">
        <v>234</v>
      </c>
      <c r="Q1203"/>
      <c r="R1203">
        <v>0.5</v>
      </c>
      <c r="S1203">
        <v>118</v>
      </c>
      <c r="T1203" t="s">
        <v>1220</v>
      </c>
    </row>
    <row r="1204" spans="2:20" hidden="1" x14ac:dyDescent="0.45">
      <c r="B1204" s="29" t="s">
        <v>29</v>
      </c>
      <c r="C1204" s="29" t="s">
        <v>60</v>
      </c>
      <c r="D1204" s="29" t="s">
        <v>51</v>
      </c>
      <c r="F1204" t="s">
        <v>1215</v>
      </c>
      <c r="G1204" t="s">
        <v>1216</v>
      </c>
      <c r="H1204" t="s">
        <v>1225</v>
      </c>
      <c r="I1204" t="s">
        <v>225</v>
      </c>
      <c r="J1204" t="s">
        <v>1226</v>
      </c>
      <c r="K1204" t="s">
        <v>1219</v>
      </c>
      <c r="M1204" t="s">
        <v>228</v>
      </c>
      <c r="N1204" t="s">
        <v>29</v>
      </c>
      <c r="O1204">
        <v>11</v>
      </c>
      <c r="P1204" t="s">
        <v>237</v>
      </c>
      <c r="Q1204">
        <f>O1204/'Building Calcs'!$B$2</f>
        <v>1.160561437882E-5</v>
      </c>
      <c r="R1204">
        <v>8</v>
      </c>
      <c r="S1204">
        <v>40</v>
      </c>
      <c r="T1204" t="s">
        <v>1233</v>
      </c>
    </row>
    <row r="1205" spans="2:20" hidden="1" x14ac:dyDescent="0.45">
      <c r="C1205" s="29" t="s">
        <v>60</v>
      </c>
      <c r="D1205" s="29" t="s">
        <v>51</v>
      </c>
      <c r="F1205" t="s">
        <v>1215</v>
      </c>
      <c r="G1205" t="s">
        <v>1216</v>
      </c>
      <c r="H1205" t="s">
        <v>1225</v>
      </c>
      <c r="I1205" t="s">
        <v>225</v>
      </c>
      <c r="J1205" t="s">
        <v>1226</v>
      </c>
      <c r="K1205" t="s">
        <v>1219</v>
      </c>
      <c r="M1205" t="s">
        <v>228</v>
      </c>
      <c r="N1205" t="s">
        <v>253</v>
      </c>
      <c r="O1205">
        <v>13</v>
      </c>
      <c r="P1205" t="s">
        <v>234</v>
      </c>
      <c r="Q1205"/>
      <c r="R1205">
        <v>0.5</v>
      </c>
      <c r="S1205">
        <v>87</v>
      </c>
      <c r="T1205" t="s">
        <v>1228</v>
      </c>
    </row>
    <row r="1206" spans="2:20" hidden="1" x14ac:dyDescent="0.45">
      <c r="C1206" s="29" t="s">
        <v>60</v>
      </c>
      <c r="D1206" s="29" t="s">
        <v>51</v>
      </c>
      <c r="F1206" t="s">
        <v>1215</v>
      </c>
      <c r="G1206" t="s">
        <v>1216</v>
      </c>
      <c r="H1206" t="s">
        <v>1225</v>
      </c>
      <c r="I1206" t="s">
        <v>225</v>
      </c>
      <c r="J1206" t="s">
        <v>1226</v>
      </c>
      <c r="K1206" t="s">
        <v>1219</v>
      </c>
      <c r="M1206" t="s">
        <v>228</v>
      </c>
      <c r="N1206" t="s">
        <v>240</v>
      </c>
      <c r="O1206">
        <v>27</v>
      </c>
      <c r="P1206" t="s">
        <v>234</v>
      </c>
      <c r="Q1206"/>
      <c r="R1206">
        <v>0.5</v>
      </c>
      <c r="S1206">
        <v>118</v>
      </c>
      <c r="T1206" t="s">
        <v>1220</v>
      </c>
    </row>
    <row r="1207" spans="2:20" hidden="1" x14ac:dyDescent="0.45">
      <c r="C1207" s="29" t="s">
        <v>60</v>
      </c>
      <c r="D1207" s="29" t="s">
        <v>51</v>
      </c>
      <c r="F1207" t="s">
        <v>1215</v>
      </c>
      <c r="G1207" t="s">
        <v>1216</v>
      </c>
      <c r="H1207" t="s">
        <v>1225</v>
      </c>
      <c r="I1207" t="s">
        <v>225</v>
      </c>
      <c r="J1207" t="s">
        <v>1226</v>
      </c>
      <c r="K1207" t="s">
        <v>1219</v>
      </c>
      <c r="M1207" t="s">
        <v>228</v>
      </c>
      <c r="N1207" t="s">
        <v>240</v>
      </c>
      <c r="O1207">
        <v>27</v>
      </c>
      <c r="P1207" t="s">
        <v>234</v>
      </c>
      <c r="Q1207"/>
      <c r="R1207">
        <v>0.5</v>
      </c>
      <c r="S1207">
        <v>118</v>
      </c>
      <c r="T1207" t="s">
        <v>1220</v>
      </c>
    </row>
    <row r="1208" spans="2:20" hidden="1" x14ac:dyDescent="0.45">
      <c r="C1208" s="29" t="s">
        <v>60</v>
      </c>
      <c r="D1208" s="29" t="s">
        <v>46</v>
      </c>
      <c r="F1208" t="s">
        <v>1215</v>
      </c>
      <c r="G1208" t="s">
        <v>1216</v>
      </c>
      <c r="H1208" t="s">
        <v>1253</v>
      </c>
      <c r="I1208" t="s">
        <v>225</v>
      </c>
      <c r="J1208" t="s">
        <v>1232</v>
      </c>
      <c r="K1208" t="s">
        <v>18</v>
      </c>
      <c r="M1208" t="s">
        <v>228</v>
      </c>
      <c r="N1208" t="s">
        <v>265</v>
      </c>
      <c r="O1208" s="27">
        <v>7.6000000000000004E-5</v>
      </c>
      <c r="P1208" t="s">
        <v>234</v>
      </c>
      <c r="Q1208"/>
      <c r="R1208" s="27">
        <v>3.8000000000000002E-5</v>
      </c>
      <c r="S1208">
        <v>1.4999999999999999E-4</v>
      </c>
      <c r="T1208" t="s">
        <v>1257</v>
      </c>
    </row>
    <row r="1209" spans="2:20" hidden="1" x14ac:dyDescent="0.45">
      <c r="B1209" s="29" t="s">
        <v>25</v>
      </c>
      <c r="C1209" s="29" t="s">
        <v>60</v>
      </c>
      <c r="D1209" s="29" t="s">
        <v>51</v>
      </c>
      <c r="F1209" t="s">
        <v>1215</v>
      </c>
      <c r="G1209" t="s">
        <v>1216</v>
      </c>
      <c r="H1209" t="s">
        <v>1225</v>
      </c>
      <c r="I1209" t="s">
        <v>225</v>
      </c>
      <c r="J1209" t="s">
        <v>1226</v>
      </c>
      <c r="K1209" t="s">
        <v>1219</v>
      </c>
      <c r="M1209" t="s">
        <v>228</v>
      </c>
      <c r="N1209" t="s">
        <v>25</v>
      </c>
      <c r="O1209">
        <v>300</v>
      </c>
      <c r="P1209" t="s">
        <v>237</v>
      </c>
      <c r="Q1209">
        <f>O1209/'Building Calcs'!$B$2</f>
        <v>3.16516755786E-4</v>
      </c>
      <c r="R1209">
        <v>50</v>
      </c>
      <c r="S1209">
        <v>4000</v>
      </c>
      <c r="T1209" t="s">
        <v>1258</v>
      </c>
    </row>
    <row r="1210" spans="2:20" hidden="1" x14ac:dyDescent="0.45">
      <c r="C1210" s="29" t="s">
        <v>60</v>
      </c>
      <c r="D1210" s="29" t="s">
        <v>51</v>
      </c>
      <c r="F1210" t="s">
        <v>1215</v>
      </c>
      <c r="G1210" t="s">
        <v>1216</v>
      </c>
      <c r="H1210" t="s">
        <v>1225</v>
      </c>
      <c r="I1210" t="s">
        <v>225</v>
      </c>
      <c r="J1210" t="s">
        <v>1226</v>
      </c>
      <c r="K1210" t="s">
        <v>1219</v>
      </c>
      <c r="M1210" t="s">
        <v>228</v>
      </c>
      <c r="N1210" t="s">
        <v>400</v>
      </c>
      <c r="O1210">
        <v>37</v>
      </c>
      <c r="P1210" t="s">
        <v>237</v>
      </c>
      <c r="Q1210"/>
      <c r="R1210">
        <v>18</v>
      </c>
      <c r="S1210">
        <v>74</v>
      </c>
      <c r="T1210" t="s">
        <v>1259</v>
      </c>
    </row>
    <row r="1211" spans="2:20" hidden="1" x14ac:dyDescent="0.45">
      <c r="C1211" s="29" t="s">
        <v>60</v>
      </c>
      <c r="D1211" s="29" t="s">
        <v>51</v>
      </c>
      <c r="F1211" t="s">
        <v>1215</v>
      </c>
      <c r="G1211" t="s">
        <v>1216</v>
      </c>
      <c r="H1211" t="s">
        <v>1225</v>
      </c>
      <c r="I1211" t="s">
        <v>225</v>
      </c>
      <c r="J1211" t="s">
        <v>1226</v>
      </c>
      <c r="K1211" t="s">
        <v>1219</v>
      </c>
      <c r="M1211" t="s">
        <v>228</v>
      </c>
      <c r="N1211" t="s">
        <v>400</v>
      </c>
      <c r="O1211">
        <v>37</v>
      </c>
      <c r="P1211" t="s">
        <v>237</v>
      </c>
      <c r="Q1211"/>
      <c r="R1211">
        <v>18</v>
      </c>
      <c r="S1211">
        <v>74</v>
      </c>
      <c r="T1211" t="s">
        <v>1259</v>
      </c>
    </row>
    <row r="1212" spans="2:20" hidden="1" x14ac:dyDescent="0.45">
      <c r="B1212" s="29" t="s">
        <v>43</v>
      </c>
      <c r="C1212" s="29" t="s">
        <v>60</v>
      </c>
      <c r="D1212" s="29" t="s">
        <v>46</v>
      </c>
      <c r="F1212" t="s">
        <v>1215</v>
      </c>
      <c r="G1212" t="s">
        <v>1216</v>
      </c>
      <c r="H1212" t="s">
        <v>1253</v>
      </c>
      <c r="I1212" t="s">
        <v>225</v>
      </c>
      <c r="J1212" t="s">
        <v>1232</v>
      </c>
      <c r="K1212" t="s">
        <v>18</v>
      </c>
      <c r="M1212" t="s">
        <v>228</v>
      </c>
      <c r="N1212" t="s">
        <v>28</v>
      </c>
      <c r="O1212">
        <v>0.45</v>
      </c>
      <c r="P1212" t="s">
        <v>237</v>
      </c>
      <c r="Q1212">
        <f>O1212/'Building Calcs'!$B$2</f>
        <v>4.7477513367900003E-7</v>
      </c>
      <c r="R1212">
        <v>0.27</v>
      </c>
      <c r="S1212">
        <v>0.63</v>
      </c>
      <c r="T1212" t="s">
        <v>1260</v>
      </c>
    </row>
    <row r="1213" spans="2:20" hidden="1" x14ac:dyDescent="0.45">
      <c r="C1213" s="29" t="s">
        <v>60</v>
      </c>
      <c r="D1213" s="29" t="s">
        <v>46</v>
      </c>
      <c r="F1213" t="s">
        <v>1215</v>
      </c>
      <c r="G1213" t="s">
        <v>1216</v>
      </c>
      <c r="H1213" t="s">
        <v>1253</v>
      </c>
      <c r="I1213" t="s">
        <v>225</v>
      </c>
      <c r="J1213" t="s">
        <v>1232</v>
      </c>
      <c r="K1213" t="s">
        <v>18</v>
      </c>
      <c r="M1213" t="s">
        <v>228</v>
      </c>
      <c r="N1213" t="s">
        <v>233</v>
      </c>
      <c r="O1213">
        <v>0.12</v>
      </c>
      <c r="P1213" t="s">
        <v>234</v>
      </c>
      <c r="Q1213"/>
      <c r="R1213">
        <v>0.06</v>
      </c>
      <c r="S1213">
        <v>0.24</v>
      </c>
      <c r="T1213" t="s">
        <v>1257</v>
      </c>
    </row>
    <row r="1214" spans="2:20" hidden="1" x14ac:dyDescent="0.45">
      <c r="B1214" s="29" t="s">
        <v>25</v>
      </c>
      <c r="C1214" s="29" t="s">
        <v>60</v>
      </c>
      <c r="D1214" s="29" t="s">
        <v>46</v>
      </c>
      <c r="F1214" t="s">
        <v>1215</v>
      </c>
      <c r="G1214" t="s">
        <v>1216</v>
      </c>
      <c r="H1214" t="s">
        <v>1253</v>
      </c>
      <c r="I1214" t="s">
        <v>225</v>
      </c>
      <c r="J1214" t="s">
        <v>1232</v>
      </c>
      <c r="K1214" t="s">
        <v>18</v>
      </c>
      <c r="M1214" t="s">
        <v>228</v>
      </c>
      <c r="N1214" t="s">
        <v>25</v>
      </c>
      <c r="O1214">
        <v>24</v>
      </c>
      <c r="P1214" t="s">
        <v>237</v>
      </c>
      <c r="Q1214">
        <f>O1214/'Building Calcs'!$B$2</f>
        <v>2.5321340462880003E-5</v>
      </c>
      <c r="R1214">
        <v>18</v>
      </c>
      <c r="S1214">
        <v>42</v>
      </c>
      <c r="T1214" t="s">
        <v>1261</v>
      </c>
    </row>
    <row r="1215" spans="2:20" hidden="1" x14ac:dyDescent="0.45">
      <c r="B1215" s="29" t="s">
        <v>43</v>
      </c>
      <c r="C1215" s="29" t="s">
        <v>60</v>
      </c>
      <c r="D1215" s="29" t="s">
        <v>51</v>
      </c>
      <c r="F1215" t="s">
        <v>1215</v>
      </c>
      <c r="G1215" t="s">
        <v>1216</v>
      </c>
      <c r="H1215" t="s">
        <v>1225</v>
      </c>
      <c r="I1215" t="s">
        <v>225</v>
      </c>
      <c r="J1215" t="s">
        <v>1226</v>
      </c>
      <c r="K1215" t="s">
        <v>1219</v>
      </c>
      <c r="M1215" t="s">
        <v>228</v>
      </c>
      <c r="N1215" t="s">
        <v>28</v>
      </c>
      <c r="O1215">
        <v>37</v>
      </c>
      <c r="P1215" t="s">
        <v>237</v>
      </c>
      <c r="Q1215">
        <f>O1215/'Building Calcs'!$B$2</f>
        <v>3.9037066546940002E-5</v>
      </c>
      <c r="R1215">
        <v>18</v>
      </c>
      <c r="S1215">
        <v>74</v>
      </c>
      <c r="T1215" t="s">
        <v>1262</v>
      </c>
    </row>
    <row r="1216" spans="2:20" hidden="1" x14ac:dyDescent="0.45">
      <c r="B1216" s="29" t="s">
        <v>26</v>
      </c>
      <c r="C1216" s="29" t="s">
        <v>60</v>
      </c>
      <c r="D1216" s="29" t="s">
        <v>46</v>
      </c>
      <c r="F1216" t="s">
        <v>1215</v>
      </c>
      <c r="G1216" t="s">
        <v>1216</v>
      </c>
      <c r="H1216" t="s">
        <v>1253</v>
      </c>
      <c r="I1216" t="s">
        <v>225</v>
      </c>
      <c r="J1216" t="s">
        <v>1232</v>
      </c>
      <c r="K1216" t="s">
        <v>18</v>
      </c>
      <c r="M1216" t="s">
        <v>228</v>
      </c>
      <c r="N1216" t="s">
        <v>26</v>
      </c>
      <c r="O1216">
        <v>73</v>
      </c>
      <c r="P1216" t="s">
        <v>237</v>
      </c>
      <c r="Q1216">
        <f>O1216/'Building Calcs'!$B$2</f>
        <v>7.7019077241260008E-5</v>
      </c>
      <c r="R1216">
        <v>44</v>
      </c>
      <c r="S1216">
        <v>106</v>
      </c>
      <c r="T1216" t="s">
        <v>1261</v>
      </c>
    </row>
    <row r="1217" spans="2:20" hidden="1" x14ac:dyDescent="0.45">
      <c r="C1217" s="29" t="s">
        <v>60</v>
      </c>
      <c r="D1217" s="29" t="s">
        <v>46</v>
      </c>
      <c r="F1217" t="s">
        <v>1215</v>
      </c>
      <c r="G1217" t="s">
        <v>1216</v>
      </c>
      <c r="H1217" t="s">
        <v>1253</v>
      </c>
      <c r="I1217" t="s">
        <v>225</v>
      </c>
      <c r="J1217" t="s">
        <v>1232</v>
      </c>
      <c r="K1217" t="s">
        <v>18</v>
      </c>
      <c r="M1217" t="s">
        <v>228</v>
      </c>
      <c r="N1217" t="s">
        <v>236</v>
      </c>
      <c r="O1217">
        <v>0.45</v>
      </c>
      <c r="P1217" t="s">
        <v>237</v>
      </c>
      <c r="Q1217"/>
      <c r="R1217">
        <v>0.27</v>
      </c>
      <c r="S1217">
        <v>0.63</v>
      </c>
      <c r="T1217" t="s">
        <v>1261</v>
      </c>
    </row>
    <row r="1218" spans="2:20" hidden="1" x14ac:dyDescent="0.45">
      <c r="C1218" s="29" t="s">
        <v>60</v>
      </c>
      <c r="D1218" s="29" t="s">
        <v>46</v>
      </c>
      <c r="F1218" t="s">
        <v>1215</v>
      </c>
      <c r="G1218" t="s">
        <v>1216</v>
      </c>
      <c r="H1218" t="s">
        <v>1253</v>
      </c>
      <c r="I1218" t="s">
        <v>225</v>
      </c>
      <c r="J1218" t="s">
        <v>1232</v>
      </c>
      <c r="K1218" t="s">
        <v>18</v>
      </c>
      <c r="M1218" t="s">
        <v>228</v>
      </c>
      <c r="N1218" t="s">
        <v>236</v>
      </c>
      <c r="O1218">
        <v>0.45</v>
      </c>
      <c r="P1218" t="s">
        <v>237</v>
      </c>
      <c r="Q1218"/>
      <c r="R1218">
        <v>0.27</v>
      </c>
      <c r="S1218">
        <v>0.63</v>
      </c>
      <c r="T1218" t="s">
        <v>1261</v>
      </c>
    </row>
    <row r="1219" spans="2:20" hidden="1" x14ac:dyDescent="0.45">
      <c r="C1219" s="29" t="s">
        <v>60</v>
      </c>
      <c r="D1219" s="29" t="s">
        <v>195</v>
      </c>
      <c r="F1219" t="s">
        <v>1215</v>
      </c>
      <c r="G1219" t="s">
        <v>1216</v>
      </c>
      <c r="H1219" t="s">
        <v>439</v>
      </c>
      <c r="I1219" t="s">
        <v>225</v>
      </c>
      <c r="J1219" t="s">
        <v>226</v>
      </c>
      <c r="K1219" t="s">
        <v>227</v>
      </c>
      <c r="M1219" t="s">
        <v>228</v>
      </c>
      <c r="N1219" t="s">
        <v>240</v>
      </c>
      <c r="O1219">
        <v>1.2E-2</v>
      </c>
      <c r="P1219" t="s">
        <v>234</v>
      </c>
      <c r="Q1219"/>
      <c r="R1219">
        <v>6.0000000000000001E-3</v>
      </c>
      <c r="S1219">
        <v>2.4E-2</v>
      </c>
      <c r="T1219" t="s">
        <v>1263</v>
      </c>
    </row>
    <row r="1220" spans="2:20" hidden="1" x14ac:dyDescent="0.45">
      <c r="B1220" s="29" t="s">
        <v>30</v>
      </c>
      <c r="C1220" s="29" t="s">
        <v>60</v>
      </c>
      <c r="D1220" s="29" t="s">
        <v>195</v>
      </c>
      <c r="F1220" t="s">
        <v>1215</v>
      </c>
      <c r="G1220" t="s">
        <v>1216</v>
      </c>
      <c r="H1220" t="s">
        <v>439</v>
      </c>
      <c r="I1220" t="s">
        <v>225</v>
      </c>
      <c r="J1220" t="s">
        <v>226</v>
      </c>
      <c r="K1220" t="s">
        <v>227</v>
      </c>
      <c r="M1220" t="s">
        <v>228</v>
      </c>
      <c r="N1220" t="s">
        <v>30</v>
      </c>
      <c r="O1220">
        <v>33.5</v>
      </c>
      <c r="P1220" t="s">
        <v>229</v>
      </c>
      <c r="Q1220"/>
      <c r="R1220">
        <v>20.100000000000001</v>
      </c>
      <c r="S1220">
        <v>46.9</v>
      </c>
      <c r="T1220" t="s">
        <v>1264</v>
      </c>
    </row>
    <row r="1221" spans="2:20" hidden="1" x14ac:dyDescent="0.45">
      <c r="B1221" s="29" t="s">
        <v>30</v>
      </c>
      <c r="C1221" s="29" t="s">
        <v>60</v>
      </c>
      <c r="D1221" s="29" t="s">
        <v>195</v>
      </c>
      <c r="F1221" t="s">
        <v>1215</v>
      </c>
      <c r="G1221" t="s">
        <v>1216</v>
      </c>
      <c r="H1221" t="s">
        <v>439</v>
      </c>
      <c r="I1221" t="s">
        <v>225</v>
      </c>
      <c r="J1221" t="s">
        <v>226</v>
      </c>
      <c r="K1221" t="s">
        <v>227</v>
      </c>
      <c r="M1221" t="s">
        <v>228</v>
      </c>
      <c r="N1221" t="s">
        <v>30</v>
      </c>
      <c r="O1221">
        <v>33.5</v>
      </c>
      <c r="P1221" t="s">
        <v>229</v>
      </c>
      <c r="Q1221"/>
      <c r="R1221">
        <v>20.100000000000001</v>
      </c>
      <c r="S1221">
        <v>46.9</v>
      </c>
      <c r="T1221" t="s">
        <v>1264</v>
      </c>
    </row>
    <row r="1222" spans="2:20" hidden="1" x14ac:dyDescent="0.45">
      <c r="C1222" s="29" t="s">
        <v>60</v>
      </c>
      <c r="D1222" s="29" t="s">
        <v>195</v>
      </c>
      <c r="F1222" t="s">
        <v>1215</v>
      </c>
      <c r="G1222" t="s">
        <v>1216</v>
      </c>
      <c r="H1222" t="s">
        <v>439</v>
      </c>
      <c r="I1222" t="s">
        <v>225</v>
      </c>
      <c r="J1222" t="s">
        <v>226</v>
      </c>
      <c r="K1222" t="s">
        <v>227</v>
      </c>
      <c r="M1222" t="s">
        <v>228</v>
      </c>
      <c r="N1222" t="s">
        <v>233</v>
      </c>
      <c r="O1222">
        <v>2E-3</v>
      </c>
      <c r="P1222" t="s">
        <v>234</v>
      </c>
      <c r="Q1222"/>
      <c r="R1222">
        <v>5.0000000000000001E-4</v>
      </c>
      <c r="S1222">
        <v>2E-3</v>
      </c>
      <c r="T1222" t="s">
        <v>1263</v>
      </c>
    </row>
    <row r="1223" spans="2:20" hidden="1" x14ac:dyDescent="0.45">
      <c r="B1223" s="29" t="s">
        <v>25</v>
      </c>
      <c r="C1223" s="29" t="s">
        <v>60</v>
      </c>
      <c r="D1223" s="29" t="s">
        <v>195</v>
      </c>
      <c r="F1223" t="s">
        <v>1215</v>
      </c>
      <c r="G1223" t="s">
        <v>1216</v>
      </c>
      <c r="H1223" t="s">
        <v>439</v>
      </c>
      <c r="I1223" t="s">
        <v>225</v>
      </c>
      <c r="J1223" t="s">
        <v>226</v>
      </c>
      <c r="K1223" t="s">
        <v>227</v>
      </c>
      <c r="M1223" t="s">
        <v>228</v>
      </c>
      <c r="N1223" t="s">
        <v>25</v>
      </c>
      <c r="O1223">
        <v>2.6</v>
      </c>
      <c r="P1223" t="s">
        <v>237</v>
      </c>
      <c r="Q1223">
        <f>O1223/'Building Calcs'!$B$2</f>
        <v>2.7431452168120003E-6</v>
      </c>
      <c r="R1223">
        <v>2</v>
      </c>
      <c r="S1223">
        <v>4</v>
      </c>
      <c r="T1223" t="s">
        <v>1241</v>
      </c>
    </row>
    <row r="1224" spans="2:20" hidden="1" x14ac:dyDescent="0.45">
      <c r="B1224" s="29" t="s">
        <v>24</v>
      </c>
      <c r="C1224" s="29" t="s">
        <v>60</v>
      </c>
      <c r="D1224" s="29" t="s">
        <v>195</v>
      </c>
      <c r="F1224" t="s">
        <v>1215</v>
      </c>
      <c r="G1224" t="s">
        <v>1216</v>
      </c>
      <c r="H1224" t="s">
        <v>439</v>
      </c>
      <c r="I1224" t="s">
        <v>225</v>
      </c>
      <c r="J1224" t="s">
        <v>226</v>
      </c>
      <c r="K1224" t="s">
        <v>227</v>
      </c>
      <c r="M1224" t="s">
        <v>228</v>
      </c>
      <c r="N1224" t="s">
        <v>261</v>
      </c>
      <c r="O1224">
        <v>0.18</v>
      </c>
      <c r="P1224" t="s">
        <v>237</v>
      </c>
      <c r="Q1224">
        <f>O1224/'Building Calcs'!$B$2</f>
        <v>1.8991005347160001E-7</v>
      </c>
      <c r="R1224">
        <v>1.7999999999999999E-2</v>
      </c>
      <c r="S1224">
        <v>1.8</v>
      </c>
      <c r="T1224" t="s">
        <v>1265</v>
      </c>
    </row>
    <row r="1225" spans="2:20" hidden="1" x14ac:dyDescent="0.45">
      <c r="B1225" s="29" t="s">
        <v>24</v>
      </c>
      <c r="C1225" s="29" t="s">
        <v>60</v>
      </c>
      <c r="D1225" s="29" t="s">
        <v>195</v>
      </c>
      <c r="F1225" t="s">
        <v>1215</v>
      </c>
      <c r="G1225" t="s">
        <v>1216</v>
      </c>
      <c r="H1225" t="s">
        <v>439</v>
      </c>
      <c r="I1225" t="s">
        <v>225</v>
      </c>
      <c r="J1225" t="s">
        <v>226</v>
      </c>
      <c r="K1225" t="s">
        <v>227</v>
      </c>
      <c r="M1225" t="s">
        <v>228</v>
      </c>
      <c r="N1225" t="s">
        <v>261</v>
      </c>
      <c r="O1225">
        <v>0.18</v>
      </c>
      <c r="P1225" t="s">
        <v>237</v>
      </c>
      <c r="Q1225">
        <f>O1225/'Building Calcs'!$B$2</f>
        <v>1.8991005347160001E-7</v>
      </c>
      <c r="R1225">
        <v>1.7999999999999999E-2</v>
      </c>
      <c r="S1225">
        <v>1.8</v>
      </c>
      <c r="T1225" t="s">
        <v>1265</v>
      </c>
    </row>
    <row r="1226" spans="2:20" hidden="1" x14ac:dyDescent="0.45">
      <c r="B1226" s="29" t="s">
        <v>29</v>
      </c>
      <c r="C1226" s="29" t="s">
        <v>60</v>
      </c>
      <c r="D1226" s="29" t="s">
        <v>195</v>
      </c>
      <c r="F1226" t="s">
        <v>1215</v>
      </c>
      <c r="G1226" t="s">
        <v>1216</v>
      </c>
      <c r="H1226" t="s">
        <v>439</v>
      </c>
      <c r="I1226" t="s">
        <v>225</v>
      </c>
      <c r="J1226" t="s">
        <v>226</v>
      </c>
      <c r="K1226" t="s">
        <v>227</v>
      </c>
      <c r="M1226" t="s">
        <v>228</v>
      </c>
      <c r="N1226" t="s">
        <v>29</v>
      </c>
      <c r="O1226">
        <v>46</v>
      </c>
      <c r="P1226" t="s">
        <v>237</v>
      </c>
      <c r="Q1226">
        <f>O1226/'Building Calcs'!$B$2</f>
        <v>4.8532569220519998E-5</v>
      </c>
      <c r="R1226">
        <v>28</v>
      </c>
      <c r="S1226">
        <v>65</v>
      </c>
      <c r="T1226" t="s">
        <v>1260</v>
      </c>
    </row>
    <row r="1227" spans="2:20" hidden="1" x14ac:dyDescent="0.45">
      <c r="C1227" s="29" t="s">
        <v>60</v>
      </c>
      <c r="D1227" s="29" t="s">
        <v>195</v>
      </c>
      <c r="F1227" t="s">
        <v>1215</v>
      </c>
      <c r="G1227" t="s">
        <v>1216</v>
      </c>
      <c r="H1227" t="s">
        <v>439</v>
      </c>
      <c r="I1227" t="s">
        <v>225</v>
      </c>
      <c r="J1227" t="s">
        <v>226</v>
      </c>
      <c r="K1227" t="s">
        <v>227</v>
      </c>
      <c r="M1227" t="s">
        <v>228</v>
      </c>
      <c r="N1227" t="s">
        <v>240</v>
      </c>
      <c r="O1227">
        <v>1.2E-2</v>
      </c>
      <c r="P1227" t="s">
        <v>234</v>
      </c>
      <c r="Q1227"/>
      <c r="R1227">
        <v>6.0000000000000001E-3</v>
      </c>
      <c r="S1227">
        <v>2.4E-2</v>
      </c>
      <c r="T1227" t="s">
        <v>1263</v>
      </c>
    </row>
    <row r="1228" spans="2:20" hidden="1" x14ac:dyDescent="0.45">
      <c r="B1228" s="29" t="s">
        <v>29</v>
      </c>
      <c r="C1228" s="29" t="s">
        <v>60</v>
      </c>
      <c r="D1228" s="29" t="s">
        <v>195</v>
      </c>
      <c r="F1228" t="s">
        <v>1215</v>
      </c>
      <c r="G1228" t="s">
        <v>1216</v>
      </c>
      <c r="H1228" t="s">
        <v>439</v>
      </c>
      <c r="I1228" t="s">
        <v>225</v>
      </c>
      <c r="J1228" t="s">
        <v>226</v>
      </c>
      <c r="K1228" t="s">
        <v>227</v>
      </c>
      <c r="M1228" t="s">
        <v>228</v>
      </c>
      <c r="N1228" t="s">
        <v>29</v>
      </c>
      <c r="O1228">
        <v>46</v>
      </c>
      <c r="P1228" t="s">
        <v>237</v>
      </c>
      <c r="Q1228">
        <f>O1228/'Building Calcs'!$B$2</f>
        <v>4.8532569220519998E-5</v>
      </c>
      <c r="R1228">
        <v>28</v>
      </c>
      <c r="S1228">
        <v>65</v>
      </c>
      <c r="T1228" t="s">
        <v>1260</v>
      </c>
    </row>
    <row r="1229" spans="2:20" hidden="1" x14ac:dyDescent="0.45">
      <c r="C1229" s="29" t="s">
        <v>60</v>
      </c>
      <c r="D1229" s="29" t="s">
        <v>195</v>
      </c>
      <c r="F1229" t="s">
        <v>1215</v>
      </c>
      <c r="G1229" t="s">
        <v>1216</v>
      </c>
      <c r="H1229" t="s">
        <v>439</v>
      </c>
      <c r="I1229" t="s">
        <v>225</v>
      </c>
      <c r="J1229" t="s">
        <v>226</v>
      </c>
      <c r="K1229" t="s">
        <v>227</v>
      </c>
      <c r="M1229" t="s">
        <v>228</v>
      </c>
      <c r="N1229" t="s">
        <v>279</v>
      </c>
      <c r="O1229">
        <v>5.0000000000000001E-3</v>
      </c>
      <c r="P1229" t="s">
        <v>234</v>
      </c>
      <c r="Q1229"/>
      <c r="R1229">
        <v>2.5000000000000001E-3</v>
      </c>
      <c r="S1229">
        <v>0.01</v>
      </c>
      <c r="T1229" t="s">
        <v>1263</v>
      </c>
    </row>
    <row r="1230" spans="2:20" hidden="1" x14ac:dyDescent="0.45">
      <c r="B1230" s="29" t="s">
        <v>27</v>
      </c>
      <c r="C1230" s="29" t="s">
        <v>60</v>
      </c>
      <c r="D1230" s="29" t="s">
        <v>46</v>
      </c>
      <c r="F1230" t="s">
        <v>1215</v>
      </c>
      <c r="G1230" t="s">
        <v>1216</v>
      </c>
      <c r="H1230" t="s">
        <v>1244</v>
      </c>
      <c r="I1230" t="s">
        <v>225</v>
      </c>
      <c r="J1230" t="s">
        <v>1245</v>
      </c>
      <c r="K1230" t="s">
        <v>18</v>
      </c>
      <c r="M1230" t="s">
        <v>228</v>
      </c>
      <c r="N1230" t="s">
        <v>27</v>
      </c>
      <c r="O1230">
        <v>2</v>
      </c>
      <c r="P1230" t="s">
        <v>237</v>
      </c>
      <c r="Q1230">
        <f>O1230/'Building Calcs'!$B$2</f>
        <v>2.1101117052399999E-6</v>
      </c>
      <c r="R1230">
        <v>1</v>
      </c>
      <c r="S1230">
        <v>3</v>
      </c>
      <c r="T1230" t="s">
        <v>1246</v>
      </c>
    </row>
    <row r="1231" spans="2:20" hidden="1" x14ac:dyDescent="0.45">
      <c r="C1231" s="29" t="s">
        <v>60</v>
      </c>
      <c r="D1231" s="29" t="s">
        <v>46</v>
      </c>
      <c r="F1231" t="s">
        <v>1215</v>
      </c>
      <c r="G1231" t="s">
        <v>1216</v>
      </c>
      <c r="H1231" t="s">
        <v>1244</v>
      </c>
      <c r="I1231" t="s">
        <v>225</v>
      </c>
      <c r="J1231" t="s">
        <v>1245</v>
      </c>
      <c r="K1231" t="s">
        <v>18</v>
      </c>
      <c r="M1231" t="s">
        <v>228</v>
      </c>
      <c r="N1231" t="s">
        <v>240</v>
      </c>
      <c r="O1231">
        <v>0.04</v>
      </c>
      <c r="P1231" t="s">
        <v>234</v>
      </c>
      <c r="Q1231"/>
      <c r="R1231">
        <v>0.02</v>
      </c>
      <c r="S1231">
        <v>0.08</v>
      </c>
      <c r="T1231" t="s">
        <v>1241</v>
      </c>
    </row>
    <row r="1232" spans="2:20" hidden="1" x14ac:dyDescent="0.45">
      <c r="B1232" s="29" t="s">
        <v>27</v>
      </c>
      <c r="C1232" s="29" t="s">
        <v>60</v>
      </c>
      <c r="D1232" s="29" t="s">
        <v>46</v>
      </c>
      <c r="F1232" t="s">
        <v>1215</v>
      </c>
      <c r="G1232" t="s">
        <v>1216</v>
      </c>
      <c r="H1232" t="s">
        <v>1244</v>
      </c>
      <c r="I1232" t="s">
        <v>225</v>
      </c>
      <c r="J1232" t="s">
        <v>1245</v>
      </c>
      <c r="K1232" t="s">
        <v>18</v>
      </c>
      <c r="M1232" t="s">
        <v>228</v>
      </c>
      <c r="N1232" t="s">
        <v>27</v>
      </c>
      <c r="O1232">
        <v>2</v>
      </c>
      <c r="P1232" t="s">
        <v>237</v>
      </c>
      <c r="Q1232">
        <f>O1232/'Building Calcs'!$B$2</f>
        <v>2.1101117052399999E-6</v>
      </c>
      <c r="R1232">
        <v>1</v>
      </c>
      <c r="S1232">
        <v>3</v>
      </c>
      <c r="T1232" t="s">
        <v>1246</v>
      </c>
    </row>
    <row r="1233" spans="2:20" hidden="1" x14ac:dyDescent="0.45">
      <c r="C1233" s="29" t="s">
        <v>60</v>
      </c>
      <c r="D1233" s="29" t="s">
        <v>195</v>
      </c>
      <c r="F1233" t="s">
        <v>1215</v>
      </c>
      <c r="G1233" t="s">
        <v>1216</v>
      </c>
      <c r="H1233" t="s">
        <v>439</v>
      </c>
      <c r="I1233" t="s">
        <v>225</v>
      </c>
      <c r="J1233" t="s">
        <v>226</v>
      </c>
      <c r="K1233" t="s">
        <v>227</v>
      </c>
      <c r="M1233" t="s">
        <v>228</v>
      </c>
      <c r="N1233" t="s">
        <v>246</v>
      </c>
      <c r="O1233">
        <v>1.8</v>
      </c>
      <c r="P1233" t="s">
        <v>247</v>
      </c>
      <c r="Q1233"/>
      <c r="R1233">
        <v>0.4</v>
      </c>
      <c r="S1233">
        <v>9</v>
      </c>
      <c r="T1233" t="s">
        <v>1266</v>
      </c>
    </row>
    <row r="1234" spans="2:20" hidden="1" x14ac:dyDescent="0.45">
      <c r="C1234" s="29" t="s">
        <v>60</v>
      </c>
      <c r="D1234" s="29" t="s">
        <v>195</v>
      </c>
      <c r="F1234" t="s">
        <v>1215</v>
      </c>
      <c r="G1234" t="s">
        <v>1216</v>
      </c>
      <c r="H1234" t="s">
        <v>439</v>
      </c>
      <c r="I1234" t="s">
        <v>225</v>
      </c>
      <c r="J1234" t="s">
        <v>226</v>
      </c>
      <c r="K1234" t="s">
        <v>227</v>
      </c>
      <c r="M1234" t="s">
        <v>228</v>
      </c>
      <c r="N1234" t="s">
        <v>279</v>
      </c>
      <c r="O1234">
        <v>5.0000000000000001E-3</v>
      </c>
      <c r="P1234" t="s">
        <v>234</v>
      </c>
      <c r="Q1234"/>
      <c r="R1234">
        <v>2.5000000000000001E-3</v>
      </c>
      <c r="S1234">
        <v>0.01</v>
      </c>
      <c r="T1234" t="s">
        <v>1263</v>
      </c>
    </row>
    <row r="1235" spans="2:20" hidden="1" x14ac:dyDescent="0.45">
      <c r="C1235" s="29" t="s">
        <v>60</v>
      </c>
      <c r="D1235" s="29" t="s">
        <v>195</v>
      </c>
      <c r="F1235" t="s">
        <v>1215</v>
      </c>
      <c r="G1235" t="s">
        <v>1216</v>
      </c>
      <c r="H1235" t="s">
        <v>439</v>
      </c>
      <c r="I1235" t="s">
        <v>225</v>
      </c>
      <c r="J1235" t="s">
        <v>226</v>
      </c>
      <c r="K1235" t="s">
        <v>227</v>
      </c>
      <c r="M1235" t="s">
        <v>228</v>
      </c>
      <c r="N1235" t="s">
        <v>279</v>
      </c>
      <c r="O1235">
        <v>5.0000000000000001E-3</v>
      </c>
      <c r="P1235" t="s">
        <v>234</v>
      </c>
      <c r="Q1235"/>
      <c r="R1235">
        <v>2.5000000000000001E-3</v>
      </c>
      <c r="S1235">
        <v>0.01</v>
      </c>
      <c r="T1235" t="s">
        <v>1263</v>
      </c>
    </row>
    <row r="1236" spans="2:20" hidden="1" x14ac:dyDescent="0.45">
      <c r="C1236" s="29" t="s">
        <v>60</v>
      </c>
      <c r="D1236" s="29" t="s">
        <v>195</v>
      </c>
      <c r="F1236" t="s">
        <v>1215</v>
      </c>
      <c r="G1236" t="s">
        <v>1216</v>
      </c>
      <c r="H1236" t="s">
        <v>439</v>
      </c>
      <c r="I1236" t="s">
        <v>225</v>
      </c>
      <c r="J1236" t="s">
        <v>226</v>
      </c>
      <c r="K1236" t="s">
        <v>227</v>
      </c>
      <c r="M1236" t="s">
        <v>228</v>
      </c>
      <c r="N1236" t="s">
        <v>267</v>
      </c>
      <c r="O1236">
        <v>0.42</v>
      </c>
      <c r="P1236" t="s">
        <v>234</v>
      </c>
      <c r="Q1236"/>
      <c r="R1236">
        <v>0.21</v>
      </c>
      <c r="S1236">
        <v>0.84</v>
      </c>
      <c r="T1236" t="s">
        <v>1263</v>
      </c>
    </row>
    <row r="1237" spans="2:20" hidden="1" x14ac:dyDescent="0.45">
      <c r="C1237" s="29" t="s">
        <v>60</v>
      </c>
      <c r="D1237" s="29" t="s">
        <v>195</v>
      </c>
      <c r="F1237" t="s">
        <v>1215</v>
      </c>
      <c r="G1237" t="s">
        <v>1216</v>
      </c>
      <c r="H1237" t="s">
        <v>439</v>
      </c>
      <c r="I1237" t="s">
        <v>225</v>
      </c>
      <c r="J1237" t="s">
        <v>226</v>
      </c>
      <c r="K1237" t="s">
        <v>227</v>
      </c>
      <c r="M1237" t="s">
        <v>228</v>
      </c>
      <c r="N1237" t="s">
        <v>246</v>
      </c>
      <c r="O1237">
        <v>1.8</v>
      </c>
      <c r="P1237" t="s">
        <v>247</v>
      </c>
      <c r="Q1237"/>
      <c r="R1237">
        <v>0.4</v>
      </c>
      <c r="S1237">
        <v>9</v>
      </c>
      <c r="T1237" t="s">
        <v>1266</v>
      </c>
    </row>
    <row r="1238" spans="2:20" hidden="1" x14ac:dyDescent="0.45">
      <c r="B1238" s="29" t="s">
        <v>26</v>
      </c>
      <c r="C1238" s="29" t="s">
        <v>60</v>
      </c>
      <c r="D1238" s="29" t="s">
        <v>46</v>
      </c>
      <c r="F1238" t="s">
        <v>1215</v>
      </c>
      <c r="G1238" t="s">
        <v>1216</v>
      </c>
      <c r="H1238" t="s">
        <v>1244</v>
      </c>
      <c r="I1238" t="s">
        <v>225</v>
      </c>
      <c r="J1238" t="s">
        <v>1245</v>
      </c>
      <c r="K1238" t="s">
        <v>18</v>
      </c>
      <c r="M1238" t="s">
        <v>228</v>
      </c>
      <c r="N1238" t="s">
        <v>26</v>
      </c>
      <c r="O1238">
        <v>135</v>
      </c>
      <c r="P1238" t="s">
        <v>237</v>
      </c>
      <c r="Q1238">
        <f>O1238/'Building Calcs'!$B$2</f>
        <v>1.424325401037E-4</v>
      </c>
      <c r="R1238">
        <v>81</v>
      </c>
      <c r="S1238">
        <v>189</v>
      </c>
      <c r="T1238" t="s">
        <v>1241</v>
      </c>
    </row>
    <row r="1239" spans="2:20" hidden="1" x14ac:dyDescent="0.45">
      <c r="B1239" s="29" t="s">
        <v>26</v>
      </c>
      <c r="C1239" s="29" t="s">
        <v>60</v>
      </c>
      <c r="D1239" s="29" t="s">
        <v>46</v>
      </c>
      <c r="F1239" t="s">
        <v>1215</v>
      </c>
      <c r="G1239" t="s">
        <v>1216</v>
      </c>
      <c r="H1239" t="s">
        <v>1244</v>
      </c>
      <c r="I1239" t="s">
        <v>225</v>
      </c>
      <c r="J1239" t="s">
        <v>1245</v>
      </c>
      <c r="K1239" t="s">
        <v>18</v>
      </c>
      <c r="M1239" t="s">
        <v>228</v>
      </c>
      <c r="N1239" t="s">
        <v>26</v>
      </c>
      <c r="O1239">
        <v>135</v>
      </c>
      <c r="P1239" t="s">
        <v>237</v>
      </c>
      <c r="Q1239">
        <f>O1239/'Building Calcs'!$B$2</f>
        <v>1.424325401037E-4</v>
      </c>
      <c r="R1239">
        <v>81</v>
      </c>
      <c r="S1239">
        <v>189</v>
      </c>
      <c r="T1239" t="s">
        <v>1241</v>
      </c>
    </row>
    <row r="1240" spans="2:20" hidden="1" x14ac:dyDescent="0.45">
      <c r="B1240" s="29" t="s">
        <v>24</v>
      </c>
      <c r="C1240" s="29" t="s">
        <v>60</v>
      </c>
      <c r="D1240" s="29" t="s">
        <v>46</v>
      </c>
      <c r="F1240" t="s">
        <v>1215</v>
      </c>
      <c r="G1240" t="s">
        <v>1216</v>
      </c>
      <c r="H1240" t="s">
        <v>1244</v>
      </c>
      <c r="I1240" t="s">
        <v>225</v>
      </c>
      <c r="J1240" t="s">
        <v>1245</v>
      </c>
      <c r="K1240" t="s">
        <v>18</v>
      </c>
      <c r="M1240" t="s">
        <v>228</v>
      </c>
      <c r="N1240" t="s">
        <v>261</v>
      </c>
      <c r="O1240">
        <v>89</v>
      </c>
      <c r="P1240" t="s">
        <v>237</v>
      </c>
      <c r="Q1240">
        <f>O1240/'Building Calcs'!$B$2</f>
        <v>9.3899970883180007E-5</v>
      </c>
      <c r="R1240">
        <v>53</v>
      </c>
      <c r="S1240">
        <v>125</v>
      </c>
      <c r="T1240" t="s">
        <v>1241</v>
      </c>
    </row>
    <row r="1241" spans="2:20" hidden="1" x14ac:dyDescent="0.45">
      <c r="B1241" s="29" t="s">
        <v>26</v>
      </c>
      <c r="C1241" s="29" t="s">
        <v>60</v>
      </c>
      <c r="D1241" s="29" t="s">
        <v>195</v>
      </c>
      <c r="F1241" t="s">
        <v>1215</v>
      </c>
      <c r="G1241" t="s">
        <v>1216</v>
      </c>
      <c r="H1241" t="s">
        <v>439</v>
      </c>
      <c r="I1241" t="s">
        <v>225</v>
      </c>
      <c r="J1241" t="s">
        <v>226</v>
      </c>
      <c r="K1241" t="s">
        <v>227</v>
      </c>
      <c r="M1241" t="s">
        <v>228</v>
      </c>
      <c r="N1241" t="s">
        <v>26</v>
      </c>
      <c r="O1241">
        <v>83</v>
      </c>
      <c r="P1241" t="s">
        <v>237</v>
      </c>
      <c r="Q1241">
        <f>O1241/'Building Calcs'!$B$2</f>
        <v>8.7569635767460001E-5</v>
      </c>
      <c r="R1241">
        <v>50</v>
      </c>
      <c r="S1241">
        <v>116</v>
      </c>
      <c r="T1241" t="s">
        <v>1241</v>
      </c>
    </row>
    <row r="1242" spans="2:20" hidden="1" x14ac:dyDescent="0.45">
      <c r="B1242" s="29" t="s">
        <v>29</v>
      </c>
      <c r="C1242" s="29" t="s">
        <v>60</v>
      </c>
      <c r="D1242" s="29" t="s">
        <v>46</v>
      </c>
      <c r="F1242" t="s">
        <v>1215</v>
      </c>
      <c r="G1242" t="s">
        <v>1216</v>
      </c>
      <c r="H1242" t="s">
        <v>1267</v>
      </c>
      <c r="I1242" t="s">
        <v>225</v>
      </c>
      <c r="J1242" t="s">
        <v>226</v>
      </c>
      <c r="K1242" t="s">
        <v>18</v>
      </c>
      <c r="M1242" t="s">
        <v>228</v>
      </c>
      <c r="N1242" t="s">
        <v>29</v>
      </c>
      <c r="O1242">
        <v>0.5</v>
      </c>
      <c r="P1242" t="s">
        <v>237</v>
      </c>
      <c r="Q1242">
        <f>O1242/'Building Calcs'!$B$2</f>
        <v>5.2752792630999998E-7</v>
      </c>
      <c r="R1242">
        <v>0.3</v>
      </c>
      <c r="S1242">
        <v>0.7</v>
      </c>
      <c r="T1242" t="s">
        <v>1246</v>
      </c>
    </row>
    <row r="1243" spans="2:20" hidden="1" x14ac:dyDescent="0.45">
      <c r="B1243" s="29" t="s">
        <v>27</v>
      </c>
      <c r="C1243" s="29" t="s">
        <v>60</v>
      </c>
      <c r="D1243" s="29" t="s">
        <v>46</v>
      </c>
      <c r="F1243" t="s">
        <v>1215</v>
      </c>
      <c r="G1243" t="s">
        <v>1216</v>
      </c>
      <c r="H1243" t="s">
        <v>1267</v>
      </c>
      <c r="I1243" t="s">
        <v>225</v>
      </c>
      <c r="J1243" t="s">
        <v>226</v>
      </c>
      <c r="K1243" t="s">
        <v>18</v>
      </c>
      <c r="M1243" t="s">
        <v>228</v>
      </c>
      <c r="N1243" t="s">
        <v>27</v>
      </c>
      <c r="O1243">
        <v>0.2</v>
      </c>
      <c r="P1243" t="s">
        <v>237</v>
      </c>
      <c r="Q1243">
        <f>O1243/'Building Calcs'!$B$2</f>
        <v>2.1101117052400001E-7</v>
      </c>
      <c r="R1243">
        <v>0.12</v>
      </c>
      <c r="S1243">
        <v>0.28000000000000003</v>
      </c>
      <c r="T1243" t="s">
        <v>1246</v>
      </c>
    </row>
    <row r="1244" spans="2:20" hidden="1" x14ac:dyDescent="0.45">
      <c r="B1244" s="29" t="s">
        <v>25</v>
      </c>
      <c r="C1244" s="29" t="s">
        <v>60</v>
      </c>
      <c r="D1244" s="29" t="s">
        <v>46</v>
      </c>
      <c r="F1244" t="s">
        <v>1215</v>
      </c>
      <c r="G1244" t="s">
        <v>1216</v>
      </c>
      <c r="H1244" t="s">
        <v>1267</v>
      </c>
      <c r="I1244" t="s">
        <v>225</v>
      </c>
      <c r="J1244" t="s">
        <v>226</v>
      </c>
      <c r="K1244" t="s">
        <v>18</v>
      </c>
      <c r="M1244" t="s">
        <v>228</v>
      </c>
      <c r="N1244" t="s">
        <v>25</v>
      </c>
      <c r="O1244">
        <v>4.8</v>
      </c>
      <c r="P1244" t="s">
        <v>237</v>
      </c>
      <c r="Q1244">
        <f>O1244/'Building Calcs'!$B$2</f>
        <v>5.064268092576E-6</v>
      </c>
      <c r="R1244">
        <v>1.8</v>
      </c>
      <c r="S1244">
        <v>42</v>
      </c>
      <c r="T1244" t="s">
        <v>1241</v>
      </c>
    </row>
    <row r="1245" spans="2:20" hidden="1" x14ac:dyDescent="0.45">
      <c r="B1245" s="29" t="s">
        <v>26</v>
      </c>
      <c r="C1245" s="29" t="s">
        <v>60</v>
      </c>
      <c r="D1245" s="29" t="s">
        <v>195</v>
      </c>
      <c r="F1245" t="s">
        <v>1215</v>
      </c>
      <c r="G1245" t="s">
        <v>1216</v>
      </c>
      <c r="H1245" t="s">
        <v>439</v>
      </c>
      <c r="I1245" t="s">
        <v>225</v>
      </c>
      <c r="J1245" t="s">
        <v>226</v>
      </c>
      <c r="K1245" t="s">
        <v>227</v>
      </c>
      <c r="M1245" t="s">
        <v>228</v>
      </c>
      <c r="N1245" t="s">
        <v>26</v>
      </c>
      <c r="O1245">
        <v>83</v>
      </c>
      <c r="P1245" t="s">
        <v>237</v>
      </c>
      <c r="Q1245">
        <f>O1245/'Building Calcs'!$B$2</f>
        <v>8.7569635767460001E-5</v>
      </c>
      <c r="R1245">
        <v>50</v>
      </c>
      <c r="S1245">
        <v>116</v>
      </c>
      <c r="T1245" t="s">
        <v>1241</v>
      </c>
    </row>
    <row r="1246" spans="2:20" hidden="1" x14ac:dyDescent="0.45">
      <c r="C1246" s="29" t="s">
        <v>60</v>
      </c>
      <c r="D1246" s="29" t="s">
        <v>46</v>
      </c>
      <c r="F1246" t="s">
        <v>1215</v>
      </c>
      <c r="G1246" t="s">
        <v>1216</v>
      </c>
      <c r="H1246" t="s">
        <v>443</v>
      </c>
      <c r="I1246" t="s">
        <v>225</v>
      </c>
      <c r="J1246" t="s">
        <v>1235</v>
      </c>
      <c r="K1246" t="s">
        <v>18</v>
      </c>
      <c r="M1246" t="s">
        <v>228</v>
      </c>
      <c r="N1246" t="s">
        <v>272</v>
      </c>
      <c r="O1246">
        <v>0.84</v>
      </c>
      <c r="P1246" t="s">
        <v>257</v>
      </c>
      <c r="Q1246"/>
      <c r="R1246">
        <v>0.28000000000000003</v>
      </c>
      <c r="S1246">
        <v>0.84</v>
      </c>
      <c r="T1246" t="s">
        <v>1254</v>
      </c>
    </row>
    <row r="1247" spans="2:20" hidden="1" x14ac:dyDescent="0.45">
      <c r="B1247" s="29" t="s">
        <v>24</v>
      </c>
      <c r="C1247" s="29" t="s">
        <v>60</v>
      </c>
      <c r="D1247" s="29" t="s">
        <v>46</v>
      </c>
      <c r="F1247" t="s">
        <v>1215</v>
      </c>
      <c r="G1247" t="s">
        <v>1216</v>
      </c>
      <c r="H1247" t="s">
        <v>1267</v>
      </c>
      <c r="I1247" t="s">
        <v>225</v>
      </c>
      <c r="J1247" t="s">
        <v>226</v>
      </c>
      <c r="K1247" t="s">
        <v>18</v>
      </c>
      <c r="M1247" t="s">
        <v>228</v>
      </c>
      <c r="N1247" t="s">
        <v>261</v>
      </c>
      <c r="O1247">
        <v>1.6</v>
      </c>
      <c r="P1247" t="s">
        <v>237</v>
      </c>
      <c r="Q1247">
        <f>O1247/'Building Calcs'!$B$2</f>
        <v>1.6880893641920001E-6</v>
      </c>
      <c r="R1247">
        <v>1</v>
      </c>
      <c r="S1247">
        <v>2.2000000000000002</v>
      </c>
      <c r="T1247" t="s">
        <v>1241</v>
      </c>
    </row>
    <row r="1248" spans="2:20" hidden="1" x14ac:dyDescent="0.45">
      <c r="B1248" s="29" t="s">
        <v>26</v>
      </c>
      <c r="C1248" s="29" t="s">
        <v>60</v>
      </c>
      <c r="D1248" s="29" t="s">
        <v>46</v>
      </c>
      <c r="F1248" t="s">
        <v>1215</v>
      </c>
      <c r="G1248" t="s">
        <v>1216</v>
      </c>
      <c r="H1248" t="s">
        <v>1267</v>
      </c>
      <c r="I1248" t="s">
        <v>225</v>
      </c>
      <c r="J1248" t="s">
        <v>226</v>
      </c>
      <c r="K1248" t="s">
        <v>18</v>
      </c>
      <c r="M1248" t="s">
        <v>228</v>
      </c>
      <c r="N1248" t="s">
        <v>26</v>
      </c>
      <c r="O1248">
        <v>48</v>
      </c>
      <c r="P1248" t="s">
        <v>237</v>
      </c>
      <c r="Q1248">
        <f>O1248/'Building Calcs'!$B$2</f>
        <v>5.0642680925760005E-5</v>
      </c>
      <c r="R1248">
        <v>29</v>
      </c>
      <c r="S1248">
        <v>67</v>
      </c>
      <c r="T1248" t="s">
        <v>1241</v>
      </c>
    </row>
    <row r="1249" spans="1:20" hidden="1" x14ac:dyDescent="0.45">
      <c r="B1249" s="29" t="s">
        <v>26</v>
      </c>
      <c r="C1249" s="29" t="s">
        <v>60</v>
      </c>
      <c r="D1249" s="29" t="s">
        <v>46</v>
      </c>
      <c r="F1249" t="s">
        <v>1215</v>
      </c>
      <c r="G1249" t="s">
        <v>1216</v>
      </c>
      <c r="H1249" t="s">
        <v>1267</v>
      </c>
      <c r="I1249" t="s">
        <v>225</v>
      </c>
      <c r="J1249" t="s">
        <v>226</v>
      </c>
      <c r="K1249" t="s">
        <v>18</v>
      </c>
      <c r="M1249" t="s">
        <v>228</v>
      </c>
      <c r="N1249" t="s">
        <v>26</v>
      </c>
      <c r="O1249">
        <v>48</v>
      </c>
      <c r="P1249" t="s">
        <v>237</v>
      </c>
      <c r="Q1249">
        <f>O1249/'Building Calcs'!$B$2</f>
        <v>5.0642680925760005E-5</v>
      </c>
      <c r="R1249">
        <v>29</v>
      </c>
      <c r="S1249">
        <v>67</v>
      </c>
      <c r="T1249" t="s">
        <v>1241</v>
      </c>
    </row>
    <row r="1250" spans="1:20" hidden="1" x14ac:dyDescent="0.45">
      <c r="B1250" s="29" t="s">
        <v>25</v>
      </c>
      <c r="C1250" s="29" t="s">
        <v>60</v>
      </c>
      <c r="D1250" s="29" t="s">
        <v>46</v>
      </c>
      <c r="F1250" t="s">
        <v>1215</v>
      </c>
      <c r="G1250" t="s">
        <v>1216</v>
      </c>
      <c r="H1250" t="s">
        <v>1267</v>
      </c>
      <c r="I1250" t="s">
        <v>225</v>
      </c>
      <c r="J1250" t="s">
        <v>226</v>
      </c>
      <c r="K1250" t="s">
        <v>18</v>
      </c>
      <c r="M1250" t="s">
        <v>228</v>
      </c>
      <c r="N1250" t="s">
        <v>25</v>
      </c>
      <c r="O1250">
        <v>4.8</v>
      </c>
      <c r="P1250" t="s">
        <v>237</v>
      </c>
      <c r="Q1250">
        <f>O1250/'Building Calcs'!$B$2</f>
        <v>5.064268092576E-6</v>
      </c>
      <c r="R1250">
        <v>1.8</v>
      </c>
      <c r="S1250">
        <v>42</v>
      </c>
      <c r="T1250" t="s">
        <v>1241</v>
      </c>
    </row>
    <row r="1251" spans="1:20" hidden="1" x14ac:dyDescent="0.45">
      <c r="C1251" s="29" t="s">
        <v>60</v>
      </c>
      <c r="D1251" s="29" t="s">
        <v>46</v>
      </c>
      <c r="F1251" t="s">
        <v>1215</v>
      </c>
      <c r="G1251" t="s">
        <v>1216</v>
      </c>
      <c r="H1251" t="s">
        <v>1267</v>
      </c>
      <c r="I1251" t="s">
        <v>225</v>
      </c>
      <c r="J1251" t="s">
        <v>226</v>
      </c>
      <c r="K1251" t="s">
        <v>18</v>
      </c>
      <c r="M1251" t="s">
        <v>228</v>
      </c>
      <c r="N1251" t="s">
        <v>264</v>
      </c>
      <c r="O1251">
        <v>0.56000000000000005</v>
      </c>
      <c r="P1251" t="s">
        <v>257</v>
      </c>
      <c r="Q1251"/>
      <c r="R1251">
        <v>0.19</v>
      </c>
      <c r="S1251">
        <v>0.56000000000000005</v>
      </c>
      <c r="T1251" t="s">
        <v>1254</v>
      </c>
    </row>
    <row r="1252" spans="1:20" hidden="1" x14ac:dyDescent="0.45">
      <c r="C1252" s="29" t="s">
        <v>60</v>
      </c>
      <c r="D1252" s="29" t="s">
        <v>46</v>
      </c>
      <c r="F1252" t="s">
        <v>1215</v>
      </c>
      <c r="G1252" t="s">
        <v>1216</v>
      </c>
      <c r="H1252" t="s">
        <v>1267</v>
      </c>
      <c r="I1252" t="s">
        <v>225</v>
      </c>
      <c r="J1252" t="s">
        <v>226</v>
      </c>
      <c r="K1252" t="s">
        <v>18</v>
      </c>
      <c r="M1252" t="s">
        <v>228</v>
      </c>
      <c r="N1252" t="s">
        <v>253</v>
      </c>
      <c r="O1252">
        <v>2.5000000000000001E-4</v>
      </c>
      <c r="P1252" t="s">
        <v>234</v>
      </c>
      <c r="Q1252"/>
      <c r="R1252">
        <v>1.2999999999999999E-4</v>
      </c>
      <c r="S1252">
        <v>5.0000000000000001E-4</v>
      </c>
      <c r="T1252" t="s">
        <v>1257</v>
      </c>
    </row>
    <row r="1253" spans="1:20" hidden="1" x14ac:dyDescent="0.45">
      <c r="C1253" s="29" t="s">
        <v>60</v>
      </c>
      <c r="D1253" s="29" t="s">
        <v>46</v>
      </c>
      <c r="F1253" t="s">
        <v>1215</v>
      </c>
      <c r="G1253" t="s">
        <v>1216</v>
      </c>
      <c r="H1253" t="s">
        <v>1267</v>
      </c>
      <c r="I1253" t="s">
        <v>225</v>
      </c>
      <c r="J1253" t="s">
        <v>226</v>
      </c>
      <c r="K1253" t="s">
        <v>18</v>
      </c>
      <c r="M1253" t="s">
        <v>228</v>
      </c>
      <c r="N1253" t="s">
        <v>358</v>
      </c>
      <c r="O1253">
        <v>0.84</v>
      </c>
      <c r="P1253" t="s">
        <v>257</v>
      </c>
      <c r="Q1253"/>
      <c r="R1253">
        <v>0.28000000000000003</v>
      </c>
      <c r="S1253">
        <v>0.84</v>
      </c>
      <c r="T1253" t="s">
        <v>1254</v>
      </c>
    </row>
    <row r="1254" spans="1:20" hidden="1" x14ac:dyDescent="0.45">
      <c r="B1254" s="29" t="s">
        <v>30</v>
      </c>
      <c r="C1254" s="29" t="s">
        <v>60</v>
      </c>
      <c r="D1254" s="29" t="s">
        <v>46</v>
      </c>
      <c r="F1254" t="s">
        <v>1215</v>
      </c>
      <c r="G1254" t="s">
        <v>1216</v>
      </c>
      <c r="H1254" t="s">
        <v>1267</v>
      </c>
      <c r="I1254" t="s">
        <v>225</v>
      </c>
      <c r="J1254" t="s">
        <v>226</v>
      </c>
      <c r="K1254" t="s">
        <v>18</v>
      </c>
      <c r="M1254" t="s">
        <v>228</v>
      </c>
      <c r="N1254" t="s">
        <v>30</v>
      </c>
      <c r="O1254">
        <v>2.5</v>
      </c>
      <c r="P1254" t="s">
        <v>229</v>
      </c>
      <c r="Q1254"/>
      <c r="R1254">
        <v>1.5</v>
      </c>
      <c r="S1254">
        <v>3.5</v>
      </c>
      <c r="T1254" t="s">
        <v>1268</v>
      </c>
    </row>
    <row r="1255" spans="1:20" hidden="1" x14ac:dyDescent="0.45">
      <c r="C1255" s="29" t="s">
        <v>60</v>
      </c>
      <c r="D1255" s="29" t="s">
        <v>46</v>
      </c>
      <c r="F1255" t="s">
        <v>1215</v>
      </c>
      <c r="G1255" t="s">
        <v>1216</v>
      </c>
      <c r="H1255" t="s">
        <v>1267</v>
      </c>
      <c r="I1255" t="s">
        <v>225</v>
      </c>
      <c r="J1255" t="s">
        <v>226</v>
      </c>
      <c r="K1255" t="s">
        <v>18</v>
      </c>
      <c r="M1255" t="s">
        <v>228</v>
      </c>
      <c r="N1255" t="s">
        <v>246</v>
      </c>
      <c r="O1255">
        <v>0.5</v>
      </c>
      <c r="P1255" t="s">
        <v>247</v>
      </c>
      <c r="Q1255"/>
      <c r="R1255">
        <v>0.3</v>
      </c>
      <c r="S1255">
        <v>0.8</v>
      </c>
      <c r="T1255" t="s">
        <v>1269</v>
      </c>
    </row>
    <row r="1256" spans="1:20" hidden="1" x14ac:dyDescent="0.45">
      <c r="C1256" s="29" t="s">
        <v>60</v>
      </c>
      <c r="D1256" s="29" t="s">
        <v>46</v>
      </c>
      <c r="F1256" t="s">
        <v>1215</v>
      </c>
      <c r="G1256" t="s">
        <v>1216</v>
      </c>
      <c r="H1256" t="s">
        <v>1267</v>
      </c>
      <c r="I1256" t="s">
        <v>225</v>
      </c>
      <c r="J1256" t="s">
        <v>226</v>
      </c>
      <c r="K1256" t="s">
        <v>18</v>
      </c>
      <c r="M1256" t="s">
        <v>228</v>
      </c>
      <c r="N1256" t="s">
        <v>267</v>
      </c>
      <c r="O1256">
        <v>1.5E-3</v>
      </c>
      <c r="P1256" t="s">
        <v>234</v>
      </c>
      <c r="Q1256"/>
      <c r="R1256">
        <v>7.5000000000000002E-4</v>
      </c>
      <c r="S1256">
        <v>3.0000000000000001E-3</v>
      </c>
      <c r="T1256" t="s">
        <v>1257</v>
      </c>
    </row>
    <row r="1257" spans="1:20" hidden="1" x14ac:dyDescent="0.45">
      <c r="C1257" s="29" t="s">
        <v>60</v>
      </c>
      <c r="D1257" s="29" t="s">
        <v>46</v>
      </c>
      <c r="F1257" t="s">
        <v>1215</v>
      </c>
      <c r="G1257" t="s">
        <v>1216</v>
      </c>
      <c r="H1257" t="s">
        <v>1267</v>
      </c>
      <c r="I1257" t="s">
        <v>225</v>
      </c>
      <c r="J1257" t="s">
        <v>226</v>
      </c>
      <c r="K1257" t="s">
        <v>18</v>
      </c>
      <c r="M1257" t="s">
        <v>228</v>
      </c>
      <c r="N1257" t="s">
        <v>279</v>
      </c>
      <c r="O1257">
        <v>5.1000000000000004E-4</v>
      </c>
      <c r="P1257" t="s">
        <v>234</v>
      </c>
      <c r="Q1257"/>
      <c r="R1257">
        <v>2.5999999999999998E-4</v>
      </c>
      <c r="S1257">
        <v>1E-3</v>
      </c>
      <c r="T1257" t="s">
        <v>1257</v>
      </c>
    </row>
    <row r="1258" spans="1:20" hidden="1" x14ac:dyDescent="0.45">
      <c r="C1258" s="29" t="s">
        <v>60</v>
      </c>
      <c r="D1258" s="29" t="s">
        <v>46</v>
      </c>
      <c r="F1258" t="s">
        <v>1215</v>
      </c>
      <c r="G1258" t="s">
        <v>1216</v>
      </c>
      <c r="H1258" t="s">
        <v>1267</v>
      </c>
      <c r="I1258" t="s">
        <v>225</v>
      </c>
      <c r="J1258" t="s">
        <v>226</v>
      </c>
      <c r="K1258" t="s">
        <v>18</v>
      </c>
      <c r="M1258" t="s">
        <v>228</v>
      </c>
      <c r="N1258" t="s">
        <v>303</v>
      </c>
      <c r="O1258">
        <v>1.0999999999999999E-2</v>
      </c>
      <c r="P1258" t="s">
        <v>234</v>
      </c>
      <c r="Q1258"/>
      <c r="R1258">
        <v>3.7000000000000002E-3</v>
      </c>
      <c r="S1258">
        <v>3.4000000000000002E-2</v>
      </c>
      <c r="T1258" t="s">
        <v>1254</v>
      </c>
    </row>
    <row r="1259" spans="1:20" hidden="1" x14ac:dyDescent="0.45">
      <c r="C1259" s="29" t="s">
        <v>60</v>
      </c>
      <c r="D1259" s="29" t="s">
        <v>51</v>
      </c>
      <c r="F1259" t="s">
        <v>1215</v>
      </c>
      <c r="G1259" t="s">
        <v>1216</v>
      </c>
      <c r="H1259" t="s">
        <v>1270</v>
      </c>
      <c r="I1259" t="s">
        <v>225</v>
      </c>
      <c r="J1259" t="s">
        <v>1271</v>
      </c>
      <c r="K1259" t="s">
        <v>1219</v>
      </c>
      <c r="M1259" t="s">
        <v>228</v>
      </c>
      <c r="N1259" t="s">
        <v>253</v>
      </c>
      <c r="O1259">
        <v>13</v>
      </c>
      <c r="P1259" t="s">
        <v>234</v>
      </c>
      <c r="Q1259"/>
      <c r="R1259">
        <v>0.5</v>
      </c>
      <c r="S1259">
        <v>87</v>
      </c>
      <c r="T1259" t="s">
        <v>1228</v>
      </c>
    </row>
    <row r="1260" spans="1:20" hidden="1" x14ac:dyDescent="0.45">
      <c r="C1260" s="29" t="s">
        <v>60</v>
      </c>
      <c r="D1260" s="29" t="s">
        <v>51</v>
      </c>
      <c r="F1260" t="s">
        <v>1215</v>
      </c>
      <c r="G1260" t="s">
        <v>1216</v>
      </c>
      <c r="H1260" t="s">
        <v>1270</v>
      </c>
      <c r="I1260" t="s">
        <v>225</v>
      </c>
      <c r="J1260" t="s">
        <v>1271</v>
      </c>
      <c r="K1260" t="s">
        <v>1219</v>
      </c>
      <c r="M1260" t="s">
        <v>228</v>
      </c>
      <c r="N1260" t="s">
        <v>242</v>
      </c>
      <c r="O1260">
        <v>23</v>
      </c>
      <c r="P1260" t="s">
        <v>234</v>
      </c>
      <c r="Q1260"/>
      <c r="R1260">
        <v>1</v>
      </c>
      <c r="S1260">
        <v>100</v>
      </c>
      <c r="T1260" t="s">
        <v>1272</v>
      </c>
    </row>
    <row r="1261" spans="1:20" hidden="1" x14ac:dyDescent="0.45">
      <c r="C1261" s="29" t="s">
        <v>60</v>
      </c>
      <c r="D1261" s="29" t="s">
        <v>51</v>
      </c>
      <c r="F1261" t="s">
        <v>1215</v>
      </c>
      <c r="G1261" t="s">
        <v>1216</v>
      </c>
      <c r="H1261" t="s">
        <v>1270</v>
      </c>
      <c r="I1261" t="s">
        <v>225</v>
      </c>
      <c r="J1261" t="s">
        <v>1271</v>
      </c>
      <c r="K1261" t="s">
        <v>1219</v>
      </c>
      <c r="M1261" t="s">
        <v>228</v>
      </c>
      <c r="N1261" t="s">
        <v>259</v>
      </c>
      <c r="O1261">
        <v>5</v>
      </c>
      <c r="P1261" t="s">
        <v>257</v>
      </c>
      <c r="Q1261"/>
      <c r="R1261">
        <v>0.1</v>
      </c>
      <c r="S1261">
        <v>30</v>
      </c>
      <c r="T1261" t="s">
        <v>373</v>
      </c>
    </row>
    <row r="1262" spans="1:20" hidden="1" x14ac:dyDescent="0.45">
      <c r="A1262" s="29" t="s">
        <v>3065</v>
      </c>
      <c r="B1262" s="29" t="s">
        <v>26</v>
      </c>
      <c r="C1262" s="29" t="s">
        <v>60</v>
      </c>
      <c r="D1262" s="29" t="s">
        <v>196</v>
      </c>
      <c r="F1262" t="s">
        <v>1215</v>
      </c>
      <c r="G1262" t="s">
        <v>1216</v>
      </c>
      <c r="H1262" t="s">
        <v>450</v>
      </c>
      <c r="I1262" t="s">
        <v>225</v>
      </c>
      <c r="J1262" t="s">
        <v>1273</v>
      </c>
      <c r="K1262" t="s">
        <v>1274</v>
      </c>
      <c r="M1262" t="s">
        <v>228</v>
      </c>
      <c r="N1262" t="s">
        <v>26</v>
      </c>
      <c r="O1262">
        <v>100</v>
      </c>
      <c r="P1262" t="s">
        <v>237</v>
      </c>
      <c r="Q1262">
        <f>O1262/'Building Calcs'!$B$2</f>
        <v>1.0550558526200001E-4</v>
      </c>
      <c r="R1262">
        <v>50</v>
      </c>
      <c r="S1262">
        <v>100</v>
      </c>
      <c r="T1262" t="s">
        <v>377</v>
      </c>
    </row>
    <row r="1263" spans="1:20" hidden="1" x14ac:dyDescent="0.45">
      <c r="C1263" s="29" t="s">
        <v>60</v>
      </c>
      <c r="D1263" s="29" t="s">
        <v>196</v>
      </c>
      <c r="F1263" t="s">
        <v>1215</v>
      </c>
      <c r="G1263" t="s">
        <v>1216</v>
      </c>
      <c r="H1263" t="s">
        <v>450</v>
      </c>
      <c r="I1263" t="s">
        <v>225</v>
      </c>
      <c r="J1263" t="s">
        <v>1273</v>
      </c>
      <c r="K1263" t="s">
        <v>1274</v>
      </c>
      <c r="M1263" t="s">
        <v>228</v>
      </c>
      <c r="N1263" t="s">
        <v>240</v>
      </c>
      <c r="O1263">
        <v>10</v>
      </c>
      <c r="P1263" t="s">
        <v>234</v>
      </c>
      <c r="Q1263"/>
      <c r="R1263">
        <v>2.5</v>
      </c>
      <c r="S1263">
        <v>20</v>
      </c>
      <c r="T1263" t="s">
        <v>377</v>
      </c>
    </row>
    <row r="1264" spans="1:20" hidden="1" x14ac:dyDescent="0.45">
      <c r="A1264" s="29" t="s">
        <v>3065</v>
      </c>
      <c r="B1264" s="29" t="s">
        <v>43</v>
      </c>
      <c r="C1264" s="29" t="s">
        <v>60</v>
      </c>
      <c r="D1264" s="29" t="s">
        <v>196</v>
      </c>
      <c r="F1264" t="s">
        <v>1215</v>
      </c>
      <c r="G1264" t="s">
        <v>1216</v>
      </c>
      <c r="H1264" t="s">
        <v>450</v>
      </c>
      <c r="I1264" t="s">
        <v>225</v>
      </c>
      <c r="J1264" t="s">
        <v>1273</v>
      </c>
      <c r="K1264" t="s">
        <v>1274</v>
      </c>
      <c r="M1264" t="s">
        <v>228</v>
      </c>
      <c r="N1264" t="s">
        <v>28</v>
      </c>
      <c r="O1264">
        <v>30</v>
      </c>
      <c r="P1264" t="s">
        <v>237</v>
      </c>
      <c r="Q1264">
        <f>O1264/'Building Calcs'!$B$2</f>
        <v>3.1651675578599999E-5</v>
      </c>
      <c r="R1264">
        <v>7.5</v>
      </c>
      <c r="S1264">
        <v>60</v>
      </c>
      <c r="T1264" t="s">
        <v>377</v>
      </c>
    </row>
    <row r="1265" spans="2:20" hidden="1" x14ac:dyDescent="0.45">
      <c r="C1265" s="29" t="s">
        <v>60</v>
      </c>
      <c r="D1265" s="29" t="s">
        <v>51</v>
      </c>
      <c r="F1265" t="s">
        <v>1215</v>
      </c>
      <c r="G1265" t="s">
        <v>1216</v>
      </c>
      <c r="H1265" t="s">
        <v>1270</v>
      </c>
      <c r="I1265" t="s">
        <v>225</v>
      </c>
      <c r="J1265" t="s">
        <v>1271</v>
      </c>
      <c r="K1265" t="s">
        <v>1219</v>
      </c>
      <c r="M1265" t="s">
        <v>228</v>
      </c>
      <c r="N1265" t="s">
        <v>303</v>
      </c>
      <c r="O1265">
        <v>0.5</v>
      </c>
      <c r="P1265" t="s">
        <v>234</v>
      </c>
      <c r="Q1265"/>
      <c r="R1265">
        <v>0.25</v>
      </c>
      <c r="S1265">
        <v>1.1000000000000001</v>
      </c>
      <c r="T1265" t="s">
        <v>350</v>
      </c>
    </row>
    <row r="1266" spans="2:20" hidden="1" x14ac:dyDescent="0.45">
      <c r="C1266" s="29" t="s">
        <v>60</v>
      </c>
      <c r="D1266" s="29" t="s">
        <v>51</v>
      </c>
      <c r="F1266" t="s">
        <v>1215</v>
      </c>
      <c r="G1266" t="s">
        <v>1216</v>
      </c>
      <c r="H1266" t="s">
        <v>1270</v>
      </c>
      <c r="I1266" t="s">
        <v>225</v>
      </c>
      <c r="J1266" t="s">
        <v>1271</v>
      </c>
      <c r="K1266" t="s">
        <v>1219</v>
      </c>
      <c r="M1266" t="s">
        <v>228</v>
      </c>
      <c r="N1266" t="s">
        <v>291</v>
      </c>
      <c r="O1266">
        <v>7.0000000000000001E-3</v>
      </c>
      <c r="P1266" t="s">
        <v>257</v>
      </c>
      <c r="Q1266"/>
      <c r="R1266">
        <v>6.9999999999999999E-4</v>
      </c>
      <c r="S1266">
        <v>7.0000000000000007E-2</v>
      </c>
      <c r="T1266" t="s">
        <v>376</v>
      </c>
    </row>
    <row r="1267" spans="2:20" hidden="1" x14ac:dyDescent="0.45">
      <c r="C1267" s="29" t="s">
        <v>60</v>
      </c>
      <c r="D1267" s="29" t="s">
        <v>51</v>
      </c>
      <c r="F1267" t="s">
        <v>1215</v>
      </c>
      <c r="G1267" t="s">
        <v>1216</v>
      </c>
      <c r="H1267" t="s">
        <v>1249</v>
      </c>
      <c r="I1267" t="s">
        <v>225</v>
      </c>
      <c r="J1267" t="s">
        <v>1250</v>
      </c>
      <c r="K1267" t="s">
        <v>1219</v>
      </c>
      <c r="M1267" t="s">
        <v>228</v>
      </c>
      <c r="N1267" t="s">
        <v>358</v>
      </c>
      <c r="O1267">
        <v>5</v>
      </c>
      <c r="P1267" t="s">
        <v>234</v>
      </c>
      <c r="Q1267"/>
      <c r="R1267">
        <v>2</v>
      </c>
      <c r="S1267">
        <v>10</v>
      </c>
      <c r="T1267" t="s">
        <v>348</v>
      </c>
    </row>
    <row r="1268" spans="2:20" hidden="1" x14ac:dyDescent="0.45">
      <c r="C1268" s="29" t="s">
        <v>60</v>
      </c>
      <c r="D1268" s="29" t="s">
        <v>51</v>
      </c>
      <c r="F1268" t="s">
        <v>1215</v>
      </c>
      <c r="G1268" t="s">
        <v>1216</v>
      </c>
      <c r="H1268" t="s">
        <v>1270</v>
      </c>
      <c r="I1268" t="s">
        <v>225</v>
      </c>
      <c r="J1268" t="s">
        <v>1271</v>
      </c>
      <c r="K1268" t="s">
        <v>1219</v>
      </c>
      <c r="M1268" t="s">
        <v>228</v>
      </c>
      <c r="N1268" t="s">
        <v>303</v>
      </c>
      <c r="O1268">
        <v>0.5</v>
      </c>
      <c r="P1268" t="s">
        <v>234</v>
      </c>
      <c r="Q1268"/>
      <c r="R1268">
        <v>0.25</v>
      </c>
      <c r="S1268">
        <v>1.1000000000000001</v>
      </c>
      <c r="T1268" t="s">
        <v>350</v>
      </c>
    </row>
    <row r="1269" spans="2:20" hidden="1" x14ac:dyDescent="0.45">
      <c r="C1269" s="29" t="s">
        <v>60</v>
      </c>
      <c r="D1269" s="29" t="s">
        <v>51</v>
      </c>
      <c r="F1269" t="s">
        <v>1215</v>
      </c>
      <c r="G1269" t="s">
        <v>1216</v>
      </c>
      <c r="H1269" t="s">
        <v>1270</v>
      </c>
      <c r="I1269" t="s">
        <v>225</v>
      </c>
      <c r="J1269" t="s">
        <v>1271</v>
      </c>
      <c r="K1269" t="s">
        <v>1219</v>
      </c>
      <c r="M1269" t="s">
        <v>228</v>
      </c>
      <c r="N1269" t="s">
        <v>272</v>
      </c>
      <c r="O1269">
        <v>4</v>
      </c>
      <c r="P1269" t="s">
        <v>234</v>
      </c>
      <c r="Q1269"/>
      <c r="R1269">
        <v>2</v>
      </c>
      <c r="S1269">
        <v>8</v>
      </c>
      <c r="T1269" t="s">
        <v>348</v>
      </c>
    </row>
    <row r="1270" spans="2:20" hidden="1" x14ac:dyDescent="0.45">
      <c r="C1270" s="29" t="s">
        <v>60</v>
      </c>
      <c r="D1270" s="29" t="s">
        <v>51</v>
      </c>
      <c r="F1270" t="s">
        <v>1215</v>
      </c>
      <c r="G1270" t="s">
        <v>1216</v>
      </c>
      <c r="H1270" t="s">
        <v>1270</v>
      </c>
      <c r="I1270" t="s">
        <v>225</v>
      </c>
      <c r="J1270" t="s">
        <v>1271</v>
      </c>
      <c r="K1270" t="s">
        <v>1219</v>
      </c>
      <c r="M1270" t="s">
        <v>228</v>
      </c>
      <c r="N1270" t="s">
        <v>400</v>
      </c>
      <c r="O1270">
        <v>37</v>
      </c>
      <c r="P1270" t="s">
        <v>237</v>
      </c>
      <c r="Q1270"/>
      <c r="R1270">
        <v>18</v>
      </c>
      <c r="S1270">
        <v>74</v>
      </c>
      <c r="T1270" t="s">
        <v>1259</v>
      </c>
    </row>
    <row r="1271" spans="2:20" hidden="1" x14ac:dyDescent="0.45">
      <c r="C1271" s="29" t="s">
        <v>60</v>
      </c>
      <c r="D1271" s="29" t="s">
        <v>51</v>
      </c>
      <c r="F1271" t="s">
        <v>1215</v>
      </c>
      <c r="G1271" t="s">
        <v>1216</v>
      </c>
      <c r="H1271" t="s">
        <v>1270</v>
      </c>
      <c r="I1271" t="s">
        <v>225</v>
      </c>
      <c r="J1271" t="s">
        <v>1271</v>
      </c>
      <c r="K1271" t="s">
        <v>1219</v>
      </c>
      <c r="M1271" t="s">
        <v>228</v>
      </c>
      <c r="N1271" t="s">
        <v>279</v>
      </c>
      <c r="O1271">
        <v>2</v>
      </c>
      <c r="P1271" t="s">
        <v>234</v>
      </c>
      <c r="Q1271"/>
      <c r="R1271">
        <v>0.5</v>
      </c>
      <c r="S1271">
        <v>16</v>
      </c>
      <c r="T1271" t="s">
        <v>1228</v>
      </c>
    </row>
    <row r="1272" spans="2:20" hidden="1" x14ac:dyDescent="0.45">
      <c r="C1272" s="29" t="s">
        <v>60</v>
      </c>
      <c r="D1272" s="29" t="s">
        <v>51</v>
      </c>
      <c r="F1272" t="s">
        <v>1215</v>
      </c>
      <c r="G1272" t="s">
        <v>1216</v>
      </c>
      <c r="H1272" t="s">
        <v>1270</v>
      </c>
      <c r="I1272" t="s">
        <v>225</v>
      </c>
      <c r="J1272" t="s">
        <v>1271</v>
      </c>
      <c r="K1272" t="s">
        <v>1219</v>
      </c>
      <c r="M1272" t="s">
        <v>228</v>
      </c>
      <c r="N1272" t="s">
        <v>240</v>
      </c>
      <c r="O1272">
        <v>27</v>
      </c>
      <c r="P1272" t="s">
        <v>234</v>
      </c>
      <c r="Q1272"/>
      <c r="R1272">
        <v>0.5</v>
      </c>
      <c r="S1272">
        <v>118</v>
      </c>
      <c r="T1272" t="s">
        <v>1220</v>
      </c>
    </row>
    <row r="1273" spans="2:20" hidden="1" x14ac:dyDescent="0.45">
      <c r="C1273" s="29" t="s">
        <v>60</v>
      </c>
      <c r="D1273" s="29" t="s">
        <v>51</v>
      </c>
      <c r="F1273" t="s">
        <v>1215</v>
      </c>
      <c r="G1273" t="s">
        <v>1216</v>
      </c>
      <c r="H1273" t="s">
        <v>1270</v>
      </c>
      <c r="I1273" t="s">
        <v>225</v>
      </c>
      <c r="J1273" t="s">
        <v>1271</v>
      </c>
      <c r="K1273" t="s">
        <v>1219</v>
      </c>
      <c r="M1273" t="s">
        <v>228</v>
      </c>
      <c r="N1273" t="s">
        <v>400</v>
      </c>
      <c r="O1273">
        <v>37</v>
      </c>
      <c r="P1273" t="s">
        <v>237</v>
      </c>
      <c r="Q1273"/>
      <c r="R1273">
        <v>18</v>
      </c>
      <c r="S1273">
        <v>74</v>
      </c>
      <c r="T1273" t="s">
        <v>1259</v>
      </c>
    </row>
    <row r="1274" spans="2:20" hidden="1" x14ac:dyDescent="0.45">
      <c r="C1274" s="29" t="s">
        <v>60</v>
      </c>
      <c r="D1274" s="29" t="s">
        <v>51</v>
      </c>
      <c r="F1274" t="s">
        <v>1215</v>
      </c>
      <c r="G1274" t="s">
        <v>1216</v>
      </c>
      <c r="H1274" t="s">
        <v>1249</v>
      </c>
      <c r="I1274" t="s">
        <v>225</v>
      </c>
      <c r="J1274" t="s">
        <v>1250</v>
      </c>
      <c r="K1274" t="s">
        <v>1219</v>
      </c>
      <c r="M1274" t="s">
        <v>228</v>
      </c>
      <c r="N1274" t="s">
        <v>246</v>
      </c>
      <c r="O1274">
        <v>100</v>
      </c>
      <c r="P1274" t="s">
        <v>247</v>
      </c>
      <c r="Q1274"/>
      <c r="R1274">
        <v>30</v>
      </c>
      <c r="S1274">
        <v>500</v>
      </c>
      <c r="T1274" t="s">
        <v>376</v>
      </c>
    </row>
    <row r="1275" spans="2:20" hidden="1" x14ac:dyDescent="0.45">
      <c r="B1275" s="29" t="s">
        <v>26</v>
      </c>
      <c r="C1275" s="29" t="s">
        <v>60</v>
      </c>
      <c r="D1275" s="29" t="s">
        <v>51</v>
      </c>
      <c r="F1275" t="s">
        <v>1215</v>
      </c>
      <c r="G1275" t="s">
        <v>1216</v>
      </c>
      <c r="H1275" t="s">
        <v>1249</v>
      </c>
      <c r="I1275" t="s">
        <v>225</v>
      </c>
      <c r="J1275" t="s">
        <v>1250</v>
      </c>
      <c r="K1275" t="s">
        <v>1219</v>
      </c>
      <c r="M1275" t="s">
        <v>228</v>
      </c>
      <c r="N1275" t="s">
        <v>26</v>
      </c>
      <c r="O1275">
        <v>91</v>
      </c>
      <c r="P1275" t="s">
        <v>237</v>
      </c>
      <c r="Q1275">
        <f>O1275/'Building Calcs'!$B$2</f>
        <v>9.601008258842E-5</v>
      </c>
      <c r="R1275">
        <v>20</v>
      </c>
      <c r="S1275">
        <v>120</v>
      </c>
      <c r="T1275" t="s">
        <v>1229</v>
      </c>
    </row>
    <row r="1276" spans="2:20" hidden="1" x14ac:dyDescent="0.45">
      <c r="C1276" s="29" t="s">
        <v>60</v>
      </c>
      <c r="D1276" s="29" t="s">
        <v>51</v>
      </c>
      <c r="F1276" t="s">
        <v>1215</v>
      </c>
      <c r="G1276" t="s">
        <v>1216</v>
      </c>
      <c r="H1276" t="s">
        <v>1249</v>
      </c>
      <c r="I1276" t="s">
        <v>225</v>
      </c>
      <c r="J1276" t="s">
        <v>1250</v>
      </c>
      <c r="K1276" t="s">
        <v>1219</v>
      </c>
      <c r="M1276" t="s">
        <v>228</v>
      </c>
      <c r="N1276" t="s">
        <v>265</v>
      </c>
      <c r="O1276">
        <v>6</v>
      </c>
      <c r="P1276" t="s">
        <v>234</v>
      </c>
      <c r="Q1276"/>
      <c r="R1276">
        <v>4</v>
      </c>
      <c r="S1276">
        <v>89</v>
      </c>
      <c r="T1276" t="s">
        <v>1220</v>
      </c>
    </row>
    <row r="1277" spans="2:20" hidden="1" x14ac:dyDescent="0.45">
      <c r="C1277" s="29" t="s">
        <v>60</v>
      </c>
      <c r="D1277" s="29" t="s">
        <v>51</v>
      </c>
      <c r="F1277" t="s">
        <v>1215</v>
      </c>
      <c r="G1277" t="s">
        <v>1216</v>
      </c>
      <c r="H1277" t="s">
        <v>1249</v>
      </c>
      <c r="I1277" t="s">
        <v>225</v>
      </c>
      <c r="J1277" t="s">
        <v>1250</v>
      </c>
      <c r="K1277" t="s">
        <v>1219</v>
      </c>
      <c r="M1277" t="s">
        <v>228</v>
      </c>
      <c r="N1277" t="s">
        <v>265</v>
      </c>
      <c r="O1277">
        <v>6</v>
      </c>
      <c r="P1277" t="s">
        <v>234</v>
      </c>
      <c r="Q1277"/>
      <c r="R1277">
        <v>4</v>
      </c>
      <c r="S1277">
        <v>89</v>
      </c>
      <c r="T1277" t="s">
        <v>1220</v>
      </c>
    </row>
    <row r="1278" spans="2:20" hidden="1" x14ac:dyDescent="0.45">
      <c r="C1278" s="29" t="s">
        <v>60</v>
      </c>
      <c r="D1278" s="29" t="s">
        <v>53</v>
      </c>
      <c r="F1278" t="s">
        <v>1215</v>
      </c>
      <c r="G1278" t="s">
        <v>1216</v>
      </c>
      <c r="H1278" t="s">
        <v>434</v>
      </c>
      <c r="I1278" t="s">
        <v>225</v>
      </c>
      <c r="J1278" t="s">
        <v>1275</v>
      </c>
      <c r="K1278" t="s">
        <v>1276</v>
      </c>
      <c r="M1278" t="s">
        <v>228</v>
      </c>
      <c r="N1278" t="s">
        <v>279</v>
      </c>
      <c r="O1278">
        <v>300</v>
      </c>
      <c r="P1278" t="s">
        <v>234</v>
      </c>
      <c r="Q1278"/>
      <c r="R1278">
        <v>75</v>
      </c>
      <c r="S1278">
        <v>600</v>
      </c>
      <c r="T1278" t="s">
        <v>377</v>
      </c>
    </row>
    <row r="1279" spans="2:20" hidden="1" x14ac:dyDescent="0.45">
      <c r="C1279" s="29" t="s">
        <v>60</v>
      </c>
      <c r="D1279" s="29" t="s">
        <v>51</v>
      </c>
      <c r="F1279" t="s">
        <v>1215</v>
      </c>
      <c r="G1279" t="s">
        <v>1216</v>
      </c>
      <c r="H1279" t="s">
        <v>1249</v>
      </c>
      <c r="I1279" t="s">
        <v>225</v>
      </c>
      <c r="J1279" t="s">
        <v>1250</v>
      </c>
      <c r="K1279" t="s">
        <v>1219</v>
      </c>
      <c r="M1279" t="s">
        <v>228</v>
      </c>
      <c r="N1279" t="s">
        <v>236</v>
      </c>
      <c r="O1279">
        <v>105</v>
      </c>
      <c r="P1279" t="s">
        <v>237</v>
      </c>
      <c r="Q1279"/>
      <c r="R1279">
        <v>41.5</v>
      </c>
      <c r="S1279">
        <v>166</v>
      </c>
      <c r="T1279" t="s">
        <v>1277</v>
      </c>
    </row>
    <row r="1280" spans="2:20" hidden="1" x14ac:dyDescent="0.45">
      <c r="C1280" s="29" t="s">
        <v>60</v>
      </c>
      <c r="D1280" s="29" t="s">
        <v>51</v>
      </c>
      <c r="F1280" t="s">
        <v>1215</v>
      </c>
      <c r="G1280" t="s">
        <v>1216</v>
      </c>
      <c r="H1280" t="s">
        <v>1249</v>
      </c>
      <c r="I1280" t="s">
        <v>225</v>
      </c>
      <c r="J1280" t="s">
        <v>1250</v>
      </c>
      <c r="K1280" t="s">
        <v>1219</v>
      </c>
      <c r="M1280" t="s">
        <v>228</v>
      </c>
      <c r="N1280" t="s">
        <v>236</v>
      </c>
      <c r="O1280">
        <v>105</v>
      </c>
      <c r="P1280" t="s">
        <v>237</v>
      </c>
      <c r="Q1280"/>
      <c r="R1280">
        <v>41.5</v>
      </c>
      <c r="S1280">
        <v>166</v>
      </c>
      <c r="T1280" t="s">
        <v>1277</v>
      </c>
    </row>
    <row r="1281" spans="2:20" hidden="1" x14ac:dyDescent="0.45">
      <c r="C1281" s="29" t="s">
        <v>60</v>
      </c>
      <c r="D1281" s="29" t="s">
        <v>53</v>
      </c>
      <c r="F1281" t="s">
        <v>1215</v>
      </c>
      <c r="G1281" t="s">
        <v>1216</v>
      </c>
      <c r="H1281" t="s">
        <v>434</v>
      </c>
      <c r="I1281" t="s">
        <v>225</v>
      </c>
      <c r="J1281" t="s">
        <v>1275</v>
      </c>
      <c r="K1281" t="s">
        <v>1276</v>
      </c>
      <c r="M1281" t="s">
        <v>228</v>
      </c>
      <c r="N1281" t="s">
        <v>233</v>
      </c>
      <c r="O1281">
        <v>1</v>
      </c>
      <c r="P1281" t="s">
        <v>234</v>
      </c>
      <c r="Q1281"/>
      <c r="R1281">
        <v>0.25</v>
      </c>
      <c r="S1281">
        <v>2</v>
      </c>
      <c r="T1281" t="s">
        <v>377</v>
      </c>
    </row>
    <row r="1282" spans="2:20" hidden="1" x14ac:dyDescent="0.45">
      <c r="C1282" s="29" t="s">
        <v>60</v>
      </c>
      <c r="D1282" s="29" t="s">
        <v>53</v>
      </c>
      <c r="F1282" t="s">
        <v>1215</v>
      </c>
      <c r="G1282" t="s">
        <v>1216</v>
      </c>
      <c r="H1282" t="s">
        <v>434</v>
      </c>
      <c r="I1282" t="s">
        <v>225</v>
      </c>
      <c r="J1282" t="s">
        <v>1275</v>
      </c>
      <c r="K1282" t="s">
        <v>1276</v>
      </c>
      <c r="M1282" t="s">
        <v>228</v>
      </c>
      <c r="N1282" t="s">
        <v>264</v>
      </c>
      <c r="O1282">
        <v>8</v>
      </c>
      <c r="P1282" t="s">
        <v>234</v>
      </c>
      <c r="Q1282"/>
      <c r="R1282">
        <v>2</v>
      </c>
      <c r="S1282">
        <v>16</v>
      </c>
      <c r="T1282" t="s">
        <v>377</v>
      </c>
    </row>
    <row r="1283" spans="2:20" hidden="1" x14ac:dyDescent="0.45">
      <c r="B1283" s="29" t="s">
        <v>26</v>
      </c>
      <c r="F1283" t="s">
        <v>1278</v>
      </c>
      <c r="G1283" t="s">
        <v>1279</v>
      </c>
      <c r="H1283" t="s">
        <v>404</v>
      </c>
      <c r="I1283" t="s">
        <v>225</v>
      </c>
      <c r="J1283" t="s">
        <v>405</v>
      </c>
      <c r="K1283" t="s">
        <v>391</v>
      </c>
      <c r="M1283" t="s">
        <v>228</v>
      </c>
      <c r="N1283" t="s">
        <v>26</v>
      </c>
      <c r="P1283" t="s">
        <v>385</v>
      </c>
      <c r="Q1283"/>
      <c r="T1283" t="s">
        <v>386</v>
      </c>
    </row>
    <row r="1284" spans="2:20" hidden="1" x14ac:dyDescent="0.45">
      <c r="F1284" t="s">
        <v>1278</v>
      </c>
      <c r="G1284" t="s">
        <v>1279</v>
      </c>
      <c r="H1284" t="s">
        <v>406</v>
      </c>
      <c r="I1284" t="s">
        <v>225</v>
      </c>
      <c r="J1284" t="s">
        <v>407</v>
      </c>
      <c r="K1284" t="s">
        <v>391</v>
      </c>
      <c r="M1284" t="s">
        <v>228</v>
      </c>
      <c r="N1284" t="s">
        <v>236</v>
      </c>
      <c r="P1284" t="s">
        <v>385</v>
      </c>
      <c r="Q1284"/>
      <c r="T1284" t="s">
        <v>386</v>
      </c>
    </row>
    <row r="1285" spans="2:20" hidden="1" x14ac:dyDescent="0.45">
      <c r="B1285" s="29" t="s">
        <v>27</v>
      </c>
      <c r="F1285" t="s">
        <v>1278</v>
      </c>
      <c r="G1285" t="s">
        <v>1279</v>
      </c>
      <c r="H1285" t="s">
        <v>406</v>
      </c>
      <c r="I1285" t="s">
        <v>225</v>
      </c>
      <c r="J1285" t="s">
        <v>407</v>
      </c>
      <c r="K1285" t="s">
        <v>391</v>
      </c>
      <c r="M1285" t="s">
        <v>228</v>
      </c>
      <c r="N1285" t="s">
        <v>27</v>
      </c>
      <c r="P1285" t="s">
        <v>385</v>
      </c>
      <c r="Q1285"/>
      <c r="T1285" t="s">
        <v>386</v>
      </c>
    </row>
    <row r="1286" spans="2:20" hidden="1" x14ac:dyDescent="0.45">
      <c r="B1286" s="29" t="s">
        <v>32</v>
      </c>
      <c r="F1286" t="s">
        <v>1278</v>
      </c>
      <c r="G1286" t="s">
        <v>1279</v>
      </c>
      <c r="H1286" t="s">
        <v>406</v>
      </c>
      <c r="I1286" t="s">
        <v>225</v>
      </c>
      <c r="J1286" t="s">
        <v>407</v>
      </c>
      <c r="K1286" t="s">
        <v>391</v>
      </c>
      <c r="M1286" t="s">
        <v>228</v>
      </c>
      <c r="N1286" t="s">
        <v>32</v>
      </c>
      <c r="P1286" t="s">
        <v>385</v>
      </c>
      <c r="Q1286"/>
      <c r="T1286" t="s">
        <v>386</v>
      </c>
    </row>
    <row r="1287" spans="2:20" hidden="1" x14ac:dyDescent="0.45">
      <c r="B1287" s="29" t="s">
        <v>24</v>
      </c>
      <c r="F1287" t="s">
        <v>1278</v>
      </c>
      <c r="G1287" t="s">
        <v>1279</v>
      </c>
      <c r="H1287" t="s">
        <v>408</v>
      </c>
      <c r="I1287" t="s">
        <v>225</v>
      </c>
      <c r="J1287" t="s">
        <v>409</v>
      </c>
      <c r="K1287" t="s">
        <v>391</v>
      </c>
      <c r="M1287" t="s">
        <v>228</v>
      </c>
      <c r="N1287" t="s">
        <v>261</v>
      </c>
      <c r="O1287">
        <v>111450</v>
      </c>
      <c r="P1287" t="s">
        <v>385</v>
      </c>
      <c r="Q1287"/>
      <c r="T1287" t="s">
        <v>386</v>
      </c>
    </row>
    <row r="1288" spans="2:20" hidden="1" x14ac:dyDescent="0.45">
      <c r="F1288" t="s">
        <v>1278</v>
      </c>
      <c r="G1288" t="s">
        <v>1279</v>
      </c>
      <c r="H1288" t="s">
        <v>426</v>
      </c>
      <c r="I1288" t="s">
        <v>225</v>
      </c>
      <c r="J1288" t="s">
        <v>416</v>
      </c>
      <c r="K1288" t="s">
        <v>391</v>
      </c>
      <c r="M1288" t="s">
        <v>228</v>
      </c>
      <c r="N1288" t="s">
        <v>400</v>
      </c>
      <c r="O1288">
        <v>4</v>
      </c>
      <c r="P1288" t="s">
        <v>385</v>
      </c>
      <c r="Q1288"/>
      <c r="T1288" t="s">
        <v>386</v>
      </c>
    </row>
    <row r="1289" spans="2:20" hidden="1" x14ac:dyDescent="0.45">
      <c r="B1289" s="29" t="s">
        <v>33</v>
      </c>
      <c r="F1289" t="s">
        <v>1278</v>
      </c>
      <c r="G1289" t="s">
        <v>1279</v>
      </c>
      <c r="H1289" t="s">
        <v>426</v>
      </c>
      <c r="I1289" t="s">
        <v>225</v>
      </c>
      <c r="J1289" t="s">
        <v>416</v>
      </c>
      <c r="K1289" t="s">
        <v>391</v>
      </c>
      <c r="M1289" t="s">
        <v>228</v>
      </c>
      <c r="N1289" t="s">
        <v>33</v>
      </c>
      <c r="O1289">
        <v>18</v>
      </c>
      <c r="P1289" t="s">
        <v>385</v>
      </c>
      <c r="Q1289"/>
      <c r="T1289" t="s">
        <v>386</v>
      </c>
    </row>
    <row r="1290" spans="2:20" hidden="1" x14ac:dyDescent="0.45">
      <c r="B1290" s="29" t="s">
        <v>43</v>
      </c>
      <c r="F1290" t="s">
        <v>1278</v>
      </c>
      <c r="G1290" t="s">
        <v>1279</v>
      </c>
      <c r="H1290" t="s">
        <v>430</v>
      </c>
      <c r="I1290" t="s">
        <v>225</v>
      </c>
      <c r="J1290" t="s">
        <v>393</v>
      </c>
      <c r="K1290" t="s">
        <v>391</v>
      </c>
      <c r="M1290" t="s">
        <v>228</v>
      </c>
      <c r="N1290" t="s">
        <v>28</v>
      </c>
      <c r="O1290">
        <v>3869</v>
      </c>
      <c r="P1290" t="s">
        <v>385</v>
      </c>
      <c r="Q1290"/>
      <c r="T1290" t="s">
        <v>386</v>
      </c>
    </row>
    <row r="1291" spans="2:20" hidden="1" x14ac:dyDescent="0.45">
      <c r="B1291" s="29" t="s">
        <v>24</v>
      </c>
      <c r="F1291" t="s">
        <v>1278</v>
      </c>
      <c r="G1291" t="s">
        <v>1279</v>
      </c>
      <c r="H1291" t="s">
        <v>430</v>
      </c>
      <c r="I1291" t="s">
        <v>225</v>
      </c>
      <c r="J1291" t="s">
        <v>393</v>
      </c>
      <c r="K1291" t="s">
        <v>391</v>
      </c>
      <c r="M1291" t="s">
        <v>228</v>
      </c>
      <c r="N1291" t="s">
        <v>261</v>
      </c>
      <c r="O1291">
        <v>229630</v>
      </c>
      <c r="P1291" t="s">
        <v>385</v>
      </c>
      <c r="Q1291"/>
      <c r="T1291" t="s">
        <v>386</v>
      </c>
    </row>
    <row r="1292" spans="2:20" hidden="1" x14ac:dyDescent="0.45">
      <c r="B1292" s="29" t="s">
        <v>43</v>
      </c>
      <c r="F1292" t="s">
        <v>1278</v>
      </c>
      <c r="G1292" t="s">
        <v>1279</v>
      </c>
      <c r="H1292" t="s">
        <v>426</v>
      </c>
      <c r="I1292" t="s">
        <v>225</v>
      </c>
      <c r="J1292" t="s">
        <v>416</v>
      </c>
      <c r="K1292" t="s">
        <v>391</v>
      </c>
      <c r="M1292" t="s">
        <v>228</v>
      </c>
      <c r="N1292" t="s">
        <v>28</v>
      </c>
      <c r="O1292">
        <v>3683</v>
      </c>
      <c r="P1292" t="s">
        <v>385</v>
      </c>
      <c r="Q1292"/>
      <c r="T1292" t="s">
        <v>386</v>
      </c>
    </row>
    <row r="1293" spans="2:20" hidden="1" x14ac:dyDescent="0.45">
      <c r="B1293" s="29" t="s">
        <v>32</v>
      </c>
      <c r="F1293" t="s">
        <v>1278</v>
      </c>
      <c r="G1293" t="s">
        <v>1279</v>
      </c>
      <c r="H1293" t="s">
        <v>430</v>
      </c>
      <c r="I1293" t="s">
        <v>225</v>
      </c>
      <c r="J1293" t="s">
        <v>393</v>
      </c>
      <c r="K1293" t="s">
        <v>391</v>
      </c>
      <c r="M1293" t="s">
        <v>228</v>
      </c>
      <c r="N1293" t="s">
        <v>32</v>
      </c>
      <c r="O1293">
        <v>17284</v>
      </c>
      <c r="P1293" t="s">
        <v>385</v>
      </c>
      <c r="Q1293"/>
      <c r="T1293" t="s">
        <v>386</v>
      </c>
    </row>
    <row r="1294" spans="2:20" hidden="1" x14ac:dyDescent="0.45">
      <c r="B1294" s="29" t="s">
        <v>25</v>
      </c>
      <c r="F1294" t="s">
        <v>1278</v>
      </c>
      <c r="G1294" t="s">
        <v>1279</v>
      </c>
      <c r="H1294" t="s">
        <v>422</v>
      </c>
      <c r="I1294" t="s">
        <v>225</v>
      </c>
      <c r="J1294" t="s">
        <v>418</v>
      </c>
      <c r="K1294" t="s">
        <v>391</v>
      </c>
      <c r="M1294" t="s">
        <v>228</v>
      </c>
      <c r="N1294" t="s">
        <v>25</v>
      </c>
      <c r="P1294" t="s">
        <v>385</v>
      </c>
      <c r="Q1294"/>
      <c r="T1294" t="s">
        <v>386</v>
      </c>
    </row>
    <row r="1295" spans="2:20" hidden="1" x14ac:dyDescent="0.45">
      <c r="F1295" t="s">
        <v>1278</v>
      </c>
      <c r="G1295" t="s">
        <v>1279</v>
      </c>
      <c r="H1295" t="s">
        <v>427</v>
      </c>
      <c r="I1295" t="s">
        <v>225</v>
      </c>
      <c r="J1295" t="s">
        <v>414</v>
      </c>
      <c r="K1295" t="s">
        <v>391</v>
      </c>
      <c r="M1295" t="s">
        <v>228</v>
      </c>
      <c r="N1295" t="s">
        <v>236</v>
      </c>
      <c r="O1295">
        <v>4299</v>
      </c>
      <c r="P1295" t="s">
        <v>385</v>
      </c>
      <c r="Q1295"/>
      <c r="T1295" t="s">
        <v>386</v>
      </c>
    </row>
    <row r="1296" spans="2:20" hidden="1" x14ac:dyDescent="0.45">
      <c r="B1296" s="29" t="s">
        <v>27</v>
      </c>
      <c r="F1296" t="s">
        <v>1278</v>
      </c>
      <c r="G1296" t="s">
        <v>1279</v>
      </c>
      <c r="H1296" t="s">
        <v>426</v>
      </c>
      <c r="I1296" t="s">
        <v>225</v>
      </c>
      <c r="J1296" t="s">
        <v>416</v>
      </c>
      <c r="K1296" t="s">
        <v>391</v>
      </c>
      <c r="M1296" t="s">
        <v>228</v>
      </c>
      <c r="N1296" t="s">
        <v>27</v>
      </c>
      <c r="O1296">
        <v>3683</v>
      </c>
      <c r="P1296" t="s">
        <v>385</v>
      </c>
      <c r="Q1296"/>
      <c r="T1296" t="s">
        <v>386</v>
      </c>
    </row>
    <row r="1297" spans="2:20" hidden="1" x14ac:dyDescent="0.45">
      <c r="B1297" s="29" t="s">
        <v>34</v>
      </c>
      <c r="F1297" t="s">
        <v>1278</v>
      </c>
      <c r="G1297" t="s">
        <v>1279</v>
      </c>
      <c r="H1297" t="s">
        <v>427</v>
      </c>
      <c r="I1297" t="s">
        <v>225</v>
      </c>
      <c r="J1297" t="s">
        <v>414</v>
      </c>
      <c r="K1297" t="s">
        <v>391</v>
      </c>
      <c r="M1297" t="s">
        <v>228</v>
      </c>
      <c r="N1297" t="s">
        <v>34</v>
      </c>
      <c r="O1297">
        <v>3197</v>
      </c>
      <c r="P1297" t="s">
        <v>387</v>
      </c>
      <c r="Q1297"/>
      <c r="T1297" t="s">
        <v>386</v>
      </c>
    </row>
    <row r="1298" spans="2:20" hidden="1" x14ac:dyDescent="0.45">
      <c r="B1298" s="29" t="s">
        <v>32</v>
      </c>
      <c r="F1298" t="s">
        <v>1278</v>
      </c>
      <c r="G1298" t="s">
        <v>1279</v>
      </c>
      <c r="H1298" t="s">
        <v>427</v>
      </c>
      <c r="I1298" t="s">
        <v>225</v>
      </c>
      <c r="J1298" t="s">
        <v>414</v>
      </c>
      <c r="K1298" t="s">
        <v>391</v>
      </c>
      <c r="M1298" t="s">
        <v>228</v>
      </c>
      <c r="N1298" t="s">
        <v>32</v>
      </c>
      <c r="O1298">
        <v>8517</v>
      </c>
      <c r="P1298" t="s">
        <v>385</v>
      </c>
      <c r="Q1298"/>
      <c r="T1298" t="s">
        <v>386</v>
      </c>
    </row>
    <row r="1299" spans="2:20" hidden="1" x14ac:dyDescent="0.45">
      <c r="F1299" t="s">
        <v>1278</v>
      </c>
      <c r="G1299" t="s">
        <v>1279</v>
      </c>
      <c r="H1299" t="s">
        <v>426</v>
      </c>
      <c r="I1299" t="s">
        <v>225</v>
      </c>
      <c r="J1299" t="s">
        <v>416</v>
      </c>
      <c r="K1299" t="s">
        <v>391</v>
      </c>
      <c r="M1299" t="s">
        <v>228</v>
      </c>
      <c r="N1299" t="s">
        <v>236</v>
      </c>
      <c r="O1299">
        <v>3683</v>
      </c>
      <c r="P1299" t="s">
        <v>385</v>
      </c>
      <c r="Q1299"/>
      <c r="T1299" t="s">
        <v>386</v>
      </c>
    </row>
    <row r="1300" spans="2:20" hidden="1" x14ac:dyDescent="0.45">
      <c r="B1300" s="29" t="s">
        <v>33</v>
      </c>
      <c r="F1300" t="s">
        <v>1278</v>
      </c>
      <c r="G1300" t="s">
        <v>1279</v>
      </c>
      <c r="H1300" t="s">
        <v>410</v>
      </c>
      <c r="I1300" t="s">
        <v>225</v>
      </c>
      <c r="J1300" t="s">
        <v>407</v>
      </c>
      <c r="K1300" t="s">
        <v>399</v>
      </c>
      <c r="M1300" t="s">
        <v>228</v>
      </c>
      <c r="N1300" t="s">
        <v>33</v>
      </c>
      <c r="P1300" t="s">
        <v>385</v>
      </c>
      <c r="Q1300"/>
      <c r="T1300" t="s">
        <v>386</v>
      </c>
    </row>
    <row r="1301" spans="2:20" hidden="1" x14ac:dyDescent="0.45">
      <c r="B1301" s="29" t="s">
        <v>30</v>
      </c>
      <c r="F1301" t="s">
        <v>1278</v>
      </c>
      <c r="G1301" t="s">
        <v>1279</v>
      </c>
      <c r="H1301" t="s">
        <v>411</v>
      </c>
      <c r="I1301" t="s">
        <v>225</v>
      </c>
      <c r="J1301" t="s">
        <v>405</v>
      </c>
      <c r="K1301" t="s">
        <v>399</v>
      </c>
      <c r="M1301" t="s">
        <v>228</v>
      </c>
      <c r="N1301" t="s">
        <v>30</v>
      </c>
      <c r="P1301" t="s">
        <v>385</v>
      </c>
      <c r="Q1301"/>
      <c r="T1301" t="s">
        <v>386</v>
      </c>
    </row>
    <row r="1302" spans="2:20" hidden="1" x14ac:dyDescent="0.45">
      <c r="B1302" s="29" t="s">
        <v>33</v>
      </c>
      <c r="F1302" t="s">
        <v>1278</v>
      </c>
      <c r="G1302" t="s">
        <v>1279</v>
      </c>
      <c r="H1302" t="s">
        <v>412</v>
      </c>
      <c r="I1302" t="s">
        <v>225</v>
      </c>
      <c r="J1302" t="s">
        <v>409</v>
      </c>
      <c r="K1302" t="s">
        <v>399</v>
      </c>
      <c r="M1302" t="s">
        <v>228</v>
      </c>
      <c r="N1302" t="s">
        <v>33</v>
      </c>
      <c r="O1302">
        <v>59</v>
      </c>
      <c r="P1302" t="s">
        <v>385</v>
      </c>
      <c r="Q1302"/>
      <c r="T1302" t="s">
        <v>386</v>
      </c>
    </row>
    <row r="1303" spans="2:20" hidden="1" x14ac:dyDescent="0.45">
      <c r="B1303" s="29" t="s">
        <v>32</v>
      </c>
      <c r="F1303" t="s">
        <v>1278</v>
      </c>
      <c r="G1303" t="s">
        <v>1279</v>
      </c>
      <c r="H1303" t="s">
        <v>412</v>
      </c>
      <c r="I1303" t="s">
        <v>225</v>
      </c>
      <c r="J1303" t="s">
        <v>409</v>
      </c>
      <c r="K1303" t="s">
        <v>399</v>
      </c>
      <c r="M1303" t="s">
        <v>228</v>
      </c>
      <c r="N1303" t="s">
        <v>32</v>
      </c>
      <c r="O1303">
        <v>468</v>
      </c>
      <c r="P1303" t="s">
        <v>385</v>
      </c>
      <c r="Q1303"/>
      <c r="T1303" t="s">
        <v>386</v>
      </c>
    </row>
    <row r="1304" spans="2:20" hidden="1" x14ac:dyDescent="0.45">
      <c r="F1304" t="s">
        <v>1278</v>
      </c>
      <c r="G1304" t="s">
        <v>1279</v>
      </c>
      <c r="H1304" t="s">
        <v>413</v>
      </c>
      <c r="I1304" t="s">
        <v>225</v>
      </c>
      <c r="J1304" t="s">
        <v>414</v>
      </c>
      <c r="K1304" t="s">
        <v>399</v>
      </c>
      <c r="M1304" t="s">
        <v>228</v>
      </c>
      <c r="N1304" t="s">
        <v>236</v>
      </c>
      <c r="O1304">
        <v>159</v>
      </c>
      <c r="P1304" t="s">
        <v>385</v>
      </c>
      <c r="Q1304"/>
      <c r="T1304" t="s">
        <v>386</v>
      </c>
    </row>
    <row r="1305" spans="2:20" hidden="1" x14ac:dyDescent="0.45">
      <c r="F1305" t="s">
        <v>1278</v>
      </c>
      <c r="G1305" t="s">
        <v>1279</v>
      </c>
      <c r="H1305" t="s">
        <v>411</v>
      </c>
      <c r="I1305" t="s">
        <v>225</v>
      </c>
      <c r="J1305" t="s">
        <v>405</v>
      </c>
      <c r="K1305" t="s">
        <v>399</v>
      </c>
      <c r="M1305" t="s">
        <v>228</v>
      </c>
      <c r="N1305" t="s">
        <v>236</v>
      </c>
      <c r="P1305" t="s">
        <v>385</v>
      </c>
      <c r="Q1305"/>
      <c r="T1305" t="s">
        <v>386</v>
      </c>
    </row>
    <row r="1306" spans="2:20" hidden="1" x14ac:dyDescent="0.45">
      <c r="B1306" s="29" t="s">
        <v>26</v>
      </c>
      <c r="F1306" t="s">
        <v>1278</v>
      </c>
      <c r="G1306" t="s">
        <v>1279</v>
      </c>
      <c r="H1306" t="s">
        <v>411</v>
      </c>
      <c r="I1306" t="s">
        <v>225</v>
      </c>
      <c r="J1306" t="s">
        <v>405</v>
      </c>
      <c r="K1306" t="s">
        <v>399</v>
      </c>
      <c r="M1306" t="s">
        <v>228</v>
      </c>
      <c r="N1306" t="s">
        <v>26</v>
      </c>
      <c r="P1306" t="s">
        <v>385</v>
      </c>
      <c r="Q1306"/>
      <c r="T1306" t="s">
        <v>386</v>
      </c>
    </row>
    <row r="1307" spans="2:20" hidden="1" x14ac:dyDescent="0.45">
      <c r="B1307" s="29" t="s">
        <v>24</v>
      </c>
      <c r="F1307" t="s">
        <v>1278</v>
      </c>
      <c r="G1307" t="s">
        <v>1279</v>
      </c>
      <c r="H1307" t="s">
        <v>411</v>
      </c>
      <c r="I1307" t="s">
        <v>225</v>
      </c>
      <c r="J1307" t="s">
        <v>405</v>
      </c>
      <c r="K1307" t="s">
        <v>399</v>
      </c>
      <c r="M1307" t="s">
        <v>228</v>
      </c>
      <c r="N1307" t="s">
        <v>261</v>
      </c>
      <c r="P1307" t="s">
        <v>385</v>
      </c>
      <c r="Q1307"/>
      <c r="T1307" t="s">
        <v>386</v>
      </c>
    </row>
    <row r="1308" spans="2:20" hidden="1" x14ac:dyDescent="0.45">
      <c r="B1308" s="29" t="s">
        <v>27</v>
      </c>
      <c r="F1308" t="s">
        <v>1278</v>
      </c>
      <c r="G1308" t="s">
        <v>1279</v>
      </c>
      <c r="H1308" t="s">
        <v>403</v>
      </c>
      <c r="I1308" t="s">
        <v>225</v>
      </c>
      <c r="J1308" t="s">
        <v>393</v>
      </c>
      <c r="K1308" t="s">
        <v>399</v>
      </c>
      <c r="M1308" t="s">
        <v>228</v>
      </c>
      <c r="N1308" t="s">
        <v>27</v>
      </c>
      <c r="O1308">
        <v>157</v>
      </c>
      <c r="P1308" t="s">
        <v>385</v>
      </c>
      <c r="Q1308"/>
      <c r="T1308" t="s">
        <v>386</v>
      </c>
    </row>
    <row r="1309" spans="2:20" hidden="1" x14ac:dyDescent="0.45">
      <c r="B1309" s="29" t="s">
        <v>25</v>
      </c>
      <c r="F1309" t="s">
        <v>1278</v>
      </c>
      <c r="G1309" t="s">
        <v>1279</v>
      </c>
      <c r="H1309" t="s">
        <v>403</v>
      </c>
      <c r="I1309" t="s">
        <v>225</v>
      </c>
      <c r="J1309" t="s">
        <v>393</v>
      </c>
      <c r="K1309" t="s">
        <v>399</v>
      </c>
      <c r="M1309" t="s">
        <v>228</v>
      </c>
      <c r="N1309" t="s">
        <v>25</v>
      </c>
      <c r="O1309">
        <v>768445</v>
      </c>
      <c r="P1309" t="s">
        <v>385</v>
      </c>
      <c r="Q1309"/>
      <c r="T1309" t="s">
        <v>386</v>
      </c>
    </row>
    <row r="1310" spans="2:20" hidden="1" x14ac:dyDescent="0.45">
      <c r="B1310" s="29" t="s">
        <v>30</v>
      </c>
      <c r="F1310" t="s">
        <v>1278</v>
      </c>
      <c r="G1310" t="s">
        <v>1279</v>
      </c>
      <c r="H1310" t="s">
        <v>403</v>
      </c>
      <c r="I1310" t="s">
        <v>225</v>
      </c>
      <c r="J1310" t="s">
        <v>393</v>
      </c>
      <c r="K1310" t="s">
        <v>399</v>
      </c>
      <c r="M1310" t="s">
        <v>228</v>
      </c>
      <c r="N1310" t="s">
        <v>30</v>
      </c>
      <c r="O1310">
        <v>8</v>
      </c>
      <c r="P1310" t="s">
        <v>385</v>
      </c>
      <c r="Q1310"/>
      <c r="T1310" t="s">
        <v>386</v>
      </c>
    </row>
    <row r="1311" spans="2:20" hidden="1" x14ac:dyDescent="0.45">
      <c r="B1311" s="29" t="s">
        <v>34</v>
      </c>
      <c r="F1311" t="s">
        <v>1278</v>
      </c>
      <c r="G1311" t="s">
        <v>1279</v>
      </c>
      <c r="H1311" t="s">
        <v>402</v>
      </c>
      <c r="I1311" t="s">
        <v>225</v>
      </c>
      <c r="J1311" t="s">
        <v>395</v>
      </c>
      <c r="K1311" t="s">
        <v>399</v>
      </c>
      <c r="M1311" t="s">
        <v>228</v>
      </c>
      <c r="N1311" t="s">
        <v>34</v>
      </c>
      <c r="O1311">
        <v>3197</v>
      </c>
      <c r="P1311" t="s">
        <v>387</v>
      </c>
      <c r="Q1311"/>
      <c r="T1311" t="s">
        <v>386</v>
      </c>
    </row>
    <row r="1312" spans="2:20" hidden="1" x14ac:dyDescent="0.45">
      <c r="F1312" t="s">
        <v>1278</v>
      </c>
      <c r="G1312" t="s">
        <v>1279</v>
      </c>
      <c r="H1312" t="s">
        <v>415</v>
      </c>
      <c r="I1312" t="s">
        <v>225</v>
      </c>
      <c r="J1312" t="s">
        <v>416</v>
      </c>
      <c r="K1312" t="s">
        <v>399</v>
      </c>
      <c r="M1312" t="s">
        <v>228</v>
      </c>
      <c r="N1312" t="s">
        <v>236</v>
      </c>
      <c r="O1312">
        <v>159</v>
      </c>
      <c r="P1312" t="s">
        <v>385</v>
      </c>
      <c r="Q1312"/>
      <c r="T1312" t="s">
        <v>386</v>
      </c>
    </row>
    <row r="1313" spans="2:20" hidden="1" x14ac:dyDescent="0.45">
      <c r="B1313" s="29" t="s">
        <v>43</v>
      </c>
      <c r="F1313" t="s">
        <v>1278</v>
      </c>
      <c r="G1313" t="s">
        <v>1279</v>
      </c>
      <c r="H1313" t="s">
        <v>413</v>
      </c>
      <c r="I1313" t="s">
        <v>225</v>
      </c>
      <c r="J1313" t="s">
        <v>414</v>
      </c>
      <c r="K1313" t="s">
        <v>399</v>
      </c>
      <c r="M1313" t="s">
        <v>228</v>
      </c>
      <c r="N1313" t="s">
        <v>28</v>
      </c>
      <c r="O1313">
        <v>159</v>
      </c>
      <c r="P1313" t="s">
        <v>385</v>
      </c>
      <c r="Q1313"/>
      <c r="T1313" t="s">
        <v>386</v>
      </c>
    </row>
    <row r="1314" spans="2:20" hidden="1" x14ac:dyDescent="0.45">
      <c r="B1314" s="29" t="s">
        <v>27</v>
      </c>
      <c r="F1314" t="s">
        <v>1278</v>
      </c>
      <c r="G1314" t="s">
        <v>1279</v>
      </c>
      <c r="H1314" t="s">
        <v>413</v>
      </c>
      <c r="I1314" t="s">
        <v>225</v>
      </c>
      <c r="J1314" t="s">
        <v>414</v>
      </c>
      <c r="K1314" t="s">
        <v>399</v>
      </c>
      <c r="M1314" t="s">
        <v>228</v>
      </c>
      <c r="N1314" t="s">
        <v>27</v>
      </c>
      <c r="O1314">
        <v>159</v>
      </c>
      <c r="P1314" t="s">
        <v>385</v>
      </c>
      <c r="Q1314"/>
      <c r="T1314" t="s">
        <v>386</v>
      </c>
    </row>
    <row r="1315" spans="2:20" hidden="1" x14ac:dyDescent="0.45">
      <c r="B1315" s="29" t="s">
        <v>26</v>
      </c>
      <c r="F1315" t="s">
        <v>1278</v>
      </c>
      <c r="G1315" t="s">
        <v>1279</v>
      </c>
      <c r="H1315" t="s">
        <v>413</v>
      </c>
      <c r="I1315" t="s">
        <v>225</v>
      </c>
      <c r="J1315" t="s">
        <v>414</v>
      </c>
      <c r="K1315" t="s">
        <v>399</v>
      </c>
      <c r="M1315" t="s">
        <v>228</v>
      </c>
      <c r="N1315" t="s">
        <v>26</v>
      </c>
      <c r="O1315">
        <v>6676</v>
      </c>
      <c r="P1315" t="s">
        <v>385</v>
      </c>
      <c r="Q1315"/>
      <c r="T1315" t="s">
        <v>386</v>
      </c>
    </row>
    <row r="1316" spans="2:20" hidden="1" x14ac:dyDescent="0.45">
      <c r="F1316" t="s">
        <v>1278</v>
      </c>
      <c r="G1316" t="s">
        <v>1279</v>
      </c>
      <c r="H1316" t="s">
        <v>413</v>
      </c>
      <c r="I1316" t="s">
        <v>225</v>
      </c>
      <c r="J1316" t="s">
        <v>414</v>
      </c>
      <c r="K1316" t="s">
        <v>399</v>
      </c>
      <c r="M1316" t="s">
        <v>228</v>
      </c>
      <c r="N1316" t="s">
        <v>400</v>
      </c>
      <c r="O1316">
        <v>4</v>
      </c>
      <c r="P1316" t="s">
        <v>385</v>
      </c>
      <c r="Q1316"/>
      <c r="T1316" t="s">
        <v>386</v>
      </c>
    </row>
    <row r="1317" spans="2:20" hidden="1" x14ac:dyDescent="0.45">
      <c r="F1317" t="s">
        <v>1278</v>
      </c>
      <c r="G1317" t="s">
        <v>1279</v>
      </c>
      <c r="H1317" t="s">
        <v>403</v>
      </c>
      <c r="I1317" t="s">
        <v>225</v>
      </c>
      <c r="J1317" t="s">
        <v>393</v>
      </c>
      <c r="K1317" t="s">
        <v>399</v>
      </c>
      <c r="M1317" t="s">
        <v>228</v>
      </c>
      <c r="N1317" t="s">
        <v>236</v>
      </c>
      <c r="O1317">
        <v>157</v>
      </c>
      <c r="P1317" t="s">
        <v>385</v>
      </c>
      <c r="Q1317"/>
      <c r="T1317" t="s">
        <v>386</v>
      </c>
    </row>
    <row r="1318" spans="2:20" hidden="1" x14ac:dyDescent="0.45">
      <c r="B1318" s="29" t="s">
        <v>33</v>
      </c>
      <c r="F1318" t="s">
        <v>1278</v>
      </c>
      <c r="G1318" t="s">
        <v>1279</v>
      </c>
      <c r="H1318" t="s">
        <v>415</v>
      </c>
      <c r="I1318" t="s">
        <v>225</v>
      </c>
      <c r="J1318" t="s">
        <v>416</v>
      </c>
      <c r="K1318" t="s">
        <v>399</v>
      </c>
      <c r="M1318" t="s">
        <v>228</v>
      </c>
      <c r="N1318" t="s">
        <v>33</v>
      </c>
      <c r="O1318">
        <v>59</v>
      </c>
      <c r="P1318" t="s">
        <v>385</v>
      </c>
      <c r="Q1318"/>
      <c r="T1318" t="s">
        <v>386</v>
      </c>
    </row>
    <row r="1319" spans="2:20" hidden="1" x14ac:dyDescent="0.45">
      <c r="B1319" s="29" t="s">
        <v>34</v>
      </c>
      <c r="D1319" s="29" t="s">
        <v>53</v>
      </c>
      <c r="F1319" t="s">
        <v>1278</v>
      </c>
      <c r="G1319" t="s">
        <v>1279</v>
      </c>
      <c r="H1319" t="s">
        <v>383</v>
      </c>
      <c r="I1319" t="s">
        <v>225</v>
      </c>
      <c r="J1319" t="s">
        <v>384</v>
      </c>
      <c r="K1319" t="s">
        <v>35</v>
      </c>
      <c r="M1319" t="s">
        <v>228</v>
      </c>
      <c r="N1319" t="s">
        <v>34</v>
      </c>
      <c r="O1319">
        <v>3160</v>
      </c>
      <c r="P1319" t="s">
        <v>387</v>
      </c>
      <c r="Q1319"/>
      <c r="T1319" t="s">
        <v>386</v>
      </c>
    </row>
    <row r="1320" spans="2:20" hidden="1" x14ac:dyDescent="0.45">
      <c r="B1320" s="29" t="s">
        <v>25</v>
      </c>
      <c r="D1320" s="29" t="s">
        <v>53</v>
      </c>
      <c r="F1320" t="s">
        <v>1278</v>
      </c>
      <c r="G1320" t="s">
        <v>1279</v>
      </c>
      <c r="H1320" t="s">
        <v>392</v>
      </c>
      <c r="I1320" t="s">
        <v>225</v>
      </c>
      <c r="J1320" t="s">
        <v>393</v>
      </c>
      <c r="K1320" t="s">
        <v>35</v>
      </c>
      <c r="M1320" t="s">
        <v>228</v>
      </c>
      <c r="N1320" t="s">
        <v>25</v>
      </c>
      <c r="O1320">
        <v>16258</v>
      </c>
      <c r="P1320" t="s">
        <v>385</v>
      </c>
      <c r="Q1320"/>
      <c r="T1320" t="s">
        <v>386</v>
      </c>
    </row>
    <row r="1321" spans="2:20" hidden="1" x14ac:dyDescent="0.45">
      <c r="B1321" s="29" t="s">
        <v>30</v>
      </c>
      <c r="D1321" s="29" t="s">
        <v>53</v>
      </c>
      <c r="F1321" t="s">
        <v>1278</v>
      </c>
      <c r="G1321" t="s">
        <v>1279</v>
      </c>
      <c r="H1321" t="s">
        <v>392</v>
      </c>
      <c r="I1321" t="s">
        <v>225</v>
      </c>
      <c r="J1321" t="s">
        <v>393</v>
      </c>
      <c r="K1321" t="s">
        <v>35</v>
      </c>
      <c r="M1321" t="s">
        <v>228</v>
      </c>
      <c r="N1321" t="s">
        <v>30</v>
      </c>
      <c r="O1321">
        <v>2001</v>
      </c>
      <c r="P1321" t="s">
        <v>385</v>
      </c>
      <c r="Q1321"/>
      <c r="T1321" t="s">
        <v>386</v>
      </c>
    </row>
    <row r="1322" spans="2:20" hidden="1" x14ac:dyDescent="0.45">
      <c r="D1322" s="29" t="s">
        <v>53</v>
      </c>
      <c r="F1322" t="s">
        <v>1278</v>
      </c>
      <c r="G1322" t="s">
        <v>1279</v>
      </c>
      <c r="H1322" t="s">
        <v>394</v>
      </c>
      <c r="I1322" t="s">
        <v>225</v>
      </c>
      <c r="J1322" t="s">
        <v>395</v>
      </c>
      <c r="K1322" t="s">
        <v>35</v>
      </c>
      <c r="M1322" t="s">
        <v>228</v>
      </c>
      <c r="N1322" t="s">
        <v>236</v>
      </c>
      <c r="O1322">
        <v>4308</v>
      </c>
      <c r="P1322" t="s">
        <v>385</v>
      </c>
      <c r="Q1322"/>
      <c r="T1322" t="s">
        <v>386</v>
      </c>
    </row>
    <row r="1323" spans="2:20" hidden="1" x14ac:dyDescent="0.45">
      <c r="B1323" s="29" t="s">
        <v>43</v>
      </c>
      <c r="D1323" s="29" t="s">
        <v>53</v>
      </c>
      <c r="F1323" t="s">
        <v>1278</v>
      </c>
      <c r="G1323" t="s">
        <v>1279</v>
      </c>
      <c r="H1323" t="s">
        <v>394</v>
      </c>
      <c r="I1323" t="s">
        <v>225</v>
      </c>
      <c r="J1323" t="s">
        <v>395</v>
      </c>
      <c r="K1323" t="s">
        <v>35</v>
      </c>
      <c r="M1323" t="s">
        <v>228</v>
      </c>
      <c r="N1323" t="s">
        <v>28</v>
      </c>
      <c r="O1323">
        <v>4308</v>
      </c>
      <c r="P1323" t="s">
        <v>385</v>
      </c>
      <c r="Q1323"/>
      <c r="T1323" t="s">
        <v>386</v>
      </c>
    </row>
    <row r="1324" spans="2:20" hidden="1" x14ac:dyDescent="0.45">
      <c r="B1324" s="29" t="s">
        <v>24</v>
      </c>
      <c r="D1324" s="29" t="s">
        <v>53</v>
      </c>
      <c r="F1324" t="s">
        <v>1278</v>
      </c>
      <c r="G1324" t="s">
        <v>1279</v>
      </c>
      <c r="H1324" t="s">
        <v>383</v>
      </c>
      <c r="I1324" t="s">
        <v>225</v>
      </c>
      <c r="J1324" t="s">
        <v>384</v>
      </c>
      <c r="K1324" t="s">
        <v>35</v>
      </c>
      <c r="M1324" t="s">
        <v>228</v>
      </c>
      <c r="N1324" t="s">
        <v>261</v>
      </c>
      <c r="O1324">
        <v>8077</v>
      </c>
      <c r="P1324" t="s">
        <v>385</v>
      </c>
      <c r="Q1324"/>
      <c r="T1324" t="s">
        <v>386</v>
      </c>
    </row>
    <row r="1325" spans="2:20" hidden="1" x14ac:dyDescent="0.45">
      <c r="B1325" s="29" t="s">
        <v>26</v>
      </c>
      <c r="D1325" s="29" t="s">
        <v>53</v>
      </c>
      <c r="F1325" t="s">
        <v>1278</v>
      </c>
      <c r="G1325" t="s">
        <v>1279</v>
      </c>
      <c r="H1325" t="s">
        <v>394</v>
      </c>
      <c r="I1325" t="s">
        <v>225</v>
      </c>
      <c r="J1325" t="s">
        <v>395</v>
      </c>
      <c r="K1325" t="s">
        <v>35</v>
      </c>
      <c r="M1325" t="s">
        <v>228</v>
      </c>
      <c r="N1325" t="s">
        <v>26</v>
      </c>
      <c r="O1325">
        <v>33942</v>
      </c>
      <c r="P1325" t="s">
        <v>385</v>
      </c>
      <c r="Q1325"/>
      <c r="T1325" t="s">
        <v>386</v>
      </c>
    </row>
    <row r="1326" spans="2:20" hidden="1" x14ac:dyDescent="0.45">
      <c r="B1326" s="29" t="s">
        <v>26</v>
      </c>
      <c r="D1326" s="29" t="s">
        <v>53</v>
      </c>
      <c r="F1326" t="s">
        <v>1278</v>
      </c>
      <c r="G1326" t="s">
        <v>1279</v>
      </c>
      <c r="H1326" t="s">
        <v>383</v>
      </c>
      <c r="I1326" t="s">
        <v>225</v>
      </c>
      <c r="J1326" t="s">
        <v>384</v>
      </c>
      <c r="K1326" t="s">
        <v>35</v>
      </c>
      <c r="M1326" t="s">
        <v>228</v>
      </c>
      <c r="N1326" t="s">
        <v>26</v>
      </c>
      <c r="O1326">
        <v>26552</v>
      </c>
      <c r="P1326" t="s">
        <v>385</v>
      </c>
      <c r="Q1326"/>
      <c r="T1326" t="s">
        <v>386</v>
      </c>
    </row>
    <row r="1327" spans="2:20" hidden="1" x14ac:dyDescent="0.45">
      <c r="B1327" s="29" t="s">
        <v>30</v>
      </c>
      <c r="D1327" s="29" t="s">
        <v>53</v>
      </c>
      <c r="F1327" t="s">
        <v>1278</v>
      </c>
      <c r="G1327" t="s">
        <v>1279</v>
      </c>
      <c r="H1327" t="s">
        <v>394</v>
      </c>
      <c r="I1327" t="s">
        <v>225</v>
      </c>
      <c r="J1327" t="s">
        <v>395</v>
      </c>
      <c r="K1327" t="s">
        <v>35</v>
      </c>
      <c r="M1327" t="s">
        <v>228</v>
      </c>
      <c r="N1327" t="s">
        <v>30</v>
      </c>
      <c r="O1327">
        <v>2369</v>
      </c>
      <c r="P1327" t="s">
        <v>385</v>
      </c>
      <c r="Q1327"/>
      <c r="T1327" t="s">
        <v>386</v>
      </c>
    </row>
    <row r="1328" spans="2:20" hidden="1" x14ac:dyDescent="0.45">
      <c r="B1328" s="29" t="s">
        <v>27</v>
      </c>
      <c r="D1328" s="29" t="s">
        <v>53</v>
      </c>
      <c r="F1328" t="s">
        <v>1278</v>
      </c>
      <c r="G1328" t="s">
        <v>1279</v>
      </c>
      <c r="H1328" t="s">
        <v>397</v>
      </c>
      <c r="I1328" t="s">
        <v>275</v>
      </c>
      <c r="J1328" t="s">
        <v>228</v>
      </c>
      <c r="K1328" t="s">
        <v>35</v>
      </c>
      <c r="M1328" t="s">
        <v>228</v>
      </c>
      <c r="N1328" t="s">
        <v>27</v>
      </c>
      <c r="O1328">
        <v>2104</v>
      </c>
      <c r="P1328" t="s">
        <v>385</v>
      </c>
      <c r="Q1328"/>
      <c r="T1328" t="s">
        <v>386</v>
      </c>
    </row>
    <row r="1329" spans="2:20" hidden="1" x14ac:dyDescent="0.45">
      <c r="D1329" s="29" t="s">
        <v>53</v>
      </c>
      <c r="F1329" t="s">
        <v>1278</v>
      </c>
      <c r="G1329" t="s">
        <v>1279</v>
      </c>
      <c r="H1329" t="s">
        <v>396</v>
      </c>
      <c r="I1329" t="s">
        <v>275</v>
      </c>
      <c r="J1329" t="s">
        <v>228</v>
      </c>
      <c r="K1329" t="s">
        <v>35</v>
      </c>
      <c r="M1329" t="s">
        <v>228</v>
      </c>
      <c r="N1329" t="s">
        <v>249</v>
      </c>
      <c r="O1329">
        <v>50</v>
      </c>
      <c r="P1329" t="s">
        <v>1280</v>
      </c>
      <c r="Q1329"/>
      <c r="T1329" t="s">
        <v>386</v>
      </c>
    </row>
    <row r="1330" spans="2:20" hidden="1" x14ac:dyDescent="0.45">
      <c r="B1330" s="29" t="s">
        <v>25</v>
      </c>
      <c r="F1330" t="s">
        <v>1278</v>
      </c>
      <c r="G1330" t="s">
        <v>1279</v>
      </c>
      <c r="H1330" t="s">
        <v>1281</v>
      </c>
      <c r="I1330" t="s">
        <v>275</v>
      </c>
      <c r="J1330" t="s">
        <v>228</v>
      </c>
      <c r="K1330" t="s">
        <v>21</v>
      </c>
      <c r="M1330" t="s">
        <v>228</v>
      </c>
      <c r="N1330" t="s">
        <v>25</v>
      </c>
      <c r="O1330">
        <v>4823</v>
      </c>
      <c r="P1330" t="s">
        <v>385</v>
      </c>
      <c r="Q1330"/>
      <c r="T1330" t="s">
        <v>386</v>
      </c>
    </row>
    <row r="1331" spans="2:20" hidden="1" x14ac:dyDescent="0.45">
      <c r="D1331" s="29" t="s">
        <v>53</v>
      </c>
      <c r="F1331" t="s">
        <v>1278</v>
      </c>
      <c r="G1331" t="s">
        <v>1279</v>
      </c>
      <c r="H1331" t="s">
        <v>397</v>
      </c>
      <c r="I1331" t="s">
        <v>275</v>
      </c>
      <c r="J1331" t="s">
        <v>228</v>
      </c>
      <c r="K1331" t="s">
        <v>35</v>
      </c>
      <c r="M1331" t="s">
        <v>228</v>
      </c>
      <c r="N1331" t="s">
        <v>400</v>
      </c>
      <c r="O1331">
        <v>8</v>
      </c>
      <c r="P1331" t="s">
        <v>385</v>
      </c>
      <c r="Q1331"/>
      <c r="T1331" t="s">
        <v>386</v>
      </c>
    </row>
    <row r="1332" spans="2:20" hidden="1" x14ac:dyDescent="0.45">
      <c r="B1332" s="29" t="s">
        <v>34</v>
      </c>
      <c r="D1332" s="29" t="s">
        <v>53</v>
      </c>
      <c r="F1332" t="s">
        <v>1278</v>
      </c>
      <c r="G1332" t="s">
        <v>1279</v>
      </c>
      <c r="H1332" t="s">
        <v>397</v>
      </c>
      <c r="I1332" t="s">
        <v>275</v>
      </c>
      <c r="J1332" t="s">
        <v>228</v>
      </c>
      <c r="K1332" t="s">
        <v>35</v>
      </c>
      <c r="M1332" t="s">
        <v>228</v>
      </c>
      <c r="N1332" t="s">
        <v>34</v>
      </c>
      <c r="O1332">
        <v>3160</v>
      </c>
      <c r="P1332" t="s">
        <v>387</v>
      </c>
      <c r="Q1332"/>
      <c r="T1332" t="s">
        <v>386</v>
      </c>
    </row>
    <row r="1333" spans="2:20" hidden="1" x14ac:dyDescent="0.45">
      <c r="B1333" s="29" t="s">
        <v>32</v>
      </c>
      <c r="D1333" s="29" t="s">
        <v>53</v>
      </c>
      <c r="F1333" t="s">
        <v>1278</v>
      </c>
      <c r="G1333" t="s">
        <v>1279</v>
      </c>
      <c r="H1333" t="s">
        <v>397</v>
      </c>
      <c r="I1333" t="s">
        <v>275</v>
      </c>
      <c r="J1333" t="s">
        <v>228</v>
      </c>
      <c r="K1333" t="s">
        <v>35</v>
      </c>
      <c r="M1333" t="s">
        <v>228</v>
      </c>
      <c r="N1333" t="s">
        <v>32</v>
      </c>
      <c r="O1333">
        <v>83</v>
      </c>
      <c r="P1333" t="s">
        <v>385</v>
      </c>
      <c r="Q1333"/>
      <c r="T1333" t="s">
        <v>386</v>
      </c>
    </row>
    <row r="1334" spans="2:20" hidden="1" x14ac:dyDescent="0.45">
      <c r="B1334" s="29" t="s">
        <v>26</v>
      </c>
      <c r="F1334" t="s">
        <v>1278</v>
      </c>
      <c r="G1334" t="s">
        <v>1279</v>
      </c>
      <c r="H1334" t="s">
        <v>429</v>
      </c>
      <c r="I1334" t="s">
        <v>225</v>
      </c>
      <c r="J1334" t="s">
        <v>395</v>
      </c>
      <c r="K1334" t="s">
        <v>391</v>
      </c>
      <c r="M1334" t="s">
        <v>228</v>
      </c>
      <c r="N1334" t="s">
        <v>26</v>
      </c>
      <c r="O1334">
        <v>1682</v>
      </c>
      <c r="P1334" t="s">
        <v>385</v>
      </c>
      <c r="Q1334"/>
      <c r="T1334" t="s">
        <v>386</v>
      </c>
    </row>
    <row r="1335" spans="2:20" hidden="1" x14ac:dyDescent="0.45">
      <c r="B1335" s="29" t="s">
        <v>26</v>
      </c>
      <c r="F1335" t="s">
        <v>1278</v>
      </c>
      <c r="G1335" t="s">
        <v>1279</v>
      </c>
      <c r="H1335" t="s">
        <v>398</v>
      </c>
      <c r="I1335" t="s">
        <v>275</v>
      </c>
      <c r="J1335" t="s">
        <v>228</v>
      </c>
      <c r="K1335" t="s">
        <v>399</v>
      </c>
      <c r="M1335" t="s">
        <v>228</v>
      </c>
      <c r="N1335" t="s">
        <v>26</v>
      </c>
      <c r="O1335">
        <v>7117</v>
      </c>
      <c r="P1335" t="s">
        <v>385</v>
      </c>
      <c r="Q1335"/>
      <c r="T1335" t="s">
        <v>386</v>
      </c>
    </row>
    <row r="1336" spans="2:20" hidden="1" x14ac:dyDescent="0.45">
      <c r="B1336" s="29" t="s">
        <v>34</v>
      </c>
      <c r="F1336" t="s">
        <v>1278</v>
      </c>
      <c r="G1336" t="s">
        <v>1279</v>
      </c>
      <c r="H1336" t="s">
        <v>390</v>
      </c>
      <c r="I1336" t="s">
        <v>275</v>
      </c>
      <c r="J1336" t="s">
        <v>228</v>
      </c>
      <c r="K1336" t="s">
        <v>391</v>
      </c>
      <c r="M1336" t="s">
        <v>228</v>
      </c>
      <c r="N1336" t="s">
        <v>34</v>
      </c>
      <c r="O1336">
        <v>3197</v>
      </c>
      <c r="P1336" t="s">
        <v>387</v>
      </c>
      <c r="Q1336"/>
      <c r="T1336" t="s">
        <v>386</v>
      </c>
    </row>
    <row r="1337" spans="2:20" hidden="1" x14ac:dyDescent="0.45">
      <c r="B1337" s="29" t="s">
        <v>32</v>
      </c>
      <c r="D1337" s="29" t="s">
        <v>53</v>
      </c>
      <c r="F1337" t="s">
        <v>1278</v>
      </c>
      <c r="G1337" t="s">
        <v>1279</v>
      </c>
      <c r="H1337" t="s">
        <v>421</v>
      </c>
      <c r="I1337" t="s">
        <v>225</v>
      </c>
      <c r="J1337" t="s">
        <v>409</v>
      </c>
      <c r="K1337" t="s">
        <v>35</v>
      </c>
      <c r="M1337" t="s">
        <v>228</v>
      </c>
      <c r="N1337" t="s">
        <v>32</v>
      </c>
      <c r="O1337">
        <v>23</v>
      </c>
      <c r="P1337" t="s">
        <v>385</v>
      </c>
      <c r="Q1337"/>
      <c r="T1337" t="s">
        <v>386</v>
      </c>
    </row>
    <row r="1338" spans="2:20" hidden="1" x14ac:dyDescent="0.45">
      <c r="B1338" s="29" t="s">
        <v>43</v>
      </c>
      <c r="D1338" s="29" t="s">
        <v>53</v>
      </c>
      <c r="F1338" t="s">
        <v>1278</v>
      </c>
      <c r="G1338" t="s">
        <v>1279</v>
      </c>
      <c r="H1338" t="s">
        <v>419</v>
      </c>
      <c r="I1338" t="s">
        <v>225</v>
      </c>
      <c r="J1338" t="s">
        <v>405</v>
      </c>
      <c r="K1338" t="s">
        <v>35</v>
      </c>
      <c r="M1338" t="s">
        <v>228</v>
      </c>
      <c r="N1338" t="s">
        <v>28</v>
      </c>
      <c r="O1338">
        <v>98</v>
      </c>
      <c r="P1338" t="s">
        <v>385</v>
      </c>
      <c r="Q1338"/>
      <c r="T1338" t="s">
        <v>386</v>
      </c>
    </row>
    <row r="1339" spans="2:20" hidden="1" x14ac:dyDescent="0.45">
      <c r="D1339" s="29" t="s">
        <v>53</v>
      </c>
      <c r="F1339" t="s">
        <v>1278</v>
      </c>
      <c r="G1339" t="s">
        <v>1279</v>
      </c>
      <c r="H1339" t="s">
        <v>421</v>
      </c>
      <c r="I1339" t="s">
        <v>225</v>
      </c>
      <c r="J1339" t="s">
        <v>409</v>
      </c>
      <c r="K1339" t="s">
        <v>35</v>
      </c>
      <c r="M1339" t="s">
        <v>228</v>
      </c>
      <c r="N1339" t="s">
        <v>236</v>
      </c>
      <c r="O1339">
        <v>116</v>
      </c>
      <c r="P1339" t="s">
        <v>385</v>
      </c>
      <c r="Q1339"/>
      <c r="T1339" t="s">
        <v>386</v>
      </c>
    </row>
    <row r="1340" spans="2:20" hidden="1" x14ac:dyDescent="0.45">
      <c r="B1340" s="29" t="s">
        <v>26</v>
      </c>
      <c r="D1340" s="29" t="s">
        <v>53</v>
      </c>
      <c r="F1340" t="s">
        <v>1278</v>
      </c>
      <c r="G1340" t="s">
        <v>1279</v>
      </c>
      <c r="H1340" t="s">
        <v>419</v>
      </c>
      <c r="I1340" t="s">
        <v>225</v>
      </c>
      <c r="J1340" t="s">
        <v>405</v>
      </c>
      <c r="K1340" t="s">
        <v>35</v>
      </c>
      <c r="M1340" t="s">
        <v>228</v>
      </c>
      <c r="N1340" t="s">
        <v>26</v>
      </c>
      <c r="O1340">
        <v>1570</v>
      </c>
      <c r="P1340" t="s">
        <v>385</v>
      </c>
      <c r="Q1340"/>
      <c r="T1340" t="s">
        <v>386</v>
      </c>
    </row>
    <row r="1341" spans="2:20" hidden="1" x14ac:dyDescent="0.45">
      <c r="B1341" s="29" t="s">
        <v>24</v>
      </c>
      <c r="D1341" s="29" t="s">
        <v>53</v>
      </c>
      <c r="F1341" t="s">
        <v>1278</v>
      </c>
      <c r="G1341" t="s">
        <v>1279</v>
      </c>
      <c r="H1341" t="s">
        <v>419</v>
      </c>
      <c r="I1341" t="s">
        <v>225</v>
      </c>
      <c r="J1341" t="s">
        <v>405</v>
      </c>
      <c r="K1341" t="s">
        <v>35</v>
      </c>
      <c r="M1341" t="s">
        <v>228</v>
      </c>
      <c r="N1341" t="s">
        <v>261</v>
      </c>
      <c r="O1341">
        <v>536</v>
      </c>
      <c r="P1341" t="s">
        <v>385</v>
      </c>
      <c r="Q1341"/>
      <c r="T1341" t="s">
        <v>386</v>
      </c>
    </row>
    <row r="1342" spans="2:20" hidden="1" x14ac:dyDescent="0.45">
      <c r="B1342" s="29" t="s">
        <v>34</v>
      </c>
      <c r="D1342" s="29" t="s">
        <v>53</v>
      </c>
      <c r="F1342" t="s">
        <v>1278</v>
      </c>
      <c r="G1342" t="s">
        <v>1279</v>
      </c>
      <c r="H1342" t="s">
        <v>419</v>
      </c>
      <c r="I1342" t="s">
        <v>225</v>
      </c>
      <c r="J1342" t="s">
        <v>405</v>
      </c>
      <c r="K1342" t="s">
        <v>35</v>
      </c>
      <c r="M1342" t="s">
        <v>228</v>
      </c>
      <c r="N1342" t="s">
        <v>34</v>
      </c>
      <c r="O1342">
        <v>3160</v>
      </c>
      <c r="P1342" t="s">
        <v>387</v>
      </c>
      <c r="Q1342"/>
      <c r="T1342" t="s">
        <v>386</v>
      </c>
    </row>
    <row r="1343" spans="2:20" hidden="1" x14ac:dyDescent="0.45">
      <c r="B1343" s="29" t="s">
        <v>43</v>
      </c>
      <c r="F1343" t="s">
        <v>1278</v>
      </c>
      <c r="G1343" t="s">
        <v>1279</v>
      </c>
      <c r="H1343" t="s">
        <v>428</v>
      </c>
      <c r="I1343" t="s">
        <v>225</v>
      </c>
      <c r="J1343" t="s">
        <v>384</v>
      </c>
      <c r="K1343" t="s">
        <v>391</v>
      </c>
      <c r="M1343" t="s">
        <v>228</v>
      </c>
      <c r="N1343" t="s">
        <v>28</v>
      </c>
      <c r="O1343">
        <v>7037</v>
      </c>
      <c r="P1343" t="s">
        <v>385</v>
      </c>
      <c r="Q1343"/>
      <c r="T1343" t="s">
        <v>386</v>
      </c>
    </row>
    <row r="1344" spans="2:20" hidden="1" x14ac:dyDescent="0.45">
      <c r="B1344" s="29" t="s">
        <v>27</v>
      </c>
      <c r="D1344" s="29" t="s">
        <v>53</v>
      </c>
      <c r="F1344" t="s">
        <v>1278</v>
      </c>
      <c r="G1344" t="s">
        <v>1279</v>
      </c>
      <c r="H1344" t="s">
        <v>392</v>
      </c>
      <c r="I1344" t="s">
        <v>225</v>
      </c>
      <c r="J1344" t="s">
        <v>393</v>
      </c>
      <c r="K1344" t="s">
        <v>35</v>
      </c>
      <c r="M1344" t="s">
        <v>228</v>
      </c>
      <c r="N1344" t="s">
        <v>27</v>
      </c>
      <c r="O1344">
        <v>3642</v>
      </c>
      <c r="P1344" t="s">
        <v>385</v>
      </c>
      <c r="Q1344"/>
      <c r="T1344" t="s">
        <v>386</v>
      </c>
    </row>
    <row r="1345" spans="2:20" hidden="1" x14ac:dyDescent="0.45">
      <c r="B1345" s="29" t="s">
        <v>33</v>
      </c>
      <c r="F1345" t="s">
        <v>1278</v>
      </c>
      <c r="G1345" t="s">
        <v>1279</v>
      </c>
      <c r="H1345" t="s">
        <v>429</v>
      </c>
      <c r="I1345" t="s">
        <v>225</v>
      </c>
      <c r="J1345" t="s">
        <v>395</v>
      </c>
      <c r="K1345" t="s">
        <v>391</v>
      </c>
      <c r="M1345" t="s">
        <v>228</v>
      </c>
      <c r="N1345" t="s">
        <v>33</v>
      </c>
      <c r="O1345">
        <v>16</v>
      </c>
      <c r="P1345" t="s">
        <v>385</v>
      </c>
      <c r="Q1345"/>
      <c r="T1345" t="s">
        <v>386</v>
      </c>
    </row>
    <row r="1346" spans="2:20" hidden="1" x14ac:dyDescent="0.45">
      <c r="F1346" t="s">
        <v>1278</v>
      </c>
      <c r="G1346" t="s">
        <v>1279</v>
      </c>
      <c r="H1346" t="s">
        <v>428</v>
      </c>
      <c r="I1346" t="s">
        <v>225</v>
      </c>
      <c r="J1346" t="s">
        <v>384</v>
      </c>
      <c r="K1346" t="s">
        <v>391</v>
      </c>
      <c r="M1346" t="s">
        <v>228</v>
      </c>
      <c r="N1346" t="s">
        <v>236</v>
      </c>
      <c r="O1346">
        <v>7037</v>
      </c>
      <c r="P1346" t="s">
        <v>385</v>
      </c>
      <c r="Q1346"/>
      <c r="T1346" t="s">
        <v>386</v>
      </c>
    </row>
    <row r="1347" spans="2:20" hidden="1" x14ac:dyDescent="0.45">
      <c r="B1347" s="29" t="s">
        <v>26</v>
      </c>
      <c r="F1347" t="s">
        <v>1278</v>
      </c>
      <c r="G1347" t="s">
        <v>1279</v>
      </c>
      <c r="H1347" t="s">
        <v>428</v>
      </c>
      <c r="I1347" t="s">
        <v>225</v>
      </c>
      <c r="J1347" t="s">
        <v>384</v>
      </c>
      <c r="K1347" t="s">
        <v>391</v>
      </c>
      <c r="M1347" t="s">
        <v>228</v>
      </c>
      <c r="N1347" t="s">
        <v>26</v>
      </c>
      <c r="O1347">
        <v>1050</v>
      </c>
      <c r="P1347" t="s">
        <v>385</v>
      </c>
      <c r="Q1347"/>
      <c r="T1347" t="s">
        <v>386</v>
      </c>
    </row>
    <row r="1348" spans="2:20" hidden="1" x14ac:dyDescent="0.45">
      <c r="B1348" s="29" t="s">
        <v>26</v>
      </c>
      <c r="D1348" s="29" t="s">
        <v>53</v>
      </c>
      <c r="F1348" t="s">
        <v>1278</v>
      </c>
      <c r="G1348" t="s">
        <v>1279</v>
      </c>
      <c r="H1348" t="s">
        <v>423</v>
      </c>
      <c r="I1348" t="s">
        <v>225</v>
      </c>
      <c r="J1348" t="s">
        <v>416</v>
      </c>
      <c r="K1348" t="s">
        <v>35</v>
      </c>
      <c r="M1348" t="s">
        <v>228</v>
      </c>
      <c r="N1348" t="s">
        <v>26</v>
      </c>
      <c r="O1348">
        <v>31077</v>
      </c>
      <c r="P1348" t="s">
        <v>385</v>
      </c>
      <c r="Q1348"/>
      <c r="T1348" t="s">
        <v>386</v>
      </c>
    </row>
    <row r="1349" spans="2:20" hidden="1" x14ac:dyDescent="0.45">
      <c r="B1349" s="29" t="s">
        <v>26</v>
      </c>
      <c r="D1349" s="29" t="s">
        <v>53</v>
      </c>
      <c r="F1349" t="s">
        <v>1278</v>
      </c>
      <c r="G1349" t="s">
        <v>1279</v>
      </c>
      <c r="H1349" t="s">
        <v>424</v>
      </c>
      <c r="I1349" t="s">
        <v>225</v>
      </c>
      <c r="J1349" t="s">
        <v>414</v>
      </c>
      <c r="K1349" t="s">
        <v>35</v>
      </c>
      <c r="M1349" t="s">
        <v>228</v>
      </c>
      <c r="N1349" t="s">
        <v>26</v>
      </c>
      <c r="O1349">
        <v>22101</v>
      </c>
      <c r="P1349" t="s">
        <v>385</v>
      </c>
      <c r="Q1349"/>
      <c r="T1349" t="s">
        <v>386</v>
      </c>
    </row>
    <row r="1350" spans="2:20" hidden="1" x14ac:dyDescent="0.45">
      <c r="D1350" s="29" t="s">
        <v>53</v>
      </c>
      <c r="F1350" t="s">
        <v>1278</v>
      </c>
      <c r="G1350" t="s">
        <v>1279</v>
      </c>
      <c r="H1350" t="s">
        <v>424</v>
      </c>
      <c r="I1350" t="s">
        <v>225</v>
      </c>
      <c r="J1350" t="s">
        <v>414</v>
      </c>
      <c r="K1350" t="s">
        <v>35</v>
      </c>
      <c r="M1350" t="s">
        <v>228</v>
      </c>
      <c r="N1350" t="s">
        <v>400</v>
      </c>
      <c r="O1350">
        <v>8</v>
      </c>
      <c r="P1350" t="s">
        <v>385</v>
      </c>
      <c r="Q1350"/>
      <c r="T1350" t="s">
        <v>386</v>
      </c>
    </row>
    <row r="1351" spans="2:20" hidden="1" x14ac:dyDescent="0.45">
      <c r="B1351" s="29" t="s">
        <v>27</v>
      </c>
      <c r="D1351" s="29" t="s">
        <v>53</v>
      </c>
      <c r="F1351" t="s">
        <v>1278</v>
      </c>
      <c r="G1351" t="s">
        <v>1279</v>
      </c>
      <c r="H1351" t="s">
        <v>423</v>
      </c>
      <c r="I1351" t="s">
        <v>225</v>
      </c>
      <c r="J1351" t="s">
        <v>416</v>
      </c>
      <c r="K1351" t="s">
        <v>35</v>
      </c>
      <c r="M1351" t="s">
        <v>228</v>
      </c>
      <c r="N1351" t="s">
        <v>27</v>
      </c>
      <c r="O1351">
        <v>1005</v>
      </c>
      <c r="P1351" t="s">
        <v>385</v>
      </c>
      <c r="Q1351"/>
      <c r="T1351" t="s">
        <v>386</v>
      </c>
    </row>
    <row r="1352" spans="2:20" hidden="1" x14ac:dyDescent="0.45">
      <c r="B1352" s="29" t="s">
        <v>24</v>
      </c>
      <c r="D1352" s="29" t="s">
        <v>53</v>
      </c>
      <c r="F1352" t="s">
        <v>1278</v>
      </c>
      <c r="G1352" t="s">
        <v>1279</v>
      </c>
      <c r="H1352" t="s">
        <v>423</v>
      </c>
      <c r="I1352" t="s">
        <v>225</v>
      </c>
      <c r="J1352" t="s">
        <v>416</v>
      </c>
      <c r="K1352" t="s">
        <v>35</v>
      </c>
      <c r="M1352" t="s">
        <v>228</v>
      </c>
      <c r="N1352" t="s">
        <v>261</v>
      </c>
      <c r="O1352">
        <v>1725</v>
      </c>
      <c r="P1352" t="s">
        <v>385</v>
      </c>
      <c r="Q1352"/>
      <c r="T1352" t="s">
        <v>386</v>
      </c>
    </row>
    <row r="1353" spans="2:20" hidden="1" x14ac:dyDescent="0.45">
      <c r="B1353" s="29" t="s">
        <v>26</v>
      </c>
      <c r="D1353" s="29" t="s">
        <v>53</v>
      </c>
      <c r="F1353" t="s">
        <v>1278</v>
      </c>
      <c r="G1353" t="s">
        <v>1279</v>
      </c>
      <c r="H1353" t="s">
        <v>421</v>
      </c>
      <c r="I1353" t="s">
        <v>225</v>
      </c>
      <c r="J1353" t="s">
        <v>409</v>
      </c>
      <c r="K1353" t="s">
        <v>35</v>
      </c>
      <c r="M1353" t="s">
        <v>228</v>
      </c>
      <c r="N1353" t="s">
        <v>26</v>
      </c>
      <c r="O1353">
        <v>7663</v>
      </c>
      <c r="P1353" t="s">
        <v>385</v>
      </c>
      <c r="Q1353"/>
      <c r="T1353" t="s">
        <v>386</v>
      </c>
    </row>
    <row r="1354" spans="2:20" hidden="1" x14ac:dyDescent="0.45">
      <c r="B1354" s="29" t="s">
        <v>30</v>
      </c>
      <c r="D1354" s="29" t="s">
        <v>53</v>
      </c>
      <c r="F1354" t="s">
        <v>1278</v>
      </c>
      <c r="G1354" t="s">
        <v>1279</v>
      </c>
      <c r="H1354" t="s">
        <v>423</v>
      </c>
      <c r="I1354" t="s">
        <v>225</v>
      </c>
      <c r="J1354" t="s">
        <v>416</v>
      </c>
      <c r="K1354" t="s">
        <v>35</v>
      </c>
      <c r="M1354" t="s">
        <v>228</v>
      </c>
      <c r="N1354" t="s">
        <v>30</v>
      </c>
      <c r="O1354">
        <v>800</v>
      </c>
      <c r="P1354" t="s">
        <v>385</v>
      </c>
      <c r="Q1354"/>
      <c r="T1354" t="s">
        <v>386</v>
      </c>
    </row>
    <row r="1355" spans="2:20" hidden="1" x14ac:dyDescent="0.45">
      <c r="B1355" s="29" t="s">
        <v>43</v>
      </c>
      <c r="D1355" s="29" t="s">
        <v>53</v>
      </c>
      <c r="F1355" t="s">
        <v>1278</v>
      </c>
      <c r="G1355" t="s">
        <v>1279</v>
      </c>
      <c r="H1355" t="s">
        <v>423</v>
      </c>
      <c r="I1355" t="s">
        <v>225</v>
      </c>
      <c r="J1355" t="s">
        <v>416</v>
      </c>
      <c r="K1355" t="s">
        <v>35</v>
      </c>
      <c r="M1355" t="s">
        <v>228</v>
      </c>
      <c r="N1355" t="s">
        <v>28</v>
      </c>
      <c r="O1355">
        <v>1005</v>
      </c>
      <c r="P1355" t="s">
        <v>385</v>
      </c>
      <c r="Q1355"/>
      <c r="T1355" t="s">
        <v>386</v>
      </c>
    </row>
    <row r="1356" spans="2:20" hidden="1" x14ac:dyDescent="0.45">
      <c r="B1356" s="29" t="s">
        <v>24</v>
      </c>
      <c r="D1356" s="29" t="s">
        <v>53</v>
      </c>
      <c r="F1356" t="s">
        <v>1278</v>
      </c>
      <c r="G1356" t="s">
        <v>1279</v>
      </c>
      <c r="H1356" t="s">
        <v>420</v>
      </c>
      <c r="I1356" t="s">
        <v>225</v>
      </c>
      <c r="J1356" t="s">
        <v>407</v>
      </c>
      <c r="K1356" t="s">
        <v>35</v>
      </c>
      <c r="M1356" t="s">
        <v>228</v>
      </c>
      <c r="N1356" t="s">
        <v>261</v>
      </c>
      <c r="O1356">
        <v>625</v>
      </c>
      <c r="P1356" t="s">
        <v>385</v>
      </c>
      <c r="Q1356"/>
      <c r="T1356" t="s">
        <v>386</v>
      </c>
    </row>
    <row r="1357" spans="2:20" hidden="1" x14ac:dyDescent="0.45">
      <c r="D1357" s="29" t="s">
        <v>53</v>
      </c>
      <c r="F1357" t="s">
        <v>1278</v>
      </c>
      <c r="G1357" t="s">
        <v>1279</v>
      </c>
      <c r="H1357" t="s">
        <v>425</v>
      </c>
      <c r="I1357" t="s">
        <v>225</v>
      </c>
      <c r="J1357" t="s">
        <v>418</v>
      </c>
      <c r="K1357" t="s">
        <v>35</v>
      </c>
      <c r="M1357" t="s">
        <v>228</v>
      </c>
      <c r="N1357" t="s">
        <v>236</v>
      </c>
      <c r="O1357">
        <v>950</v>
      </c>
      <c r="P1357" t="s">
        <v>385</v>
      </c>
      <c r="Q1357"/>
      <c r="T1357" t="s">
        <v>386</v>
      </c>
    </row>
    <row r="1358" spans="2:20" hidden="1" x14ac:dyDescent="0.45">
      <c r="C1358" s="29" t="s">
        <v>60</v>
      </c>
      <c r="F1358" t="s">
        <v>1282</v>
      </c>
      <c r="G1358" t="s">
        <v>1283</v>
      </c>
      <c r="H1358" t="s">
        <v>255</v>
      </c>
      <c r="I1358" t="s">
        <v>225</v>
      </c>
      <c r="J1358" t="s">
        <v>1284</v>
      </c>
      <c r="K1358" t="s">
        <v>1285</v>
      </c>
      <c r="M1358" t="s">
        <v>228</v>
      </c>
      <c r="N1358" t="s">
        <v>242</v>
      </c>
      <c r="O1358">
        <v>15</v>
      </c>
      <c r="P1358" t="s">
        <v>234</v>
      </c>
      <c r="Q1358"/>
      <c r="R1358">
        <v>6</v>
      </c>
      <c r="S1358">
        <v>18</v>
      </c>
      <c r="T1358" t="s">
        <v>377</v>
      </c>
    </row>
    <row r="1359" spans="2:20" hidden="1" x14ac:dyDescent="0.45">
      <c r="C1359" s="29" t="s">
        <v>60</v>
      </c>
      <c r="F1359" t="s">
        <v>1282</v>
      </c>
      <c r="G1359" t="s">
        <v>1283</v>
      </c>
      <c r="H1359" t="s">
        <v>255</v>
      </c>
      <c r="I1359" t="s">
        <v>225</v>
      </c>
      <c r="J1359" t="s">
        <v>1284</v>
      </c>
      <c r="K1359" t="s">
        <v>1285</v>
      </c>
      <c r="M1359" t="s">
        <v>228</v>
      </c>
      <c r="N1359" t="s">
        <v>267</v>
      </c>
      <c r="O1359">
        <v>300</v>
      </c>
      <c r="P1359" t="s">
        <v>234</v>
      </c>
      <c r="Q1359"/>
      <c r="R1359">
        <v>120</v>
      </c>
      <c r="S1359">
        <v>360</v>
      </c>
      <c r="T1359" t="s">
        <v>377</v>
      </c>
    </row>
    <row r="1360" spans="2:20" hidden="1" x14ac:dyDescent="0.45">
      <c r="C1360" s="29" t="s">
        <v>60</v>
      </c>
      <c r="F1360" t="s">
        <v>1282</v>
      </c>
      <c r="G1360" t="s">
        <v>1283</v>
      </c>
      <c r="H1360" t="s">
        <v>255</v>
      </c>
      <c r="I1360" t="s">
        <v>225</v>
      </c>
      <c r="J1360" t="s">
        <v>1284</v>
      </c>
      <c r="K1360" t="s">
        <v>1285</v>
      </c>
      <c r="M1360" t="s">
        <v>228</v>
      </c>
      <c r="N1360" t="s">
        <v>279</v>
      </c>
      <c r="O1360">
        <v>20</v>
      </c>
      <c r="P1360" t="s">
        <v>234</v>
      </c>
      <c r="Q1360"/>
      <c r="R1360">
        <v>6</v>
      </c>
      <c r="S1360">
        <v>24</v>
      </c>
      <c r="T1360" t="s">
        <v>377</v>
      </c>
    </row>
    <row r="1361" spans="1:20" hidden="1" x14ac:dyDescent="0.45">
      <c r="C1361" s="29" t="s">
        <v>60</v>
      </c>
      <c r="F1361" t="s">
        <v>1282</v>
      </c>
      <c r="G1361" t="s">
        <v>1283</v>
      </c>
      <c r="H1361" t="s">
        <v>255</v>
      </c>
      <c r="I1361" t="s">
        <v>225</v>
      </c>
      <c r="J1361" t="s">
        <v>1284</v>
      </c>
      <c r="K1361" t="s">
        <v>1285</v>
      </c>
      <c r="M1361" t="s">
        <v>228</v>
      </c>
      <c r="N1361" t="s">
        <v>291</v>
      </c>
      <c r="O1361">
        <v>170</v>
      </c>
      <c r="P1361" t="s">
        <v>257</v>
      </c>
      <c r="Q1361"/>
      <c r="R1361">
        <v>85</v>
      </c>
      <c r="S1361">
        <v>260</v>
      </c>
      <c r="T1361" t="s">
        <v>349</v>
      </c>
    </row>
    <row r="1362" spans="1:20" hidden="1" x14ac:dyDescent="0.45">
      <c r="C1362" s="29" t="s">
        <v>60</v>
      </c>
      <c r="F1362" t="s">
        <v>1282</v>
      </c>
      <c r="G1362" t="s">
        <v>1283</v>
      </c>
      <c r="H1362" t="s">
        <v>255</v>
      </c>
      <c r="I1362" t="s">
        <v>225</v>
      </c>
      <c r="J1362" t="s">
        <v>1284</v>
      </c>
      <c r="K1362" t="s">
        <v>1285</v>
      </c>
      <c r="M1362" t="s">
        <v>228</v>
      </c>
      <c r="N1362" t="s">
        <v>246</v>
      </c>
      <c r="O1362">
        <v>500</v>
      </c>
      <c r="P1362" t="s">
        <v>247</v>
      </c>
      <c r="Q1362"/>
      <c r="R1362">
        <v>300</v>
      </c>
      <c r="S1362">
        <v>1200</v>
      </c>
      <c r="T1362" t="s">
        <v>377</v>
      </c>
    </row>
    <row r="1363" spans="1:20" hidden="1" x14ac:dyDescent="0.45">
      <c r="C1363" s="29" t="s">
        <v>60</v>
      </c>
      <c r="F1363" t="s">
        <v>1282</v>
      </c>
      <c r="G1363" t="s">
        <v>1283</v>
      </c>
      <c r="H1363" t="s">
        <v>255</v>
      </c>
      <c r="I1363" t="s">
        <v>225</v>
      </c>
      <c r="J1363" t="s">
        <v>1284</v>
      </c>
      <c r="K1363" t="s">
        <v>1285</v>
      </c>
      <c r="M1363" t="s">
        <v>228</v>
      </c>
      <c r="N1363" t="s">
        <v>358</v>
      </c>
      <c r="O1363">
        <v>100</v>
      </c>
      <c r="P1363" t="s">
        <v>234</v>
      </c>
      <c r="Q1363"/>
      <c r="R1363">
        <v>60</v>
      </c>
      <c r="S1363">
        <v>180</v>
      </c>
      <c r="T1363" t="s">
        <v>377</v>
      </c>
    </row>
    <row r="1364" spans="1:20" hidden="1" x14ac:dyDescent="0.45">
      <c r="C1364" s="29" t="s">
        <v>60</v>
      </c>
      <c r="F1364" t="s">
        <v>1282</v>
      </c>
      <c r="G1364" t="s">
        <v>1283</v>
      </c>
      <c r="H1364" t="s">
        <v>255</v>
      </c>
      <c r="I1364" t="s">
        <v>225</v>
      </c>
      <c r="J1364" t="s">
        <v>1284</v>
      </c>
      <c r="K1364" t="s">
        <v>1285</v>
      </c>
      <c r="M1364" t="s">
        <v>228</v>
      </c>
      <c r="N1364" t="s">
        <v>262</v>
      </c>
      <c r="O1364">
        <v>6</v>
      </c>
      <c r="P1364" t="s">
        <v>234</v>
      </c>
      <c r="Q1364"/>
      <c r="R1364">
        <v>3</v>
      </c>
      <c r="S1364">
        <v>7.2</v>
      </c>
      <c r="T1364" t="s">
        <v>377</v>
      </c>
    </row>
    <row r="1365" spans="1:20" hidden="1" x14ac:dyDescent="0.45">
      <c r="C1365" s="29" t="s">
        <v>60</v>
      </c>
      <c r="F1365" t="s">
        <v>1282</v>
      </c>
      <c r="G1365" t="s">
        <v>1283</v>
      </c>
      <c r="H1365" t="s">
        <v>255</v>
      </c>
      <c r="I1365" t="s">
        <v>225</v>
      </c>
      <c r="J1365" t="s">
        <v>1284</v>
      </c>
      <c r="K1365" t="s">
        <v>1285</v>
      </c>
      <c r="M1365" t="s">
        <v>228</v>
      </c>
      <c r="N1365" t="s">
        <v>236</v>
      </c>
      <c r="O1365">
        <v>261</v>
      </c>
      <c r="P1365" t="s">
        <v>237</v>
      </c>
      <c r="Q1365"/>
      <c r="R1365">
        <v>130</v>
      </c>
      <c r="S1365">
        <v>400</v>
      </c>
      <c r="T1365" t="s">
        <v>1286</v>
      </c>
    </row>
    <row r="1366" spans="1:20" hidden="1" x14ac:dyDescent="0.45">
      <c r="C1366" s="29" t="s">
        <v>60</v>
      </c>
      <c r="D1366" s="29" t="s">
        <v>51</v>
      </c>
      <c r="F1366" t="s">
        <v>1282</v>
      </c>
      <c r="G1366" t="s">
        <v>1283</v>
      </c>
      <c r="H1366" t="s">
        <v>1287</v>
      </c>
      <c r="I1366" t="s">
        <v>225</v>
      </c>
      <c r="J1366" t="s">
        <v>1288</v>
      </c>
      <c r="K1366" t="s">
        <v>1289</v>
      </c>
      <c r="M1366" t="s">
        <v>228</v>
      </c>
      <c r="N1366" t="s">
        <v>303</v>
      </c>
      <c r="O1366">
        <v>0.5</v>
      </c>
      <c r="P1366" t="s">
        <v>234</v>
      </c>
      <c r="Q1366"/>
      <c r="R1366">
        <v>0.25</v>
      </c>
      <c r="S1366">
        <v>1.1000000000000001</v>
      </c>
      <c r="T1366" t="s">
        <v>350</v>
      </c>
    </row>
    <row r="1367" spans="1:20" hidden="1" x14ac:dyDescent="0.45">
      <c r="B1367" s="29" t="s">
        <v>29</v>
      </c>
      <c r="C1367" s="29" t="s">
        <v>60</v>
      </c>
      <c r="D1367" s="29" t="s">
        <v>46</v>
      </c>
      <c r="F1367" t="s">
        <v>1282</v>
      </c>
      <c r="G1367" t="s">
        <v>1283</v>
      </c>
      <c r="H1367" t="s">
        <v>268</v>
      </c>
      <c r="I1367" t="s">
        <v>225</v>
      </c>
      <c r="J1367" t="s">
        <v>1284</v>
      </c>
      <c r="K1367" t="s">
        <v>18</v>
      </c>
      <c r="M1367" t="s">
        <v>228</v>
      </c>
      <c r="N1367" t="s">
        <v>29</v>
      </c>
      <c r="O1367">
        <v>0.3</v>
      </c>
      <c r="P1367" t="s">
        <v>237</v>
      </c>
      <c r="Q1367">
        <f>O1367/'Building Calcs'!$B$2</f>
        <v>3.16516755786E-7</v>
      </c>
      <c r="R1367">
        <v>0.18</v>
      </c>
      <c r="S1367">
        <v>0.42</v>
      </c>
      <c r="T1367" t="s">
        <v>1255</v>
      </c>
    </row>
    <row r="1368" spans="1:20" hidden="1" x14ac:dyDescent="0.45">
      <c r="B1368" s="29" t="s">
        <v>27</v>
      </c>
      <c r="C1368" s="29" t="s">
        <v>60</v>
      </c>
      <c r="D1368" s="29" t="s">
        <v>46</v>
      </c>
      <c r="F1368" t="s">
        <v>1282</v>
      </c>
      <c r="G1368" t="s">
        <v>1283</v>
      </c>
      <c r="H1368" t="s">
        <v>268</v>
      </c>
      <c r="I1368" t="s">
        <v>225</v>
      </c>
      <c r="J1368" t="s">
        <v>1284</v>
      </c>
      <c r="K1368" t="s">
        <v>18</v>
      </c>
      <c r="M1368" t="s">
        <v>228</v>
      </c>
      <c r="N1368" t="s">
        <v>27</v>
      </c>
      <c r="O1368">
        <v>0.2</v>
      </c>
      <c r="P1368" t="s">
        <v>237</v>
      </c>
      <c r="Q1368">
        <f>O1368/'Building Calcs'!$B$2</f>
        <v>2.1101117052400001E-7</v>
      </c>
      <c r="R1368">
        <v>0.12</v>
      </c>
      <c r="S1368">
        <v>0.28000000000000003</v>
      </c>
      <c r="T1368" t="s">
        <v>1246</v>
      </c>
    </row>
    <row r="1369" spans="1:20" hidden="1" x14ac:dyDescent="0.45">
      <c r="C1369" s="29" t="s">
        <v>60</v>
      </c>
      <c r="D1369" s="29" t="s">
        <v>46</v>
      </c>
      <c r="F1369" t="s">
        <v>1282</v>
      </c>
      <c r="G1369" t="s">
        <v>1283</v>
      </c>
      <c r="H1369" t="s">
        <v>268</v>
      </c>
      <c r="I1369" t="s">
        <v>225</v>
      </c>
      <c r="J1369" t="s">
        <v>1284</v>
      </c>
      <c r="K1369" t="s">
        <v>18</v>
      </c>
      <c r="M1369" t="s">
        <v>228</v>
      </c>
      <c r="N1369" t="s">
        <v>233</v>
      </c>
      <c r="O1369">
        <v>0.12</v>
      </c>
      <c r="P1369" t="s">
        <v>234</v>
      </c>
      <c r="Q1369"/>
      <c r="R1369">
        <v>0.06</v>
      </c>
      <c r="S1369">
        <v>0.24</v>
      </c>
      <c r="T1369" t="s">
        <v>1257</v>
      </c>
    </row>
    <row r="1370" spans="1:20" hidden="1" x14ac:dyDescent="0.45">
      <c r="C1370" s="29" t="s">
        <v>60</v>
      </c>
      <c r="D1370" s="29" t="s">
        <v>46</v>
      </c>
      <c r="F1370" t="s">
        <v>1282</v>
      </c>
      <c r="G1370" t="s">
        <v>1283</v>
      </c>
      <c r="H1370" t="s">
        <v>268</v>
      </c>
      <c r="I1370" t="s">
        <v>225</v>
      </c>
      <c r="J1370" t="s">
        <v>1284</v>
      </c>
      <c r="K1370" t="s">
        <v>18</v>
      </c>
      <c r="M1370" t="s">
        <v>228</v>
      </c>
      <c r="N1370" t="s">
        <v>246</v>
      </c>
      <c r="O1370">
        <v>1.5</v>
      </c>
      <c r="P1370" t="s">
        <v>247</v>
      </c>
      <c r="Q1370"/>
      <c r="R1370">
        <v>0.8</v>
      </c>
      <c r="S1370">
        <v>2.2999999999999998</v>
      </c>
      <c r="T1370" t="s">
        <v>1269</v>
      </c>
    </row>
    <row r="1371" spans="1:20" hidden="1" x14ac:dyDescent="0.45">
      <c r="C1371" s="29" t="s">
        <v>60</v>
      </c>
      <c r="D1371" s="29" t="s">
        <v>51</v>
      </c>
      <c r="F1371" t="s">
        <v>1282</v>
      </c>
      <c r="G1371" t="s">
        <v>1283</v>
      </c>
      <c r="H1371" t="s">
        <v>1287</v>
      </c>
      <c r="I1371" t="s">
        <v>225</v>
      </c>
      <c r="J1371" t="s">
        <v>1288</v>
      </c>
      <c r="K1371" t="s">
        <v>1289</v>
      </c>
      <c r="M1371" t="s">
        <v>228</v>
      </c>
      <c r="N1371" t="s">
        <v>233</v>
      </c>
      <c r="O1371">
        <v>0.19</v>
      </c>
      <c r="P1371" t="s">
        <v>234</v>
      </c>
      <c r="Q1371"/>
      <c r="R1371">
        <v>0.05</v>
      </c>
      <c r="S1371">
        <v>12</v>
      </c>
      <c r="T1371" t="s">
        <v>433</v>
      </c>
    </row>
    <row r="1372" spans="1:20" hidden="1" x14ac:dyDescent="0.45">
      <c r="B1372" s="29" t="s">
        <v>24</v>
      </c>
      <c r="C1372" s="29" t="s">
        <v>60</v>
      </c>
      <c r="D1372" s="29" t="s">
        <v>51</v>
      </c>
      <c r="F1372" t="s">
        <v>1282</v>
      </c>
      <c r="G1372" t="s">
        <v>1283</v>
      </c>
      <c r="H1372" t="s">
        <v>1287</v>
      </c>
      <c r="I1372" t="s">
        <v>225</v>
      </c>
      <c r="J1372" t="s">
        <v>1288</v>
      </c>
      <c r="K1372" t="s">
        <v>1289</v>
      </c>
      <c r="M1372" t="s">
        <v>228</v>
      </c>
      <c r="N1372" t="s">
        <v>261</v>
      </c>
      <c r="O1372">
        <v>600</v>
      </c>
      <c r="P1372" t="s">
        <v>237</v>
      </c>
      <c r="Q1372">
        <f>O1372/'Building Calcs'!$B$2</f>
        <v>6.3303351157200001E-4</v>
      </c>
      <c r="R1372">
        <v>20</v>
      </c>
      <c r="S1372">
        <v>3000</v>
      </c>
      <c r="T1372" t="s">
        <v>1290</v>
      </c>
    </row>
    <row r="1373" spans="1:20" hidden="1" x14ac:dyDescent="0.45">
      <c r="A1373" s="29" t="s">
        <v>3065</v>
      </c>
      <c r="B1373" s="29" t="s">
        <v>30</v>
      </c>
      <c r="C1373" s="29" t="s">
        <v>60</v>
      </c>
      <c r="D1373" s="29" t="s">
        <v>46</v>
      </c>
      <c r="F1373" t="s">
        <v>1282</v>
      </c>
      <c r="G1373" t="s">
        <v>1283</v>
      </c>
      <c r="H1373" t="s">
        <v>306</v>
      </c>
      <c r="I1373" t="s">
        <v>225</v>
      </c>
      <c r="J1373" t="s">
        <v>1291</v>
      </c>
      <c r="K1373" t="s">
        <v>18</v>
      </c>
      <c r="M1373" t="s">
        <v>228</v>
      </c>
      <c r="N1373" t="s">
        <v>30</v>
      </c>
      <c r="O1373">
        <v>5.4</v>
      </c>
      <c r="P1373" t="s">
        <v>229</v>
      </c>
      <c r="Q1373"/>
      <c r="R1373">
        <v>2.7</v>
      </c>
      <c r="S1373">
        <v>11</v>
      </c>
      <c r="T1373" t="s">
        <v>1292</v>
      </c>
    </row>
    <row r="1374" spans="1:20" hidden="1" x14ac:dyDescent="0.45">
      <c r="A1374" s="29" t="s">
        <v>3065</v>
      </c>
      <c r="B1374" s="29" t="s">
        <v>26</v>
      </c>
      <c r="C1374" s="29" t="s">
        <v>60</v>
      </c>
      <c r="D1374" s="29" t="s">
        <v>46</v>
      </c>
      <c r="F1374" t="s">
        <v>1282</v>
      </c>
      <c r="G1374" t="s">
        <v>1283</v>
      </c>
      <c r="H1374" t="s">
        <v>306</v>
      </c>
      <c r="I1374" t="s">
        <v>225</v>
      </c>
      <c r="J1374" t="s">
        <v>1291</v>
      </c>
      <c r="K1374" t="s">
        <v>18</v>
      </c>
      <c r="M1374" t="s">
        <v>228</v>
      </c>
      <c r="N1374" t="s">
        <v>26</v>
      </c>
      <c r="O1374">
        <v>60</v>
      </c>
      <c r="P1374" t="s">
        <v>237</v>
      </c>
      <c r="Q1374">
        <f>O1374/'Building Calcs'!$B$2</f>
        <v>6.3303351157199998E-5</v>
      </c>
      <c r="R1374">
        <v>36</v>
      </c>
      <c r="S1374">
        <v>84</v>
      </c>
      <c r="T1374" t="s">
        <v>1255</v>
      </c>
    </row>
    <row r="1375" spans="1:20" hidden="1" x14ac:dyDescent="0.45">
      <c r="A1375" s="29" t="s">
        <v>3065</v>
      </c>
      <c r="B1375" s="29" t="s">
        <v>29</v>
      </c>
      <c r="C1375" s="29" t="s">
        <v>60</v>
      </c>
      <c r="D1375" s="29" t="s">
        <v>46</v>
      </c>
      <c r="F1375" t="s">
        <v>1282</v>
      </c>
      <c r="G1375" t="s">
        <v>1283</v>
      </c>
      <c r="H1375" t="s">
        <v>306</v>
      </c>
      <c r="I1375" t="s">
        <v>225</v>
      </c>
      <c r="J1375" t="s">
        <v>1291</v>
      </c>
      <c r="K1375" t="s">
        <v>18</v>
      </c>
      <c r="M1375" t="s">
        <v>228</v>
      </c>
      <c r="N1375" t="s">
        <v>29</v>
      </c>
      <c r="O1375">
        <v>0.3</v>
      </c>
      <c r="P1375" t="s">
        <v>237</v>
      </c>
      <c r="Q1375">
        <f>O1375/'Building Calcs'!$B$2</f>
        <v>3.16516755786E-7</v>
      </c>
      <c r="R1375">
        <v>0.18</v>
      </c>
      <c r="S1375">
        <v>0.42</v>
      </c>
      <c r="T1375" t="s">
        <v>1255</v>
      </c>
    </row>
    <row r="1376" spans="1:20" hidden="1" x14ac:dyDescent="0.45">
      <c r="C1376" s="29" t="s">
        <v>60</v>
      </c>
      <c r="D1376" s="29" t="s">
        <v>46</v>
      </c>
      <c r="F1376" t="s">
        <v>1282</v>
      </c>
      <c r="G1376" t="s">
        <v>1283</v>
      </c>
      <c r="H1376" t="s">
        <v>306</v>
      </c>
      <c r="I1376" t="s">
        <v>225</v>
      </c>
      <c r="J1376" t="s">
        <v>1291</v>
      </c>
      <c r="K1376" t="s">
        <v>18</v>
      </c>
      <c r="M1376" t="s">
        <v>228</v>
      </c>
      <c r="N1376" t="s">
        <v>253</v>
      </c>
      <c r="O1376">
        <v>2.5000000000000001E-4</v>
      </c>
      <c r="P1376" t="s">
        <v>234</v>
      </c>
      <c r="Q1376"/>
      <c r="R1376">
        <v>1.2999999999999999E-4</v>
      </c>
      <c r="S1376">
        <v>5.0000000000000001E-4</v>
      </c>
      <c r="T1376" t="s">
        <v>1257</v>
      </c>
    </row>
    <row r="1377" spans="2:20" hidden="1" x14ac:dyDescent="0.45">
      <c r="C1377" s="29" t="s">
        <v>60</v>
      </c>
      <c r="F1377" t="s">
        <v>1282</v>
      </c>
      <c r="G1377" t="s">
        <v>1283</v>
      </c>
      <c r="H1377" t="s">
        <v>299</v>
      </c>
      <c r="I1377" t="s">
        <v>225</v>
      </c>
      <c r="J1377" t="s">
        <v>1293</v>
      </c>
      <c r="K1377" t="s">
        <v>1285</v>
      </c>
      <c r="M1377" t="s">
        <v>228</v>
      </c>
      <c r="N1377" t="s">
        <v>358</v>
      </c>
      <c r="O1377">
        <v>100</v>
      </c>
      <c r="P1377" t="s">
        <v>234</v>
      </c>
      <c r="Q1377"/>
      <c r="R1377">
        <v>60</v>
      </c>
      <c r="S1377">
        <v>140</v>
      </c>
      <c r="T1377" t="s">
        <v>377</v>
      </c>
    </row>
    <row r="1378" spans="2:20" hidden="1" x14ac:dyDescent="0.45">
      <c r="C1378" s="29" t="s">
        <v>60</v>
      </c>
      <c r="D1378" s="29" t="s">
        <v>46</v>
      </c>
      <c r="F1378" t="s">
        <v>1282</v>
      </c>
      <c r="G1378" t="s">
        <v>1283</v>
      </c>
      <c r="H1378" t="s">
        <v>306</v>
      </c>
      <c r="I1378" t="s">
        <v>225</v>
      </c>
      <c r="J1378" t="s">
        <v>1291</v>
      </c>
      <c r="K1378" t="s">
        <v>18</v>
      </c>
      <c r="M1378" t="s">
        <v>228</v>
      </c>
      <c r="N1378" t="s">
        <v>303</v>
      </c>
      <c r="O1378">
        <v>1.0999999999999999E-2</v>
      </c>
      <c r="P1378" t="s">
        <v>234</v>
      </c>
      <c r="Q1378"/>
      <c r="R1378">
        <v>3.8E-3</v>
      </c>
      <c r="S1378">
        <v>1.0999999999999999E-2</v>
      </c>
      <c r="T1378" t="s">
        <v>1254</v>
      </c>
    </row>
    <row r="1379" spans="2:20" hidden="1" x14ac:dyDescent="0.45">
      <c r="C1379" s="29" t="s">
        <v>60</v>
      </c>
      <c r="D1379" s="29" t="s">
        <v>46</v>
      </c>
      <c r="F1379" t="s">
        <v>1282</v>
      </c>
      <c r="G1379" t="s">
        <v>1283</v>
      </c>
      <c r="H1379" t="s">
        <v>306</v>
      </c>
      <c r="I1379" t="s">
        <v>225</v>
      </c>
      <c r="J1379" t="s">
        <v>1291</v>
      </c>
      <c r="K1379" t="s">
        <v>18</v>
      </c>
      <c r="M1379" t="s">
        <v>228</v>
      </c>
      <c r="N1379" t="s">
        <v>240</v>
      </c>
      <c r="O1379">
        <v>1.5E-3</v>
      </c>
      <c r="P1379" t="s">
        <v>234</v>
      </c>
      <c r="Q1379"/>
      <c r="R1379">
        <v>7.5000000000000002E-4</v>
      </c>
      <c r="S1379">
        <v>3.0000000000000001E-3</v>
      </c>
      <c r="T1379" t="s">
        <v>1257</v>
      </c>
    </row>
    <row r="1380" spans="2:20" hidden="1" x14ac:dyDescent="0.45">
      <c r="C1380" s="29" t="s">
        <v>60</v>
      </c>
      <c r="F1380" t="s">
        <v>1282</v>
      </c>
      <c r="G1380" t="s">
        <v>1283</v>
      </c>
      <c r="H1380" t="s">
        <v>299</v>
      </c>
      <c r="I1380" t="s">
        <v>225</v>
      </c>
      <c r="J1380" t="s">
        <v>1293</v>
      </c>
      <c r="K1380" t="s">
        <v>1285</v>
      </c>
      <c r="M1380" t="s">
        <v>228</v>
      </c>
      <c r="N1380" t="s">
        <v>262</v>
      </c>
      <c r="O1380">
        <v>3</v>
      </c>
      <c r="P1380" t="s">
        <v>234</v>
      </c>
      <c r="Q1380"/>
      <c r="R1380">
        <v>1.8</v>
      </c>
      <c r="S1380">
        <v>4.2</v>
      </c>
      <c r="T1380" t="s">
        <v>377</v>
      </c>
    </row>
    <row r="1381" spans="2:20" hidden="1" x14ac:dyDescent="0.45">
      <c r="B1381" s="29" t="s">
        <v>30</v>
      </c>
      <c r="C1381" s="29" t="s">
        <v>60</v>
      </c>
      <c r="F1381" t="s">
        <v>1282</v>
      </c>
      <c r="G1381" t="s">
        <v>1283</v>
      </c>
      <c r="H1381" t="s">
        <v>299</v>
      </c>
      <c r="I1381" t="s">
        <v>225</v>
      </c>
      <c r="J1381" t="s">
        <v>1293</v>
      </c>
      <c r="K1381" t="s">
        <v>1285</v>
      </c>
      <c r="M1381" t="s">
        <v>228</v>
      </c>
      <c r="N1381" t="s">
        <v>30</v>
      </c>
      <c r="O1381">
        <v>9.8390000000000004</v>
      </c>
      <c r="P1381" t="s">
        <v>229</v>
      </c>
      <c r="Q1381"/>
      <c r="R1381">
        <v>3</v>
      </c>
      <c r="S1381">
        <v>30</v>
      </c>
      <c r="T1381" t="s">
        <v>1294</v>
      </c>
    </row>
    <row r="1382" spans="2:20" hidden="1" x14ac:dyDescent="0.45">
      <c r="B1382" s="29" t="s">
        <v>43</v>
      </c>
      <c r="C1382" s="29" t="s">
        <v>60</v>
      </c>
      <c r="F1382" t="s">
        <v>1282</v>
      </c>
      <c r="G1382" t="s">
        <v>1283</v>
      </c>
      <c r="H1382" t="s">
        <v>299</v>
      </c>
      <c r="I1382" t="s">
        <v>225</v>
      </c>
      <c r="J1382" t="s">
        <v>1293</v>
      </c>
      <c r="K1382" t="s">
        <v>1285</v>
      </c>
      <c r="M1382" t="s">
        <v>228</v>
      </c>
      <c r="N1382" t="s">
        <v>28</v>
      </c>
      <c r="O1382">
        <v>330</v>
      </c>
      <c r="P1382" t="s">
        <v>237</v>
      </c>
      <c r="Q1382">
        <f>O1382/'Building Calcs'!$B$2</f>
        <v>3.4816843136460001E-4</v>
      </c>
      <c r="R1382">
        <v>198</v>
      </c>
      <c r="S1382">
        <v>462</v>
      </c>
      <c r="T1382" t="s">
        <v>377</v>
      </c>
    </row>
    <row r="1383" spans="2:20" hidden="1" x14ac:dyDescent="0.45">
      <c r="C1383" s="29" t="s">
        <v>60</v>
      </c>
      <c r="D1383" s="29" t="s">
        <v>51</v>
      </c>
      <c r="F1383" t="s">
        <v>1282</v>
      </c>
      <c r="G1383" t="s">
        <v>1283</v>
      </c>
      <c r="H1383" t="s">
        <v>1295</v>
      </c>
      <c r="I1383" t="s">
        <v>225</v>
      </c>
      <c r="J1383" t="s">
        <v>1296</v>
      </c>
      <c r="K1383" t="s">
        <v>1219</v>
      </c>
      <c r="M1383" t="s">
        <v>228</v>
      </c>
      <c r="N1383" t="s">
        <v>291</v>
      </c>
      <c r="O1383">
        <v>0.06</v>
      </c>
      <c r="P1383" t="s">
        <v>257</v>
      </c>
      <c r="Q1383"/>
      <c r="R1383">
        <v>6.0000000000000001E-3</v>
      </c>
      <c r="S1383">
        <v>0.6</v>
      </c>
      <c r="T1383" t="s">
        <v>376</v>
      </c>
    </row>
    <row r="1384" spans="2:20" hidden="1" x14ac:dyDescent="0.45">
      <c r="C1384" s="29" t="s">
        <v>60</v>
      </c>
      <c r="F1384" t="s">
        <v>1282</v>
      </c>
      <c r="G1384" t="s">
        <v>1283</v>
      </c>
      <c r="H1384" t="s">
        <v>299</v>
      </c>
      <c r="I1384" t="s">
        <v>225</v>
      </c>
      <c r="J1384" t="s">
        <v>1293</v>
      </c>
      <c r="K1384" t="s">
        <v>1285</v>
      </c>
      <c r="M1384" t="s">
        <v>228</v>
      </c>
      <c r="N1384" t="s">
        <v>242</v>
      </c>
      <c r="O1384">
        <v>10</v>
      </c>
      <c r="P1384" t="s">
        <v>234</v>
      </c>
      <c r="Q1384"/>
      <c r="R1384">
        <v>6</v>
      </c>
      <c r="S1384">
        <v>14</v>
      </c>
      <c r="T1384" t="s">
        <v>377</v>
      </c>
    </row>
    <row r="1385" spans="2:20" hidden="1" x14ac:dyDescent="0.45">
      <c r="C1385" s="29" t="s">
        <v>60</v>
      </c>
      <c r="F1385" t="s">
        <v>1282</v>
      </c>
      <c r="G1385" t="s">
        <v>1283</v>
      </c>
      <c r="H1385" t="s">
        <v>299</v>
      </c>
      <c r="I1385" t="s">
        <v>225</v>
      </c>
      <c r="J1385" t="s">
        <v>1293</v>
      </c>
      <c r="K1385" t="s">
        <v>1285</v>
      </c>
      <c r="M1385" t="s">
        <v>228</v>
      </c>
      <c r="N1385" t="s">
        <v>249</v>
      </c>
      <c r="O1385">
        <v>170</v>
      </c>
      <c r="P1385" t="s">
        <v>234</v>
      </c>
      <c r="Q1385"/>
      <c r="R1385">
        <v>102</v>
      </c>
      <c r="S1385">
        <v>238</v>
      </c>
      <c r="T1385" t="s">
        <v>377</v>
      </c>
    </row>
    <row r="1386" spans="2:20" hidden="1" x14ac:dyDescent="0.45">
      <c r="B1386" s="29" t="s">
        <v>26</v>
      </c>
      <c r="C1386" s="29" t="s">
        <v>60</v>
      </c>
      <c r="F1386" t="s">
        <v>1282</v>
      </c>
      <c r="G1386" t="s">
        <v>1283</v>
      </c>
      <c r="H1386" t="s">
        <v>304</v>
      </c>
      <c r="I1386" t="s">
        <v>225</v>
      </c>
      <c r="J1386" t="s">
        <v>1297</v>
      </c>
      <c r="K1386" t="s">
        <v>1285</v>
      </c>
      <c r="M1386" t="s">
        <v>228</v>
      </c>
      <c r="N1386" t="s">
        <v>26</v>
      </c>
      <c r="O1386">
        <v>100</v>
      </c>
      <c r="P1386" t="s">
        <v>237</v>
      </c>
      <c r="Q1386">
        <f>O1386/'Building Calcs'!$B$2</f>
        <v>1.0550558526200001E-4</v>
      </c>
      <c r="R1386">
        <v>60</v>
      </c>
      <c r="S1386">
        <v>150</v>
      </c>
      <c r="T1386" t="s">
        <v>377</v>
      </c>
    </row>
    <row r="1387" spans="2:20" hidden="1" x14ac:dyDescent="0.45">
      <c r="B1387" s="29" t="s">
        <v>27</v>
      </c>
      <c r="C1387" s="29" t="s">
        <v>60</v>
      </c>
      <c r="F1387" t="s">
        <v>1282</v>
      </c>
      <c r="G1387" t="s">
        <v>1283</v>
      </c>
      <c r="H1387" t="s">
        <v>304</v>
      </c>
      <c r="I1387" t="s">
        <v>225</v>
      </c>
      <c r="J1387" t="s">
        <v>1297</v>
      </c>
      <c r="K1387" t="s">
        <v>1285</v>
      </c>
      <c r="M1387" t="s">
        <v>228</v>
      </c>
      <c r="N1387" t="s">
        <v>27</v>
      </c>
      <c r="O1387">
        <v>450</v>
      </c>
      <c r="P1387" t="s">
        <v>237</v>
      </c>
      <c r="Q1387">
        <f>O1387/'Building Calcs'!$B$2</f>
        <v>4.7477513367900003E-4</v>
      </c>
      <c r="R1387">
        <v>228</v>
      </c>
      <c r="S1387">
        <v>480</v>
      </c>
      <c r="T1387" t="s">
        <v>377</v>
      </c>
    </row>
    <row r="1388" spans="2:20" hidden="1" x14ac:dyDescent="0.45">
      <c r="C1388" s="29" t="s">
        <v>60</v>
      </c>
      <c r="F1388" t="s">
        <v>1282</v>
      </c>
      <c r="G1388" t="s">
        <v>1283</v>
      </c>
      <c r="H1388" t="s">
        <v>304</v>
      </c>
      <c r="I1388" t="s">
        <v>225</v>
      </c>
      <c r="J1388" t="s">
        <v>1297</v>
      </c>
      <c r="K1388" t="s">
        <v>1285</v>
      </c>
      <c r="M1388" t="s">
        <v>228</v>
      </c>
      <c r="N1388" t="s">
        <v>265</v>
      </c>
      <c r="O1388">
        <v>20</v>
      </c>
      <c r="P1388" t="s">
        <v>234</v>
      </c>
      <c r="Q1388"/>
      <c r="R1388">
        <v>12</v>
      </c>
      <c r="S1388">
        <v>36</v>
      </c>
      <c r="T1388" t="s">
        <v>377</v>
      </c>
    </row>
    <row r="1389" spans="2:20" hidden="1" x14ac:dyDescent="0.45">
      <c r="C1389" s="29" t="s">
        <v>60</v>
      </c>
      <c r="F1389" t="s">
        <v>1282</v>
      </c>
      <c r="G1389" t="s">
        <v>1283</v>
      </c>
      <c r="H1389" t="s">
        <v>304</v>
      </c>
      <c r="I1389" t="s">
        <v>225</v>
      </c>
      <c r="J1389" t="s">
        <v>1297</v>
      </c>
      <c r="K1389" t="s">
        <v>1285</v>
      </c>
      <c r="M1389" t="s">
        <v>228</v>
      </c>
      <c r="N1389" t="s">
        <v>303</v>
      </c>
      <c r="O1389">
        <v>2</v>
      </c>
      <c r="P1389" t="s">
        <v>234</v>
      </c>
      <c r="Q1389"/>
      <c r="R1389">
        <v>1.2</v>
      </c>
      <c r="S1389">
        <v>2.4</v>
      </c>
      <c r="T1389" t="s">
        <v>377</v>
      </c>
    </row>
    <row r="1390" spans="2:20" hidden="1" x14ac:dyDescent="0.45">
      <c r="C1390" s="29" t="s">
        <v>60</v>
      </c>
      <c r="F1390" t="s">
        <v>1282</v>
      </c>
      <c r="G1390" t="s">
        <v>1283</v>
      </c>
      <c r="H1390" t="s">
        <v>304</v>
      </c>
      <c r="I1390" t="s">
        <v>225</v>
      </c>
      <c r="J1390" t="s">
        <v>1297</v>
      </c>
      <c r="K1390" t="s">
        <v>1285</v>
      </c>
      <c r="M1390" t="s">
        <v>228</v>
      </c>
      <c r="N1390" t="s">
        <v>267</v>
      </c>
      <c r="O1390">
        <v>200</v>
      </c>
      <c r="P1390" t="s">
        <v>234</v>
      </c>
      <c r="Q1390"/>
      <c r="R1390">
        <v>120</v>
      </c>
      <c r="S1390">
        <v>360</v>
      </c>
      <c r="T1390" t="s">
        <v>377</v>
      </c>
    </row>
    <row r="1391" spans="2:20" hidden="1" x14ac:dyDescent="0.45">
      <c r="C1391" s="29" t="s">
        <v>60</v>
      </c>
      <c r="F1391" t="s">
        <v>1282</v>
      </c>
      <c r="G1391" t="s">
        <v>1283</v>
      </c>
      <c r="H1391" t="s">
        <v>304</v>
      </c>
      <c r="I1391" t="s">
        <v>225</v>
      </c>
      <c r="J1391" t="s">
        <v>1297</v>
      </c>
      <c r="K1391" t="s">
        <v>1285</v>
      </c>
      <c r="M1391" t="s">
        <v>228</v>
      </c>
      <c r="N1391" t="s">
        <v>291</v>
      </c>
      <c r="O1391">
        <v>170</v>
      </c>
      <c r="P1391" t="s">
        <v>257</v>
      </c>
      <c r="Q1391"/>
      <c r="R1391">
        <v>85</v>
      </c>
      <c r="S1391">
        <v>260</v>
      </c>
      <c r="T1391" t="s">
        <v>349</v>
      </c>
    </row>
    <row r="1392" spans="2:20" hidden="1" x14ac:dyDescent="0.45">
      <c r="C1392" s="29" t="s">
        <v>60</v>
      </c>
      <c r="F1392" t="s">
        <v>1282</v>
      </c>
      <c r="G1392" t="s">
        <v>1283</v>
      </c>
      <c r="H1392" t="s">
        <v>304</v>
      </c>
      <c r="I1392" t="s">
        <v>225</v>
      </c>
      <c r="J1392" t="s">
        <v>1297</v>
      </c>
      <c r="K1392" t="s">
        <v>1285</v>
      </c>
      <c r="M1392" t="s">
        <v>228</v>
      </c>
      <c r="N1392" t="s">
        <v>249</v>
      </c>
      <c r="O1392">
        <v>400</v>
      </c>
      <c r="P1392" t="s">
        <v>234</v>
      </c>
      <c r="Q1392"/>
      <c r="R1392">
        <v>150</v>
      </c>
      <c r="S1392">
        <v>480</v>
      </c>
      <c r="T1392" t="s">
        <v>377</v>
      </c>
    </row>
    <row r="1393" spans="2:20" hidden="1" x14ac:dyDescent="0.45">
      <c r="B1393" s="29" t="s">
        <v>26</v>
      </c>
      <c r="C1393" s="29" t="s">
        <v>60</v>
      </c>
      <c r="D1393" s="29" t="s">
        <v>51</v>
      </c>
      <c r="F1393" t="s">
        <v>1282</v>
      </c>
      <c r="G1393" t="s">
        <v>1283</v>
      </c>
      <c r="H1393" t="s">
        <v>1295</v>
      </c>
      <c r="I1393" t="s">
        <v>225</v>
      </c>
      <c r="J1393" t="s">
        <v>1296</v>
      </c>
      <c r="K1393" t="s">
        <v>1219</v>
      </c>
      <c r="M1393" t="s">
        <v>228</v>
      </c>
      <c r="N1393" t="s">
        <v>26</v>
      </c>
      <c r="O1393">
        <v>50</v>
      </c>
      <c r="P1393" t="s">
        <v>237</v>
      </c>
      <c r="Q1393">
        <f>O1393/'Building Calcs'!$B$2</f>
        <v>5.2752792631000005E-5</v>
      </c>
      <c r="R1393">
        <v>30</v>
      </c>
      <c r="S1393">
        <v>150</v>
      </c>
      <c r="T1393" t="s">
        <v>1290</v>
      </c>
    </row>
    <row r="1394" spans="2:20" hidden="1" x14ac:dyDescent="0.45">
      <c r="C1394" s="29" t="s">
        <v>60</v>
      </c>
      <c r="D1394" s="29" t="s">
        <v>51</v>
      </c>
      <c r="F1394" t="s">
        <v>1282</v>
      </c>
      <c r="G1394" t="s">
        <v>1283</v>
      </c>
      <c r="H1394" t="s">
        <v>1295</v>
      </c>
      <c r="I1394" t="s">
        <v>225</v>
      </c>
      <c r="J1394" t="s">
        <v>1296</v>
      </c>
      <c r="K1394" t="s">
        <v>1219</v>
      </c>
      <c r="M1394" t="s">
        <v>228</v>
      </c>
      <c r="N1394" t="s">
        <v>262</v>
      </c>
      <c r="O1394">
        <v>0.56000000000000005</v>
      </c>
      <c r="P1394" t="s">
        <v>234</v>
      </c>
      <c r="Q1394"/>
      <c r="R1394">
        <v>0.2</v>
      </c>
      <c r="S1394">
        <v>1</v>
      </c>
      <c r="T1394" t="s">
        <v>433</v>
      </c>
    </row>
    <row r="1395" spans="2:20" hidden="1" x14ac:dyDescent="0.45">
      <c r="C1395" s="29" t="s">
        <v>60</v>
      </c>
      <c r="D1395" s="29" t="s">
        <v>51</v>
      </c>
      <c r="F1395" t="s">
        <v>1282</v>
      </c>
      <c r="G1395" t="s">
        <v>1283</v>
      </c>
      <c r="H1395" t="s">
        <v>1295</v>
      </c>
      <c r="I1395" t="s">
        <v>225</v>
      </c>
      <c r="J1395" t="s">
        <v>1296</v>
      </c>
      <c r="K1395" t="s">
        <v>1219</v>
      </c>
      <c r="M1395" t="s">
        <v>228</v>
      </c>
      <c r="N1395" t="s">
        <v>246</v>
      </c>
      <c r="O1395">
        <v>800</v>
      </c>
      <c r="P1395" t="s">
        <v>247</v>
      </c>
      <c r="Q1395"/>
      <c r="R1395">
        <v>20</v>
      </c>
      <c r="S1395">
        <v>5000</v>
      </c>
      <c r="T1395" t="s">
        <v>1298</v>
      </c>
    </row>
    <row r="1396" spans="2:20" hidden="1" x14ac:dyDescent="0.45">
      <c r="C1396" s="29" t="s">
        <v>60</v>
      </c>
      <c r="D1396" s="29" t="s">
        <v>51</v>
      </c>
      <c r="F1396" t="s">
        <v>1282</v>
      </c>
      <c r="G1396" t="s">
        <v>1283</v>
      </c>
      <c r="H1396" t="s">
        <v>1295</v>
      </c>
      <c r="I1396" t="s">
        <v>225</v>
      </c>
      <c r="J1396" t="s">
        <v>1296</v>
      </c>
      <c r="K1396" t="s">
        <v>1219</v>
      </c>
      <c r="M1396" t="s">
        <v>228</v>
      </c>
      <c r="N1396" t="s">
        <v>267</v>
      </c>
      <c r="O1396">
        <v>512</v>
      </c>
      <c r="P1396" t="s">
        <v>234</v>
      </c>
      <c r="Q1396"/>
      <c r="R1396">
        <v>80</v>
      </c>
      <c r="S1396">
        <v>1300</v>
      </c>
      <c r="T1396" t="s">
        <v>1220</v>
      </c>
    </row>
    <row r="1397" spans="2:20" hidden="1" x14ac:dyDescent="0.45">
      <c r="C1397" s="29" t="s">
        <v>60</v>
      </c>
      <c r="D1397" s="29" t="s">
        <v>51</v>
      </c>
      <c r="F1397" t="s">
        <v>1282</v>
      </c>
      <c r="G1397" t="s">
        <v>1283</v>
      </c>
      <c r="H1397" t="s">
        <v>1295</v>
      </c>
      <c r="I1397" t="s">
        <v>225</v>
      </c>
      <c r="J1397" t="s">
        <v>1296</v>
      </c>
      <c r="K1397" t="s">
        <v>1219</v>
      </c>
      <c r="M1397" t="s">
        <v>228</v>
      </c>
      <c r="N1397" t="s">
        <v>265</v>
      </c>
      <c r="O1397">
        <v>6</v>
      </c>
      <c r="P1397" t="s">
        <v>234</v>
      </c>
      <c r="Q1397"/>
      <c r="R1397">
        <v>4</v>
      </c>
      <c r="S1397">
        <v>89</v>
      </c>
      <c r="T1397" t="s">
        <v>1220</v>
      </c>
    </row>
    <row r="1398" spans="2:20" hidden="1" x14ac:dyDescent="0.45">
      <c r="C1398" s="29" t="s">
        <v>60</v>
      </c>
      <c r="F1398" t="s">
        <v>1282</v>
      </c>
      <c r="G1398" t="s">
        <v>1283</v>
      </c>
      <c r="H1398" t="s">
        <v>304</v>
      </c>
      <c r="I1398" t="s">
        <v>225</v>
      </c>
      <c r="J1398" t="s">
        <v>1297</v>
      </c>
      <c r="K1398" t="s">
        <v>1285</v>
      </c>
      <c r="M1398" t="s">
        <v>228</v>
      </c>
      <c r="N1398" t="s">
        <v>272</v>
      </c>
      <c r="O1398">
        <v>120</v>
      </c>
      <c r="P1398" t="s">
        <v>234</v>
      </c>
      <c r="Q1398"/>
      <c r="R1398">
        <v>54</v>
      </c>
      <c r="S1398">
        <v>144</v>
      </c>
      <c r="T1398" t="s">
        <v>377</v>
      </c>
    </row>
    <row r="1399" spans="2:20" hidden="1" x14ac:dyDescent="0.45">
      <c r="C1399" s="29" t="s">
        <v>60</v>
      </c>
      <c r="D1399" s="29" t="s">
        <v>46</v>
      </c>
      <c r="F1399" t="s">
        <v>1282</v>
      </c>
      <c r="G1399" t="s">
        <v>1283</v>
      </c>
      <c r="H1399" t="s">
        <v>1244</v>
      </c>
      <c r="I1399" t="s">
        <v>225</v>
      </c>
      <c r="J1399" t="s">
        <v>1245</v>
      </c>
      <c r="K1399" t="s">
        <v>18</v>
      </c>
      <c r="M1399" t="s">
        <v>228</v>
      </c>
      <c r="N1399" t="s">
        <v>246</v>
      </c>
      <c r="O1399">
        <v>0.56999999999999995</v>
      </c>
      <c r="P1399" t="s">
        <v>247</v>
      </c>
      <c r="Q1399"/>
      <c r="R1399">
        <v>0.11</v>
      </c>
      <c r="S1399">
        <v>2.9</v>
      </c>
      <c r="T1399" t="s">
        <v>1241</v>
      </c>
    </row>
    <row r="1400" spans="2:20" hidden="1" x14ac:dyDescent="0.45">
      <c r="B1400" s="29" t="s">
        <v>26</v>
      </c>
      <c r="C1400" s="29" t="s">
        <v>60</v>
      </c>
      <c r="D1400" s="29" t="s">
        <v>195</v>
      </c>
      <c r="F1400" t="s">
        <v>1282</v>
      </c>
      <c r="G1400" t="s">
        <v>1283</v>
      </c>
      <c r="H1400" t="s">
        <v>1239</v>
      </c>
      <c r="I1400" t="s">
        <v>225</v>
      </c>
      <c r="J1400" t="s">
        <v>1240</v>
      </c>
      <c r="K1400" t="s">
        <v>227</v>
      </c>
      <c r="M1400" t="s">
        <v>228</v>
      </c>
      <c r="N1400" t="s">
        <v>26</v>
      </c>
      <c r="O1400">
        <v>942</v>
      </c>
      <c r="P1400" t="s">
        <v>237</v>
      </c>
      <c r="Q1400">
        <f>O1400/'Building Calcs'!$B$2</f>
        <v>9.9386261316804008E-4</v>
      </c>
      <c r="R1400">
        <v>565</v>
      </c>
      <c r="S1400">
        <v>1319</v>
      </c>
      <c r="T1400" t="s">
        <v>1241</v>
      </c>
    </row>
    <row r="1401" spans="2:20" hidden="1" x14ac:dyDescent="0.45">
      <c r="C1401" s="29" t="s">
        <v>60</v>
      </c>
      <c r="D1401" s="29" t="s">
        <v>195</v>
      </c>
      <c r="F1401" t="s">
        <v>1282</v>
      </c>
      <c r="G1401" t="s">
        <v>1283</v>
      </c>
      <c r="H1401" t="s">
        <v>1239</v>
      </c>
      <c r="I1401" t="s">
        <v>225</v>
      </c>
      <c r="J1401" t="s">
        <v>1240</v>
      </c>
      <c r="K1401" t="s">
        <v>227</v>
      </c>
      <c r="M1401" t="s">
        <v>228</v>
      </c>
      <c r="N1401" t="s">
        <v>242</v>
      </c>
      <c r="O1401">
        <v>0.2</v>
      </c>
      <c r="P1401" t="s">
        <v>234</v>
      </c>
      <c r="Q1401"/>
      <c r="R1401">
        <v>0.1</v>
      </c>
      <c r="S1401">
        <v>0.4</v>
      </c>
      <c r="T1401" t="s">
        <v>1241</v>
      </c>
    </row>
    <row r="1402" spans="2:20" hidden="1" x14ac:dyDescent="0.45">
      <c r="C1402" s="29" t="s">
        <v>60</v>
      </c>
      <c r="D1402" s="29" t="s">
        <v>46</v>
      </c>
      <c r="F1402" t="s">
        <v>1282</v>
      </c>
      <c r="G1402" t="s">
        <v>1283</v>
      </c>
      <c r="H1402" t="s">
        <v>1244</v>
      </c>
      <c r="I1402" t="s">
        <v>225</v>
      </c>
      <c r="J1402" t="s">
        <v>1245</v>
      </c>
      <c r="K1402" t="s">
        <v>18</v>
      </c>
      <c r="M1402" t="s">
        <v>228</v>
      </c>
      <c r="N1402" t="s">
        <v>265</v>
      </c>
      <c r="O1402">
        <v>0.01</v>
      </c>
      <c r="P1402" t="s">
        <v>234</v>
      </c>
      <c r="Q1402"/>
      <c r="R1402">
        <v>5.0000000000000001E-3</v>
      </c>
      <c r="S1402">
        <v>0.02</v>
      </c>
      <c r="T1402" t="s">
        <v>1241</v>
      </c>
    </row>
    <row r="1403" spans="2:20" hidden="1" x14ac:dyDescent="0.45">
      <c r="C1403" s="29" t="s">
        <v>60</v>
      </c>
      <c r="D1403" s="29" t="s">
        <v>46</v>
      </c>
      <c r="F1403" t="s">
        <v>1282</v>
      </c>
      <c r="G1403" t="s">
        <v>1283</v>
      </c>
      <c r="H1403" t="s">
        <v>268</v>
      </c>
      <c r="I1403" t="s">
        <v>225</v>
      </c>
      <c r="J1403" t="s">
        <v>1284</v>
      </c>
      <c r="K1403" t="s">
        <v>18</v>
      </c>
      <c r="M1403" t="s">
        <v>228</v>
      </c>
      <c r="N1403" t="s">
        <v>249</v>
      </c>
      <c r="O1403">
        <v>0.84</v>
      </c>
      <c r="P1403" t="s">
        <v>257</v>
      </c>
      <c r="Q1403"/>
      <c r="R1403">
        <v>0.28000000000000003</v>
      </c>
      <c r="S1403">
        <v>0.84</v>
      </c>
      <c r="T1403" t="s">
        <v>1254</v>
      </c>
    </row>
    <row r="1404" spans="2:20" hidden="1" x14ac:dyDescent="0.45">
      <c r="C1404" s="29" t="s">
        <v>60</v>
      </c>
      <c r="D1404" s="29" t="s">
        <v>195</v>
      </c>
      <c r="F1404" t="s">
        <v>1282</v>
      </c>
      <c r="G1404" t="s">
        <v>1283</v>
      </c>
      <c r="H1404" t="s">
        <v>1239</v>
      </c>
      <c r="I1404" t="s">
        <v>225</v>
      </c>
      <c r="J1404" t="s">
        <v>1240</v>
      </c>
      <c r="K1404" t="s">
        <v>227</v>
      </c>
      <c r="M1404" t="s">
        <v>228</v>
      </c>
      <c r="N1404" t="s">
        <v>240</v>
      </c>
      <c r="O1404">
        <v>0.15</v>
      </c>
      <c r="P1404" t="s">
        <v>234</v>
      </c>
      <c r="Q1404"/>
      <c r="R1404">
        <v>7.4999999999999997E-2</v>
      </c>
      <c r="S1404">
        <v>0.3</v>
      </c>
      <c r="T1404" t="s">
        <v>1241</v>
      </c>
    </row>
    <row r="1405" spans="2:20" hidden="1" x14ac:dyDescent="0.45">
      <c r="B1405" s="29" t="s">
        <v>43</v>
      </c>
      <c r="C1405" s="29" t="s">
        <v>60</v>
      </c>
      <c r="D1405" s="29" t="s">
        <v>195</v>
      </c>
      <c r="F1405" t="s">
        <v>1282</v>
      </c>
      <c r="G1405" t="s">
        <v>1283</v>
      </c>
      <c r="H1405" t="s">
        <v>1239</v>
      </c>
      <c r="I1405" t="s">
        <v>225</v>
      </c>
      <c r="J1405" t="s">
        <v>1240</v>
      </c>
      <c r="K1405" t="s">
        <v>227</v>
      </c>
      <c r="M1405" t="s">
        <v>228</v>
      </c>
      <c r="N1405" t="s">
        <v>28</v>
      </c>
      <c r="O1405">
        <v>30</v>
      </c>
      <c r="P1405" t="s">
        <v>237</v>
      </c>
      <c r="Q1405">
        <f>O1405/'Building Calcs'!$B$2</f>
        <v>3.1651675578599999E-5</v>
      </c>
      <c r="R1405">
        <v>18</v>
      </c>
      <c r="S1405">
        <v>42</v>
      </c>
      <c r="T1405" t="s">
        <v>1260</v>
      </c>
    </row>
    <row r="1406" spans="2:20" hidden="1" x14ac:dyDescent="0.45">
      <c r="C1406" s="29" t="s">
        <v>60</v>
      </c>
      <c r="D1406" s="29" t="s">
        <v>195</v>
      </c>
      <c r="F1406" t="s">
        <v>1282</v>
      </c>
      <c r="G1406" t="s">
        <v>1283</v>
      </c>
      <c r="H1406" t="s">
        <v>1239</v>
      </c>
      <c r="I1406" t="s">
        <v>225</v>
      </c>
      <c r="J1406" t="s">
        <v>1240</v>
      </c>
      <c r="K1406" t="s">
        <v>227</v>
      </c>
      <c r="M1406" t="s">
        <v>228</v>
      </c>
      <c r="N1406" t="s">
        <v>253</v>
      </c>
      <c r="O1406">
        <v>0.01</v>
      </c>
      <c r="P1406" t="s">
        <v>234</v>
      </c>
      <c r="Q1406"/>
      <c r="R1406">
        <v>5.0000000000000001E-3</v>
      </c>
      <c r="S1406">
        <v>0.02</v>
      </c>
      <c r="T1406" t="s">
        <v>1241</v>
      </c>
    </row>
    <row r="1407" spans="2:20" hidden="1" x14ac:dyDescent="0.45">
      <c r="C1407" s="29" t="s">
        <v>60</v>
      </c>
      <c r="D1407" s="29" t="s">
        <v>195</v>
      </c>
      <c r="F1407" t="s">
        <v>1282</v>
      </c>
      <c r="G1407" t="s">
        <v>1283</v>
      </c>
      <c r="H1407" t="s">
        <v>1239</v>
      </c>
      <c r="I1407" t="s">
        <v>225</v>
      </c>
      <c r="J1407" t="s">
        <v>1240</v>
      </c>
      <c r="K1407" t="s">
        <v>227</v>
      </c>
      <c r="M1407" t="s">
        <v>228</v>
      </c>
      <c r="N1407" t="s">
        <v>236</v>
      </c>
      <c r="O1407">
        <v>30</v>
      </c>
      <c r="P1407" t="s">
        <v>237</v>
      </c>
      <c r="Q1407"/>
      <c r="R1407">
        <v>18</v>
      </c>
      <c r="S1407">
        <v>42</v>
      </c>
      <c r="T1407" t="s">
        <v>1246</v>
      </c>
    </row>
    <row r="1408" spans="2:20" hidden="1" x14ac:dyDescent="0.45">
      <c r="C1408" s="29" t="s">
        <v>60</v>
      </c>
      <c r="D1408" s="29" t="s">
        <v>195</v>
      </c>
      <c r="F1408" t="s">
        <v>1282</v>
      </c>
      <c r="G1408" t="s">
        <v>1283</v>
      </c>
      <c r="H1408" t="s">
        <v>439</v>
      </c>
      <c r="I1408" t="s">
        <v>225</v>
      </c>
      <c r="J1408" t="s">
        <v>226</v>
      </c>
      <c r="K1408" t="s">
        <v>227</v>
      </c>
      <c r="M1408" t="s">
        <v>228</v>
      </c>
      <c r="N1408" t="s">
        <v>303</v>
      </c>
      <c r="O1408">
        <v>2E-3</v>
      </c>
      <c r="P1408" t="s">
        <v>234</v>
      </c>
      <c r="Q1408"/>
      <c r="R1408">
        <v>5.0000000000000001E-4</v>
      </c>
      <c r="S1408">
        <v>2E-3</v>
      </c>
      <c r="T1408" t="s">
        <v>1263</v>
      </c>
    </row>
    <row r="1409" spans="1:20" hidden="1" x14ac:dyDescent="0.45">
      <c r="C1409" s="29" t="s">
        <v>60</v>
      </c>
      <c r="D1409" s="29" t="s">
        <v>195</v>
      </c>
      <c r="F1409" t="s">
        <v>1282</v>
      </c>
      <c r="G1409" t="s">
        <v>1283</v>
      </c>
      <c r="H1409" t="s">
        <v>439</v>
      </c>
      <c r="I1409" t="s">
        <v>225</v>
      </c>
      <c r="J1409" t="s">
        <v>226</v>
      </c>
      <c r="K1409" t="s">
        <v>227</v>
      </c>
      <c r="M1409" t="s">
        <v>228</v>
      </c>
      <c r="N1409" t="s">
        <v>242</v>
      </c>
      <c r="O1409">
        <v>0.2</v>
      </c>
      <c r="P1409" t="s">
        <v>234</v>
      </c>
      <c r="Q1409"/>
      <c r="R1409">
        <v>0.1</v>
      </c>
      <c r="S1409">
        <v>0.4</v>
      </c>
      <c r="T1409" t="s">
        <v>1263</v>
      </c>
    </row>
    <row r="1410" spans="1:20" hidden="1" x14ac:dyDescent="0.45">
      <c r="C1410" s="29" t="s">
        <v>60</v>
      </c>
      <c r="D1410" s="29" t="s">
        <v>46</v>
      </c>
      <c r="F1410" t="s">
        <v>1282</v>
      </c>
      <c r="G1410" t="s">
        <v>1283</v>
      </c>
      <c r="H1410" t="s">
        <v>1244</v>
      </c>
      <c r="I1410" t="s">
        <v>225</v>
      </c>
      <c r="J1410" t="s">
        <v>1245</v>
      </c>
      <c r="K1410" t="s">
        <v>18</v>
      </c>
      <c r="M1410" t="s">
        <v>228</v>
      </c>
      <c r="N1410" t="s">
        <v>240</v>
      </c>
      <c r="O1410">
        <v>0.04</v>
      </c>
      <c r="P1410" t="s">
        <v>234</v>
      </c>
      <c r="Q1410"/>
      <c r="R1410">
        <v>0.02</v>
      </c>
      <c r="S1410">
        <v>0.08</v>
      </c>
      <c r="T1410" t="s">
        <v>1241</v>
      </c>
    </row>
    <row r="1411" spans="1:20" hidden="1" x14ac:dyDescent="0.45">
      <c r="C1411" s="29" t="s">
        <v>60</v>
      </c>
      <c r="D1411" s="29" t="s">
        <v>46</v>
      </c>
      <c r="F1411" t="s">
        <v>1282</v>
      </c>
      <c r="G1411" t="s">
        <v>1283</v>
      </c>
      <c r="H1411" t="s">
        <v>1244</v>
      </c>
      <c r="I1411" t="s">
        <v>225</v>
      </c>
      <c r="J1411" t="s">
        <v>1245</v>
      </c>
      <c r="K1411" t="s">
        <v>18</v>
      </c>
      <c r="M1411" t="s">
        <v>228</v>
      </c>
      <c r="N1411" t="s">
        <v>240</v>
      </c>
      <c r="O1411">
        <v>0.04</v>
      </c>
      <c r="P1411" t="s">
        <v>234</v>
      </c>
      <c r="Q1411"/>
      <c r="R1411">
        <v>0.02</v>
      </c>
      <c r="S1411">
        <v>0.08</v>
      </c>
      <c r="T1411" t="s">
        <v>1241</v>
      </c>
    </row>
    <row r="1412" spans="1:20" hidden="1" x14ac:dyDescent="0.45">
      <c r="B1412" s="29" t="s">
        <v>24</v>
      </c>
      <c r="C1412" s="29" t="s">
        <v>60</v>
      </c>
      <c r="D1412" s="29" t="s">
        <v>46</v>
      </c>
      <c r="F1412" t="s">
        <v>1282</v>
      </c>
      <c r="G1412" t="s">
        <v>1283</v>
      </c>
      <c r="H1412" t="s">
        <v>1244</v>
      </c>
      <c r="I1412" t="s">
        <v>225</v>
      </c>
      <c r="J1412" t="s">
        <v>1245</v>
      </c>
      <c r="K1412" t="s">
        <v>18</v>
      </c>
      <c r="M1412" t="s">
        <v>228</v>
      </c>
      <c r="N1412" t="s">
        <v>261</v>
      </c>
      <c r="O1412">
        <v>89</v>
      </c>
      <c r="P1412" t="s">
        <v>237</v>
      </c>
      <c r="Q1412">
        <f>O1412/'Building Calcs'!$B$2</f>
        <v>9.3899970883180007E-5</v>
      </c>
      <c r="R1412">
        <v>53</v>
      </c>
      <c r="S1412">
        <v>125</v>
      </c>
      <c r="T1412" t="s">
        <v>1241</v>
      </c>
    </row>
    <row r="1413" spans="1:20" hidden="1" x14ac:dyDescent="0.45">
      <c r="B1413" s="29" t="s">
        <v>25</v>
      </c>
      <c r="C1413" s="29" t="s">
        <v>60</v>
      </c>
      <c r="D1413" s="29" t="s">
        <v>46</v>
      </c>
      <c r="F1413" t="s">
        <v>1282</v>
      </c>
      <c r="G1413" t="s">
        <v>1283</v>
      </c>
      <c r="H1413" t="s">
        <v>1244</v>
      </c>
      <c r="I1413" t="s">
        <v>225</v>
      </c>
      <c r="J1413" t="s">
        <v>1245</v>
      </c>
      <c r="K1413" t="s">
        <v>18</v>
      </c>
      <c r="M1413" t="s">
        <v>228</v>
      </c>
      <c r="N1413" t="s">
        <v>25</v>
      </c>
      <c r="O1413">
        <v>56</v>
      </c>
      <c r="P1413" t="s">
        <v>237</v>
      </c>
      <c r="Q1413">
        <f>O1413/'Building Calcs'!$B$2</f>
        <v>5.9083127746720005E-5</v>
      </c>
      <c r="R1413">
        <v>34</v>
      </c>
      <c r="S1413">
        <v>78</v>
      </c>
      <c r="T1413" t="s">
        <v>1241</v>
      </c>
    </row>
    <row r="1414" spans="1:20" hidden="1" x14ac:dyDescent="0.45">
      <c r="C1414" s="29" t="s">
        <v>60</v>
      </c>
      <c r="D1414" s="29" t="s">
        <v>51</v>
      </c>
      <c r="F1414" t="s">
        <v>1282</v>
      </c>
      <c r="G1414" t="s">
        <v>1283</v>
      </c>
      <c r="H1414" t="s">
        <v>274</v>
      </c>
      <c r="I1414" t="s">
        <v>275</v>
      </c>
      <c r="J1414" t="s">
        <v>228</v>
      </c>
      <c r="K1414" t="s">
        <v>38</v>
      </c>
      <c r="M1414" t="s">
        <v>228</v>
      </c>
      <c r="N1414" t="s">
        <v>279</v>
      </c>
      <c r="O1414">
        <v>2</v>
      </c>
      <c r="P1414" t="s">
        <v>234</v>
      </c>
      <c r="Q1414"/>
      <c r="R1414">
        <v>0.5</v>
      </c>
      <c r="S1414">
        <v>16</v>
      </c>
      <c r="T1414" t="s">
        <v>1228</v>
      </c>
    </row>
    <row r="1415" spans="1:20" hidden="1" x14ac:dyDescent="0.45">
      <c r="C1415" s="29" t="s">
        <v>60</v>
      </c>
      <c r="D1415" s="29" t="s">
        <v>51</v>
      </c>
      <c r="F1415" t="s">
        <v>1282</v>
      </c>
      <c r="G1415" t="s">
        <v>1283</v>
      </c>
      <c r="H1415" t="s">
        <v>274</v>
      </c>
      <c r="I1415" t="s">
        <v>275</v>
      </c>
      <c r="J1415" t="s">
        <v>228</v>
      </c>
      <c r="K1415" t="s">
        <v>38</v>
      </c>
      <c r="M1415" t="s">
        <v>228</v>
      </c>
      <c r="N1415" t="s">
        <v>242</v>
      </c>
      <c r="O1415">
        <v>23</v>
      </c>
      <c r="P1415" t="s">
        <v>234</v>
      </c>
      <c r="Q1415"/>
      <c r="R1415">
        <v>1</v>
      </c>
      <c r="S1415">
        <v>100</v>
      </c>
      <c r="T1415" t="s">
        <v>1272</v>
      </c>
    </row>
    <row r="1416" spans="1:20" hidden="1" x14ac:dyDescent="0.45">
      <c r="C1416" s="29" t="s">
        <v>60</v>
      </c>
      <c r="D1416" s="29" t="s">
        <v>51</v>
      </c>
      <c r="F1416" t="s">
        <v>1282</v>
      </c>
      <c r="G1416" t="s">
        <v>1283</v>
      </c>
      <c r="H1416" t="s">
        <v>274</v>
      </c>
      <c r="I1416" t="s">
        <v>275</v>
      </c>
      <c r="J1416" t="s">
        <v>228</v>
      </c>
      <c r="K1416" t="s">
        <v>38</v>
      </c>
      <c r="M1416" t="s">
        <v>228</v>
      </c>
      <c r="N1416" t="s">
        <v>233</v>
      </c>
      <c r="O1416">
        <v>0.19</v>
      </c>
      <c r="P1416" t="s">
        <v>234</v>
      </c>
      <c r="Q1416"/>
      <c r="R1416">
        <v>0.05</v>
      </c>
      <c r="S1416">
        <v>12</v>
      </c>
      <c r="T1416" t="s">
        <v>433</v>
      </c>
    </row>
    <row r="1417" spans="1:20" hidden="1" x14ac:dyDescent="0.45">
      <c r="A1417" s="29" t="s">
        <v>3065</v>
      </c>
      <c r="B1417" s="29" t="s">
        <v>29</v>
      </c>
      <c r="C1417" s="29" t="s">
        <v>60</v>
      </c>
      <c r="D1417" s="29" t="s">
        <v>51</v>
      </c>
      <c r="F1417" t="s">
        <v>1282</v>
      </c>
      <c r="G1417" t="s">
        <v>1283</v>
      </c>
      <c r="H1417" t="s">
        <v>274</v>
      </c>
      <c r="I1417" t="s">
        <v>275</v>
      </c>
      <c r="J1417" t="s">
        <v>228</v>
      </c>
      <c r="K1417" t="s">
        <v>38</v>
      </c>
      <c r="M1417" t="s">
        <v>228</v>
      </c>
      <c r="N1417" t="s">
        <v>29</v>
      </c>
      <c r="O1417">
        <v>11</v>
      </c>
      <c r="P1417" t="s">
        <v>237</v>
      </c>
      <c r="Q1417">
        <f>O1417/'Building Calcs'!$B$2</f>
        <v>1.160561437882E-5</v>
      </c>
      <c r="R1417">
        <v>8</v>
      </c>
      <c r="S1417">
        <v>40</v>
      </c>
      <c r="T1417" t="s">
        <v>1233</v>
      </c>
    </row>
    <row r="1418" spans="1:20" hidden="1" x14ac:dyDescent="0.45">
      <c r="A1418" s="29" t="s">
        <v>3065</v>
      </c>
      <c r="B1418" s="29" t="s">
        <v>24</v>
      </c>
      <c r="C1418" s="29" t="s">
        <v>60</v>
      </c>
      <c r="D1418" s="29" t="s">
        <v>51</v>
      </c>
      <c r="F1418" t="s">
        <v>1282</v>
      </c>
      <c r="G1418" t="s">
        <v>1283</v>
      </c>
      <c r="H1418" t="s">
        <v>274</v>
      </c>
      <c r="I1418" t="s">
        <v>275</v>
      </c>
      <c r="J1418" t="s">
        <v>228</v>
      </c>
      <c r="K1418" t="s">
        <v>38</v>
      </c>
      <c r="M1418" t="s">
        <v>228</v>
      </c>
      <c r="N1418" t="s">
        <v>261</v>
      </c>
      <c r="O1418">
        <v>600</v>
      </c>
      <c r="P1418" t="s">
        <v>237</v>
      </c>
      <c r="Q1418">
        <f>O1418/'Building Calcs'!$B$2</f>
        <v>6.3303351157200001E-4</v>
      </c>
      <c r="R1418">
        <v>20</v>
      </c>
      <c r="S1418">
        <v>3000</v>
      </c>
      <c r="T1418" t="s">
        <v>1290</v>
      </c>
    </row>
    <row r="1419" spans="1:20" hidden="1" x14ac:dyDescent="0.45">
      <c r="A1419" s="29" t="s">
        <v>3065</v>
      </c>
      <c r="B1419" s="29" t="s">
        <v>25</v>
      </c>
      <c r="C1419" s="29" t="s">
        <v>60</v>
      </c>
      <c r="D1419" s="29" t="s">
        <v>51</v>
      </c>
      <c r="F1419" t="s">
        <v>1282</v>
      </c>
      <c r="G1419" t="s">
        <v>1283</v>
      </c>
      <c r="H1419" t="s">
        <v>274</v>
      </c>
      <c r="I1419" t="s">
        <v>275</v>
      </c>
      <c r="J1419" t="s">
        <v>228</v>
      </c>
      <c r="K1419" t="s">
        <v>38</v>
      </c>
      <c r="M1419" t="s">
        <v>228</v>
      </c>
      <c r="N1419" t="s">
        <v>25</v>
      </c>
      <c r="O1419">
        <v>4000</v>
      </c>
      <c r="P1419" t="s">
        <v>237</v>
      </c>
      <c r="Q1419">
        <f>O1419/'Building Calcs'!$B$2</f>
        <v>4.2202234104800002E-3</v>
      </c>
      <c r="R1419">
        <v>1000</v>
      </c>
      <c r="S1419">
        <v>10000</v>
      </c>
      <c r="T1419" t="s">
        <v>1299</v>
      </c>
    </row>
    <row r="1420" spans="1:20" hidden="1" x14ac:dyDescent="0.45">
      <c r="C1420" s="29" t="s">
        <v>60</v>
      </c>
      <c r="D1420" s="29" t="s">
        <v>195</v>
      </c>
      <c r="F1420" t="s">
        <v>1282</v>
      </c>
      <c r="G1420" t="s">
        <v>1283</v>
      </c>
      <c r="H1420" t="s">
        <v>277</v>
      </c>
      <c r="I1420" t="s">
        <v>275</v>
      </c>
      <c r="J1420" t="s">
        <v>228</v>
      </c>
      <c r="K1420" t="s">
        <v>342</v>
      </c>
      <c r="M1420" t="s">
        <v>228</v>
      </c>
      <c r="N1420" t="s">
        <v>253</v>
      </c>
      <c r="O1420">
        <v>1E-3</v>
      </c>
      <c r="P1420" t="s">
        <v>234</v>
      </c>
      <c r="Q1420"/>
      <c r="R1420">
        <v>2.9999999999999997E-4</v>
      </c>
      <c r="S1420">
        <v>1E-3</v>
      </c>
      <c r="T1420" t="s">
        <v>1300</v>
      </c>
    </row>
    <row r="1421" spans="1:20" hidden="1" x14ac:dyDescent="0.45">
      <c r="C1421" s="29" t="s">
        <v>60</v>
      </c>
      <c r="D1421" s="29" t="s">
        <v>195</v>
      </c>
      <c r="F1421" t="s">
        <v>1282</v>
      </c>
      <c r="G1421" t="s">
        <v>1283</v>
      </c>
      <c r="H1421" t="s">
        <v>277</v>
      </c>
      <c r="I1421" t="s">
        <v>275</v>
      </c>
      <c r="J1421" t="s">
        <v>228</v>
      </c>
      <c r="K1421" t="s">
        <v>342</v>
      </c>
      <c r="M1421" t="s">
        <v>228</v>
      </c>
      <c r="N1421" t="s">
        <v>267</v>
      </c>
      <c r="O1421">
        <v>0.42</v>
      </c>
      <c r="P1421" t="s">
        <v>234</v>
      </c>
      <c r="Q1421"/>
      <c r="R1421">
        <v>0.21</v>
      </c>
      <c r="S1421">
        <v>0.84</v>
      </c>
      <c r="T1421" t="s">
        <v>1300</v>
      </c>
    </row>
    <row r="1422" spans="1:20" hidden="1" x14ac:dyDescent="0.45">
      <c r="C1422" s="29" t="s">
        <v>60</v>
      </c>
      <c r="D1422" s="29" t="s">
        <v>195</v>
      </c>
      <c r="F1422" t="s">
        <v>1282</v>
      </c>
      <c r="G1422" t="s">
        <v>1283</v>
      </c>
      <c r="H1422" t="s">
        <v>277</v>
      </c>
      <c r="I1422" t="s">
        <v>275</v>
      </c>
      <c r="J1422" t="s">
        <v>228</v>
      </c>
      <c r="K1422" t="s">
        <v>342</v>
      </c>
      <c r="M1422" t="s">
        <v>228</v>
      </c>
      <c r="N1422" t="s">
        <v>358</v>
      </c>
      <c r="O1422">
        <v>70</v>
      </c>
      <c r="P1422" t="s">
        <v>257</v>
      </c>
      <c r="Q1422"/>
      <c r="R1422">
        <v>14</v>
      </c>
      <c r="S1422">
        <v>105</v>
      </c>
      <c r="T1422" t="s">
        <v>1300</v>
      </c>
    </row>
    <row r="1423" spans="1:20" hidden="1" x14ac:dyDescent="0.45">
      <c r="B1423" s="29" t="s">
        <v>27</v>
      </c>
      <c r="C1423" s="29" t="s">
        <v>60</v>
      </c>
      <c r="D1423" s="29" t="s">
        <v>51</v>
      </c>
      <c r="F1423" t="s">
        <v>1282</v>
      </c>
      <c r="G1423" t="s">
        <v>1283</v>
      </c>
      <c r="H1423" t="s">
        <v>1301</v>
      </c>
      <c r="I1423" t="s">
        <v>225</v>
      </c>
      <c r="J1423" t="s">
        <v>1302</v>
      </c>
      <c r="K1423" t="s">
        <v>1219</v>
      </c>
      <c r="M1423" t="s">
        <v>228</v>
      </c>
      <c r="N1423" t="s">
        <v>27</v>
      </c>
      <c r="O1423">
        <v>150</v>
      </c>
      <c r="P1423" t="s">
        <v>237</v>
      </c>
      <c r="Q1423">
        <f>O1423/'Building Calcs'!$B$2</f>
        <v>1.58258377893E-4</v>
      </c>
      <c r="T1423" t="s">
        <v>1303</v>
      </c>
    </row>
    <row r="1424" spans="1:20" hidden="1" x14ac:dyDescent="0.45">
      <c r="B1424" s="29" t="s">
        <v>30</v>
      </c>
      <c r="C1424" s="29" t="s">
        <v>60</v>
      </c>
      <c r="D1424" s="29" t="s">
        <v>51</v>
      </c>
      <c r="F1424" t="s">
        <v>1282</v>
      </c>
      <c r="G1424" t="s">
        <v>1283</v>
      </c>
      <c r="H1424" t="s">
        <v>1304</v>
      </c>
      <c r="I1424" t="s">
        <v>225</v>
      </c>
      <c r="J1424" t="s">
        <v>1305</v>
      </c>
      <c r="K1424" t="s">
        <v>1219</v>
      </c>
      <c r="M1424" t="s">
        <v>228</v>
      </c>
      <c r="N1424" t="s">
        <v>30</v>
      </c>
      <c r="O1424">
        <v>43</v>
      </c>
      <c r="P1424" t="s">
        <v>229</v>
      </c>
      <c r="Q1424"/>
      <c r="T1424" t="s">
        <v>1306</v>
      </c>
    </row>
    <row r="1425" spans="1:20" hidden="1" x14ac:dyDescent="0.45">
      <c r="C1425" s="29" t="s">
        <v>60</v>
      </c>
      <c r="D1425" s="29" t="s">
        <v>51</v>
      </c>
      <c r="F1425" t="s">
        <v>1282</v>
      </c>
      <c r="G1425" t="s">
        <v>1283</v>
      </c>
      <c r="H1425" t="s">
        <v>1307</v>
      </c>
      <c r="I1425" t="s">
        <v>225</v>
      </c>
      <c r="J1425" t="s">
        <v>1308</v>
      </c>
      <c r="K1425" t="s">
        <v>1219</v>
      </c>
      <c r="M1425" t="s">
        <v>228</v>
      </c>
      <c r="N1425" t="s">
        <v>236</v>
      </c>
      <c r="O1425">
        <v>32</v>
      </c>
      <c r="P1425" t="s">
        <v>237</v>
      </c>
      <c r="Q1425"/>
      <c r="T1425" t="s">
        <v>1309</v>
      </c>
    </row>
    <row r="1426" spans="1:20" hidden="1" x14ac:dyDescent="0.45">
      <c r="C1426" s="29" t="s">
        <v>60</v>
      </c>
      <c r="D1426" s="29" t="s">
        <v>51</v>
      </c>
      <c r="F1426" t="s">
        <v>1282</v>
      </c>
      <c r="G1426" t="s">
        <v>1283</v>
      </c>
      <c r="H1426" t="s">
        <v>274</v>
      </c>
      <c r="I1426" t="s">
        <v>275</v>
      </c>
      <c r="J1426" t="s">
        <v>228</v>
      </c>
      <c r="K1426" t="s">
        <v>38</v>
      </c>
      <c r="M1426" t="s">
        <v>228</v>
      </c>
      <c r="N1426" t="s">
        <v>249</v>
      </c>
      <c r="O1426">
        <v>111</v>
      </c>
      <c r="P1426" t="s">
        <v>234</v>
      </c>
      <c r="Q1426"/>
      <c r="R1426">
        <v>11</v>
      </c>
      <c r="S1426">
        <v>1110</v>
      </c>
      <c r="T1426" t="s">
        <v>1310</v>
      </c>
    </row>
    <row r="1427" spans="1:20" hidden="1" x14ac:dyDescent="0.45">
      <c r="C1427" s="29" t="s">
        <v>60</v>
      </c>
      <c r="D1427" s="29" t="s">
        <v>51</v>
      </c>
      <c r="F1427" t="s">
        <v>1282</v>
      </c>
      <c r="G1427" t="s">
        <v>1283</v>
      </c>
      <c r="H1427" t="s">
        <v>1311</v>
      </c>
      <c r="I1427" t="s">
        <v>225</v>
      </c>
      <c r="J1427" t="s">
        <v>1312</v>
      </c>
      <c r="K1427" t="s">
        <v>1219</v>
      </c>
      <c r="M1427" t="s">
        <v>228</v>
      </c>
      <c r="N1427" t="s">
        <v>236</v>
      </c>
      <c r="O1427">
        <v>270</v>
      </c>
      <c r="P1427" t="s">
        <v>237</v>
      </c>
      <c r="Q1427"/>
      <c r="T1427" t="s">
        <v>1313</v>
      </c>
    </row>
    <row r="1428" spans="1:20" hidden="1" x14ac:dyDescent="0.45">
      <c r="C1428" s="29" t="s">
        <v>60</v>
      </c>
      <c r="D1428" s="29" t="s">
        <v>51</v>
      </c>
      <c r="F1428" t="s">
        <v>1282</v>
      </c>
      <c r="G1428" t="s">
        <v>1283</v>
      </c>
      <c r="H1428" t="s">
        <v>274</v>
      </c>
      <c r="I1428" t="s">
        <v>275</v>
      </c>
      <c r="J1428" t="s">
        <v>228</v>
      </c>
      <c r="K1428" t="s">
        <v>38</v>
      </c>
      <c r="M1428" t="s">
        <v>228</v>
      </c>
      <c r="N1428" t="s">
        <v>246</v>
      </c>
      <c r="O1428">
        <v>800</v>
      </c>
      <c r="P1428" t="s">
        <v>247</v>
      </c>
      <c r="Q1428"/>
      <c r="R1428">
        <v>20</v>
      </c>
      <c r="S1428">
        <v>5000</v>
      </c>
      <c r="T1428" t="s">
        <v>1298</v>
      </c>
    </row>
    <row r="1429" spans="1:20" hidden="1" x14ac:dyDescent="0.45">
      <c r="C1429" s="29" t="s">
        <v>60</v>
      </c>
      <c r="D1429" s="29" t="s">
        <v>195</v>
      </c>
      <c r="F1429" t="s">
        <v>1282</v>
      </c>
      <c r="G1429" t="s">
        <v>1283</v>
      </c>
      <c r="H1429" t="s">
        <v>1239</v>
      </c>
      <c r="I1429" t="s">
        <v>225</v>
      </c>
      <c r="J1429" t="s">
        <v>1240</v>
      </c>
      <c r="K1429" t="s">
        <v>227</v>
      </c>
      <c r="M1429" t="s">
        <v>228</v>
      </c>
      <c r="N1429" t="s">
        <v>358</v>
      </c>
      <c r="O1429">
        <v>1.7</v>
      </c>
      <c r="P1429" t="s">
        <v>257</v>
      </c>
      <c r="Q1429"/>
      <c r="R1429">
        <v>0.17</v>
      </c>
      <c r="S1429">
        <v>1.7</v>
      </c>
      <c r="T1429" t="s">
        <v>1241</v>
      </c>
    </row>
    <row r="1430" spans="1:20" hidden="1" x14ac:dyDescent="0.45">
      <c r="C1430" s="29" t="s">
        <v>60</v>
      </c>
      <c r="D1430" s="29" t="s">
        <v>195</v>
      </c>
      <c r="F1430" t="s">
        <v>1282</v>
      </c>
      <c r="G1430" t="s">
        <v>1283</v>
      </c>
      <c r="H1430" t="s">
        <v>1239</v>
      </c>
      <c r="I1430" t="s">
        <v>225</v>
      </c>
      <c r="J1430" t="s">
        <v>1240</v>
      </c>
      <c r="K1430" t="s">
        <v>227</v>
      </c>
      <c r="M1430" t="s">
        <v>228</v>
      </c>
      <c r="N1430" t="s">
        <v>272</v>
      </c>
      <c r="O1430">
        <v>1.5</v>
      </c>
      <c r="P1430" t="s">
        <v>257</v>
      </c>
      <c r="Q1430"/>
      <c r="R1430">
        <v>0.15</v>
      </c>
      <c r="S1430">
        <v>1.5</v>
      </c>
      <c r="T1430" t="s">
        <v>1241</v>
      </c>
    </row>
    <row r="1431" spans="1:20" hidden="1" x14ac:dyDescent="0.45">
      <c r="C1431" s="29" t="s">
        <v>60</v>
      </c>
      <c r="D1431" s="29" t="s">
        <v>195</v>
      </c>
      <c r="F1431" t="s">
        <v>1282</v>
      </c>
      <c r="G1431" t="s">
        <v>1283</v>
      </c>
      <c r="H1431" t="s">
        <v>1239</v>
      </c>
      <c r="I1431" t="s">
        <v>225</v>
      </c>
      <c r="J1431" t="s">
        <v>1240</v>
      </c>
      <c r="K1431" t="s">
        <v>227</v>
      </c>
      <c r="M1431" t="s">
        <v>228</v>
      </c>
      <c r="N1431" t="s">
        <v>303</v>
      </c>
      <c r="O1431">
        <v>0.22</v>
      </c>
      <c r="P1431" t="s">
        <v>234</v>
      </c>
      <c r="Q1431"/>
      <c r="R1431">
        <v>0.11</v>
      </c>
      <c r="S1431">
        <v>0.44</v>
      </c>
      <c r="T1431" t="s">
        <v>1241</v>
      </c>
    </row>
    <row r="1432" spans="1:20" hidden="1" x14ac:dyDescent="0.45">
      <c r="C1432" s="29" t="s">
        <v>60</v>
      </c>
      <c r="D1432" s="29" t="s">
        <v>195</v>
      </c>
      <c r="F1432" t="s">
        <v>1282</v>
      </c>
      <c r="G1432" t="s">
        <v>1283</v>
      </c>
      <c r="H1432" t="s">
        <v>1239</v>
      </c>
      <c r="I1432" t="s">
        <v>225</v>
      </c>
      <c r="J1432" t="s">
        <v>1240</v>
      </c>
      <c r="K1432" t="s">
        <v>227</v>
      </c>
      <c r="M1432" t="s">
        <v>228</v>
      </c>
      <c r="N1432" t="s">
        <v>291</v>
      </c>
      <c r="O1432">
        <v>0.13</v>
      </c>
      <c r="P1432" t="s">
        <v>1314</v>
      </c>
      <c r="Q1432"/>
      <c r="R1432">
        <v>1.2999999999999999E-2</v>
      </c>
      <c r="S1432">
        <v>0.13</v>
      </c>
      <c r="T1432" t="s">
        <v>1241</v>
      </c>
    </row>
    <row r="1433" spans="1:20" hidden="1" x14ac:dyDescent="0.45">
      <c r="C1433" s="29" t="s">
        <v>60</v>
      </c>
      <c r="D1433" s="29" t="s">
        <v>195</v>
      </c>
      <c r="F1433" t="s">
        <v>1282</v>
      </c>
      <c r="G1433" t="s">
        <v>1283</v>
      </c>
      <c r="H1433" t="s">
        <v>1239</v>
      </c>
      <c r="I1433" t="s">
        <v>225</v>
      </c>
      <c r="J1433" t="s">
        <v>1240</v>
      </c>
      <c r="K1433" t="s">
        <v>227</v>
      </c>
      <c r="M1433" t="s">
        <v>228</v>
      </c>
      <c r="N1433" t="s">
        <v>264</v>
      </c>
      <c r="O1433">
        <v>1.9</v>
      </c>
      <c r="P1433" t="s">
        <v>257</v>
      </c>
      <c r="Q1433"/>
      <c r="R1433">
        <v>0.19</v>
      </c>
      <c r="S1433">
        <v>1.9</v>
      </c>
      <c r="T1433" t="s">
        <v>1241</v>
      </c>
    </row>
    <row r="1434" spans="1:20" hidden="1" x14ac:dyDescent="0.45">
      <c r="C1434" s="29" t="s">
        <v>60</v>
      </c>
      <c r="D1434" s="29" t="s">
        <v>195</v>
      </c>
      <c r="F1434" t="s">
        <v>1282</v>
      </c>
      <c r="G1434" t="s">
        <v>1283</v>
      </c>
      <c r="H1434" t="s">
        <v>1239</v>
      </c>
      <c r="I1434" t="s">
        <v>225</v>
      </c>
      <c r="J1434" t="s">
        <v>1240</v>
      </c>
      <c r="K1434" t="s">
        <v>227</v>
      </c>
      <c r="M1434" t="s">
        <v>228</v>
      </c>
      <c r="N1434" t="s">
        <v>264</v>
      </c>
      <c r="O1434">
        <v>1.9</v>
      </c>
      <c r="P1434" t="s">
        <v>257</v>
      </c>
      <c r="Q1434"/>
      <c r="R1434">
        <v>0.19</v>
      </c>
      <c r="S1434">
        <v>1.9</v>
      </c>
      <c r="T1434" t="s">
        <v>1241</v>
      </c>
    </row>
    <row r="1435" spans="1:20" hidden="1" x14ac:dyDescent="0.45">
      <c r="C1435" s="29" t="s">
        <v>60</v>
      </c>
      <c r="D1435" s="29" t="s">
        <v>197</v>
      </c>
      <c r="F1435" t="s">
        <v>1282</v>
      </c>
      <c r="G1435" t="s">
        <v>1283</v>
      </c>
      <c r="H1435" t="s">
        <v>281</v>
      </c>
      <c r="I1435" t="s">
        <v>275</v>
      </c>
      <c r="J1435" t="s">
        <v>228</v>
      </c>
      <c r="K1435" t="s">
        <v>232</v>
      </c>
      <c r="M1435" t="s">
        <v>228</v>
      </c>
      <c r="N1435" t="s">
        <v>267</v>
      </c>
      <c r="O1435">
        <v>1.5E-3</v>
      </c>
      <c r="P1435" t="s">
        <v>234</v>
      </c>
      <c r="Q1435"/>
      <c r="R1435">
        <v>8.0000000000000004E-4</v>
      </c>
      <c r="S1435">
        <v>3.0000000000000001E-3</v>
      </c>
      <c r="T1435" t="s">
        <v>1315</v>
      </c>
    </row>
    <row r="1436" spans="1:20" hidden="1" x14ac:dyDescent="0.45">
      <c r="A1436" s="29" t="s">
        <v>3065</v>
      </c>
      <c r="B1436" s="29" t="s">
        <v>30</v>
      </c>
      <c r="C1436" s="29" t="s">
        <v>60</v>
      </c>
      <c r="D1436" s="29" t="s">
        <v>195</v>
      </c>
      <c r="F1436" t="s">
        <v>1282</v>
      </c>
      <c r="G1436" t="s">
        <v>1283</v>
      </c>
      <c r="H1436" t="s">
        <v>277</v>
      </c>
      <c r="I1436" t="s">
        <v>275</v>
      </c>
      <c r="J1436" t="s">
        <v>228</v>
      </c>
      <c r="K1436" t="s">
        <v>342</v>
      </c>
      <c r="M1436" t="s">
        <v>228</v>
      </c>
      <c r="N1436" t="s">
        <v>30</v>
      </c>
      <c r="O1436">
        <v>8.5</v>
      </c>
      <c r="P1436" t="s">
        <v>229</v>
      </c>
      <c r="Q1436"/>
      <c r="R1436">
        <v>4.8</v>
      </c>
      <c r="S1436">
        <v>17</v>
      </c>
      <c r="T1436" t="s">
        <v>1300</v>
      </c>
    </row>
    <row r="1437" spans="1:20" hidden="1" x14ac:dyDescent="0.45">
      <c r="C1437" s="29" t="s">
        <v>60</v>
      </c>
      <c r="D1437" s="29" t="s">
        <v>51</v>
      </c>
      <c r="F1437" t="s">
        <v>1282</v>
      </c>
      <c r="G1437" t="s">
        <v>1283</v>
      </c>
      <c r="H1437" t="s">
        <v>1316</v>
      </c>
      <c r="I1437" t="s">
        <v>225</v>
      </c>
      <c r="J1437" t="s">
        <v>1317</v>
      </c>
      <c r="K1437" t="s">
        <v>1219</v>
      </c>
      <c r="M1437" t="s">
        <v>228</v>
      </c>
      <c r="N1437" t="s">
        <v>249</v>
      </c>
      <c r="O1437">
        <v>111</v>
      </c>
      <c r="P1437" t="s">
        <v>234</v>
      </c>
      <c r="Q1437"/>
      <c r="R1437">
        <v>11</v>
      </c>
      <c r="S1437">
        <v>1110</v>
      </c>
      <c r="T1437" t="s">
        <v>1310</v>
      </c>
    </row>
    <row r="1438" spans="1:20" hidden="1" x14ac:dyDescent="0.45">
      <c r="C1438" s="29" t="s">
        <v>60</v>
      </c>
      <c r="D1438" s="29" t="s">
        <v>51</v>
      </c>
      <c r="F1438" t="s">
        <v>1282</v>
      </c>
      <c r="G1438" t="s">
        <v>1283</v>
      </c>
      <c r="H1438" t="s">
        <v>1316</v>
      </c>
      <c r="I1438" t="s">
        <v>225</v>
      </c>
      <c r="J1438" t="s">
        <v>1317</v>
      </c>
      <c r="K1438" t="s">
        <v>1219</v>
      </c>
      <c r="M1438" t="s">
        <v>228</v>
      </c>
      <c r="N1438" t="s">
        <v>242</v>
      </c>
      <c r="O1438">
        <v>23</v>
      </c>
      <c r="P1438" t="s">
        <v>234</v>
      </c>
      <c r="Q1438"/>
      <c r="R1438">
        <v>1</v>
      </c>
      <c r="S1438">
        <v>100</v>
      </c>
      <c r="T1438" t="s">
        <v>1272</v>
      </c>
    </row>
    <row r="1439" spans="1:20" hidden="1" x14ac:dyDescent="0.45">
      <c r="C1439" s="29" t="s">
        <v>60</v>
      </c>
      <c r="D1439" s="29" t="s">
        <v>51</v>
      </c>
      <c r="F1439" t="s">
        <v>1282</v>
      </c>
      <c r="G1439" t="s">
        <v>1283</v>
      </c>
      <c r="H1439" t="s">
        <v>1316</v>
      </c>
      <c r="I1439" t="s">
        <v>225</v>
      </c>
      <c r="J1439" t="s">
        <v>1317</v>
      </c>
      <c r="K1439" t="s">
        <v>1219</v>
      </c>
      <c r="M1439" t="s">
        <v>228</v>
      </c>
      <c r="N1439" t="s">
        <v>267</v>
      </c>
      <c r="O1439">
        <v>512</v>
      </c>
      <c r="P1439" t="s">
        <v>234</v>
      </c>
      <c r="Q1439"/>
      <c r="R1439">
        <v>80</v>
      </c>
      <c r="S1439">
        <v>1300</v>
      </c>
      <c r="T1439" t="s">
        <v>1220</v>
      </c>
    </row>
    <row r="1440" spans="1:20" hidden="1" x14ac:dyDescent="0.45">
      <c r="C1440" s="29" t="s">
        <v>60</v>
      </c>
      <c r="D1440" s="29" t="s">
        <v>51</v>
      </c>
      <c r="F1440" t="s">
        <v>1282</v>
      </c>
      <c r="G1440" t="s">
        <v>1283</v>
      </c>
      <c r="H1440" t="s">
        <v>1318</v>
      </c>
      <c r="I1440" t="s">
        <v>225</v>
      </c>
      <c r="J1440" t="s">
        <v>1319</v>
      </c>
      <c r="K1440" t="s">
        <v>1219</v>
      </c>
      <c r="M1440" t="s">
        <v>228</v>
      </c>
      <c r="N1440" t="s">
        <v>246</v>
      </c>
      <c r="O1440">
        <v>100</v>
      </c>
      <c r="P1440" t="s">
        <v>247</v>
      </c>
      <c r="Q1440"/>
      <c r="R1440">
        <v>30</v>
      </c>
      <c r="S1440">
        <v>500</v>
      </c>
      <c r="T1440" t="s">
        <v>376</v>
      </c>
    </row>
    <row r="1441" spans="2:20" hidden="1" x14ac:dyDescent="0.45">
      <c r="C1441" s="29" t="s">
        <v>60</v>
      </c>
      <c r="D1441" s="29" t="s">
        <v>51</v>
      </c>
      <c r="F1441" t="s">
        <v>1282</v>
      </c>
      <c r="G1441" t="s">
        <v>1283</v>
      </c>
      <c r="H1441" t="s">
        <v>1316</v>
      </c>
      <c r="I1441" t="s">
        <v>225</v>
      </c>
      <c r="J1441" t="s">
        <v>1317</v>
      </c>
      <c r="K1441" t="s">
        <v>1219</v>
      </c>
      <c r="M1441" t="s">
        <v>228</v>
      </c>
      <c r="N1441" t="s">
        <v>400</v>
      </c>
      <c r="O1441">
        <v>37</v>
      </c>
      <c r="P1441" t="s">
        <v>237</v>
      </c>
      <c r="Q1441"/>
      <c r="R1441">
        <v>18</v>
      </c>
      <c r="S1441">
        <v>74</v>
      </c>
      <c r="T1441" t="s">
        <v>1320</v>
      </c>
    </row>
    <row r="1442" spans="2:20" hidden="1" x14ac:dyDescent="0.45">
      <c r="C1442" s="29" t="s">
        <v>60</v>
      </c>
      <c r="D1442" s="29" t="s">
        <v>51</v>
      </c>
      <c r="F1442" t="s">
        <v>1282</v>
      </c>
      <c r="G1442" t="s">
        <v>1283</v>
      </c>
      <c r="H1442" t="s">
        <v>1318</v>
      </c>
      <c r="I1442" t="s">
        <v>225</v>
      </c>
      <c r="J1442" t="s">
        <v>1319</v>
      </c>
      <c r="K1442" t="s">
        <v>1219</v>
      </c>
      <c r="M1442" t="s">
        <v>228</v>
      </c>
      <c r="N1442" t="s">
        <v>262</v>
      </c>
      <c r="O1442">
        <v>0.56000000000000005</v>
      </c>
      <c r="P1442" t="s">
        <v>234</v>
      </c>
      <c r="Q1442"/>
      <c r="R1442">
        <v>0.2</v>
      </c>
      <c r="S1442">
        <v>1</v>
      </c>
      <c r="T1442" t="s">
        <v>433</v>
      </c>
    </row>
    <row r="1443" spans="2:20" hidden="1" x14ac:dyDescent="0.45">
      <c r="C1443" s="29" t="s">
        <v>60</v>
      </c>
      <c r="D1443" s="29" t="s">
        <v>51</v>
      </c>
      <c r="F1443" t="s">
        <v>1282</v>
      </c>
      <c r="G1443" t="s">
        <v>1283</v>
      </c>
      <c r="H1443" t="s">
        <v>1321</v>
      </c>
      <c r="I1443" t="s">
        <v>225</v>
      </c>
      <c r="J1443" t="s">
        <v>1322</v>
      </c>
      <c r="K1443" t="s">
        <v>1219</v>
      </c>
      <c r="M1443" t="s">
        <v>228</v>
      </c>
      <c r="N1443" t="s">
        <v>291</v>
      </c>
      <c r="O1443">
        <v>0.01</v>
      </c>
      <c r="P1443" t="s">
        <v>257</v>
      </c>
      <c r="Q1443"/>
      <c r="R1443">
        <v>1E-3</v>
      </c>
      <c r="S1443">
        <v>0.1</v>
      </c>
      <c r="T1443" t="s">
        <v>1323</v>
      </c>
    </row>
    <row r="1444" spans="2:20" hidden="1" x14ac:dyDescent="0.45">
      <c r="B1444" s="29" t="s">
        <v>25</v>
      </c>
      <c r="C1444" s="29" t="s">
        <v>60</v>
      </c>
      <c r="D1444" s="29" t="s">
        <v>51</v>
      </c>
      <c r="F1444" t="s">
        <v>1282</v>
      </c>
      <c r="G1444" t="s">
        <v>1283</v>
      </c>
      <c r="H1444" t="s">
        <v>1321</v>
      </c>
      <c r="I1444" t="s">
        <v>225</v>
      </c>
      <c r="J1444" t="s">
        <v>1322</v>
      </c>
      <c r="K1444" t="s">
        <v>1219</v>
      </c>
      <c r="M1444" t="s">
        <v>228</v>
      </c>
      <c r="N1444" t="s">
        <v>25</v>
      </c>
      <c r="O1444">
        <v>300</v>
      </c>
      <c r="P1444" t="s">
        <v>237</v>
      </c>
      <c r="Q1444">
        <f>O1444/'Building Calcs'!$B$2</f>
        <v>3.16516755786E-4</v>
      </c>
      <c r="R1444">
        <v>10</v>
      </c>
      <c r="S1444">
        <v>2500</v>
      </c>
      <c r="T1444" t="s">
        <v>1324</v>
      </c>
    </row>
    <row r="1445" spans="2:20" hidden="1" x14ac:dyDescent="0.45">
      <c r="C1445" s="29" t="s">
        <v>60</v>
      </c>
      <c r="D1445" s="29" t="s">
        <v>45</v>
      </c>
      <c r="F1445" t="s">
        <v>1282</v>
      </c>
      <c r="G1445" t="s">
        <v>1283</v>
      </c>
      <c r="H1445" t="s">
        <v>243</v>
      </c>
      <c r="I1445" t="s">
        <v>225</v>
      </c>
      <c r="J1445" t="s">
        <v>1325</v>
      </c>
      <c r="K1445" t="s">
        <v>1223</v>
      </c>
      <c r="M1445" t="s">
        <v>228</v>
      </c>
      <c r="N1445" t="s">
        <v>259</v>
      </c>
      <c r="O1445">
        <v>0.62</v>
      </c>
      <c r="P1445" t="s">
        <v>257</v>
      </c>
      <c r="Q1445"/>
      <c r="R1445">
        <v>0.31</v>
      </c>
      <c r="S1445">
        <v>1.2</v>
      </c>
      <c r="T1445" t="s">
        <v>377</v>
      </c>
    </row>
    <row r="1446" spans="2:20" hidden="1" x14ac:dyDescent="0.45">
      <c r="C1446" s="29" t="s">
        <v>60</v>
      </c>
      <c r="D1446" s="29" t="s">
        <v>51</v>
      </c>
      <c r="F1446" t="s">
        <v>1282</v>
      </c>
      <c r="G1446" t="s">
        <v>1283</v>
      </c>
      <c r="H1446" t="s">
        <v>1318</v>
      </c>
      <c r="I1446" t="s">
        <v>225</v>
      </c>
      <c r="J1446" t="s">
        <v>1319</v>
      </c>
      <c r="K1446" t="s">
        <v>1219</v>
      </c>
      <c r="M1446" t="s">
        <v>228</v>
      </c>
      <c r="N1446" t="s">
        <v>358</v>
      </c>
      <c r="O1446">
        <v>5</v>
      </c>
      <c r="P1446" t="s">
        <v>234</v>
      </c>
      <c r="Q1446"/>
      <c r="R1446">
        <v>2</v>
      </c>
      <c r="S1446">
        <v>10</v>
      </c>
      <c r="T1446" t="s">
        <v>348</v>
      </c>
    </row>
    <row r="1447" spans="2:20" hidden="1" x14ac:dyDescent="0.45">
      <c r="B1447" s="29" t="s">
        <v>26</v>
      </c>
      <c r="C1447" s="29" t="s">
        <v>60</v>
      </c>
      <c r="D1447" s="29" t="s">
        <v>51</v>
      </c>
      <c r="F1447" t="s">
        <v>1282</v>
      </c>
      <c r="G1447" t="s">
        <v>1283</v>
      </c>
      <c r="H1447" t="s">
        <v>1318</v>
      </c>
      <c r="I1447" t="s">
        <v>225</v>
      </c>
      <c r="J1447" t="s">
        <v>1319</v>
      </c>
      <c r="K1447" t="s">
        <v>1219</v>
      </c>
      <c r="M1447" t="s">
        <v>228</v>
      </c>
      <c r="N1447" t="s">
        <v>26</v>
      </c>
      <c r="O1447">
        <v>95</v>
      </c>
      <c r="P1447" t="s">
        <v>237</v>
      </c>
      <c r="Q1447">
        <f>O1447/'Building Calcs'!$B$2</f>
        <v>1.002303059989E-4</v>
      </c>
      <c r="R1447">
        <v>50</v>
      </c>
      <c r="S1447">
        <v>150</v>
      </c>
      <c r="T1447" t="s">
        <v>1290</v>
      </c>
    </row>
    <row r="1448" spans="2:20" hidden="1" x14ac:dyDescent="0.45">
      <c r="C1448" s="29" t="s">
        <v>60</v>
      </c>
      <c r="D1448" s="29" t="s">
        <v>51</v>
      </c>
      <c r="F1448" t="s">
        <v>1282</v>
      </c>
      <c r="G1448" t="s">
        <v>1283</v>
      </c>
      <c r="H1448" t="s">
        <v>1318</v>
      </c>
      <c r="I1448" t="s">
        <v>225</v>
      </c>
      <c r="J1448" t="s">
        <v>1319</v>
      </c>
      <c r="K1448" t="s">
        <v>1219</v>
      </c>
      <c r="M1448" t="s">
        <v>228</v>
      </c>
      <c r="N1448" t="s">
        <v>265</v>
      </c>
      <c r="O1448">
        <v>6</v>
      </c>
      <c r="P1448" t="s">
        <v>234</v>
      </c>
      <c r="Q1448"/>
      <c r="R1448">
        <v>4</v>
      </c>
      <c r="S1448">
        <v>89</v>
      </c>
      <c r="T1448" t="s">
        <v>1220</v>
      </c>
    </row>
    <row r="1449" spans="2:20" hidden="1" x14ac:dyDescent="0.45">
      <c r="C1449" s="29" t="s">
        <v>60</v>
      </c>
      <c r="D1449" s="29" t="s">
        <v>195</v>
      </c>
      <c r="F1449" t="s">
        <v>1282</v>
      </c>
      <c r="G1449" t="s">
        <v>1283</v>
      </c>
      <c r="H1449" t="s">
        <v>231</v>
      </c>
      <c r="I1449" t="s">
        <v>225</v>
      </c>
      <c r="J1449" t="s">
        <v>1297</v>
      </c>
      <c r="K1449" t="s">
        <v>227</v>
      </c>
      <c r="M1449" t="s">
        <v>228</v>
      </c>
      <c r="N1449" t="s">
        <v>358</v>
      </c>
      <c r="O1449">
        <v>70</v>
      </c>
      <c r="P1449" t="s">
        <v>257</v>
      </c>
      <c r="Q1449"/>
      <c r="R1449">
        <v>14</v>
      </c>
      <c r="S1449">
        <v>105</v>
      </c>
      <c r="T1449" t="s">
        <v>1326</v>
      </c>
    </row>
    <row r="1450" spans="2:20" hidden="1" x14ac:dyDescent="0.45">
      <c r="B1450" s="29" t="s">
        <v>29</v>
      </c>
      <c r="C1450" s="29" t="s">
        <v>60</v>
      </c>
      <c r="D1450" s="29" t="s">
        <v>195</v>
      </c>
      <c r="F1450" t="s">
        <v>1282</v>
      </c>
      <c r="G1450" t="s">
        <v>1283</v>
      </c>
      <c r="H1450" t="s">
        <v>224</v>
      </c>
      <c r="I1450" t="s">
        <v>225</v>
      </c>
      <c r="J1450" t="s">
        <v>1284</v>
      </c>
      <c r="K1450" t="s">
        <v>227</v>
      </c>
      <c r="M1450" t="s">
        <v>228</v>
      </c>
      <c r="N1450" t="s">
        <v>29</v>
      </c>
      <c r="O1450">
        <v>79</v>
      </c>
      <c r="P1450" t="s">
        <v>237</v>
      </c>
      <c r="Q1450">
        <f>O1450/'Building Calcs'!$B$2</f>
        <v>8.3349412356980001E-5</v>
      </c>
      <c r="R1450">
        <v>47</v>
      </c>
      <c r="S1450">
        <v>111</v>
      </c>
      <c r="T1450" t="s">
        <v>1261</v>
      </c>
    </row>
    <row r="1451" spans="2:20" hidden="1" x14ac:dyDescent="0.45">
      <c r="B1451" s="29" t="s">
        <v>24</v>
      </c>
      <c r="C1451" s="29" t="s">
        <v>60</v>
      </c>
      <c r="D1451" s="29" t="s">
        <v>195</v>
      </c>
      <c r="F1451" t="s">
        <v>1282</v>
      </c>
      <c r="G1451" t="s">
        <v>1283</v>
      </c>
      <c r="H1451" t="s">
        <v>231</v>
      </c>
      <c r="I1451" t="s">
        <v>225</v>
      </c>
      <c r="J1451" t="s">
        <v>1297</v>
      </c>
      <c r="K1451" t="s">
        <v>227</v>
      </c>
      <c r="M1451" t="s">
        <v>228</v>
      </c>
      <c r="N1451" t="s">
        <v>261</v>
      </c>
      <c r="O1451">
        <v>1.2</v>
      </c>
      <c r="P1451" t="s">
        <v>237</v>
      </c>
      <c r="Q1451">
        <f>O1451/'Building Calcs'!$B$2</f>
        <v>1.266067023144E-6</v>
      </c>
      <c r="R1451">
        <v>0.7</v>
      </c>
      <c r="S1451">
        <v>1.7</v>
      </c>
      <c r="T1451" t="s">
        <v>1327</v>
      </c>
    </row>
    <row r="1452" spans="2:20" hidden="1" x14ac:dyDescent="0.45">
      <c r="C1452" s="29" t="s">
        <v>60</v>
      </c>
      <c r="D1452" s="29" t="s">
        <v>195</v>
      </c>
      <c r="F1452" t="s">
        <v>1282</v>
      </c>
      <c r="G1452" t="s">
        <v>1283</v>
      </c>
      <c r="H1452" t="s">
        <v>231</v>
      </c>
      <c r="I1452" t="s">
        <v>225</v>
      </c>
      <c r="J1452" t="s">
        <v>1297</v>
      </c>
      <c r="K1452" t="s">
        <v>227</v>
      </c>
      <c r="M1452" t="s">
        <v>228</v>
      </c>
      <c r="N1452" t="s">
        <v>236</v>
      </c>
      <c r="O1452">
        <v>2.2000000000000002</v>
      </c>
      <c r="P1452" t="s">
        <v>237</v>
      </c>
      <c r="Q1452"/>
      <c r="R1452">
        <v>1.3</v>
      </c>
      <c r="S1452">
        <v>3.1</v>
      </c>
      <c r="T1452" t="s">
        <v>1327</v>
      </c>
    </row>
    <row r="1453" spans="2:20" hidden="1" x14ac:dyDescent="0.45">
      <c r="B1453" s="29" t="s">
        <v>43</v>
      </c>
      <c r="C1453" s="29" t="s">
        <v>60</v>
      </c>
      <c r="D1453" s="29" t="s">
        <v>195</v>
      </c>
      <c r="F1453" t="s">
        <v>1282</v>
      </c>
      <c r="G1453" t="s">
        <v>1283</v>
      </c>
      <c r="H1453" t="s">
        <v>231</v>
      </c>
      <c r="I1453" t="s">
        <v>225</v>
      </c>
      <c r="J1453" t="s">
        <v>1297</v>
      </c>
      <c r="K1453" t="s">
        <v>227</v>
      </c>
      <c r="M1453" t="s">
        <v>228</v>
      </c>
      <c r="N1453" t="s">
        <v>28</v>
      </c>
      <c r="O1453">
        <v>2.2000000000000002</v>
      </c>
      <c r="P1453" t="s">
        <v>237</v>
      </c>
      <c r="Q1453">
        <f>O1453/'Building Calcs'!$B$2</f>
        <v>2.3211228757640002E-6</v>
      </c>
      <c r="R1453">
        <v>1.3</v>
      </c>
      <c r="S1453">
        <v>3.1</v>
      </c>
      <c r="T1453" t="s">
        <v>1327</v>
      </c>
    </row>
    <row r="1454" spans="2:20" hidden="1" x14ac:dyDescent="0.45">
      <c r="C1454" s="29" t="s">
        <v>60</v>
      </c>
      <c r="D1454" s="29" t="s">
        <v>195</v>
      </c>
      <c r="F1454" t="s">
        <v>1282</v>
      </c>
      <c r="G1454" t="s">
        <v>1283</v>
      </c>
      <c r="H1454" t="s">
        <v>231</v>
      </c>
      <c r="I1454" t="s">
        <v>225</v>
      </c>
      <c r="J1454" t="s">
        <v>1297</v>
      </c>
      <c r="K1454" t="s">
        <v>227</v>
      </c>
      <c r="M1454" t="s">
        <v>228</v>
      </c>
      <c r="N1454" t="s">
        <v>240</v>
      </c>
      <c r="O1454">
        <v>1.2E-2</v>
      </c>
      <c r="P1454" t="s">
        <v>234</v>
      </c>
      <c r="Q1454"/>
      <c r="R1454">
        <v>6.0000000000000001E-3</v>
      </c>
      <c r="S1454">
        <v>2.4E-2</v>
      </c>
      <c r="T1454" t="s">
        <v>1263</v>
      </c>
    </row>
    <row r="1455" spans="2:20" hidden="1" x14ac:dyDescent="0.45">
      <c r="C1455" s="29" t="s">
        <v>60</v>
      </c>
      <c r="D1455" s="29" t="s">
        <v>195</v>
      </c>
      <c r="F1455" t="s">
        <v>1282</v>
      </c>
      <c r="G1455" t="s">
        <v>1283</v>
      </c>
      <c r="H1455" t="s">
        <v>231</v>
      </c>
      <c r="I1455" t="s">
        <v>225</v>
      </c>
      <c r="J1455" t="s">
        <v>1297</v>
      </c>
      <c r="K1455" t="s">
        <v>227</v>
      </c>
      <c r="M1455" t="s">
        <v>228</v>
      </c>
      <c r="N1455" t="s">
        <v>242</v>
      </c>
      <c r="O1455">
        <v>0.2</v>
      </c>
      <c r="P1455" t="s">
        <v>234</v>
      </c>
      <c r="Q1455"/>
      <c r="R1455">
        <v>0.1</v>
      </c>
      <c r="S1455">
        <v>0.4</v>
      </c>
      <c r="T1455" t="s">
        <v>1263</v>
      </c>
    </row>
    <row r="1456" spans="2:20" hidden="1" x14ac:dyDescent="0.45">
      <c r="B1456" s="29" t="s">
        <v>29</v>
      </c>
      <c r="C1456" s="29" t="s">
        <v>60</v>
      </c>
      <c r="D1456" s="29" t="s">
        <v>195</v>
      </c>
      <c r="F1456" t="s">
        <v>1282</v>
      </c>
      <c r="G1456" t="s">
        <v>1283</v>
      </c>
      <c r="H1456" t="s">
        <v>231</v>
      </c>
      <c r="I1456" t="s">
        <v>225</v>
      </c>
      <c r="J1456" t="s">
        <v>1297</v>
      </c>
      <c r="K1456" t="s">
        <v>227</v>
      </c>
      <c r="M1456" t="s">
        <v>228</v>
      </c>
      <c r="N1456" t="s">
        <v>29</v>
      </c>
      <c r="O1456">
        <v>60</v>
      </c>
      <c r="P1456" t="s">
        <v>237</v>
      </c>
      <c r="Q1456">
        <f>O1456/'Building Calcs'!$B$2</f>
        <v>6.3303351157199998E-5</v>
      </c>
      <c r="R1456">
        <v>36</v>
      </c>
      <c r="S1456">
        <v>84</v>
      </c>
      <c r="T1456" t="s">
        <v>1327</v>
      </c>
    </row>
    <row r="1457" spans="2:20" hidden="1" x14ac:dyDescent="0.45">
      <c r="B1457" s="29" t="s">
        <v>43</v>
      </c>
      <c r="C1457" s="29" t="s">
        <v>60</v>
      </c>
      <c r="D1457" s="29" t="s">
        <v>45</v>
      </c>
      <c r="F1457" t="s">
        <v>1282</v>
      </c>
      <c r="G1457" t="s">
        <v>1283</v>
      </c>
      <c r="H1457" t="s">
        <v>243</v>
      </c>
      <c r="I1457" t="s">
        <v>225</v>
      </c>
      <c r="J1457" t="s">
        <v>1325</v>
      </c>
      <c r="K1457" t="s">
        <v>1223</v>
      </c>
      <c r="M1457" t="s">
        <v>228</v>
      </c>
      <c r="N1457" t="s">
        <v>28</v>
      </c>
      <c r="O1457">
        <v>220</v>
      </c>
      <c r="P1457" t="s">
        <v>237</v>
      </c>
      <c r="Q1457">
        <f>O1457/'Building Calcs'!$B$2</f>
        <v>2.3211228757640001E-4</v>
      </c>
      <c r="R1457">
        <v>72</v>
      </c>
      <c r="S1457">
        <v>230</v>
      </c>
      <c r="T1457" t="s">
        <v>377</v>
      </c>
    </row>
    <row r="1458" spans="2:20" hidden="1" x14ac:dyDescent="0.45">
      <c r="C1458" s="29" t="s">
        <v>60</v>
      </c>
      <c r="D1458" s="29" t="s">
        <v>45</v>
      </c>
      <c r="F1458" t="s">
        <v>1282</v>
      </c>
      <c r="G1458" t="s">
        <v>1283</v>
      </c>
      <c r="H1458" t="s">
        <v>243</v>
      </c>
      <c r="I1458" t="s">
        <v>225</v>
      </c>
      <c r="J1458" t="s">
        <v>1325</v>
      </c>
      <c r="K1458" t="s">
        <v>1223</v>
      </c>
      <c r="M1458" t="s">
        <v>228</v>
      </c>
      <c r="N1458" t="s">
        <v>303</v>
      </c>
      <c r="O1458">
        <v>2</v>
      </c>
      <c r="P1458" t="s">
        <v>234</v>
      </c>
      <c r="Q1458"/>
      <c r="R1458">
        <v>1</v>
      </c>
      <c r="S1458">
        <v>2.4</v>
      </c>
      <c r="T1458" t="s">
        <v>377</v>
      </c>
    </row>
    <row r="1459" spans="2:20" hidden="1" x14ac:dyDescent="0.45">
      <c r="B1459" s="29" t="s">
        <v>27</v>
      </c>
      <c r="C1459" s="29" t="s">
        <v>60</v>
      </c>
      <c r="D1459" s="29" t="s">
        <v>45</v>
      </c>
      <c r="F1459" t="s">
        <v>1282</v>
      </c>
      <c r="G1459" t="s">
        <v>1283</v>
      </c>
      <c r="H1459" t="s">
        <v>243</v>
      </c>
      <c r="I1459" t="s">
        <v>225</v>
      </c>
      <c r="J1459" t="s">
        <v>1325</v>
      </c>
      <c r="K1459" t="s">
        <v>1223</v>
      </c>
      <c r="M1459" t="s">
        <v>228</v>
      </c>
      <c r="N1459" t="s">
        <v>27</v>
      </c>
      <c r="O1459">
        <v>240</v>
      </c>
      <c r="P1459" t="s">
        <v>237</v>
      </c>
      <c r="Q1459">
        <f>O1459/'Building Calcs'!$B$2</f>
        <v>2.5321340462879999E-4</v>
      </c>
      <c r="R1459">
        <v>76</v>
      </c>
      <c r="S1459">
        <v>250</v>
      </c>
      <c r="T1459" t="s">
        <v>377</v>
      </c>
    </row>
    <row r="1460" spans="2:20" hidden="1" x14ac:dyDescent="0.45">
      <c r="C1460" s="29" t="s">
        <v>60</v>
      </c>
      <c r="D1460" s="29" t="s">
        <v>195</v>
      </c>
      <c r="F1460" t="s">
        <v>1282</v>
      </c>
      <c r="G1460" t="s">
        <v>1283</v>
      </c>
      <c r="H1460" t="s">
        <v>224</v>
      </c>
      <c r="I1460" t="s">
        <v>225</v>
      </c>
      <c r="J1460" t="s">
        <v>1284</v>
      </c>
      <c r="K1460" t="s">
        <v>227</v>
      </c>
      <c r="M1460" t="s">
        <v>228</v>
      </c>
      <c r="N1460" t="s">
        <v>246</v>
      </c>
      <c r="O1460">
        <v>1.8</v>
      </c>
      <c r="P1460" t="s">
        <v>247</v>
      </c>
      <c r="Q1460"/>
      <c r="R1460">
        <v>0.4</v>
      </c>
      <c r="S1460">
        <v>9</v>
      </c>
      <c r="T1460" t="s">
        <v>1266</v>
      </c>
    </row>
    <row r="1461" spans="2:20" hidden="1" x14ac:dyDescent="0.45">
      <c r="B1461" s="29" t="s">
        <v>30</v>
      </c>
      <c r="C1461" s="29" t="s">
        <v>60</v>
      </c>
      <c r="D1461" s="29" t="s">
        <v>45</v>
      </c>
      <c r="F1461" t="s">
        <v>1282</v>
      </c>
      <c r="G1461" t="s">
        <v>1283</v>
      </c>
      <c r="H1461" t="s">
        <v>243</v>
      </c>
      <c r="I1461" t="s">
        <v>225</v>
      </c>
      <c r="J1461" t="s">
        <v>1325</v>
      </c>
      <c r="K1461" t="s">
        <v>1223</v>
      </c>
      <c r="M1461" t="s">
        <v>228</v>
      </c>
      <c r="N1461" t="s">
        <v>30</v>
      </c>
      <c r="O1461">
        <v>6.4</v>
      </c>
      <c r="P1461" t="s">
        <v>229</v>
      </c>
      <c r="Q1461"/>
      <c r="R1461">
        <v>2</v>
      </c>
      <c r="S1461">
        <v>26</v>
      </c>
      <c r="T1461" t="s">
        <v>1236</v>
      </c>
    </row>
    <row r="1462" spans="2:20" hidden="1" x14ac:dyDescent="0.45">
      <c r="B1462" s="29" t="s">
        <v>25</v>
      </c>
      <c r="C1462" s="29" t="s">
        <v>60</v>
      </c>
      <c r="D1462" s="29" t="s">
        <v>45</v>
      </c>
      <c r="F1462" t="s">
        <v>1282</v>
      </c>
      <c r="G1462" t="s">
        <v>1283</v>
      </c>
      <c r="H1462" t="s">
        <v>243</v>
      </c>
      <c r="I1462" t="s">
        <v>225</v>
      </c>
      <c r="J1462" t="s">
        <v>1325</v>
      </c>
      <c r="K1462" t="s">
        <v>1223</v>
      </c>
      <c r="M1462" t="s">
        <v>228</v>
      </c>
      <c r="N1462" t="s">
        <v>25</v>
      </c>
      <c r="O1462">
        <v>2000</v>
      </c>
      <c r="P1462" t="s">
        <v>237</v>
      </c>
      <c r="Q1462">
        <f>O1462/'Building Calcs'!$B$2</f>
        <v>2.1101117052400001E-3</v>
      </c>
      <c r="R1462">
        <v>200</v>
      </c>
      <c r="S1462">
        <v>3000</v>
      </c>
      <c r="T1462" t="s">
        <v>377</v>
      </c>
    </row>
    <row r="1463" spans="2:20" hidden="1" x14ac:dyDescent="0.45">
      <c r="C1463" s="29" t="s">
        <v>60</v>
      </c>
      <c r="D1463" s="29" t="s">
        <v>195</v>
      </c>
      <c r="F1463" t="s">
        <v>1282</v>
      </c>
      <c r="G1463" t="s">
        <v>1283</v>
      </c>
      <c r="H1463" t="s">
        <v>224</v>
      </c>
      <c r="I1463" t="s">
        <v>225</v>
      </c>
      <c r="J1463" t="s">
        <v>1284</v>
      </c>
      <c r="K1463" t="s">
        <v>227</v>
      </c>
      <c r="M1463" t="s">
        <v>228</v>
      </c>
      <c r="N1463" t="s">
        <v>264</v>
      </c>
      <c r="O1463">
        <v>80</v>
      </c>
      <c r="P1463" t="s">
        <v>234</v>
      </c>
      <c r="Q1463"/>
      <c r="R1463">
        <v>16</v>
      </c>
      <c r="S1463">
        <v>120</v>
      </c>
      <c r="T1463" t="s">
        <v>1326</v>
      </c>
    </row>
    <row r="1464" spans="2:20" hidden="1" x14ac:dyDescent="0.45">
      <c r="C1464" s="29" t="s">
        <v>60</v>
      </c>
      <c r="D1464" s="29" t="s">
        <v>46</v>
      </c>
      <c r="F1464" t="s">
        <v>1282</v>
      </c>
      <c r="G1464" t="s">
        <v>1283</v>
      </c>
      <c r="H1464" t="s">
        <v>1267</v>
      </c>
      <c r="I1464" t="s">
        <v>225</v>
      </c>
      <c r="J1464" t="s">
        <v>226</v>
      </c>
      <c r="K1464" t="s">
        <v>18</v>
      </c>
      <c r="M1464" t="s">
        <v>228</v>
      </c>
      <c r="N1464" t="s">
        <v>264</v>
      </c>
      <c r="O1464">
        <v>0.56000000000000005</v>
      </c>
      <c r="P1464" t="s">
        <v>257</v>
      </c>
      <c r="Q1464"/>
      <c r="R1464">
        <v>0.19</v>
      </c>
      <c r="S1464">
        <v>0.56000000000000005</v>
      </c>
      <c r="T1464" t="s">
        <v>1254</v>
      </c>
    </row>
    <row r="1465" spans="2:20" hidden="1" x14ac:dyDescent="0.45">
      <c r="C1465" s="29" t="s">
        <v>60</v>
      </c>
      <c r="D1465" s="29" t="s">
        <v>46</v>
      </c>
      <c r="F1465" t="s">
        <v>1282</v>
      </c>
      <c r="G1465" t="s">
        <v>1283</v>
      </c>
      <c r="H1465" t="s">
        <v>1267</v>
      </c>
      <c r="I1465" t="s">
        <v>225</v>
      </c>
      <c r="J1465" t="s">
        <v>226</v>
      </c>
      <c r="K1465" t="s">
        <v>18</v>
      </c>
      <c r="M1465" t="s">
        <v>228</v>
      </c>
      <c r="N1465" t="s">
        <v>242</v>
      </c>
      <c r="O1465">
        <v>7.6000000000000004E-4</v>
      </c>
      <c r="P1465" t="s">
        <v>234</v>
      </c>
      <c r="Q1465"/>
      <c r="R1465">
        <v>3.8000000000000002E-4</v>
      </c>
      <c r="S1465">
        <v>1.5E-3</v>
      </c>
      <c r="T1465" t="s">
        <v>1257</v>
      </c>
    </row>
    <row r="1466" spans="2:20" hidden="1" x14ac:dyDescent="0.45">
      <c r="C1466" s="29" t="s">
        <v>60</v>
      </c>
      <c r="D1466" s="29" t="s">
        <v>46</v>
      </c>
      <c r="F1466" t="s">
        <v>1282</v>
      </c>
      <c r="G1466" t="s">
        <v>1283</v>
      </c>
      <c r="H1466" t="s">
        <v>1267</v>
      </c>
      <c r="I1466" t="s">
        <v>225</v>
      </c>
      <c r="J1466" t="s">
        <v>226</v>
      </c>
      <c r="K1466" t="s">
        <v>18</v>
      </c>
      <c r="M1466" t="s">
        <v>228</v>
      </c>
      <c r="N1466" t="s">
        <v>262</v>
      </c>
      <c r="O1466">
        <v>0.1</v>
      </c>
      <c r="P1466" t="s">
        <v>234</v>
      </c>
      <c r="Q1466"/>
      <c r="R1466">
        <v>1.2999999999999999E-3</v>
      </c>
      <c r="S1466">
        <v>0.68</v>
      </c>
      <c r="T1466" t="s">
        <v>1241</v>
      </c>
    </row>
    <row r="1467" spans="2:20" hidden="1" x14ac:dyDescent="0.45">
      <c r="C1467" s="29" t="s">
        <v>60</v>
      </c>
      <c r="D1467" s="29" t="s">
        <v>46</v>
      </c>
      <c r="F1467" t="s">
        <v>1282</v>
      </c>
      <c r="G1467" t="s">
        <v>1283</v>
      </c>
      <c r="H1467" t="s">
        <v>1267</v>
      </c>
      <c r="I1467" t="s">
        <v>225</v>
      </c>
      <c r="J1467" t="s">
        <v>226</v>
      </c>
      <c r="K1467" t="s">
        <v>18</v>
      </c>
      <c r="M1467" t="s">
        <v>228</v>
      </c>
      <c r="N1467" t="s">
        <v>265</v>
      </c>
      <c r="O1467" s="27">
        <v>7.6000000000000004E-5</v>
      </c>
      <c r="P1467" t="s">
        <v>234</v>
      </c>
      <c r="Q1467"/>
      <c r="R1467" s="27">
        <v>3.8000000000000002E-5</v>
      </c>
      <c r="S1467">
        <v>1.4999999999999999E-4</v>
      </c>
      <c r="T1467" t="s">
        <v>1257</v>
      </c>
    </row>
    <row r="1468" spans="2:20" hidden="1" x14ac:dyDescent="0.45">
      <c r="B1468" s="29" t="s">
        <v>43</v>
      </c>
      <c r="C1468" s="29" t="s">
        <v>60</v>
      </c>
      <c r="D1468" s="29" t="s">
        <v>195</v>
      </c>
      <c r="F1468" t="s">
        <v>1282</v>
      </c>
      <c r="G1468" t="s">
        <v>1283</v>
      </c>
      <c r="H1468" t="s">
        <v>439</v>
      </c>
      <c r="I1468" t="s">
        <v>225</v>
      </c>
      <c r="J1468" t="s">
        <v>226</v>
      </c>
      <c r="K1468" t="s">
        <v>227</v>
      </c>
      <c r="M1468" t="s">
        <v>228</v>
      </c>
      <c r="N1468" t="s">
        <v>28</v>
      </c>
      <c r="O1468">
        <v>9.5</v>
      </c>
      <c r="P1468" t="s">
        <v>237</v>
      </c>
      <c r="Q1468">
        <f>O1468/'Building Calcs'!$B$2</f>
        <v>1.002303059989E-5</v>
      </c>
      <c r="R1468">
        <v>6</v>
      </c>
      <c r="S1468">
        <v>13</v>
      </c>
      <c r="T1468" t="s">
        <v>1328</v>
      </c>
    </row>
    <row r="1469" spans="2:20" hidden="1" x14ac:dyDescent="0.45">
      <c r="B1469" s="29" t="s">
        <v>29</v>
      </c>
      <c r="C1469" s="29" t="s">
        <v>60</v>
      </c>
      <c r="D1469" s="29" t="s">
        <v>195</v>
      </c>
      <c r="F1469" t="s">
        <v>1282</v>
      </c>
      <c r="G1469" t="s">
        <v>1283</v>
      </c>
      <c r="H1469" t="s">
        <v>439</v>
      </c>
      <c r="I1469" t="s">
        <v>225</v>
      </c>
      <c r="J1469" t="s">
        <v>226</v>
      </c>
      <c r="K1469" t="s">
        <v>227</v>
      </c>
      <c r="M1469" t="s">
        <v>228</v>
      </c>
      <c r="N1469" t="s">
        <v>29</v>
      </c>
      <c r="O1469">
        <v>46</v>
      </c>
      <c r="P1469" t="s">
        <v>237</v>
      </c>
      <c r="Q1469">
        <f>O1469/'Building Calcs'!$B$2</f>
        <v>4.8532569220519998E-5</v>
      </c>
      <c r="R1469">
        <v>28</v>
      </c>
      <c r="S1469">
        <v>65</v>
      </c>
      <c r="T1469" t="s">
        <v>1260</v>
      </c>
    </row>
    <row r="1470" spans="2:20" hidden="1" x14ac:dyDescent="0.45">
      <c r="B1470" s="29" t="s">
        <v>43</v>
      </c>
      <c r="C1470" s="29" t="s">
        <v>60</v>
      </c>
      <c r="D1470" s="29" t="s">
        <v>195</v>
      </c>
      <c r="F1470" t="s">
        <v>1282</v>
      </c>
      <c r="G1470" t="s">
        <v>1283</v>
      </c>
      <c r="H1470" t="s">
        <v>439</v>
      </c>
      <c r="I1470" t="s">
        <v>225</v>
      </c>
      <c r="J1470" t="s">
        <v>226</v>
      </c>
      <c r="K1470" t="s">
        <v>227</v>
      </c>
      <c r="M1470" t="s">
        <v>228</v>
      </c>
      <c r="N1470" t="s">
        <v>28</v>
      </c>
      <c r="O1470">
        <v>9.5</v>
      </c>
      <c r="P1470" t="s">
        <v>237</v>
      </c>
      <c r="Q1470">
        <f>O1470/'Building Calcs'!$B$2</f>
        <v>1.002303059989E-5</v>
      </c>
      <c r="R1470">
        <v>6</v>
      </c>
      <c r="S1470">
        <v>13</v>
      </c>
      <c r="T1470" t="s">
        <v>1328</v>
      </c>
    </row>
    <row r="1471" spans="2:20" hidden="1" x14ac:dyDescent="0.45">
      <c r="C1471" s="29" t="s">
        <v>60</v>
      </c>
      <c r="D1471" s="29" t="s">
        <v>195</v>
      </c>
      <c r="F1471" t="s">
        <v>1282</v>
      </c>
      <c r="G1471" t="s">
        <v>1283</v>
      </c>
      <c r="H1471" t="s">
        <v>439</v>
      </c>
      <c r="I1471" t="s">
        <v>225</v>
      </c>
      <c r="J1471" t="s">
        <v>226</v>
      </c>
      <c r="K1471" t="s">
        <v>227</v>
      </c>
      <c r="M1471" t="s">
        <v>228</v>
      </c>
      <c r="N1471" t="s">
        <v>240</v>
      </c>
      <c r="O1471">
        <v>1.2E-2</v>
      </c>
      <c r="P1471" t="s">
        <v>234</v>
      </c>
      <c r="Q1471"/>
      <c r="R1471">
        <v>6.0000000000000001E-3</v>
      </c>
      <c r="S1471">
        <v>2.4E-2</v>
      </c>
      <c r="T1471" t="s">
        <v>1263</v>
      </c>
    </row>
    <row r="1472" spans="2:20" hidden="1" x14ac:dyDescent="0.45">
      <c r="C1472" s="29" t="s">
        <v>60</v>
      </c>
      <c r="D1472" s="29" t="s">
        <v>195</v>
      </c>
      <c r="F1472" t="s">
        <v>1282</v>
      </c>
      <c r="G1472" t="s">
        <v>1283</v>
      </c>
      <c r="H1472" t="s">
        <v>439</v>
      </c>
      <c r="I1472" t="s">
        <v>225</v>
      </c>
      <c r="J1472" t="s">
        <v>226</v>
      </c>
      <c r="K1472" t="s">
        <v>227</v>
      </c>
      <c r="M1472" t="s">
        <v>228</v>
      </c>
      <c r="N1472" t="s">
        <v>240</v>
      </c>
      <c r="O1472">
        <v>1.2E-2</v>
      </c>
      <c r="P1472" t="s">
        <v>234</v>
      </c>
      <c r="Q1472"/>
      <c r="R1472">
        <v>6.0000000000000001E-3</v>
      </c>
      <c r="S1472">
        <v>2.4E-2</v>
      </c>
      <c r="T1472" t="s">
        <v>1263</v>
      </c>
    </row>
    <row r="1473" spans="1:20" hidden="1" x14ac:dyDescent="0.45">
      <c r="C1473" s="29" t="s">
        <v>60</v>
      </c>
      <c r="D1473" s="29" t="s">
        <v>45</v>
      </c>
      <c r="F1473" t="s">
        <v>1282</v>
      </c>
      <c r="G1473" t="s">
        <v>1283</v>
      </c>
      <c r="H1473" t="s">
        <v>243</v>
      </c>
      <c r="I1473" t="s">
        <v>225</v>
      </c>
      <c r="J1473" t="s">
        <v>1325</v>
      </c>
      <c r="K1473" t="s">
        <v>1223</v>
      </c>
      <c r="M1473" t="s">
        <v>228</v>
      </c>
      <c r="N1473" t="s">
        <v>279</v>
      </c>
      <c r="O1473">
        <v>10</v>
      </c>
      <c r="P1473" t="s">
        <v>234</v>
      </c>
      <c r="Q1473"/>
      <c r="R1473">
        <v>5</v>
      </c>
      <c r="S1473">
        <v>20</v>
      </c>
      <c r="T1473" t="s">
        <v>377</v>
      </c>
    </row>
    <row r="1474" spans="1:20" hidden="1" x14ac:dyDescent="0.45">
      <c r="B1474" s="29" t="s">
        <v>25</v>
      </c>
      <c r="C1474" s="29" t="s">
        <v>60</v>
      </c>
      <c r="D1474" s="29" t="s">
        <v>195</v>
      </c>
      <c r="F1474" t="s">
        <v>1282</v>
      </c>
      <c r="G1474" t="s">
        <v>1283</v>
      </c>
      <c r="H1474" t="s">
        <v>439</v>
      </c>
      <c r="I1474" t="s">
        <v>225</v>
      </c>
      <c r="J1474" t="s">
        <v>226</v>
      </c>
      <c r="K1474" t="s">
        <v>227</v>
      </c>
      <c r="M1474" t="s">
        <v>228</v>
      </c>
      <c r="N1474" t="s">
        <v>25</v>
      </c>
      <c r="O1474">
        <v>2.6</v>
      </c>
      <c r="P1474" t="s">
        <v>237</v>
      </c>
      <c r="Q1474">
        <f>O1474/'Building Calcs'!$B$2</f>
        <v>2.7431452168120003E-6</v>
      </c>
      <c r="R1474">
        <v>2</v>
      </c>
      <c r="S1474">
        <v>4</v>
      </c>
      <c r="T1474" t="s">
        <v>1241</v>
      </c>
    </row>
    <row r="1475" spans="1:20" hidden="1" x14ac:dyDescent="0.45">
      <c r="B1475" s="29" t="s">
        <v>24</v>
      </c>
      <c r="C1475" s="29" t="s">
        <v>60</v>
      </c>
      <c r="D1475" s="29" t="s">
        <v>195</v>
      </c>
      <c r="F1475" t="s">
        <v>1282</v>
      </c>
      <c r="G1475" t="s">
        <v>1283</v>
      </c>
      <c r="H1475" t="s">
        <v>439</v>
      </c>
      <c r="I1475" t="s">
        <v>225</v>
      </c>
      <c r="J1475" t="s">
        <v>226</v>
      </c>
      <c r="K1475" t="s">
        <v>227</v>
      </c>
      <c r="M1475" t="s">
        <v>228</v>
      </c>
      <c r="N1475" t="s">
        <v>261</v>
      </c>
      <c r="O1475">
        <v>0.18</v>
      </c>
      <c r="P1475" t="s">
        <v>237</v>
      </c>
      <c r="Q1475">
        <f>O1475/'Building Calcs'!$B$2</f>
        <v>1.8991005347160001E-7</v>
      </c>
      <c r="R1475">
        <v>1.7999999999999999E-2</v>
      </c>
      <c r="S1475">
        <v>1.8</v>
      </c>
      <c r="T1475" t="s">
        <v>1265</v>
      </c>
    </row>
    <row r="1476" spans="1:20" hidden="1" x14ac:dyDescent="0.45">
      <c r="B1476" s="29" t="s">
        <v>24</v>
      </c>
      <c r="C1476" s="29" t="s">
        <v>60</v>
      </c>
      <c r="D1476" s="29" t="s">
        <v>195</v>
      </c>
      <c r="F1476" t="s">
        <v>1282</v>
      </c>
      <c r="G1476" t="s">
        <v>1283</v>
      </c>
      <c r="H1476" t="s">
        <v>439</v>
      </c>
      <c r="I1476" t="s">
        <v>225</v>
      </c>
      <c r="J1476" t="s">
        <v>226</v>
      </c>
      <c r="K1476" t="s">
        <v>227</v>
      </c>
      <c r="M1476" t="s">
        <v>228</v>
      </c>
      <c r="N1476" t="s">
        <v>261</v>
      </c>
      <c r="O1476">
        <v>0.18</v>
      </c>
      <c r="P1476" t="s">
        <v>237</v>
      </c>
      <c r="Q1476">
        <f>O1476/'Building Calcs'!$B$2</f>
        <v>1.8991005347160001E-7</v>
      </c>
      <c r="R1476">
        <v>1.7999999999999999E-2</v>
      </c>
      <c r="S1476">
        <v>1.8</v>
      </c>
      <c r="T1476" t="s">
        <v>1265</v>
      </c>
    </row>
    <row r="1477" spans="1:20" hidden="1" x14ac:dyDescent="0.45">
      <c r="C1477" s="29" t="s">
        <v>60</v>
      </c>
      <c r="D1477" s="29" t="s">
        <v>46</v>
      </c>
      <c r="F1477" t="s">
        <v>1282</v>
      </c>
      <c r="G1477" t="s">
        <v>1283</v>
      </c>
      <c r="H1477" t="s">
        <v>1267</v>
      </c>
      <c r="I1477" t="s">
        <v>225</v>
      </c>
      <c r="J1477" t="s">
        <v>226</v>
      </c>
      <c r="K1477" t="s">
        <v>18</v>
      </c>
      <c r="M1477" t="s">
        <v>228</v>
      </c>
      <c r="N1477" t="s">
        <v>272</v>
      </c>
      <c r="O1477">
        <v>0.84</v>
      </c>
      <c r="P1477" t="s">
        <v>257</v>
      </c>
      <c r="Q1477"/>
      <c r="R1477">
        <v>0.28000000000000003</v>
      </c>
      <c r="S1477">
        <v>0.84</v>
      </c>
      <c r="T1477" t="s">
        <v>1254</v>
      </c>
    </row>
    <row r="1478" spans="1:20" hidden="1" x14ac:dyDescent="0.45">
      <c r="A1478" s="29" t="s">
        <v>3065</v>
      </c>
      <c r="B1478" s="29" t="s">
        <v>29</v>
      </c>
      <c r="C1478" s="29" t="s">
        <v>60</v>
      </c>
      <c r="D1478" s="29" t="s">
        <v>45</v>
      </c>
      <c r="F1478" t="s">
        <v>1282</v>
      </c>
      <c r="G1478" t="s">
        <v>1283</v>
      </c>
      <c r="H1478" t="s">
        <v>289</v>
      </c>
      <c r="I1478" t="s">
        <v>275</v>
      </c>
      <c r="J1478" t="s">
        <v>228</v>
      </c>
      <c r="K1478" t="s">
        <v>1242</v>
      </c>
      <c r="M1478" t="s">
        <v>228</v>
      </c>
      <c r="N1478" t="s">
        <v>29</v>
      </c>
      <c r="O1478">
        <v>900</v>
      </c>
      <c r="P1478" t="s">
        <v>237</v>
      </c>
      <c r="Q1478">
        <f>O1478/'Building Calcs'!$B$2</f>
        <v>9.4955026735800007E-4</v>
      </c>
      <c r="R1478">
        <v>300</v>
      </c>
      <c r="S1478">
        <v>1000</v>
      </c>
      <c r="T1478" t="s">
        <v>377</v>
      </c>
    </row>
    <row r="1479" spans="1:20" hidden="1" x14ac:dyDescent="0.45">
      <c r="A1479" s="29" t="s">
        <v>3065</v>
      </c>
      <c r="B1479" s="29" t="s">
        <v>27</v>
      </c>
      <c r="C1479" s="29" t="s">
        <v>60</v>
      </c>
      <c r="D1479" s="29" t="s">
        <v>45</v>
      </c>
      <c r="F1479" t="s">
        <v>1282</v>
      </c>
      <c r="G1479" t="s">
        <v>1283</v>
      </c>
      <c r="H1479" t="s">
        <v>289</v>
      </c>
      <c r="I1479" t="s">
        <v>275</v>
      </c>
      <c r="J1479" t="s">
        <v>228</v>
      </c>
      <c r="K1479" t="s">
        <v>1242</v>
      </c>
      <c r="M1479" t="s">
        <v>228</v>
      </c>
      <c r="N1479" t="s">
        <v>27</v>
      </c>
      <c r="O1479">
        <v>404</v>
      </c>
      <c r="P1479" t="s">
        <v>237</v>
      </c>
      <c r="Q1479">
        <f>O1479/'Building Calcs'!$B$2</f>
        <v>4.2624256445848003E-4</v>
      </c>
      <c r="R1479">
        <v>76</v>
      </c>
      <c r="S1479">
        <v>480</v>
      </c>
      <c r="T1479" t="s">
        <v>377</v>
      </c>
    </row>
    <row r="1480" spans="1:20" hidden="1" x14ac:dyDescent="0.45">
      <c r="C1480" s="29" t="s">
        <v>60</v>
      </c>
      <c r="D1480" s="29" t="s">
        <v>45</v>
      </c>
      <c r="F1480" t="s">
        <v>1282</v>
      </c>
      <c r="G1480" t="s">
        <v>1283</v>
      </c>
      <c r="H1480" t="s">
        <v>289</v>
      </c>
      <c r="I1480" t="s">
        <v>275</v>
      </c>
      <c r="J1480" t="s">
        <v>228</v>
      </c>
      <c r="K1480" t="s">
        <v>1242</v>
      </c>
      <c r="M1480" t="s">
        <v>228</v>
      </c>
      <c r="N1480" t="s">
        <v>267</v>
      </c>
      <c r="O1480">
        <v>220</v>
      </c>
      <c r="P1480" t="s">
        <v>234</v>
      </c>
      <c r="Q1480"/>
      <c r="R1480">
        <v>120</v>
      </c>
      <c r="S1480">
        <v>300</v>
      </c>
      <c r="T1480" t="s">
        <v>377</v>
      </c>
    </row>
    <row r="1481" spans="1:20" hidden="1" x14ac:dyDescent="0.45">
      <c r="C1481" s="29" t="s">
        <v>60</v>
      </c>
      <c r="D1481" s="29" t="s">
        <v>51</v>
      </c>
      <c r="F1481" t="s">
        <v>1282</v>
      </c>
      <c r="G1481" t="s">
        <v>1283</v>
      </c>
      <c r="H1481" t="s">
        <v>1321</v>
      </c>
      <c r="I1481" t="s">
        <v>225</v>
      </c>
      <c r="J1481" t="s">
        <v>1322</v>
      </c>
      <c r="K1481" t="s">
        <v>1219</v>
      </c>
      <c r="M1481" t="s">
        <v>228</v>
      </c>
      <c r="N1481" t="s">
        <v>246</v>
      </c>
      <c r="O1481">
        <v>100</v>
      </c>
      <c r="P1481" t="s">
        <v>247</v>
      </c>
      <c r="Q1481"/>
      <c r="R1481">
        <v>30</v>
      </c>
      <c r="S1481">
        <v>500</v>
      </c>
      <c r="T1481" t="s">
        <v>1323</v>
      </c>
    </row>
    <row r="1482" spans="1:20" hidden="1" x14ac:dyDescent="0.45">
      <c r="C1482" s="29" t="s">
        <v>60</v>
      </c>
      <c r="D1482" s="29" t="s">
        <v>51</v>
      </c>
      <c r="F1482" t="s">
        <v>1282</v>
      </c>
      <c r="G1482" t="s">
        <v>1283</v>
      </c>
      <c r="H1482" t="s">
        <v>1321</v>
      </c>
      <c r="I1482" t="s">
        <v>225</v>
      </c>
      <c r="J1482" t="s">
        <v>1322</v>
      </c>
      <c r="K1482" t="s">
        <v>1219</v>
      </c>
      <c r="M1482" t="s">
        <v>228</v>
      </c>
      <c r="N1482" t="s">
        <v>303</v>
      </c>
      <c r="O1482">
        <v>0.5</v>
      </c>
      <c r="P1482" t="s">
        <v>234</v>
      </c>
      <c r="Q1482"/>
      <c r="R1482">
        <v>0.25</v>
      </c>
      <c r="S1482">
        <v>1.1000000000000001</v>
      </c>
      <c r="T1482" t="s">
        <v>350</v>
      </c>
    </row>
    <row r="1483" spans="1:20" hidden="1" x14ac:dyDescent="0.45">
      <c r="A1483" s="29" t="s">
        <v>3065</v>
      </c>
      <c r="B1483" s="29" t="s">
        <v>26</v>
      </c>
      <c r="C1483" s="29" t="s">
        <v>60</v>
      </c>
      <c r="D1483" s="29" t="s">
        <v>45</v>
      </c>
      <c r="F1483" t="s">
        <v>1282</v>
      </c>
      <c r="G1483" t="s">
        <v>1283</v>
      </c>
      <c r="H1483" t="s">
        <v>289</v>
      </c>
      <c r="I1483" t="s">
        <v>275</v>
      </c>
      <c r="J1483" t="s">
        <v>228</v>
      </c>
      <c r="K1483" t="s">
        <v>1242</v>
      </c>
      <c r="M1483" t="s">
        <v>228</v>
      </c>
      <c r="N1483" t="s">
        <v>26</v>
      </c>
      <c r="O1483">
        <v>110</v>
      </c>
      <c r="P1483" t="s">
        <v>237</v>
      </c>
      <c r="Q1483">
        <f>O1483/'Building Calcs'!$B$2</f>
        <v>1.160561437882E-4</v>
      </c>
      <c r="R1483">
        <v>36</v>
      </c>
      <c r="S1483">
        <v>200</v>
      </c>
      <c r="T1483" t="s">
        <v>377</v>
      </c>
    </row>
    <row r="1484" spans="1:20" hidden="1" x14ac:dyDescent="0.45">
      <c r="C1484" s="29" t="s">
        <v>60</v>
      </c>
      <c r="D1484" s="29" t="s">
        <v>51</v>
      </c>
      <c r="F1484" t="s">
        <v>1282</v>
      </c>
      <c r="G1484" t="s">
        <v>1283</v>
      </c>
      <c r="H1484" t="s">
        <v>1321</v>
      </c>
      <c r="I1484" t="s">
        <v>225</v>
      </c>
      <c r="J1484" t="s">
        <v>1322</v>
      </c>
      <c r="K1484" t="s">
        <v>1219</v>
      </c>
      <c r="M1484" t="s">
        <v>228</v>
      </c>
      <c r="N1484" t="s">
        <v>279</v>
      </c>
      <c r="O1484">
        <v>2</v>
      </c>
      <c r="P1484" t="s">
        <v>234</v>
      </c>
      <c r="Q1484"/>
      <c r="R1484">
        <v>0.5</v>
      </c>
      <c r="S1484">
        <v>16</v>
      </c>
      <c r="T1484" t="s">
        <v>1329</v>
      </c>
    </row>
    <row r="1485" spans="1:20" hidden="1" x14ac:dyDescent="0.45">
      <c r="B1485" s="29" t="s">
        <v>43</v>
      </c>
      <c r="C1485" s="29" t="s">
        <v>60</v>
      </c>
      <c r="D1485" s="29" t="s">
        <v>46</v>
      </c>
      <c r="F1485" t="s">
        <v>1282</v>
      </c>
      <c r="G1485" t="s">
        <v>1283</v>
      </c>
      <c r="H1485" t="s">
        <v>1267</v>
      </c>
      <c r="I1485" t="s">
        <v>225</v>
      </c>
      <c r="J1485" t="s">
        <v>226</v>
      </c>
      <c r="K1485" t="s">
        <v>18</v>
      </c>
      <c r="M1485" t="s">
        <v>228</v>
      </c>
      <c r="N1485" t="s">
        <v>28</v>
      </c>
      <c r="O1485">
        <v>0.2</v>
      </c>
      <c r="P1485" t="s">
        <v>237</v>
      </c>
      <c r="Q1485">
        <f>O1485/'Building Calcs'!$B$2</f>
        <v>2.1101117052400001E-7</v>
      </c>
      <c r="R1485">
        <v>0.12</v>
      </c>
      <c r="S1485">
        <v>0.28000000000000003</v>
      </c>
      <c r="T1485" t="s">
        <v>1260</v>
      </c>
    </row>
    <row r="1486" spans="1:20" hidden="1" x14ac:dyDescent="0.45">
      <c r="B1486" s="29" t="s">
        <v>27</v>
      </c>
      <c r="C1486" s="29" t="s">
        <v>60</v>
      </c>
      <c r="D1486" s="29" t="s">
        <v>46</v>
      </c>
      <c r="F1486" t="s">
        <v>1282</v>
      </c>
      <c r="G1486" t="s">
        <v>1283</v>
      </c>
      <c r="H1486" t="s">
        <v>1267</v>
      </c>
      <c r="I1486" t="s">
        <v>225</v>
      </c>
      <c r="J1486" t="s">
        <v>226</v>
      </c>
      <c r="K1486" t="s">
        <v>18</v>
      </c>
      <c r="M1486" t="s">
        <v>228</v>
      </c>
      <c r="N1486" t="s">
        <v>27</v>
      </c>
      <c r="O1486">
        <v>0.2</v>
      </c>
      <c r="P1486" t="s">
        <v>237</v>
      </c>
      <c r="Q1486">
        <f>O1486/'Building Calcs'!$B$2</f>
        <v>2.1101117052400001E-7</v>
      </c>
      <c r="R1486">
        <v>0.12</v>
      </c>
      <c r="S1486">
        <v>0.28000000000000003</v>
      </c>
      <c r="T1486" t="s">
        <v>1246</v>
      </c>
    </row>
    <row r="1487" spans="1:20" hidden="1" x14ac:dyDescent="0.45">
      <c r="C1487" s="29" t="s">
        <v>60</v>
      </c>
      <c r="D1487" s="29" t="s">
        <v>46</v>
      </c>
      <c r="F1487" t="s">
        <v>1282</v>
      </c>
      <c r="G1487" t="s">
        <v>1283</v>
      </c>
      <c r="H1487" t="s">
        <v>1267</v>
      </c>
      <c r="I1487" t="s">
        <v>225</v>
      </c>
      <c r="J1487" t="s">
        <v>226</v>
      </c>
      <c r="K1487" t="s">
        <v>18</v>
      </c>
      <c r="M1487" t="s">
        <v>228</v>
      </c>
      <c r="N1487" t="s">
        <v>236</v>
      </c>
      <c r="O1487">
        <v>0.2</v>
      </c>
      <c r="P1487" t="s">
        <v>237</v>
      </c>
      <c r="Q1487"/>
      <c r="R1487">
        <v>0.12</v>
      </c>
      <c r="S1487">
        <v>0.28000000000000003</v>
      </c>
      <c r="T1487" t="s">
        <v>1246</v>
      </c>
    </row>
    <row r="1488" spans="1:20" hidden="1" x14ac:dyDescent="0.45">
      <c r="C1488" s="29" t="s">
        <v>60</v>
      </c>
      <c r="D1488" s="29" t="s">
        <v>46</v>
      </c>
      <c r="F1488" t="s">
        <v>1282</v>
      </c>
      <c r="G1488" t="s">
        <v>1283</v>
      </c>
      <c r="H1488" t="s">
        <v>1267</v>
      </c>
      <c r="I1488" t="s">
        <v>225</v>
      </c>
      <c r="J1488" t="s">
        <v>226</v>
      </c>
      <c r="K1488" t="s">
        <v>18</v>
      </c>
      <c r="M1488" t="s">
        <v>228</v>
      </c>
      <c r="N1488" t="s">
        <v>253</v>
      </c>
      <c r="O1488">
        <v>2.5000000000000001E-4</v>
      </c>
      <c r="P1488" t="s">
        <v>234</v>
      </c>
      <c r="Q1488"/>
      <c r="R1488">
        <v>1.2999999999999999E-4</v>
      </c>
      <c r="S1488">
        <v>5.0000000000000001E-4</v>
      </c>
      <c r="T1488" t="s">
        <v>1257</v>
      </c>
    </row>
    <row r="1489" spans="2:20" hidden="1" x14ac:dyDescent="0.45">
      <c r="B1489" s="29" t="s">
        <v>43</v>
      </c>
      <c r="C1489" s="29" t="s">
        <v>60</v>
      </c>
      <c r="D1489" s="29" t="s">
        <v>46</v>
      </c>
      <c r="F1489" t="s">
        <v>1282</v>
      </c>
      <c r="G1489" t="s">
        <v>1283</v>
      </c>
      <c r="H1489" t="s">
        <v>1267</v>
      </c>
      <c r="I1489" t="s">
        <v>225</v>
      </c>
      <c r="J1489" t="s">
        <v>226</v>
      </c>
      <c r="K1489" t="s">
        <v>18</v>
      </c>
      <c r="M1489" t="s">
        <v>228</v>
      </c>
      <c r="N1489" t="s">
        <v>28</v>
      </c>
      <c r="O1489">
        <v>0.2</v>
      </c>
      <c r="P1489" t="s">
        <v>237</v>
      </c>
      <c r="Q1489">
        <f>O1489/'Building Calcs'!$B$2</f>
        <v>2.1101117052400001E-7</v>
      </c>
      <c r="R1489">
        <v>0.12</v>
      </c>
      <c r="S1489">
        <v>0.28000000000000003</v>
      </c>
      <c r="T1489" t="s">
        <v>1260</v>
      </c>
    </row>
    <row r="1490" spans="2:20" hidden="1" x14ac:dyDescent="0.45">
      <c r="B1490" s="29" t="s">
        <v>29</v>
      </c>
      <c r="C1490" s="29" t="s">
        <v>60</v>
      </c>
      <c r="D1490" s="29" t="s">
        <v>46</v>
      </c>
      <c r="F1490" t="s">
        <v>1282</v>
      </c>
      <c r="G1490" t="s">
        <v>1283</v>
      </c>
      <c r="H1490" t="s">
        <v>1267</v>
      </c>
      <c r="I1490" t="s">
        <v>225</v>
      </c>
      <c r="J1490" t="s">
        <v>226</v>
      </c>
      <c r="K1490" t="s">
        <v>18</v>
      </c>
      <c r="M1490" t="s">
        <v>228</v>
      </c>
      <c r="N1490" t="s">
        <v>29</v>
      </c>
      <c r="O1490">
        <v>0.5</v>
      </c>
      <c r="P1490" t="s">
        <v>237</v>
      </c>
      <c r="Q1490">
        <f>O1490/'Building Calcs'!$B$2</f>
        <v>5.2752792630999998E-7</v>
      </c>
      <c r="R1490">
        <v>0.3</v>
      </c>
      <c r="S1490">
        <v>0.7</v>
      </c>
      <c r="T1490" t="s">
        <v>1246</v>
      </c>
    </row>
    <row r="1491" spans="2:20" hidden="1" x14ac:dyDescent="0.45">
      <c r="C1491" s="29" t="s">
        <v>60</v>
      </c>
      <c r="D1491" s="29" t="s">
        <v>45</v>
      </c>
      <c r="F1491" t="s">
        <v>1282</v>
      </c>
      <c r="G1491" t="s">
        <v>1283</v>
      </c>
      <c r="H1491" t="s">
        <v>289</v>
      </c>
      <c r="I1491" t="s">
        <v>275</v>
      </c>
      <c r="J1491" t="s">
        <v>228</v>
      </c>
      <c r="K1491" t="s">
        <v>1242</v>
      </c>
      <c r="M1491" t="s">
        <v>228</v>
      </c>
      <c r="N1491" t="s">
        <v>358</v>
      </c>
      <c r="O1491">
        <v>130</v>
      </c>
      <c r="P1491" t="s">
        <v>234</v>
      </c>
      <c r="Q1491"/>
      <c r="R1491">
        <v>60</v>
      </c>
      <c r="S1491">
        <v>180</v>
      </c>
      <c r="T1491" t="s">
        <v>377</v>
      </c>
    </row>
    <row r="1492" spans="2:20" hidden="1" x14ac:dyDescent="0.45">
      <c r="C1492" s="29" t="s">
        <v>60</v>
      </c>
      <c r="D1492" s="29" t="s">
        <v>45</v>
      </c>
      <c r="F1492" t="s">
        <v>1282</v>
      </c>
      <c r="G1492" t="s">
        <v>1283</v>
      </c>
      <c r="H1492" t="s">
        <v>289</v>
      </c>
      <c r="I1492" t="s">
        <v>275</v>
      </c>
      <c r="J1492" t="s">
        <v>228</v>
      </c>
      <c r="K1492" t="s">
        <v>1242</v>
      </c>
      <c r="M1492" t="s">
        <v>228</v>
      </c>
      <c r="N1492" t="s">
        <v>259</v>
      </c>
      <c r="O1492">
        <v>0.62</v>
      </c>
      <c r="P1492" t="s">
        <v>257</v>
      </c>
      <c r="Q1492"/>
      <c r="R1492">
        <v>0.31</v>
      </c>
      <c r="S1492">
        <v>1.2</v>
      </c>
      <c r="T1492" t="s">
        <v>377</v>
      </c>
    </row>
    <row r="1493" spans="2:20" hidden="1" x14ac:dyDescent="0.45">
      <c r="B1493" s="29" t="s">
        <v>24</v>
      </c>
      <c r="C1493" s="29" t="s">
        <v>60</v>
      </c>
      <c r="D1493" s="29" t="s">
        <v>46</v>
      </c>
      <c r="F1493" t="s">
        <v>1282</v>
      </c>
      <c r="G1493" t="s">
        <v>1283</v>
      </c>
      <c r="H1493" t="s">
        <v>1267</v>
      </c>
      <c r="I1493" t="s">
        <v>225</v>
      </c>
      <c r="J1493" t="s">
        <v>226</v>
      </c>
      <c r="K1493" t="s">
        <v>18</v>
      </c>
      <c r="M1493" t="s">
        <v>228</v>
      </c>
      <c r="N1493" t="s">
        <v>261</v>
      </c>
      <c r="O1493">
        <v>1.6</v>
      </c>
      <c r="P1493" t="s">
        <v>237</v>
      </c>
      <c r="Q1493">
        <f>O1493/'Building Calcs'!$B$2</f>
        <v>1.6880893641920001E-6</v>
      </c>
      <c r="R1493">
        <v>1</v>
      </c>
      <c r="S1493">
        <v>2.2000000000000002</v>
      </c>
      <c r="T1493" t="s">
        <v>1241</v>
      </c>
    </row>
    <row r="1494" spans="2:20" hidden="1" x14ac:dyDescent="0.45">
      <c r="B1494" s="29" t="s">
        <v>27</v>
      </c>
      <c r="D1494" s="29" t="s">
        <v>53</v>
      </c>
      <c r="F1494" t="s">
        <v>1330</v>
      </c>
      <c r="G1494" t="s">
        <v>1331</v>
      </c>
      <c r="H1494" t="s">
        <v>424</v>
      </c>
      <c r="I1494" t="s">
        <v>225</v>
      </c>
      <c r="J1494" t="s">
        <v>414</v>
      </c>
      <c r="K1494" t="s">
        <v>35</v>
      </c>
      <c r="M1494" t="s">
        <v>228</v>
      </c>
      <c r="N1494" t="s">
        <v>27</v>
      </c>
      <c r="O1494">
        <v>1034</v>
      </c>
      <c r="P1494" t="s">
        <v>385</v>
      </c>
      <c r="Q1494"/>
      <c r="T1494" t="s">
        <v>386</v>
      </c>
    </row>
    <row r="1495" spans="2:20" hidden="1" x14ac:dyDescent="0.45">
      <c r="B1495" s="29" t="s">
        <v>26</v>
      </c>
      <c r="D1495" s="29" t="s">
        <v>53</v>
      </c>
      <c r="F1495" t="s">
        <v>1330</v>
      </c>
      <c r="G1495" t="s">
        <v>1331</v>
      </c>
      <c r="H1495" t="s">
        <v>424</v>
      </c>
      <c r="I1495" t="s">
        <v>225</v>
      </c>
      <c r="J1495" t="s">
        <v>414</v>
      </c>
      <c r="K1495" t="s">
        <v>35</v>
      </c>
      <c r="M1495" t="s">
        <v>228</v>
      </c>
      <c r="N1495" t="s">
        <v>26</v>
      </c>
      <c r="O1495">
        <v>22101</v>
      </c>
      <c r="P1495" t="s">
        <v>385</v>
      </c>
      <c r="Q1495"/>
      <c r="T1495" t="s">
        <v>386</v>
      </c>
    </row>
    <row r="1496" spans="2:20" hidden="1" x14ac:dyDescent="0.45">
      <c r="B1496" s="29" t="s">
        <v>33</v>
      </c>
      <c r="D1496" s="29" t="s">
        <v>53</v>
      </c>
      <c r="F1496" t="s">
        <v>1330</v>
      </c>
      <c r="G1496" t="s">
        <v>1331</v>
      </c>
      <c r="H1496" t="s">
        <v>425</v>
      </c>
      <c r="I1496" t="s">
        <v>225</v>
      </c>
      <c r="J1496" t="s">
        <v>418</v>
      </c>
      <c r="K1496" t="s">
        <v>35</v>
      </c>
      <c r="M1496" t="s">
        <v>228</v>
      </c>
      <c r="N1496" t="s">
        <v>33</v>
      </c>
      <c r="O1496">
        <v>136</v>
      </c>
      <c r="P1496" t="s">
        <v>385</v>
      </c>
      <c r="Q1496"/>
      <c r="T1496" t="s">
        <v>386</v>
      </c>
    </row>
    <row r="1497" spans="2:20" hidden="1" x14ac:dyDescent="0.45">
      <c r="B1497" s="29" t="s">
        <v>24</v>
      </c>
      <c r="D1497" s="29" t="s">
        <v>53</v>
      </c>
      <c r="F1497" t="s">
        <v>1330</v>
      </c>
      <c r="G1497" t="s">
        <v>1331</v>
      </c>
      <c r="H1497" t="s">
        <v>424</v>
      </c>
      <c r="I1497" t="s">
        <v>225</v>
      </c>
      <c r="J1497" t="s">
        <v>414</v>
      </c>
      <c r="K1497" t="s">
        <v>35</v>
      </c>
      <c r="M1497" t="s">
        <v>228</v>
      </c>
      <c r="N1497" t="s">
        <v>261</v>
      </c>
      <c r="O1497">
        <v>1587</v>
      </c>
      <c r="P1497" t="s">
        <v>385</v>
      </c>
      <c r="Q1497"/>
      <c r="T1497" t="s">
        <v>386</v>
      </c>
    </row>
    <row r="1498" spans="2:20" hidden="1" x14ac:dyDescent="0.45">
      <c r="B1498" s="29" t="s">
        <v>34</v>
      </c>
      <c r="D1498" s="29" t="s">
        <v>53</v>
      </c>
      <c r="F1498" t="s">
        <v>1330</v>
      </c>
      <c r="G1498" t="s">
        <v>1331</v>
      </c>
      <c r="H1498" t="s">
        <v>423</v>
      </c>
      <c r="I1498" t="s">
        <v>225</v>
      </c>
      <c r="J1498" t="s">
        <v>416</v>
      </c>
      <c r="K1498" t="s">
        <v>35</v>
      </c>
      <c r="M1498" t="s">
        <v>228</v>
      </c>
      <c r="N1498" t="s">
        <v>34</v>
      </c>
      <c r="O1498">
        <v>3160</v>
      </c>
      <c r="P1498" t="s">
        <v>387</v>
      </c>
      <c r="Q1498"/>
      <c r="T1498" t="s">
        <v>386</v>
      </c>
    </row>
    <row r="1499" spans="2:20" hidden="1" x14ac:dyDescent="0.45">
      <c r="B1499" s="29" t="s">
        <v>27</v>
      </c>
      <c r="D1499" s="29" t="s">
        <v>53</v>
      </c>
      <c r="F1499" t="s">
        <v>1330</v>
      </c>
      <c r="G1499" t="s">
        <v>1331</v>
      </c>
      <c r="H1499" t="s">
        <v>423</v>
      </c>
      <c r="I1499" t="s">
        <v>225</v>
      </c>
      <c r="J1499" t="s">
        <v>416</v>
      </c>
      <c r="K1499" t="s">
        <v>35</v>
      </c>
      <c r="M1499" t="s">
        <v>228</v>
      </c>
      <c r="N1499" t="s">
        <v>27</v>
      </c>
      <c r="O1499">
        <v>1005</v>
      </c>
      <c r="P1499" t="s">
        <v>385</v>
      </c>
      <c r="Q1499"/>
      <c r="T1499" t="s">
        <v>386</v>
      </c>
    </row>
    <row r="1500" spans="2:20" hidden="1" x14ac:dyDescent="0.45">
      <c r="B1500" s="29" t="s">
        <v>30</v>
      </c>
      <c r="D1500" s="29" t="s">
        <v>53</v>
      </c>
      <c r="F1500" t="s">
        <v>1330</v>
      </c>
      <c r="G1500" t="s">
        <v>1331</v>
      </c>
      <c r="H1500" t="s">
        <v>424</v>
      </c>
      <c r="I1500" t="s">
        <v>225</v>
      </c>
      <c r="J1500" t="s">
        <v>414</v>
      </c>
      <c r="K1500" t="s">
        <v>35</v>
      </c>
      <c r="M1500" t="s">
        <v>228</v>
      </c>
      <c r="N1500" t="s">
        <v>30</v>
      </c>
      <c r="O1500">
        <v>825</v>
      </c>
      <c r="P1500" t="s">
        <v>385</v>
      </c>
      <c r="Q1500"/>
      <c r="T1500" t="s">
        <v>386</v>
      </c>
    </row>
    <row r="1501" spans="2:20" hidden="1" x14ac:dyDescent="0.45">
      <c r="B1501" s="29" t="s">
        <v>32</v>
      </c>
      <c r="D1501" s="29" t="s">
        <v>53</v>
      </c>
      <c r="F1501" t="s">
        <v>1330</v>
      </c>
      <c r="G1501" t="s">
        <v>1331</v>
      </c>
      <c r="H1501" t="s">
        <v>424</v>
      </c>
      <c r="I1501" t="s">
        <v>225</v>
      </c>
      <c r="J1501" t="s">
        <v>414</v>
      </c>
      <c r="K1501" t="s">
        <v>35</v>
      </c>
      <c r="M1501" t="s">
        <v>228</v>
      </c>
      <c r="N1501" t="s">
        <v>32</v>
      </c>
      <c r="O1501">
        <v>39</v>
      </c>
      <c r="P1501" t="s">
        <v>385</v>
      </c>
      <c r="Q1501"/>
      <c r="T1501" t="s">
        <v>386</v>
      </c>
    </row>
    <row r="1502" spans="2:20" hidden="1" x14ac:dyDescent="0.45">
      <c r="B1502" s="29" t="s">
        <v>25</v>
      </c>
      <c r="D1502" s="29" t="s">
        <v>53</v>
      </c>
      <c r="F1502" t="s">
        <v>1330</v>
      </c>
      <c r="G1502" t="s">
        <v>1331</v>
      </c>
      <c r="H1502" t="s">
        <v>424</v>
      </c>
      <c r="I1502" t="s">
        <v>225</v>
      </c>
      <c r="J1502" t="s">
        <v>414</v>
      </c>
      <c r="K1502" t="s">
        <v>35</v>
      </c>
      <c r="M1502" t="s">
        <v>228</v>
      </c>
      <c r="N1502" t="s">
        <v>25</v>
      </c>
      <c r="O1502">
        <v>7135</v>
      </c>
      <c r="P1502" t="s">
        <v>385</v>
      </c>
      <c r="Q1502"/>
      <c r="T1502" t="s">
        <v>386</v>
      </c>
    </row>
    <row r="1503" spans="2:20" hidden="1" x14ac:dyDescent="0.45">
      <c r="B1503" s="29" t="s">
        <v>34</v>
      </c>
      <c r="D1503" s="29" t="s">
        <v>53</v>
      </c>
      <c r="F1503" t="s">
        <v>1330</v>
      </c>
      <c r="G1503" t="s">
        <v>1331</v>
      </c>
      <c r="H1503" t="s">
        <v>421</v>
      </c>
      <c r="I1503" t="s">
        <v>225</v>
      </c>
      <c r="J1503" t="s">
        <v>409</v>
      </c>
      <c r="K1503" t="s">
        <v>35</v>
      </c>
      <c r="M1503" t="s">
        <v>228</v>
      </c>
      <c r="N1503" t="s">
        <v>34</v>
      </c>
      <c r="O1503">
        <v>3160</v>
      </c>
      <c r="P1503" t="s">
        <v>387</v>
      </c>
      <c r="Q1503"/>
      <c r="T1503" t="s">
        <v>386</v>
      </c>
    </row>
    <row r="1504" spans="2:20" hidden="1" x14ac:dyDescent="0.45">
      <c r="D1504" s="29" t="s">
        <v>53</v>
      </c>
      <c r="F1504" t="s">
        <v>1330</v>
      </c>
      <c r="G1504" t="s">
        <v>1331</v>
      </c>
      <c r="H1504" t="s">
        <v>421</v>
      </c>
      <c r="I1504" t="s">
        <v>225</v>
      </c>
      <c r="J1504" t="s">
        <v>409</v>
      </c>
      <c r="K1504" t="s">
        <v>35</v>
      </c>
      <c r="M1504" t="s">
        <v>228</v>
      </c>
      <c r="N1504" t="s">
        <v>236</v>
      </c>
      <c r="O1504">
        <v>116</v>
      </c>
      <c r="P1504" t="s">
        <v>385</v>
      </c>
      <c r="Q1504"/>
      <c r="T1504" t="s">
        <v>386</v>
      </c>
    </row>
    <row r="1505" spans="2:20" hidden="1" x14ac:dyDescent="0.45">
      <c r="D1505" s="29" t="s">
        <v>53</v>
      </c>
      <c r="F1505" t="s">
        <v>1330</v>
      </c>
      <c r="G1505" t="s">
        <v>1331</v>
      </c>
      <c r="H1505" t="s">
        <v>419</v>
      </c>
      <c r="I1505" t="s">
        <v>225</v>
      </c>
      <c r="J1505" t="s">
        <v>405</v>
      </c>
      <c r="K1505" t="s">
        <v>35</v>
      </c>
      <c r="M1505" t="s">
        <v>228</v>
      </c>
      <c r="N1505" t="s">
        <v>236</v>
      </c>
      <c r="O1505">
        <v>98</v>
      </c>
      <c r="P1505" t="s">
        <v>385</v>
      </c>
      <c r="Q1505"/>
      <c r="T1505" t="s">
        <v>386</v>
      </c>
    </row>
    <row r="1506" spans="2:20" hidden="1" x14ac:dyDescent="0.45">
      <c r="F1506" t="s">
        <v>1330</v>
      </c>
      <c r="G1506" t="s">
        <v>1331</v>
      </c>
      <c r="H1506" t="s">
        <v>428</v>
      </c>
      <c r="I1506" t="s">
        <v>225</v>
      </c>
      <c r="J1506" t="s">
        <v>384</v>
      </c>
      <c r="K1506" t="s">
        <v>391</v>
      </c>
      <c r="M1506" t="s">
        <v>228</v>
      </c>
      <c r="N1506" t="s">
        <v>400</v>
      </c>
      <c r="O1506">
        <v>2</v>
      </c>
      <c r="P1506" t="s">
        <v>385</v>
      </c>
      <c r="Q1506"/>
      <c r="T1506" t="s">
        <v>386</v>
      </c>
    </row>
    <row r="1507" spans="2:20" hidden="1" x14ac:dyDescent="0.45">
      <c r="B1507" s="29" t="s">
        <v>33</v>
      </c>
      <c r="F1507" t="s">
        <v>1330</v>
      </c>
      <c r="G1507" t="s">
        <v>1331</v>
      </c>
      <c r="H1507" t="s">
        <v>1281</v>
      </c>
      <c r="I1507" t="s">
        <v>275</v>
      </c>
      <c r="J1507" t="s">
        <v>228</v>
      </c>
      <c r="K1507" t="s">
        <v>21</v>
      </c>
      <c r="M1507" t="s">
        <v>228</v>
      </c>
      <c r="N1507" t="s">
        <v>33</v>
      </c>
      <c r="O1507">
        <v>161</v>
      </c>
      <c r="P1507" t="s">
        <v>385</v>
      </c>
      <c r="Q1507"/>
      <c r="T1507" t="s">
        <v>386</v>
      </c>
    </row>
    <row r="1508" spans="2:20" hidden="1" x14ac:dyDescent="0.45">
      <c r="B1508" s="29" t="s">
        <v>26</v>
      </c>
      <c r="F1508" t="s">
        <v>1330</v>
      </c>
      <c r="G1508" t="s">
        <v>1331</v>
      </c>
      <c r="H1508" t="s">
        <v>428</v>
      </c>
      <c r="I1508" t="s">
        <v>225</v>
      </c>
      <c r="J1508" t="s">
        <v>384</v>
      </c>
      <c r="K1508" t="s">
        <v>391</v>
      </c>
      <c r="M1508" t="s">
        <v>228</v>
      </c>
      <c r="N1508" t="s">
        <v>26</v>
      </c>
      <c r="O1508">
        <v>1050</v>
      </c>
      <c r="P1508" t="s">
        <v>385</v>
      </c>
      <c r="Q1508"/>
      <c r="T1508" t="s">
        <v>386</v>
      </c>
    </row>
    <row r="1509" spans="2:20" hidden="1" x14ac:dyDescent="0.45">
      <c r="D1509" s="29" t="s">
        <v>53</v>
      </c>
      <c r="F1509" t="s">
        <v>1330</v>
      </c>
      <c r="G1509" t="s">
        <v>1331</v>
      </c>
      <c r="H1509" t="s">
        <v>420</v>
      </c>
      <c r="I1509" t="s">
        <v>225</v>
      </c>
      <c r="J1509" t="s">
        <v>407</v>
      </c>
      <c r="K1509" t="s">
        <v>35</v>
      </c>
      <c r="M1509" t="s">
        <v>228</v>
      </c>
      <c r="N1509" t="s">
        <v>400</v>
      </c>
      <c r="O1509">
        <v>8</v>
      </c>
      <c r="P1509" t="s">
        <v>385</v>
      </c>
      <c r="Q1509"/>
      <c r="T1509" t="s">
        <v>386</v>
      </c>
    </row>
    <row r="1510" spans="2:20" hidden="1" x14ac:dyDescent="0.45">
      <c r="B1510" s="29" t="s">
        <v>24</v>
      </c>
      <c r="D1510" s="29" t="s">
        <v>53</v>
      </c>
      <c r="F1510" t="s">
        <v>1330</v>
      </c>
      <c r="G1510" t="s">
        <v>1331</v>
      </c>
      <c r="H1510" t="s">
        <v>420</v>
      </c>
      <c r="I1510" t="s">
        <v>225</v>
      </c>
      <c r="J1510" t="s">
        <v>407</v>
      </c>
      <c r="K1510" t="s">
        <v>35</v>
      </c>
      <c r="M1510" t="s">
        <v>228</v>
      </c>
      <c r="N1510" t="s">
        <v>261</v>
      </c>
      <c r="O1510">
        <v>625</v>
      </c>
      <c r="P1510" t="s">
        <v>385</v>
      </c>
      <c r="Q1510"/>
      <c r="T1510" t="s">
        <v>386</v>
      </c>
    </row>
    <row r="1511" spans="2:20" hidden="1" x14ac:dyDescent="0.45">
      <c r="B1511" s="29" t="s">
        <v>26</v>
      </c>
      <c r="D1511" s="29" t="s">
        <v>53</v>
      </c>
      <c r="F1511" t="s">
        <v>1330</v>
      </c>
      <c r="G1511" t="s">
        <v>1331</v>
      </c>
      <c r="H1511" t="s">
        <v>420</v>
      </c>
      <c r="I1511" t="s">
        <v>225</v>
      </c>
      <c r="J1511" t="s">
        <v>407</v>
      </c>
      <c r="K1511" t="s">
        <v>35</v>
      </c>
      <c r="M1511" t="s">
        <v>228</v>
      </c>
      <c r="N1511" t="s">
        <v>26</v>
      </c>
      <c r="O1511">
        <v>11933</v>
      </c>
      <c r="P1511" t="s">
        <v>385</v>
      </c>
      <c r="Q1511"/>
      <c r="T1511" t="s">
        <v>386</v>
      </c>
    </row>
    <row r="1512" spans="2:20" hidden="1" x14ac:dyDescent="0.45">
      <c r="B1512" s="29" t="s">
        <v>24</v>
      </c>
      <c r="D1512" s="29" t="s">
        <v>53</v>
      </c>
      <c r="F1512" t="s">
        <v>1330</v>
      </c>
      <c r="G1512" t="s">
        <v>1331</v>
      </c>
      <c r="H1512" t="s">
        <v>419</v>
      </c>
      <c r="I1512" t="s">
        <v>225</v>
      </c>
      <c r="J1512" t="s">
        <v>405</v>
      </c>
      <c r="K1512" t="s">
        <v>35</v>
      </c>
      <c r="M1512" t="s">
        <v>228</v>
      </c>
      <c r="N1512" t="s">
        <v>261</v>
      </c>
      <c r="O1512">
        <v>536</v>
      </c>
      <c r="P1512" t="s">
        <v>385</v>
      </c>
      <c r="Q1512"/>
      <c r="T1512" t="s">
        <v>386</v>
      </c>
    </row>
    <row r="1513" spans="2:20" hidden="1" x14ac:dyDescent="0.45">
      <c r="B1513" s="29" t="s">
        <v>30</v>
      </c>
      <c r="D1513" s="29" t="s">
        <v>53</v>
      </c>
      <c r="F1513" t="s">
        <v>1330</v>
      </c>
      <c r="G1513" t="s">
        <v>1331</v>
      </c>
      <c r="H1513" t="s">
        <v>419</v>
      </c>
      <c r="I1513" t="s">
        <v>225</v>
      </c>
      <c r="J1513" t="s">
        <v>405</v>
      </c>
      <c r="K1513" t="s">
        <v>35</v>
      </c>
      <c r="M1513" t="s">
        <v>228</v>
      </c>
      <c r="N1513" t="s">
        <v>30</v>
      </c>
      <c r="O1513">
        <v>78</v>
      </c>
      <c r="P1513" t="s">
        <v>385</v>
      </c>
      <c r="Q1513"/>
      <c r="T1513" t="s">
        <v>386</v>
      </c>
    </row>
    <row r="1514" spans="2:20" hidden="1" x14ac:dyDescent="0.45">
      <c r="B1514" s="29" t="s">
        <v>30</v>
      </c>
      <c r="F1514" t="s">
        <v>1330</v>
      </c>
      <c r="G1514" t="s">
        <v>1331</v>
      </c>
      <c r="H1514" t="s">
        <v>390</v>
      </c>
      <c r="I1514" t="s">
        <v>275</v>
      </c>
      <c r="J1514" t="s">
        <v>228</v>
      </c>
      <c r="K1514" t="s">
        <v>391</v>
      </c>
      <c r="M1514" t="s">
        <v>228</v>
      </c>
      <c r="N1514" t="s">
        <v>30</v>
      </c>
      <c r="O1514">
        <v>188</v>
      </c>
      <c r="P1514" t="s">
        <v>385</v>
      </c>
      <c r="Q1514"/>
      <c r="T1514" t="s">
        <v>386</v>
      </c>
    </row>
    <row r="1515" spans="2:20" hidden="1" x14ac:dyDescent="0.45">
      <c r="B1515" s="29" t="s">
        <v>25</v>
      </c>
      <c r="F1515" t="s">
        <v>1330</v>
      </c>
      <c r="G1515" t="s">
        <v>1331</v>
      </c>
      <c r="H1515" t="s">
        <v>398</v>
      </c>
      <c r="I1515" t="s">
        <v>275</v>
      </c>
      <c r="J1515" t="s">
        <v>228</v>
      </c>
      <c r="K1515" t="s">
        <v>399</v>
      </c>
      <c r="M1515" t="s">
        <v>228</v>
      </c>
      <c r="N1515" t="s">
        <v>25</v>
      </c>
      <c r="O1515">
        <v>770368</v>
      </c>
      <c r="P1515" t="s">
        <v>385</v>
      </c>
      <c r="Q1515"/>
      <c r="T1515" t="s">
        <v>386</v>
      </c>
    </row>
    <row r="1516" spans="2:20" hidden="1" x14ac:dyDescent="0.45">
      <c r="B1516" s="29" t="s">
        <v>34</v>
      </c>
      <c r="F1516" t="s">
        <v>1330</v>
      </c>
      <c r="G1516" t="s">
        <v>1331</v>
      </c>
      <c r="H1516" t="s">
        <v>398</v>
      </c>
      <c r="I1516" t="s">
        <v>275</v>
      </c>
      <c r="J1516" t="s">
        <v>228</v>
      </c>
      <c r="K1516" t="s">
        <v>399</v>
      </c>
      <c r="M1516" t="s">
        <v>228</v>
      </c>
      <c r="N1516" t="s">
        <v>34</v>
      </c>
      <c r="O1516">
        <v>3197</v>
      </c>
      <c r="P1516" t="s">
        <v>387</v>
      </c>
      <c r="Q1516"/>
      <c r="T1516" t="s">
        <v>386</v>
      </c>
    </row>
    <row r="1517" spans="2:20" hidden="1" x14ac:dyDescent="0.45">
      <c r="B1517" s="29" t="s">
        <v>33</v>
      </c>
      <c r="F1517" t="s">
        <v>1330</v>
      </c>
      <c r="G1517" t="s">
        <v>1331</v>
      </c>
      <c r="H1517" t="s">
        <v>398</v>
      </c>
      <c r="I1517" t="s">
        <v>275</v>
      </c>
      <c r="J1517" t="s">
        <v>228</v>
      </c>
      <c r="K1517" t="s">
        <v>399</v>
      </c>
      <c r="M1517" t="s">
        <v>228</v>
      </c>
      <c r="N1517" t="s">
        <v>33</v>
      </c>
      <c r="O1517">
        <v>59</v>
      </c>
      <c r="P1517" t="s">
        <v>385</v>
      </c>
      <c r="Q1517"/>
      <c r="T1517" t="s">
        <v>386</v>
      </c>
    </row>
    <row r="1518" spans="2:20" hidden="1" x14ac:dyDescent="0.45">
      <c r="B1518" s="29" t="s">
        <v>24</v>
      </c>
      <c r="F1518" t="s">
        <v>1330</v>
      </c>
      <c r="G1518" t="s">
        <v>1331</v>
      </c>
      <c r="H1518" t="s">
        <v>1281</v>
      </c>
      <c r="I1518" t="s">
        <v>275</v>
      </c>
      <c r="J1518" t="s">
        <v>228</v>
      </c>
      <c r="K1518" t="s">
        <v>21</v>
      </c>
      <c r="M1518" t="s">
        <v>228</v>
      </c>
      <c r="N1518" t="s">
        <v>261</v>
      </c>
      <c r="O1518">
        <v>6720</v>
      </c>
      <c r="P1518" t="s">
        <v>385</v>
      </c>
      <c r="Q1518"/>
      <c r="T1518" t="s">
        <v>386</v>
      </c>
    </row>
    <row r="1519" spans="2:20" hidden="1" x14ac:dyDescent="0.45">
      <c r="F1519" t="s">
        <v>1330</v>
      </c>
      <c r="G1519" t="s">
        <v>1331</v>
      </c>
      <c r="H1519" t="s">
        <v>390</v>
      </c>
      <c r="I1519" t="s">
        <v>275</v>
      </c>
      <c r="J1519" t="s">
        <v>228</v>
      </c>
      <c r="K1519" t="s">
        <v>391</v>
      </c>
      <c r="M1519" t="s">
        <v>228</v>
      </c>
      <c r="N1519" t="s">
        <v>400</v>
      </c>
      <c r="O1519">
        <v>3</v>
      </c>
      <c r="P1519" t="s">
        <v>385</v>
      </c>
      <c r="Q1519"/>
      <c r="T1519" t="s">
        <v>386</v>
      </c>
    </row>
    <row r="1520" spans="2:20" hidden="1" x14ac:dyDescent="0.45">
      <c r="B1520" s="29" t="s">
        <v>24</v>
      </c>
      <c r="F1520" t="s">
        <v>1330</v>
      </c>
      <c r="G1520" t="s">
        <v>1331</v>
      </c>
      <c r="H1520" t="s">
        <v>390</v>
      </c>
      <c r="I1520" t="s">
        <v>275</v>
      </c>
      <c r="J1520" t="s">
        <v>228</v>
      </c>
      <c r="K1520" t="s">
        <v>391</v>
      </c>
      <c r="M1520" t="s">
        <v>228</v>
      </c>
      <c r="N1520" t="s">
        <v>261</v>
      </c>
      <c r="O1520">
        <v>227289</v>
      </c>
      <c r="P1520" t="s">
        <v>385</v>
      </c>
      <c r="Q1520"/>
      <c r="T1520" t="s">
        <v>386</v>
      </c>
    </row>
    <row r="1521" spans="2:20" hidden="1" x14ac:dyDescent="0.45">
      <c r="B1521" s="29" t="s">
        <v>43</v>
      </c>
      <c r="F1521" t="s">
        <v>1330</v>
      </c>
      <c r="G1521" t="s">
        <v>1331</v>
      </c>
      <c r="H1521" t="s">
        <v>398</v>
      </c>
      <c r="I1521" t="s">
        <v>275</v>
      </c>
      <c r="J1521" t="s">
        <v>228</v>
      </c>
      <c r="K1521" t="s">
        <v>399</v>
      </c>
      <c r="M1521" t="s">
        <v>228</v>
      </c>
      <c r="N1521" t="s">
        <v>28</v>
      </c>
      <c r="O1521">
        <v>157</v>
      </c>
      <c r="P1521" t="s">
        <v>385</v>
      </c>
      <c r="Q1521"/>
      <c r="T1521" t="s">
        <v>386</v>
      </c>
    </row>
    <row r="1522" spans="2:20" hidden="1" x14ac:dyDescent="0.45">
      <c r="D1522" s="29" t="s">
        <v>53</v>
      </c>
      <c r="F1522" t="s">
        <v>1330</v>
      </c>
      <c r="G1522" t="s">
        <v>1331</v>
      </c>
      <c r="H1522" t="s">
        <v>396</v>
      </c>
      <c r="I1522" t="s">
        <v>275</v>
      </c>
      <c r="J1522" t="s">
        <v>228</v>
      </c>
      <c r="K1522" t="s">
        <v>35</v>
      </c>
      <c r="M1522" t="s">
        <v>228</v>
      </c>
      <c r="N1522" t="s">
        <v>242</v>
      </c>
      <c r="O1522">
        <v>0.05</v>
      </c>
      <c r="P1522" t="s">
        <v>1332</v>
      </c>
      <c r="Q1522"/>
      <c r="T1522" t="s">
        <v>386</v>
      </c>
    </row>
    <row r="1523" spans="2:20" hidden="1" x14ac:dyDescent="0.45">
      <c r="B1523" s="29" t="s">
        <v>25</v>
      </c>
      <c r="D1523" s="29" t="s">
        <v>53</v>
      </c>
      <c r="F1523" t="s">
        <v>1330</v>
      </c>
      <c r="G1523" t="s">
        <v>1331</v>
      </c>
      <c r="H1523" t="s">
        <v>394</v>
      </c>
      <c r="I1523" t="s">
        <v>225</v>
      </c>
      <c r="J1523" t="s">
        <v>395</v>
      </c>
      <c r="K1523" t="s">
        <v>35</v>
      </c>
      <c r="M1523" t="s">
        <v>228</v>
      </c>
      <c r="N1523" t="s">
        <v>25</v>
      </c>
      <c r="O1523">
        <v>18890</v>
      </c>
      <c r="P1523" t="s">
        <v>385</v>
      </c>
      <c r="Q1523"/>
      <c r="T1523" t="s">
        <v>386</v>
      </c>
    </row>
    <row r="1524" spans="2:20" hidden="1" x14ac:dyDescent="0.45">
      <c r="B1524" s="29" t="s">
        <v>33</v>
      </c>
      <c r="D1524" s="29" t="s">
        <v>53</v>
      </c>
      <c r="F1524" t="s">
        <v>1330</v>
      </c>
      <c r="G1524" t="s">
        <v>1331</v>
      </c>
      <c r="H1524" t="s">
        <v>392</v>
      </c>
      <c r="I1524" t="s">
        <v>225</v>
      </c>
      <c r="J1524" t="s">
        <v>393</v>
      </c>
      <c r="K1524" t="s">
        <v>35</v>
      </c>
      <c r="M1524" t="s">
        <v>228</v>
      </c>
      <c r="N1524" t="s">
        <v>33</v>
      </c>
      <c r="O1524">
        <v>135</v>
      </c>
      <c r="P1524" t="s">
        <v>385</v>
      </c>
      <c r="Q1524"/>
      <c r="T1524" t="s">
        <v>386</v>
      </c>
    </row>
    <row r="1525" spans="2:20" hidden="1" x14ac:dyDescent="0.45">
      <c r="B1525" s="29" t="s">
        <v>30</v>
      </c>
      <c r="D1525" s="29" t="s">
        <v>53</v>
      </c>
      <c r="F1525" t="s">
        <v>1330</v>
      </c>
      <c r="G1525" t="s">
        <v>1331</v>
      </c>
      <c r="H1525" t="s">
        <v>383</v>
      </c>
      <c r="I1525" t="s">
        <v>225</v>
      </c>
      <c r="J1525" t="s">
        <v>384</v>
      </c>
      <c r="K1525" t="s">
        <v>35</v>
      </c>
      <c r="M1525" t="s">
        <v>228</v>
      </c>
      <c r="N1525" t="s">
        <v>30</v>
      </c>
      <c r="O1525">
        <v>3414</v>
      </c>
      <c r="P1525" t="s">
        <v>385</v>
      </c>
      <c r="Q1525"/>
      <c r="T1525" t="s">
        <v>386</v>
      </c>
    </row>
    <row r="1526" spans="2:20" hidden="1" x14ac:dyDescent="0.45">
      <c r="F1526" t="s">
        <v>1330</v>
      </c>
      <c r="G1526" t="s">
        <v>1331</v>
      </c>
      <c r="H1526" t="s">
        <v>388</v>
      </c>
      <c r="I1526" t="s">
        <v>275</v>
      </c>
      <c r="J1526" t="s">
        <v>228</v>
      </c>
      <c r="K1526" t="s">
        <v>20</v>
      </c>
      <c r="M1526" t="s">
        <v>228</v>
      </c>
      <c r="N1526" t="s">
        <v>253</v>
      </c>
      <c r="O1526">
        <v>0.01</v>
      </c>
      <c r="P1526" t="s">
        <v>389</v>
      </c>
      <c r="Q1526"/>
      <c r="T1526" t="s">
        <v>386</v>
      </c>
    </row>
    <row r="1527" spans="2:20" hidden="1" x14ac:dyDescent="0.45">
      <c r="F1527" t="s">
        <v>1330</v>
      </c>
      <c r="G1527" t="s">
        <v>1331</v>
      </c>
      <c r="H1527" t="s">
        <v>388</v>
      </c>
      <c r="I1527" t="s">
        <v>275</v>
      </c>
      <c r="J1527" t="s">
        <v>228</v>
      </c>
      <c r="K1527" t="s">
        <v>20</v>
      </c>
      <c r="M1527" t="s">
        <v>228</v>
      </c>
      <c r="N1527" t="s">
        <v>303</v>
      </c>
      <c r="O1527">
        <v>0.01</v>
      </c>
      <c r="P1527" t="s">
        <v>389</v>
      </c>
      <c r="Q1527"/>
      <c r="T1527" t="s">
        <v>386</v>
      </c>
    </row>
    <row r="1528" spans="2:20" hidden="1" x14ac:dyDescent="0.45">
      <c r="B1528" s="29" t="s">
        <v>34</v>
      </c>
      <c r="D1528" s="29" t="s">
        <v>53</v>
      </c>
      <c r="F1528" t="s">
        <v>1330</v>
      </c>
      <c r="G1528" t="s">
        <v>1331</v>
      </c>
      <c r="H1528" t="s">
        <v>383</v>
      </c>
      <c r="I1528" t="s">
        <v>225</v>
      </c>
      <c r="J1528" t="s">
        <v>384</v>
      </c>
      <c r="K1528" t="s">
        <v>35</v>
      </c>
      <c r="M1528" t="s">
        <v>228</v>
      </c>
      <c r="N1528" t="s">
        <v>34</v>
      </c>
      <c r="O1528">
        <v>3160</v>
      </c>
      <c r="P1528" t="s">
        <v>387</v>
      </c>
      <c r="Q1528"/>
      <c r="T1528" t="s">
        <v>386</v>
      </c>
    </row>
    <row r="1529" spans="2:20" hidden="1" x14ac:dyDescent="0.45">
      <c r="B1529" s="29" t="s">
        <v>26</v>
      </c>
      <c r="D1529" s="29" t="s">
        <v>53</v>
      </c>
      <c r="F1529" t="s">
        <v>1330</v>
      </c>
      <c r="G1529" t="s">
        <v>1331</v>
      </c>
      <c r="H1529" t="s">
        <v>383</v>
      </c>
      <c r="I1529" t="s">
        <v>225</v>
      </c>
      <c r="J1529" t="s">
        <v>384</v>
      </c>
      <c r="K1529" t="s">
        <v>35</v>
      </c>
      <c r="M1529" t="s">
        <v>228</v>
      </c>
      <c r="N1529" t="s">
        <v>26</v>
      </c>
      <c r="O1529">
        <v>26552</v>
      </c>
      <c r="P1529" t="s">
        <v>385</v>
      </c>
      <c r="Q1529"/>
      <c r="T1529" t="s">
        <v>386</v>
      </c>
    </row>
    <row r="1530" spans="2:20" hidden="1" x14ac:dyDescent="0.45">
      <c r="B1530" s="29" t="s">
        <v>27</v>
      </c>
      <c r="F1530" t="s">
        <v>1330</v>
      </c>
      <c r="G1530" t="s">
        <v>1331</v>
      </c>
      <c r="H1530" t="s">
        <v>403</v>
      </c>
      <c r="I1530" t="s">
        <v>225</v>
      </c>
      <c r="J1530" t="s">
        <v>393</v>
      </c>
      <c r="K1530" t="s">
        <v>399</v>
      </c>
      <c r="M1530" t="s">
        <v>228</v>
      </c>
      <c r="N1530" t="s">
        <v>27</v>
      </c>
      <c r="O1530">
        <v>157</v>
      </c>
      <c r="P1530" t="s">
        <v>385</v>
      </c>
      <c r="Q1530"/>
      <c r="T1530" t="s">
        <v>386</v>
      </c>
    </row>
    <row r="1531" spans="2:20" hidden="1" x14ac:dyDescent="0.45">
      <c r="B1531" s="29" t="s">
        <v>34</v>
      </c>
      <c r="F1531" t="s">
        <v>1330</v>
      </c>
      <c r="G1531" t="s">
        <v>1331</v>
      </c>
      <c r="H1531" t="s">
        <v>415</v>
      </c>
      <c r="I1531" t="s">
        <v>225</v>
      </c>
      <c r="J1531" t="s">
        <v>416</v>
      </c>
      <c r="K1531" t="s">
        <v>399</v>
      </c>
      <c r="M1531" t="s">
        <v>228</v>
      </c>
      <c r="N1531" t="s">
        <v>34</v>
      </c>
      <c r="O1531">
        <v>3197</v>
      </c>
      <c r="P1531" t="s">
        <v>387</v>
      </c>
      <c r="Q1531"/>
      <c r="T1531" t="s">
        <v>386</v>
      </c>
    </row>
    <row r="1532" spans="2:20" hidden="1" x14ac:dyDescent="0.45">
      <c r="B1532" s="29" t="s">
        <v>26</v>
      </c>
      <c r="F1532" t="s">
        <v>1330</v>
      </c>
      <c r="G1532" t="s">
        <v>1331</v>
      </c>
      <c r="H1532" t="s">
        <v>413</v>
      </c>
      <c r="I1532" t="s">
        <v>225</v>
      </c>
      <c r="J1532" t="s">
        <v>414</v>
      </c>
      <c r="K1532" t="s">
        <v>399</v>
      </c>
      <c r="M1532" t="s">
        <v>228</v>
      </c>
      <c r="N1532" t="s">
        <v>26</v>
      </c>
      <c r="O1532">
        <v>6676</v>
      </c>
      <c r="P1532" t="s">
        <v>385</v>
      </c>
      <c r="Q1532"/>
      <c r="T1532" t="s">
        <v>386</v>
      </c>
    </row>
    <row r="1533" spans="2:20" hidden="1" x14ac:dyDescent="0.45">
      <c r="F1533" t="s">
        <v>1330</v>
      </c>
      <c r="G1533" t="s">
        <v>1331</v>
      </c>
      <c r="H1533" t="s">
        <v>401</v>
      </c>
      <c r="I1533" t="s">
        <v>225</v>
      </c>
      <c r="J1533" t="s">
        <v>384</v>
      </c>
      <c r="K1533" t="s">
        <v>399</v>
      </c>
      <c r="M1533" t="s">
        <v>228</v>
      </c>
      <c r="N1533" t="s">
        <v>400</v>
      </c>
      <c r="O1533">
        <v>4</v>
      </c>
      <c r="P1533" t="s">
        <v>385</v>
      </c>
      <c r="Q1533"/>
      <c r="T1533" t="s">
        <v>386</v>
      </c>
    </row>
    <row r="1534" spans="2:20" hidden="1" x14ac:dyDescent="0.45">
      <c r="B1534" s="29" t="s">
        <v>27</v>
      </c>
      <c r="F1534" t="s">
        <v>1330</v>
      </c>
      <c r="G1534" t="s">
        <v>1331</v>
      </c>
      <c r="H1534" t="s">
        <v>401</v>
      </c>
      <c r="I1534" t="s">
        <v>225</v>
      </c>
      <c r="J1534" t="s">
        <v>384</v>
      </c>
      <c r="K1534" t="s">
        <v>399</v>
      </c>
      <c r="M1534" t="s">
        <v>228</v>
      </c>
      <c r="N1534" t="s">
        <v>27</v>
      </c>
      <c r="O1534">
        <v>148</v>
      </c>
      <c r="P1534" t="s">
        <v>385</v>
      </c>
      <c r="Q1534"/>
      <c r="T1534" t="s">
        <v>386</v>
      </c>
    </row>
    <row r="1535" spans="2:20" hidden="1" x14ac:dyDescent="0.45">
      <c r="B1535" s="29" t="s">
        <v>32</v>
      </c>
      <c r="F1535" t="s">
        <v>1330</v>
      </c>
      <c r="G1535" t="s">
        <v>1331</v>
      </c>
      <c r="H1535" t="s">
        <v>402</v>
      </c>
      <c r="I1535" t="s">
        <v>225</v>
      </c>
      <c r="J1535" t="s">
        <v>395</v>
      </c>
      <c r="K1535" t="s">
        <v>399</v>
      </c>
      <c r="M1535" t="s">
        <v>228</v>
      </c>
      <c r="N1535" t="s">
        <v>32</v>
      </c>
      <c r="O1535">
        <v>910</v>
      </c>
      <c r="P1535" t="s">
        <v>385</v>
      </c>
      <c r="Q1535"/>
      <c r="T1535" t="s">
        <v>386</v>
      </c>
    </row>
    <row r="1536" spans="2:20" hidden="1" x14ac:dyDescent="0.45">
      <c r="B1536" s="29" t="s">
        <v>25</v>
      </c>
      <c r="F1536" t="s">
        <v>1330</v>
      </c>
      <c r="G1536" t="s">
        <v>1331</v>
      </c>
      <c r="H1536" t="s">
        <v>402</v>
      </c>
      <c r="I1536" t="s">
        <v>225</v>
      </c>
      <c r="J1536" t="s">
        <v>395</v>
      </c>
      <c r="K1536" t="s">
        <v>399</v>
      </c>
      <c r="M1536" t="s">
        <v>228</v>
      </c>
      <c r="N1536" t="s">
        <v>25</v>
      </c>
      <c r="O1536">
        <v>836966</v>
      </c>
      <c r="P1536" t="s">
        <v>385</v>
      </c>
      <c r="Q1536"/>
      <c r="T1536" t="s">
        <v>386</v>
      </c>
    </row>
    <row r="1537" spans="2:20" hidden="1" x14ac:dyDescent="0.45">
      <c r="B1537" s="29" t="s">
        <v>24</v>
      </c>
      <c r="F1537" t="s">
        <v>1330</v>
      </c>
      <c r="G1537" t="s">
        <v>1331</v>
      </c>
      <c r="H1537" t="s">
        <v>403</v>
      </c>
      <c r="I1537" t="s">
        <v>225</v>
      </c>
      <c r="J1537" t="s">
        <v>393</v>
      </c>
      <c r="K1537" t="s">
        <v>399</v>
      </c>
      <c r="M1537" t="s">
        <v>228</v>
      </c>
      <c r="N1537" t="s">
        <v>261</v>
      </c>
      <c r="O1537">
        <v>19082</v>
      </c>
      <c r="P1537" t="s">
        <v>385</v>
      </c>
      <c r="Q1537"/>
      <c r="T1537" t="s">
        <v>386</v>
      </c>
    </row>
    <row r="1538" spans="2:20" hidden="1" x14ac:dyDescent="0.45">
      <c r="B1538" s="29" t="s">
        <v>30</v>
      </c>
      <c r="F1538" t="s">
        <v>1330</v>
      </c>
      <c r="G1538" t="s">
        <v>1331</v>
      </c>
      <c r="H1538" t="s">
        <v>403</v>
      </c>
      <c r="I1538" t="s">
        <v>225</v>
      </c>
      <c r="J1538" t="s">
        <v>393</v>
      </c>
      <c r="K1538" t="s">
        <v>399</v>
      </c>
      <c r="M1538" t="s">
        <v>228</v>
      </c>
      <c r="N1538" t="s">
        <v>30</v>
      </c>
      <c r="O1538">
        <v>8</v>
      </c>
      <c r="P1538" t="s">
        <v>385</v>
      </c>
      <c r="Q1538"/>
      <c r="T1538" t="s">
        <v>386</v>
      </c>
    </row>
    <row r="1539" spans="2:20" hidden="1" x14ac:dyDescent="0.45">
      <c r="B1539" s="29" t="s">
        <v>27</v>
      </c>
      <c r="F1539" t="s">
        <v>1330</v>
      </c>
      <c r="G1539" t="s">
        <v>1331</v>
      </c>
      <c r="H1539" t="s">
        <v>413</v>
      </c>
      <c r="I1539" t="s">
        <v>225</v>
      </c>
      <c r="J1539" t="s">
        <v>414</v>
      </c>
      <c r="K1539" t="s">
        <v>399</v>
      </c>
      <c r="M1539" t="s">
        <v>228</v>
      </c>
      <c r="N1539" t="s">
        <v>27</v>
      </c>
      <c r="O1539">
        <v>159</v>
      </c>
      <c r="P1539" t="s">
        <v>385</v>
      </c>
      <c r="Q1539"/>
      <c r="T1539" t="s">
        <v>386</v>
      </c>
    </row>
    <row r="1540" spans="2:20" hidden="1" x14ac:dyDescent="0.45">
      <c r="B1540" s="29" t="s">
        <v>25</v>
      </c>
      <c r="F1540" t="s">
        <v>1330</v>
      </c>
      <c r="G1540" t="s">
        <v>1331</v>
      </c>
      <c r="H1540" t="s">
        <v>411</v>
      </c>
      <c r="I1540" t="s">
        <v>225</v>
      </c>
      <c r="J1540" t="s">
        <v>405</v>
      </c>
      <c r="K1540" t="s">
        <v>399</v>
      </c>
      <c r="M1540" t="s">
        <v>228</v>
      </c>
      <c r="N1540" t="s">
        <v>25</v>
      </c>
      <c r="P1540" t="s">
        <v>385</v>
      </c>
      <c r="Q1540"/>
      <c r="T1540" t="s">
        <v>386</v>
      </c>
    </row>
    <row r="1541" spans="2:20" hidden="1" x14ac:dyDescent="0.45">
      <c r="B1541" s="29" t="s">
        <v>34</v>
      </c>
      <c r="F1541" t="s">
        <v>1330</v>
      </c>
      <c r="G1541" t="s">
        <v>1331</v>
      </c>
      <c r="H1541" t="s">
        <v>411</v>
      </c>
      <c r="I1541" t="s">
        <v>225</v>
      </c>
      <c r="J1541" t="s">
        <v>405</v>
      </c>
      <c r="K1541" t="s">
        <v>399</v>
      </c>
      <c r="M1541" t="s">
        <v>228</v>
      </c>
      <c r="N1541" t="s">
        <v>34</v>
      </c>
      <c r="P1541" t="s">
        <v>387</v>
      </c>
      <c r="Q1541"/>
      <c r="T1541" t="s">
        <v>386</v>
      </c>
    </row>
    <row r="1542" spans="2:20" hidden="1" x14ac:dyDescent="0.45">
      <c r="F1542" t="s">
        <v>1330</v>
      </c>
      <c r="G1542" t="s">
        <v>1331</v>
      </c>
      <c r="H1542" t="s">
        <v>411</v>
      </c>
      <c r="I1542" t="s">
        <v>225</v>
      </c>
      <c r="J1542" t="s">
        <v>405</v>
      </c>
      <c r="K1542" t="s">
        <v>399</v>
      </c>
      <c r="M1542" t="s">
        <v>228</v>
      </c>
      <c r="N1542" t="s">
        <v>400</v>
      </c>
      <c r="P1542" t="s">
        <v>385</v>
      </c>
      <c r="Q1542"/>
      <c r="T1542" t="s">
        <v>386</v>
      </c>
    </row>
    <row r="1543" spans="2:20" hidden="1" x14ac:dyDescent="0.45">
      <c r="B1543" s="29" t="s">
        <v>27</v>
      </c>
      <c r="F1543" t="s">
        <v>1330</v>
      </c>
      <c r="G1543" t="s">
        <v>1331</v>
      </c>
      <c r="H1543" t="s">
        <v>411</v>
      </c>
      <c r="I1543" t="s">
        <v>225</v>
      </c>
      <c r="J1543" t="s">
        <v>405</v>
      </c>
      <c r="K1543" t="s">
        <v>399</v>
      </c>
      <c r="M1543" t="s">
        <v>228</v>
      </c>
      <c r="N1543" t="s">
        <v>27</v>
      </c>
      <c r="P1543" t="s">
        <v>385</v>
      </c>
      <c r="Q1543"/>
      <c r="T1543" t="s">
        <v>386</v>
      </c>
    </row>
    <row r="1544" spans="2:20" hidden="1" x14ac:dyDescent="0.45">
      <c r="B1544" s="29" t="s">
        <v>33</v>
      </c>
      <c r="F1544" t="s">
        <v>1330</v>
      </c>
      <c r="G1544" t="s">
        <v>1331</v>
      </c>
      <c r="H1544" t="s">
        <v>412</v>
      </c>
      <c r="I1544" t="s">
        <v>225</v>
      </c>
      <c r="J1544" t="s">
        <v>409</v>
      </c>
      <c r="K1544" t="s">
        <v>399</v>
      </c>
      <c r="M1544" t="s">
        <v>228</v>
      </c>
      <c r="N1544" t="s">
        <v>33</v>
      </c>
      <c r="O1544">
        <v>59</v>
      </c>
      <c r="P1544" t="s">
        <v>385</v>
      </c>
      <c r="Q1544"/>
      <c r="T1544" t="s">
        <v>386</v>
      </c>
    </row>
    <row r="1545" spans="2:20" hidden="1" x14ac:dyDescent="0.45">
      <c r="B1545" s="29" t="s">
        <v>24</v>
      </c>
      <c r="F1545" t="s">
        <v>1330</v>
      </c>
      <c r="G1545" t="s">
        <v>1331</v>
      </c>
      <c r="H1545" t="s">
        <v>412</v>
      </c>
      <c r="I1545" t="s">
        <v>225</v>
      </c>
      <c r="J1545" t="s">
        <v>409</v>
      </c>
      <c r="K1545" t="s">
        <v>399</v>
      </c>
      <c r="M1545" t="s">
        <v>228</v>
      </c>
      <c r="N1545" t="s">
        <v>261</v>
      </c>
      <c r="O1545">
        <v>13293</v>
      </c>
      <c r="P1545" t="s">
        <v>385</v>
      </c>
      <c r="Q1545"/>
      <c r="T1545" t="s">
        <v>386</v>
      </c>
    </row>
    <row r="1546" spans="2:20" hidden="1" x14ac:dyDescent="0.45">
      <c r="B1546" s="29" t="s">
        <v>30</v>
      </c>
      <c r="F1546" t="s">
        <v>1330</v>
      </c>
      <c r="G1546" t="s">
        <v>1331</v>
      </c>
      <c r="H1546" t="s">
        <v>417</v>
      </c>
      <c r="I1546" t="s">
        <v>225</v>
      </c>
      <c r="J1546" t="s">
        <v>418</v>
      </c>
      <c r="K1546" t="s">
        <v>399</v>
      </c>
      <c r="M1546" t="s">
        <v>228</v>
      </c>
      <c r="N1546" t="s">
        <v>30</v>
      </c>
      <c r="P1546" t="s">
        <v>385</v>
      </c>
      <c r="Q1546"/>
      <c r="T1546" t="s">
        <v>386</v>
      </c>
    </row>
    <row r="1547" spans="2:20" hidden="1" x14ac:dyDescent="0.45">
      <c r="B1547" s="29" t="s">
        <v>26</v>
      </c>
      <c r="F1547" t="s">
        <v>1330</v>
      </c>
      <c r="G1547" t="s">
        <v>1331</v>
      </c>
      <c r="H1547" t="s">
        <v>417</v>
      </c>
      <c r="I1547" t="s">
        <v>225</v>
      </c>
      <c r="J1547" t="s">
        <v>418</v>
      </c>
      <c r="K1547" t="s">
        <v>399</v>
      </c>
      <c r="M1547" t="s">
        <v>228</v>
      </c>
      <c r="N1547" t="s">
        <v>26</v>
      </c>
      <c r="P1547" t="s">
        <v>385</v>
      </c>
      <c r="Q1547"/>
      <c r="T1547" t="s">
        <v>386</v>
      </c>
    </row>
    <row r="1548" spans="2:20" hidden="1" x14ac:dyDescent="0.45">
      <c r="B1548" s="29" t="s">
        <v>32</v>
      </c>
      <c r="F1548" t="s">
        <v>1330</v>
      </c>
      <c r="G1548" t="s">
        <v>1331</v>
      </c>
      <c r="H1548" t="s">
        <v>410</v>
      </c>
      <c r="I1548" t="s">
        <v>225</v>
      </c>
      <c r="J1548" t="s">
        <v>407</v>
      </c>
      <c r="K1548" t="s">
        <v>399</v>
      </c>
      <c r="M1548" t="s">
        <v>228</v>
      </c>
      <c r="N1548" t="s">
        <v>32</v>
      </c>
      <c r="P1548" t="s">
        <v>385</v>
      </c>
      <c r="Q1548"/>
      <c r="T1548" t="s">
        <v>386</v>
      </c>
    </row>
    <row r="1549" spans="2:20" hidden="1" x14ac:dyDescent="0.45">
      <c r="B1549" s="29" t="s">
        <v>32</v>
      </c>
      <c r="F1549" t="s">
        <v>1330</v>
      </c>
      <c r="G1549" t="s">
        <v>1331</v>
      </c>
      <c r="H1549" t="s">
        <v>426</v>
      </c>
      <c r="I1549" t="s">
        <v>225</v>
      </c>
      <c r="J1549" t="s">
        <v>416</v>
      </c>
      <c r="K1549" t="s">
        <v>391</v>
      </c>
      <c r="M1549" t="s">
        <v>228</v>
      </c>
      <c r="N1549" t="s">
        <v>32</v>
      </c>
      <c r="O1549">
        <v>16979</v>
      </c>
      <c r="P1549" t="s">
        <v>385</v>
      </c>
      <c r="Q1549"/>
      <c r="T1549" t="s">
        <v>386</v>
      </c>
    </row>
    <row r="1550" spans="2:20" hidden="1" x14ac:dyDescent="0.45">
      <c r="B1550" s="29" t="s">
        <v>30</v>
      </c>
      <c r="F1550" t="s">
        <v>1330</v>
      </c>
      <c r="G1550" t="s">
        <v>1331</v>
      </c>
      <c r="H1550" t="s">
        <v>427</v>
      </c>
      <c r="I1550" t="s">
        <v>225</v>
      </c>
      <c r="J1550" t="s">
        <v>414</v>
      </c>
      <c r="K1550" t="s">
        <v>391</v>
      </c>
      <c r="M1550" t="s">
        <v>228</v>
      </c>
      <c r="N1550" t="s">
        <v>30</v>
      </c>
      <c r="O1550">
        <v>215</v>
      </c>
      <c r="P1550" t="s">
        <v>385</v>
      </c>
      <c r="Q1550"/>
      <c r="T1550" t="s">
        <v>386</v>
      </c>
    </row>
    <row r="1551" spans="2:20" hidden="1" x14ac:dyDescent="0.45">
      <c r="B1551" s="29" t="s">
        <v>26</v>
      </c>
      <c r="F1551" t="s">
        <v>1330</v>
      </c>
      <c r="G1551" t="s">
        <v>1331</v>
      </c>
      <c r="H1551" t="s">
        <v>427</v>
      </c>
      <c r="I1551" t="s">
        <v>225</v>
      </c>
      <c r="J1551" t="s">
        <v>414</v>
      </c>
      <c r="K1551" t="s">
        <v>391</v>
      </c>
      <c r="M1551" t="s">
        <v>228</v>
      </c>
      <c r="N1551" t="s">
        <v>26</v>
      </c>
      <c r="O1551">
        <v>2495</v>
      </c>
      <c r="P1551" t="s">
        <v>385</v>
      </c>
      <c r="Q1551"/>
      <c r="T1551" t="s">
        <v>386</v>
      </c>
    </row>
    <row r="1552" spans="2:20" hidden="1" x14ac:dyDescent="0.45">
      <c r="B1552" s="29" t="s">
        <v>43</v>
      </c>
      <c r="F1552" t="s">
        <v>1330</v>
      </c>
      <c r="G1552" t="s">
        <v>1331</v>
      </c>
      <c r="H1552" t="s">
        <v>427</v>
      </c>
      <c r="I1552" t="s">
        <v>225</v>
      </c>
      <c r="J1552" t="s">
        <v>414</v>
      </c>
      <c r="K1552" t="s">
        <v>391</v>
      </c>
      <c r="M1552" t="s">
        <v>228</v>
      </c>
      <c r="N1552" t="s">
        <v>28</v>
      </c>
      <c r="O1552">
        <v>4299</v>
      </c>
      <c r="P1552" t="s">
        <v>385</v>
      </c>
      <c r="Q1552"/>
      <c r="T1552" t="s">
        <v>386</v>
      </c>
    </row>
    <row r="1553" spans="2:20" hidden="1" x14ac:dyDescent="0.45">
      <c r="B1553" s="29" t="s">
        <v>33</v>
      </c>
      <c r="F1553" t="s">
        <v>1330</v>
      </c>
      <c r="G1553" t="s">
        <v>1331</v>
      </c>
      <c r="H1553" t="s">
        <v>430</v>
      </c>
      <c r="I1553" t="s">
        <v>225</v>
      </c>
      <c r="J1553" t="s">
        <v>393</v>
      </c>
      <c r="K1553" t="s">
        <v>391</v>
      </c>
      <c r="M1553" t="s">
        <v>228</v>
      </c>
      <c r="N1553" t="s">
        <v>33</v>
      </c>
      <c r="O1553">
        <v>16</v>
      </c>
      <c r="P1553" t="s">
        <v>385</v>
      </c>
      <c r="Q1553"/>
      <c r="T1553" t="s">
        <v>386</v>
      </c>
    </row>
    <row r="1554" spans="2:20" hidden="1" x14ac:dyDescent="0.45">
      <c r="F1554" t="s">
        <v>1330</v>
      </c>
      <c r="G1554" t="s">
        <v>1331</v>
      </c>
      <c r="H1554" t="s">
        <v>404</v>
      </c>
      <c r="I1554" t="s">
        <v>225</v>
      </c>
      <c r="J1554" t="s">
        <v>405</v>
      </c>
      <c r="K1554" t="s">
        <v>391</v>
      </c>
      <c r="M1554" t="s">
        <v>228</v>
      </c>
      <c r="N1554" t="s">
        <v>400</v>
      </c>
      <c r="P1554" t="s">
        <v>385</v>
      </c>
      <c r="Q1554"/>
      <c r="T1554" t="s">
        <v>386</v>
      </c>
    </row>
    <row r="1555" spans="2:20" hidden="1" x14ac:dyDescent="0.45">
      <c r="B1555" s="29" t="s">
        <v>30</v>
      </c>
      <c r="F1555" t="s">
        <v>1330</v>
      </c>
      <c r="G1555" t="s">
        <v>1331</v>
      </c>
      <c r="H1555" t="s">
        <v>408</v>
      </c>
      <c r="I1555" t="s">
        <v>225</v>
      </c>
      <c r="J1555" t="s">
        <v>409</v>
      </c>
      <c r="K1555" t="s">
        <v>391</v>
      </c>
      <c r="M1555" t="s">
        <v>228</v>
      </c>
      <c r="N1555" t="s">
        <v>30</v>
      </c>
      <c r="O1555">
        <v>214</v>
      </c>
      <c r="P1555" t="s">
        <v>385</v>
      </c>
      <c r="Q1555"/>
      <c r="T1555" t="s">
        <v>386</v>
      </c>
    </row>
    <row r="1556" spans="2:20" hidden="1" x14ac:dyDescent="0.45">
      <c r="B1556" s="29" t="s">
        <v>30</v>
      </c>
      <c r="F1556" t="s">
        <v>1330</v>
      </c>
      <c r="G1556" t="s">
        <v>1331</v>
      </c>
      <c r="H1556" t="s">
        <v>401</v>
      </c>
      <c r="I1556" t="s">
        <v>225</v>
      </c>
      <c r="J1556" t="s">
        <v>384</v>
      </c>
      <c r="K1556" t="s">
        <v>399</v>
      </c>
      <c r="M1556" t="s">
        <v>228</v>
      </c>
      <c r="N1556" t="s">
        <v>30</v>
      </c>
      <c r="O1556">
        <v>7</v>
      </c>
      <c r="P1556" t="s">
        <v>385</v>
      </c>
      <c r="Q1556"/>
      <c r="T1556" t="s">
        <v>386</v>
      </c>
    </row>
    <row r="1557" spans="2:20" hidden="1" x14ac:dyDescent="0.45">
      <c r="B1557" s="29" t="s">
        <v>34</v>
      </c>
      <c r="F1557" t="s">
        <v>1330</v>
      </c>
      <c r="G1557" t="s">
        <v>1331</v>
      </c>
      <c r="H1557" t="s">
        <v>422</v>
      </c>
      <c r="I1557" t="s">
        <v>225</v>
      </c>
      <c r="J1557" t="s">
        <v>418</v>
      </c>
      <c r="K1557" t="s">
        <v>391</v>
      </c>
      <c r="M1557" t="s">
        <v>228</v>
      </c>
      <c r="N1557" t="s">
        <v>34</v>
      </c>
      <c r="P1557" t="s">
        <v>387</v>
      </c>
      <c r="Q1557"/>
      <c r="T1557" t="s">
        <v>386</v>
      </c>
    </row>
    <row r="1558" spans="2:20" hidden="1" x14ac:dyDescent="0.45">
      <c r="B1558" s="29" t="s">
        <v>25</v>
      </c>
      <c r="F1558" t="s">
        <v>1330</v>
      </c>
      <c r="G1558" t="s">
        <v>1331</v>
      </c>
      <c r="H1558" t="s">
        <v>408</v>
      </c>
      <c r="I1558" t="s">
        <v>225</v>
      </c>
      <c r="J1558" t="s">
        <v>409</v>
      </c>
      <c r="K1558" t="s">
        <v>391</v>
      </c>
      <c r="M1558" t="s">
        <v>228</v>
      </c>
      <c r="N1558" t="s">
        <v>25</v>
      </c>
      <c r="O1558">
        <v>694870</v>
      </c>
      <c r="P1558" t="s">
        <v>385</v>
      </c>
      <c r="Q1558"/>
      <c r="T1558" t="s">
        <v>386</v>
      </c>
    </row>
    <row r="1559" spans="2:20" hidden="1" x14ac:dyDescent="0.45">
      <c r="B1559" s="29" t="s">
        <v>32</v>
      </c>
      <c r="F1559" t="s">
        <v>1330</v>
      </c>
      <c r="G1559" t="s">
        <v>1331</v>
      </c>
      <c r="H1559" t="s">
        <v>406</v>
      </c>
      <c r="I1559" t="s">
        <v>225</v>
      </c>
      <c r="J1559" t="s">
        <v>407</v>
      </c>
      <c r="K1559" t="s">
        <v>391</v>
      </c>
      <c r="M1559" t="s">
        <v>228</v>
      </c>
      <c r="N1559" t="s">
        <v>32</v>
      </c>
      <c r="P1559" t="s">
        <v>385</v>
      </c>
      <c r="Q1559"/>
      <c r="T1559" t="s">
        <v>386</v>
      </c>
    </row>
    <row r="1560" spans="2:20" hidden="1" x14ac:dyDescent="0.45">
      <c r="F1560" t="s">
        <v>1330</v>
      </c>
      <c r="G1560" t="s">
        <v>1331</v>
      </c>
      <c r="H1560" t="s">
        <v>406</v>
      </c>
      <c r="I1560" t="s">
        <v>225</v>
      </c>
      <c r="J1560" t="s">
        <v>407</v>
      </c>
      <c r="K1560" t="s">
        <v>391</v>
      </c>
      <c r="M1560" t="s">
        <v>228</v>
      </c>
      <c r="N1560" t="s">
        <v>400</v>
      </c>
      <c r="P1560" t="s">
        <v>385</v>
      </c>
      <c r="Q1560"/>
      <c r="T1560" t="s">
        <v>386</v>
      </c>
    </row>
    <row r="1561" spans="2:20" hidden="1" x14ac:dyDescent="0.45">
      <c r="B1561" s="29" t="s">
        <v>24</v>
      </c>
      <c r="F1561" t="s">
        <v>1330</v>
      </c>
      <c r="G1561" t="s">
        <v>1331</v>
      </c>
      <c r="H1561" t="s">
        <v>406</v>
      </c>
      <c r="I1561" t="s">
        <v>225</v>
      </c>
      <c r="J1561" t="s">
        <v>407</v>
      </c>
      <c r="K1561" t="s">
        <v>391</v>
      </c>
      <c r="M1561" t="s">
        <v>228</v>
      </c>
      <c r="N1561" t="s">
        <v>261</v>
      </c>
      <c r="P1561" t="s">
        <v>385</v>
      </c>
      <c r="Q1561"/>
      <c r="T1561" t="s">
        <v>386</v>
      </c>
    </row>
    <row r="1562" spans="2:20" hidden="1" x14ac:dyDescent="0.45">
      <c r="B1562" s="29" t="s">
        <v>43</v>
      </c>
      <c r="F1562" t="s">
        <v>1330</v>
      </c>
      <c r="G1562" t="s">
        <v>1331</v>
      </c>
      <c r="H1562" t="s">
        <v>406</v>
      </c>
      <c r="I1562" t="s">
        <v>225</v>
      </c>
      <c r="J1562" t="s">
        <v>407</v>
      </c>
      <c r="K1562" t="s">
        <v>391</v>
      </c>
      <c r="M1562" t="s">
        <v>228</v>
      </c>
      <c r="N1562" t="s">
        <v>28</v>
      </c>
      <c r="P1562" t="s">
        <v>385</v>
      </c>
      <c r="Q1562"/>
      <c r="T1562" t="s">
        <v>386</v>
      </c>
    </row>
    <row r="1563" spans="2:20" hidden="1" x14ac:dyDescent="0.45">
      <c r="B1563" s="29" t="s">
        <v>24</v>
      </c>
      <c r="F1563" t="s">
        <v>1333</v>
      </c>
      <c r="G1563" t="s">
        <v>1334</v>
      </c>
      <c r="H1563" t="s">
        <v>1253</v>
      </c>
      <c r="I1563" t="s">
        <v>225</v>
      </c>
      <c r="J1563" t="s">
        <v>1232</v>
      </c>
      <c r="K1563" t="s">
        <v>18</v>
      </c>
      <c r="M1563" t="s">
        <v>228</v>
      </c>
      <c r="N1563" t="s">
        <v>261</v>
      </c>
      <c r="O1563">
        <v>0.36</v>
      </c>
      <c r="P1563" t="s">
        <v>237</v>
      </c>
      <c r="Q1563"/>
      <c r="R1563">
        <v>0.2</v>
      </c>
      <c r="S1563">
        <v>0.5</v>
      </c>
      <c r="T1563" t="s">
        <v>1327</v>
      </c>
    </row>
    <row r="1564" spans="2:20" hidden="1" x14ac:dyDescent="0.45">
      <c r="B1564" s="29" t="s">
        <v>25</v>
      </c>
      <c r="F1564" t="s">
        <v>1333</v>
      </c>
      <c r="G1564" t="s">
        <v>1334</v>
      </c>
      <c r="H1564" t="s">
        <v>1253</v>
      </c>
      <c r="I1564" t="s">
        <v>225</v>
      </c>
      <c r="J1564" t="s">
        <v>1232</v>
      </c>
      <c r="K1564" t="s">
        <v>18</v>
      </c>
      <c r="M1564" t="s">
        <v>228</v>
      </c>
      <c r="N1564" t="s">
        <v>25</v>
      </c>
      <c r="O1564">
        <v>24</v>
      </c>
      <c r="P1564" t="s">
        <v>237</v>
      </c>
      <c r="Q1564"/>
      <c r="R1564">
        <v>18</v>
      </c>
      <c r="S1564">
        <v>42</v>
      </c>
      <c r="T1564" t="s">
        <v>1261</v>
      </c>
    </row>
    <row r="1565" spans="2:20" hidden="1" x14ac:dyDescent="0.45">
      <c r="B1565" s="29" t="s">
        <v>26</v>
      </c>
      <c r="F1565" t="s">
        <v>1333</v>
      </c>
      <c r="G1565" t="s">
        <v>1334</v>
      </c>
      <c r="H1565" t="s">
        <v>1253</v>
      </c>
      <c r="I1565" t="s">
        <v>225</v>
      </c>
      <c r="J1565" t="s">
        <v>1232</v>
      </c>
      <c r="K1565" t="s">
        <v>18</v>
      </c>
      <c r="M1565" t="s">
        <v>228</v>
      </c>
      <c r="N1565" t="s">
        <v>26</v>
      </c>
      <c r="O1565">
        <v>73</v>
      </c>
      <c r="P1565" t="s">
        <v>237</v>
      </c>
      <c r="Q1565"/>
      <c r="R1565">
        <v>44</v>
      </c>
      <c r="S1565">
        <v>106</v>
      </c>
      <c r="T1565" t="s">
        <v>1261</v>
      </c>
    </row>
    <row r="1566" spans="2:20" hidden="1" x14ac:dyDescent="0.45">
      <c r="B1566" s="29" t="s">
        <v>26</v>
      </c>
      <c r="F1566" t="s">
        <v>1333</v>
      </c>
      <c r="G1566" t="s">
        <v>1334</v>
      </c>
      <c r="H1566" t="s">
        <v>1253</v>
      </c>
      <c r="I1566" t="s">
        <v>225</v>
      </c>
      <c r="J1566" t="s">
        <v>1232</v>
      </c>
      <c r="K1566" t="s">
        <v>18</v>
      </c>
      <c r="M1566" t="s">
        <v>228</v>
      </c>
      <c r="N1566" t="s">
        <v>26</v>
      </c>
      <c r="O1566">
        <v>73</v>
      </c>
      <c r="P1566" t="s">
        <v>237</v>
      </c>
      <c r="Q1566"/>
      <c r="R1566">
        <v>44</v>
      </c>
      <c r="S1566">
        <v>106</v>
      </c>
      <c r="T1566" t="s">
        <v>1261</v>
      </c>
    </row>
    <row r="1567" spans="2:20" hidden="1" x14ac:dyDescent="0.45">
      <c r="B1567" s="29" t="s">
        <v>27</v>
      </c>
      <c r="F1567" t="s">
        <v>1333</v>
      </c>
      <c r="G1567" t="s">
        <v>1334</v>
      </c>
      <c r="H1567" t="s">
        <v>1225</v>
      </c>
      <c r="I1567" t="s">
        <v>225</v>
      </c>
      <c r="J1567" t="s">
        <v>1226</v>
      </c>
      <c r="K1567" t="s">
        <v>1219</v>
      </c>
      <c r="M1567" t="s">
        <v>228</v>
      </c>
      <c r="N1567" t="s">
        <v>27</v>
      </c>
      <c r="O1567">
        <v>38</v>
      </c>
      <c r="P1567" t="s">
        <v>237</v>
      </c>
      <c r="Q1567"/>
      <c r="R1567">
        <v>19</v>
      </c>
      <c r="S1567">
        <v>76</v>
      </c>
      <c r="T1567" t="s">
        <v>1262</v>
      </c>
    </row>
    <row r="1568" spans="2:20" hidden="1" x14ac:dyDescent="0.45">
      <c r="B1568" s="29" t="s">
        <v>27</v>
      </c>
      <c r="F1568" t="s">
        <v>1333</v>
      </c>
      <c r="G1568" t="s">
        <v>1334</v>
      </c>
      <c r="H1568" t="s">
        <v>1225</v>
      </c>
      <c r="I1568" t="s">
        <v>225</v>
      </c>
      <c r="J1568" t="s">
        <v>1226</v>
      </c>
      <c r="K1568" t="s">
        <v>1219</v>
      </c>
      <c r="M1568" t="s">
        <v>228</v>
      </c>
      <c r="N1568" t="s">
        <v>27</v>
      </c>
      <c r="O1568">
        <v>38</v>
      </c>
      <c r="P1568" t="s">
        <v>237</v>
      </c>
      <c r="Q1568"/>
      <c r="R1568">
        <v>19</v>
      </c>
      <c r="S1568">
        <v>76</v>
      </c>
      <c r="T1568" t="s">
        <v>1262</v>
      </c>
    </row>
    <row r="1569" spans="2:20" hidden="1" x14ac:dyDescent="0.45">
      <c r="B1569" s="29" t="s">
        <v>27</v>
      </c>
      <c r="F1569" t="s">
        <v>1333</v>
      </c>
      <c r="G1569" t="s">
        <v>1334</v>
      </c>
      <c r="H1569" t="s">
        <v>1225</v>
      </c>
      <c r="I1569" t="s">
        <v>225</v>
      </c>
      <c r="J1569" t="s">
        <v>1226</v>
      </c>
      <c r="K1569" t="s">
        <v>1219</v>
      </c>
      <c r="M1569" t="s">
        <v>228</v>
      </c>
      <c r="N1569" t="s">
        <v>27</v>
      </c>
      <c r="O1569">
        <v>38</v>
      </c>
      <c r="P1569" t="s">
        <v>237</v>
      </c>
      <c r="Q1569"/>
      <c r="R1569">
        <v>19</v>
      </c>
      <c r="S1569">
        <v>76</v>
      </c>
      <c r="T1569" t="s">
        <v>1262</v>
      </c>
    </row>
    <row r="1570" spans="2:20" hidden="1" x14ac:dyDescent="0.45">
      <c r="B1570" s="29" t="s">
        <v>27</v>
      </c>
      <c r="F1570" t="s">
        <v>1333</v>
      </c>
      <c r="G1570" t="s">
        <v>1334</v>
      </c>
      <c r="H1570" t="s">
        <v>1225</v>
      </c>
      <c r="I1570" t="s">
        <v>225</v>
      </c>
      <c r="J1570" t="s">
        <v>1226</v>
      </c>
      <c r="K1570" t="s">
        <v>1219</v>
      </c>
      <c r="M1570" t="s">
        <v>228</v>
      </c>
      <c r="N1570" t="s">
        <v>27</v>
      </c>
      <c r="O1570">
        <v>38</v>
      </c>
      <c r="P1570" t="s">
        <v>237</v>
      </c>
      <c r="Q1570"/>
      <c r="R1570">
        <v>19</v>
      </c>
      <c r="S1570">
        <v>76</v>
      </c>
      <c r="T1570" t="s">
        <v>1262</v>
      </c>
    </row>
    <row r="1571" spans="2:20" hidden="1" x14ac:dyDescent="0.45">
      <c r="F1571" t="s">
        <v>1333</v>
      </c>
      <c r="G1571" t="s">
        <v>1334</v>
      </c>
      <c r="H1571" t="s">
        <v>1253</v>
      </c>
      <c r="I1571" t="s">
        <v>225</v>
      </c>
      <c r="J1571" t="s">
        <v>1232</v>
      </c>
      <c r="K1571" t="s">
        <v>18</v>
      </c>
      <c r="M1571" t="s">
        <v>228</v>
      </c>
      <c r="N1571" t="s">
        <v>242</v>
      </c>
      <c r="O1571">
        <v>7.6000000000000004E-4</v>
      </c>
      <c r="P1571" t="s">
        <v>234</v>
      </c>
      <c r="Q1571"/>
      <c r="R1571">
        <v>3.8000000000000002E-4</v>
      </c>
      <c r="S1571">
        <v>1.5E-3</v>
      </c>
      <c r="T1571" t="s">
        <v>1257</v>
      </c>
    </row>
    <row r="1572" spans="2:20" hidden="1" x14ac:dyDescent="0.45">
      <c r="F1572" t="s">
        <v>1333</v>
      </c>
      <c r="G1572" t="s">
        <v>1334</v>
      </c>
      <c r="H1572" t="s">
        <v>1253</v>
      </c>
      <c r="I1572" t="s">
        <v>225</v>
      </c>
      <c r="J1572" t="s">
        <v>1232</v>
      </c>
      <c r="K1572" t="s">
        <v>18</v>
      </c>
      <c r="M1572" t="s">
        <v>228</v>
      </c>
      <c r="N1572" t="s">
        <v>262</v>
      </c>
      <c r="O1572">
        <v>0.1</v>
      </c>
      <c r="P1572" t="s">
        <v>234</v>
      </c>
      <c r="Q1572"/>
      <c r="R1572">
        <v>1.2999999999999999E-3</v>
      </c>
      <c r="S1572">
        <v>0.68</v>
      </c>
      <c r="T1572" t="s">
        <v>1241</v>
      </c>
    </row>
    <row r="1573" spans="2:20" hidden="1" x14ac:dyDescent="0.45">
      <c r="F1573" t="s">
        <v>1333</v>
      </c>
      <c r="G1573" t="s">
        <v>1334</v>
      </c>
      <c r="H1573" t="s">
        <v>1253</v>
      </c>
      <c r="I1573" t="s">
        <v>225</v>
      </c>
      <c r="J1573" t="s">
        <v>1232</v>
      </c>
      <c r="K1573" t="s">
        <v>18</v>
      </c>
      <c r="M1573" t="s">
        <v>228</v>
      </c>
      <c r="N1573" t="s">
        <v>262</v>
      </c>
      <c r="O1573">
        <v>0.1</v>
      </c>
      <c r="P1573" t="s">
        <v>234</v>
      </c>
      <c r="Q1573"/>
      <c r="R1573">
        <v>1.2999999999999999E-3</v>
      </c>
      <c r="S1573">
        <v>0.68</v>
      </c>
      <c r="T1573" t="s">
        <v>1241</v>
      </c>
    </row>
    <row r="1574" spans="2:20" hidden="1" x14ac:dyDescent="0.45">
      <c r="F1574" t="s">
        <v>1333</v>
      </c>
      <c r="G1574" t="s">
        <v>1334</v>
      </c>
      <c r="H1574" t="s">
        <v>1253</v>
      </c>
      <c r="I1574" t="s">
        <v>225</v>
      </c>
      <c r="J1574" t="s">
        <v>1232</v>
      </c>
      <c r="K1574" t="s">
        <v>18</v>
      </c>
      <c r="M1574" t="s">
        <v>228</v>
      </c>
      <c r="N1574" t="s">
        <v>240</v>
      </c>
      <c r="O1574">
        <v>1.5E-3</v>
      </c>
      <c r="P1574" t="s">
        <v>234</v>
      </c>
      <c r="Q1574"/>
      <c r="R1574">
        <v>7.5000000000000002E-4</v>
      </c>
      <c r="S1574">
        <v>3.0000000000000001E-3</v>
      </c>
      <c r="T1574" t="s">
        <v>1257</v>
      </c>
    </row>
    <row r="1575" spans="2:20" hidden="1" x14ac:dyDescent="0.45">
      <c r="B1575" s="29" t="s">
        <v>27</v>
      </c>
      <c r="F1575" t="s">
        <v>1333</v>
      </c>
      <c r="G1575" t="s">
        <v>1334</v>
      </c>
      <c r="H1575" t="s">
        <v>1253</v>
      </c>
      <c r="I1575" t="s">
        <v>225</v>
      </c>
      <c r="J1575" t="s">
        <v>1232</v>
      </c>
      <c r="K1575" t="s">
        <v>18</v>
      </c>
      <c r="M1575" t="s">
        <v>228</v>
      </c>
      <c r="N1575" t="s">
        <v>27</v>
      </c>
      <c r="O1575">
        <v>0.45</v>
      </c>
      <c r="P1575" t="s">
        <v>237</v>
      </c>
      <c r="Q1575"/>
      <c r="R1575">
        <v>0.27</v>
      </c>
      <c r="S1575">
        <v>0.63</v>
      </c>
      <c r="T1575" t="s">
        <v>1260</v>
      </c>
    </row>
    <row r="1576" spans="2:20" hidden="1" x14ac:dyDescent="0.45">
      <c r="B1576" s="29" t="s">
        <v>27</v>
      </c>
      <c r="F1576" t="s">
        <v>1333</v>
      </c>
      <c r="G1576" t="s">
        <v>1334</v>
      </c>
      <c r="H1576" t="s">
        <v>1253</v>
      </c>
      <c r="I1576" t="s">
        <v>225</v>
      </c>
      <c r="J1576" t="s">
        <v>1232</v>
      </c>
      <c r="K1576" t="s">
        <v>18</v>
      </c>
      <c r="M1576" t="s">
        <v>228</v>
      </c>
      <c r="N1576" t="s">
        <v>27</v>
      </c>
      <c r="O1576">
        <v>0.45</v>
      </c>
      <c r="P1576" t="s">
        <v>237</v>
      </c>
      <c r="Q1576"/>
      <c r="R1576">
        <v>0.27</v>
      </c>
      <c r="S1576">
        <v>0.63</v>
      </c>
      <c r="T1576" t="s">
        <v>1260</v>
      </c>
    </row>
    <row r="1577" spans="2:20" hidden="1" x14ac:dyDescent="0.45">
      <c r="F1577" t="s">
        <v>1333</v>
      </c>
      <c r="G1577" t="s">
        <v>1334</v>
      </c>
      <c r="H1577" t="s">
        <v>1253</v>
      </c>
      <c r="I1577" t="s">
        <v>225</v>
      </c>
      <c r="J1577" t="s">
        <v>1232</v>
      </c>
      <c r="K1577" t="s">
        <v>18</v>
      </c>
      <c r="M1577" t="s">
        <v>228</v>
      </c>
      <c r="N1577" t="s">
        <v>236</v>
      </c>
      <c r="O1577">
        <v>0.45</v>
      </c>
      <c r="P1577" t="s">
        <v>237</v>
      </c>
      <c r="Q1577"/>
      <c r="R1577">
        <v>0.27</v>
      </c>
      <c r="S1577">
        <v>0.63</v>
      </c>
      <c r="T1577" t="s">
        <v>1261</v>
      </c>
    </row>
    <row r="1578" spans="2:20" hidden="1" x14ac:dyDescent="0.45">
      <c r="F1578" t="s">
        <v>1333</v>
      </c>
      <c r="G1578" t="s">
        <v>1334</v>
      </c>
      <c r="H1578" t="s">
        <v>1225</v>
      </c>
      <c r="I1578" t="s">
        <v>225</v>
      </c>
      <c r="J1578" t="s">
        <v>1226</v>
      </c>
      <c r="K1578" t="s">
        <v>1219</v>
      </c>
      <c r="M1578" t="s">
        <v>228</v>
      </c>
      <c r="N1578" t="s">
        <v>262</v>
      </c>
      <c r="O1578">
        <v>0.56000000000000005</v>
      </c>
      <c r="P1578" t="s">
        <v>234</v>
      </c>
      <c r="Q1578"/>
      <c r="R1578">
        <v>0.2</v>
      </c>
      <c r="S1578">
        <v>1</v>
      </c>
      <c r="T1578" t="s">
        <v>433</v>
      </c>
    </row>
    <row r="1579" spans="2:20" hidden="1" x14ac:dyDescent="0.45">
      <c r="F1579" t="s">
        <v>1333</v>
      </c>
      <c r="G1579" t="s">
        <v>1334</v>
      </c>
      <c r="H1579" t="s">
        <v>1225</v>
      </c>
      <c r="I1579" t="s">
        <v>225</v>
      </c>
      <c r="J1579" t="s">
        <v>1226</v>
      </c>
      <c r="K1579" t="s">
        <v>1219</v>
      </c>
      <c r="M1579" t="s">
        <v>228</v>
      </c>
      <c r="N1579" t="s">
        <v>262</v>
      </c>
      <c r="O1579">
        <v>0.56000000000000005</v>
      </c>
      <c r="P1579" t="s">
        <v>234</v>
      </c>
      <c r="Q1579"/>
      <c r="R1579">
        <v>0.2</v>
      </c>
      <c r="S1579">
        <v>1</v>
      </c>
      <c r="T1579" t="s">
        <v>433</v>
      </c>
    </row>
    <row r="1580" spans="2:20" hidden="1" x14ac:dyDescent="0.45">
      <c r="F1580" t="s">
        <v>1333</v>
      </c>
      <c r="G1580" t="s">
        <v>1334</v>
      </c>
      <c r="H1580" t="s">
        <v>1225</v>
      </c>
      <c r="I1580" t="s">
        <v>225</v>
      </c>
      <c r="J1580" t="s">
        <v>1226</v>
      </c>
      <c r="K1580" t="s">
        <v>1219</v>
      </c>
      <c r="M1580" t="s">
        <v>228</v>
      </c>
      <c r="N1580" t="s">
        <v>262</v>
      </c>
      <c r="O1580">
        <v>0.56000000000000005</v>
      </c>
      <c r="P1580" t="s">
        <v>234</v>
      </c>
      <c r="Q1580"/>
      <c r="R1580">
        <v>0.2</v>
      </c>
      <c r="S1580">
        <v>1</v>
      </c>
      <c r="T1580" t="s">
        <v>433</v>
      </c>
    </row>
    <row r="1581" spans="2:20" hidden="1" x14ac:dyDescent="0.45">
      <c r="F1581" t="s">
        <v>1333</v>
      </c>
      <c r="G1581" t="s">
        <v>1334</v>
      </c>
      <c r="H1581" t="s">
        <v>1225</v>
      </c>
      <c r="I1581" t="s">
        <v>225</v>
      </c>
      <c r="J1581" t="s">
        <v>1226</v>
      </c>
      <c r="K1581" t="s">
        <v>1219</v>
      </c>
      <c r="M1581" t="s">
        <v>228</v>
      </c>
      <c r="N1581" t="s">
        <v>358</v>
      </c>
      <c r="O1581">
        <v>5</v>
      </c>
      <c r="P1581" t="s">
        <v>234</v>
      </c>
      <c r="Q1581"/>
      <c r="R1581">
        <v>2</v>
      </c>
      <c r="S1581">
        <v>10</v>
      </c>
      <c r="T1581" t="s">
        <v>348</v>
      </c>
    </row>
    <row r="1582" spans="2:20" hidden="1" x14ac:dyDescent="0.45">
      <c r="F1582" t="s">
        <v>1333</v>
      </c>
      <c r="G1582" t="s">
        <v>1334</v>
      </c>
      <c r="H1582" t="s">
        <v>1225</v>
      </c>
      <c r="I1582" t="s">
        <v>225</v>
      </c>
      <c r="J1582" t="s">
        <v>1226</v>
      </c>
      <c r="K1582" t="s">
        <v>1219</v>
      </c>
      <c r="M1582" t="s">
        <v>228</v>
      </c>
      <c r="N1582" t="s">
        <v>358</v>
      </c>
      <c r="O1582">
        <v>5</v>
      </c>
      <c r="P1582" t="s">
        <v>234</v>
      </c>
      <c r="Q1582"/>
      <c r="R1582">
        <v>2</v>
      </c>
      <c r="S1582">
        <v>10</v>
      </c>
      <c r="T1582" t="s">
        <v>348</v>
      </c>
    </row>
    <row r="1583" spans="2:20" hidden="1" x14ac:dyDescent="0.45">
      <c r="F1583" t="s">
        <v>1333</v>
      </c>
      <c r="G1583" t="s">
        <v>1334</v>
      </c>
      <c r="H1583" t="s">
        <v>1225</v>
      </c>
      <c r="I1583" t="s">
        <v>225</v>
      </c>
      <c r="J1583" t="s">
        <v>1226</v>
      </c>
      <c r="K1583" t="s">
        <v>1219</v>
      </c>
      <c r="M1583" t="s">
        <v>228</v>
      </c>
      <c r="N1583" t="s">
        <v>249</v>
      </c>
      <c r="O1583">
        <v>16</v>
      </c>
      <c r="P1583" t="s">
        <v>234</v>
      </c>
      <c r="Q1583"/>
      <c r="R1583">
        <v>8</v>
      </c>
      <c r="S1583">
        <v>32</v>
      </c>
      <c r="T1583" t="s">
        <v>348</v>
      </c>
    </row>
    <row r="1584" spans="2:20" hidden="1" x14ac:dyDescent="0.45">
      <c r="B1584" s="29" t="s">
        <v>24</v>
      </c>
      <c r="F1584" t="s">
        <v>1333</v>
      </c>
      <c r="G1584" t="s">
        <v>1334</v>
      </c>
      <c r="H1584" t="s">
        <v>1225</v>
      </c>
      <c r="I1584" t="s">
        <v>225</v>
      </c>
      <c r="J1584" t="s">
        <v>1226</v>
      </c>
      <c r="K1584" t="s">
        <v>1219</v>
      </c>
      <c r="M1584" t="s">
        <v>228</v>
      </c>
      <c r="N1584" t="s">
        <v>261</v>
      </c>
      <c r="O1584">
        <v>12</v>
      </c>
      <c r="P1584" t="s">
        <v>237</v>
      </c>
      <c r="Q1584"/>
      <c r="R1584">
        <v>5</v>
      </c>
      <c r="S1584">
        <v>300</v>
      </c>
      <c r="T1584" t="s">
        <v>1335</v>
      </c>
    </row>
    <row r="1585" spans="2:20" hidden="1" x14ac:dyDescent="0.45">
      <c r="F1585" t="s">
        <v>1333</v>
      </c>
      <c r="G1585" t="s">
        <v>1334</v>
      </c>
      <c r="H1585" t="s">
        <v>1225</v>
      </c>
      <c r="I1585" t="s">
        <v>225</v>
      </c>
      <c r="J1585" t="s">
        <v>1226</v>
      </c>
      <c r="K1585" t="s">
        <v>1219</v>
      </c>
      <c r="M1585" t="s">
        <v>228</v>
      </c>
      <c r="N1585" t="s">
        <v>246</v>
      </c>
      <c r="O1585">
        <v>100</v>
      </c>
      <c r="P1585" t="s">
        <v>247</v>
      </c>
      <c r="Q1585"/>
      <c r="R1585">
        <v>30</v>
      </c>
      <c r="S1585">
        <v>500</v>
      </c>
      <c r="T1585" t="s">
        <v>376</v>
      </c>
    </row>
    <row r="1586" spans="2:20" hidden="1" x14ac:dyDescent="0.45">
      <c r="B1586" s="29" t="s">
        <v>29</v>
      </c>
      <c r="F1586" t="s">
        <v>1333</v>
      </c>
      <c r="G1586" t="s">
        <v>1334</v>
      </c>
      <c r="H1586" t="s">
        <v>1225</v>
      </c>
      <c r="I1586" t="s">
        <v>225</v>
      </c>
      <c r="J1586" t="s">
        <v>1226</v>
      </c>
      <c r="K1586" t="s">
        <v>1219</v>
      </c>
      <c r="M1586" t="s">
        <v>228</v>
      </c>
      <c r="N1586" t="s">
        <v>29</v>
      </c>
      <c r="O1586">
        <v>11</v>
      </c>
      <c r="P1586" t="s">
        <v>237</v>
      </c>
      <c r="Q1586"/>
      <c r="R1586">
        <v>8</v>
      </c>
      <c r="S1586">
        <v>40</v>
      </c>
      <c r="T1586" t="s">
        <v>1233</v>
      </c>
    </row>
    <row r="1587" spans="2:20" hidden="1" x14ac:dyDescent="0.45">
      <c r="B1587" s="29" t="s">
        <v>25</v>
      </c>
      <c r="F1587" t="s">
        <v>1333</v>
      </c>
      <c r="G1587" t="s">
        <v>1334</v>
      </c>
      <c r="H1587" t="s">
        <v>1225</v>
      </c>
      <c r="I1587" t="s">
        <v>225</v>
      </c>
      <c r="J1587" t="s">
        <v>1226</v>
      </c>
      <c r="K1587" t="s">
        <v>1219</v>
      </c>
      <c r="M1587" t="s">
        <v>228</v>
      </c>
      <c r="N1587" t="s">
        <v>25</v>
      </c>
      <c r="O1587">
        <v>300</v>
      </c>
      <c r="P1587" t="s">
        <v>237</v>
      </c>
      <c r="Q1587"/>
      <c r="R1587">
        <v>50</v>
      </c>
      <c r="S1587">
        <v>4000</v>
      </c>
      <c r="T1587" t="s">
        <v>1258</v>
      </c>
    </row>
    <row r="1588" spans="2:20" hidden="1" x14ac:dyDescent="0.45">
      <c r="F1588" t="s">
        <v>1333</v>
      </c>
      <c r="G1588" t="s">
        <v>1334</v>
      </c>
      <c r="H1588" t="s">
        <v>1225</v>
      </c>
      <c r="I1588" t="s">
        <v>225</v>
      </c>
      <c r="J1588" t="s">
        <v>1226</v>
      </c>
      <c r="K1588" t="s">
        <v>1219</v>
      </c>
      <c r="M1588" t="s">
        <v>228</v>
      </c>
      <c r="N1588" t="s">
        <v>272</v>
      </c>
      <c r="O1588">
        <v>4</v>
      </c>
      <c r="P1588" t="s">
        <v>234</v>
      </c>
      <c r="Q1588"/>
      <c r="R1588">
        <v>2</v>
      </c>
      <c r="S1588">
        <v>8</v>
      </c>
      <c r="T1588" t="s">
        <v>348</v>
      </c>
    </row>
    <row r="1589" spans="2:20" hidden="1" x14ac:dyDescent="0.45">
      <c r="F1589" t="s">
        <v>1333</v>
      </c>
      <c r="G1589" t="s">
        <v>1334</v>
      </c>
      <c r="H1589" t="s">
        <v>1225</v>
      </c>
      <c r="I1589" t="s">
        <v>225</v>
      </c>
      <c r="J1589" t="s">
        <v>1226</v>
      </c>
      <c r="K1589" t="s">
        <v>1219</v>
      </c>
      <c r="M1589" t="s">
        <v>228</v>
      </c>
      <c r="N1589" t="s">
        <v>272</v>
      </c>
      <c r="O1589">
        <v>4</v>
      </c>
      <c r="P1589" t="s">
        <v>234</v>
      </c>
      <c r="Q1589"/>
      <c r="R1589">
        <v>2</v>
      </c>
      <c r="S1589">
        <v>8</v>
      </c>
      <c r="T1589" t="s">
        <v>348</v>
      </c>
    </row>
    <row r="1590" spans="2:20" hidden="1" x14ac:dyDescent="0.45">
      <c r="F1590" t="s">
        <v>1333</v>
      </c>
      <c r="G1590" t="s">
        <v>1334</v>
      </c>
      <c r="H1590" t="s">
        <v>443</v>
      </c>
      <c r="I1590" t="s">
        <v>225</v>
      </c>
      <c r="J1590" t="s">
        <v>1235</v>
      </c>
      <c r="K1590" t="s">
        <v>18</v>
      </c>
      <c r="M1590" t="s">
        <v>228</v>
      </c>
      <c r="N1590" t="s">
        <v>279</v>
      </c>
      <c r="O1590">
        <v>5.1000000000000004E-4</v>
      </c>
      <c r="P1590" t="s">
        <v>234</v>
      </c>
      <c r="Q1590"/>
      <c r="R1590">
        <v>2.5999999999999998E-4</v>
      </c>
      <c r="S1590">
        <v>1E-3</v>
      </c>
      <c r="T1590" t="s">
        <v>1257</v>
      </c>
    </row>
    <row r="1591" spans="2:20" hidden="1" x14ac:dyDescent="0.45">
      <c r="F1591" t="s">
        <v>1333</v>
      </c>
      <c r="G1591" t="s">
        <v>1334</v>
      </c>
      <c r="H1591" t="s">
        <v>443</v>
      </c>
      <c r="I1591" t="s">
        <v>225</v>
      </c>
      <c r="J1591" t="s">
        <v>1235</v>
      </c>
      <c r="K1591" t="s">
        <v>18</v>
      </c>
      <c r="M1591" t="s">
        <v>228</v>
      </c>
      <c r="N1591" t="s">
        <v>264</v>
      </c>
      <c r="O1591">
        <v>0.56000000000000005</v>
      </c>
      <c r="P1591" t="s">
        <v>257</v>
      </c>
      <c r="Q1591"/>
      <c r="R1591">
        <v>0.19</v>
      </c>
      <c r="S1591">
        <v>0.56000000000000005</v>
      </c>
      <c r="T1591" t="s">
        <v>1254</v>
      </c>
    </row>
    <row r="1592" spans="2:20" hidden="1" x14ac:dyDescent="0.45">
      <c r="F1592" t="s">
        <v>1333</v>
      </c>
      <c r="G1592" t="s">
        <v>1334</v>
      </c>
      <c r="H1592" t="s">
        <v>443</v>
      </c>
      <c r="I1592" t="s">
        <v>225</v>
      </c>
      <c r="J1592" t="s">
        <v>1235</v>
      </c>
      <c r="K1592" t="s">
        <v>18</v>
      </c>
      <c r="M1592" t="s">
        <v>228</v>
      </c>
      <c r="N1592" t="s">
        <v>246</v>
      </c>
      <c r="O1592">
        <v>0.5</v>
      </c>
      <c r="P1592" t="s">
        <v>247</v>
      </c>
      <c r="Q1592"/>
      <c r="R1592">
        <v>0.3</v>
      </c>
      <c r="S1592">
        <v>0.8</v>
      </c>
      <c r="T1592" t="s">
        <v>1269</v>
      </c>
    </row>
    <row r="1593" spans="2:20" hidden="1" x14ac:dyDescent="0.45">
      <c r="F1593" t="s">
        <v>1333</v>
      </c>
      <c r="G1593" t="s">
        <v>1334</v>
      </c>
      <c r="H1593" t="s">
        <v>443</v>
      </c>
      <c r="I1593" t="s">
        <v>225</v>
      </c>
      <c r="J1593" t="s">
        <v>1235</v>
      </c>
      <c r="K1593" t="s">
        <v>18</v>
      </c>
      <c r="M1593" t="s">
        <v>228</v>
      </c>
      <c r="N1593" t="s">
        <v>267</v>
      </c>
      <c r="O1593">
        <v>1.5E-3</v>
      </c>
      <c r="P1593" t="s">
        <v>234</v>
      </c>
      <c r="Q1593"/>
      <c r="R1593">
        <v>7.5000000000000002E-4</v>
      </c>
      <c r="S1593">
        <v>3.0000000000000001E-3</v>
      </c>
      <c r="T1593" t="s">
        <v>1257</v>
      </c>
    </row>
    <row r="1594" spans="2:20" hidden="1" x14ac:dyDescent="0.45">
      <c r="F1594" t="s">
        <v>1333</v>
      </c>
      <c r="G1594" t="s">
        <v>1334</v>
      </c>
      <c r="H1594" t="s">
        <v>443</v>
      </c>
      <c r="I1594" t="s">
        <v>225</v>
      </c>
      <c r="J1594" t="s">
        <v>1235</v>
      </c>
      <c r="K1594" t="s">
        <v>18</v>
      </c>
      <c r="M1594" t="s">
        <v>228</v>
      </c>
      <c r="N1594" t="s">
        <v>265</v>
      </c>
      <c r="O1594" s="27">
        <v>7.6000000000000004E-5</v>
      </c>
      <c r="P1594" t="s">
        <v>234</v>
      </c>
      <c r="Q1594"/>
      <c r="R1594" s="27">
        <v>3.8000000000000002E-5</v>
      </c>
      <c r="S1594">
        <v>1.4999999999999999E-4</v>
      </c>
      <c r="T1594" t="s">
        <v>1257</v>
      </c>
    </row>
    <row r="1595" spans="2:20" hidden="1" x14ac:dyDescent="0.45">
      <c r="B1595" s="29" t="s">
        <v>30</v>
      </c>
      <c r="F1595" t="s">
        <v>1333</v>
      </c>
      <c r="G1595" t="s">
        <v>1334</v>
      </c>
      <c r="H1595" t="s">
        <v>443</v>
      </c>
      <c r="I1595" t="s">
        <v>225</v>
      </c>
      <c r="J1595" t="s">
        <v>1235</v>
      </c>
      <c r="K1595" t="s">
        <v>18</v>
      </c>
      <c r="M1595" t="s">
        <v>228</v>
      </c>
      <c r="N1595" t="s">
        <v>30</v>
      </c>
      <c r="O1595">
        <v>5.4</v>
      </c>
      <c r="P1595" t="s">
        <v>229</v>
      </c>
      <c r="Q1595"/>
      <c r="R1595">
        <v>2.7</v>
      </c>
      <c r="S1595">
        <v>11</v>
      </c>
      <c r="T1595" t="s">
        <v>1256</v>
      </c>
    </row>
    <row r="1596" spans="2:20" hidden="1" x14ac:dyDescent="0.45">
      <c r="B1596" s="29" t="s">
        <v>27</v>
      </c>
      <c r="F1596" t="s">
        <v>1333</v>
      </c>
      <c r="G1596" t="s">
        <v>1334</v>
      </c>
      <c r="H1596" t="s">
        <v>1267</v>
      </c>
      <c r="I1596" t="s">
        <v>225</v>
      </c>
      <c r="J1596" t="s">
        <v>226</v>
      </c>
      <c r="K1596" t="s">
        <v>18</v>
      </c>
      <c r="M1596" t="s">
        <v>228</v>
      </c>
      <c r="N1596" t="s">
        <v>27</v>
      </c>
      <c r="O1596">
        <v>0.2</v>
      </c>
      <c r="P1596" t="s">
        <v>237</v>
      </c>
      <c r="Q1596"/>
      <c r="R1596">
        <v>0.12</v>
      </c>
      <c r="S1596">
        <v>0.28000000000000003</v>
      </c>
      <c r="T1596" t="s">
        <v>1246</v>
      </c>
    </row>
    <row r="1597" spans="2:20" hidden="1" x14ac:dyDescent="0.45">
      <c r="B1597" s="29" t="s">
        <v>24</v>
      </c>
      <c r="F1597" t="s">
        <v>1333</v>
      </c>
      <c r="G1597" t="s">
        <v>1334</v>
      </c>
      <c r="H1597" t="s">
        <v>1267</v>
      </c>
      <c r="I1597" t="s">
        <v>225</v>
      </c>
      <c r="J1597" t="s">
        <v>226</v>
      </c>
      <c r="K1597" t="s">
        <v>18</v>
      </c>
      <c r="M1597" t="s">
        <v>228</v>
      </c>
      <c r="N1597" t="s">
        <v>261</v>
      </c>
      <c r="O1597">
        <v>1.6</v>
      </c>
      <c r="P1597" t="s">
        <v>237</v>
      </c>
      <c r="Q1597"/>
      <c r="R1597">
        <v>1</v>
      </c>
      <c r="S1597">
        <v>2.2000000000000002</v>
      </c>
      <c r="T1597" t="s">
        <v>1241</v>
      </c>
    </row>
    <row r="1598" spans="2:20" hidden="1" x14ac:dyDescent="0.45">
      <c r="B1598" s="29" t="s">
        <v>24</v>
      </c>
      <c r="F1598" t="s">
        <v>1333</v>
      </c>
      <c r="G1598" t="s">
        <v>1334</v>
      </c>
      <c r="H1598" t="s">
        <v>1267</v>
      </c>
      <c r="I1598" t="s">
        <v>225</v>
      </c>
      <c r="J1598" t="s">
        <v>226</v>
      </c>
      <c r="K1598" t="s">
        <v>18</v>
      </c>
      <c r="M1598" t="s">
        <v>228</v>
      </c>
      <c r="N1598" t="s">
        <v>261</v>
      </c>
      <c r="O1598">
        <v>1.6</v>
      </c>
      <c r="P1598" t="s">
        <v>237</v>
      </c>
      <c r="Q1598"/>
      <c r="R1598">
        <v>1</v>
      </c>
      <c r="S1598">
        <v>2.2000000000000002</v>
      </c>
      <c r="T1598" t="s">
        <v>1241</v>
      </c>
    </row>
    <row r="1599" spans="2:20" hidden="1" x14ac:dyDescent="0.45">
      <c r="F1599" t="s">
        <v>1333</v>
      </c>
      <c r="G1599" t="s">
        <v>1334</v>
      </c>
      <c r="H1599" t="s">
        <v>443</v>
      </c>
      <c r="I1599" t="s">
        <v>225</v>
      </c>
      <c r="J1599" t="s">
        <v>1235</v>
      </c>
      <c r="K1599" t="s">
        <v>18</v>
      </c>
      <c r="M1599" t="s">
        <v>228</v>
      </c>
      <c r="N1599" t="s">
        <v>249</v>
      </c>
      <c r="O1599">
        <v>0.84</v>
      </c>
      <c r="P1599" t="s">
        <v>257</v>
      </c>
      <c r="Q1599"/>
      <c r="R1599">
        <v>0.28000000000000003</v>
      </c>
      <c r="S1599">
        <v>0.84</v>
      </c>
      <c r="T1599" t="s">
        <v>1254</v>
      </c>
    </row>
    <row r="1600" spans="2:20" hidden="1" x14ac:dyDescent="0.45">
      <c r="F1600" t="s">
        <v>1333</v>
      </c>
      <c r="G1600" t="s">
        <v>1334</v>
      </c>
      <c r="H1600" t="s">
        <v>1221</v>
      </c>
      <c r="I1600" t="s">
        <v>225</v>
      </c>
      <c r="J1600" t="s">
        <v>1222</v>
      </c>
      <c r="K1600" t="s">
        <v>1223</v>
      </c>
      <c r="M1600" t="s">
        <v>228</v>
      </c>
      <c r="N1600" t="s">
        <v>272</v>
      </c>
      <c r="O1600">
        <v>0.61699999999999999</v>
      </c>
      <c r="P1600" t="s">
        <v>234</v>
      </c>
      <c r="Q1600"/>
      <c r="R1600">
        <v>0.06</v>
      </c>
      <c r="S1600">
        <v>6.2</v>
      </c>
      <c r="T1600" t="s">
        <v>1224</v>
      </c>
    </row>
    <row r="1601" spans="2:20" hidden="1" x14ac:dyDescent="0.45">
      <c r="B1601" s="29" t="s">
        <v>30</v>
      </c>
      <c r="F1601" t="s">
        <v>1333</v>
      </c>
      <c r="G1601" t="s">
        <v>1334</v>
      </c>
      <c r="H1601" t="s">
        <v>443</v>
      </c>
      <c r="I1601" t="s">
        <v>225</v>
      </c>
      <c r="J1601" t="s">
        <v>1235</v>
      </c>
      <c r="K1601" t="s">
        <v>18</v>
      </c>
      <c r="M1601" t="s">
        <v>228</v>
      </c>
      <c r="N1601" t="s">
        <v>30</v>
      </c>
      <c r="O1601">
        <v>5.4</v>
      </c>
      <c r="P1601" t="s">
        <v>229</v>
      </c>
      <c r="Q1601"/>
      <c r="R1601">
        <v>2.7</v>
      </c>
      <c r="S1601">
        <v>11</v>
      </c>
      <c r="T1601" t="s">
        <v>1256</v>
      </c>
    </row>
    <row r="1602" spans="2:20" hidden="1" x14ac:dyDescent="0.45">
      <c r="F1602" t="s">
        <v>1333</v>
      </c>
      <c r="G1602" t="s">
        <v>1334</v>
      </c>
      <c r="H1602" t="s">
        <v>443</v>
      </c>
      <c r="I1602" t="s">
        <v>225</v>
      </c>
      <c r="J1602" t="s">
        <v>1235</v>
      </c>
      <c r="K1602" t="s">
        <v>18</v>
      </c>
      <c r="M1602" t="s">
        <v>228</v>
      </c>
      <c r="N1602" t="s">
        <v>272</v>
      </c>
      <c r="O1602">
        <v>0.84</v>
      </c>
      <c r="P1602" t="s">
        <v>257</v>
      </c>
      <c r="Q1602"/>
      <c r="R1602">
        <v>0.28000000000000003</v>
      </c>
      <c r="S1602">
        <v>0.84</v>
      </c>
      <c r="T1602" t="s">
        <v>1254</v>
      </c>
    </row>
    <row r="1603" spans="2:20" hidden="1" x14ac:dyDescent="0.45">
      <c r="F1603" t="s">
        <v>1333</v>
      </c>
      <c r="G1603" t="s">
        <v>1334</v>
      </c>
      <c r="H1603" t="s">
        <v>443</v>
      </c>
      <c r="I1603" t="s">
        <v>225</v>
      </c>
      <c r="J1603" t="s">
        <v>1235</v>
      </c>
      <c r="K1603" t="s">
        <v>18</v>
      </c>
      <c r="M1603" t="s">
        <v>228</v>
      </c>
      <c r="N1603" t="s">
        <v>358</v>
      </c>
      <c r="O1603">
        <v>0.84</v>
      </c>
      <c r="P1603" t="s">
        <v>257</v>
      </c>
      <c r="Q1603"/>
      <c r="R1603">
        <v>0.28000000000000003</v>
      </c>
      <c r="S1603">
        <v>0.84</v>
      </c>
      <c r="T1603" t="s">
        <v>1254</v>
      </c>
    </row>
    <row r="1604" spans="2:20" hidden="1" x14ac:dyDescent="0.45">
      <c r="B1604" s="29" t="s">
        <v>25</v>
      </c>
      <c r="F1604" t="s">
        <v>1333</v>
      </c>
      <c r="G1604" t="s">
        <v>1334</v>
      </c>
      <c r="H1604" t="s">
        <v>1267</v>
      </c>
      <c r="I1604" t="s">
        <v>225</v>
      </c>
      <c r="J1604" t="s">
        <v>226</v>
      </c>
      <c r="K1604" t="s">
        <v>18</v>
      </c>
      <c r="M1604" t="s">
        <v>228</v>
      </c>
      <c r="N1604" t="s">
        <v>25</v>
      </c>
      <c r="O1604">
        <v>4.8</v>
      </c>
      <c r="P1604" t="s">
        <v>237</v>
      </c>
      <c r="Q1604"/>
      <c r="R1604">
        <v>1.8</v>
      </c>
      <c r="S1604">
        <v>42</v>
      </c>
      <c r="T1604" t="s">
        <v>1241</v>
      </c>
    </row>
    <row r="1605" spans="2:20" hidden="1" x14ac:dyDescent="0.45">
      <c r="F1605" t="s">
        <v>1333</v>
      </c>
      <c r="G1605" t="s">
        <v>1334</v>
      </c>
      <c r="H1605" t="s">
        <v>1253</v>
      </c>
      <c r="I1605" t="s">
        <v>225</v>
      </c>
      <c r="J1605" t="s">
        <v>1232</v>
      </c>
      <c r="K1605" t="s">
        <v>18</v>
      </c>
      <c r="M1605" t="s">
        <v>228</v>
      </c>
      <c r="N1605" t="s">
        <v>264</v>
      </c>
      <c r="O1605">
        <v>0.56000000000000005</v>
      </c>
      <c r="P1605" t="s">
        <v>257</v>
      </c>
      <c r="Q1605"/>
      <c r="R1605">
        <v>0.19</v>
      </c>
      <c r="S1605">
        <v>0.56000000000000005</v>
      </c>
      <c r="T1605" t="s">
        <v>1254</v>
      </c>
    </row>
    <row r="1606" spans="2:20" hidden="1" x14ac:dyDescent="0.45">
      <c r="F1606" t="s">
        <v>1333</v>
      </c>
      <c r="G1606" t="s">
        <v>1334</v>
      </c>
      <c r="H1606" t="s">
        <v>1253</v>
      </c>
      <c r="I1606" t="s">
        <v>225</v>
      </c>
      <c r="J1606" t="s">
        <v>1232</v>
      </c>
      <c r="K1606" t="s">
        <v>18</v>
      </c>
      <c r="M1606" t="s">
        <v>228</v>
      </c>
      <c r="N1606" t="s">
        <v>272</v>
      </c>
      <c r="O1606">
        <v>0.84</v>
      </c>
      <c r="P1606" t="s">
        <v>257</v>
      </c>
      <c r="Q1606"/>
      <c r="R1606">
        <v>0.28000000000000003</v>
      </c>
      <c r="S1606">
        <v>0.84</v>
      </c>
      <c r="T1606" t="s">
        <v>1254</v>
      </c>
    </row>
    <row r="1607" spans="2:20" hidden="1" x14ac:dyDescent="0.45">
      <c r="F1607" t="s">
        <v>1333</v>
      </c>
      <c r="G1607" t="s">
        <v>1334</v>
      </c>
      <c r="H1607" t="s">
        <v>1253</v>
      </c>
      <c r="I1607" t="s">
        <v>225</v>
      </c>
      <c r="J1607" t="s">
        <v>1232</v>
      </c>
      <c r="K1607" t="s">
        <v>18</v>
      </c>
      <c r="M1607" t="s">
        <v>228</v>
      </c>
      <c r="N1607" t="s">
        <v>272</v>
      </c>
      <c r="O1607">
        <v>0.84</v>
      </c>
      <c r="P1607" t="s">
        <v>257</v>
      </c>
      <c r="Q1607"/>
      <c r="R1607">
        <v>0.28000000000000003</v>
      </c>
      <c r="S1607">
        <v>0.84</v>
      </c>
      <c r="T1607" t="s">
        <v>1254</v>
      </c>
    </row>
    <row r="1608" spans="2:20" hidden="1" x14ac:dyDescent="0.45">
      <c r="B1608" s="29" t="s">
        <v>30</v>
      </c>
      <c r="F1608" t="s">
        <v>1333</v>
      </c>
      <c r="G1608" t="s">
        <v>1334</v>
      </c>
      <c r="H1608" t="s">
        <v>1253</v>
      </c>
      <c r="I1608" t="s">
        <v>225</v>
      </c>
      <c r="J1608" t="s">
        <v>1232</v>
      </c>
      <c r="K1608" t="s">
        <v>18</v>
      </c>
      <c r="M1608" t="s">
        <v>228</v>
      </c>
      <c r="N1608" t="s">
        <v>30</v>
      </c>
      <c r="O1608">
        <v>5.4</v>
      </c>
      <c r="P1608" t="s">
        <v>229</v>
      </c>
      <c r="Q1608"/>
      <c r="R1608">
        <v>2.7</v>
      </c>
      <c r="S1608">
        <v>11</v>
      </c>
      <c r="T1608" t="s">
        <v>1256</v>
      </c>
    </row>
    <row r="1609" spans="2:20" hidden="1" x14ac:dyDescent="0.45">
      <c r="F1609" t="s">
        <v>1333</v>
      </c>
      <c r="G1609" t="s">
        <v>1334</v>
      </c>
      <c r="H1609" t="s">
        <v>1253</v>
      </c>
      <c r="I1609" t="s">
        <v>225</v>
      </c>
      <c r="J1609" t="s">
        <v>1232</v>
      </c>
      <c r="K1609" t="s">
        <v>18</v>
      </c>
      <c r="M1609" t="s">
        <v>228</v>
      </c>
      <c r="N1609" t="s">
        <v>264</v>
      </c>
      <c r="O1609">
        <v>0.56000000000000005</v>
      </c>
      <c r="P1609" t="s">
        <v>257</v>
      </c>
      <c r="Q1609"/>
      <c r="R1609">
        <v>0.19</v>
      </c>
      <c r="S1609">
        <v>0.56000000000000005</v>
      </c>
      <c r="T1609" t="s">
        <v>1254</v>
      </c>
    </row>
    <row r="1610" spans="2:20" hidden="1" x14ac:dyDescent="0.45">
      <c r="B1610" s="29" t="s">
        <v>26</v>
      </c>
      <c r="F1610" t="s">
        <v>1333</v>
      </c>
      <c r="G1610" t="s">
        <v>1334</v>
      </c>
      <c r="H1610" t="s">
        <v>443</v>
      </c>
      <c r="I1610" t="s">
        <v>225</v>
      </c>
      <c r="J1610" t="s">
        <v>1235</v>
      </c>
      <c r="K1610" t="s">
        <v>18</v>
      </c>
      <c r="M1610" t="s">
        <v>228</v>
      </c>
      <c r="N1610" t="s">
        <v>26</v>
      </c>
      <c r="O1610">
        <v>40</v>
      </c>
      <c r="P1610" t="s">
        <v>237</v>
      </c>
      <c r="Q1610"/>
      <c r="R1610">
        <v>30</v>
      </c>
      <c r="S1610">
        <v>55</v>
      </c>
      <c r="T1610" t="s">
        <v>1255</v>
      </c>
    </row>
    <row r="1611" spans="2:20" hidden="1" x14ac:dyDescent="0.45">
      <c r="F1611" t="s">
        <v>1333</v>
      </c>
      <c r="G1611" t="s">
        <v>1334</v>
      </c>
      <c r="H1611" t="s">
        <v>1253</v>
      </c>
      <c r="I1611" t="s">
        <v>225</v>
      </c>
      <c r="J1611" t="s">
        <v>1232</v>
      </c>
      <c r="K1611" t="s">
        <v>18</v>
      </c>
      <c r="M1611" t="s">
        <v>228</v>
      </c>
      <c r="N1611" t="s">
        <v>246</v>
      </c>
      <c r="O1611">
        <v>0.5</v>
      </c>
      <c r="P1611" t="s">
        <v>247</v>
      </c>
      <c r="Q1611"/>
      <c r="R1611">
        <v>0.3</v>
      </c>
      <c r="S1611">
        <v>0.8</v>
      </c>
      <c r="T1611" t="s">
        <v>1269</v>
      </c>
    </row>
    <row r="1612" spans="2:20" hidden="1" x14ac:dyDescent="0.45">
      <c r="F1612" t="s">
        <v>1333</v>
      </c>
      <c r="G1612" t="s">
        <v>1334</v>
      </c>
      <c r="H1612" t="s">
        <v>443</v>
      </c>
      <c r="I1612" t="s">
        <v>225</v>
      </c>
      <c r="J1612" t="s">
        <v>1235</v>
      </c>
      <c r="K1612" t="s">
        <v>18</v>
      </c>
      <c r="M1612" t="s">
        <v>228</v>
      </c>
      <c r="N1612" t="s">
        <v>253</v>
      </c>
      <c r="O1612">
        <v>2.5000000000000001E-4</v>
      </c>
      <c r="P1612" t="s">
        <v>234</v>
      </c>
      <c r="Q1612"/>
      <c r="R1612">
        <v>1.2999999999999999E-4</v>
      </c>
      <c r="S1612">
        <v>5.0000000000000001E-4</v>
      </c>
      <c r="T1612" t="s">
        <v>1257</v>
      </c>
    </row>
    <row r="1613" spans="2:20" hidden="1" x14ac:dyDescent="0.45">
      <c r="B1613" s="29" t="s">
        <v>43</v>
      </c>
      <c r="F1613" t="s">
        <v>1333</v>
      </c>
      <c r="G1613" t="s">
        <v>1334</v>
      </c>
      <c r="H1613" t="s">
        <v>443</v>
      </c>
      <c r="I1613" t="s">
        <v>225</v>
      </c>
      <c r="J1613" t="s">
        <v>1235</v>
      </c>
      <c r="K1613" t="s">
        <v>18</v>
      </c>
      <c r="M1613" t="s">
        <v>228</v>
      </c>
      <c r="N1613" t="s">
        <v>28</v>
      </c>
      <c r="O1613">
        <v>0.45</v>
      </c>
      <c r="P1613" t="s">
        <v>237</v>
      </c>
      <c r="Q1613"/>
      <c r="R1613">
        <v>0.27</v>
      </c>
      <c r="S1613">
        <v>0.63</v>
      </c>
      <c r="T1613" t="s">
        <v>1260</v>
      </c>
    </row>
    <row r="1614" spans="2:20" hidden="1" x14ac:dyDescent="0.45">
      <c r="F1614" t="s">
        <v>1333</v>
      </c>
      <c r="G1614" t="s">
        <v>1334</v>
      </c>
      <c r="H1614" t="s">
        <v>443</v>
      </c>
      <c r="I1614" t="s">
        <v>225</v>
      </c>
      <c r="J1614" t="s">
        <v>1235</v>
      </c>
      <c r="K1614" t="s">
        <v>18</v>
      </c>
      <c r="M1614" t="s">
        <v>228</v>
      </c>
      <c r="N1614" t="s">
        <v>236</v>
      </c>
      <c r="O1614">
        <v>0.45</v>
      </c>
      <c r="P1614" t="s">
        <v>237</v>
      </c>
      <c r="Q1614"/>
      <c r="R1614">
        <v>0.27</v>
      </c>
      <c r="S1614">
        <v>0.63</v>
      </c>
      <c r="T1614" t="s">
        <v>1261</v>
      </c>
    </row>
    <row r="1615" spans="2:20" hidden="1" x14ac:dyDescent="0.45">
      <c r="F1615" t="s">
        <v>1333</v>
      </c>
      <c r="G1615" t="s">
        <v>1334</v>
      </c>
      <c r="H1615" t="s">
        <v>1253</v>
      </c>
      <c r="I1615" t="s">
        <v>225</v>
      </c>
      <c r="J1615" t="s">
        <v>1232</v>
      </c>
      <c r="K1615" t="s">
        <v>18</v>
      </c>
      <c r="M1615" t="s">
        <v>228</v>
      </c>
      <c r="N1615" t="s">
        <v>265</v>
      </c>
      <c r="O1615" s="27">
        <v>7.6000000000000004E-5</v>
      </c>
      <c r="P1615" t="s">
        <v>234</v>
      </c>
      <c r="Q1615"/>
      <c r="R1615" s="27">
        <v>3.8000000000000002E-5</v>
      </c>
      <c r="S1615">
        <v>1.4999999999999999E-4</v>
      </c>
      <c r="T1615" t="s">
        <v>1257</v>
      </c>
    </row>
    <row r="1616" spans="2:20" hidden="1" x14ac:dyDescent="0.45">
      <c r="B1616" s="29" t="s">
        <v>29</v>
      </c>
      <c r="F1616" t="s">
        <v>1333</v>
      </c>
      <c r="G1616" t="s">
        <v>1334</v>
      </c>
      <c r="H1616" t="s">
        <v>443</v>
      </c>
      <c r="I1616" t="s">
        <v>225</v>
      </c>
      <c r="J1616" t="s">
        <v>1235</v>
      </c>
      <c r="K1616" t="s">
        <v>18</v>
      </c>
      <c r="M1616" t="s">
        <v>228</v>
      </c>
      <c r="N1616" t="s">
        <v>29</v>
      </c>
      <c r="O1616">
        <v>0.3</v>
      </c>
      <c r="P1616" t="s">
        <v>237</v>
      </c>
      <c r="Q1616"/>
      <c r="R1616">
        <v>0.2</v>
      </c>
      <c r="S1616">
        <v>0.4</v>
      </c>
      <c r="T1616" t="s">
        <v>1255</v>
      </c>
    </row>
    <row r="1617" spans="2:20" hidden="1" x14ac:dyDescent="0.45">
      <c r="B1617" s="29" t="s">
        <v>24</v>
      </c>
      <c r="F1617" t="s">
        <v>1333</v>
      </c>
      <c r="G1617" t="s">
        <v>1334</v>
      </c>
      <c r="H1617" t="s">
        <v>443</v>
      </c>
      <c r="I1617" t="s">
        <v>225</v>
      </c>
      <c r="J1617" t="s">
        <v>1235</v>
      </c>
      <c r="K1617" t="s">
        <v>18</v>
      </c>
      <c r="M1617" t="s">
        <v>228</v>
      </c>
      <c r="N1617" t="s">
        <v>261</v>
      </c>
      <c r="O1617">
        <v>2</v>
      </c>
      <c r="P1617" t="s">
        <v>237</v>
      </c>
      <c r="Q1617"/>
      <c r="R1617">
        <v>1.2</v>
      </c>
      <c r="S1617">
        <v>2.8</v>
      </c>
      <c r="T1617" t="s">
        <v>1255</v>
      </c>
    </row>
    <row r="1618" spans="2:20" hidden="1" x14ac:dyDescent="0.45">
      <c r="B1618" s="29" t="s">
        <v>25</v>
      </c>
      <c r="F1618" t="s">
        <v>1333</v>
      </c>
      <c r="G1618" t="s">
        <v>1334</v>
      </c>
      <c r="H1618" t="s">
        <v>443</v>
      </c>
      <c r="I1618" t="s">
        <v>225</v>
      </c>
      <c r="J1618" t="s">
        <v>1235</v>
      </c>
      <c r="K1618" t="s">
        <v>18</v>
      </c>
      <c r="M1618" t="s">
        <v>228</v>
      </c>
      <c r="N1618" t="s">
        <v>25</v>
      </c>
      <c r="O1618">
        <v>30</v>
      </c>
      <c r="P1618" t="s">
        <v>237</v>
      </c>
      <c r="Q1618"/>
      <c r="R1618">
        <v>15</v>
      </c>
      <c r="S1618">
        <v>30</v>
      </c>
      <c r="T1618" t="s">
        <v>1255</v>
      </c>
    </row>
    <row r="1619" spans="2:20" hidden="1" x14ac:dyDescent="0.45">
      <c r="B1619" s="29" t="s">
        <v>27</v>
      </c>
      <c r="F1619" t="s">
        <v>1333</v>
      </c>
      <c r="G1619" t="s">
        <v>1334</v>
      </c>
      <c r="H1619" t="s">
        <v>443</v>
      </c>
      <c r="I1619" t="s">
        <v>225</v>
      </c>
      <c r="J1619" t="s">
        <v>1235</v>
      </c>
      <c r="K1619" t="s">
        <v>18</v>
      </c>
      <c r="M1619" t="s">
        <v>228</v>
      </c>
      <c r="N1619" t="s">
        <v>27</v>
      </c>
      <c r="O1619">
        <v>0.45</v>
      </c>
      <c r="P1619" t="s">
        <v>237</v>
      </c>
      <c r="Q1619"/>
      <c r="R1619">
        <v>0.27</v>
      </c>
      <c r="S1619">
        <v>0.63</v>
      </c>
      <c r="T1619" t="s">
        <v>1260</v>
      </c>
    </row>
    <row r="1620" spans="2:20" hidden="1" x14ac:dyDescent="0.45">
      <c r="F1620" t="s">
        <v>1333</v>
      </c>
      <c r="G1620" t="s">
        <v>1334</v>
      </c>
      <c r="H1620" t="s">
        <v>1221</v>
      </c>
      <c r="I1620" t="s">
        <v>225</v>
      </c>
      <c r="J1620" t="s">
        <v>1222</v>
      </c>
      <c r="K1620" t="s">
        <v>1223</v>
      </c>
      <c r="M1620" t="s">
        <v>228</v>
      </c>
      <c r="N1620" t="s">
        <v>303</v>
      </c>
      <c r="O1620">
        <v>17</v>
      </c>
      <c r="P1620" t="s">
        <v>234</v>
      </c>
      <c r="Q1620"/>
      <c r="R1620">
        <v>1.7</v>
      </c>
      <c r="S1620">
        <v>34</v>
      </c>
      <c r="T1620" t="s">
        <v>1224</v>
      </c>
    </row>
    <row r="1621" spans="2:20" hidden="1" x14ac:dyDescent="0.45">
      <c r="F1621" t="s">
        <v>1333</v>
      </c>
      <c r="G1621" t="s">
        <v>1334</v>
      </c>
      <c r="H1621" t="s">
        <v>251</v>
      </c>
      <c r="I1621" t="s">
        <v>225</v>
      </c>
      <c r="J1621" t="s">
        <v>1232</v>
      </c>
      <c r="K1621" t="s">
        <v>1223</v>
      </c>
      <c r="M1621" t="s">
        <v>228</v>
      </c>
      <c r="N1621" t="s">
        <v>240</v>
      </c>
      <c r="O1621">
        <v>200</v>
      </c>
      <c r="P1621" t="s">
        <v>234</v>
      </c>
      <c r="Q1621"/>
      <c r="R1621">
        <v>80</v>
      </c>
      <c r="S1621">
        <v>300</v>
      </c>
      <c r="T1621" t="s">
        <v>377</v>
      </c>
    </row>
    <row r="1622" spans="2:20" hidden="1" x14ac:dyDescent="0.45">
      <c r="B1622" s="29" t="s">
        <v>43</v>
      </c>
      <c r="F1622" t="s">
        <v>1333</v>
      </c>
      <c r="G1622" t="s">
        <v>1334</v>
      </c>
      <c r="H1622" t="s">
        <v>251</v>
      </c>
      <c r="I1622" t="s">
        <v>225</v>
      </c>
      <c r="J1622" t="s">
        <v>1232</v>
      </c>
      <c r="K1622" t="s">
        <v>1223</v>
      </c>
      <c r="M1622" t="s">
        <v>228</v>
      </c>
      <c r="N1622" t="s">
        <v>28</v>
      </c>
      <c r="O1622">
        <v>170</v>
      </c>
      <c r="P1622" t="s">
        <v>237</v>
      </c>
      <c r="Q1622"/>
      <c r="R1622">
        <v>72</v>
      </c>
      <c r="S1622">
        <v>220</v>
      </c>
      <c r="T1622" t="s">
        <v>377</v>
      </c>
    </row>
    <row r="1623" spans="2:20" hidden="1" x14ac:dyDescent="0.45">
      <c r="F1623" t="s">
        <v>1333</v>
      </c>
      <c r="G1623" t="s">
        <v>1334</v>
      </c>
      <c r="H1623" t="s">
        <v>1234</v>
      </c>
      <c r="I1623" t="s">
        <v>225</v>
      </c>
      <c r="J1623" t="s">
        <v>1235</v>
      </c>
      <c r="K1623" t="s">
        <v>1223</v>
      </c>
      <c r="M1623" t="s">
        <v>228</v>
      </c>
      <c r="N1623" t="s">
        <v>240</v>
      </c>
      <c r="O1623">
        <v>100</v>
      </c>
      <c r="P1623" t="s">
        <v>234</v>
      </c>
      <c r="Q1623"/>
      <c r="R1623">
        <v>80</v>
      </c>
      <c r="S1623">
        <v>200</v>
      </c>
      <c r="T1623" t="s">
        <v>377</v>
      </c>
    </row>
    <row r="1624" spans="2:20" hidden="1" x14ac:dyDescent="0.45">
      <c r="F1624" t="s">
        <v>1333</v>
      </c>
      <c r="G1624" t="s">
        <v>1334</v>
      </c>
      <c r="H1624" t="s">
        <v>1234</v>
      </c>
      <c r="I1624" t="s">
        <v>225</v>
      </c>
      <c r="J1624" t="s">
        <v>1235</v>
      </c>
      <c r="K1624" t="s">
        <v>1223</v>
      </c>
      <c r="M1624" t="s">
        <v>228</v>
      </c>
      <c r="N1624" t="s">
        <v>253</v>
      </c>
      <c r="O1624">
        <v>1</v>
      </c>
      <c r="P1624" t="s">
        <v>234</v>
      </c>
      <c r="Q1624"/>
      <c r="R1624">
        <v>0.5</v>
      </c>
      <c r="S1624">
        <v>3</v>
      </c>
      <c r="T1624" t="s">
        <v>377</v>
      </c>
    </row>
    <row r="1625" spans="2:20" hidden="1" x14ac:dyDescent="0.45">
      <c r="F1625" t="s">
        <v>1333</v>
      </c>
      <c r="G1625" t="s">
        <v>1334</v>
      </c>
      <c r="H1625" t="s">
        <v>1234</v>
      </c>
      <c r="I1625" t="s">
        <v>225</v>
      </c>
      <c r="J1625" t="s">
        <v>1235</v>
      </c>
      <c r="K1625" t="s">
        <v>1223</v>
      </c>
      <c r="M1625" t="s">
        <v>228</v>
      </c>
      <c r="N1625" t="s">
        <v>358</v>
      </c>
      <c r="O1625">
        <v>9</v>
      </c>
      <c r="P1625" t="s">
        <v>234</v>
      </c>
      <c r="Q1625"/>
      <c r="R1625">
        <v>8</v>
      </c>
      <c r="S1625">
        <v>100</v>
      </c>
      <c r="T1625" t="s">
        <v>377</v>
      </c>
    </row>
    <row r="1626" spans="2:20" hidden="1" x14ac:dyDescent="0.45">
      <c r="B1626" s="29" t="s">
        <v>27</v>
      </c>
      <c r="F1626" t="s">
        <v>1333</v>
      </c>
      <c r="G1626" t="s">
        <v>1334</v>
      </c>
      <c r="H1626" t="s">
        <v>251</v>
      </c>
      <c r="I1626" t="s">
        <v>225</v>
      </c>
      <c r="J1626" t="s">
        <v>1232</v>
      </c>
      <c r="K1626" t="s">
        <v>1223</v>
      </c>
      <c r="M1626" t="s">
        <v>228</v>
      </c>
      <c r="N1626" t="s">
        <v>27</v>
      </c>
      <c r="O1626">
        <v>190</v>
      </c>
      <c r="P1626" t="s">
        <v>237</v>
      </c>
      <c r="Q1626"/>
      <c r="R1626">
        <v>76</v>
      </c>
      <c r="S1626">
        <v>240</v>
      </c>
      <c r="T1626" t="s">
        <v>377</v>
      </c>
    </row>
    <row r="1627" spans="2:20" hidden="1" x14ac:dyDescent="0.45">
      <c r="F1627" t="s">
        <v>1333</v>
      </c>
      <c r="G1627" t="s">
        <v>1334</v>
      </c>
      <c r="H1627" t="s">
        <v>296</v>
      </c>
      <c r="I1627" t="s">
        <v>275</v>
      </c>
      <c r="J1627" t="s">
        <v>228</v>
      </c>
      <c r="K1627" t="s">
        <v>38</v>
      </c>
      <c r="M1627" t="s">
        <v>228</v>
      </c>
      <c r="N1627" t="s">
        <v>279</v>
      </c>
      <c r="O1627">
        <v>2</v>
      </c>
      <c r="P1627" t="s">
        <v>234</v>
      </c>
      <c r="Q1627"/>
      <c r="R1627">
        <v>0.5</v>
      </c>
      <c r="S1627">
        <v>16</v>
      </c>
      <c r="T1627" t="s">
        <v>1228</v>
      </c>
    </row>
    <row r="1628" spans="2:20" hidden="1" x14ac:dyDescent="0.45">
      <c r="F1628" t="s">
        <v>1333</v>
      </c>
      <c r="G1628" t="s">
        <v>1334</v>
      </c>
      <c r="H1628" t="s">
        <v>296</v>
      </c>
      <c r="I1628" t="s">
        <v>275</v>
      </c>
      <c r="J1628" t="s">
        <v>228</v>
      </c>
      <c r="K1628" t="s">
        <v>38</v>
      </c>
      <c r="M1628" t="s">
        <v>228</v>
      </c>
      <c r="N1628" t="s">
        <v>240</v>
      </c>
      <c r="O1628">
        <v>27</v>
      </c>
      <c r="P1628" t="s">
        <v>234</v>
      </c>
      <c r="Q1628"/>
      <c r="R1628">
        <v>0.5</v>
      </c>
      <c r="S1628">
        <v>118</v>
      </c>
      <c r="T1628" t="s">
        <v>1220</v>
      </c>
    </row>
    <row r="1629" spans="2:20" hidden="1" x14ac:dyDescent="0.45">
      <c r="F1629" t="s">
        <v>1333</v>
      </c>
      <c r="G1629" t="s">
        <v>1334</v>
      </c>
      <c r="H1629" t="s">
        <v>296</v>
      </c>
      <c r="I1629" t="s">
        <v>275</v>
      </c>
      <c r="J1629" t="s">
        <v>228</v>
      </c>
      <c r="K1629" t="s">
        <v>38</v>
      </c>
      <c r="M1629" t="s">
        <v>228</v>
      </c>
      <c r="N1629" t="s">
        <v>264</v>
      </c>
      <c r="O1629">
        <v>10</v>
      </c>
      <c r="P1629" t="s">
        <v>234</v>
      </c>
      <c r="Q1629"/>
      <c r="R1629">
        <v>5</v>
      </c>
      <c r="S1629">
        <v>20</v>
      </c>
      <c r="T1629" t="s">
        <v>348</v>
      </c>
    </row>
    <row r="1630" spans="2:20" hidden="1" x14ac:dyDescent="0.45">
      <c r="F1630" t="s">
        <v>1333</v>
      </c>
      <c r="G1630" t="s">
        <v>1334</v>
      </c>
      <c r="H1630" t="s">
        <v>296</v>
      </c>
      <c r="I1630" t="s">
        <v>275</v>
      </c>
      <c r="J1630" t="s">
        <v>228</v>
      </c>
      <c r="K1630" t="s">
        <v>38</v>
      </c>
      <c r="M1630" t="s">
        <v>228</v>
      </c>
      <c r="N1630" t="s">
        <v>303</v>
      </c>
      <c r="O1630">
        <v>0.5</v>
      </c>
      <c r="P1630" t="s">
        <v>234</v>
      </c>
      <c r="Q1630"/>
      <c r="R1630">
        <v>0.25</v>
      </c>
      <c r="S1630">
        <v>1.1000000000000001</v>
      </c>
      <c r="T1630" t="s">
        <v>350</v>
      </c>
    </row>
    <row r="1631" spans="2:20" hidden="1" x14ac:dyDescent="0.45">
      <c r="B1631" s="29" t="s">
        <v>25</v>
      </c>
      <c r="F1631" t="s">
        <v>1333</v>
      </c>
      <c r="G1631" t="s">
        <v>1334</v>
      </c>
      <c r="H1631" t="s">
        <v>251</v>
      </c>
      <c r="I1631" t="s">
        <v>225</v>
      </c>
      <c r="J1631" t="s">
        <v>1232</v>
      </c>
      <c r="K1631" t="s">
        <v>1223</v>
      </c>
      <c r="M1631" t="s">
        <v>228</v>
      </c>
      <c r="N1631" t="s">
        <v>25</v>
      </c>
      <c r="O1631">
        <v>2000</v>
      </c>
      <c r="P1631" t="s">
        <v>237</v>
      </c>
      <c r="Q1631"/>
      <c r="R1631">
        <v>200</v>
      </c>
      <c r="S1631">
        <v>3000</v>
      </c>
      <c r="T1631" t="s">
        <v>377</v>
      </c>
    </row>
    <row r="1632" spans="2:20" hidden="1" x14ac:dyDescent="0.45">
      <c r="B1632" s="29" t="s">
        <v>24</v>
      </c>
      <c r="F1632" t="s">
        <v>1333</v>
      </c>
      <c r="G1632" t="s">
        <v>1334</v>
      </c>
      <c r="H1632" t="s">
        <v>296</v>
      </c>
      <c r="I1632" t="s">
        <v>275</v>
      </c>
      <c r="J1632" t="s">
        <v>228</v>
      </c>
      <c r="K1632" t="s">
        <v>38</v>
      </c>
      <c r="M1632" t="s">
        <v>228</v>
      </c>
      <c r="N1632" t="s">
        <v>261</v>
      </c>
      <c r="O1632">
        <v>300</v>
      </c>
      <c r="P1632" t="s">
        <v>237</v>
      </c>
      <c r="Q1632"/>
      <c r="R1632">
        <v>5</v>
      </c>
      <c r="S1632">
        <v>500</v>
      </c>
      <c r="T1632" t="s">
        <v>361</v>
      </c>
    </row>
    <row r="1633" spans="2:20" hidden="1" x14ac:dyDescent="0.45">
      <c r="F1633" t="s">
        <v>1333</v>
      </c>
      <c r="G1633" t="s">
        <v>1334</v>
      </c>
      <c r="H1633" t="s">
        <v>296</v>
      </c>
      <c r="I1633" t="s">
        <v>275</v>
      </c>
      <c r="J1633" t="s">
        <v>228</v>
      </c>
      <c r="K1633" t="s">
        <v>38</v>
      </c>
      <c r="M1633" t="s">
        <v>228</v>
      </c>
      <c r="N1633" t="s">
        <v>249</v>
      </c>
      <c r="O1633">
        <v>16</v>
      </c>
      <c r="P1633" t="s">
        <v>234</v>
      </c>
      <c r="Q1633"/>
      <c r="R1633">
        <v>8</v>
      </c>
      <c r="S1633">
        <v>32</v>
      </c>
      <c r="T1633" t="s">
        <v>348</v>
      </c>
    </row>
    <row r="1634" spans="2:20" hidden="1" x14ac:dyDescent="0.45">
      <c r="F1634" t="s">
        <v>1333</v>
      </c>
      <c r="G1634" t="s">
        <v>1334</v>
      </c>
      <c r="H1634" t="s">
        <v>296</v>
      </c>
      <c r="I1634" t="s">
        <v>275</v>
      </c>
      <c r="J1634" t="s">
        <v>228</v>
      </c>
      <c r="K1634" t="s">
        <v>38</v>
      </c>
      <c r="M1634" t="s">
        <v>228</v>
      </c>
      <c r="N1634" t="s">
        <v>236</v>
      </c>
      <c r="O1634">
        <v>150</v>
      </c>
      <c r="P1634" t="s">
        <v>237</v>
      </c>
      <c r="Q1634"/>
      <c r="R1634">
        <v>75</v>
      </c>
      <c r="S1634">
        <v>300</v>
      </c>
      <c r="T1634" t="s">
        <v>361</v>
      </c>
    </row>
    <row r="1635" spans="2:20" hidden="1" x14ac:dyDescent="0.45">
      <c r="B1635" s="29" t="s">
        <v>43</v>
      </c>
      <c r="F1635" t="s">
        <v>1333</v>
      </c>
      <c r="G1635" t="s">
        <v>1334</v>
      </c>
      <c r="H1635" t="s">
        <v>296</v>
      </c>
      <c r="I1635" t="s">
        <v>275</v>
      </c>
      <c r="J1635" t="s">
        <v>228</v>
      </c>
      <c r="K1635" t="s">
        <v>38</v>
      </c>
      <c r="M1635" t="s">
        <v>228</v>
      </c>
      <c r="N1635" t="s">
        <v>28</v>
      </c>
      <c r="O1635">
        <v>140</v>
      </c>
      <c r="P1635" t="s">
        <v>237</v>
      </c>
      <c r="Q1635"/>
      <c r="R1635">
        <v>70</v>
      </c>
      <c r="S1635">
        <v>279</v>
      </c>
      <c r="T1635" t="s">
        <v>361</v>
      </c>
    </row>
    <row r="1636" spans="2:20" hidden="1" x14ac:dyDescent="0.45">
      <c r="B1636" s="29" t="s">
        <v>30</v>
      </c>
      <c r="F1636" t="s">
        <v>1333</v>
      </c>
      <c r="G1636" t="s">
        <v>1334</v>
      </c>
      <c r="H1636" t="s">
        <v>296</v>
      </c>
      <c r="I1636" t="s">
        <v>275</v>
      </c>
      <c r="J1636" t="s">
        <v>228</v>
      </c>
      <c r="K1636" t="s">
        <v>38</v>
      </c>
      <c r="M1636" t="s">
        <v>228</v>
      </c>
      <c r="N1636" t="s">
        <v>30</v>
      </c>
      <c r="O1636">
        <v>28</v>
      </c>
      <c r="P1636" t="s">
        <v>229</v>
      </c>
      <c r="Q1636"/>
      <c r="R1636">
        <v>11</v>
      </c>
      <c r="S1636">
        <v>39</v>
      </c>
      <c r="T1636" t="s">
        <v>1231</v>
      </c>
    </row>
    <row r="1637" spans="2:20" hidden="1" x14ac:dyDescent="0.45">
      <c r="F1637" t="s">
        <v>1333</v>
      </c>
      <c r="G1637" t="s">
        <v>1334</v>
      </c>
      <c r="H1637" t="s">
        <v>1217</v>
      </c>
      <c r="I1637" t="s">
        <v>225</v>
      </c>
      <c r="J1637" t="s">
        <v>1218</v>
      </c>
      <c r="K1637" t="s">
        <v>1219</v>
      </c>
      <c r="M1637" t="s">
        <v>228</v>
      </c>
      <c r="N1637" t="s">
        <v>236</v>
      </c>
      <c r="O1637">
        <v>170</v>
      </c>
      <c r="P1637" t="s">
        <v>237</v>
      </c>
      <c r="Q1637"/>
      <c r="R1637">
        <v>85</v>
      </c>
      <c r="S1637">
        <v>340</v>
      </c>
      <c r="T1637" t="s">
        <v>1227</v>
      </c>
    </row>
    <row r="1638" spans="2:20" hidden="1" x14ac:dyDescent="0.45">
      <c r="B1638" s="29" t="s">
        <v>29</v>
      </c>
      <c r="F1638" t="s">
        <v>1333</v>
      </c>
      <c r="G1638" t="s">
        <v>1334</v>
      </c>
      <c r="H1638" t="s">
        <v>1217</v>
      </c>
      <c r="I1638" t="s">
        <v>225</v>
      </c>
      <c r="J1638" t="s">
        <v>1218</v>
      </c>
      <c r="K1638" t="s">
        <v>1219</v>
      </c>
      <c r="M1638" t="s">
        <v>228</v>
      </c>
      <c r="N1638" t="s">
        <v>29</v>
      </c>
      <c r="O1638">
        <v>11</v>
      </c>
      <c r="P1638" t="s">
        <v>237</v>
      </c>
      <c r="Q1638"/>
      <c r="R1638">
        <v>8</v>
      </c>
      <c r="S1638">
        <v>40</v>
      </c>
      <c r="T1638" t="s">
        <v>1233</v>
      </c>
    </row>
    <row r="1639" spans="2:20" hidden="1" x14ac:dyDescent="0.45">
      <c r="F1639" t="s">
        <v>1333</v>
      </c>
      <c r="G1639" t="s">
        <v>1334</v>
      </c>
      <c r="H1639" t="s">
        <v>1217</v>
      </c>
      <c r="I1639" t="s">
        <v>225</v>
      </c>
      <c r="J1639" t="s">
        <v>1218</v>
      </c>
      <c r="K1639" t="s">
        <v>1219</v>
      </c>
      <c r="M1639" t="s">
        <v>228</v>
      </c>
      <c r="N1639" t="s">
        <v>242</v>
      </c>
      <c r="O1639">
        <v>23</v>
      </c>
      <c r="P1639" t="s">
        <v>234</v>
      </c>
      <c r="Q1639"/>
      <c r="R1639">
        <v>1</v>
      </c>
      <c r="S1639">
        <v>100</v>
      </c>
      <c r="T1639" t="s">
        <v>1272</v>
      </c>
    </row>
    <row r="1640" spans="2:20" hidden="1" x14ac:dyDescent="0.45">
      <c r="F1640" t="s">
        <v>1333</v>
      </c>
      <c r="G1640" t="s">
        <v>1334</v>
      </c>
      <c r="H1640" t="s">
        <v>1217</v>
      </c>
      <c r="I1640" t="s">
        <v>225</v>
      </c>
      <c r="J1640" t="s">
        <v>1218</v>
      </c>
      <c r="K1640" t="s">
        <v>1219</v>
      </c>
      <c r="M1640" t="s">
        <v>228</v>
      </c>
      <c r="N1640" t="s">
        <v>249</v>
      </c>
      <c r="O1640">
        <v>16</v>
      </c>
      <c r="P1640" t="s">
        <v>234</v>
      </c>
      <c r="Q1640"/>
      <c r="R1640">
        <v>8</v>
      </c>
      <c r="S1640">
        <v>32</v>
      </c>
      <c r="T1640" t="s">
        <v>348</v>
      </c>
    </row>
    <row r="1641" spans="2:20" hidden="1" x14ac:dyDescent="0.45">
      <c r="F1641" t="s">
        <v>1333</v>
      </c>
      <c r="G1641" t="s">
        <v>1334</v>
      </c>
      <c r="H1641" t="s">
        <v>1225</v>
      </c>
      <c r="I1641" t="s">
        <v>225</v>
      </c>
      <c r="J1641" t="s">
        <v>1226</v>
      </c>
      <c r="K1641" t="s">
        <v>1219</v>
      </c>
      <c r="M1641" t="s">
        <v>228</v>
      </c>
      <c r="N1641" t="s">
        <v>291</v>
      </c>
      <c r="O1641">
        <v>7.0000000000000001E-3</v>
      </c>
      <c r="P1641" t="s">
        <v>257</v>
      </c>
      <c r="Q1641"/>
      <c r="R1641">
        <v>6.9999999999999999E-4</v>
      </c>
      <c r="S1641">
        <v>7.0000000000000007E-2</v>
      </c>
      <c r="T1641" t="s">
        <v>376</v>
      </c>
    </row>
    <row r="1642" spans="2:20" hidden="1" x14ac:dyDescent="0.45">
      <c r="F1642" t="s">
        <v>1333</v>
      </c>
      <c r="G1642" t="s">
        <v>1334</v>
      </c>
      <c r="H1642" t="s">
        <v>1225</v>
      </c>
      <c r="I1642" t="s">
        <v>225</v>
      </c>
      <c r="J1642" t="s">
        <v>1226</v>
      </c>
      <c r="K1642" t="s">
        <v>1219</v>
      </c>
      <c r="M1642" t="s">
        <v>228</v>
      </c>
      <c r="N1642" t="s">
        <v>242</v>
      </c>
      <c r="O1642">
        <v>23</v>
      </c>
      <c r="P1642" t="s">
        <v>234</v>
      </c>
      <c r="Q1642"/>
      <c r="R1642">
        <v>1</v>
      </c>
      <c r="S1642">
        <v>100</v>
      </c>
      <c r="T1642" t="s">
        <v>1272</v>
      </c>
    </row>
    <row r="1643" spans="2:20" hidden="1" x14ac:dyDescent="0.45">
      <c r="F1643" t="s">
        <v>1333</v>
      </c>
      <c r="G1643" t="s">
        <v>1334</v>
      </c>
      <c r="H1643" t="s">
        <v>1225</v>
      </c>
      <c r="I1643" t="s">
        <v>225</v>
      </c>
      <c r="J1643" t="s">
        <v>1226</v>
      </c>
      <c r="K1643" t="s">
        <v>1219</v>
      </c>
      <c r="M1643" t="s">
        <v>228</v>
      </c>
      <c r="N1643" t="s">
        <v>259</v>
      </c>
      <c r="O1643">
        <v>5</v>
      </c>
      <c r="P1643" t="s">
        <v>257</v>
      </c>
      <c r="Q1643"/>
      <c r="R1643">
        <v>0.1</v>
      </c>
      <c r="S1643">
        <v>30</v>
      </c>
      <c r="T1643" t="s">
        <v>373</v>
      </c>
    </row>
    <row r="1644" spans="2:20" hidden="1" x14ac:dyDescent="0.45">
      <c r="F1644" t="s">
        <v>1333</v>
      </c>
      <c r="G1644" t="s">
        <v>1334</v>
      </c>
      <c r="H1644" t="s">
        <v>1217</v>
      </c>
      <c r="I1644" t="s">
        <v>225</v>
      </c>
      <c r="J1644" t="s">
        <v>1218</v>
      </c>
      <c r="K1644" t="s">
        <v>1219</v>
      </c>
      <c r="M1644" t="s">
        <v>228</v>
      </c>
      <c r="N1644" t="s">
        <v>242</v>
      </c>
      <c r="O1644">
        <v>23</v>
      </c>
      <c r="P1644" t="s">
        <v>234</v>
      </c>
      <c r="Q1644"/>
      <c r="R1644">
        <v>1</v>
      </c>
      <c r="S1644">
        <v>100</v>
      </c>
      <c r="T1644" t="s">
        <v>1272</v>
      </c>
    </row>
    <row r="1645" spans="2:20" hidden="1" x14ac:dyDescent="0.45">
      <c r="B1645" s="29" t="s">
        <v>29</v>
      </c>
      <c r="F1645" t="s">
        <v>1333</v>
      </c>
      <c r="G1645" t="s">
        <v>1334</v>
      </c>
      <c r="H1645" t="s">
        <v>1221</v>
      </c>
      <c r="I1645" t="s">
        <v>225</v>
      </c>
      <c r="J1645" t="s">
        <v>1222</v>
      </c>
      <c r="K1645" t="s">
        <v>1223</v>
      </c>
      <c r="M1645" t="s">
        <v>228</v>
      </c>
      <c r="N1645" t="s">
        <v>29</v>
      </c>
      <c r="O1645">
        <v>450</v>
      </c>
      <c r="P1645" t="s">
        <v>237</v>
      </c>
      <c r="Q1645"/>
      <c r="R1645">
        <v>400</v>
      </c>
      <c r="S1645">
        <v>1000</v>
      </c>
      <c r="T1645" t="s">
        <v>377</v>
      </c>
    </row>
    <row r="1646" spans="2:20" hidden="1" x14ac:dyDescent="0.45">
      <c r="B1646" s="29" t="s">
        <v>43</v>
      </c>
      <c r="F1646" t="s">
        <v>1333</v>
      </c>
      <c r="G1646" t="s">
        <v>1334</v>
      </c>
      <c r="H1646" t="s">
        <v>1267</v>
      </c>
      <c r="I1646" t="s">
        <v>225</v>
      </c>
      <c r="J1646" t="s">
        <v>226</v>
      </c>
      <c r="K1646" t="s">
        <v>18</v>
      </c>
      <c r="M1646" t="s">
        <v>228</v>
      </c>
      <c r="N1646" t="s">
        <v>28</v>
      </c>
      <c r="O1646">
        <v>0.2</v>
      </c>
      <c r="P1646" t="s">
        <v>237</v>
      </c>
      <c r="Q1646"/>
      <c r="R1646">
        <v>0.12</v>
      </c>
      <c r="S1646">
        <v>0.28000000000000003</v>
      </c>
      <c r="T1646" t="s">
        <v>1260</v>
      </c>
    </row>
    <row r="1647" spans="2:20" hidden="1" x14ac:dyDescent="0.45">
      <c r="F1647" t="s">
        <v>1333</v>
      </c>
      <c r="G1647" t="s">
        <v>1334</v>
      </c>
      <c r="H1647" t="s">
        <v>1237</v>
      </c>
      <c r="I1647" t="s">
        <v>225</v>
      </c>
      <c r="J1647" t="s">
        <v>1238</v>
      </c>
      <c r="K1647" t="s">
        <v>1223</v>
      </c>
      <c r="M1647" t="s">
        <v>228</v>
      </c>
      <c r="N1647" t="s">
        <v>249</v>
      </c>
      <c r="O1647">
        <v>110</v>
      </c>
      <c r="P1647" t="s">
        <v>234</v>
      </c>
      <c r="Q1647"/>
      <c r="R1647">
        <v>17</v>
      </c>
      <c r="S1647">
        <v>180</v>
      </c>
      <c r="T1647" t="s">
        <v>377</v>
      </c>
    </row>
    <row r="1648" spans="2:20" hidden="1" x14ac:dyDescent="0.45">
      <c r="F1648" t="s">
        <v>1333</v>
      </c>
      <c r="G1648" t="s">
        <v>1334</v>
      </c>
      <c r="H1648" t="s">
        <v>1237</v>
      </c>
      <c r="I1648" t="s">
        <v>225</v>
      </c>
      <c r="J1648" t="s">
        <v>1238</v>
      </c>
      <c r="K1648" t="s">
        <v>1223</v>
      </c>
      <c r="M1648" t="s">
        <v>228</v>
      </c>
      <c r="N1648" t="s">
        <v>264</v>
      </c>
      <c r="O1648">
        <v>90</v>
      </c>
      <c r="P1648" t="s">
        <v>234</v>
      </c>
      <c r="Q1648"/>
      <c r="R1648">
        <v>13</v>
      </c>
      <c r="S1648">
        <v>150</v>
      </c>
      <c r="T1648" t="s">
        <v>377</v>
      </c>
    </row>
    <row r="1649" spans="2:20" hidden="1" x14ac:dyDescent="0.45">
      <c r="F1649" t="s">
        <v>1333</v>
      </c>
      <c r="G1649" t="s">
        <v>1334</v>
      </c>
      <c r="H1649" t="s">
        <v>1217</v>
      </c>
      <c r="I1649" t="s">
        <v>225</v>
      </c>
      <c r="J1649" t="s">
        <v>1218</v>
      </c>
      <c r="K1649" t="s">
        <v>1219</v>
      </c>
      <c r="M1649" t="s">
        <v>228</v>
      </c>
      <c r="N1649" t="s">
        <v>291</v>
      </c>
      <c r="O1649">
        <v>0.06</v>
      </c>
      <c r="P1649" t="s">
        <v>257</v>
      </c>
      <c r="Q1649"/>
      <c r="R1649">
        <v>6.0000000000000001E-3</v>
      </c>
      <c r="S1649">
        <v>0.6</v>
      </c>
      <c r="T1649" t="s">
        <v>376</v>
      </c>
    </row>
    <row r="1650" spans="2:20" hidden="1" x14ac:dyDescent="0.45">
      <c r="F1650" t="s">
        <v>1333</v>
      </c>
      <c r="G1650" t="s">
        <v>1334</v>
      </c>
      <c r="H1650" t="s">
        <v>1221</v>
      </c>
      <c r="I1650" t="s">
        <v>225</v>
      </c>
      <c r="J1650" t="s">
        <v>1222</v>
      </c>
      <c r="K1650" t="s">
        <v>1223</v>
      </c>
      <c r="M1650" t="s">
        <v>228</v>
      </c>
      <c r="N1650" t="s">
        <v>253</v>
      </c>
      <c r="O1650">
        <v>1</v>
      </c>
      <c r="P1650" t="s">
        <v>234</v>
      </c>
      <c r="Q1650"/>
      <c r="R1650">
        <v>0.5</v>
      </c>
      <c r="S1650">
        <v>1.5</v>
      </c>
      <c r="T1650" t="s">
        <v>1224</v>
      </c>
    </row>
    <row r="1651" spans="2:20" hidden="1" x14ac:dyDescent="0.45">
      <c r="F1651" t="s">
        <v>1333</v>
      </c>
      <c r="G1651" t="s">
        <v>1334</v>
      </c>
      <c r="H1651" t="s">
        <v>1217</v>
      </c>
      <c r="I1651" t="s">
        <v>225</v>
      </c>
      <c r="J1651" t="s">
        <v>1218</v>
      </c>
      <c r="K1651" t="s">
        <v>1219</v>
      </c>
      <c r="M1651" t="s">
        <v>228</v>
      </c>
      <c r="N1651" t="s">
        <v>400</v>
      </c>
      <c r="O1651">
        <v>37</v>
      </c>
      <c r="P1651" t="s">
        <v>237</v>
      </c>
      <c r="Q1651"/>
      <c r="R1651">
        <v>18</v>
      </c>
      <c r="S1651">
        <v>74</v>
      </c>
      <c r="T1651" t="s">
        <v>1259</v>
      </c>
    </row>
    <row r="1652" spans="2:20" hidden="1" x14ac:dyDescent="0.45">
      <c r="F1652" t="s">
        <v>1333</v>
      </c>
      <c r="G1652" t="s">
        <v>1334</v>
      </c>
      <c r="H1652" t="s">
        <v>1217</v>
      </c>
      <c r="I1652" t="s">
        <v>225</v>
      </c>
      <c r="J1652" t="s">
        <v>1218</v>
      </c>
      <c r="K1652" t="s">
        <v>1219</v>
      </c>
      <c r="M1652" t="s">
        <v>228</v>
      </c>
      <c r="N1652" t="s">
        <v>253</v>
      </c>
      <c r="O1652">
        <v>13</v>
      </c>
      <c r="P1652" t="s">
        <v>234</v>
      </c>
      <c r="Q1652"/>
      <c r="R1652">
        <v>0.5</v>
      </c>
      <c r="S1652">
        <v>87</v>
      </c>
      <c r="T1652" t="s">
        <v>1228</v>
      </c>
    </row>
    <row r="1653" spans="2:20" hidden="1" x14ac:dyDescent="0.45">
      <c r="B1653" s="29" t="s">
        <v>25</v>
      </c>
      <c r="F1653" t="s">
        <v>1333</v>
      </c>
      <c r="G1653" t="s">
        <v>1334</v>
      </c>
      <c r="H1653" t="s">
        <v>1221</v>
      </c>
      <c r="I1653" t="s">
        <v>225</v>
      </c>
      <c r="J1653" t="s">
        <v>1222</v>
      </c>
      <c r="K1653" t="s">
        <v>1223</v>
      </c>
      <c r="M1653" t="s">
        <v>228</v>
      </c>
      <c r="N1653" t="s">
        <v>25</v>
      </c>
      <c r="O1653">
        <v>350</v>
      </c>
      <c r="P1653" t="s">
        <v>237</v>
      </c>
      <c r="Q1653"/>
      <c r="R1653">
        <v>175</v>
      </c>
      <c r="S1653">
        <v>700</v>
      </c>
      <c r="T1653" t="s">
        <v>1224</v>
      </c>
    </row>
    <row r="1654" spans="2:20" hidden="1" x14ac:dyDescent="0.45">
      <c r="F1654" t="s">
        <v>1333</v>
      </c>
      <c r="G1654" t="s">
        <v>1334</v>
      </c>
      <c r="H1654" t="s">
        <v>1221</v>
      </c>
      <c r="I1654" t="s">
        <v>225</v>
      </c>
      <c r="J1654" t="s">
        <v>1222</v>
      </c>
      <c r="K1654" t="s">
        <v>1223</v>
      </c>
      <c r="M1654" t="s">
        <v>228</v>
      </c>
      <c r="N1654" t="s">
        <v>279</v>
      </c>
      <c r="O1654">
        <v>37</v>
      </c>
      <c r="P1654" t="s">
        <v>234</v>
      </c>
      <c r="Q1654"/>
      <c r="R1654">
        <v>3.7</v>
      </c>
      <c r="S1654">
        <v>74</v>
      </c>
      <c r="T1654" t="s">
        <v>1224</v>
      </c>
    </row>
    <row r="1655" spans="2:20" hidden="1" x14ac:dyDescent="0.45">
      <c r="B1655" s="29" t="s">
        <v>24</v>
      </c>
      <c r="F1655" t="s">
        <v>1333</v>
      </c>
      <c r="G1655" t="s">
        <v>1334</v>
      </c>
      <c r="H1655" t="s">
        <v>301</v>
      </c>
      <c r="I1655" t="s">
        <v>275</v>
      </c>
      <c r="J1655" t="s">
        <v>228</v>
      </c>
      <c r="K1655" t="s">
        <v>1247</v>
      </c>
      <c r="M1655" t="s">
        <v>228</v>
      </c>
      <c r="N1655" t="s">
        <v>261</v>
      </c>
      <c r="O1655">
        <v>20</v>
      </c>
      <c r="P1655" t="s">
        <v>237</v>
      </c>
      <c r="Q1655"/>
      <c r="R1655">
        <v>1.7999999999999999E-2</v>
      </c>
      <c r="S1655">
        <v>70</v>
      </c>
      <c r="T1655" t="s">
        <v>1248</v>
      </c>
    </row>
    <row r="1656" spans="2:20" hidden="1" x14ac:dyDescent="0.45">
      <c r="B1656" s="29" t="s">
        <v>24</v>
      </c>
      <c r="F1656" t="s">
        <v>1333</v>
      </c>
      <c r="G1656" t="s">
        <v>1334</v>
      </c>
      <c r="H1656" t="s">
        <v>301</v>
      </c>
      <c r="I1656" t="s">
        <v>275</v>
      </c>
      <c r="J1656" t="s">
        <v>228</v>
      </c>
      <c r="K1656" t="s">
        <v>1247</v>
      </c>
      <c r="M1656" t="s">
        <v>228</v>
      </c>
      <c r="N1656" t="s">
        <v>261</v>
      </c>
      <c r="O1656">
        <v>20</v>
      </c>
      <c r="P1656" t="s">
        <v>237</v>
      </c>
      <c r="Q1656"/>
      <c r="R1656">
        <v>1.7999999999999999E-2</v>
      </c>
      <c r="S1656">
        <v>70</v>
      </c>
      <c r="T1656" t="s">
        <v>1248</v>
      </c>
    </row>
    <row r="1657" spans="2:20" hidden="1" x14ac:dyDescent="0.45">
      <c r="B1657" s="29" t="s">
        <v>43</v>
      </c>
      <c r="F1657" t="s">
        <v>1333</v>
      </c>
      <c r="G1657" t="s">
        <v>1334</v>
      </c>
      <c r="H1657" t="s">
        <v>301</v>
      </c>
      <c r="I1657" t="s">
        <v>275</v>
      </c>
      <c r="J1657" t="s">
        <v>228</v>
      </c>
      <c r="K1657" t="s">
        <v>1247</v>
      </c>
      <c r="M1657" t="s">
        <v>228</v>
      </c>
      <c r="N1657" t="s">
        <v>28</v>
      </c>
      <c r="O1657">
        <v>18</v>
      </c>
      <c r="P1657" t="s">
        <v>237</v>
      </c>
      <c r="Q1657"/>
      <c r="R1657">
        <v>0.75</v>
      </c>
      <c r="S1657">
        <v>60</v>
      </c>
      <c r="T1657" t="s">
        <v>1248</v>
      </c>
    </row>
    <row r="1658" spans="2:20" hidden="1" x14ac:dyDescent="0.45">
      <c r="F1658" t="s">
        <v>1333</v>
      </c>
      <c r="G1658" t="s">
        <v>1334</v>
      </c>
      <c r="H1658" t="s">
        <v>1251</v>
      </c>
      <c r="I1658" t="s">
        <v>275</v>
      </c>
      <c r="J1658" t="s">
        <v>228</v>
      </c>
      <c r="K1658" t="s">
        <v>232</v>
      </c>
      <c r="M1658" t="s">
        <v>228</v>
      </c>
      <c r="N1658" t="s">
        <v>272</v>
      </c>
      <c r="O1658">
        <v>1.08</v>
      </c>
      <c r="P1658" t="s">
        <v>257</v>
      </c>
      <c r="Q1658"/>
      <c r="R1658">
        <v>0.3</v>
      </c>
      <c r="S1658">
        <v>2.9</v>
      </c>
      <c r="T1658" t="s">
        <v>1252</v>
      </c>
    </row>
    <row r="1659" spans="2:20" hidden="1" x14ac:dyDescent="0.45">
      <c r="B1659" s="29" t="s">
        <v>26</v>
      </c>
      <c r="F1659" t="s">
        <v>1333</v>
      </c>
      <c r="G1659" t="s">
        <v>1334</v>
      </c>
      <c r="H1659" t="s">
        <v>301</v>
      </c>
      <c r="I1659" t="s">
        <v>275</v>
      </c>
      <c r="J1659" t="s">
        <v>228</v>
      </c>
      <c r="K1659" t="s">
        <v>1247</v>
      </c>
      <c r="M1659" t="s">
        <v>228</v>
      </c>
      <c r="N1659" t="s">
        <v>26</v>
      </c>
      <c r="O1659">
        <v>306</v>
      </c>
      <c r="P1659" t="s">
        <v>237</v>
      </c>
      <c r="Q1659"/>
      <c r="R1659">
        <v>50</v>
      </c>
      <c r="S1659">
        <v>1319</v>
      </c>
      <c r="T1659" t="s">
        <v>1248</v>
      </c>
    </row>
    <row r="1660" spans="2:20" hidden="1" x14ac:dyDescent="0.45">
      <c r="F1660" t="s">
        <v>1333</v>
      </c>
      <c r="G1660" t="s">
        <v>1334</v>
      </c>
      <c r="H1660" t="s">
        <v>301</v>
      </c>
      <c r="I1660" t="s">
        <v>275</v>
      </c>
      <c r="J1660" t="s">
        <v>228</v>
      </c>
      <c r="K1660" t="s">
        <v>1247</v>
      </c>
      <c r="M1660" t="s">
        <v>228</v>
      </c>
      <c r="N1660" t="s">
        <v>264</v>
      </c>
      <c r="O1660">
        <v>1.9</v>
      </c>
      <c r="P1660" t="s">
        <v>257</v>
      </c>
      <c r="Q1660"/>
      <c r="R1660">
        <v>0.2</v>
      </c>
      <c r="S1660">
        <v>1.9</v>
      </c>
      <c r="T1660" t="s">
        <v>1241</v>
      </c>
    </row>
    <row r="1661" spans="2:20" hidden="1" x14ac:dyDescent="0.45">
      <c r="F1661" t="s">
        <v>1333</v>
      </c>
      <c r="G1661" t="s">
        <v>1334</v>
      </c>
      <c r="H1661" t="s">
        <v>301</v>
      </c>
      <c r="I1661" t="s">
        <v>275</v>
      </c>
      <c r="J1661" t="s">
        <v>228</v>
      </c>
      <c r="K1661" t="s">
        <v>1247</v>
      </c>
      <c r="M1661" t="s">
        <v>228</v>
      </c>
      <c r="N1661" t="s">
        <v>253</v>
      </c>
      <c r="O1661">
        <v>0.15</v>
      </c>
      <c r="P1661" t="s">
        <v>234</v>
      </c>
      <c r="Q1661"/>
      <c r="R1661">
        <v>2.5000000000000001E-4</v>
      </c>
      <c r="S1661">
        <v>0.6</v>
      </c>
      <c r="T1661" t="s">
        <v>1248</v>
      </c>
    </row>
    <row r="1662" spans="2:20" hidden="1" x14ac:dyDescent="0.45">
      <c r="F1662" t="s">
        <v>1333</v>
      </c>
      <c r="G1662" t="s">
        <v>1334</v>
      </c>
      <c r="H1662" t="s">
        <v>301</v>
      </c>
      <c r="I1662" t="s">
        <v>275</v>
      </c>
      <c r="J1662" t="s">
        <v>228</v>
      </c>
      <c r="K1662" t="s">
        <v>1247</v>
      </c>
      <c r="M1662" t="s">
        <v>228</v>
      </c>
      <c r="N1662" t="s">
        <v>262</v>
      </c>
      <c r="O1662">
        <v>0.1</v>
      </c>
      <c r="P1662" t="s">
        <v>234</v>
      </c>
      <c r="Q1662"/>
      <c r="R1662">
        <v>2.5000000000000001E-2</v>
      </c>
      <c r="S1662">
        <v>0.22</v>
      </c>
      <c r="T1662" t="s">
        <v>1248</v>
      </c>
    </row>
    <row r="1663" spans="2:20" hidden="1" x14ac:dyDescent="0.45">
      <c r="F1663" t="s">
        <v>1333</v>
      </c>
      <c r="G1663" t="s">
        <v>1334</v>
      </c>
      <c r="H1663" t="s">
        <v>301</v>
      </c>
      <c r="I1663" t="s">
        <v>275</v>
      </c>
      <c r="J1663" t="s">
        <v>228</v>
      </c>
      <c r="K1663" t="s">
        <v>1247</v>
      </c>
      <c r="M1663" t="s">
        <v>228</v>
      </c>
      <c r="N1663" t="s">
        <v>262</v>
      </c>
      <c r="O1663">
        <v>0.1</v>
      </c>
      <c r="P1663" t="s">
        <v>234</v>
      </c>
      <c r="Q1663"/>
      <c r="R1663">
        <v>2.5000000000000001E-2</v>
      </c>
      <c r="S1663">
        <v>0.22</v>
      </c>
      <c r="T1663" t="s">
        <v>1248</v>
      </c>
    </row>
    <row r="1664" spans="2:20" hidden="1" x14ac:dyDescent="0.45">
      <c r="F1664" t="s">
        <v>1333</v>
      </c>
      <c r="G1664" t="s">
        <v>1334</v>
      </c>
      <c r="H1664" t="s">
        <v>301</v>
      </c>
      <c r="I1664" t="s">
        <v>275</v>
      </c>
      <c r="J1664" t="s">
        <v>228</v>
      </c>
      <c r="K1664" t="s">
        <v>1247</v>
      </c>
      <c r="M1664" t="s">
        <v>228</v>
      </c>
      <c r="N1664" t="s">
        <v>233</v>
      </c>
      <c r="O1664">
        <v>0.5</v>
      </c>
      <c r="P1664" t="s">
        <v>234</v>
      </c>
      <c r="Q1664"/>
      <c r="R1664">
        <v>5.0000000000000001E-4</v>
      </c>
      <c r="S1664">
        <v>2</v>
      </c>
      <c r="T1664" t="s">
        <v>1248</v>
      </c>
    </row>
    <row r="1665" spans="2:20" hidden="1" x14ac:dyDescent="0.45">
      <c r="F1665" t="s">
        <v>1333</v>
      </c>
      <c r="G1665" t="s">
        <v>1334</v>
      </c>
      <c r="H1665" t="s">
        <v>301</v>
      </c>
      <c r="I1665" t="s">
        <v>275</v>
      </c>
      <c r="J1665" t="s">
        <v>228</v>
      </c>
      <c r="K1665" t="s">
        <v>1247</v>
      </c>
      <c r="M1665" t="s">
        <v>228</v>
      </c>
      <c r="N1665" t="s">
        <v>242</v>
      </c>
      <c r="O1665">
        <v>10</v>
      </c>
      <c r="P1665" t="s">
        <v>234</v>
      </c>
      <c r="Q1665"/>
      <c r="R1665">
        <v>0.1</v>
      </c>
      <c r="S1665">
        <v>40</v>
      </c>
      <c r="T1665" t="s">
        <v>1248</v>
      </c>
    </row>
    <row r="1666" spans="2:20" hidden="1" x14ac:dyDescent="0.45">
      <c r="F1666" t="s">
        <v>1333</v>
      </c>
      <c r="G1666" t="s">
        <v>1334</v>
      </c>
      <c r="H1666" t="s">
        <v>301</v>
      </c>
      <c r="I1666" t="s">
        <v>275</v>
      </c>
      <c r="J1666" t="s">
        <v>228</v>
      </c>
      <c r="K1666" t="s">
        <v>1247</v>
      </c>
      <c r="M1666" t="s">
        <v>228</v>
      </c>
      <c r="N1666" t="s">
        <v>265</v>
      </c>
      <c r="O1666">
        <v>3</v>
      </c>
      <c r="P1666" t="s">
        <v>234</v>
      </c>
      <c r="Q1666"/>
      <c r="R1666">
        <v>6.5000000000000002E-2</v>
      </c>
      <c r="S1666">
        <v>20</v>
      </c>
      <c r="T1666" t="s">
        <v>1248</v>
      </c>
    </row>
    <row r="1667" spans="2:20" hidden="1" x14ac:dyDescent="0.45">
      <c r="B1667" s="29" t="s">
        <v>26</v>
      </c>
      <c r="F1667" t="s">
        <v>1333</v>
      </c>
      <c r="G1667" t="s">
        <v>1334</v>
      </c>
      <c r="H1667" t="s">
        <v>1251</v>
      </c>
      <c r="I1667" t="s">
        <v>275</v>
      </c>
      <c r="J1667" t="s">
        <v>228</v>
      </c>
      <c r="K1667" t="s">
        <v>232</v>
      </c>
      <c r="M1667" t="s">
        <v>228</v>
      </c>
      <c r="N1667" t="s">
        <v>26</v>
      </c>
      <c r="O1667">
        <v>74</v>
      </c>
      <c r="P1667" t="s">
        <v>237</v>
      </c>
      <c r="Q1667"/>
      <c r="R1667">
        <v>46</v>
      </c>
      <c r="S1667">
        <v>103</v>
      </c>
      <c r="T1667" t="s">
        <v>1252</v>
      </c>
    </row>
    <row r="1668" spans="2:20" hidden="1" x14ac:dyDescent="0.45">
      <c r="B1668" s="29" t="s">
        <v>27</v>
      </c>
      <c r="F1668" t="s">
        <v>1333</v>
      </c>
      <c r="G1668" t="s">
        <v>1334</v>
      </c>
      <c r="H1668" t="s">
        <v>1267</v>
      </c>
      <c r="I1668" t="s">
        <v>225</v>
      </c>
      <c r="J1668" t="s">
        <v>226</v>
      </c>
      <c r="K1668" t="s">
        <v>18</v>
      </c>
      <c r="M1668" t="s">
        <v>228</v>
      </c>
      <c r="N1668" t="s">
        <v>27</v>
      </c>
      <c r="O1668">
        <v>0.2</v>
      </c>
      <c r="P1668" t="s">
        <v>237</v>
      </c>
      <c r="Q1668"/>
      <c r="R1668">
        <v>0.12</v>
      </c>
      <c r="S1668">
        <v>0.28000000000000003</v>
      </c>
      <c r="T1668" t="s">
        <v>1246</v>
      </c>
    </row>
    <row r="1669" spans="2:20" hidden="1" x14ac:dyDescent="0.45">
      <c r="B1669" s="29" t="s">
        <v>29</v>
      </c>
      <c r="F1669" t="s">
        <v>1333</v>
      </c>
      <c r="G1669" t="s">
        <v>1334</v>
      </c>
      <c r="H1669" t="s">
        <v>1251</v>
      </c>
      <c r="I1669" t="s">
        <v>275</v>
      </c>
      <c r="J1669" t="s">
        <v>228</v>
      </c>
      <c r="K1669" t="s">
        <v>232</v>
      </c>
      <c r="M1669" t="s">
        <v>228</v>
      </c>
      <c r="N1669" t="s">
        <v>29</v>
      </c>
      <c r="O1669">
        <v>0.67</v>
      </c>
      <c r="P1669" t="s">
        <v>237</v>
      </c>
      <c r="Q1669"/>
      <c r="R1669">
        <v>0.4</v>
      </c>
      <c r="S1669">
        <v>0.94</v>
      </c>
      <c r="T1669" t="s">
        <v>1252</v>
      </c>
    </row>
    <row r="1670" spans="2:20" hidden="1" x14ac:dyDescent="0.45">
      <c r="B1670" s="29" t="s">
        <v>29</v>
      </c>
      <c r="F1670" t="s">
        <v>1333</v>
      </c>
      <c r="G1670" t="s">
        <v>1334</v>
      </c>
      <c r="H1670" t="s">
        <v>1251</v>
      </c>
      <c r="I1670" t="s">
        <v>275</v>
      </c>
      <c r="J1670" t="s">
        <v>228</v>
      </c>
      <c r="K1670" t="s">
        <v>232</v>
      </c>
      <c r="M1670" t="s">
        <v>228</v>
      </c>
      <c r="N1670" t="s">
        <v>29</v>
      </c>
      <c r="O1670">
        <v>0.67</v>
      </c>
      <c r="P1670" t="s">
        <v>237</v>
      </c>
      <c r="Q1670"/>
      <c r="R1670">
        <v>0.4</v>
      </c>
      <c r="S1670">
        <v>0.94</v>
      </c>
      <c r="T1670" t="s">
        <v>1252</v>
      </c>
    </row>
    <row r="1671" spans="2:20" hidden="1" x14ac:dyDescent="0.45">
      <c r="F1671" t="s">
        <v>1333</v>
      </c>
      <c r="G1671" t="s">
        <v>1334</v>
      </c>
      <c r="H1671" t="s">
        <v>1251</v>
      </c>
      <c r="I1671" t="s">
        <v>275</v>
      </c>
      <c r="J1671" t="s">
        <v>228</v>
      </c>
      <c r="K1671" t="s">
        <v>232</v>
      </c>
      <c r="M1671" t="s">
        <v>228</v>
      </c>
      <c r="N1671" t="s">
        <v>236</v>
      </c>
      <c r="O1671">
        <v>0.78</v>
      </c>
      <c r="P1671" t="s">
        <v>237</v>
      </c>
      <c r="Q1671"/>
      <c r="R1671">
        <v>0.47</v>
      </c>
      <c r="S1671">
        <v>1.0900000000000001</v>
      </c>
      <c r="T1671" t="s">
        <v>1252</v>
      </c>
    </row>
    <row r="1672" spans="2:20" hidden="1" x14ac:dyDescent="0.45">
      <c r="F1672" t="s">
        <v>1333</v>
      </c>
      <c r="G1672" t="s">
        <v>1334</v>
      </c>
      <c r="H1672" t="s">
        <v>284</v>
      </c>
      <c r="I1672" t="s">
        <v>275</v>
      </c>
      <c r="J1672" t="s">
        <v>228</v>
      </c>
      <c r="K1672" t="s">
        <v>1242</v>
      </c>
      <c r="M1672" t="s">
        <v>228</v>
      </c>
      <c r="N1672" t="s">
        <v>358</v>
      </c>
      <c r="O1672">
        <v>23.7</v>
      </c>
      <c r="P1672" t="s">
        <v>234</v>
      </c>
      <c r="Q1672"/>
      <c r="R1672">
        <v>8</v>
      </c>
      <c r="S1672">
        <v>100</v>
      </c>
      <c r="T1672" t="s">
        <v>377</v>
      </c>
    </row>
    <row r="1673" spans="2:20" hidden="1" x14ac:dyDescent="0.45">
      <c r="F1673" t="s">
        <v>1333</v>
      </c>
      <c r="G1673" t="s">
        <v>1334</v>
      </c>
      <c r="H1673" t="s">
        <v>284</v>
      </c>
      <c r="I1673" t="s">
        <v>275</v>
      </c>
      <c r="J1673" t="s">
        <v>228</v>
      </c>
      <c r="K1673" t="s">
        <v>1242</v>
      </c>
      <c r="M1673" t="s">
        <v>228</v>
      </c>
      <c r="N1673" t="s">
        <v>249</v>
      </c>
      <c r="O1673">
        <v>58.9</v>
      </c>
      <c r="P1673" t="s">
        <v>234</v>
      </c>
      <c r="Q1673"/>
      <c r="R1673">
        <v>10</v>
      </c>
      <c r="S1673">
        <v>180</v>
      </c>
      <c r="T1673" t="s">
        <v>377</v>
      </c>
    </row>
    <row r="1674" spans="2:20" hidden="1" x14ac:dyDescent="0.45">
      <c r="B1674" s="29" t="s">
        <v>30</v>
      </c>
      <c r="F1674" t="s">
        <v>1333</v>
      </c>
      <c r="G1674" t="s">
        <v>1334</v>
      </c>
      <c r="H1674" t="s">
        <v>1251</v>
      </c>
      <c r="I1674" t="s">
        <v>275</v>
      </c>
      <c r="J1674" t="s">
        <v>228</v>
      </c>
      <c r="K1674" t="s">
        <v>232</v>
      </c>
      <c r="M1674" t="s">
        <v>228</v>
      </c>
      <c r="N1674" t="s">
        <v>30</v>
      </c>
      <c r="O1674">
        <v>4</v>
      </c>
      <c r="P1674" t="s">
        <v>229</v>
      </c>
      <c r="Q1674"/>
      <c r="R1674">
        <v>2.1</v>
      </c>
      <c r="S1674">
        <v>7</v>
      </c>
      <c r="T1674" t="s">
        <v>1252</v>
      </c>
    </row>
    <row r="1675" spans="2:20" hidden="1" x14ac:dyDescent="0.45">
      <c r="F1675" t="s">
        <v>1333</v>
      </c>
      <c r="G1675" t="s">
        <v>1334</v>
      </c>
      <c r="H1675" t="s">
        <v>284</v>
      </c>
      <c r="I1675" t="s">
        <v>275</v>
      </c>
      <c r="J1675" t="s">
        <v>228</v>
      </c>
      <c r="K1675" t="s">
        <v>1242</v>
      </c>
      <c r="M1675" t="s">
        <v>228</v>
      </c>
      <c r="N1675" t="s">
        <v>259</v>
      </c>
      <c r="O1675">
        <v>0.62</v>
      </c>
      <c r="P1675" t="s">
        <v>257</v>
      </c>
      <c r="Q1675"/>
      <c r="R1675">
        <v>0.31</v>
      </c>
      <c r="S1675">
        <v>1.2</v>
      </c>
      <c r="T1675" t="s">
        <v>377</v>
      </c>
    </row>
    <row r="1676" spans="2:20" hidden="1" x14ac:dyDescent="0.45">
      <c r="F1676" t="s">
        <v>1333</v>
      </c>
      <c r="G1676" t="s">
        <v>1334</v>
      </c>
      <c r="H1676" t="s">
        <v>1251</v>
      </c>
      <c r="I1676" t="s">
        <v>275</v>
      </c>
      <c r="J1676" t="s">
        <v>228</v>
      </c>
      <c r="K1676" t="s">
        <v>232</v>
      </c>
      <c r="M1676" t="s">
        <v>228</v>
      </c>
      <c r="N1676" t="s">
        <v>265</v>
      </c>
      <c r="O1676">
        <v>2.5999999999999999E-3</v>
      </c>
      <c r="P1676" t="s">
        <v>234</v>
      </c>
      <c r="Q1676"/>
      <c r="R1676">
        <v>1.2999999999999999E-3</v>
      </c>
      <c r="S1676">
        <v>5.1000000000000004E-3</v>
      </c>
      <c r="T1676" t="s">
        <v>1252</v>
      </c>
    </row>
    <row r="1677" spans="2:20" hidden="1" x14ac:dyDescent="0.45">
      <c r="F1677" t="s">
        <v>1333</v>
      </c>
      <c r="G1677" t="s">
        <v>1334</v>
      </c>
      <c r="H1677" t="s">
        <v>1251</v>
      </c>
      <c r="I1677" t="s">
        <v>275</v>
      </c>
      <c r="J1677" t="s">
        <v>228</v>
      </c>
      <c r="K1677" t="s">
        <v>232</v>
      </c>
      <c r="M1677" t="s">
        <v>228</v>
      </c>
      <c r="N1677" t="s">
        <v>279</v>
      </c>
      <c r="O1677">
        <v>1.2999999999999999E-2</v>
      </c>
      <c r="P1677" t="s">
        <v>234</v>
      </c>
      <c r="Q1677"/>
      <c r="R1677">
        <v>6.0000000000000001E-3</v>
      </c>
      <c r="S1677">
        <v>2.5999999999999999E-2</v>
      </c>
      <c r="T1677" t="s">
        <v>1252</v>
      </c>
    </row>
    <row r="1678" spans="2:20" hidden="1" x14ac:dyDescent="0.45">
      <c r="F1678" t="s">
        <v>1333</v>
      </c>
      <c r="G1678" t="s">
        <v>1334</v>
      </c>
      <c r="H1678" t="s">
        <v>1251</v>
      </c>
      <c r="I1678" t="s">
        <v>275</v>
      </c>
      <c r="J1678" t="s">
        <v>228</v>
      </c>
      <c r="K1678" t="s">
        <v>232</v>
      </c>
      <c r="M1678" t="s">
        <v>228</v>
      </c>
      <c r="N1678" t="s">
        <v>267</v>
      </c>
      <c r="O1678">
        <v>0.73</v>
      </c>
      <c r="P1678" t="s">
        <v>234</v>
      </c>
      <c r="Q1678"/>
      <c r="R1678">
        <v>0.36</v>
      </c>
      <c r="S1678">
        <v>1.5</v>
      </c>
      <c r="T1678" t="s">
        <v>1252</v>
      </c>
    </row>
    <row r="1679" spans="2:20" hidden="1" x14ac:dyDescent="0.45">
      <c r="F1679" t="s">
        <v>1333</v>
      </c>
      <c r="G1679" t="s">
        <v>1334</v>
      </c>
      <c r="H1679" t="s">
        <v>1251</v>
      </c>
      <c r="I1679" t="s">
        <v>275</v>
      </c>
      <c r="J1679" t="s">
        <v>228</v>
      </c>
      <c r="K1679" t="s">
        <v>232</v>
      </c>
      <c r="M1679" t="s">
        <v>228</v>
      </c>
      <c r="N1679" t="s">
        <v>303</v>
      </c>
      <c r="O1679">
        <v>5.8000000000000003E-2</v>
      </c>
      <c r="P1679" t="s">
        <v>234</v>
      </c>
      <c r="Q1679"/>
      <c r="R1679">
        <v>1.4999999999999999E-2</v>
      </c>
      <c r="S1679">
        <v>5.8000000000000003E-2</v>
      </c>
      <c r="T1679" t="s">
        <v>1252</v>
      </c>
    </row>
    <row r="1680" spans="2:20" hidden="1" x14ac:dyDescent="0.45">
      <c r="F1680" t="s">
        <v>1333</v>
      </c>
      <c r="G1680" t="s">
        <v>1334</v>
      </c>
      <c r="H1680" t="s">
        <v>1251</v>
      </c>
      <c r="I1680" t="s">
        <v>275</v>
      </c>
      <c r="J1680" t="s">
        <v>228</v>
      </c>
      <c r="K1680" t="s">
        <v>232</v>
      </c>
      <c r="M1680" t="s">
        <v>228</v>
      </c>
      <c r="N1680" t="s">
        <v>262</v>
      </c>
      <c r="O1680">
        <v>0.1</v>
      </c>
      <c r="P1680" t="s">
        <v>234</v>
      </c>
      <c r="Q1680"/>
      <c r="R1680">
        <v>7.0000000000000001E-3</v>
      </c>
      <c r="S1680">
        <v>0.54</v>
      </c>
      <c r="T1680" t="s">
        <v>1252</v>
      </c>
    </row>
    <row r="1681" spans="2:20" hidden="1" x14ac:dyDescent="0.45">
      <c r="B1681" s="29" t="s">
        <v>43</v>
      </c>
      <c r="F1681" t="s">
        <v>1333</v>
      </c>
      <c r="G1681" t="s">
        <v>1334</v>
      </c>
      <c r="H1681" t="s">
        <v>1251</v>
      </c>
      <c r="I1681" t="s">
        <v>275</v>
      </c>
      <c r="J1681" t="s">
        <v>228</v>
      </c>
      <c r="K1681" t="s">
        <v>232</v>
      </c>
      <c r="M1681" t="s">
        <v>228</v>
      </c>
      <c r="N1681" t="s">
        <v>28</v>
      </c>
      <c r="O1681">
        <v>0.78</v>
      </c>
      <c r="P1681" t="s">
        <v>237</v>
      </c>
      <c r="Q1681"/>
      <c r="R1681">
        <v>0.47</v>
      </c>
      <c r="S1681">
        <v>1.0900000000000001</v>
      </c>
      <c r="T1681" t="s">
        <v>1252</v>
      </c>
    </row>
    <row r="1682" spans="2:20" hidden="1" x14ac:dyDescent="0.45">
      <c r="F1682" t="s">
        <v>1333</v>
      </c>
      <c r="G1682" t="s">
        <v>1334</v>
      </c>
      <c r="H1682" t="s">
        <v>1251</v>
      </c>
      <c r="I1682" t="s">
        <v>275</v>
      </c>
      <c r="J1682" t="s">
        <v>228</v>
      </c>
      <c r="K1682" t="s">
        <v>232</v>
      </c>
      <c r="M1682" t="s">
        <v>228</v>
      </c>
      <c r="N1682" t="s">
        <v>240</v>
      </c>
      <c r="O1682">
        <v>1.0999999999999999E-2</v>
      </c>
      <c r="P1682" t="s">
        <v>234</v>
      </c>
      <c r="Q1682"/>
      <c r="R1682">
        <v>6.0000000000000001E-3</v>
      </c>
      <c r="S1682">
        <v>2.1999999999999999E-2</v>
      </c>
      <c r="T1682" t="s">
        <v>1252</v>
      </c>
    </row>
    <row r="1683" spans="2:20" hidden="1" x14ac:dyDescent="0.45">
      <c r="F1683" t="s">
        <v>1333</v>
      </c>
      <c r="G1683" t="s">
        <v>1334</v>
      </c>
      <c r="H1683" t="s">
        <v>1251</v>
      </c>
      <c r="I1683" t="s">
        <v>275</v>
      </c>
      <c r="J1683" t="s">
        <v>228</v>
      </c>
      <c r="K1683" t="s">
        <v>232</v>
      </c>
      <c r="M1683" t="s">
        <v>228</v>
      </c>
      <c r="N1683" t="s">
        <v>242</v>
      </c>
      <c r="O1683">
        <v>1.2999999999999999E-2</v>
      </c>
      <c r="P1683" t="s">
        <v>234</v>
      </c>
      <c r="Q1683"/>
      <c r="R1683">
        <v>7.0000000000000001E-3</v>
      </c>
      <c r="S1683">
        <v>2.5999999999999999E-2</v>
      </c>
      <c r="T1683" t="s">
        <v>1252</v>
      </c>
    </row>
    <row r="1684" spans="2:20" hidden="1" x14ac:dyDescent="0.45">
      <c r="F1684" t="s">
        <v>1333</v>
      </c>
      <c r="G1684" t="s">
        <v>1334</v>
      </c>
      <c r="H1684" t="s">
        <v>1251</v>
      </c>
      <c r="I1684" t="s">
        <v>275</v>
      </c>
      <c r="J1684" t="s">
        <v>228</v>
      </c>
      <c r="K1684" t="s">
        <v>232</v>
      </c>
      <c r="M1684" t="s">
        <v>228</v>
      </c>
      <c r="N1684" t="s">
        <v>233</v>
      </c>
      <c r="O1684">
        <v>0.1</v>
      </c>
      <c r="P1684" t="s">
        <v>234</v>
      </c>
      <c r="Q1684"/>
      <c r="R1684">
        <v>0.05</v>
      </c>
      <c r="S1684">
        <v>0.19</v>
      </c>
      <c r="T1684" t="s">
        <v>1252</v>
      </c>
    </row>
    <row r="1685" spans="2:20" hidden="1" x14ac:dyDescent="0.45">
      <c r="F1685" t="s">
        <v>1333</v>
      </c>
      <c r="G1685" t="s">
        <v>1334</v>
      </c>
      <c r="H1685" t="s">
        <v>1251</v>
      </c>
      <c r="I1685" t="s">
        <v>275</v>
      </c>
      <c r="J1685" t="s">
        <v>228</v>
      </c>
      <c r="K1685" t="s">
        <v>232</v>
      </c>
      <c r="M1685" t="s">
        <v>228</v>
      </c>
      <c r="N1685" t="s">
        <v>233</v>
      </c>
      <c r="O1685">
        <v>0.1</v>
      </c>
      <c r="P1685" t="s">
        <v>234</v>
      </c>
      <c r="Q1685"/>
      <c r="R1685">
        <v>0.05</v>
      </c>
      <c r="S1685">
        <v>0.19</v>
      </c>
      <c r="T1685" t="s">
        <v>1252</v>
      </c>
    </row>
    <row r="1686" spans="2:20" hidden="1" x14ac:dyDescent="0.45">
      <c r="B1686" s="29" t="s">
        <v>30</v>
      </c>
      <c r="F1686" t="s">
        <v>1333</v>
      </c>
      <c r="G1686" t="s">
        <v>1334</v>
      </c>
      <c r="H1686" t="s">
        <v>1270</v>
      </c>
      <c r="I1686" t="s">
        <v>225</v>
      </c>
      <c r="J1686" t="s">
        <v>1271</v>
      </c>
      <c r="K1686" t="s">
        <v>1219</v>
      </c>
      <c r="M1686" t="s">
        <v>228</v>
      </c>
      <c r="N1686" t="s">
        <v>30</v>
      </c>
      <c r="O1686">
        <v>15</v>
      </c>
      <c r="P1686" t="s">
        <v>229</v>
      </c>
      <c r="Q1686"/>
      <c r="R1686">
        <v>6</v>
      </c>
      <c r="S1686">
        <v>39</v>
      </c>
      <c r="T1686" t="s">
        <v>1336</v>
      </c>
    </row>
    <row r="1687" spans="2:20" hidden="1" x14ac:dyDescent="0.45">
      <c r="B1687" s="29" t="s">
        <v>27</v>
      </c>
      <c r="F1687" t="s">
        <v>1333</v>
      </c>
      <c r="G1687" t="s">
        <v>1334</v>
      </c>
      <c r="H1687" t="s">
        <v>450</v>
      </c>
      <c r="I1687" t="s">
        <v>225</v>
      </c>
      <c r="J1687" t="s">
        <v>1273</v>
      </c>
      <c r="K1687" t="s">
        <v>1274</v>
      </c>
      <c r="M1687" t="s">
        <v>228</v>
      </c>
      <c r="N1687" t="s">
        <v>27</v>
      </c>
      <c r="O1687">
        <v>40</v>
      </c>
      <c r="P1687" t="s">
        <v>237</v>
      </c>
      <c r="Q1687"/>
      <c r="R1687">
        <v>10</v>
      </c>
      <c r="S1687">
        <v>80</v>
      </c>
      <c r="T1687" t="s">
        <v>377</v>
      </c>
    </row>
    <row r="1688" spans="2:20" hidden="1" x14ac:dyDescent="0.45">
      <c r="F1688" t="s">
        <v>1333</v>
      </c>
      <c r="G1688" t="s">
        <v>1334</v>
      </c>
      <c r="H1688" t="s">
        <v>1270</v>
      </c>
      <c r="I1688" t="s">
        <v>225</v>
      </c>
      <c r="J1688" t="s">
        <v>1271</v>
      </c>
      <c r="K1688" t="s">
        <v>1219</v>
      </c>
      <c r="M1688" t="s">
        <v>228</v>
      </c>
      <c r="N1688" t="s">
        <v>358</v>
      </c>
      <c r="O1688">
        <v>5</v>
      </c>
      <c r="P1688" t="s">
        <v>234</v>
      </c>
      <c r="Q1688"/>
      <c r="R1688">
        <v>2</v>
      </c>
      <c r="S1688">
        <v>10</v>
      </c>
      <c r="T1688" t="s">
        <v>348</v>
      </c>
    </row>
    <row r="1689" spans="2:20" hidden="1" x14ac:dyDescent="0.45">
      <c r="B1689" s="29" t="s">
        <v>30</v>
      </c>
      <c r="F1689" t="s">
        <v>1333</v>
      </c>
      <c r="G1689" t="s">
        <v>1334</v>
      </c>
      <c r="H1689" t="s">
        <v>1270</v>
      </c>
      <c r="I1689" t="s">
        <v>225</v>
      </c>
      <c r="J1689" t="s">
        <v>1271</v>
      </c>
      <c r="K1689" t="s">
        <v>1219</v>
      </c>
      <c r="M1689" t="s">
        <v>228</v>
      </c>
      <c r="N1689" t="s">
        <v>30</v>
      </c>
      <c r="O1689">
        <v>15</v>
      </c>
      <c r="P1689" t="s">
        <v>229</v>
      </c>
      <c r="Q1689"/>
      <c r="R1689">
        <v>6</v>
      </c>
      <c r="S1689">
        <v>39</v>
      </c>
      <c r="T1689" t="s">
        <v>1336</v>
      </c>
    </row>
    <row r="1690" spans="2:20" hidden="1" x14ac:dyDescent="0.45">
      <c r="F1690" t="s">
        <v>1333</v>
      </c>
      <c r="G1690" t="s">
        <v>1334</v>
      </c>
      <c r="H1690" t="s">
        <v>450</v>
      </c>
      <c r="I1690" t="s">
        <v>225</v>
      </c>
      <c r="J1690" t="s">
        <v>1273</v>
      </c>
      <c r="K1690" t="s">
        <v>1274</v>
      </c>
      <c r="M1690" t="s">
        <v>228</v>
      </c>
      <c r="N1690" t="s">
        <v>246</v>
      </c>
      <c r="O1690">
        <v>10</v>
      </c>
      <c r="P1690" t="s">
        <v>247</v>
      </c>
      <c r="Q1690"/>
      <c r="R1690">
        <v>2.5</v>
      </c>
      <c r="S1690">
        <v>20</v>
      </c>
      <c r="T1690" t="s">
        <v>377</v>
      </c>
    </row>
    <row r="1691" spans="2:20" hidden="1" x14ac:dyDescent="0.45">
      <c r="B1691" s="29" t="s">
        <v>43</v>
      </c>
      <c r="F1691" t="s">
        <v>1333</v>
      </c>
      <c r="G1691" t="s">
        <v>1334</v>
      </c>
      <c r="H1691" t="s">
        <v>450</v>
      </c>
      <c r="I1691" t="s">
        <v>225</v>
      </c>
      <c r="J1691" t="s">
        <v>1273</v>
      </c>
      <c r="K1691" t="s">
        <v>1274</v>
      </c>
      <c r="M1691" t="s">
        <v>228</v>
      </c>
      <c r="N1691" t="s">
        <v>28</v>
      </c>
      <c r="O1691">
        <v>30</v>
      </c>
      <c r="P1691" t="s">
        <v>237</v>
      </c>
      <c r="Q1691"/>
      <c r="R1691">
        <v>7.5</v>
      </c>
      <c r="S1691">
        <v>60</v>
      </c>
      <c r="T1691" t="s">
        <v>377</v>
      </c>
    </row>
    <row r="1692" spans="2:20" hidden="1" x14ac:dyDescent="0.45">
      <c r="F1692" t="s">
        <v>1333</v>
      </c>
      <c r="G1692" t="s">
        <v>1334</v>
      </c>
      <c r="H1692" t="s">
        <v>450</v>
      </c>
      <c r="I1692" t="s">
        <v>225</v>
      </c>
      <c r="J1692" t="s">
        <v>1273</v>
      </c>
      <c r="K1692" t="s">
        <v>1274</v>
      </c>
      <c r="M1692" t="s">
        <v>228</v>
      </c>
      <c r="N1692" t="s">
        <v>265</v>
      </c>
      <c r="O1692">
        <v>3</v>
      </c>
      <c r="P1692" t="s">
        <v>234</v>
      </c>
      <c r="Q1692"/>
      <c r="R1692">
        <v>0.75</v>
      </c>
      <c r="S1692">
        <v>6</v>
      </c>
      <c r="T1692" t="s">
        <v>377</v>
      </c>
    </row>
    <row r="1693" spans="2:20" hidden="1" x14ac:dyDescent="0.45">
      <c r="B1693" s="29" t="s">
        <v>26</v>
      </c>
      <c r="F1693" t="s">
        <v>1333</v>
      </c>
      <c r="G1693" t="s">
        <v>1334</v>
      </c>
      <c r="H1693" t="s">
        <v>450</v>
      </c>
      <c r="I1693" t="s">
        <v>225</v>
      </c>
      <c r="J1693" t="s">
        <v>1273</v>
      </c>
      <c r="K1693" t="s">
        <v>1274</v>
      </c>
      <c r="M1693" t="s">
        <v>228</v>
      </c>
      <c r="N1693" t="s">
        <v>26</v>
      </c>
      <c r="O1693">
        <v>100</v>
      </c>
      <c r="P1693" t="s">
        <v>237</v>
      </c>
      <c r="Q1693"/>
      <c r="R1693">
        <v>50</v>
      </c>
      <c r="S1693">
        <v>100</v>
      </c>
      <c r="T1693" t="s">
        <v>377</v>
      </c>
    </row>
    <row r="1694" spans="2:20" hidden="1" x14ac:dyDescent="0.45">
      <c r="F1694" t="s">
        <v>1333</v>
      </c>
      <c r="G1694" t="s">
        <v>1334</v>
      </c>
      <c r="H1694" t="s">
        <v>1270</v>
      </c>
      <c r="I1694" t="s">
        <v>225</v>
      </c>
      <c r="J1694" t="s">
        <v>1271</v>
      </c>
      <c r="K1694" t="s">
        <v>1219</v>
      </c>
      <c r="M1694" t="s">
        <v>228</v>
      </c>
      <c r="N1694" t="s">
        <v>246</v>
      </c>
      <c r="O1694">
        <v>100</v>
      </c>
      <c r="P1694" t="s">
        <v>247</v>
      </c>
      <c r="Q1694"/>
      <c r="R1694">
        <v>30</v>
      </c>
      <c r="S1694">
        <v>500</v>
      </c>
      <c r="T1694" t="s">
        <v>376</v>
      </c>
    </row>
    <row r="1695" spans="2:20" hidden="1" x14ac:dyDescent="0.45">
      <c r="F1695" t="s">
        <v>1333</v>
      </c>
      <c r="G1695" t="s">
        <v>1334</v>
      </c>
      <c r="H1695" t="s">
        <v>1270</v>
      </c>
      <c r="I1695" t="s">
        <v>225</v>
      </c>
      <c r="J1695" t="s">
        <v>1271</v>
      </c>
      <c r="K1695" t="s">
        <v>1219</v>
      </c>
      <c r="M1695" t="s">
        <v>228</v>
      </c>
      <c r="N1695" t="s">
        <v>246</v>
      </c>
      <c r="O1695">
        <v>100</v>
      </c>
      <c r="P1695" t="s">
        <v>247</v>
      </c>
      <c r="Q1695"/>
      <c r="R1695">
        <v>30</v>
      </c>
      <c r="S1695">
        <v>500</v>
      </c>
      <c r="T1695" t="s">
        <v>376</v>
      </c>
    </row>
    <row r="1696" spans="2:20" ht="42.75" hidden="1" x14ac:dyDescent="0.45">
      <c r="B1696" s="29" t="s">
        <v>25</v>
      </c>
      <c r="F1696" t="s">
        <v>1333</v>
      </c>
      <c r="G1696" t="s">
        <v>1334</v>
      </c>
      <c r="H1696" t="s">
        <v>1270</v>
      </c>
      <c r="I1696" t="s">
        <v>225</v>
      </c>
      <c r="J1696" t="s">
        <v>1271</v>
      </c>
      <c r="K1696" t="s">
        <v>1219</v>
      </c>
      <c r="M1696" t="s">
        <v>228</v>
      </c>
      <c r="N1696" t="s">
        <v>25</v>
      </c>
      <c r="O1696">
        <v>300</v>
      </c>
      <c r="P1696" t="s">
        <v>237</v>
      </c>
      <c r="Q1696"/>
      <c r="R1696">
        <v>50</v>
      </c>
      <c r="S1696">
        <v>4000</v>
      </c>
      <c r="T1696" s="20" t="s">
        <v>1337</v>
      </c>
    </row>
    <row r="1697" spans="2:20" hidden="1" x14ac:dyDescent="0.45">
      <c r="F1697" t="s">
        <v>1333</v>
      </c>
      <c r="G1697" t="s">
        <v>1334</v>
      </c>
      <c r="H1697" t="s">
        <v>1270</v>
      </c>
      <c r="I1697" t="s">
        <v>225</v>
      </c>
      <c r="J1697" t="s">
        <v>1271</v>
      </c>
      <c r="K1697" t="s">
        <v>1219</v>
      </c>
      <c r="M1697" t="s">
        <v>228</v>
      </c>
      <c r="N1697" t="s">
        <v>236</v>
      </c>
      <c r="O1697">
        <v>40</v>
      </c>
      <c r="P1697" t="s">
        <v>237</v>
      </c>
      <c r="Q1697"/>
      <c r="R1697">
        <v>20</v>
      </c>
      <c r="S1697">
        <v>80</v>
      </c>
      <c r="T1697" t="s">
        <v>1262</v>
      </c>
    </row>
    <row r="1698" spans="2:20" hidden="1" x14ac:dyDescent="0.45">
      <c r="F1698" t="s">
        <v>1333</v>
      </c>
      <c r="G1698" t="s">
        <v>1334</v>
      </c>
      <c r="H1698" t="s">
        <v>1270</v>
      </c>
      <c r="I1698" t="s">
        <v>225</v>
      </c>
      <c r="J1698" t="s">
        <v>1271</v>
      </c>
      <c r="K1698" t="s">
        <v>1219</v>
      </c>
      <c r="M1698" t="s">
        <v>228</v>
      </c>
      <c r="N1698" t="s">
        <v>240</v>
      </c>
      <c r="O1698">
        <v>27</v>
      </c>
      <c r="P1698" t="s">
        <v>234</v>
      </c>
      <c r="Q1698"/>
      <c r="R1698">
        <v>0.5</v>
      </c>
      <c r="S1698">
        <v>118</v>
      </c>
      <c r="T1698" t="s">
        <v>1220</v>
      </c>
    </row>
    <row r="1699" spans="2:20" hidden="1" x14ac:dyDescent="0.45">
      <c r="F1699" t="s">
        <v>1333</v>
      </c>
      <c r="G1699" t="s">
        <v>1334</v>
      </c>
      <c r="H1699" t="s">
        <v>1270</v>
      </c>
      <c r="I1699" t="s">
        <v>225</v>
      </c>
      <c r="J1699" t="s">
        <v>1271</v>
      </c>
      <c r="K1699" t="s">
        <v>1219</v>
      </c>
      <c r="M1699" t="s">
        <v>228</v>
      </c>
      <c r="N1699" t="s">
        <v>400</v>
      </c>
      <c r="O1699">
        <v>37</v>
      </c>
      <c r="P1699" t="s">
        <v>237</v>
      </c>
      <c r="Q1699"/>
      <c r="R1699">
        <v>18</v>
      </c>
      <c r="S1699">
        <v>74</v>
      </c>
      <c r="T1699" t="s">
        <v>1259</v>
      </c>
    </row>
    <row r="1700" spans="2:20" hidden="1" x14ac:dyDescent="0.45">
      <c r="F1700" t="s">
        <v>1333</v>
      </c>
      <c r="G1700" t="s">
        <v>1334</v>
      </c>
      <c r="H1700" t="s">
        <v>1270</v>
      </c>
      <c r="I1700" t="s">
        <v>225</v>
      </c>
      <c r="J1700" t="s">
        <v>1271</v>
      </c>
      <c r="K1700" t="s">
        <v>1219</v>
      </c>
      <c r="M1700" t="s">
        <v>228</v>
      </c>
      <c r="N1700" t="s">
        <v>279</v>
      </c>
      <c r="O1700">
        <v>2</v>
      </c>
      <c r="P1700" t="s">
        <v>234</v>
      </c>
      <c r="Q1700"/>
      <c r="R1700">
        <v>0.5</v>
      </c>
      <c r="S1700">
        <v>16</v>
      </c>
      <c r="T1700" t="s">
        <v>1228</v>
      </c>
    </row>
    <row r="1701" spans="2:20" hidden="1" x14ac:dyDescent="0.45">
      <c r="B1701" s="29" t="s">
        <v>24</v>
      </c>
      <c r="F1701" t="s">
        <v>1333</v>
      </c>
      <c r="G1701" t="s">
        <v>1334</v>
      </c>
      <c r="H1701" t="s">
        <v>1270</v>
      </c>
      <c r="I1701" t="s">
        <v>225</v>
      </c>
      <c r="J1701" t="s">
        <v>1271</v>
      </c>
      <c r="K1701" t="s">
        <v>1219</v>
      </c>
      <c r="M1701" t="s">
        <v>228</v>
      </c>
      <c r="N1701" t="s">
        <v>261</v>
      </c>
      <c r="O1701">
        <v>12</v>
      </c>
      <c r="P1701" t="s">
        <v>237</v>
      </c>
      <c r="Q1701"/>
      <c r="R1701">
        <v>5</v>
      </c>
      <c r="S1701">
        <v>300</v>
      </c>
      <c r="T1701" t="s">
        <v>1335</v>
      </c>
    </row>
    <row r="1702" spans="2:20" hidden="1" x14ac:dyDescent="0.45">
      <c r="F1702" t="s">
        <v>1333</v>
      </c>
      <c r="G1702" t="s">
        <v>1334</v>
      </c>
      <c r="H1702" t="s">
        <v>1270</v>
      </c>
      <c r="I1702" t="s">
        <v>225</v>
      </c>
      <c r="J1702" t="s">
        <v>1271</v>
      </c>
      <c r="K1702" t="s">
        <v>1219</v>
      </c>
      <c r="M1702" t="s">
        <v>228</v>
      </c>
      <c r="N1702" t="s">
        <v>272</v>
      </c>
      <c r="O1702">
        <v>4</v>
      </c>
      <c r="P1702" t="s">
        <v>234</v>
      </c>
      <c r="Q1702"/>
      <c r="R1702">
        <v>2</v>
      </c>
      <c r="S1702">
        <v>8</v>
      </c>
      <c r="T1702" t="s">
        <v>348</v>
      </c>
    </row>
    <row r="1703" spans="2:20" hidden="1" x14ac:dyDescent="0.45">
      <c r="F1703" t="s">
        <v>1333</v>
      </c>
      <c r="G1703" t="s">
        <v>1334</v>
      </c>
      <c r="H1703" t="s">
        <v>1249</v>
      </c>
      <c r="I1703" t="s">
        <v>225</v>
      </c>
      <c r="J1703" t="s">
        <v>1250</v>
      </c>
      <c r="K1703" t="s">
        <v>1219</v>
      </c>
      <c r="M1703" t="s">
        <v>228</v>
      </c>
      <c r="N1703" t="s">
        <v>242</v>
      </c>
      <c r="O1703">
        <v>23</v>
      </c>
      <c r="P1703" t="s">
        <v>234</v>
      </c>
      <c r="Q1703"/>
      <c r="R1703">
        <v>1</v>
      </c>
      <c r="S1703">
        <v>100</v>
      </c>
      <c r="T1703" t="s">
        <v>1272</v>
      </c>
    </row>
    <row r="1704" spans="2:20" hidden="1" x14ac:dyDescent="0.45">
      <c r="B1704" s="29" t="s">
        <v>24</v>
      </c>
      <c r="F1704" t="s">
        <v>1333</v>
      </c>
      <c r="G1704" t="s">
        <v>1334</v>
      </c>
      <c r="H1704" t="s">
        <v>1249</v>
      </c>
      <c r="I1704" t="s">
        <v>225</v>
      </c>
      <c r="J1704" t="s">
        <v>1250</v>
      </c>
      <c r="K1704" t="s">
        <v>1219</v>
      </c>
      <c r="M1704" t="s">
        <v>228</v>
      </c>
      <c r="N1704" t="s">
        <v>261</v>
      </c>
      <c r="O1704">
        <v>156</v>
      </c>
      <c r="P1704" t="s">
        <v>237</v>
      </c>
      <c r="Q1704"/>
      <c r="R1704">
        <v>5</v>
      </c>
      <c r="S1704">
        <v>400</v>
      </c>
      <c r="T1704" t="s">
        <v>1338</v>
      </c>
    </row>
    <row r="1705" spans="2:20" hidden="1" x14ac:dyDescent="0.45">
      <c r="F1705" t="s">
        <v>1333</v>
      </c>
      <c r="G1705" t="s">
        <v>1334</v>
      </c>
      <c r="H1705" t="s">
        <v>1249</v>
      </c>
      <c r="I1705" t="s">
        <v>225</v>
      </c>
      <c r="J1705" t="s">
        <v>1250</v>
      </c>
      <c r="K1705" t="s">
        <v>1219</v>
      </c>
      <c r="M1705" t="s">
        <v>228</v>
      </c>
      <c r="N1705" t="s">
        <v>400</v>
      </c>
      <c r="O1705">
        <v>37</v>
      </c>
      <c r="P1705" t="s">
        <v>237</v>
      </c>
      <c r="Q1705"/>
      <c r="R1705">
        <v>18</v>
      </c>
      <c r="S1705">
        <v>74</v>
      </c>
      <c r="T1705" t="s">
        <v>1259</v>
      </c>
    </row>
    <row r="1706" spans="2:20" hidden="1" x14ac:dyDescent="0.45">
      <c r="B1706" s="29" t="s">
        <v>43</v>
      </c>
      <c r="F1706" t="s">
        <v>1333</v>
      </c>
      <c r="G1706" t="s">
        <v>1334</v>
      </c>
      <c r="H1706" t="s">
        <v>434</v>
      </c>
      <c r="I1706" t="s">
        <v>225</v>
      </c>
      <c r="J1706" t="s">
        <v>1275</v>
      </c>
      <c r="K1706" t="s">
        <v>1276</v>
      </c>
      <c r="M1706" t="s">
        <v>228</v>
      </c>
      <c r="N1706" t="s">
        <v>28</v>
      </c>
      <c r="O1706">
        <v>3</v>
      </c>
      <c r="P1706" t="s">
        <v>237</v>
      </c>
      <c r="Q1706"/>
      <c r="R1706">
        <v>0.75</v>
      </c>
      <c r="S1706">
        <v>6</v>
      </c>
      <c r="T1706" t="s">
        <v>377</v>
      </c>
    </row>
    <row r="1707" spans="2:20" hidden="1" x14ac:dyDescent="0.45">
      <c r="F1707" t="s">
        <v>1333</v>
      </c>
      <c r="G1707" t="s">
        <v>1334</v>
      </c>
      <c r="H1707" t="s">
        <v>301</v>
      </c>
      <c r="I1707" t="s">
        <v>275</v>
      </c>
      <c r="J1707" t="s">
        <v>228</v>
      </c>
      <c r="K1707" t="s">
        <v>1247</v>
      </c>
      <c r="M1707" t="s">
        <v>228</v>
      </c>
      <c r="N1707" t="s">
        <v>259</v>
      </c>
      <c r="O1707">
        <v>0.22</v>
      </c>
      <c r="P1707" t="s">
        <v>257</v>
      </c>
      <c r="Q1707"/>
      <c r="R1707">
        <v>2.1999999999999999E-2</v>
      </c>
      <c r="S1707">
        <v>1.5</v>
      </c>
      <c r="T1707" t="s">
        <v>1241</v>
      </c>
    </row>
    <row r="1708" spans="2:20" hidden="1" x14ac:dyDescent="0.45">
      <c r="F1708" t="s">
        <v>1333</v>
      </c>
      <c r="G1708" t="s">
        <v>1334</v>
      </c>
      <c r="H1708" t="s">
        <v>301</v>
      </c>
      <c r="I1708" t="s">
        <v>275</v>
      </c>
      <c r="J1708" t="s">
        <v>228</v>
      </c>
      <c r="K1708" t="s">
        <v>1247</v>
      </c>
      <c r="M1708" t="s">
        <v>228</v>
      </c>
      <c r="N1708" t="s">
        <v>291</v>
      </c>
      <c r="O1708">
        <v>0.13</v>
      </c>
      <c r="P1708" t="s">
        <v>257</v>
      </c>
      <c r="Q1708"/>
      <c r="R1708">
        <v>1.2999999999999999E-2</v>
      </c>
      <c r="S1708">
        <v>0.22</v>
      </c>
      <c r="T1708" t="s">
        <v>1241</v>
      </c>
    </row>
    <row r="1709" spans="2:20" hidden="1" x14ac:dyDescent="0.45">
      <c r="F1709" t="s">
        <v>1333</v>
      </c>
      <c r="G1709" t="s">
        <v>1334</v>
      </c>
      <c r="H1709" t="s">
        <v>1249</v>
      </c>
      <c r="I1709" t="s">
        <v>225</v>
      </c>
      <c r="J1709" t="s">
        <v>1250</v>
      </c>
      <c r="K1709" t="s">
        <v>1219</v>
      </c>
      <c r="M1709" t="s">
        <v>228</v>
      </c>
      <c r="N1709" t="s">
        <v>264</v>
      </c>
      <c r="O1709">
        <v>10</v>
      </c>
      <c r="P1709" t="s">
        <v>234</v>
      </c>
      <c r="Q1709"/>
      <c r="R1709">
        <v>5</v>
      </c>
      <c r="S1709">
        <v>20</v>
      </c>
      <c r="T1709" t="s">
        <v>348</v>
      </c>
    </row>
    <row r="1710" spans="2:20" hidden="1" x14ac:dyDescent="0.45">
      <c r="F1710" t="s">
        <v>1333</v>
      </c>
      <c r="G1710" t="s">
        <v>1334</v>
      </c>
      <c r="H1710" t="s">
        <v>434</v>
      </c>
      <c r="I1710" t="s">
        <v>225</v>
      </c>
      <c r="J1710" t="s">
        <v>1275</v>
      </c>
      <c r="K1710" t="s">
        <v>1276</v>
      </c>
      <c r="M1710" t="s">
        <v>228</v>
      </c>
      <c r="N1710" t="s">
        <v>358</v>
      </c>
      <c r="O1710">
        <v>6</v>
      </c>
      <c r="P1710">
        <v>1.5</v>
      </c>
      <c r="Q1710"/>
      <c r="R1710">
        <v>12</v>
      </c>
      <c r="S1710">
        <v>10</v>
      </c>
      <c r="T1710" t="s">
        <v>377</v>
      </c>
    </row>
    <row r="1711" spans="2:20" hidden="1" x14ac:dyDescent="0.45">
      <c r="F1711" t="s">
        <v>1333</v>
      </c>
      <c r="G1711" t="s">
        <v>1334</v>
      </c>
      <c r="H1711" t="s">
        <v>434</v>
      </c>
      <c r="I1711" t="s">
        <v>225</v>
      </c>
      <c r="J1711" t="s">
        <v>1275</v>
      </c>
      <c r="K1711" t="s">
        <v>1276</v>
      </c>
      <c r="M1711" t="s">
        <v>228</v>
      </c>
      <c r="N1711" t="s">
        <v>253</v>
      </c>
      <c r="O1711">
        <v>0.3</v>
      </c>
      <c r="P1711" t="s">
        <v>234</v>
      </c>
      <c r="Q1711"/>
      <c r="R1711">
        <v>7.4999999999999997E-2</v>
      </c>
      <c r="S1711">
        <v>0.6</v>
      </c>
      <c r="T1711" t="s">
        <v>377</v>
      </c>
    </row>
    <row r="1712" spans="2:20" hidden="1" x14ac:dyDescent="0.45">
      <c r="B1712" s="29" t="s">
        <v>27</v>
      </c>
      <c r="F1712" t="s">
        <v>1333</v>
      </c>
      <c r="G1712" t="s">
        <v>1334</v>
      </c>
      <c r="H1712" t="s">
        <v>1249</v>
      </c>
      <c r="I1712" t="s">
        <v>225</v>
      </c>
      <c r="J1712" t="s">
        <v>1250</v>
      </c>
      <c r="K1712" t="s">
        <v>1219</v>
      </c>
      <c r="M1712" t="s">
        <v>228</v>
      </c>
      <c r="N1712" t="s">
        <v>27</v>
      </c>
      <c r="O1712">
        <v>100.5</v>
      </c>
      <c r="P1712" t="s">
        <v>237</v>
      </c>
      <c r="Q1712"/>
      <c r="R1712">
        <v>39.5</v>
      </c>
      <c r="S1712">
        <v>158</v>
      </c>
      <c r="T1712" t="s">
        <v>1277</v>
      </c>
    </row>
    <row r="1713" spans="2:20" hidden="1" x14ac:dyDescent="0.45">
      <c r="F1713" t="s">
        <v>1333</v>
      </c>
      <c r="G1713" t="s">
        <v>1334</v>
      </c>
      <c r="H1713" t="s">
        <v>1249</v>
      </c>
      <c r="I1713" t="s">
        <v>225</v>
      </c>
      <c r="J1713" t="s">
        <v>1250</v>
      </c>
      <c r="K1713" t="s">
        <v>1219</v>
      </c>
      <c r="M1713" t="s">
        <v>228</v>
      </c>
      <c r="N1713" t="s">
        <v>267</v>
      </c>
      <c r="O1713">
        <v>512</v>
      </c>
      <c r="P1713" t="s">
        <v>234</v>
      </c>
      <c r="Q1713"/>
      <c r="R1713">
        <v>80</v>
      </c>
      <c r="S1713">
        <v>1300</v>
      </c>
      <c r="T1713" t="s">
        <v>1220</v>
      </c>
    </row>
    <row r="1714" spans="2:20" hidden="1" x14ac:dyDescent="0.45">
      <c r="F1714" t="s">
        <v>1333</v>
      </c>
      <c r="G1714" t="s">
        <v>1334</v>
      </c>
      <c r="H1714" t="s">
        <v>1244</v>
      </c>
      <c r="I1714" t="s">
        <v>225</v>
      </c>
      <c r="J1714" t="s">
        <v>1245</v>
      </c>
      <c r="K1714" t="s">
        <v>18</v>
      </c>
      <c r="M1714" t="s">
        <v>228</v>
      </c>
      <c r="N1714" t="s">
        <v>267</v>
      </c>
      <c r="O1714">
        <v>2.9</v>
      </c>
      <c r="P1714" t="s">
        <v>234</v>
      </c>
      <c r="Q1714"/>
      <c r="R1714">
        <v>1.5</v>
      </c>
      <c r="S1714">
        <v>5.8</v>
      </c>
      <c r="T1714" t="s">
        <v>1241</v>
      </c>
    </row>
    <row r="1715" spans="2:20" hidden="1" x14ac:dyDescent="0.45">
      <c r="F1715" t="s">
        <v>1333</v>
      </c>
      <c r="G1715" t="s">
        <v>1334</v>
      </c>
      <c r="H1715" t="s">
        <v>439</v>
      </c>
      <c r="I1715" t="s">
        <v>225</v>
      </c>
      <c r="J1715" t="s">
        <v>226</v>
      </c>
      <c r="K1715" t="s">
        <v>227</v>
      </c>
      <c r="M1715" t="s">
        <v>228</v>
      </c>
      <c r="N1715" t="s">
        <v>246</v>
      </c>
      <c r="O1715">
        <v>1.8</v>
      </c>
      <c r="P1715" t="s">
        <v>247</v>
      </c>
      <c r="Q1715"/>
      <c r="R1715">
        <v>0.4</v>
      </c>
      <c r="S1715">
        <v>9</v>
      </c>
      <c r="T1715" t="s">
        <v>1266</v>
      </c>
    </row>
    <row r="1716" spans="2:20" hidden="1" x14ac:dyDescent="0.45">
      <c r="F1716" t="s">
        <v>1333</v>
      </c>
      <c r="G1716" t="s">
        <v>1334</v>
      </c>
      <c r="H1716" t="s">
        <v>439</v>
      </c>
      <c r="I1716" t="s">
        <v>225</v>
      </c>
      <c r="J1716" t="s">
        <v>226</v>
      </c>
      <c r="K1716" t="s">
        <v>227</v>
      </c>
      <c r="M1716" t="s">
        <v>228</v>
      </c>
      <c r="N1716" t="s">
        <v>246</v>
      </c>
      <c r="O1716">
        <v>1.8</v>
      </c>
      <c r="P1716" t="s">
        <v>247</v>
      </c>
      <c r="Q1716"/>
      <c r="R1716">
        <v>0.4</v>
      </c>
      <c r="S1716">
        <v>9</v>
      </c>
      <c r="T1716" t="s">
        <v>1266</v>
      </c>
    </row>
    <row r="1717" spans="2:20" hidden="1" x14ac:dyDescent="0.45">
      <c r="F1717" t="s">
        <v>1333</v>
      </c>
      <c r="G1717" t="s">
        <v>1334</v>
      </c>
      <c r="H1717" t="s">
        <v>439</v>
      </c>
      <c r="I1717" t="s">
        <v>225</v>
      </c>
      <c r="J1717" t="s">
        <v>226</v>
      </c>
      <c r="K1717" t="s">
        <v>227</v>
      </c>
      <c r="M1717" t="s">
        <v>228</v>
      </c>
      <c r="N1717" t="s">
        <v>303</v>
      </c>
      <c r="O1717">
        <v>2E-3</v>
      </c>
      <c r="P1717" t="s">
        <v>234</v>
      </c>
      <c r="Q1717"/>
      <c r="R1717">
        <v>5.0000000000000001E-4</v>
      </c>
      <c r="S1717">
        <v>2E-3</v>
      </c>
      <c r="T1717" t="s">
        <v>1263</v>
      </c>
    </row>
    <row r="1718" spans="2:20" hidden="1" x14ac:dyDescent="0.45">
      <c r="B1718" s="29" t="s">
        <v>29</v>
      </c>
      <c r="F1718" t="s">
        <v>1333</v>
      </c>
      <c r="G1718" t="s">
        <v>1334</v>
      </c>
      <c r="H1718" t="s">
        <v>1244</v>
      </c>
      <c r="I1718" t="s">
        <v>225</v>
      </c>
      <c r="J1718" t="s">
        <v>1245</v>
      </c>
      <c r="K1718" t="s">
        <v>18</v>
      </c>
      <c r="M1718" t="s">
        <v>228</v>
      </c>
      <c r="N1718" t="s">
        <v>29</v>
      </c>
      <c r="O1718">
        <v>0.5</v>
      </c>
      <c r="P1718" t="s">
        <v>237</v>
      </c>
      <c r="Q1718"/>
      <c r="R1718">
        <v>0.05</v>
      </c>
      <c r="S1718">
        <v>1</v>
      </c>
      <c r="T1718" t="s">
        <v>1246</v>
      </c>
    </row>
    <row r="1719" spans="2:20" hidden="1" x14ac:dyDescent="0.45">
      <c r="F1719" t="s">
        <v>1333</v>
      </c>
      <c r="G1719" t="s">
        <v>1334</v>
      </c>
      <c r="H1719" t="s">
        <v>439</v>
      </c>
      <c r="I1719" t="s">
        <v>225</v>
      </c>
      <c r="J1719" t="s">
        <v>226</v>
      </c>
      <c r="K1719" t="s">
        <v>227</v>
      </c>
      <c r="M1719" t="s">
        <v>228</v>
      </c>
      <c r="N1719" t="s">
        <v>279</v>
      </c>
      <c r="O1719">
        <v>5.0000000000000001E-3</v>
      </c>
      <c r="P1719" t="s">
        <v>234</v>
      </c>
      <c r="Q1719"/>
      <c r="R1719">
        <v>2.5000000000000001E-3</v>
      </c>
      <c r="S1719">
        <v>0.01</v>
      </c>
      <c r="T1719" t="s">
        <v>1263</v>
      </c>
    </row>
    <row r="1720" spans="2:20" hidden="1" x14ac:dyDescent="0.45">
      <c r="B1720" s="29" t="s">
        <v>30</v>
      </c>
      <c r="F1720" t="s">
        <v>1333</v>
      </c>
      <c r="G1720" t="s">
        <v>1334</v>
      </c>
      <c r="H1720" t="s">
        <v>439</v>
      </c>
      <c r="I1720" t="s">
        <v>225</v>
      </c>
      <c r="J1720" t="s">
        <v>226</v>
      </c>
      <c r="K1720" t="s">
        <v>227</v>
      </c>
      <c r="M1720" t="s">
        <v>228</v>
      </c>
      <c r="N1720" t="s">
        <v>30</v>
      </c>
      <c r="O1720">
        <v>33.5</v>
      </c>
      <c r="P1720" t="s">
        <v>229</v>
      </c>
      <c r="Q1720"/>
      <c r="R1720">
        <v>20.100000000000001</v>
      </c>
      <c r="S1720">
        <v>46.9</v>
      </c>
      <c r="T1720" t="s">
        <v>1264</v>
      </c>
    </row>
    <row r="1721" spans="2:20" hidden="1" x14ac:dyDescent="0.45">
      <c r="F1721" t="s">
        <v>1333</v>
      </c>
      <c r="G1721" t="s">
        <v>1334</v>
      </c>
      <c r="H1721" t="s">
        <v>1244</v>
      </c>
      <c r="I1721" t="s">
        <v>225</v>
      </c>
      <c r="J1721" t="s">
        <v>1245</v>
      </c>
      <c r="K1721" t="s">
        <v>18</v>
      </c>
      <c r="M1721" t="s">
        <v>228</v>
      </c>
      <c r="N1721" t="s">
        <v>233</v>
      </c>
      <c r="O1721">
        <v>0.05</v>
      </c>
      <c r="P1721" t="s">
        <v>234</v>
      </c>
      <c r="Q1721"/>
      <c r="R1721">
        <v>1.2500000000000001E-2</v>
      </c>
      <c r="S1721">
        <v>0.05</v>
      </c>
      <c r="T1721" t="s">
        <v>1241</v>
      </c>
    </row>
    <row r="1722" spans="2:20" hidden="1" x14ac:dyDescent="0.45">
      <c r="F1722" t="s">
        <v>1333</v>
      </c>
      <c r="G1722" t="s">
        <v>1334</v>
      </c>
      <c r="H1722" t="s">
        <v>1244</v>
      </c>
      <c r="I1722" t="s">
        <v>225</v>
      </c>
      <c r="J1722" t="s">
        <v>1245</v>
      </c>
      <c r="K1722" t="s">
        <v>18</v>
      </c>
      <c r="M1722" t="s">
        <v>228</v>
      </c>
      <c r="N1722" t="s">
        <v>265</v>
      </c>
      <c r="O1722">
        <v>0.01</v>
      </c>
      <c r="P1722" t="s">
        <v>234</v>
      </c>
      <c r="Q1722"/>
      <c r="R1722">
        <v>5.0000000000000001E-3</v>
      </c>
      <c r="S1722">
        <v>0.02</v>
      </c>
      <c r="T1722" t="s">
        <v>1241</v>
      </c>
    </row>
    <row r="1723" spans="2:20" hidden="1" x14ac:dyDescent="0.45">
      <c r="F1723" t="s">
        <v>1333</v>
      </c>
      <c r="G1723" t="s">
        <v>1334</v>
      </c>
      <c r="H1723" t="s">
        <v>1244</v>
      </c>
      <c r="I1723" t="s">
        <v>225</v>
      </c>
      <c r="J1723" t="s">
        <v>1245</v>
      </c>
      <c r="K1723" t="s">
        <v>18</v>
      </c>
      <c r="M1723" t="s">
        <v>228</v>
      </c>
      <c r="N1723" t="s">
        <v>279</v>
      </c>
      <c r="O1723">
        <v>0.05</v>
      </c>
      <c r="P1723" t="s">
        <v>234</v>
      </c>
      <c r="Q1723"/>
      <c r="R1723">
        <v>2.5000000000000001E-2</v>
      </c>
      <c r="S1723">
        <v>0.1</v>
      </c>
      <c r="T1723" t="s">
        <v>1241</v>
      </c>
    </row>
    <row r="1724" spans="2:20" hidden="1" x14ac:dyDescent="0.45">
      <c r="B1724" s="29" t="s">
        <v>43</v>
      </c>
      <c r="F1724" t="s">
        <v>1333</v>
      </c>
      <c r="G1724" t="s">
        <v>1334</v>
      </c>
      <c r="H1724" t="s">
        <v>1244</v>
      </c>
      <c r="I1724" t="s">
        <v>225</v>
      </c>
      <c r="J1724" t="s">
        <v>1245</v>
      </c>
      <c r="K1724" t="s">
        <v>18</v>
      </c>
      <c r="M1724" t="s">
        <v>228</v>
      </c>
      <c r="N1724" t="s">
        <v>28</v>
      </c>
      <c r="O1724">
        <v>2</v>
      </c>
      <c r="P1724" t="s">
        <v>237</v>
      </c>
      <c r="Q1724"/>
      <c r="R1724">
        <v>1</v>
      </c>
      <c r="S1724">
        <v>3</v>
      </c>
      <c r="T1724" t="s">
        <v>1260</v>
      </c>
    </row>
    <row r="1725" spans="2:20" hidden="1" x14ac:dyDescent="0.45">
      <c r="B1725" s="29" t="s">
        <v>29</v>
      </c>
      <c r="F1725" t="s">
        <v>1333</v>
      </c>
      <c r="G1725" t="s">
        <v>1334</v>
      </c>
      <c r="H1725" t="s">
        <v>1244</v>
      </c>
      <c r="I1725" t="s">
        <v>225</v>
      </c>
      <c r="J1725" t="s">
        <v>1245</v>
      </c>
      <c r="K1725" t="s">
        <v>18</v>
      </c>
      <c r="M1725" t="s">
        <v>228</v>
      </c>
      <c r="N1725" t="s">
        <v>29</v>
      </c>
      <c r="O1725">
        <v>0.5</v>
      </c>
      <c r="P1725" t="s">
        <v>237</v>
      </c>
      <c r="Q1725"/>
      <c r="R1725">
        <v>0.05</v>
      </c>
      <c r="S1725">
        <v>1</v>
      </c>
      <c r="T1725" t="s">
        <v>1246</v>
      </c>
    </row>
    <row r="1726" spans="2:20" hidden="1" x14ac:dyDescent="0.45">
      <c r="F1726" t="s">
        <v>1333</v>
      </c>
      <c r="G1726" t="s">
        <v>1334</v>
      </c>
      <c r="H1726" t="s">
        <v>1244</v>
      </c>
      <c r="I1726" t="s">
        <v>225</v>
      </c>
      <c r="J1726" t="s">
        <v>1245</v>
      </c>
      <c r="K1726" t="s">
        <v>18</v>
      </c>
      <c r="M1726" t="s">
        <v>228</v>
      </c>
      <c r="N1726" t="s">
        <v>236</v>
      </c>
      <c r="O1726">
        <v>2</v>
      </c>
      <c r="P1726" t="s">
        <v>237</v>
      </c>
      <c r="Q1726"/>
      <c r="R1726">
        <v>1</v>
      </c>
      <c r="S1726">
        <v>3</v>
      </c>
      <c r="T1726" t="s">
        <v>1246</v>
      </c>
    </row>
    <row r="1727" spans="2:20" hidden="1" x14ac:dyDescent="0.45">
      <c r="F1727" t="s">
        <v>1333</v>
      </c>
      <c r="G1727" t="s">
        <v>1334</v>
      </c>
      <c r="H1727" t="s">
        <v>1244</v>
      </c>
      <c r="I1727" t="s">
        <v>225</v>
      </c>
      <c r="J1727" t="s">
        <v>1245</v>
      </c>
      <c r="K1727" t="s">
        <v>18</v>
      </c>
      <c r="M1727" t="s">
        <v>228</v>
      </c>
      <c r="N1727" t="s">
        <v>262</v>
      </c>
      <c r="O1727">
        <v>0.1</v>
      </c>
      <c r="P1727" t="s">
        <v>234</v>
      </c>
      <c r="Q1727"/>
      <c r="R1727">
        <v>2.5000000000000001E-2</v>
      </c>
      <c r="S1727">
        <v>0.1</v>
      </c>
      <c r="T1727" t="s">
        <v>1241</v>
      </c>
    </row>
    <row r="1728" spans="2:20" hidden="1" x14ac:dyDescent="0.45">
      <c r="F1728" t="s">
        <v>1333</v>
      </c>
      <c r="G1728" t="s">
        <v>1334</v>
      </c>
      <c r="H1728" t="s">
        <v>1244</v>
      </c>
      <c r="I1728" t="s">
        <v>225</v>
      </c>
      <c r="J1728" t="s">
        <v>1245</v>
      </c>
      <c r="K1728" t="s">
        <v>18</v>
      </c>
      <c r="M1728" t="s">
        <v>228</v>
      </c>
      <c r="N1728" t="s">
        <v>240</v>
      </c>
      <c r="O1728">
        <v>0.04</v>
      </c>
      <c r="P1728" t="s">
        <v>234</v>
      </c>
      <c r="Q1728"/>
      <c r="R1728">
        <v>0.02</v>
      </c>
      <c r="S1728">
        <v>0.08</v>
      </c>
      <c r="T1728" t="s">
        <v>1241</v>
      </c>
    </row>
    <row r="1729" spans="2:20" hidden="1" x14ac:dyDescent="0.45">
      <c r="F1729" t="s">
        <v>1333</v>
      </c>
      <c r="G1729" t="s">
        <v>1334</v>
      </c>
      <c r="H1729" t="s">
        <v>1244</v>
      </c>
      <c r="I1729" t="s">
        <v>225</v>
      </c>
      <c r="J1729" t="s">
        <v>1245</v>
      </c>
      <c r="K1729" t="s">
        <v>18</v>
      </c>
      <c r="M1729" t="s">
        <v>228</v>
      </c>
      <c r="N1729" t="s">
        <v>253</v>
      </c>
      <c r="O1729">
        <v>3.0000000000000001E-3</v>
      </c>
      <c r="P1729" t="s">
        <v>234</v>
      </c>
      <c r="Q1729"/>
      <c r="R1729">
        <v>7.5000000000000002E-4</v>
      </c>
      <c r="S1729">
        <v>3.0000000000000001E-3</v>
      </c>
      <c r="T1729" t="s">
        <v>1241</v>
      </c>
    </row>
    <row r="1730" spans="2:20" hidden="1" x14ac:dyDescent="0.45">
      <c r="F1730" t="s">
        <v>1333</v>
      </c>
      <c r="G1730" t="s">
        <v>1334</v>
      </c>
      <c r="H1730" t="s">
        <v>1267</v>
      </c>
      <c r="I1730" t="s">
        <v>225</v>
      </c>
      <c r="J1730" t="s">
        <v>226</v>
      </c>
      <c r="K1730" t="s">
        <v>18</v>
      </c>
      <c r="M1730" t="s">
        <v>228</v>
      </c>
      <c r="N1730" t="s">
        <v>303</v>
      </c>
      <c r="O1730">
        <v>1.0999999999999999E-2</v>
      </c>
      <c r="P1730" t="s">
        <v>234</v>
      </c>
      <c r="Q1730"/>
      <c r="R1730">
        <v>3.7000000000000002E-3</v>
      </c>
      <c r="S1730">
        <v>3.4000000000000002E-2</v>
      </c>
      <c r="T1730" t="s">
        <v>1254</v>
      </c>
    </row>
    <row r="1731" spans="2:20" hidden="1" x14ac:dyDescent="0.45">
      <c r="F1731" t="s">
        <v>1333</v>
      </c>
      <c r="G1731" t="s">
        <v>1334</v>
      </c>
      <c r="H1731" t="s">
        <v>1267</v>
      </c>
      <c r="I1731" t="s">
        <v>225</v>
      </c>
      <c r="J1731" t="s">
        <v>226</v>
      </c>
      <c r="K1731" t="s">
        <v>18</v>
      </c>
      <c r="M1731" t="s">
        <v>228</v>
      </c>
      <c r="N1731" t="s">
        <v>264</v>
      </c>
      <c r="O1731">
        <v>0.56000000000000005</v>
      </c>
      <c r="P1731" t="s">
        <v>257</v>
      </c>
      <c r="Q1731"/>
      <c r="R1731">
        <v>0.19</v>
      </c>
      <c r="S1731">
        <v>0.56000000000000005</v>
      </c>
      <c r="T1731" t="s">
        <v>1254</v>
      </c>
    </row>
    <row r="1732" spans="2:20" hidden="1" x14ac:dyDescent="0.45">
      <c r="F1732" t="s">
        <v>1333</v>
      </c>
      <c r="G1732" t="s">
        <v>1334</v>
      </c>
      <c r="H1732" t="s">
        <v>1267</v>
      </c>
      <c r="I1732" t="s">
        <v>225</v>
      </c>
      <c r="J1732" t="s">
        <v>226</v>
      </c>
      <c r="K1732" t="s">
        <v>18</v>
      </c>
      <c r="M1732" t="s">
        <v>228</v>
      </c>
      <c r="N1732" t="s">
        <v>240</v>
      </c>
      <c r="O1732">
        <v>1.5E-3</v>
      </c>
      <c r="P1732" t="s">
        <v>234</v>
      </c>
      <c r="Q1732"/>
      <c r="R1732">
        <v>7.5000000000000002E-4</v>
      </c>
      <c r="S1732">
        <v>3.0000000000000001E-3</v>
      </c>
      <c r="T1732" t="s">
        <v>1257</v>
      </c>
    </row>
    <row r="1733" spans="2:20" hidden="1" x14ac:dyDescent="0.45">
      <c r="F1733" t="s">
        <v>1333</v>
      </c>
      <c r="G1733" t="s">
        <v>1334</v>
      </c>
      <c r="H1733" t="s">
        <v>1267</v>
      </c>
      <c r="I1733" t="s">
        <v>225</v>
      </c>
      <c r="J1733" t="s">
        <v>226</v>
      </c>
      <c r="K1733" t="s">
        <v>18</v>
      </c>
      <c r="M1733" t="s">
        <v>228</v>
      </c>
      <c r="N1733" t="s">
        <v>253</v>
      </c>
      <c r="O1733">
        <v>2.5000000000000001E-4</v>
      </c>
      <c r="P1733" t="s">
        <v>234</v>
      </c>
      <c r="Q1733"/>
      <c r="R1733">
        <v>1.2999999999999999E-4</v>
      </c>
      <c r="S1733">
        <v>5.0000000000000001E-4</v>
      </c>
      <c r="T1733" t="s">
        <v>1257</v>
      </c>
    </row>
    <row r="1734" spans="2:20" hidden="1" x14ac:dyDescent="0.45">
      <c r="F1734" t="s">
        <v>1333</v>
      </c>
      <c r="G1734" t="s">
        <v>1334</v>
      </c>
      <c r="H1734" t="s">
        <v>1267</v>
      </c>
      <c r="I1734" t="s">
        <v>225</v>
      </c>
      <c r="J1734" t="s">
        <v>226</v>
      </c>
      <c r="K1734" t="s">
        <v>18</v>
      </c>
      <c r="M1734" t="s">
        <v>228</v>
      </c>
      <c r="N1734" t="s">
        <v>253</v>
      </c>
      <c r="O1734">
        <v>2.5000000000000001E-4</v>
      </c>
      <c r="P1734" t="s">
        <v>234</v>
      </c>
      <c r="Q1734"/>
      <c r="R1734">
        <v>1.2999999999999999E-4</v>
      </c>
      <c r="S1734">
        <v>5.0000000000000001E-4</v>
      </c>
      <c r="T1734" t="s">
        <v>1257</v>
      </c>
    </row>
    <row r="1735" spans="2:20" hidden="1" x14ac:dyDescent="0.45">
      <c r="F1735" t="s">
        <v>1333</v>
      </c>
      <c r="G1735" t="s">
        <v>1334</v>
      </c>
      <c r="H1735" t="s">
        <v>1267</v>
      </c>
      <c r="I1735" t="s">
        <v>225</v>
      </c>
      <c r="J1735" t="s">
        <v>226</v>
      </c>
      <c r="K1735" t="s">
        <v>18</v>
      </c>
      <c r="M1735" t="s">
        <v>228</v>
      </c>
      <c r="N1735" t="s">
        <v>242</v>
      </c>
      <c r="O1735">
        <v>7.6000000000000004E-4</v>
      </c>
      <c r="P1735" t="s">
        <v>234</v>
      </c>
      <c r="Q1735"/>
      <c r="R1735">
        <v>3.8000000000000002E-4</v>
      </c>
      <c r="S1735">
        <v>1.5E-3</v>
      </c>
      <c r="T1735" t="s">
        <v>1257</v>
      </c>
    </row>
    <row r="1736" spans="2:20" hidden="1" x14ac:dyDescent="0.45">
      <c r="F1736" t="s">
        <v>1333</v>
      </c>
      <c r="G1736" t="s">
        <v>1334</v>
      </c>
      <c r="H1736" t="s">
        <v>439</v>
      </c>
      <c r="I1736" t="s">
        <v>225</v>
      </c>
      <c r="J1736" t="s">
        <v>226</v>
      </c>
      <c r="K1736" t="s">
        <v>227</v>
      </c>
      <c r="M1736" t="s">
        <v>228</v>
      </c>
      <c r="N1736" t="s">
        <v>240</v>
      </c>
      <c r="O1736">
        <v>1.2E-2</v>
      </c>
      <c r="P1736" t="s">
        <v>234</v>
      </c>
      <c r="Q1736"/>
      <c r="R1736">
        <v>6.0000000000000001E-3</v>
      </c>
      <c r="S1736">
        <v>2.4E-2</v>
      </c>
      <c r="T1736" t="s">
        <v>1263</v>
      </c>
    </row>
    <row r="1737" spans="2:20" hidden="1" x14ac:dyDescent="0.45">
      <c r="B1737" s="29" t="s">
        <v>30</v>
      </c>
      <c r="F1737" t="s">
        <v>1333</v>
      </c>
      <c r="G1737" t="s">
        <v>1334</v>
      </c>
      <c r="H1737" t="s">
        <v>1267</v>
      </c>
      <c r="I1737" t="s">
        <v>225</v>
      </c>
      <c r="J1737" t="s">
        <v>226</v>
      </c>
      <c r="K1737" t="s">
        <v>18</v>
      </c>
      <c r="M1737" t="s">
        <v>228</v>
      </c>
      <c r="N1737" t="s">
        <v>30</v>
      </c>
      <c r="O1737">
        <v>2.5</v>
      </c>
      <c r="P1737" t="s">
        <v>229</v>
      </c>
      <c r="Q1737"/>
      <c r="R1737">
        <v>1.5</v>
      </c>
      <c r="S1737">
        <v>3.5</v>
      </c>
      <c r="T1737" t="s">
        <v>1268</v>
      </c>
    </row>
    <row r="1738" spans="2:20" hidden="1" x14ac:dyDescent="0.45">
      <c r="B1738" s="29" t="s">
        <v>30</v>
      </c>
      <c r="F1738" t="s">
        <v>1333</v>
      </c>
      <c r="G1738" t="s">
        <v>1334</v>
      </c>
      <c r="H1738" t="s">
        <v>1267</v>
      </c>
      <c r="I1738" t="s">
        <v>225</v>
      </c>
      <c r="J1738" t="s">
        <v>226</v>
      </c>
      <c r="K1738" t="s">
        <v>18</v>
      </c>
      <c r="M1738" t="s">
        <v>228</v>
      </c>
      <c r="N1738" t="s">
        <v>30</v>
      </c>
      <c r="O1738">
        <v>2.5</v>
      </c>
      <c r="P1738" t="s">
        <v>229</v>
      </c>
      <c r="Q1738"/>
      <c r="R1738">
        <v>1.5</v>
      </c>
      <c r="S1738">
        <v>3.5</v>
      </c>
      <c r="T1738" t="s">
        <v>1268</v>
      </c>
    </row>
    <row r="1739" spans="2:20" hidden="1" x14ac:dyDescent="0.45">
      <c r="B1739" s="29" t="s">
        <v>30</v>
      </c>
      <c r="F1739" t="s">
        <v>1333</v>
      </c>
      <c r="G1739" t="s">
        <v>1334</v>
      </c>
      <c r="H1739" t="s">
        <v>1267</v>
      </c>
      <c r="I1739" t="s">
        <v>225</v>
      </c>
      <c r="J1739" t="s">
        <v>226</v>
      </c>
      <c r="K1739" t="s">
        <v>18</v>
      </c>
      <c r="M1739" t="s">
        <v>228</v>
      </c>
      <c r="N1739" t="s">
        <v>30</v>
      </c>
      <c r="O1739">
        <v>2.5</v>
      </c>
      <c r="P1739" t="s">
        <v>229</v>
      </c>
      <c r="Q1739"/>
      <c r="R1739">
        <v>1.5</v>
      </c>
      <c r="S1739">
        <v>3.5</v>
      </c>
      <c r="T1739" t="s">
        <v>1268</v>
      </c>
    </row>
    <row r="1740" spans="2:20" hidden="1" x14ac:dyDescent="0.45">
      <c r="F1740" t="s">
        <v>1333</v>
      </c>
      <c r="G1740" t="s">
        <v>1334</v>
      </c>
      <c r="H1740" t="s">
        <v>1244</v>
      </c>
      <c r="I1740" t="s">
        <v>225</v>
      </c>
      <c r="J1740" t="s">
        <v>1245</v>
      </c>
      <c r="K1740" t="s">
        <v>18</v>
      </c>
      <c r="M1740" t="s">
        <v>228</v>
      </c>
      <c r="N1740" t="s">
        <v>267</v>
      </c>
      <c r="O1740">
        <v>2.9</v>
      </c>
      <c r="P1740" t="s">
        <v>234</v>
      </c>
      <c r="Q1740"/>
      <c r="R1740">
        <v>1.5</v>
      </c>
      <c r="S1740">
        <v>5.8</v>
      </c>
      <c r="T1740" t="s">
        <v>1241</v>
      </c>
    </row>
    <row r="1741" spans="2:20" hidden="1" x14ac:dyDescent="0.45">
      <c r="B1741" s="29" t="s">
        <v>43</v>
      </c>
      <c r="F1741" t="s">
        <v>1333</v>
      </c>
      <c r="G1741" t="s">
        <v>1334</v>
      </c>
      <c r="H1741" t="s">
        <v>1244</v>
      </c>
      <c r="I1741" t="s">
        <v>225</v>
      </c>
      <c r="J1741" t="s">
        <v>1245</v>
      </c>
      <c r="K1741" t="s">
        <v>18</v>
      </c>
      <c r="M1741" t="s">
        <v>228</v>
      </c>
      <c r="N1741" t="s">
        <v>28</v>
      </c>
      <c r="O1741">
        <v>2</v>
      </c>
      <c r="P1741" t="s">
        <v>237</v>
      </c>
      <c r="Q1741"/>
      <c r="R1741">
        <v>1</v>
      </c>
      <c r="S1741">
        <v>3</v>
      </c>
      <c r="T1741" t="s">
        <v>1260</v>
      </c>
    </row>
    <row r="1742" spans="2:20" hidden="1" x14ac:dyDescent="0.45">
      <c r="B1742" s="29" t="s">
        <v>25</v>
      </c>
      <c r="F1742" t="s">
        <v>1333</v>
      </c>
      <c r="G1742" t="s">
        <v>1334</v>
      </c>
      <c r="H1742" t="s">
        <v>284</v>
      </c>
      <c r="I1742" t="s">
        <v>275</v>
      </c>
      <c r="J1742" t="s">
        <v>228</v>
      </c>
      <c r="K1742" t="s">
        <v>1242</v>
      </c>
      <c r="M1742" t="s">
        <v>228</v>
      </c>
      <c r="N1742" t="s">
        <v>25</v>
      </c>
      <c r="O1742">
        <v>931</v>
      </c>
      <c r="P1742" t="s">
        <v>237</v>
      </c>
      <c r="Q1742"/>
      <c r="R1742">
        <v>150</v>
      </c>
      <c r="S1742">
        <v>2000</v>
      </c>
      <c r="T1742" t="s">
        <v>377</v>
      </c>
    </row>
    <row r="1743" spans="2:20" hidden="1" x14ac:dyDescent="0.45">
      <c r="F1743" t="s">
        <v>1333</v>
      </c>
      <c r="G1743" t="s">
        <v>1334</v>
      </c>
      <c r="H1743" t="s">
        <v>1239</v>
      </c>
      <c r="I1743" t="s">
        <v>225</v>
      </c>
      <c r="J1743" t="s">
        <v>1240</v>
      </c>
      <c r="K1743" t="s">
        <v>227</v>
      </c>
      <c r="M1743" t="s">
        <v>228</v>
      </c>
      <c r="N1743" t="s">
        <v>291</v>
      </c>
      <c r="O1743">
        <v>0.13</v>
      </c>
      <c r="P1743" t="s">
        <v>1314</v>
      </c>
      <c r="Q1743"/>
      <c r="R1743">
        <v>1.2999999999999999E-2</v>
      </c>
      <c r="S1743">
        <v>0.13</v>
      </c>
      <c r="T1743" t="s">
        <v>1241</v>
      </c>
    </row>
    <row r="1744" spans="2:20" hidden="1" x14ac:dyDescent="0.45">
      <c r="B1744" s="29" t="s">
        <v>24</v>
      </c>
      <c r="F1744" t="s">
        <v>1333</v>
      </c>
      <c r="G1744" t="s">
        <v>1334</v>
      </c>
      <c r="H1744" t="s">
        <v>284</v>
      </c>
      <c r="I1744" t="s">
        <v>275</v>
      </c>
      <c r="J1744" t="s">
        <v>228</v>
      </c>
      <c r="K1744" t="s">
        <v>1242</v>
      </c>
      <c r="M1744" t="s">
        <v>228</v>
      </c>
      <c r="N1744" t="s">
        <v>261</v>
      </c>
      <c r="O1744">
        <v>88.8</v>
      </c>
      <c r="P1744" t="s">
        <v>237</v>
      </c>
      <c r="Q1744"/>
      <c r="R1744">
        <v>10</v>
      </c>
      <c r="S1744">
        <v>300</v>
      </c>
      <c r="T1744" t="s">
        <v>377</v>
      </c>
    </row>
    <row r="1745" spans="2:20" hidden="1" x14ac:dyDescent="0.45">
      <c r="F1745" t="s">
        <v>1333</v>
      </c>
      <c r="G1745" t="s">
        <v>1334</v>
      </c>
      <c r="H1745" t="s">
        <v>284</v>
      </c>
      <c r="I1745" t="s">
        <v>275</v>
      </c>
      <c r="J1745" t="s">
        <v>228</v>
      </c>
      <c r="K1745" t="s">
        <v>1242</v>
      </c>
      <c r="M1745" t="s">
        <v>228</v>
      </c>
      <c r="N1745" t="s">
        <v>236</v>
      </c>
      <c r="O1745">
        <v>124</v>
      </c>
      <c r="P1745" t="s">
        <v>237</v>
      </c>
      <c r="Q1745"/>
      <c r="R1745">
        <v>70</v>
      </c>
      <c r="S1745">
        <v>250</v>
      </c>
      <c r="T1745" t="s">
        <v>377</v>
      </c>
    </row>
    <row r="1746" spans="2:20" hidden="1" x14ac:dyDescent="0.45">
      <c r="F1746" t="s">
        <v>1333</v>
      </c>
      <c r="G1746" t="s">
        <v>1334</v>
      </c>
      <c r="H1746" t="s">
        <v>1239</v>
      </c>
      <c r="I1746" t="s">
        <v>225</v>
      </c>
      <c r="J1746" t="s">
        <v>1240</v>
      </c>
      <c r="K1746" t="s">
        <v>227</v>
      </c>
      <c r="M1746" t="s">
        <v>228</v>
      </c>
      <c r="N1746" t="s">
        <v>272</v>
      </c>
      <c r="O1746">
        <v>1.5</v>
      </c>
      <c r="P1746" t="s">
        <v>257</v>
      </c>
      <c r="Q1746"/>
      <c r="R1746">
        <v>0.15</v>
      </c>
      <c r="S1746">
        <v>1.5</v>
      </c>
      <c r="T1746" t="s">
        <v>1241</v>
      </c>
    </row>
    <row r="1747" spans="2:20" hidden="1" x14ac:dyDescent="0.45">
      <c r="F1747" t="s">
        <v>1333</v>
      </c>
      <c r="G1747" t="s">
        <v>1334</v>
      </c>
      <c r="H1747" t="s">
        <v>1239</v>
      </c>
      <c r="I1747" t="s">
        <v>225</v>
      </c>
      <c r="J1747" t="s">
        <v>1240</v>
      </c>
      <c r="K1747" t="s">
        <v>227</v>
      </c>
      <c r="M1747" t="s">
        <v>228</v>
      </c>
      <c r="N1747" t="s">
        <v>272</v>
      </c>
      <c r="O1747">
        <v>1.5</v>
      </c>
      <c r="P1747" t="s">
        <v>257</v>
      </c>
      <c r="Q1747"/>
      <c r="R1747">
        <v>0.15</v>
      </c>
      <c r="S1747">
        <v>1.5</v>
      </c>
      <c r="T1747" t="s">
        <v>1241</v>
      </c>
    </row>
    <row r="1748" spans="2:20" hidden="1" x14ac:dyDescent="0.45">
      <c r="F1748" t="s">
        <v>1333</v>
      </c>
      <c r="G1748" t="s">
        <v>1334</v>
      </c>
      <c r="H1748" t="s">
        <v>1239</v>
      </c>
      <c r="I1748" t="s">
        <v>225</v>
      </c>
      <c r="J1748" t="s">
        <v>1240</v>
      </c>
      <c r="K1748" t="s">
        <v>227</v>
      </c>
      <c r="M1748" t="s">
        <v>228</v>
      </c>
      <c r="N1748" t="s">
        <v>246</v>
      </c>
      <c r="O1748">
        <v>0.99</v>
      </c>
      <c r="P1748" t="s">
        <v>247</v>
      </c>
      <c r="Q1748"/>
      <c r="R1748">
        <v>0.2</v>
      </c>
      <c r="S1748">
        <v>5</v>
      </c>
      <c r="T1748" t="s">
        <v>1241</v>
      </c>
    </row>
    <row r="1749" spans="2:20" hidden="1" x14ac:dyDescent="0.45">
      <c r="F1749" t="s">
        <v>1333</v>
      </c>
      <c r="G1749" t="s">
        <v>1334</v>
      </c>
      <c r="H1749" t="s">
        <v>284</v>
      </c>
      <c r="I1749" t="s">
        <v>275</v>
      </c>
      <c r="J1749" t="s">
        <v>228</v>
      </c>
      <c r="K1749" t="s">
        <v>1242</v>
      </c>
      <c r="M1749" t="s">
        <v>228</v>
      </c>
      <c r="N1749" t="s">
        <v>265</v>
      </c>
      <c r="O1749">
        <v>17.5</v>
      </c>
      <c r="P1749" t="s">
        <v>234</v>
      </c>
      <c r="Q1749"/>
      <c r="R1749">
        <v>5</v>
      </c>
      <c r="S1749">
        <v>50</v>
      </c>
      <c r="T1749" t="s">
        <v>377</v>
      </c>
    </row>
    <row r="1750" spans="2:20" hidden="1" x14ac:dyDescent="0.45">
      <c r="F1750" t="s">
        <v>1333</v>
      </c>
      <c r="G1750" t="s">
        <v>1334</v>
      </c>
      <c r="H1750" t="s">
        <v>284</v>
      </c>
      <c r="I1750" t="s">
        <v>275</v>
      </c>
      <c r="J1750" t="s">
        <v>228</v>
      </c>
      <c r="K1750" t="s">
        <v>1242</v>
      </c>
      <c r="M1750" t="s">
        <v>228</v>
      </c>
      <c r="N1750" t="s">
        <v>265</v>
      </c>
      <c r="O1750">
        <v>17.5</v>
      </c>
      <c r="P1750" t="s">
        <v>234</v>
      </c>
      <c r="Q1750"/>
      <c r="R1750">
        <v>5</v>
      </c>
      <c r="S1750">
        <v>50</v>
      </c>
      <c r="T1750" t="s">
        <v>377</v>
      </c>
    </row>
    <row r="1751" spans="2:20" hidden="1" x14ac:dyDescent="0.45">
      <c r="F1751" t="s">
        <v>1333</v>
      </c>
      <c r="G1751" t="s">
        <v>1334</v>
      </c>
      <c r="H1751" t="s">
        <v>284</v>
      </c>
      <c r="I1751" t="s">
        <v>275</v>
      </c>
      <c r="J1751" t="s">
        <v>228</v>
      </c>
      <c r="K1751" t="s">
        <v>1242</v>
      </c>
      <c r="M1751" t="s">
        <v>228</v>
      </c>
      <c r="N1751" t="s">
        <v>291</v>
      </c>
      <c r="O1751">
        <v>170</v>
      </c>
      <c r="P1751" t="s">
        <v>257</v>
      </c>
      <c r="Q1751"/>
      <c r="R1751">
        <v>85</v>
      </c>
      <c r="S1751">
        <v>260</v>
      </c>
      <c r="T1751" t="s">
        <v>349</v>
      </c>
    </row>
    <row r="1752" spans="2:20" hidden="1" x14ac:dyDescent="0.45">
      <c r="F1752" t="s">
        <v>1333</v>
      </c>
      <c r="G1752" t="s">
        <v>1334</v>
      </c>
      <c r="H1752" t="s">
        <v>284</v>
      </c>
      <c r="I1752" t="s">
        <v>275</v>
      </c>
      <c r="J1752" t="s">
        <v>228</v>
      </c>
      <c r="K1752" t="s">
        <v>1242</v>
      </c>
      <c r="M1752" t="s">
        <v>228</v>
      </c>
      <c r="N1752" t="s">
        <v>291</v>
      </c>
      <c r="O1752">
        <v>170</v>
      </c>
      <c r="P1752" t="s">
        <v>257</v>
      </c>
      <c r="Q1752"/>
      <c r="R1752">
        <v>85</v>
      </c>
      <c r="S1752">
        <v>260</v>
      </c>
      <c r="T1752" t="s">
        <v>349</v>
      </c>
    </row>
    <row r="1753" spans="2:20" hidden="1" x14ac:dyDescent="0.45">
      <c r="F1753" t="s">
        <v>1333</v>
      </c>
      <c r="G1753" t="s">
        <v>1334</v>
      </c>
      <c r="H1753" t="s">
        <v>284</v>
      </c>
      <c r="I1753" t="s">
        <v>275</v>
      </c>
      <c r="J1753" t="s">
        <v>228</v>
      </c>
      <c r="K1753" t="s">
        <v>1242</v>
      </c>
      <c r="M1753" t="s">
        <v>228</v>
      </c>
      <c r="N1753" t="s">
        <v>279</v>
      </c>
      <c r="O1753">
        <v>13</v>
      </c>
      <c r="P1753" t="s">
        <v>234</v>
      </c>
      <c r="Q1753"/>
      <c r="R1753">
        <v>0.5</v>
      </c>
      <c r="S1753">
        <v>30</v>
      </c>
      <c r="T1753" t="s">
        <v>377</v>
      </c>
    </row>
    <row r="1754" spans="2:20" hidden="1" x14ac:dyDescent="0.45">
      <c r="B1754" s="29" t="s">
        <v>27</v>
      </c>
      <c r="F1754" t="s">
        <v>1333</v>
      </c>
      <c r="G1754" t="s">
        <v>1334</v>
      </c>
      <c r="H1754" t="s">
        <v>284</v>
      </c>
      <c r="I1754" t="s">
        <v>275</v>
      </c>
      <c r="J1754" t="s">
        <v>228</v>
      </c>
      <c r="K1754" t="s">
        <v>1242</v>
      </c>
      <c r="M1754" t="s">
        <v>228</v>
      </c>
      <c r="N1754" t="s">
        <v>27</v>
      </c>
      <c r="O1754">
        <v>117</v>
      </c>
      <c r="P1754" t="s">
        <v>237</v>
      </c>
      <c r="Q1754"/>
      <c r="R1754">
        <v>60</v>
      </c>
      <c r="S1754">
        <v>240</v>
      </c>
      <c r="T1754" t="s">
        <v>377</v>
      </c>
    </row>
    <row r="1755" spans="2:20" hidden="1" x14ac:dyDescent="0.45">
      <c r="B1755" s="29" t="s">
        <v>43</v>
      </c>
      <c r="F1755" t="s">
        <v>1333</v>
      </c>
      <c r="G1755" t="s">
        <v>1334</v>
      </c>
      <c r="H1755" t="s">
        <v>284</v>
      </c>
      <c r="I1755" t="s">
        <v>275</v>
      </c>
      <c r="J1755" t="s">
        <v>228</v>
      </c>
      <c r="K1755" t="s">
        <v>1242</v>
      </c>
      <c r="M1755" t="s">
        <v>228</v>
      </c>
      <c r="N1755" t="s">
        <v>28</v>
      </c>
      <c r="O1755">
        <v>108</v>
      </c>
      <c r="P1755" t="s">
        <v>237</v>
      </c>
      <c r="Q1755"/>
      <c r="R1755">
        <v>60</v>
      </c>
      <c r="S1755">
        <v>220</v>
      </c>
      <c r="T1755" t="s">
        <v>377</v>
      </c>
    </row>
    <row r="1756" spans="2:20" hidden="1" x14ac:dyDescent="0.45">
      <c r="F1756" t="s">
        <v>1333</v>
      </c>
      <c r="G1756" t="s">
        <v>1334</v>
      </c>
      <c r="H1756" t="s">
        <v>284</v>
      </c>
      <c r="I1756" t="s">
        <v>275</v>
      </c>
      <c r="J1756" t="s">
        <v>228</v>
      </c>
      <c r="K1756" t="s">
        <v>1242</v>
      </c>
      <c r="M1756" t="s">
        <v>228</v>
      </c>
      <c r="N1756" t="s">
        <v>240</v>
      </c>
      <c r="O1756">
        <v>134</v>
      </c>
      <c r="P1756" t="s">
        <v>234</v>
      </c>
      <c r="Q1756"/>
      <c r="R1756">
        <v>50</v>
      </c>
      <c r="S1756">
        <v>300</v>
      </c>
      <c r="T1756" t="s">
        <v>377</v>
      </c>
    </row>
    <row r="1757" spans="2:20" hidden="1" x14ac:dyDescent="0.45">
      <c r="F1757" t="s">
        <v>1333</v>
      </c>
      <c r="G1757" t="s">
        <v>1334</v>
      </c>
      <c r="H1757" t="s">
        <v>284</v>
      </c>
      <c r="I1757" t="s">
        <v>275</v>
      </c>
      <c r="J1757" t="s">
        <v>228</v>
      </c>
      <c r="K1757" t="s">
        <v>1242</v>
      </c>
      <c r="M1757" t="s">
        <v>228</v>
      </c>
      <c r="N1757" t="s">
        <v>253</v>
      </c>
      <c r="O1757">
        <v>1.8</v>
      </c>
      <c r="P1757" t="s">
        <v>234</v>
      </c>
      <c r="Q1757"/>
      <c r="R1757">
        <v>0.2</v>
      </c>
      <c r="S1757">
        <v>5</v>
      </c>
      <c r="T1757" t="s">
        <v>377</v>
      </c>
    </row>
    <row r="1758" spans="2:20" hidden="1" x14ac:dyDescent="0.45">
      <c r="F1758" t="s">
        <v>1333</v>
      </c>
      <c r="G1758" t="s">
        <v>1334</v>
      </c>
      <c r="H1758" t="s">
        <v>284</v>
      </c>
      <c r="I1758" t="s">
        <v>275</v>
      </c>
      <c r="J1758" t="s">
        <v>228</v>
      </c>
      <c r="K1758" t="s">
        <v>1242</v>
      </c>
      <c r="M1758" t="s">
        <v>228</v>
      </c>
      <c r="N1758" t="s">
        <v>262</v>
      </c>
      <c r="O1758">
        <v>7.9</v>
      </c>
      <c r="P1758" t="s">
        <v>234</v>
      </c>
      <c r="Q1758"/>
      <c r="R1758">
        <v>5</v>
      </c>
      <c r="S1758">
        <v>10</v>
      </c>
      <c r="T1758" t="s">
        <v>377</v>
      </c>
    </row>
    <row r="1759" spans="2:20" hidden="1" x14ac:dyDescent="0.45">
      <c r="B1759" s="29" t="s">
        <v>25</v>
      </c>
      <c r="F1759" t="s">
        <v>1333</v>
      </c>
      <c r="G1759" t="s">
        <v>1334</v>
      </c>
      <c r="H1759" t="s">
        <v>1239</v>
      </c>
      <c r="I1759" t="s">
        <v>225</v>
      </c>
      <c r="J1759" t="s">
        <v>1240</v>
      </c>
      <c r="K1759" t="s">
        <v>227</v>
      </c>
      <c r="M1759" t="s">
        <v>228</v>
      </c>
      <c r="N1759" t="s">
        <v>25</v>
      </c>
      <c r="O1759">
        <v>130</v>
      </c>
      <c r="P1759" t="s">
        <v>237</v>
      </c>
      <c r="Q1759"/>
      <c r="R1759">
        <v>78</v>
      </c>
      <c r="S1759">
        <v>182</v>
      </c>
      <c r="T1759" t="s">
        <v>1241</v>
      </c>
    </row>
    <row r="1760" spans="2:20" hidden="1" x14ac:dyDescent="0.45">
      <c r="B1760" s="29" t="s">
        <v>29</v>
      </c>
      <c r="F1760" t="s">
        <v>1333</v>
      </c>
      <c r="G1760" t="s">
        <v>1334</v>
      </c>
      <c r="H1760" t="s">
        <v>1239</v>
      </c>
      <c r="I1760" t="s">
        <v>225</v>
      </c>
      <c r="J1760" t="s">
        <v>1240</v>
      </c>
      <c r="K1760" t="s">
        <v>227</v>
      </c>
      <c r="M1760" t="s">
        <v>228</v>
      </c>
      <c r="N1760" t="s">
        <v>29</v>
      </c>
      <c r="O1760">
        <v>48</v>
      </c>
      <c r="P1760" t="s">
        <v>237</v>
      </c>
      <c r="Q1760"/>
      <c r="R1760">
        <v>29</v>
      </c>
      <c r="S1760">
        <v>67</v>
      </c>
      <c r="T1760" t="s">
        <v>1246</v>
      </c>
    </row>
    <row r="1761" spans="2:20" hidden="1" x14ac:dyDescent="0.45">
      <c r="F1761" t="s">
        <v>1333</v>
      </c>
      <c r="G1761" t="s">
        <v>1334</v>
      </c>
      <c r="H1761" t="s">
        <v>1244</v>
      </c>
      <c r="I1761" t="s">
        <v>225</v>
      </c>
      <c r="J1761" t="s">
        <v>1245</v>
      </c>
      <c r="K1761" t="s">
        <v>18</v>
      </c>
      <c r="M1761" t="s">
        <v>228</v>
      </c>
      <c r="N1761" t="s">
        <v>264</v>
      </c>
      <c r="O1761">
        <v>1.2</v>
      </c>
      <c r="P1761" t="s">
        <v>257</v>
      </c>
      <c r="Q1761"/>
      <c r="R1761">
        <v>0.24</v>
      </c>
      <c r="S1761">
        <v>6</v>
      </c>
      <c r="T1761" t="s">
        <v>1241</v>
      </c>
    </row>
    <row r="1762" spans="2:20" hidden="1" x14ac:dyDescent="0.45">
      <c r="F1762" t="s">
        <v>1333</v>
      </c>
      <c r="G1762" t="s">
        <v>1334</v>
      </c>
      <c r="H1762" t="s">
        <v>1244</v>
      </c>
      <c r="I1762" t="s">
        <v>225</v>
      </c>
      <c r="J1762" t="s">
        <v>1245</v>
      </c>
      <c r="K1762" t="s">
        <v>18</v>
      </c>
      <c r="M1762" t="s">
        <v>228</v>
      </c>
      <c r="N1762" t="s">
        <v>246</v>
      </c>
      <c r="O1762">
        <v>0.56999999999999995</v>
      </c>
      <c r="P1762" t="s">
        <v>247</v>
      </c>
      <c r="Q1762"/>
      <c r="R1762">
        <v>0.11</v>
      </c>
      <c r="S1762">
        <v>2.9</v>
      </c>
      <c r="T1762" t="s">
        <v>1241</v>
      </c>
    </row>
    <row r="1763" spans="2:20" hidden="1" x14ac:dyDescent="0.45">
      <c r="F1763" t="s">
        <v>1333</v>
      </c>
      <c r="G1763" t="s">
        <v>1334</v>
      </c>
      <c r="H1763" t="s">
        <v>1244</v>
      </c>
      <c r="I1763" t="s">
        <v>225</v>
      </c>
      <c r="J1763" t="s">
        <v>1245</v>
      </c>
      <c r="K1763" t="s">
        <v>18</v>
      </c>
      <c r="M1763" t="s">
        <v>228</v>
      </c>
      <c r="N1763" t="s">
        <v>246</v>
      </c>
      <c r="O1763">
        <v>0.56999999999999995</v>
      </c>
      <c r="P1763" t="s">
        <v>247</v>
      </c>
      <c r="Q1763"/>
      <c r="R1763">
        <v>0.11</v>
      </c>
      <c r="S1763">
        <v>2.9</v>
      </c>
      <c r="T1763" t="s">
        <v>1241</v>
      </c>
    </row>
    <row r="1764" spans="2:20" hidden="1" x14ac:dyDescent="0.45">
      <c r="F1764" t="s">
        <v>1333</v>
      </c>
      <c r="G1764" t="s">
        <v>1334</v>
      </c>
      <c r="H1764" t="s">
        <v>1244</v>
      </c>
      <c r="I1764" t="s">
        <v>225</v>
      </c>
      <c r="J1764" t="s">
        <v>1245</v>
      </c>
      <c r="K1764" t="s">
        <v>18</v>
      </c>
      <c r="M1764" t="s">
        <v>228</v>
      </c>
      <c r="N1764" t="s">
        <v>272</v>
      </c>
      <c r="O1764">
        <v>1.8</v>
      </c>
      <c r="P1764" t="s">
        <v>257</v>
      </c>
      <c r="Q1764"/>
      <c r="R1764">
        <v>0.36</v>
      </c>
      <c r="S1764">
        <v>9</v>
      </c>
      <c r="T1764" t="s">
        <v>1241</v>
      </c>
    </row>
    <row r="1765" spans="2:20" hidden="1" x14ac:dyDescent="0.45">
      <c r="B1765" s="29" t="s">
        <v>30</v>
      </c>
      <c r="F1765" t="s">
        <v>1333</v>
      </c>
      <c r="G1765" t="s">
        <v>1334</v>
      </c>
      <c r="H1765" t="s">
        <v>1244</v>
      </c>
      <c r="I1765" t="s">
        <v>225</v>
      </c>
      <c r="J1765" t="s">
        <v>1245</v>
      </c>
      <c r="K1765" t="s">
        <v>18</v>
      </c>
      <c r="M1765" t="s">
        <v>228</v>
      </c>
      <c r="N1765" t="s">
        <v>30</v>
      </c>
      <c r="O1765">
        <v>2.5</v>
      </c>
      <c r="P1765" t="s">
        <v>229</v>
      </c>
      <c r="Q1765"/>
      <c r="R1765">
        <v>1.5</v>
      </c>
      <c r="S1765">
        <v>3.5</v>
      </c>
      <c r="T1765" t="s">
        <v>1268</v>
      </c>
    </row>
    <row r="1766" spans="2:20" hidden="1" x14ac:dyDescent="0.45">
      <c r="B1766" s="29" t="s">
        <v>30</v>
      </c>
      <c r="F1766" t="s">
        <v>1333</v>
      </c>
      <c r="G1766" t="s">
        <v>1334</v>
      </c>
      <c r="H1766" t="s">
        <v>1244</v>
      </c>
      <c r="I1766" t="s">
        <v>225</v>
      </c>
      <c r="J1766" t="s">
        <v>1245</v>
      </c>
      <c r="K1766" t="s">
        <v>18</v>
      </c>
      <c r="M1766" t="s">
        <v>228</v>
      </c>
      <c r="N1766" t="s">
        <v>30</v>
      </c>
      <c r="O1766">
        <v>2.5</v>
      </c>
      <c r="P1766" t="s">
        <v>229</v>
      </c>
      <c r="Q1766"/>
      <c r="R1766">
        <v>1.5</v>
      </c>
      <c r="S1766">
        <v>3.5</v>
      </c>
      <c r="T1766" t="s">
        <v>1268</v>
      </c>
    </row>
    <row r="1767" spans="2:20" hidden="1" x14ac:dyDescent="0.45">
      <c r="F1767" t="s">
        <v>1333</v>
      </c>
      <c r="G1767" t="s">
        <v>1334</v>
      </c>
      <c r="H1767" t="s">
        <v>1239</v>
      </c>
      <c r="I1767" t="s">
        <v>225</v>
      </c>
      <c r="J1767" t="s">
        <v>1240</v>
      </c>
      <c r="K1767" t="s">
        <v>227</v>
      </c>
      <c r="M1767" t="s">
        <v>228</v>
      </c>
      <c r="N1767" t="s">
        <v>279</v>
      </c>
      <c r="O1767">
        <v>0.01</v>
      </c>
      <c r="P1767" t="s">
        <v>234</v>
      </c>
      <c r="Q1767"/>
      <c r="R1767">
        <v>5.0000000000000001E-3</v>
      </c>
      <c r="S1767">
        <v>0.02</v>
      </c>
      <c r="T1767" t="s">
        <v>1241</v>
      </c>
    </row>
    <row r="1768" spans="2:20" hidden="1" x14ac:dyDescent="0.45">
      <c r="F1768" t="s">
        <v>1333</v>
      </c>
      <c r="G1768" t="s">
        <v>1334</v>
      </c>
      <c r="H1768" t="s">
        <v>1239</v>
      </c>
      <c r="I1768" t="s">
        <v>225</v>
      </c>
      <c r="J1768" t="s">
        <v>1240</v>
      </c>
      <c r="K1768" t="s">
        <v>227</v>
      </c>
      <c r="M1768" t="s">
        <v>228</v>
      </c>
      <c r="N1768" t="s">
        <v>265</v>
      </c>
      <c r="O1768">
        <v>0.3</v>
      </c>
      <c r="P1768" t="s">
        <v>234</v>
      </c>
      <c r="Q1768"/>
      <c r="R1768">
        <v>0.15</v>
      </c>
      <c r="S1768">
        <v>0.6</v>
      </c>
      <c r="T1768" t="s">
        <v>1241</v>
      </c>
    </row>
    <row r="1769" spans="2:20" hidden="1" x14ac:dyDescent="0.45">
      <c r="F1769" t="s">
        <v>1333</v>
      </c>
      <c r="G1769" t="s">
        <v>1334</v>
      </c>
      <c r="H1769" t="s">
        <v>1244</v>
      </c>
      <c r="I1769" t="s">
        <v>225</v>
      </c>
      <c r="J1769" t="s">
        <v>1245</v>
      </c>
      <c r="K1769" t="s">
        <v>18</v>
      </c>
      <c r="M1769" t="s">
        <v>228</v>
      </c>
      <c r="N1769" t="s">
        <v>272</v>
      </c>
      <c r="O1769">
        <v>1.8</v>
      </c>
      <c r="P1769" t="s">
        <v>257</v>
      </c>
      <c r="Q1769"/>
      <c r="R1769">
        <v>0.36</v>
      </c>
      <c r="S1769">
        <v>9</v>
      </c>
      <c r="T1769" t="s">
        <v>1241</v>
      </c>
    </row>
    <row r="1770" spans="2:20" hidden="1" x14ac:dyDescent="0.45">
      <c r="B1770" s="29" t="s">
        <v>43</v>
      </c>
      <c r="F1770" t="s">
        <v>1333</v>
      </c>
      <c r="G1770" t="s">
        <v>1334</v>
      </c>
      <c r="H1770" t="s">
        <v>1239</v>
      </c>
      <c r="I1770" t="s">
        <v>225</v>
      </c>
      <c r="J1770" t="s">
        <v>1240</v>
      </c>
      <c r="K1770" t="s">
        <v>227</v>
      </c>
      <c r="M1770" t="s">
        <v>228</v>
      </c>
      <c r="N1770" t="s">
        <v>28</v>
      </c>
      <c r="O1770">
        <v>30</v>
      </c>
      <c r="P1770" t="s">
        <v>237</v>
      </c>
      <c r="Q1770"/>
      <c r="R1770">
        <v>18</v>
      </c>
      <c r="S1770">
        <v>42</v>
      </c>
      <c r="T1770" t="s">
        <v>1260</v>
      </c>
    </row>
    <row r="1771" spans="2:20" hidden="1" x14ac:dyDescent="0.45">
      <c r="B1771" s="29" t="s">
        <v>43</v>
      </c>
      <c r="F1771" t="s">
        <v>1333</v>
      </c>
      <c r="G1771" t="s">
        <v>1334</v>
      </c>
      <c r="H1771" t="s">
        <v>1239</v>
      </c>
      <c r="I1771" t="s">
        <v>225</v>
      </c>
      <c r="J1771" t="s">
        <v>1240</v>
      </c>
      <c r="K1771" t="s">
        <v>227</v>
      </c>
      <c r="M1771" t="s">
        <v>228</v>
      </c>
      <c r="N1771" t="s">
        <v>28</v>
      </c>
      <c r="O1771">
        <v>30</v>
      </c>
      <c r="P1771" t="s">
        <v>237</v>
      </c>
      <c r="Q1771"/>
      <c r="R1771">
        <v>18</v>
      </c>
      <c r="S1771">
        <v>42</v>
      </c>
      <c r="T1771" t="s">
        <v>1260</v>
      </c>
    </row>
    <row r="1772" spans="2:20" hidden="1" x14ac:dyDescent="0.45">
      <c r="B1772" s="29" t="s">
        <v>43</v>
      </c>
      <c r="F1772" t="s">
        <v>1333</v>
      </c>
      <c r="G1772" t="s">
        <v>1334</v>
      </c>
      <c r="H1772" t="s">
        <v>1239</v>
      </c>
      <c r="I1772" t="s">
        <v>225</v>
      </c>
      <c r="J1772" t="s">
        <v>1240</v>
      </c>
      <c r="K1772" t="s">
        <v>227</v>
      </c>
      <c r="M1772" t="s">
        <v>228</v>
      </c>
      <c r="N1772" t="s">
        <v>28</v>
      </c>
      <c r="O1772">
        <v>30</v>
      </c>
      <c r="P1772" t="s">
        <v>237</v>
      </c>
      <c r="Q1772"/>
      <c r="R1772">
        <v>18</v>
      </c>
      <c r="S1772">
        <v>42</v>
      </c>
      <c r="T1772" t="s">
        <v>1260</v>
      </c>
    </row>
    <row r="1773" spans="2:20" hidden="1" x14ac:dyDescent="0.45">
      <c r="F1773" t="s">
        <v>1333</v>
      </c>
      <c r="G1773" t="s">
        <v>1334</v>
      </c>
      <c r="H1773" t="s">
        <v>1239</v>
      </c>
      <c r="I1773" t="s">
        <v>225</v>
      </c>
      <c r="J1773" t="s">
        <v>1240</v>
      </c>
      <c r="K1773" t="s">
        <v>227</v>
      </c>
      <c r="M1773" t="s">
        <v>228</v>
      </c>
      <c r="N1773" t="s">
        <v>253</v>
      </c>
      <c r="O1773">
        <v>0.01</v>
      </c>
      <c r="P1773" t="s">
        <v>234</v>
      </c>
      <c r="Q1773"/>
      <c r="R1773">
        <v>5.0000000000000001E-3</v>
      </c>
      <c r="S1773">
        <v>0.02</v>
      </c>
      <c r="T1773" t="s">
        <v>1241</v>
      </c>
    </row>
    <row r="1774" spans="2:20" hidden="1" x14ac:dyDescent="0.45">
      <c r="F1774" t="s">
        <v>1333</v>
      </c>
      <c r="G1774" t="s">
        <v>1334</v>
      </c>
      <c r="H1774" t="s">
        <v>1239</v>
      </c>
      <c r="I1774" t="s">
        <v>225</v>
      </c>
      <c r="J1774" t="s">
        <v>1240</v>
      </c>
      <c r="K1774" t="s">
        <v>227</v>
      </c>
      <c r="M1774" t="s">
        <v>228</v>
      </c>
      <c r="N1774" t="s">
        <v>262</v>
      </c>
      <c r="O1774">
        <v>0.11</v>
      </c>
      <c r="P1774" t="s">
        <v>234</v>
      </c>
      <c r="Q1774"/>
      <c r="R1774">
        <v>5.5E-2</v>
      </c>
      <c r="S1774">
        <v>0.22</v>
      </c>
      <c r="T1774" t="s">
        <v>1241</v>
      </c>
    </row>
    <row r="1775" spans="2:20" hidden="1" x14ac:dyDescent="0.45">
      <c r="F1775" t="s">
        <v>1333</v>
      </c>
      <c r="G1775" t="s">
        <v>1334</v>
      </c>
      <c r="H1775" t="s">
        <v>1239</v>
      </c>
      <c r="I1775" t="s">
        <v>225</v>
      </c>
      <c r="J1775" t="s">
        <v>1240</v>
      </c>
      <c r="K1775" t="s">
        <v>227</v>
      </c>
      <c r="M1775" t="s">
        <v>228</v>
      </c>
      <c r="N1775" t="s">
        <v>262</v>
      </c>
      <c r="O1775">
        <v>0.11</v>
      </c>
      <c r="P1775" t="s">
        <v>234</v>
      </c>
      <c r="Q1775"/>
      <c r="R1775">
        <v>5.5E-2</v>
      </c>
      <c r="S1775">
        <v>0.22</v>
      </c>
      <c r="T1775" t="s">
        <v>1241</v>
      </c>
    </row>
    <row r="1776" spans="2:20" hidden="1" x14ac:dyDescent="0.45">
      <c r="F1776" t="s">
        <v>1333</v>
      </c>
      <c r="G1776" t="s">
        <v>1334</v>
      </c>
      <c r="H1776" t="s">
        <v>1239</v>
      </c>
      <c r="I1776" t="s">
        <v>225</v>
      </c>
      <c r="J1776" t="s">
        <v>1240</v>
      </c>
      <c r="K1776" t="s">
        <v>227</v>
      </c>
      <c r="M1776" t="s">
        <v>228</v>
      </c>
      <c r="N1776" t="s">
        <v>233</v>
      </c>
      <c r="O1776">
        <v>0.06</v>
      </c>
      <c r="P1776" t="s">
        <v>234</v>
      </c>
      <c r="Q1776"/>
      <c r="R1776">
        <v>0.03</v>
      </c>
      <c r="S1776">
        <v>0.12</v>
      </c>
      <c r="T1776" t="s">
        <v>1241</v>
      </c>
    </row>
    <row r="1777" spans="2:20" hidden="1" x14ac:dyDescent="0.45">
      <c r="F1777" t="s">
        <v>1333</v>
      </c>
      <c r="G1777" t="s">
        <v>1334</v>
      </c>
      <c r="H1777" t="s">
        <v>1239</v>
      </c>
      <c r="I1777" t="s">
        <v>225</v>
      </c>
      <c r="J1777" t="s">
        <v>1240</v>
      </c>
      <c r="K1777" t="s">
        <v>227</v>
      </c>
      <c r="M1777" t="s">
        <v>228</v>
      </c>
      <c r="N1777" t="s">
        <v>253</v>
      </c>
      <c r="O1777">
        <v>0.01</v>
      </c>
      <c r="P1777" t="s">
        <v>234</v>
      </c>
      <c r="Q1777"/>
      <c r="R1777">
        <v>5.0000000000000001E-3</v>
      </c>
      <c r="S1777">
        <v>0.02</v>
      </c>
      <c r="T1777" t="s">
        <v>1241</v>
      </c>
    </row>
    <row r="1778" spans="2:20" hidden="1" x14ac:dyDescent="0.45">
      <c r="F1778" t="s">
        <v>1333</v>
      </c>
      <c r="G1778" t="s">
        <v>1334</v>
      </c>
      <c r="H1778" t="s">
        <v>1239</v>
      </c>
      <c r="I1778" t="s">
        <v>225</v>
      </c>
      <c r="J1778" t="s">
        <v>1240</v>
      </c>
      <c r="K1778" t="s">
        <v>227</v>
      </c>
      <c r="M1778" t="s">
        <v>228</v>
      </c>
      <c r="N1778" t="s">
        <v>233</v>
      </c>
      <c r="O1778">
        <v>0.06</v>
      </c>
      <c r="P1778" t="s">
        <v>234</v>
      </c>
      <c r="Q1778"/>
      <c r="R1778">
        <v>0.03</v>
      </c>
      <c r="S1778">
        <v>0.12</v>
      </c>
      <c r="T1778" t="s">
        <v>1241</v>
      </c>
    </row>
    <row r="1779" spans="2:20" hidden="1" x14ac:dyDescent="0.45">
      <c r="F1779" t="s">
        <v>1333</v>
      </c>
      <c r="G1779" t="s">
        <v>1334</v>
      </c>
      <c r="H1779" t="s">
        <v>1239</v>
      </c>
      <c r="I1779" t="s">
        <v>225</v>
      </c>
      <c r="J1779" t="s">
        <v>1240</v>
      </c>
      <c r="K1779" t="s">
        <v>227</v>
      </c>
      <c r="M1779" t="s">
        <v>228</v>
      </c>
      <c r="N1779" t="s">
        <v>242</v>
      </c>
      <c r="O1779">
        <v>0.2</v>
      </c>
      <c r="P1779" t="s">
        <v>234</v>
      </c>
      <c r="Q1779"/>
      <c r="R1779">
        <v>0.1</v>
      </c>
      <c r="S1779">
        <v>0.4</v>
      </c>
      <c r="T1779" t="s">
        <v>1241</v>
      </c>
    </row>
    <row r="1780" spans="2:20" hidden="1" x14ac:dyDescent="0.45">
      <c r="B1780" s="29" t="s">
        <v>26</v>
      </c>
      <c r="F1780" t="s">
        <v>1339</v>
      </c>
      <c r="G1780" t="s">
        <v>1340</v>
      </c>
      <c r="H1780" t="s">
        <v>430</v>
      </c>
      <c r="I1780" t="s">
        <v>225</v>
      </c>
      <c r="J1780" t="s">
        <v>393</v>
      </c>
      <c r="K1780" t="s">
        <v>391</v>
      </c>
      <c r="M1780" t="s">
        <v>228</v>
      </c>
      <c r="N1780" t="s">
        <v>26</v>
      </c>
      <c r="O1780">
        <v>1852</v>
      </c>
      <c r="P1780" t="s">
        <v>385</v>
      </c>
      <c r="Q1780"/>
      <c r="T1780" t="s">
        <v>386</v>
      </c>
    </row>
    <row r="1781" spans="2:20" hidden="1" x14ac:dyDescent="0.45">
      <c r="B1781" s="29" t="s">
        <v>33</v>
      </c>
      <c r="F1781" t="s">
        <v>1339</v>
      </c>
      <c r="G1781" t="s">
        <v>1340</v>
      </c>
      <c r="H1781" t="s">
        <v>430</v>
      </c>
      <c r="I1781" t="s">
        <v>225</v>
      </c>
      <c r="J1781" t="s">
        <v>393</v>
      </c>
      <c r="K1781" t="s">
        <v>391</v>
      </c>
      <c r="M1781" t="s">
        <v>228</v>
      </c>
      <c r="N1781" t="s">
        <v>33</v>
      </c>
      <c r="O1781">
        <v>16</v>
      </c>
      <c r="P1781" t="s">
        <v>385</v>
      </c>
      <c r="Q1781"/>
      <c r="T1781" t="s">
        <v>386</v>
      </c>
    </row>
    <row r="1782" spans="2:20" hidden="1" x14ac:dyDescent="0.45">
      <c r="B1782" s="29" t="s">
        <v>30</v>
      </c>
      <c r="F1782" t="s">
        <v>1339</v>
      </c>
      <c r="G1782" t="s">
        <v>1340</v>
      </c>
      <c r="H1782" t="s">
        <v>426</v>
      </c>
      <c r="I1782" t="s">
        <v>225</v>
      </c>
      <c r="J1782" t="s">
        <v>416</v>
      </c>
      <c r="K1782" t="s">
        <v>391</v>
      </c>
      <c r="M1782" t="s">
        <v>228</v>
      </c>
      <c r="N1782" t="s">
        <v>30</v>
      </c>
      <c r="O1782">
        <v>184</v>
      </c>
      <c r="P1782" t="s">
        <v>385</v>
      </c>
      <c r="Q1782"/>
      <c r="T1782" t="s">
        <v>386</v>
      </c>
    </row>
    <row r="1783" spans="2:20" hidden="1" x14ac:dyDescent="0.45">
      <c r="B1783" s="29" t="s">
        <v>32</v>
      </c>
      <c r="F1783" t="s">
        <v>1339</v>
      </c>
      <c r="G1783" t="s">
        <v>1340</v>
      </c>
      <c r="H1783" t="s">
        <v>426</v>
      </c>
      <c r="I1783" t="s">
        <v>225</v>
      </c>
      <c r="J1783" t="s">
        <v>416</v>
      </c>
      <c r="K1783" t="s">
        <v>391</v>
      </c>
      <c r="M1783" t="s">
        <v>228</v>
      </c>
      <c r="N1783" t="s">
        <v>32</v>
      </c>
      <c r="O1783">
        <v>16979</v>
      </c>
      <c r="P1783" t="s">
        <v>385</v>
      </c>
      <c r="Q1783"/>
      <c r="T1783" t="s">
        <v>386</v>
      </c>
    </row>
    <row r="1784" spans="2:20" hidden="1" x14ac:dyDescent="0.45">
      <c r="B1784" s="29" t="s">
        <v>26</v>
      </c>
      <c r="F1784" t="s">
        <v>1339</v>
      </c>
      <c r="G1784" t="s">
        <v>1340</v>
      </c>
      <c r="H1784" t="s">
        <v>428</v>
      </c>
      <c r="I1784" t="s">
        <v>225</v>
      </c>
      <c r="J1784" t="s">
        <v>384</v>
      </c>
      <c r="K1784" t="s">
        <v>391</v>
      </c>
      <c r="M1784" t="s">
        <v>228</v>
      </c>
      <c r="N1784" t="s">
        <v>26</v>
      </c>
      <c r="O1784">
        <v>1050</v>
      </c>
      <c r="P1784" t="s">
        <v>385</v>
      </c>
      <c r="Q1784"/>
      <c r="T1784" t="s">
        <v>386</v>
      </c>
    </row>
    <row r="1785" spans="2:20" hidden="1" x14ac:dyDescent="0.45">
      <c r="B1785" s="29" t="s">
        <v>30</v>
      </c>
      <c r="F1785" t="s">
        <v>1339</v>
      </c>
      <c r="G1785" t="s">
        <v>1340</v>
      </c>
      <c r="H1785" t="s">
        <v>430</v>
      </c>
      <c r="I1785" t="s">
        <v>225</v>
      </c>
      <c r="J1785" t="s">
        <v>393</v>
      </c>
      <c r="K1785" t="s">
        <v>391</v>
      </c>
      <c r="M1785" t="s">
        <v>228</v>
      </c>
      <c r="N1785" t="s">
        <v>30</v>
      </c>
      <c r="O1785">
        <v>193</v>
      </c>
      <c r="P1785" t="s">
        <v>385</v>
      </c>
      <c r="Q1785"/>
      <c r="T1785" t="s">
        <v>386</v>
      </c>
    </row>
    <row r="1786" spans="2:20" hidden="1" x14ac:dyDescent="0.45">
      <c r="B1786" s="29" t="s">
        <v>32</v>
      </c>
      <c r="F1786" t="s">
        <v>1339</v>
      </c>
      <c r="G1786" t="s">
        <v>1340</v>
      </c>
      <c r="H1786" t="s">
        <v>429</v>
      </c>
      <c r="I1786" t="s">
        <v>225</v>
      </c>
      <c r="J1786" t="s">
        <v>395</v>
      </c>
      <c r="K1786" t="s">
        <v>391</v>
      </c>
      <c r="M1786" t="s">
        <v>228</v>
      </c>
      <c r="N1786" t="s">
        <v>32</v>
      </c>
      <c r="O1786">
        <v>19462</v>
      </c>
      <c r="P1786" t="s">
        <v>385</v>
      </c>
      <c r="Q1786"/>
      <c r="T1786" t="s">
        <v>386</v>
      </c>
    </row>
    <row r="1787" spans="2:20" hidden="1" x14ac:dyDescent="0.45">
      <c r="B1787" s="29" t="s">
        <v>27</v>
      </c>
      <c r="F1787" t="s">
        <v>1339</v>
      </c>
      <c r="G1787" t="s">
        <v>1340</v>
      </c>
      <c r="H1787" t="s">
        <v>429</v>
      </c>
      <c r="I1787" t="s">
        <v>225</v>
      </c>
      <c r="J1787" t="s">
        <v>395</v>
      </c>
      <c r="K1787" t="s">
        <v>391</v>
      </c>
      <c r="M1787" t="s">
        <v>228</v>
      </c>
      <c r="N1787" t="s">
        <v>27</v>
      </c>
      <c r="O1787">
        <v>4786</v>
      </c>
      <c r="P1787" t="s">
        <v>385</v>
      </c>
      <c r="Q1787"/>
      <c r="T1787" t="s">
        <v>386</v>
      </c>
    </row>
    <row r="1788" spans="2:20" hidden="1" x14ac:dyDescent="0.45">
      <c r="B1788" s="29" t="s">
        <v>27</v>
      </c>
      <c r="F1788" t="s">
        <v>1339</v>
      </c>
      <c r="G1788" t="s">
        <v>1340</v>
      </c>
      <c r="H1788" t="s">
        <v>427</v>
      </c>
      <c r="I1788" t="s">
        <v>225</v>
      </c>
      <c r="J1788" t="s">
        <v>414</v>
      </c>
      <c r="K1788" t="s">
        <v>391</v>
      </c>
      <c r="M1788" t="s">
        <v>228</v>
      </c>
      <c r="N1788" t="s">
        <v>27</v>
      </c>
      <c r="O1788">
        <v>4299</v>
      </c>
      <c r="P1788" t="s">
        <v>385</v>
      </c>
      <c r="Q1788"/>
      <c r="T1788" t="s">
        <v>386</v>
      </c>
    </row>
    <row r="1789" spans="2:20" hidden="1" x14ac:dyDescent="0.45">
      <c r="B1789" s="29" t="s">
        <v>24</v>
      </c>
      <c r="F1789" t="s">
        <v>1339</v>
      </c>
      <c r="G1789" t="s">
        <v>1340</v>
      </c>
      <c r="H1789" t="s">
        <v>426</v>
      </c>
      <c r="I1789" t="s">
        <v>225</v>
      </c>
      <c r="J1789" t="s">
        <v>416</v>
      </c>
      <c r="K1789" t="s">
        <v>391</v>
      </c>
      <c r="M1789" t="s">
        <v>228</v>
      </c>
      <c r="N1789" t="s">
        <v>261</v>
      </c>
      <c r="O1789">
        <v>225579</v>
      </c>
      <c r="P1789" t="s">
        <v>385</v>
      </c>
      <c r="Q1789"/>
      <c r="T1789" t="s">
        <v>386</v>
      </c>
    </row>
    <row r="1790" spans="2:20" hidden="1" x14ac:dyDescent="0.45">
      <c r="B1790" s="29" t="s">
        <v>24</v>
      </c>
      <c r="D1790" s="29" t="s">
        <v>53</v>
      </c>
      <c r="F1790" t="s">
        <v>1339</v>
      </c>
      <c r="G1790" t="s">
        <v>1340</v>
      </c>
      <c r="H1790" t="s">
        <v>425</v>
      </c>
      <c r="I1790" t="s">
        <v>225</v>
      </c>
      <c r="J1790" t="s">
        <v>418</v>
      </c>
      <c r="K1790" t="s">
        <v>35</v>
      </c>
      <c r="M1790" t="s">
        <v>228</v>
      </c>
      <c r="N1790" t="s">
        <v>261</v>
      </c>
      <c r="O1790">
        <v>1470</v>
      </c>
      <c r="P1790" t="s">
        <v>385</v>
      </c>
      <c r="Q1790"/>
      <c r="T1790" t="s">
        <v>386</v>
      </c>
    </row>
    <row r="1791" spans="2:20" hidden="1" x14ac:dyDescent="0.45">
      <c r="B1791" s="29" t="s">
        <v>27</v>
      </c>
      <c r="D1791" s="29" t="s">
        <v>53</v>
      </c>
      <c r="F1791" t="s">
        <v>1339</v>
      </c>
      <c r="G1791" t="s">
        <v>1340</v>
      </c>
      <c r="H1791" t="s">
        <v>425</v>
      </c>
      <c r="I1791" t="s">
        <v>225</v>
      </c>
      <c r="J1791" t="s">
        <v>418</v>
      </c>
      <c r="K1791" t="s">
        <v>35</v>
      </c>
      <c r="M1791" t="s">
        <v>228</v>
      </c>
      <c r="N1791" t="s">
        <v>27</v>
      </c>
      <c r="O1791">
        <v>950</v>
      </c>
      <c r="P1791" t="s">
        <v>385</v>
      </c>
      <c r="Q1791"/>
      <c r="T1791" t="s">
        <v>386</v>
      </c>
    </row>
    <row r="1792" spans="2:20" hidden="1" x14ac:dyDescent="0.45">
      <c r="B1792" s="29" t="s">
        <v>32</v>
      </c>
      <c r="D1792" s="29" t="s">
        <v>53</v>
      </c>
      <c r="F1792" t="s">
        <v>1339</v>
      </c>
      <c r="G1792" t="s">
        <v>1340</v>
      </c>
      <c r="H1792" t="s">
        <v>420</v>
      </c>
      <c r="I1792" t="s">
        <v>225</v>
      </c>
      <c r="J1792" t="s">
        <v>407</v>
      </c>
      <c r="K1792" t="s">
        <v>35</v>
      </c>
      <c r="M1792" t="s">
        <v>228</v>
      </c>
      <c r="N1792" t="s">
        <v>32</v>
      </c>
      <c r="O1792">
        <v>15</v>
      </c>
      <c r="P1792" t="s">
        <v>385</v>
      </c>
      <c r="Q1792"/>
      <c r="T1792" t="s">
        <v>386</v>
      </c>
    </row>
    <row r="1793" spans="2:20" hidden="1" x14ac:dyDescent="0.45">
      <c r="D1793" s="29" t="s">
        <v>53</v>
      </c>
      <c r="F1793" t="s">
        <v>1339</v>
      </c>
      <c r="G1793" t="s">
        <v>1340</v>
      </c>
      <c r="H1793" t="s">
        <v>423</v>
      </c>
      <c r="I1793" t="s">
        <v>225</v>
      </c>
      <c r="J1793" t="s">
        <v>416</v>
      </c>
      <c r="K1793" t="s">
        <v>35</v>
      </c>
      <c r="M1793" t="s">
        <v>228</v>
      </c>
      <c r="N1793" t="s">
        <v>236</v>
      </c>
      <c r="O1793">
        <v>1005</v>
      </c>
      <c r="P1793" t="s">
        <v>385</v>
      </c>
      <c r="Q1793"/>
      <c r="T1793" t="s">
        <v>386</v>
      </c>
    </row>
    <row r="1794" spans="2:20" hidden="1" x14ac:dyDescent="0.45">
      <c r="D1794" s="29" t="s">
        <v>53</v>
      </c>
      <c r="F1794" t="s">
        <v>1339</v>
      </c>
      <c r="G1794" t="s">
        <v>1340</v>
      </c>
      <c r="H1794" t="s">
        <v>424</v>
      </c>
      <c r="I1794" t="s">
        <v>225</v>
      </c>
      <c r="J1794" t="s">
        <v>414</v>
      </c>
      <c r="K1794" t="s">
        <v>35</v>
      </c>
      <c r="M1794" t="s">
        <v>228</v>
      </c>
      <c r="N1794" t="s">
        <v>400</v>
      </c>
      <c r="O1794">
        <v>8</v>
      </c>
      <c r="P1794" t="s">
        <v>385</v>
      </c>
      <c r="Q1794"/>
      <c r="T1794" t="s">
        <v>386</v>
      </c>
    </row>
    <row r="1795" spans="2:20" hidden="1" x14ac:dyDescent="0.45">
      <c r="B1795" s="29" t="s">
        <v>24</v>
      </c>
      <c r="D1795" s="29" t="s">
        <v>53</v>
      </c>
      <c r="F1795" t="s">
        <v>1339</v>
      </c>
      <c r="G1795" t="s">
        <v>1340</v>
      </c>
      <c r="H1795" t="s">
        <v>424</v>
      </c>
      <c r="I1795" t="s">
        <v>225</v>
      </c>
      <c r="J1795" t="s">
        <v>414</v>
      </c>
      <c r="K1795" t="s">
        <v>35</v>
      </c>
      <c r="M1795" t="s">
        <v>228</v>
      </c>
      <c r="N1795" t="s">
        <v>261</v>
      </c>
      <c r="O1795">
        <v>1587</v>
      </c>
      <c r="P1795" t="s">
        <v>385</v>
      </c>
      <c r="Q1795"/>
      <c r="T1795" t="s">
        <v>386</v>
      </c>
    </row>
    <row r="1796" spans="2:20" hidden="1" x14ac:dyDescent="0.45">
      <c r="B1796" s="29" t="s">
        <v>26</v>
      </c>
      <c r="D1796" s="29" t="s">
        <v>53</v>
      </c>
      <c r="F1796" t="s">
        <v>1339</v>
      </c>
      <c r="G1796" t="s">
        <v>1340</v>
      </c>
      <c r="H1796" t="s">
        <v>424</v>
      </c>
      <c r="I1796" t="s">
        <v>225</v>
      </c>
      <c r="J1796" t="s">
        <v>414</v>
      </c>
      <c r="K1796" t="s">
        <v>35</v>
      </c>
      <c r="M1796" t="s">
        <v>228</v>
      </c>
      <c r="N1796" t="s">
        <v>26</v>
      </c>
      <c r="O1796">
        <v>22101</v>
      </c>
      <c r="P1796" t="s">
        <v>385</v>
      </c>
      <c r="Q1796"/>
      <c r="T1796" t="s">
        <v>386</v>
      </c>
    </row>
    <row r="1797" spans="2:20" hidden="1" x14ac:dyDescent="0.45">
      <c r="B1797" s="29" t="s">
        <v>27</v>
      </c>
      <c r="D1797" s="29" t="s">
        <v>53</v>
      </c>
      <c r="F1797" t="s">
        <v>1339</v>
      </c>
      <c r="G1797" t="s">
        <v>1340</v>
      </c>
      <c r="H1797" t="s">
        <v>424</v>
      </c>
      <c r="I1797" t="s">
        <v>225</v>
      </c>
      <c r="J1797" t="s">
        <v>414</v>
      </c>
      <c r="K1797" t="s">
        <v>35</v>
      </c>
      <c r="M1797" t="s">
        <v>228</v>
      </c>
      <c r="N1797" t="s">
        <v>27</v>
      </c>
      <c r="O1797">
        <v>1034</v>
      </c>
      <c r="P1797" t="s">
        <v>385</v>
      </c>
      <c r="Q1797"/>
      <c r="T1797" t="s">
        <v>386</v>
      </c>
    </row>
    <row r="1798" spans="2:20" hidden="1" x14ac:dyDescent="0.45">
      <c r="B1798" s="29" t="s">
        <v>30</v>
      </c>
      <c r="D1798" s="29" t="s">
        <v>53</v>
      </c>
      <c r="F1798" t="s">
        <v>1339</v>
      </c>
      <c r="G1798" t="s">
        <v>1340</v>
      </c>
      <c r="H1798" t="s">
        <v>424</v>
      </c>
      <c r="I1798" t="s">
        <v>225</v>
      </c>
      <c r="J1798" t="s">
        <v>414</v>
      </c>
      <c r="K1798" t="s">
        <v>35</v>
      </c>
      <c r="M1798" t="s">
        <v>228</v>
      </c>
      <c r="N1798" t="s">
        <v>30</v>
      </c>
      <c r="O1798">
        <v>825</v>
      </c>
      <c r="P1798" t="s">
        <v>385</v>
      </c>
      <c r="Q1798"/>
      <c r="T1798" t="s">
        <v>386</v>
      </c>
    </row>
    <row r="1799" spans="2:20" hidden="1" x14ac:dyDescent="0.45">
      <c r="B1799" s="29" t="s">
        <v>30</v>
      </c>
      <c r="D1799" s="29" t="s">
        <v>53</v>
      </c>
      <c r="F1799" t="s">
        <v>1339</v>
      </c>
      <c r="G1799" t="s">
        <v>1340</v>
      </c>
      <c r="H1799" t="s">
        <v>421</v>
      </c>
      <c r="I1799" t="s">
        <v>225</v>
      </c>
      <c r="J1799" t="s">
        <v>409</v>
      </c>
      <c r="K1799" t="s">
        <v>35</v>
      </c>
      <c r="M1799" t="s">
        <v>228</v>
      </c>
      <c r="N1799" t="s">
        <v>30</v>
      </c>
      <c r="O1799">
        <v>56</v>
      </c>
      <c r="P1799" t="s">
        <v>385</v>
      </c>
      <c r="Q1799"/>
      <c r="T1799" t="s">
        <v>386</v>
      </c>
    </row>
    <row r="1800" spans="2:20" hidden="1" x14ac:dyDescent="0.45">
      <c r="B1800" s="29" t="s">
        <v>27</v>
      </c>
      <c r="D1800" s="29" t="s">
        <v>53</v>
      </c>
      <c r="F1800" t="s">
        <v>1339</v>
      </c>
      <c r="G1800" t="s">
        <v>1340</v>
      </c>
      <c r="H1800" t="s">
        <v>419</v>
      </c>
      <c r="I1800" t="s">
        <v>225</v>
      </c>
      <c r="J1800" t="s">
        <v>405</v>
      </c>
      <c r="K1800" t="s">
        <v>35</v>
      </c>
      <c r="M1800" t="s">
        <v>228</v>
      </c>
      <c r="N1800" t="s">
        <v>27</v>
      </c>
      <c r="O1800">
        <v>98</v>
      </c>
      <c r="P1800" t="s">
        <v>385</v>
      </c>
      <c r="Q1800"/>
      <c r="T1800" t="s">
        <v>386</v>
      </c>
    </row>
    <row r="1801" spans="2:20" hidden="1" x14ac:dyDescent="0.45">
      <c r="B1801" s="29" t="s">
        <v>32</v>
      </c>
      <c r="F1801" t="s">
        <v>1339</v>
      </c>
      <c r="G1801" t="s">
        <v>1340</v>
      </c>
      <c r="H1801" t="s">
        <v>428</v>
      </c>
      <c r="I1801" t="s">
        <v>225</v>
      </c>
      <c r="J1801" t="s">
        <v>384</v>
      </c>
      <c r="K1801" t="s">
        <v>391</v>
      </c>
      <c r="M1801" t="s">
        <v>228</v>
      </c>
      <c r="N1801" t="s">
        <v>32</v>
      </c>
      <c r="O1801">
        <v>22483</v>
      </c>
      <c r="P1801" t="s">
        <v>385</v>
      </c>
      <c r="Q1801"/>
      <c r="T1801" t="s">
        <v>386</v>
      </c>
    </row>
    <row r="1802" spans="2:20" hidden="1" x14ac:dyDescent="0.45">
      <c r="B1802" s="29" t="s">
        <v>25</v>
      </c>
      <c r="D1802" s="29" t="s">
        <v>53</v>
      </c>
      <c r="F1802" t="s">
        <v>1339</v>
      </c>
      <c r="G1802" t="s">
        <v>1340</v>
      </c>
      <c r="H1802" t="s">
        <v>419</v>
      </c>
      <c r="I1802" t="s">
        <v>225</v>
      </c>
      <c r="J1802" t="s">
        <v>405</v>
      </c>
      <c r="K1802" t="s">
        <v>35</v>
      </c>
      <c r="M1802" t="s">
        <v>228</v>
      </c>
      <c r="N1802" t="s">
        <v>25</v>
      </c>
      <c r="O1802">
        <v>6019</v>
      </c>
      <c r="P1802" t="s">
        <v>385</v>
      </c>
      <c r="Q1802"/>
      <c r="T1802" t="s">
        <v>386</v>
      </c>
    </row>
    <row r="1803" spans="2:20" hidden="1" x14ac:dyDescent="0.45">
      <c r="D1803" s="29" t="s">
        <v>53</v>
      </c>
      <c r="F1803" t="s">
        <v>1339</v>
      </c>
      <c r="G1803" t="s">
        <v>1340</v>
      </c>
      <c r="H1803" t="s">
        <v>419</v>
      </c>
      <c r="I1803" t="s">
        <v>225</v>
      </c>
      <c r="J1803" t="s">
        <v>405</v>
      </c>
      <c r="K1803" t="s">
        <v>35</v>
      </c>
      <c r="M1803" t="s">
        <v>228</v>
      </c>
      <c r="N1803" t="s">
        <v>400</v>
      </c>
      <c r="O1803">
        <v>8</v>
      </c>
      <c r="P1803" t="s">
        <v>385</v>
      </c>
      <c r="Q1803"/>
      <c r="T1803" t="s">
        <v>386</v>
      </c>
    </row>
    <row r="1804" spans="2:20" hidden="1" x14ac:dyDescent="0.45">
      <c r="B1804" s="29" t="s">
        <v>43</v>
      </c>
      <c r="F1804" t="s">
        <v>1339</v>
      </c>
      <c r="G1804" t="s">
        <v>1340</v>
      </c>
      <c r="H1804" t="s">
        <v>413</v>
      </c>
      <c r="I1804" t="s">
        <v>225</v>
      </c>
      <c r="J1804" t="s">
        <v>414</v>
      </c>
      <c r="K1804" t="s">
        <v>399</v>
      </c>
      <c r="M1804" t="s">
        <v>228</v>
      </c>
      <c r="N1804" t="s">
        <v>28</v>
      </c>
      <c r="O1804">
        <v>159</v>
      </c>
      <c r="P1804" t="s">
        <v>385</v>
      </c>
      <c r="Q1804"/>
      <c r="T1804" t="s">
        <v>386</v>
      </c>
    </row>
    <row r="1805" spans="2:20" hidden="1" x14ac:dyDescent="0.45">
      <c r="F1805" t="s">
        <v>1339</v>
      </c>
      <c r="G1805" t="s">
        <v>1340</v>
      </c>
      <c r="H1805" t="s">
        <v>413</v>
      </c>
      <c r="I1805" t="s">
        <v>225</v>
      </c>
      <c r="J1805" t="s">
        <v>414</v>
      </c>
      <c r="K1805" t="s">
        <v>399</v>
      </c>
      <c r="M1805" t="s">
        <v>228</v>
      </c>
      <c r="N1805" t="s">
        <v>236</v>
      </c>
      <c r="O1805">
        <v>159</v>
      </c>
      <c r="P1805" t="s">
        <v>385</v>
      </c>
      <c r="Q1805"/>
      <c r="T1805" t="s">
        <v>386</v>
      </c>
    </row>
    <row r="1806" spans="2:20" hidden="1" x14ac:dyDescent="0.45">
      <c r="B1806" s="29" t="s">
        <v>24</v>
      </c>
      <c r="F1806" t="s">
        <v>1339</v>
      </c>
      <c r="G1806" t="s">
        <v>1340</v>
      </c>
      <c r="H1806" t="s">
        <v>413</v>
      </c>
      <c r="I1806" t="s">
        <v>225</v>
      </c>
      <c r="J1806" t="s">
        <v>414</v>
      </c>
      <c r="K1806" t="s">
        <v>399</v>
      </c>
      <c r="M1806" t="s">
        <v>228</v>
      </c>
      <c r="N1806" t="s">
        <v>261</v>
      </c>
      <c r="O1806">
        <v>16126</v>
      </c>
      <c r="P1806" t="s">
        <v>385</v>
      </c>
      <c r="Q1806"/>
      <c r="T1806" t="s">
        <v>386</v>
      </c>
    </row>
    <row r="1807" spans="2:20" hidden="1" x14ac:dyDescent="0.45">
      <c r="B1807" s="29" t="s">
        <v>27</v>
      </c>
      <c r="F1807" t="s">
        <v>1339</v>
      </c>
      <c r="G1807" t="s">
        <v>1340</v>
      </c>
      <c r="H1807" t="s">
        <v>417</v>
      </c>
      <c r="I1807" t="s">
        <v>225</v>
      </c>
      <c r="J1807" t="s">
        <v>418</v>
      </c>
      <c r="K1807" t="s">
        <v>399</v>
      </c>
      <c r="M1807" t="s">
        <v>228</v>
      </c>
      <c r="N1807" t="s">
        <v>27</v>
      </c>
      <c r="P1807" t="s">
        <v>385</v>
      </c>
      <c r="Q1807"/>
      <c r="T1807" t="s">
        <v>386</v>
      </c>
    </row>
    <row r="1808" spans="2:20" hidden="1" x14ac:dyDescent="0.45">
      <c r="B1808" s="29" t="s">
        <v>24</v>
      </c>
      <c r="F1808" t="s">
        <v>1339</v>
      </c>
      <c r="G1808" t="s">
        <v>1340</v>
      </c>
      <c r="H1808" t="s">
        <v>415</v>
      </c>
      <c r="I1808" t="s">
        <v>225</v>
      </c>
      <c r="J1808" t="s">
        <v>416</v>
      </c>
      <c r="K1808" t="s">
        <v>399</v>
      </c>
      <c r="M1808" t="s">
        <v>228</v>
      </c>
      <c r="N1808" t="s">
        <v>261</v>
      </c>
      <c r="O1808">
        <v>18469</v>
      </c>
      <c r="P1808" t="s">
        <v>385</v>
      </c>
      <c r="Q1808"/>
      <c r="T1808" t="s">
        <v>386</v>
      </c>
    </row>
    <row r="1809" spans="2:20" hidden="1" x14ac:dyDescent="0.45">
      <c r="B1809" s="29" t="s">
        <v>43</v>
      </c>
      <c r="F1809" t="s">
        <v>1339</v>
      </c>
      <c r="G1809" t="s">
        <v>1340</v>
      </c>
      <c r="H1809" t="s">
        <v>415</v>
      </c>
      <c r="I1809" t="s">
        <v>225</v>
      </c>
      <c r="J1809" t="s">
        <v>416</v>
      </c>
      <c r="K1809" t="s">
        <v>399</v>
      </c>
      <c r="M1809" t="s">
        <v>228</v>
      </c>
      <c r="N1809" t="s">
        <v>28</v>
      </c>
      <c r="O1809">
        <v>159</v>
      </c>
      <c r="P1809" t="s">
        <v>385</v>
      </c>
      <c r="Q1809"/>
      <c r="T1809" t="s">
        <v>386</v>
      </c>
    </row>
    <row r="1810" spans="2:20" hidden="1" x14ac:dyDescent="0.45">
      <c r="B1810" s="29" t="s">
        <v>30</v>
      </c>
      <c r="F1810" t="s">
        <v>1339</v>
      </c>
      <c r="G1810" t="s">
        <v>1340</v>
      </c>
      <c r="H1810" t="s">
        <v>412</v>
      </c>
      <c r="I1810" t="s">
        <v>225</v>
      </c>
      <c r="J1810" t="s">
        <v>409</v>
      </c>
      <c r="K1810" t="s">
        <v>399</v>
      </c>
      <c r="M1810" t="s">
        <v>228</v>
      </c>
      <c r="N1810" t="s">
        <v>30</v>
      </c>
      <c r="O1810">
        <v>8</v>
      </c>
      <c r="P1810" t="s">
        <v>385</v>
      </c>
      <c r="Q1810"/>
      <c r="T1810" t="s">
        <v>386</v>
      </c>
    </row>
    <row r="1811" spans="2:20" hidden="1" x14ac:dyDescent="0.45">
      <c r="F1811" t="s">
        <v>1339</v>
      </c>
      <c r="G1811" t="s">
        <v>1340</v>
      </c>
      <c r="H1811" t="s">
        <v>412</v>
      </c>
      <c r="I1811" t="s">
        <v>225</v>
      </c>
      <c r="J1811" t="s">
        <v>409</v>
      </c>
      <c r="K1811" t="s">
        <v>399</v>
      </c>
      <c r="M1811" t="s">
        <v>228</v>
      </c>
      <c r="N1811" t="s">
        <v>400</v>
      </c>
      <c r="O1811">
        <v>4</v>
      </c>
      <c r="P1811" t="s">
        <v>385</v>
      </c>
      <c r="Q1811"/>
      <c r="T1811" t="s">
        <v>386</v>
      </c>
    </row>
    <row r="1812" spans="2:20" hidden="1" x14ac:dyDescent="0.45">
      <c r="B1812" s="29" t="s">
        <v>26</v>
      </c>
      <c r="F1812" t="s">
        <v>1339</v>
      </c>
      <c r="G1812" t="s">
        <v>1340</v>
      </c>
      <c r="H1812" t="s">
        <v>410</v>
      </c>
      <c r="I1812" t="s">
        <v>225</v>
      </c>
      <c r="J1812" t="s">
        <v>407</v>
      </c>
      <c r="K1812" t="s">
        <v>399</v>
      </c>
      <c r="M1812" t="s">
        <v>228</v>
      </c>
      <c r="N1812" t="s">
        <v>26</v>
      </c>
      <c r="P1812" t="s">
        <v>385</v>
      </c>
      <c r="Q1812"/>
      <c r="T1812" t="s">
        <v>386</v>
      </c>
    </row>
    <row r="1813" spans="2:20" hidden="1" x14ac:dyDescent="0.45">
      <c r="B1813" s="29" t="s">
        <v>24</v>
      </c>
      <c r="F1813" t="s">
        <v>1339</v>
      </c>
      <c r="G1813" t="s">
        <v>1340</v>
      </c>
      <c r="H1813" t="s">
        <v>411</v>
      </c>
      <c r="I1813" t="s">
        <v>225</v>
      </c>
      <c r="J1813" t="s">
        <v>405</v>
      </c>
      <c r="K1813" t="s">
        <v>399</v>
      </c>
      <c r="M1813" t="s">
        <v>228</v>
      </c>
      <c r="N1813" t="s">
        <v>261</v>
      </c>
      <c r="P1813" t="s">
        <v>385</v>
      </c>
      <c r="Q1813"/>
      <c r="T1813" t="s">
        <v>386</v>
      </c>
    </row>
    <row r="1814" spans="2:20" hidden="1" x14ac:dyDescent="0.45">
      <c r="B1814" s="29" t="s">
        <v>32</v>
      </c>
      <c r="F1814" t="s">
        <v>1339</v>
      </c>
      <c r="G1814" t="s">
        <v>1340</v>
      </c>
      <c r="H1814" t="s">
        <v>410</v>
      </c>
      <c r="I1814" t="s">
        <v>225</v>
      </c>
      <c r="J1814" t="s">
        <v>407</v>
      </c>
      <c r="K1814" t="s">
        <v>399</v>
      </c>
      <c r="M1814" t="s">
        <v>228</v>
      </c>
      <c r="N1814" t="s">
        <v>32</v>
      </c>
      <c r="P1814" t="s">
        <v>385</v>
      </c>
      <c r="Q1814"/>
      <c r="T1814" t="s">
        <v>386</v>
      </c>
    </row>
    <row r="1815" spans="2:20" hidden="1" x14ac:dyDescent="0.45">
      <c r="B1815" s="29" t="s">
        <v>30</v>
      </c>
      <c r="F1815" t="s">
        <v>1339</v>
      </c>
      <c r="G1815" t="s">
        <v>1340</v>
      </c>
      <c r="H1815" t="s">
        <v>408</v>
      </c>
      <c r="I1815" t="s">
        <v>225</v>
      </c>
      <c r="J1815" t="s">
        <v>409</v>
      </c>
      <c r="K1815" t="s">
        <v>391</v>
      </c>
      <c r="M1815" t="s">
        <v>228</v>
      </c>
      <c r="N1815" t="s">
        <v>30</v>
      </c>
      <c r="O1815">
        <v>214</v>
      </c>
      <c r="P1815" t="s">
        <v>385</v>
      </c>
      <c r="Q1815"/>
      <c r="T1815" t="s">
        <v>386</v>
      </c>
    </row>
    <row r="1816" spans="2:20" hidden="1" x14ac:dyDescent="0.45">
      <c r="B1816" s="29" t="s">
        <v>25</v>
      </c>
      <c r="F1816" t="s">
        <v>1339</v>
      </c>
      <c r="G1816" t="s">
        <v>1340</v>
      </c>
      <c r="H1816" t="s">
        <v>408</v>
      </c>
      <c r="I1816" t="s">
        <v>225</v>
      </c>
      <c r="J1816" t="s">
        <v>409</v>
      </c>
      <c r="K1816" t="s">
        <v>391</v>
      </c>
      <c r="M1816" t="s">
        <v>228</v>
      </c>
      <c r="N1816" t="s">
        <v>25</v>
      </c>
      <c r="O1816">
        <v>694870</v>
      </c>
      <c r="P1816" t="s">
        <v>385</v>
      </c>
      <c r="Q1816"/>
      <c r="T1816" t="s">
        <v>386</v>
      </c>
    </row>
    <row r="1817" spans="2:20" hidden="1" x14ac:dyDescent="0.45">
      <c r="F1817" t="s">
        <v>1339</v>
      </c>
      <c r="G1817" t="s">
        <v>1340</v>
      </c>
      <c r="H1817" t="s">
        <v>408</v>
      </c>
      <c r="I1817" t="s">
        <v>225</v>
      </c>
      <c r="J1817" t="s">
        <v>409</v>
      </c>
      <c r="K1817" t="s">
        <v>391</v>
      </c>
      <c r="M1817" t="s">
        <v>228</v>
      </c>
      <c r="N1817" t="s">
        <v>236</v>
      </c>
      <c r="O1817">
        <v>4278</v>
      </c>
      <c r="P1817" t="s">
        <v>385</v>
      </c>
      <c r="Q1817"/>
      <c r="T1817" t="s">
        <v>386</v>
      </c>
    </row>
    <row r="1818" spans="2:20" hidden="1" x14ac:dyDescent="0.45">
      <c r="B1818" s="29" t="s">
        <v>30</v>
      </c>
      <c r="F1818" t="s">
        <v>1339</v>
      </c>
      <c r="G1818" t="s">
        <v>1340</v>
      </c>
      <c r="H1818" t="s">
        <v>401</v>
      </c>
      <c r="I1818" t="s">
        <v>225</v>
      </c>
      <c r="J1818" t="s">
        <v>384</v>
      </c>
      <c r="K1818" t="s">
        <v>399</v>
      </c>
      <c r="M1818" t="s">
        <v>228</v>
      </c>
      <c r="N1818" t="s">
        <v>30</v>
      </c>
      <c r="O1818">
        <v>7</v>
      </c>
      <c r="P1818" t="s">
        <v>385</v>
      </c>
      <c r="Q1818"/>
      <c r="T1818" t="s">
        <v>386</v>
      </c>
    </row>
    <row r="1819" spans="2:20" hidden="1" x14ac:dyDescent="0.45">
      <c r="B1819" s="29" t="s">
        <v>30</v>
      </c>
      <c r="F1819" t="s">
        <v>1339</v>
      </c>
      <c r="G1819" t="s">
        <v>1340</v>
      </c>
      <c r="H1819" t="s">
        <v>404</v>
      </c>
      <c r="I1819" t="s">
        <v>225</v>
      </c>
      <c r="J1819" t="s">
        <v>405</v>
      </c>
      <c r="K1819" t="s">
        <v>391</v>
      </c>
      <c r="M1819" t="s">
        <v>228</v>
      </c>
      <c r="N1819" t="s">
        <v>30</v>
      </c>
      <c r="P1819" t="s">
        <v>385</v>
      </c>
      <c r="Q1819"/>
      <c r="T1819" t="s">
        <v>386</v>
      </c>
    </row>
    <row r="1820" spans="2:20" hidden="1" x14ac:dyDescent="0.45">
      <c r="B1820" s="29" t="s">
        <v>43</v>
      </c>
      <c r="D1820" s="29" t="s">
        <v>53</v>
      </c>
      <c r="F1820" t="s">
        <v>1339</v>
      </c>
      <c r="G1820" t="s">
        <v>1340</v>
      </c>
      <c r="H1820" t="s">
        <v>421</v>
      </c>
      <c r="I1820" t="s">
        <v>225</v>
      </c>
      <c r="J1820" t="s">
        <v>409</v>
      </c>
      <c r="K1820" t="s">
        <v>35</v>
      </c>
      <c r="M1820" t="s">
        <v>228</v>
      </c>
      <c r="N1820" t="s">
        <v>28</v>
      </c>
      <c r="O1820">
        <v>116</v>
      </c>
      <c r="P1820" t="s">
        <v>385</v>
      </c>
      <c r="Q1820"/>
      <c r="T1820" t="s">
        <v>386</v>
      </c>
    </row>
    <row r="1821" spans="2:20" hidden="1" x14ac:dyDescent="0.45">
      <c r="B1821" s="29" t="s">
        <v>26</v>
      </c>
      <c r="F1821" t="s">
        <v>1339</v>
      </c>
      <c r="G1821" t="s">
        <v>1340</v>
      </c>
      <c r="H1821" t="s">
        <v>406</v>
      </c>
      <c r="I1821" t="s">
        <v>225</v>
      </c>
      <c r="J1821" t="s">
        <v>407</v>
      </c>
      <c r="K1821" t="s">
        <v>391</v>
      </c>
      <c r="M1821" t="s">
        <v>228</v>
      </c>
      <c r="N1821" t="s">
        <v>26</v>
      </c>
      <c r="P1821" t="s">
        <v>385</v>
      </c>
      <c r="Q1821"/>
      <c r="T1821" t="s">
        <v>386</v>
      </c>
    </row>
    <row r="1822" spans="2:20" hidden="1" x14ac:dyDescent="0.45">
      <c r="B1822" s="29" t="s">
        <v>43</v>
      </c>
      <c r="F1822" t="s">
        <v>1339</v>
      </c>
      <c r="G1822" t="s">
        <v>1340</v>
      </c>
      <c r="H1822" t="s">
        <v>404</v>
      </c>
      <c r="I1822" t="s">
        <v>225</v>
      </c>
      <c r="J1822" t="s">
        <v>405</v>
      </c>
      <c r="K1822" t="s">
        <v>391</v>
      </c>
      <c r="M1822" t="s">
        <v>228</v>
      </c>
      <c r="N1822" t="s">
        <v>28</v>
      </c>
      <c r="P1822" t="s">
        <v>385</v>
      </c>
      <c r="Q1822"/>
      <c r="T1822" t="s">
        <v>386</v>
      </c>
    </row>
    <row r="1823" spans="2:20" hidden="1" x14ac:dyDescent="0.45">
      <c r="F1823" t="s">
        <v>1339</v>
      </c>
      <c r="G1823" t="s">
        <v>1340</v>
      </c>
      <c r="H1823" t="s">
        <v>403</v>
      </c>
      <c r="I1823" t="s">
        <v>225</v>
      </c>
      <c r="J1823" t="s">
        <v>393</v>
      </c>
      <c r="K1823" t="s">
        <v>399</v>
      </c>
      <c r="M1823" t="s">
        <v>228</v>
      </c>
      <c r="N1823" t="s">
        <v>400</v>
      </c>
      <c r="O1823">
        <v>4</v>
      </c>
      <c r="P1823" t="s">
        <v>385</v>
      </c>
      <c r="Q1823"/>
      <c r="T1823" t="s">
        <v>386</v>
      </c>
    </row>
    <row r="1824" spans="2:20" hidden="1" x14ac:dyDescent="0.45">
      <c r="B1824" s="29" t="s">
        <v>26</v>
      </c>
      <c r="F1824" t="s">
        <v>1339</v>
      </c>
      <c r="G1824" t="s">
        <v>1340</v>
      </c>
      <c r="H1824" t="s">
        <v>403</v>
      </c>
      <c r="I1824" t="s">
        <v>225</v>
      </c>
      <c r="J1824" t="s">
        <v>393</v>
      </c>
      <c r="K1824" t="s">
        <v>399</v>
      </c>
      <c r="M1824" t="s">
        <v>228</v>
      </c>
      <c r="N1824" t="s">
        <v>26</v>
      </c>
      <c r="O1824">
        <v>7129</v>
      </c>
      <c r="P1824" t="s">
        <v>385</v>
      </c>
      <c r="Q1824"/>
      <c r="T1824" t="s">
        <v>386</v>
      </c>
    </row>
    <row r="1825" spans="2:20" hidden="1" x14ac:dyDescent="0.45">
      <c r="B1825" s="29" t="s">
        <v>27</v>
      </c>
      <c r="F1825" t="s">
        <v>1339</v>
      </c>
      <c r="G1825" t="s">
        <v>1340</v>
      </c>
      <c r="H1825" t="s">
        <v>403</v>
      </c>
      <c r="I1825" t="s">
        <v>225</v>
      </c>
      <c r="J1825" t="s">
        <v>393</v>
      </c>
      <c r="K1825" t="s">
        <v>399</v>
      </c>
      <c r="M1825" t="s">
        <v>228</v>
      </c>
      <c r="N1825" t="s">
        <v>27</v>
      </c>
      <c r="O1825">
        <v>157</v>
      </c>
      <c r="P1825" t="s">
        <v>385</v>
      </c>
      <c r="Q1825"/>
      <c r="T1825" t="s">
        <v>386</v>
      </c>
    </row>
    <row r="1826" spans="2:20" hidden="1" x14ac:dyDescent="0.45">
      <c r="B1826" s="29" t="s">
        <v>34</v>
      </c>
      <c r="F1826" t="s">
        <v>1339</v>
      </c>
      <c r="G1826" t="s">
        <v>1340</v>
      </c>
      <c r="H1826" t="s">
        <v>403</v>
      </c>
      <c r="I1826" t="s">
        <v>225</v>
      </c>
      <c r="J1826" t="s">
        <v>393</v>
      </c>
      <c r="K1826" t="s">
        <v>399</v>
      </c>
      <c r="M1826" t="s">
        <v>228</v>
      </c>
      <c r="N1826" t="s">
        <v>34</v>
      </c>
      <c r="O1826">
        <v>3197</v>
      </c>
      <c r="P1826" t="s">
        <v>387</v>
      </c>
      <c r="Q1826"/>
      <c r="T1826" t="s">
        <v>386</v>
      </c>
    </row>
    <row r="1827" spans="2:20" hidden="1" x14ac:dyDescent="0.45">
      <c r="B1827" s="29" t="s">
        <v>33</v>
      </c>
      <c r="F1827" t="s">
        <v>1339</v>
      </c>
      <c r="G1827" t="s">
        <v>1340</v>
      </c>
      <c r="H1827" t="s">
        <v>401</v>
      </c>
      <c r="I1827" t="s">
        <v>225</v>
      </c>
      <c r="J1827" t="s">
        <v>384</v>
      </c>
      <c r="K1827" t="s">
        <v>399</v>
      </c>
      <c r="M1827" t="s">
        <v>228</v>
      </c>
      <c r="N1827" t="s">
        <v>33</v>
      </c>
      <c r="O1827">
        <v>56</v>
      </c>
      <c r="P1827" t="s">
        <v>385</v>
      </c>
      <c r="Q1827"/>
      <c r="T1827" t="s">
        <v>386</v>
      </c>
    </row>
    <row r="1828" spans="2:20" hidden="1" x14ac:dyDescent="0.45">
      <c r="B1828" s="29" t="s">
        <v>27</v>
      </c>
      <c r="F1828" t="s">
        <v>1339</v>
      </c>
      <c r="G1828" t="s">
        <v>1340</v>
      </c>
      <c r="H1828" t="s">
        <v>401</v>
      </c>
      <c r="I1828" t="s">
        <v>225</v>
      </c>
      <c r="J1828" t="s">
        <v>384</v>
      </c>
      <c r="K1828" t="s">
        <v>399</v>
      </c>
      <c r="M1828" t="s">
        <v>228</v>
      </c>
      <c r="N1828" t="s">
        <v>27</v>
      </c>
      <c r="O1828">
        <v>148</v>
      </c>
      <c r="P1828" t="s">
        <v>385</v>
      </c>
      <c r="Q1828"/>
      <c r="T1828" t="s">
        <v>386</v>
      </c>
    </row>
    <row r="1829" spans="2:20" hidden="1" x14ac:dyDescent="0.45">
      <c r="B1829" s="29" t="s">
        <v>25</v>
      </c>
      <c r="F1829" t="s">
        <v>1339</v>
      </c>
      <c r="G1829" t="s">
        <v>1340</v>
      </c>
      <c r="H1829" t="s">
        <v>402</v>
      </c>
      <c r="I1829" t="s">
        <v>225</v>
      </c>
      <c r="J1829" t="s">
        <v>395</v>
      </c>
      <c r="K1829" t="s">
        <v>399</v>
      </c>
      <c r="M1829" t="s">
        <v>228</v>
      </c>
      <c r="N1829" t="s">
        <v>25</v>
      </c>
      <c r="O1829">
        <v>836966</v>
      </c>
      <c r="P1829" t="s">
        <v>385</v>
      </c>
      <c r="Q1829"/>
      <c r="T1829" t="s">
        <v>386</v>
      </c>
    </row>
    <row r="1830" spans="2:20" hidden="1" x14ac:dyDescent="0.45">
      <c r="B1830" s="29" t="s">
        <v>33</v>
      </c>
      <c r="F1830" t="s">
        <v>1339</v>
      </c>
      <c r="G1830" t="s">
        <v>1340</v>
      </c>
      <c r="H1830" t="s">
        <v>402</v>
      </c>
      <c r="I1830" t="s">
        <v>225</v>
      </c>
      <c r="J1830" t="s">
        <v>395</v>
      </c>
      <c r="K1830" t="s">
        <v>399</v>
      </c>
      <c r="M1830" t="s">
        <v>228</v>
      </c>
      <c r="N1830" t="s">
        <v>33</v>
      </c>
      <c r="O1830">
        <v>55</v>
      </c>
      <c r="P1830" t="s">
        <v>385</v>
      </c>
      <c r="Q1830"/>
      <c r="T1830" t="s">
        <v>386</v>
      </c>
    </row>
    <row r="1831" spans="2:20" hidden="1" x14ac:dyDescent="0.45">
      <c r="B1831" s="29" t="s">
        <v>25</v>
      </c>
      <c r="D1831" s="29" t="s">
        <v>53</v>
      </c>
      <c r="F1831" t="s">
        <v>1339</v>
      </c>
      <c r="G1831" t="s">
        <v>1340</v>
      </c>
      <c r="H1831" t="s">
        <v>1341</v>
      </c>
      <c r="I1831" t="s">
        <v>225</v>
      </c>
      <c r="J1831" t="s">
        <v>418</v>
      </c>
      <c r="K1831" t="s">
        <v>35</v>
      </c>
      <c r="M1831" t="s">
        <v>228</v>
      </c>
      <c r="N1831" t="s">
        <v>25</v>
      </c>
      <c r="O1831">
        <v>6035</v>
      </c>
      <c r="P1831" t="s">
        <v>385</v>
      </c>
      <c r="Q1831"/>
      <c r="T1831" t="s">
        <v>386</v>
      </c>
    </row>
    <row r="1832" spans="2:20" hidden="1" x14ac:dyDescent="0.45">
      <c r="B1832" s="29" t="s">
        <v>32</v>
      </c>
      <c r="D1832" s="29" t="s">
        <v>53</v>
      </c>
      <c r="F1832" t="s">
        <v>1339</v>
      </c>
      <c r="G1832" t="s">
        <v>1340</v>
      </c>
      <c r="H1832" t="s">
        <v>1342</v>
      </c>
      <c r="I1832" t="s">
        <v>225</v>
      </c>
      <c r="J1832" t="s">
        <v>407</v>
      </c>
      <c r="K1832" t="s">
        <v>35</v>
      </c>
      <c r="M1832" t="s">
        <v>228</v>
      </c>
      <c r="N1832" t="s">
        <v>32</v>
      </c>
      <c r="O1832">
        <v>13</v>
      </c>
      <c r="P1832" t="s">
        <v>385</v>
      </c>
      <c r="Q1832"/>
      <c r="T1832" t="s">
        <v>386</v>
      </c>
    </row>
    <row r="1833" spans="2:20" hidden="1" x14ac:dyDescent="0.45">
      <c r="B1833" s="29" t="s">
        <v>30</v>
      </c>
      <c r="D1833" s="29" t="s">
        <v>53</v>
      </c>
      <c r="F1833" t="s">
        <v>1339</v>
      </c>
      <c r="G1833" t="s">
        <v>1340</v>
      </c>
      <c r="H1833" t="s">
        <v>1343</v>
      </c>
      <c r="I1833" t="s">
        <v>225</v>
      </c>
      <c r="J1833" t="s">
        <v>414</v>
      </c>
      <c r="K1833" t="s">
        <v>35</v>
      </c>
      <c r="M1833" t="s">
        <v>228</v>
      </c>
      <c r="N1833" t="s">
        <v>30</v>
      </c>
      <c r="O1833">
        <v>483</v>
      </c>
      <c r="P1833" t="s">
        <v>385</v>
      </c>
      <c r="Q1833"/>
      <c r="T1833" t="s">
        <v>386</v>
      </c>
    </row>
    <row r="1834" spans="2:20" hidden="1" x14ac:dyDescent="0.45">
      <c r="B1834" s="29" t="s">
        <v>30</v>
      </c>
      <c r="F1834" t="s">
        <v>1339</v>
      </c>
      <c r="G1834" t="s">
        <v>1340</v>
      </c>
      <c r="H1834" t="s">
        <v>428</v>
      </c>
      <c r="I1834" t="s">
        <v>225</v>
      </c>
      <c r="J1834" t="s">
        <v>384</v>
      </c>
      <c r="K1834" t="s">
        <v>391</v>
      </c>
      <c r="M1834" t="s">
        <v>228</v>
      </c>
      <c r="N1834" t="s">
        <v>30</v>
      </c>
      <c r="O1834">
        <v>352</v>
      </c>
      <c r="P1834" t="s">
        <v>385</v>
      </c>
      <c r="Q1834"/>
      <c r="T1834" t="s">
        <v>386</v>
      </c>
    </row>
    <row r="1835" spans="2:20" hidden="1" x14ac:dyDescent="0.45">
      <c r="B1835" s="29" t="s">
        <v>34</v>
      </c>
      <c r="D1835" s="29" t="s">
        <v>53</v>
      </c>
      <c r="F1835" t="s">
        <v>1339</v>
      </c>
      <c r="G1835" t="s">
        <v>1340</v>
      </c>
      <c r="H1835" t="s">
        <v>1343</v>
      </c>
      <c r="I1835" t="s">
        <v>225</v>
      </c>
      <c r="J1835" t="s">
        <v>414</v>
      </c>
      <c r="K1835" t="s">
        <v>35</v>
      </c>
      <c r="M1835" t="s">
        <v>228</v>
      </c>
      <c r="N1835" t="s">
        <v>34</v>
      </c>
      <c r="O1835">
        <v>3160</v>
      </c>
      <c r="P1835" t="s">
        <v>387</v>
      </c>
      <c r="Q1835"/>
      <c r="T1835" t="s">
        <v>386</v>
      </c>
    </row>
    <row r="1836" spans="2:20" hidden="1" x14ac:dyDescent="0.45">
      <c r="B1836" s="29" t="s">
        <v>26</v>
      </c>
      <c r="D1836" s="29" t="s">
        <v>53</v>
      </c>
      <c r="F1836" t="s">
        <v>1339</v>
      </c>
      <c r="G1836" t="s">
        <v>1340</v>
      </c>
      <c r="H1836" t="s">
        <v>1343</v>
      </c>
      <c r="I1836" t="s">
        <v>225</v>
      </c>
      <c r="J1836" t="s">
        <v>414</v>
      </c>
      <c r="K1836" t="s">
        <v>35</v>
      </c>
      <c r="M1836" t="s">
        <v>228</v>
      </c>
      <c r="N1836" t="s">
        <v>26</v>
      </c>
      <c r="O1836">
        <v>20612</v>
      </c>
      <c r="P1836" t="s">
        <v>385</v>
      </c>
      <c r="Q1836"/>
      <c r="T1836" t="s">
        <v>386</v>
      </c>
    </row>
    <row r="1837" spans="2:20" hidden="1" x14ac:dyDescent="0.45">
      <c r="B1837" s="29" t="s">
        <v>33</v>
      </c>
      <c r="D1837" s="29" t="s">
        <v>53</v>
      </c>
      <c r="F1837" t="s">
        <v>1339</v>
      </c>
      <c r="G1837" t="s">
        <v>1340</v>
      </c>
      <c r="H1837" t="s">
        <v>1344</v>
      </c>
      <c r="I1837" t="s">
        <v>225</v>
      </c>
      <c r="J1837" t="s">
        <v>409</v>
      </c>
      <c r="K1837" t="s">
        <v>35</v>
      </c>
      <c r="M1837" t="s">
        <v>228</v>
      </c>
      <c r="N1837" t="s">
        <v>33</v>
      </c>
      <c r="O1837">
        <v>139</v>
      </c>
      <c r="P1837" t="s">
        <v>385</v>
      </c>
      <c r="Q1837"/>
      <c r="T1837" t="s">
        <v>386</v>
      </c>
    </row>
    <row r="1838" spans="2:20" hidden="1" x14ac:dyDescent="0.45">
      <c r="D1838" s="29" t="s">
        <v>53</v>
      </c>
      <c r="F1838" t="s">
        <v>1339</v>
      </c>
      <c r="G1838" t="s">
        <v>1340</v>
      </c>
      <c r="H1838" t="s">
        <v>1344</v>
      </c>
      <c r="I1838" t="s">
        <v>225</v>
      </c>
      <c r="J1838" t="s">
        <v>409</v>
      </c>
      <c r="K1838" t="s">
        <v>35</v>
      </c>
      <c r="M1838" t="s">
        <v>228</v>
      </c>
      <c r="N1838" t="s">
        <v>400</v>
      </c>
      <c r="O1838">
        <v>8</v>
      </c>
      <c r="P1838" t="s">
        <v>385</v>
      </c>
      <c r="Q1838"/>
      <c r="T1838" t="s">
        <v>386</v>
      </c>
    </row>
    <row r="1839" spans="2:20" hidden="1" x14ac:dyDescent="0.45">
      <c r="B1839" s="29" t="s">
        <v>24</v>
      </c>
      <c r="D1839" s="29" t="s">
        <v>53</v>
      </c>
      <c r="F1839" t="s">
        <v>1339</v>
      </c>
      <c r="G1839" t="s">
        <v>1340</v>
      </c>
      <c r="H1839" t="s">
        <v>1344</v>
      </c>
      <c r="I1839" t="s">
        <v>225</v>
      </c>
      <c r="J1839" t="s">
        <v>409</v>
      </c>
      <c r="K1839" t="s">
        <v>35</v>
      </c>
      <c r="M1839" t="s">
        <v>228</v>
      </c>
      <c r="N1839" t="s">
        <v>261</v>
      </c>
      <c r="O1839">
        <v>526</v>
      </c>
      <c r="P1839" t="s">
        <v>385</v>
      </c>
      <c r="Q1839"/>
      <c r="T1839" t="s">
        <v>386</v>
      </c>
    </row>
    <row r="1840" spans="2:20" hidden="1" x14ac:dyDescent="0.45">
      <c r="B1840" s="29" t="s">
        <v>24</v>
      </c>
      <c r="D1840" s="29" t="s">
        <v>53</v>
      </c>
      <c r="F1840" t="s">
        <v>1339</v>
      </c>
      <c r="G1840" t="s">
        <v>1340</v>
      </c>
      <c r="H1840" t="s">
        <v>1345</v>
      </c>
      <c r="I1840" t="s">
        <v>225</v>
      </c>
      <c r="J1840" t="s">
        <v>384</v>
      </c>
      <c r="K1840" t="s">
        <v>35</v>
      </c>
      <c r="M1840" t="s">
        <v>228</v>
      </c>
      <c r="N1840" t="s">
        <v>261</v>
      </c>
      <c r="O1840">
        <v>7423</v>
      </c>
      <c r="P1840" t="s">
        <v>385</v>
      </c>
      <c r="Q1840"/>
      <c r="T1840" t="s">
        <v>386</v>
      </c>
    </row>
    <row r="1841" spans="2:20" hidden="1" x14ac:dyDescent="0.45">
      <c r="B1841" s="29" t="s">
        <v>43</v>
      </c>
      <c r="D1841" s="29" t="s">
        <v>53</v>
      </c>
      <c r="F1841" t="s">
        <v>1339</v>
      </c>
      <c r="G1841" t="s">
        <v>1340</v>
      </c>
      <c r="H1841" t="s">
        <v>1344</v>
      </c>
      <c r="I1841" t="s">
        <v>225</v>
      </c>
      <c r="J1841" t="s">
        <v>409</v>
      </c>
      <c r="K1841" t="s">
        <v>35</v>
      </c>
      <c r="M1841" t="s">
        <v>228</v>
      </c>
      <c r="N1841" t="s">
        <v>28</v>
      </c>
      <c r="O1841">
        <v>59</v>
      </c>
      <c r="P1841" t="s">
        <v>385</v>
      </c>
      <c r="Q1841"/>
      <c r="T1841" t="s">
        <v>386</v>
      </c>
    </row>
    <row r="1842" spans="2:20" hidden="1" x14ac:dyDescent="0.45">
      <c r="B1842" s="29" t="s">
        <v>27</v>
      </c>
      <c r="D1842" s="29" t="s">
        <v>53</v>
      </c>
      <c r="F1842" t="s">
        <v>1339</v>
      </c>
      <c r="G1842" t="s">
        <v>1340</v>
      </c>
      <c r="H1842" t="s">
        <v>1346</v>
      </c>
      <c r="I1842" t="s">
        <v>225</v>
      </c>
      <c r="J1842" t="s">
        <v>416</v>
      </c>
      <c r="K1842" t="s">
        <v>35</v>
      </c>
      <c r="M1842" t="s">
        <v>228</v>
      </c>
      <c r="N1842" t="s">
        <v>27</v>
      </c>
      <c r="O1842">
        <v>947</v>
      </c>
      <c r="P1842" t="s">
        <v>385</v>
      </c>
      <c r="Q1842"/>
      <c r="T1842" t="s">
        <v>386</v>
      </c>
    </row>
    <row r="1843" spans="2:20" hidden="1" x14ac:dyDescent="0.45">
      <c r="B1843" s="29" t="s">
        <v>34</v>
      </c>
      <c r="D1843" s="29" t="s">
        <v>53</v>
      </c>
      <c r="F1843" t="s">
        <v>1339</v>
      </c>
      <c r="G1843" t="s">
        <v>1340</v>
      </c>
      <c r="H1843" t="s">
        <v>1347</v>
      </c>
      <c r="I1843" t="s">
        <v>225</v>
      </c>
      <c r="J1843" t="s">
        <v>405</v>
      </c>
      <c r="K1843" t="s">
        <v>35</v>
      </c>
      <c r="M1843" t="s">
        <v>228</v>
      </c>
      <c r="N1843" t="s">
        <v>34</v>
      </c>
      <c r="O1843">
        <v>3160</v>
      </c>
      <c r="P1843" t="s">
        <v>387</v>
      </c>
      <c r="Q1843"/>
      <c r="T1843" t="s">
        <v>386</v>
      </c>
    </row>
    <row r="1844" spans="2:20" hidden="1" x14ac:dyDescent="0.45">
      <c r="B1844" s="29" t="s">
        <v>26</v>
      </c>
      <c r="D1844" s="29" t="s">
        <v>53</v>
      </c>
      <c r="F1844" t="s">
        <v>1339</v>
      </c>
      <c r="G1844" t="s">
        <v>1340</v>
      </c>
      <c r="H1844" t="s">
        <v>1347</v>
      </c>
      <c r="I1844" t="s">
        <v>225</v>
      </c>
      <c r="J1844" t="s">
        <v>405</v>
      </c>
      <c r="K1844" t="s">
        <v>35</v>
      </c>
      <c r="M1844" t="s">
        <v>228</v>
      </c>
      <c r="N1844" t="s">
        <v>26</v>
      </c>
      <c r="O1844">
        <v>1587</v>
      </c>
      <c r="P1844" t="s">
        <v>385</v>
      </c>
      <c r="Q1844"/>
      <c r="T1844" t="s">
        <v>386</v>
      </c>
    </row>
    <row r="1845" spans="2:20" hidden="1" x14ac:dyDescent="0.45">
      <c r="B1845" s="29" t="s">
        <v>27</v>
      </c>
      <c r="D1845" s="29" t="s">
        <v>53</v>
      </c>
      <c r="F1845" t="s">
        <v>1339</v>
      </c>
      <c r="G1845" t="s">
        <v>1340</v>
      </c>
      <c r="H1845" t="s">
        <v>1347</v>
      </c>
      <c r="I1845" t="s">
        <v>225</v>
      </c>
      <c r="J1845" t="s">
        <v>405</v>
      </c>
      <c r="K1845" t="s">
        <v>35</v>
      </c>
      <c r="M1845" t="s">
        <v>228</v>
      </c>
      <c r="N1845" t="s">
        <v>27</v>
      </c>
      <c r="O1845">
        <v>99</v>
      </c>
      <c r="P1845" t="s">
        <v>385</v>
      </c>
      <c r="Q1845"/>
      <c r="T1845" t="s">
        <v>386</v>
      </c>
    </row>
    <row r="1846" spans="2:20" hidden="1" x14ac:dyDescent="0.45">
      <c r="D1846" s="29" t="s">
        <v>53</v>
      </c>
      <c r="F1846" t="s">
        <v>1339</v>
      </c>
      <c r="G1846" t="s">
        <v>1340</v>
      </c>
      <c r="H1846" t="s">
        <v>1346</v>
      </c>
      <c r="I1846" t="s">
        <v>225</v>
      </c>
      <c r="J1846" t="s">
        <v>416</v>
      </c>
      <c r="K1846" t="s">
        <v>35</v>
      </c>
      <c r="M1846" t="s">
        <v>228</v>
      </c>
      <c r="N1846" t="s">
        <v>236</v>
      </c>
      <c r="O1846">
        <v>947</v>
      </c>
      <c r="P1846" t="s">
        <v>385</v>
      </c>
      <c r="Q1846"/>
      <c r="T1846" t="s">
        <v>386</v>
      </c>
    </row>
    <row r="1847" spans="2:20" hidden="1" x14ac:dyDescent="0.45">
      <c r="F1847" t="s">
        <v>1339</v>
      </c>
      <c r="G1847" t="s">
        <v>1340</v>
      </c>
      <c r="H1847" t="s">
        <v>388</v>
      </c>
      <c r="I1847" t="s">
        <v>275</v>
      </c>
      <c r="J1847" t="s">
        <v>228</v>
      </c>
      <c r="K1847" t="s">
        <v>20</v>
      </c>
      <c r="M1847" t="s">
        <v>228</v>
      </c>
      <c r="N1847" t="s">
        <v>279</v>
      </c>
      <c r="O1847">
        <v>7.0000000000000007E-2</v>
      </c>
      <c r="P1847" t="s">
        <v>389</v>
      </c>
      <c r="Q1847"/>
      <c r="T1847" t="s">
        <v>386</v>
      </c>
    </row>
    <row r="1848" spans="2:20" hidden="1" x14ac:dyDescent="0.45">
      <c r="F1848" t="s">
        <v>1339</v>
      </c>
      <c r="G1848" t="s">
        <v>1340</v>
      </c>
      <c r="H1848" t="s">
        <v>388</v>
      </c>
      <c r="I1848" t="s">
        <v>275</v>
      </c>
      <c r="J1848" t="s">
        <v>228</v>
      </c>
      <c r="K1848" t="s">
        <v>20</v>
      </c>
      <c r="M1848" t="s">
        <v>228</v>
      </c>
      <c r="N1848" t="s">
        <v>267</v>
      </c>
      <c r="O1848">
        <v>1</v>
      </c>
      <c r="P1848" t="s">
        <v>389</v>
      </c>
      <c r="Q1848"/>
      <c r="T1848" t="s">
        <v>386</v>
      </c>
    </row>
    <row r="1849" spans="2:20" hidden="1" x14ac:dyDescent="0.45">
      <c r="F1849" t="s">
        <v>1339</v>
      </c>
      <c r="G1849" t="s">
        <v>1340</v>
      </c>
      <c r="H1849" t="s">
        <v>388</v>
      </c>
      <c r="I1849" t="s">
        <v>275</v>
      </c>
      <c r="J1849" t="s">
        <v>228</v>
      </c>
      <c r="K1849" t="s">
        <v>20</v>
      </c>
      <c r="M1849" t="s">
        <v>228</v>
      </c>
      <c r="N1849" t="s">
        <v>249</v>
      </c>
      <c r="O1849">
        <v>40</v>
      </c>
      <c r="P1849" t="s">
        <v>1280</v>
      </c>
      <c r="Q1849"/>
      <c r="T1849" t="s">
        <v>386</v>
      </c>
    </row>
    <row r="1850" spans="2:20" hidden="1" x14ac:dyDescent="0.45">
      <c r="F1850" t="s">
        <v>1339</v>
      </c>
      <c r="G1850" t="s">
        <v>1340</v>
      </c>
      <c r="H1850" t="s">
        <v>388</v>
      </c>
      <c r="I1850" t="s">
        <v>275</v>
      </c>
      <c r="J1850" t="s">
        <v>228</v>
      </c>
      <c r="K1850" t="s">
        <v>20</v>
      </c>
      <c r="M1850" t="s">
        <v>228</v>
      </c>
      <c r="N1850" t="s">
        <v>265</v>
      </c>
      <c r="O1850">
        <v>1.7</v>
      </c>
      <c r="P1850">
        <v>0</v>
      </c>
      <c r="Q1850"/>
      <c r="T1850" t="s">
        <v>386</v>
      </c>
    </row>
    <row r="1851" spans="2:20" hidden="1" x14ac:dyDescent="0.45">
      <c r="B1851" s="29" t="s">
        <v>24</v>
      </c>
      <c r="F1851" t="s">
        <v>1339</v>
      </c>
      <c r="G1851" t="s">
        <v>1340</v>
      </c>
      <c r="H1851" t="s">
        <v>390</v>
      </c>
      <c r="I1851" t="s">
        <v>275</v>
      </c>
      <c r="J1851" t="s">
        <v>228</v>
      </c>
      <c r="K1851" t="s">
        <v>391</v>
      </c>
      <c r="M1851" t="s">
        <v>228</v>
      </c>
      <c r="N1851" t="s">
        <v>261</v>
      </c>
      <c r="O1851">
        <v>227289</v>
      </c>
      <c r="P1851" t="s">
        <v>385</v>
      </c>
      <c r="Q1851"/>
      <c r="T1851" t="s">
        <v>386</v>
      </c>
    </row>
    <row r="1852" spans="2:20" hidden="1" x14ac:dyDescent="0.45">
      <c r="B1852" s="29" t="s">
        <v>25</v>
      </c>
      <c r="F1852" t="s">
        <v>1339</v>
      </c>
      <c r="G1852" t="s">
        <v>1340</v>
      </c>
      <c r="H1852" t="s">
        <v>390</v>
      </c>
      <c r="I1852" t="s">
        <v>275</v>
      </c>
      <c r="J1852" t="s">
        <v>228</v>
      </c>
      <c r="K1852" t="s">
        <v>391</v>
      </c>
      <c r="M1852" t="s">
        <v>228</v>
      </c>
      <c r="N1852" t="s">
        <v>25</v>
      </c>
      <c r="O1852">
        <v>620793</v>
      </c>
      <c r="P1852" t="s">
        <v>385</v>
      </c>
      <c r="Q1852"/>
      <c r="T1852" t="s">
        <v>386</v>
      </c>
    </row>
    <row r="1853" spans="2:20" hidden="1" x14ac:dyDescent="0.45">
      <c r="B1853" s="29" t="s">
        <v>24</v>
      </c>
      <c r="D1853" s="29" t="s">
        <v>53</v>
      </c>
      <c r="F1853" t="s">
        <v>1339</v>
      </c>
      <c r="G1853" t="s">
        <v>1340</v>
      </c>
      <c r="H1853" t="s">
        <v>1348</v>
      </c>
      <c r="I1853" t="s">
        <v>225</v>
      </c>
      <c r="J1853" t="s">
        <v>393</v>
      </c>
      <c r="K1853" t="s">
        <v>35</v>
      </c>
      <c r="M1853" t="s">
        <v>228</v>
      </c>
      <c r="N1853" t="s">
        <v>261</v>
      </c>
      <c r="O1853">
        <v>4493</v>
      </c>
      <c r="P1853" t="s">
        <v>385</v>
      </c>
      <c r="Q1853"/>
      <c r="T1853" t="s">
        <v>386</v>
      </c>
    </row>
    <row r="1854" spans="2:20" hidden="1" x14ac:dyDescent="0.45">
      <c r="B1854" s="29" t="s">
        <v>30</v>
      </c>
      <c r="D1854" s="29" t="s">
        <v>53</v>
      </c>
      <c r="F1854" t="s">
        <v>1339</v>
      </c>
      <c r="G1854" t="s">
        <v>1340</v>
      </c>
      <c r="H1854" t="s">
        <v>1346</v>
      </c>
      <c r="I1854" t="s">
        <v>225</v>
      </c>
      <c r="J1854" t="s">
        <v>416</v>
      </c>
      <c r="K1854" t="s">
        <v>35</v>
      </c>
      <c r="M1854" t="s">
        <v>228</v>
      </c>
      <c r="N1854" t="s">
        <v>30</v>
      </c>
      <c r="O1854">
        <v>727</v>
      </c>
      <c r="P1854" t="s">
        <v>385</v>
      </c>
      <c r="Q1854"/>
      <c r="T1854" t="s">
        <v>386</v>
      </c>
    </row>
    <row r="1855" spans="2:20" hidden="1" x14ac:dyDescent="0.45">
      <c r="D1855" s="29" t="s">
        <v>53</v>
      </c>
      <c r="F1855" t="s">
        <v>1339</v>
      </c>
      <c r="G1855" t="s">
        <v>1340</v>
      </c>
      <c r="H1855" t="s">
        <v>1346</v>
      </c>
      <c r="I1855" t="s">
        <v>225</v>
      </c>
      <c r="J1855" t="s">
        <v>416</v>
      </c>
      <c r="K1855" t="s">
        <v>35</v>
      </c>
      <c r="M1855" t="s">
        <v>228</v>
      </c>
      <c r="N1855" t="s">
        <v>400</v>
      </c>
      <c r="O1855">
        <v>8</v>
      </c>
      <c r="P1855" t="s">
        <v>385</v>
      </c>
      <c r="Q1855"/>
      <c r="T1855" t="s">
        <v>386</v>
      </c>
    </row>
    <row r="1856" spans="2:20" hidden="1" x14ac:dyDescent="0.45">
      <c r="B1856" s="29" t="s">
        <v>30</v>
      </c>
      <c r="D1856" s="29" t="s">
        <v>53</v>
      </c>
      <c r="F1856" t="s">
        <v>1339</v>
      </c>
      <c r="G1856" t="s">
        <v>1340</v>
      </c>
      <c r="H1856" t="s">
        <v>1349</v>
      </c>
      <c r="I1856" t="s">
        <v>225</v>
      </c>
      <c r="J1856" t="s">
        <v>395</v>
      </c>
      <c r="K1856" t="s">
        <v>35</v>
      </c>
      <c r="M1856" t="s">
        <v>228</v>
      </c>
      <c r="N1856" t="s">
        <v>30</v>
      </c>
      <c r="O1856">
        <v>2221</v>
      </c>
      <c r="P1856" t="s">
        <v>385</v>
      </c>
      <c r="Q1856"/>
      <c r="T1856" t="s">
        <v>386</v>
      </c>
    </row>
    <row r="1857" spans="2:20" hidden="1" x14ac:dyDescent="0.45">
      <c r="B1857" s="29" t="s">
        <v>32</v>
      </c>
      <c r="D1857" s="29" t="s">
        <v>53</v>
      </c>
      <c r="F1857" t="s">
        <v>1339</v>
      </c>
      <c r="G1857" t="s">
        <v>1340</v>
      </c>
      <c r="H1857" t="s">
        <v>1349</v>
      </c>
      <c r="I1857" t="s">
        <v>225</v>
      </c>
      <c r="J1857" t="s">
        <v>395</v>
      </c>
      <c r="K1857" t="s">
        <v>35</v>
      </c>
      <c r="M1857" t="s">
        <v>228</v>
      </c>
      <c r="N1857" t="s">
        <v>32</v>
      </c>
      <c r="O1857">
        <v>158</v>
      </c>
      <c r="P1857" t="s">
        <v>385</v>
      </c>
      <c r="Q1857"/>
      <c r="T1857" t="s">
        <v>386</v>
      </c>
    </row>
    <row r="1858" spans="2:20" hidden="1" x14ac:dyDescent="0.45">
      <c r="B1858" s="29" t="s">
        <v>25</v>
      </c>
      <c r="D1858" s="29" t="s">
        <v>53</v>
      </c>
      <c r="F1858" t="s">
        <v>1339</v>
      </c>
      <c r="G1858" t="s">
        <v>1340</v>
      </c>
      <c r="H1858" t="s">
        <v>1349</v>
      </c>
      <c r="I1858" t="s">
        <v>225</v>
      </c>
      <c r="J1858" t="s">
        <v>395</v>
      </c>
      <c r="K1858" t="s">
        <v>35</v>
      </c>
      <c r="M1858" t="s">
        <v>228</v>
      </c>
      <c r="N1858" t="s">
        <v>25</v>
      </c>
      <c r="O1858">
        <v>17566</v>
      </c>
      <c r="P1858" t="s">
        <v>385</v>
      </c>
      <c r="Q1858"/>
      <c r="T1858" t="s">
        <v>386</v>
      </c>
    </row>
    <row r="1859" spans="2:20" hidden="1" x14ac:dyDescent="0.45">
      <c r="B1859" s="29" t="s">
        <v>34</v>
      </c>
      <c r="D1859" s="29" t="s">
        <v>53</v>
      </c>
      <c r="F1859" t="s">
        <v>1339</v>
      </c>
      <c r="G1859" t="s">
        <v>1340</v>
      </c>
      <c r="H1859" t="s">
        <v>1349</v>
      </c>
      <c r="I1859" t="s">
        <v>225</v>
      </c>
      <c r="J1859" t="s">
        <v>395</v>
      </c>
      <c r="K1859" t="s">
        <v>35</v>
      </c>
      <c r="M1859" t="s">
        <v>228</v>
      </c>
      <c r="N1859" t="s">
        <v>34</v>
      </c>
      <c r="O1859">
        <v>3160</v>
      </c>
      <c r="P1859" t="s">
        <v>387</v>
      </c>
      <c r="Q1859"/>
      <c r="T1859" t="s">
        <v>386</v>
      </c>
    </row>
    <row r="1860" spans="2:20" hidden="1" x14ac:dyDescent="0.45">
      <c r="B1860" s="29" t="s">
        <v>33</v>
      </c>
      <c r="D1860" s="29" t="s">
        <v>53</v>
      </c>
      <c r="F1860" t="s">
        <v>1339</v>
      </c>
      <c r="G1860" t="s">
        <v>1340</v>
      </c>
      <c r="H1860" t="s">
        <v>1348</v>
      </c>
      <c r="I1860" t="s">
        <v>225</v>
      </c>
      <c r="J1860" t="s">
        <v>393</v>
      </c>
      <c r="K1860" t="s">
        <v>35</v>
      </c>
      <c r="M1860" t="s">
        <v>228</v>
      </c>
      <c r="N1860" t="s">
        <v>33</v>
      </c>
      <c r="O1860">
        <v>137</v>
      </c>
      <c r="P1860" t="s">
        <v>385</v>
      </c>
      <c r="Q1860"/>
      <c r="T1860" t="s">
        <v>386</v>
      </c>
    </row>
    <row r="1861" spans="2:20" hidden="1" x14ac:dyDescent="0.45">
      <c r="B1861" s="29" t="s">
        <v>24</v>
      </c>
      <c r="D1861" s="29" t="s">
        <v>53</v>
      </c>
      <c r="F1861" t="s">
        <v>1339</v>
      </c>
      <c r="G1861" t="s">
        <v>1340</v>
      </c>
      <c r="H1861" t="s">
        <v>1349</v>
      </c>
      <c r="I1861" t="s">
        <v>225</v>
      </c>
      <c r="J1861" t="s">
        <v>395</v>
      </c>
      <c r="K1861" t="s">
        <v>35</v>
      </c>
      <c r="M1861" t="s">
        <v>228</v>
      </c>
      <c r="N1861" t="s">
        <v>261</v>
      </c>
      <c r="O1861">
        <v>6439</v>
      </c>
      <c r="P1861" t="s">
        <v>385</v>
      </c>
      <c r="Q1861"/>
      <c r="T1861" t="s">
        <v>386</v>
      </c>
    </row>
    <row r="1862" spans="2:20" hidden="1" x14ac:dyDescent="0.45">
      <c r="B1862" s="29" t="s">
        <v>34</v>
      </c>
      <c r="D1862" s="29" t="s">
        <v>53</v>
      </c>
      <c r="F1862" t="s">
        <v>1339</v>
      </c>
      <c r="G1862" t="s">
        <v>1340</v>
      </c>
      <c r="H1862" t="s">
        <v>1348</v>
      </c>
      <c r="I1862" t="s">
        <v>225</v>
      </c>
      <c r="J1862" t="s">
        <v>393</v>
      </c>
      <c r="K1862" t="s">
        <v>35</v>
      </c>
      <c r="M1862" t="s">
        <v>228</v>
      </c>
      <c r="N1862" t="s">
        <v>34</v>
      </c>
      <c r="O1862">
        <v>3160</v>
      </c>
      <c r="P1862" t="s">
        <v>387</v>
      </c>
      <c r="Q1862"/>
      <c r="T1862" t="s">
        <v>386</v>
      </c>
    </row>
    <row r="1863" spans="2:20" hidden="1" x14ac:dyDescent="0.45">
      <c r="B1863" s="29" t="s">
        <v>43</v>
      </c>
      <c r="D1863" s="29" t="s">
        <v>53</v>
      </c>
      <c r="F1863" t="s">
        <v>1339</v>
      </c>
      <c r="G1863" t="s">
        <v>1340</v>
      </c>
      <c r="H1863" t="s">
        <v>1350</v>
      </c>
      <c r="I1863" t="s">
        <v>225</v>
      </c>
      <c r="J1863" t="s">
        <v>384</v>
      </c>
      <c r="K1863" t="s">
        <v>35</v>
      </c>
      <c r="M1863" t="s">
        <v>228</v>
      </c>
      <c r="N1863" t="s">
        <v>28</v>
      </c>
      <c r="O1863">
        <v>5861</v>
      </c>
      <c r="P1863" t="s">
        <v>385</v>
      </c>
      <c r="Q1863"/>
      <c r="T1863" t="s">
        <v>386</v>
      </c>
    </row>
    <row r="1864" spans="2:20" hidden="1" x14ac:dyDescent="0.45">
      <c r="D1864" s="29" t="s">
        <v>53</v>
      </c>
      <c r="F1864" t="s">
        <v>1339</v>
      </c>
      <c r="G1864" t="s">
        <v>1340</v>
      </c>
      <c r="H1864" t="s">
        <v>383</v>
      </c>
      <c r="I1864" t="s">
        <v>225</v>
      </c>
      <c r="J1864" t="s">
        <v>384</v>
      </c>
      <c r="K1864" t="s">
        <v>35</v>
      </c>
      <c r="M1864" t="s">
        <v>228</v>
      </c>
      <c r="N1864" t="s">
        <v>400</v>
      </c>
      <c r="O1864">
        <v>7</v>
      </c>
      <c r="P1864" t="s">
        <v>385</v>
      </c>
      <c r="Q1864"/>
      <c r="T1864" t="s">
        <v>386</v>
      </c>
    </row>
    <row r="1865" spans="2:20" hidden="1" x14ac:dyDescent="0.45">
      <c r="B1865" s="29" t="s">
        <v>32</v>
      </c>
      <c r="D1865" s="29" t="s">
        <v>53</v>
      </c>
      <c r="F1865" t="s">
        <v>1339</v>
      </c>
      <c r="G1865" t="s">
        <v>1340</v>
      </c>
      <c r="H1865" t="s">
        <v>1351</v>
      </c>
      <c r="I1865" t="s">
        <v>225</v>
      </c>
      <c r="J1865" t="s">
        <v>409</v>
      </c>
      <c r="K1865" t="s">
        <v>35</v>
      </c>
      <c r="M1865" t="s">
        <v>228</v>
      </c>
      <c r="N1865" t="s">
        <v>32</v>
      </c>
      <c r="O1865">
        <v>13</v>
      </c>
      <c r="P1865" t="s">
        <v>385</v>
      </c>
      <c r="Q1865"/>
      <c r="T1865" t="s">
        <v>386</v>
      </c>
    </row>
    <row r="1866" spans="2:20" hidden="1" x14ac:dyDescent="0.45">
      <c r="B1866" s="29" t="s">
        <v>30</v>
      </c>
      <c r="D1866" s="29" t="s">
        <v>53</v>
      </c>
      <c r="F1866" t="s">
        <v>1339</v>
      </c>
      <c r="G1866" t="s">
        <v>1340</v>
      </c>
      <c r="H1866" t="s">
        <v>1351</v>
      </c>
      <c r="I1866" t="s">
        <v>225</v>
      </c>
      <c r="J1866" t="s">
        <v>409</v>
      </c>
      <c r="K1866" t="s">
        <v>35</v>
      </c>
      <c r="M1866" t="s">
        <v>228</v>
      </c>
      <c r="N1866" t="s">
        <v>30</v>
      </c>
      <c r="O1866">
        <v>9</v>
      </c>
      <c r="P1866" t="s">
        <v>385</v>
      </c>
      <c r="Q1866"/>
      <c r="T1866" t="s">
        <v>386</v>
      </c>
    </row>
    <row r="1867" spans="2:20" hidden="1" x14ac:dyDescent="0.45">
      <c r="B1867" s="29" t="s">
        <v>25</v>
      </c>
      <c r="D1867" s="29" t="s">
        <v>53</v>
      </c>
      <c r="F1867" t="s">
        <v>1339</v>
      </c>
      <c r="G1867" t="s">
        <v>1340</v>
      </c>
      <c r="H1867" t="s">
        <v>383</v>
      </c>
      <c r="I1867" t="s">
        <v>225</v>
      </c>
      <c r="J1867" t="s">
        <v>384</v>
      </c>
      <c r="K1867" t="s">
        <v>35</v>
      </c>
      <c r="M1867" t="s">
        <v>228</v>
      </c>
      <c r="N1867" t="s">
        <v>25</v>
      </c>
      <c r="O1867">
        <v>20690</v>
      </c>
      <c r="P1867" t="s">
        <v>385</v>
      </c>
      <c r="Q1867"/>
      <c r="T1867" t="s">
        <v>386</v>
      </c>
    </row>
    <row r="1868" spans="2:20" hidden="1" x14ac:dyDescent="0.45">
      <c r="B1868" s="29" t="s">
        <v>26</v>
      </c>
      <c r="D1868" s="29" t="s">
        <v>53</v>
      </c>
      <c r="F1868" t="s">
        <v>1339</v>
      </c>
      <c r="G1868" t="s">
        <v>1340</v>
      </c>
      <c r="H1868" t="s">
        <v>1352</v>
      </c>
      <c r="I1868" t="s">
        <v>225</v>
      </c>
      <c r="J1868" t="s">
        <v>407</v>
      </c>
      <c r="K1868" t="s">
        <v>35</v>
      </c>
      <c r="M1868" t="s">
        <v>228</v>
      </c>
      <c r="N1868" t="s">
        <v>26</v>
      </c>
      <c r="O1868">
        <v>9454</v>
      </c>
      <c r="P1868" t="s">
        <v>385</v>
      </c>
      <c r="Q1868"/>
      <c r="T1868" t="s">
        <v>386</v>
      </c>
    </row>
    <row r="1869" spans="2:20" hidden="1" x14ac:dyDescent="0.45">
      <c r="B1869" s="29" t="s">
        <v>43</v>
      </c>
      <c r="D1869" s="29" t="s">
        <v>53</v>
      </c>
      <c r="F1869" t="s">
        <v>1339</v>
      </c>
      <c r="G1869" t="s">
        <v>1340</v>
      </c>
      <c r="H1869" t="s">
        <v>1352</v>
      </c>
      <c r="I1869" t="s">
        <v>225</v>
      </c>
      <c r="J1869" t="s">
        <v>407</v>
      </c>
      <c r="K1869" t="s">
        <v>35</v>
      </c>
      <c r="M1869" t="s">
        <v>228</v>
      </c>
      <c r="N1869" t="s">
        <v>28</v>
      </c>
      <c r="O1869">
        <v>99</v>
      </c>
      <c r="P1869" t="s">
        <v>385</v>
      </c>
      <c r="Q1869"/>
      <c r="T1869" t="s">
        <v>386</v>
      </c>
    </row>
    <row r="1870" spans="2:20" hidden="1" x14ac:dyDescent="0.45">
      <c r="B1870" s="29" t="s">
        <v>34</v>
      </c>
      <c r="D1870" s="29" t="s">
        <v>53</v>
      </c>
      <c r="F1870" t="s">
        <v>1339</v>
      </c>
      <c r="G1870" t="s">
        <v>1340</v>
      </c>
      <c r="H1870" t="s">
        <v>1353</v>
      </c>
      <c r="I1870" t="s">
        <v>225</v>
      </c>
      <c r="J1870" t="s">
        <v>405</v>
      </c>
      <c r="K1870" t="s">
        <v>35</v>
      </c>
      <c r="M1870" t="s">
        <v>228</v>
      </c>
      <c r="N1870" t="s">
        <v>34</v>
      </c>
      <c r="O1870">
        <v>3160</v>
      </c>
      <c r="P1870" t="s">
        <v>387</v>
      </c>
      <c r="Q1870"/>
      <c r="T1870" t="s">
        <v>386</v>
      </c>
    </row>
    <row r="1871" spans="2:20" hidden="1" x14ac:dyDescent="0.45">
      <c r="B1871" s="29" t="s">
        <v>24</v>
      </c>
      <c r="D1871" s="29" t="s">
        <v>53</v>
      </c>
      <c r="F1871" t="s">
        <v>1339</v>
      </c>
      <c r="G1871" t="s">
        <v>1340</v>
      </c>
      <c r="H1871" t="s">
        <v>383</v>
      </c>
      <c r="I1871" t="s">
        <v>225</v>
      </c>
      <c r="J1871" t="s">
        <v>384</v>
      </c>
      <c r="K1871" t="s">
        <v>35</v>
      </c>
      <c r="M1871" t="s">
        <v>228</v>
      </c>
      <c r="N1871" t="s">
        <v>261</v>
      </c>
      <c r="O1871">
        <v>8077</v>
      </c>
      <c r="P1871" t="s">
        <v>385</v>
      </c>
      <c r="Q1871"/>
      <c r="T1871" t="s">
        <v>386</v>
      </c>
    </row>
    <row r="1872" spans="2:20" hidden="1" x14ac:dyDescent="0.45">
      <c r="B1872" s="29" t="s">
        <v>27</v>
      </c>
      <c r="D1872" s="29" t="s">
        <v>53</v>
      </c>
      <c r="F1872" t="s">
        <v>1339</v>
      </c>
      <c r="G1872" t="s">
        <v>1340</v>
      </c>
      <c r="H1872" t="s">
        <v>1353</v>
      </c>
      <c r="I1872" t="s">
        <v>225</v>
      </c>
      <c r="J1872" t="s">
        <v>405</v>
      </c>
      <c r="K1872" t="s">
        <v>35</v>
      </c>
      <c r="M1872" t="s">
        <v>228</v>
      </c>
      <c r="N1872" t="s">
        <v>27</v>
      </c>
      <c r="O1872">
        <v>99</v>
      </c>
      <c r="P1872" t="s">
        <v>385</v>
      </c>
      <c r="Q1872"/>
      <c r="T1872" t="s">
        <v>386</v>
      </c>
    </row>
    <row r="1873" spans="2:20" hidden="1" x14ac:dyDescent="0.45">
      <c r="B1873" s="29" t="s">
        <v>25</v>
      </c>
      <c r="D1873" s="29" t="s">
        <v>53</v>
      </c>
      <c r="F1873" t="s">
        <v>1339</v>
      </c>
      <c r="G1873" t="s">
        <v>1340</v>
      </c>
      <c r="H1873" t="s">
        <v>1353</v>
      </c>
      <c r="I1873" t="s">
        <v>225</v>
      </c>
      <c r="J1873" t="s">
        <v>405</v>
      </c>
      <c r="K1873" t="s">
        <v>35</v>
      </c>
      <c r="M1873" t="s">
        <v>228</v>
      </c>
      <c r="N1873" t="s">
        <v>25</v>
      </c>
      <c r="O1873">
        <v>5947</v>
      </c>
      <c r="P1873" t="s">
        <v>385</v>
      </c>
      <c r="Q1873"/>
      <c r="T1873" t="s">
        <v>386</v>
      </c>
    </row>
    <row r="1874" spans="2:20" hidden="1" x14ac:dyDescent="0.45">
      <c r="B1874" s="29" t="s">
        <v>33</v>
      </c>
      <c r="D1874" s="29" t="s">
        <v>53</v>
      </c>
      <c r="F1874" t="s">
        <v>1339</v>
      </c>
      <c r="G1874" t="s">
        <v>1340</v>
      </c>
      <c r="H1874" t="s">
        <v>392</v>
      </c>
      <c r="I1874" t="s">
        <v>225</v>
      </c>
      <c r="J1874" t="s">
        <v>393</v>
      </c>
      <c r="K1874" t="s">
        <v>35</v>
      </c>
      <c r="M1874" t="s">
        <v>228</v>
      </c>
      <c r="N1874" t="s">
        <v>33</v>
      </c>
      <c r="O1874">
        <v>135</v>
      </c>
      <c r="P1874" t="s">
        <v>385</v>
      </c>
      <c r="Q1874"/>
      <c r="T1874" t="s">
        <v>386</v>
      </c>
    </row>
    <row r="1875" spans="2:20" hidden="1" x14ac:dyDescent="0.45">
      <c r="D1875" s="29" t="s">
        <v>53</v>
      </c>
      <c r="F1875" t="s">
        <v>1339</v>
      </c>
      <c r="G1875" t="s">
        <v>1340</v>
      </c>
      <c r="H1875" t="s">
        <v>394</v>
      </c>
      <c r="I1875" t="s">
        <v>225</v>
      </c>
      <c r="J1875" t="s">
        <v>395</v>
      </c>
      <c r="K1875" t="s">
        <v>35</v>
      </c>
      <c r="M1875" t="s">
        <v>228</v>
      </c>
      <c r="N1875" t="s">
        <v>236</v>
      </c>
      <c r="O1875">
        <v>4308</v>
      </c>
      <c r="P1875" t="s">
        <v>385</v>
      </c>
      <c r="Q1875"/>
      <c r="T1875" t="s">
        <v>386</v>
      </c>
    </row>
    <row r="1876" spans="2:20" hidden="1" x14ac:dyDescent="0.45">
      <c r="B1876" s="29" t="s">
        <v>25</v>
      </c>
      <c r="D1876" s="29" t="s">
        <v>53</v>
      </c>
      <c r="F1876" t="s">
        <v>1339</v>
      </c>
      <c r="G1876" t="s">
        <v>1340</v>
      </c>
      <c r="H1876" t="s">
        <v>1343</v>
      </c>
      <c r="I1876" t="s">
        <v>225</v>
      </c>
      <c r="J1876" t="s">
        <v>414</v>
      </c>
      <c r="K1876" t="s">
        <v>35</v>
      </c>
      <c r="M1876" t="s">
        <v>228</v>
      </c>
      <c r="N1876" t="s">
        <v>25</v>
      </c>
      <c r="O1876">
        <v>6104</v>
      </c>
      <c r="P1876" t="s">
        <v>385</v>
      </c>
      <c r="Q1876"/>
      <c r="T1876" t="s">
        <v>386</v>
      </c>
    </row>
    <row r="1877" spans="2:20" hidden="1" x14ac:dyDescent="0.45">
      <c r="B1877" s="29" t="s">
        <v>33</v>
      </c>
      <c r="D1877" s="29" t="s">
        <v>53</v>
      </c>
      <c r="F1877" t="s">
        <v>1339</v>
      </c>
      <c r="G1877" t="s">
        <v>1340</v>
      </c>
      <c r="H1877" t="s">
        <v>394</v>
      </c>
      <c r="I1877" t="s">
        <v>225</v>
      </c>
      <c r="J1877" t="s">
        <v>395</v>
      </c>
      <c r="K1877" t="s">
        <v>35</v>
      </c>
      <c r="M1877" t="s">
        <v>228</v>
      </c>
      <c r="N1877" t="s">
        <v>33</v>
      </c>
      <c r="O1877">
        <v>128</v>
      </c>
      <c r="P1877" t="s">
        <v>385</v>
      </c>
      <c r="Q1877"/>
      <c r="T1877" t="s">
        <v>386</v>
      </c>
    </row>
    <row r="1878" spans="2:20" hidden="1" x14ac:dyDescent="0.45">
      <c r="B1878" s="29" t="s">
        <v>26</v>
      </c>
      <c r="D1878" s="29" t="s">
        <v>53</v>
      </c>
      <c r="F1878" t="s">
        <v>1339</v>
      </c>
      <c r="G1878" t="s">
        <v>1340</v>
      </c>
      <c r="H1878" t="s">
        <v>394</v>
      </c>
      <c r="I1878" t="s">
        <v>225</v>
      </c>
      <c r="J1878" t="s">
        <v>395</v>
      </c>
      <c r="K1878" t="s">
        <v>35</v>
      </c>
      <c r="M1878" t="s">
        <v>228</v>
      </c>
      <c r="N1878" t="s">
        <v>26</v>
      </c>
      <c r="O1878">
        <v>33942</v>
      </c>
      <c r="P1878" t="s">
        <v>385</v>
      </c>
      <c r="Q1878"/>
      <c r="T1878" t="s">
        <v>386</v>
      </c>
    </row>
    <row r="1879" spans="2:20" hidden="1" x14ac:dyDescent="0.45">
      <c r="B1879" s="29" t="s">
        <v>26</v>
      </c>
      <c r="D1879" s="29" t="s">
        <v>53</v>
      </c>
      <c r="F1879" t="s">
        <v>1339</v>
      </c>
      <c r="G1879" t="s">
        <v>1340</v>
      </c>
      <c r="H1879" t="s">
        <v>1354</v>
      </c>
      <c r="I1879" t="s">
        <v>225</v>
      </c>
      <c r="J1879" t="s">
        <v>393</v>
      </c>
      <c r="K1879" t="s">
        <v>35</v>
      </c>
      <c r="M1879" t="s">
        <v>228</v>
      </c>
      <c r="N1879" t="s">
        <v>26</v>
      </c>
      <c r="O1879">
        <v>49963</v>
      </c>
      <c r="P1879" t="s">
        <v>385</v>
      </c>
      <c r="Q1879"/>
      <c r="T1879" t="s">
        <v>386</v>
      </c>
    </row>
    <row r="1880" spans="2:20" hidden="1" x14ac:dyDescent="0.45">
      <c r="B1880" s="29" t="s">
        <v>33</v>
      </c>
      <c r="D1880" s="29" t="s">
        <v>53</v>
      </c>
      <c r="F1880" t="s">
        <v>1339</v>
      </c>
      <c r="G1880" t="s">
        <v>1340</v>
      </c>
      <c r="H1880" t="s">
        <v>1355</v>
      </c>
      <c r="I1880" t="s">
        <v>225</v>
      </c>
      <c r="J1880" t="s">
        <v>416</v>
      </c>
      <c r="K1880" t="s">
        <v>35</v>
      </c>
      <c r="M1880" t="s">
        <v>228</v>
      </c>
      <c r="N1880" t="s">
        <v>33</v>
      </c>
      <c r="O1880">
        <v>138</v>
      </c>
      <c r="P1880" t="s">
        <v>385</v>
      </c>
      <c r="Q1880"/>
      <c r="T1880" t="s">
        <v>386</v>
      </c>
    </row>
    <row r="1881" spans="2:20" hidden="1" x14ac:dyDescent="0.45">
      <c r="D1881" s="29" t="s">
        <v>53</v>
      </c>
      <c r="F1881" t="s">
        <v>1339</v>
      </c>
      <c r="G1881" t="s">
        <v>1340</v>
      </c>
      <c r="H1881" t="s">
        <v>1355</v>
      </c>
      <c r="I1881" t="s">
        <v>225</v>
      </c>
      <c r="J1881" t="s">
        <v>416</v>
      </c>
      <c r="K1881" t="s">
        <v>35</v>
      </c>
      <c r="M1881" t="s">
        <v>228</v>
      </c>
      <c r="N1881" t="s">
        <v>400</v>
      </c>
      <c r="O1881">
        <v>8</v>
      </c>
      <c r="P1881" t="s">
        <v>385</v>
      </c>
      <c r="Q1881"/>
      <c r="T1881" t="s">
        <v>386</v>
      </c>
    </row>
    <row r="1882" spans="2:20" hidden="1" x14ac:dyDescent="0.45">
      <c r="B1882" s="29" t="s">
        <v>34</v>
      </c>
      <c r="D1882" s="29" t="s">
        <v>53</v>
      </c>
      <c r="F1882" t="s">
        <v>1339</v>
      </c>
      <c r="G1882" t="s">
        <v>1340</v>
      </c>
      <c r="H1882" t="s">
        <v>1356</v>
      </c>
      <c r="I1882" t="s">
        <v>225</v>
      </c>
      <c r="J1882" t="s">
        <v>395</v>
      </c>
      <c r="K1882" t="s">
        <v>35</v>
      </c>
      <c r="M1882" t="s">
        <v>228</v>
      </c>
      <c r="N1882" t="s">
        <v>34</v>
      </c>
      <c r="O1882">
        <v>3160</v>
      </c>
      <c r="P1882" t="s">
        <v>387</v>
      </c>
      <c r="Q1882"/>
      <c r="T1882" t="s">
        <v>386</v>
      </c>
    </row>
    <row r="1883" spans="2:20" hidden="1" x14ac:dyDescent="0.45">
      <c r="B1883" s="29" t="s">
        <v>33</v>
      </c>
      <c r="D1883" s="29" t="s">
        <v>53</v>
      </c>
      <c r="F1883" t="s">
        <v>1339</v>
      </c>
      <c r="G1883" t="s">
        <v>1340</v>
      </c>
      <c r="H1883" t="s">
        <v>1357</v>
      </c>
      <c r="I1883" t="s">
        <v>225</v>
      </c>
      <c r="J1883" t="s">
        <v>418</v>
      </c>
      <c r="K1883" t="s">
        <v>35</v>
      </c>
      <c r="M1883" t="s">
        <v>228</v>
      </c>
      <c r="N1883" t="s">
        <v>33</v>
      </c>
      <c r="O1883">
        <v>139</v>
      </c>
      <c r="P1883" t="s">
        <v>385</v>
      </c>
      <c r="Q1883"/>
      <c r="T1883" t="s">
        <v>386</v>
      </c>
    </row>
    <row r="1884" spans="2:20" hidden="1" x14ac:dyDescent="0.45">
      <c r="D1884" s="29" t="s">
        <v>53</v>
      </c>
      <c r="F1884" t="s">
        <v>1339</v>
      </c>
      <c r="G1884" t="s">
        <v>1340</v>
      </c>
      <c r="H1884" t="s">
        <v>1357</v>
      </c>
      <c r="I1884" t="s">
        <v>225</v>
      </c>
      <c r="J1884" t="s">
        <v>418</v>
      </c>
      <c r="K1884" t="s">
        <v>35</v>
      </c>
      <c r="M1884" t="s">
        <v>228</v>
      </c>
      <c r="N1884" t="s">
        <v>400</v>
      </c>
      <c r="O1884">
        <v>8</v>
      </c>
      <c r="P1884" t="s">
        <v>385</v>
      </c>
      <c r="Q1884"/>
      <c r="T1884" t="s">
        <v>386</v>
      </c>
    </row>
    <row r="1885" spans="2:20" hidden="1" x14ac:dyDescent="0.45">
      <c r="B1885" s="29" t="s">
        <v>24</v>
      </c>
      <c r="D1885" s="29" t="s">
        <v>53</v>
      </c>
      <c r="F1885" t="s">
        <v>1339</v>
      </c>
      <c r="G1885" t="s">
        <v>1340</v>
      </c>
      <c r="H1885" t="s">
        <v>1357</v>
      </c>
      <c r="I1885" t="s">
        <v>225</v>
      </c>
      <c r="J1885" t="s">
        <v>418</v>
      </c>
      <c r="K1885" t="s">
        <v>35</v>
      </c>
      <c r="M1885" t="s">
        <v>228</v>
      </c>
      <c r="N1885" t="s">
        <v>261</v>
      </c>
      <c r="O1885">
        <v>1161</v>
      </c>
      <c r="P1885" t="s">
        <v>385</v>
      </c>
      <c r="Q1885"/>
      <c r="T1885" t="s">
        <v>386</v>
      </c>
    </row>
    <row r="1886" spans="2:20" hidden="1" x14ac:dyDescent="0.45">
      <c r="B1886" s="29" t="s">
        <v>26</v>
      </c>
      <c r="D1886" s="29" t="s">
        <v>53</v>
      </c>
      <c r="F1886" t="s">
        <v>1339</v>
      </c>
      <c r="G1886" t="s">
        <v>1340</v>
      </c>
      <c r="H1886" t="s">
        <v>1357</v>
      </c>
      <c r="I1886" t="s">
        <v>225</v>
      </c>
      <c r="J1886" t="s">
        <v>418</v>
      </c>
      <c r="K1886" t="s">
        <v>35</v>
      </c>
      <c r="M1886" t="s">
        <v>228</v>
      </c>
      <c r="N1886" t="s">
        <v>26</v>
      </c>
      <c r="O1886">
        <v>12845</v>
      </c>
      <c r="P1886" t="s">
        <v>385</v>
      </c>
      <c r="Q1886"/>
      <c r="T1886" t="s">
        <v>386</v>
      </c>
    </row>
    <row r="1887" spans="2:20" hidden="1" x14ac:dyDescent="0.45">
      <c r="B1887" s="29" t="s">
        <v>27</v>
      </c>
      <c r="D1887" s="29" t="s">
        <v>53</v>
      </c>
      <c r="F1887" t="s">
        <v>1339</v>
      </c>
      <c r="G1887" t="s">
        <v>1340</v>
      </c>
      <c r="H1887" t="s">
        <v>1355</v>
      </c>
      <c r="I1887" t="s">
        <v>225</v>
      </c>
      <c r="J1887" t="s">
        <v>416</v>
      </c>
      <c r="K1887" t="s">
        <v>35</v>
      </c>
      <c r="M1887" t="s">
        <v>228</v>
      </c>
      <c r="N1887" t="s">
        <v>27</v>
      </c>
      <c r="O1887">
        <v>789</v>
      </c>
      <c r="P1887" t="s">
        <v>385</v>
      </c>
      <c r="Q1887"/>
      <c r="T1887" t="s">
        <v>386</v>
      </c>
    </row>
    <row r="1888" spans="2:20" hidden="1" x14ac:dyDescent="0.45">
      <c r="B1888" s="29" t="s">
        <v>26</v>
      </c>
      <c r="D1888" s="29" t="s">
        <v>53</v>
      </c>
      <c r="F1888" t="s">
        <v>1339</v>
      </c>
      <c r="G1888" t="s">
        <v>1340</v>
      </c>
      <c r="H1888" t="s">
        <v>1358</v>
      </c>
      <c r="I1888" t="s">
        <v>225</v>
      </c>
      <c r="J1888" t="s">
        <v>414</v>
      </c>
      <c r="K1888" t="s">
        <v>35</v>
      </c>
      <c r="M1888" t="s">
        <v>228</v>
      </c>
      <c r="N1888" t="s">
        <v>26</v>
      </c>
      <c r="O1888">
        <v>20593</v>
      </c>
      <c r="P1888" t="s">
        <v>385</v>
      </c>
      <c r="Q1888"/>
      <c r="T1888" t="s">
        <v>386</v>
      </c>
    </row>
    <row r="1889" spans="2:20" hidden="1" x14ac:dyDescent="0.45">
      <c r="B1889" s="29" t="s">
        <v>30</v>
      </c>
      <c r="D1889" s="29" t="s">
        <v>53</v>
      </c>
      <c r="F1889" t="s">
        <v>1339</v>
      </c>
      <c r="G1889" t="s">
        <v>1340</v>
      </c>
      <c r="H1889" t="s">
        <v>1357</v>
      </c>
      <c r="I1889" t="s">
        <v>225</v>
      </c>
      <c r="J1889" t="s">
        <v>418</v>
      </c>
      <c r="K1889" t="s">
        <v>35</v>
      </c>
      <c r="M1889" t="s">
        <v>228</v>
      </c>
      <c r="N1889" t="s">
        <v>30</v>
      </c>
      <c r="O1889">
        <v>437</v>
      </c>
      <c r="P1889" t="s">
        <v>385</v>
      </c>
      <c r="Q1889"/>
      <c r="T1889" t="s">
        <v>386</v>
      </c>
    </row>
    <row r="1890" spans="2:20" hidden="1" x14ac:dyDescent="0.45">
      <c r="B1890" s="29" t="s">
        <v>30</v>
      </c>
      <c r="F1890" t="s">
        <v>1339</v>
      </c>
      <c r="G1890" t="s">
        <v>1340</v>
      </c>
      <c r="H1890" t="s">
        <v>1281</v>
      </c>
      <c r="I1890" t="s">
        <v>275</v>
      </c>
      <c r="J1890" t="s">
        <v>228</v>
      </c>
      <c r="K1890" t="s">
        <v>21</v>
      </c>
      <c r="M1890" t="s">
        <v>228</v>
      </c>
      <c r="N1890" t="s">
        <v>30</v>
      </c>
      <c r="O1890">
        <v>11</v>
      </c>
      <c r="P1890" t="s">
        <v>385</v>
      </c>
      <c r="Q1890"/>
      <c r="T1890" t="s">
        <v>386</v>
      </c>
    </row>
    <row r="1891" spans="2:20" hidden="1" x14ac:dyDescent="0.45">
      <c r="D1891" s="29" t="s">
        <v>53</v>
      </c>
      <c r="F1891" t="s">
        <v>1339</v>
      </c>
      <c r="G1891" t="s">
        <v>1340</v>
      </c>
      <c r="H1891" t="s">
        <v>396</v>
      </c>
      <c r="I1891" t="s">
        <v>275</v>
      </c>
      <c r="J1891" t="s">
        <v>228</v>
      </c>
      <c r="K1891" t="s">
        <v>35</v>
      </c>
      <c r="M1891" t="s">
        <v>228</v>
      </c>
      <c r="N1891" t="s">
        <v>279</v>
      </c>
      <c r="O1891">
        <v>7.0000000000000007E-2</v>
      </c>
      <c r="P1891" t="s">
        <v>1332</v>
      </c>
      <c r="Q1891"/>
      <c r="T1891" t="s">
        <v>386</v>
      </c>
    </row>
    <row r="1892" spans="2:20" hidden="1" x14ac:dyDescent="0.45">
      <c r="F1892" t="s">
        <v>1339</v>
      </c>
      <c r="G1892" t="s">
        <v>1340</v>
      </c>
      <c r="H1892" t="s">
        <v>1281</v>
      </c>
      <c r="I1892" t="s">
        <v>275</v>
      </c>
      <c r="J1892" t="s">
        <v>228</v>
      </c>
      <c r="K1892" t="s">
        <v>21</v>
      </c>
      <c r="M1892" t="s">
        <v>228</v>
      </c>
      <c r="N1892" t="s">
        <v>236</v>
      </c>
      <c r="O1892">
        <v>225</v>
      </c>
      <c r="P1892" t="s">
        <v>385</v>
      </c>
      <c r="Q1892"/>
      <c r="T1892" t="s">
        <v>386</v>
      </c>
    </row>
    <row r="1893" spans="2:20" hidden="1" x14ac:dyDescent="0.45">
      <c r="B1893" s="29" t="s">
        <v>33</v>
      </c>
      <c r="D1893" s="29" t="s">
        <v>53</v>
      </c>
      <c r="F1893" t="s">
        <v>1339</v>
      </c>
      <c r="G1893" t="s">
        <v>1340</v>
      </c>
      <c r="H1893" t="s">
        <v>1359</v>
      </c>
      <c r="I1893" t="s">
        <v>275</v>
      </c>
      <c r="J1893" t="s">
        <v>228</v>
      </c>
      <c r="K1893" t="s">
        <v>35</v>
      </c>
      <c r="M1893" t="s">
        <v>228</v>
      </c>
      <c r="N1893" t="s">
        <v>33</v>
      </c>
      <c r="O1893">
        <v>136</v>
      </c>
      <c r="P1893" t="s">
        <v>385</v>
      </c>
      <c r="Q1893"/>
      <c r="T1893" t="s">
        <v>386</v>
      </c>
    </row>
    <row r="1894" spans="2:20" hidden="1" x14ac:dyDescent="0.45">
      <c r="B1894" s="29" t="s">
        <v>32</v>
      </c>
      <c r="D1894" s="29" t="s">
        <v>53</v>
      </c>
      <c r="F1894" t="s">
        <v>1339</v>
      </c>
      <c r="G1894" t="s">
        <v>1340</v>
      </c>
      <c r="H1894" t="s">
        <v>1360</v>
      </c>
      <c r="I1894" t="s">
        <v>275</v>
      </c>
      <c r="J1894" t="s">
        <v>228</v>
      </c>
      <c r="K1894" t="s">
        <v>35</v>
      </c>
      <c r="M1894" t="s">
        <v>228</v>
      </c>
      <c r="N1894" t="s">
        <v>32</v>
      </c>
      <c r="O1894">
        <v>49</v>
      </c>
      <c r="P1894" t="s">
        <v>385</v>
      </c>
      <c r="Q1894"/>
      <c r="T1894" t="s">
        <v>386</v>
      </c>
    </row>
    <row r="1895" spans="2:20" hidden="1" x14ac:dyDescent="0.45">
      <c r="B1895" s="29" t="s">
        <v>34</v>
      </c>
      <c r="D1895" s="29" t="s">
        <v>53</v>
      </c>
      <c r="F1895" t="s">
        <v>1339</v>
      </c>
      <c r="G1895" t="s">
        <v>1340</v>
      </c>
      <c r="H1895" t="s">
        <v>1359</v>
      </c>
      <c r="I1895" t="s">
        <v>275</v>
      </c>
      <c r="J1895" t="s">
        <v>228</v>
      </c>
      <c r="K1895" t="s">
        <v>35</v>
      </c>
      <c r="M1895" t="s">
        <v>228</v>
      </c>
      <c r="N1895" t="s">
        <v>34</v>
      </c>
      <c r="O1895">
        <v>3160</v>
      </c>
      <c r="P1895" t="s">
        <v>387</v>
      </c>
      <c r="Q1895"/>
      <c r="T1895" t="s">
        <v>386</v>
      </c>
    </row>
    <row r="1896" spans="2:20" hidden="1" x14ac:dyDescent="0.45">
      <c r="D1896" s="29" t="s">
        <v>53</v>
      </c>
      <c r="F1896" t="s">
        <v>1339</v>
      </c>
      <c r="G1896" t="s">
        <v>1340</v>
      </c>
      <c r="H1896" t="s">
        <v>1359</v>
      </c>
      <c r="I1896" t="s">
        <v>275</v>
      </c>
      <c r="J1896" t="s">
        <v>228</v>
      </c>
      <c r="K1896" t="s">
        <v>35</v>
      </c>
      <c r="M1896" t="s">
        <v>228</v>
      </c>
      <c r="N1896" t="s">
        <v>400</v>
      </c>
      <c r="O1896">
        <v>8</v>
      </c>
      <c r="P1896" t="s">
        <v>385</v>
      </c>
      <c r="Q1896"/>
      <c r="T1896" t="s">
        <v>386</v>
      </c>
    </row>
    <row r="1897" spans="2:20" hidden="1" x14ac:dyDescent="0.45">
      <c r="B1897" s="29" t="s">
        <v>25</v>
      </c>
      <c r="D1897" s="29" t="s">
        <v>53</v>
      </c>
      <c r="F1897" t="s">
        <v>1339</v>
      </c>
      <c r="G1897" t="s">
        <v>1340</v>
      </c>
      <c r="H1897" t="s">
        <v>1360</v>
      </c>
      <c r="I1897" t="s">
        <v>275</v>
      </c>
      <c r="J1897" t="s">
        <v>228</v>
      </c>
      <c r="K1897" t="s">
        <v>35</v>
      </c>
      <c r="M1897" t="s">
        <v>228</v>
      </c>
      <c r="N1897" t="s">
        <v>25</v>
      </c>
      <c r="O1897">
        <v>7673</v>
      </c>
      <c r="P1897" t="s">
        <v>385</v>
      </c>
      <c r="Q1897"/>
      <c r="T1897" t="s">
        <v>386</v>
      </c>
    </row>
    <row r="1898" spans="2:20" hidden="1" x14ac:dyDescent="0.45">
      <c r="B1898" s="29" t="s">
        <v>33</v>
      </c>
      <c r="D1898" s="29" t="s">
        <v>53</v>
      </c>
      <c r="F1898" t="s">
        <v>1339</v>
      </c>
      <c r="G1898" t="s">
        <v>1340</v>
      </c>
      <c r="H1898" t="s">
        <v>1360</v>
      </c>
      <c r="I1898" t="s">
        <v>275</v>
      </c>
      <c r="J1898" t="s">
        <v>228</v>
      </c>
      <c r="K1898" t="s">
        <v>35</v>
      </c>
      <c r="M1898" t="s">
        <v>228</v>
      </c>
      <c r="N1898" t="s">
        <v>33</v>
      </c>
      <c r="O1898">
        <v>138</v>
      </c>
      <c r="P1898" t="s">
        <v>385</v>
      </c>
      <c r="Q1898"/>
      <c r="T1898" t="s">
        <v>386</v>
      </c>
    </row>
    <row r="1899" spans="2:20" hidden="1" x14ac:dyDescent="0.45">
      <c r="B1899" s="29" t="s">
        <v>24</v>
      </c>
      <c r="D1899" s="29" t="s">
        <v>53</v>
      </c>
      <c r="F1899" t="s">
        <v>1339</v>
      </c>
      <c r="G1899" t="s">
        <v>1340</v>
      </c>
      <c r="H1899" t="s">
        <v>1360</v>
      </c>
      <c r="I1899" t="s">
        <v>275</v>
      </c>
      <c r="J1899" t="s">
        <v>228</v>
      </c>
      <c r="K1899" t="s">
        <v>35</v>
      </c>
      <c r="M1899" t="s">
        <v>228</v>
      </c>
      <c r="N1899" t="s">
        <v>261</v>
      </c>
      <c r="O1899">
        <v>1997</v>
      </c>
      <c r="P1899" t="s">
        <v>385</v>
      </c>
      <c r="Q1899"/>
      <c r="T1899" t="s">
        <v>386</v>
      </c>
    </row>
    <row r="1900" spans="2:20" hidden="1" x14ac:dyDescent="0.45">
      <c r="B1900" s="29" t="s">
        <v>43</v>
      </c>
      <c r="D1900" s="29" t="s">
        <v>53</v>
      </c>
      <c r="F1900" t="s">
        <v>1339</v>
      </c>
      <c r="G1900" t="s">
        <v>1340</v>
      </c>
      <c r="H1900" t="s">
        <v>1360</v>
      </c>
      <c r="I1900" t="s">
        <v>275</v>
      </c>
      <c r="J1900" t="s">
        <v>228</v>
      </c>
      <c r="K1900" t="s">
        <v>35</v>
      </c>
      <c r="M1900" t="s">
        <v>228</v>
      </c>
      <c r="N1900" t="s">
        <v>28</v>
      </c>
      <c r="O1900">
        <v>943</v>
      </c>
      <c r="P1900" t="s">
        <v>385</v>
      </c>
      <c r="Q1900"/>
      <c r="T1900" t="s">
        <v>386</v>
      </c>
    </row>
    <row r="1901" spans="2:20" hidden="1" x14ac:dyDescent="0.45">
      <c r="D1901" s="29" t="s">
        <v>53</v>
      </c>
      <c r="F1901" t="s">
        <v>1339</v>
      </c>
      <c r="G1901" t="s">
        <v>1340</v>
      </c>
      <c r="H1901" t="s">
        <v>396</v>
      </c>
      <c r="I1901" t="s">
        <v>275</v>
      </c>
      <c r="J1901" t="s">
        <v>228</v>
      </c>
      <c r="K1901" t="s">
        <v>35</v>
      </c>
      <c r="M1901" t="s">
        <v>228</v>
      </c>
      <c r="N1901" t="s">
        <v>253</v>
      </c>
      <c r="O1901">
        <v>0.01</v>
      </c>
      <c r="P1901" t="s">
        <v>389</v>
      </c>
      <c r="Q1901"/>
      <c r="T1901" t="s">
        <v>386</v>
      </c>
    </row>
    <row r="1902" spans="2:20" hidden="1" x14ac:dyDescent="0.45">
      <c r="F1902" t="s">
        <v>1361</v>
      </c>
      <c r="G1902" t="s">
        <v>1362</v>
      </c>
      <c r="H1902" t="s">
        <v>1189</v>
      </c>
      <c r="I1902" t="s">
        <v>275</v>
      </c>
      <c r="J1902" t="s">
        <v>228</v>
      </c>
      <c r="K1902" t="s">
        <v>1195</v>
      </c>
      <c r="M1902" t="s">
        <v>228</v>
      </c>
      <c r="N1902" t="s">
        <v>249</v>
      </c>
      <c r="O1902">
        <v>0.03</v>
      </c>
      <c r="P1902" t="s">
        <v>1190</v>
      </c>
      <c r="Q1902"/>
      <c r="R1902">
        <v>0</v>
      </c>
      <c r="S1902">
        <v>0</v>
      </c>
      <c r="T1902" t="s">
        <v>1198</v>
      </c>
    </row>
    <row r="1903" spans="2:20" hidden="1" x14ac:dyDescent="0.45">
      <c r="F1903" t="s">
        <v>1361</v>
      </c>
      <c r="G1903" t="s">
        <v>1362</v>
      </c>
      <c r="H1903" t="s">
        <v>1189</v>
      </c>
      <c r="I1903" t="s">
        <v>275</v>
      </c>
      <c r="J1903" t="s">
        <v>228</v>
      </c>
      <c r="K1903" t="s">
        <v>1195</v>
      </c>
      <c r="M1903" t="s">
        <v>228</v>
      </c>
      <c r="N1903" t="s">
        <v>358</v>
      </c>
      <c r="O1903">
        <v>0.02</v>
      </c>
      <c r="P1903" t="s">
        <v>1190</v>
      </c>
      <c r="Q1903"/>
      <c r="R1903">
        <v>0</v>
      </c>
      <c r="S1903">
        <v>0</v>
      </c>
      <c r="T1903" t="s">
        <v>1198</v>
      </c>
    </row>
    <row r="1904" spans="2:20" hidden="1" x14ac:dyDescent="0.45">
      <c r="F1904" t="s">
        <v>1361</v>
      </c>
      <c r="G1904" t="s">
        <v>1362</v>
      </c>
      <c r="H1904" t="s">
        <v>1189</v>
      </c>
      <c r="I1904" t="s">
        <v>275</v>
      </c>
      <c r="J1904" t="s">
        <v>228</v>
      </c>
      <c r="K1904" t="s">
        <v>1195</v>
      </c>
      <c r="M1904" t="s">
        <v>228</v>
      </c>
      <c r="N1904" t="s">
        <v>264</v>
      </c>
      <c r="O1904">
        <v>5.0000000000000001E-3</v>
      </c>
      <c r="P1904" t="s">
        <v>1190</v>
      </c>
      <c r="Q1904"/>
      <c r="R1904">
        <v>0</v>
      </c>
      <c r="S1904">
        <v>0</v>
      </c>
      <c r="T1904" t="s">
        <v>1198</v>
      </c>
    </row>
    <row r="1905" spans="2:20" hidden="1" x14ac:dyDescent="0.45">
      <c r="F1905" t="s">
        <v>1361</v>
      </c>
      <c r="G1905" t="s">
        <v>1362</v>
      </c>
      <c r="H1905" t="s">
        <v>1189</v>
      </c>
      <c r="I1905" t="s">
        <v>275</v>
      </c>
      <c r="J1905" t="s">
        <v>228</v>
      </c>
      <c r="K1905" t="s">
        <v>1195</v>
      </c>
      <c r="M1905" t="s">
        <v>228</v>
      </c>
      <c r="N1905" t="s">
        <v>358</v>
      </c>
      <c r="O1905">
        <v>0.02</v>
      </c>
      <c r="P1905" t="s">
        <v>1190</v>
      </c>
      <c r="Q1905"/>
      <c r="R1905">
        <v>0</v>
      </c>
      <c r="S1905">
        <v>0</v>
      </c>
      <c r="T1905" t="s">
        <v>1198</v>
      </c>
    </row>
    <row r="1906" spans="2:20" hidden="1" x14ac:dyDescent="0.45">
      <c r="F1906" t="s">
        <v>1361</v>
      </c>
      <c r="G1906" t="s">
        <v>1362</v>
      </c>
      <c r="H1906" t="s">
        <v>1189</v>
      </c>
      <c r="I1906" t="s">
        <v>275</v>
      </c>
      <c r="J1906" t="s">
        <v>228</v>
      </c>
      <c r="K1906" t="s">
        <v>1195</v>
      </c>
      <c r="M1906" t="s">
        <v>228</v>
      </c>
      <c r="N1906" t="s">
        <v>267</v>
      </c>
      <c r="O1906">
        <v>1.2</v>
      </c>
      <c r="P1906" t="s">
        <v>1190</v>
      </c>
      <c r="Q1906"/>
      <c r="T1906" t="s">
        <v>1198</v>
      </c>
    </row>
    <row r="1907" spans="2:20" hidden="1" x14ac:dyDescent="0.45">
      <c r="F1907" t="s">
        <v>1361</v>
      </c>
      <c r="G1907" t="s">
        <v>1362</v>
      </c>
      <c r="H1907" t="s">
        <v>1189</v>
      </c>
      <c r="I1907" t="s">
        <v>275</v>
      </c>
      <c r="J1907" t="s">
        <v>228</v>
      </c>
      <c r="K1907" t="s">
        <v>1195</v>
      </c>
      <c r="M1907" t="s">
        <v>228</v>
      </c>
      <c r="N1907" t="s">
        <v>259</v>
      </c>
      <c r="O1907">
        <v>0.14000000000000001</v>
      </c>
      <c r="P1907" t="s">
        <v>1196</v>
      </c>
      <c r="Q1907"/>
      <c r="T1907" t="s">
        <v>1197</v>
      </c>
    </row>
    <row r="1908" spans="2:20" hidden="1" x14ac:dyDescent="0.45">
      <c r="F1908" t="s">
        <v>1361</v>
      </c>
      <c r="G1908" t="s">
        <v>1362</v>
      </c>
      <c r="H1908" t="s">
        <v>1189</v>
      </c>
      <c r="I1908" t="s">
        <v>275</v>
      </c>
      <c r="J1908" t="s">
        <v>228</v>
      </c>
      <c r="K1908" t="s">
        <v>1195</v>
      </c>
      <c r="M1908" t="s">
        <v>228</v>
      </c>
      <c r="N1908" t="s">
        <v>246</v>
      </c>
      <c r="O1908">
        <v>0.47</v>
      </c>
      <c r="P1908" t="s">
        <v>1363</v>
      </c>
      <c r="Q1908"/>
      <c r="T1908" t="s">
        <v>1197</v>
      </c>
    </row>
    <row r="1909" spans="2:20" hidden="1" x14ac:dyDescent="0.45">
      <c r="F1909" t="s">
        <v>1361</v>
      </c>
      <c r="G1909" t="s">
        <v>1362</v>
      </c>
      <c r="H1909" t="s">
        <v>1189</v>
      </c>
      <c r="I1909" t="s">
        <v>275</v>
      </c>
      <c r="J1909" t="s">
        <v>228</v>
      </c>
      <c r="K1909" t="s">
        <v>1195</v>
      </c>
      <c r="M1909" t="s">
        <v>228</v>
      </c>
      <c r="N1909" t="s">
        <v>259</v>
      </c>
      <c r="O1909">
        <v>0.14000000000000001</v>
      </c>
      <c r="P1909" t="s">
        <v>1196</v>
      </c>
      <c r="Q1909"/>
      <c r="T1909" t="s">
        <v>1197</v>
      </c>
    </row>
    <row r="1910" spans="2:20" hidden="1" x14ac:dyDescent="0.45">
      <c r="F1910" t="s">
        <v>1361</v>
      </c>
      <c r="G1910" t="s">
        <v>1362</v>
      </c>
      <c r="H1910" t="s">
        <v>1189</v>
      </c>
      <c r="I1910" t="s">
        <v>275</v>
      </c>
      <c r="J1910" t="s">
        <v>228</v>
      </c>
      <c r="K1910" t="s">
        <v>1195</v>
      </c>
      <c r="M1910" t="s">
        <v>228</v>
      </c>
      <c r="N1910" t="s">
        <v>303</v>
      </c>
      <c r="O1910">
        <v>0.04</v>
      </c>
      <c r="P1910" t="s">
        <v>1190</v>
      </c>
      <c r="Q1910"/>
      <c r="T1910" t="s">
        <v>1198</v>
      </c>
    </row>
    <row r="1911" spans="2:20" hidden="1" x14ac:dyDescent="0.45">
      <c r="F1911" t="s">
        <v>1361</v>
      </c>
      <c r="G1911" t="s">
        <v>1362</v>
      </c>
      <c r="H1911" t="s">
        <v>286</v>
      </c>
      <c r="I1911" t="s">
        <v>275</v>
      </c>
      <c r="J1911" t="s">
        <v>228</v>
      </c>
      <c r="K1911" t="s">
        <v>1199</v>
      </c>
      <c r="M1911" t="s">
        <v>228</v>
      </c>
      <c r="N1911" t="s">
        <v>249</v>
      </c>
      <c r="O1911">
        <v>0.01</v>
      </c>
      <c r="P1911" t="s">
        <v>1190</v>
      </c>
      <c r="Q1911"/>
      <c r="R1911">
        <v>0</v>
      </c>
      <c r="S1911">
        <v>0</v>
      </c>
      <c r="T1911" t="s">
        <v>1198</v>
      </c>
    </row>
    <row r="1912" spans="2:20" hidden="1" x14ac:dyDescent="0.45">
      <c r="F1912" t="s">
        <v>1361</v>
      </c>
      <c r="G1912" t="s">
        <v>1362</v>
      </c>
      <c r="H1912" t="s">
        <v>286</v>
      </c>
      <c r="I1912" t="s">
        <v>275</v>
      </c>
      <c r="J1912" t="s">
        <v>228</v>
      </c>
      <c r="K1912" t="s">
        <v>1199</v>
      </c>
      <c r="M1912" t="s">
        <v>228</v>
      </c>
      <c r="N1912" t="s">
        <v>291</v>
      </c>
      <c r="O1912">
        <v>3.7999999999999999E-2</v>
      </c>
      <c r="P1912" t="s">
        <v>1196</v>
      </c>
      <c r="Q1912"/>
      <c r="T1912" t="s">
        <v>1197</v>
      </c>
    </row>
    <row r="1913" spans="2:20" hidden="1" x14ac:dyDescent="0.45">
      <c r="F1913" t="s">
        <v>1361</v>
      </c>
      <c r="G1913" t="s">
        <v>1362</v>
      </c>
      <c r="H1913" t="s">
        <v>286</v>
      </c>
      <c r="I1913" t="s">
        <v>275</v>
      </c>
      <c r="J1913" t="s">
        <v>228</v>
      </c>
      <c r="K1913" t="s">
        <v>1199</v>
      </c>
      <c r="M1913" t="s">
        <v>228</v>
      </c>
      <c r="N1913" t="s">
        <v>246</v>
      </c>
      <c r="O1913">
        <v>0.13</v>
      </c>
      <c r="P1913" t="s">
        <v>1364</v>
      </c>
      <c r="Q1913"/>
      <c r="T1913" t="s">
        <v>1197</v>
      </c>
    </row>
    <row r="1914" spans="2:20" hidden="1" x14ac:dyDescent="0.45">
      <c r="F1914" t="s">
        <v>1361</v>
      </c>
      <c r="G1914" t="s">
        <v>1362</v>
      </c>
      <c r="H1914" t="s">
        <v>286</v>
      </c>
      <c r="I1914" t="s">
        <v>275</v>
      </c>
      <c r="J1914" t="s">
        <v>228</v>
      </c>
      <c r="K1914" t="s">
        <v>1199</v>
      </c>
      <c r="M1914" t="s">
        <v>228</v>
      </c>
      <c r="N1914" t="s">
        <v>240</v>
      </c>
      <c r="O1914">
        <v>0.13</v>
      </c>
      <c r="P1914" t="s">
        <v>1190</v>
      </c>
      <c r="Q1914"/>
      <c r="T1914" t="s">
        <v>1198</v>
      </c>
    </row>
    <row r="1915" spans="2:20" hidden="1" x14ac:dyDescent="0.45">
      <c r="F1915" t="s">
        <v>1361</v>
      </c>
      <c r="G1915" t="s">
        <v>1362</v>
      </c>
      <c r="H1915" t="s">
        <v>1189</v>
      </c>
      <c r="I1915" t="s">
        <v>275</v>
      </c>
      <c r="J1915" t="s">
        <v>228</v>
      </c>
      <c r="K1915" t="s">
        <v>1195</v>
      </c>
      <c r="M1915" t="s">
        <v>228</v>
      </c>
      <c r="N1915" t="s">
        <v>264</v>
      </c>
      <c r="O1915">
        <v>5.0000000000000001E-3</v>
      </c>
      <c r="P1915" t="s">
        <v>1190</v>
      </c>
      <c r="Q1915"/>
      <c r="R1915">
        <v>0</v>
      </c>
      <c r="S1915">
        <v>0</v>
      </c>
      <c r="T1915" t="s">
        <v>1198</v>
      </c>
    </row>
    <row r="1916" spans="2:20" hidden="1" x14ac:dyDescent="0.45">
      <c r="F1916" t="s">
        <v>1361</v>
      </c>
      <c r="G1916" t="s">
        <v>1362</v>
      </c>
      <c r="H1916" t="s">
        <v>286</v>
      </c>
      <c r="I1916" t="s">
        <v>275</v>
      </c>
      <c r="J1916" t="s">
        <v>228</v>
      </c>
      <c r="K1916" t="s">
        <v>1199</v>
      </c>
      <c r="M1916" t="s">
        <v>228</v>
      </c>
      <c r="N1916" t="s">
        <v>236</v>
      </c>
      <c r="O1916">
        <v>1.5</v>
      </c>
      <c r="P1916" t="s">
        <v>518</v>
      </c>
      <c r="Q1916"/>
      <c r="T1916" t="s">
        <v>1200</v>
      </c>
    </row>
    <row r="1917" spans="2:20" hidden="1" x14ac:dyDescent="0.45">
      <c r="B1917" s="29" t="s">
        <v>29</v>
      </c>
      <c r="F1917" t="s">
        <v>1361</v>
      </c>
      <c r="G1917" t="s">
        <v>1362</v>
      </c>
      <c r="H1917" t="s">
        <v>286</v>
      </c>
      <c r="I1917" t="s">
        <v>275</v>
      </c>
      <c r="J1917" t="s">
        <v>228</v>
      </c>
      <c r="K1917" t="s">
        <v>1199</v>
      </c>
      <c r="M1917" t="s">
        <v>228</v>
      </c>
      <c r="N1917" t="s">
        <v>29</v>
      </c>
      <c r="O1917">
        <v>20</v>
      </c>
      <c r="P1917" t="s">
        <v>518</v>
      </c>
      <c r="Q1917"/>
      <c r="T1917" t="s">
        <v>1201</v>
      </c>
    </row>
    <row r="1918" spans="2:20" hidden="1" x14ac:dyDescent="0.45">
      <c r="B1918" s="29" t="s">
        <v>25</v>
      </c>
      <c r="F1918" t="s">
        <v>1361</v>
      </c>
      <c r="G1918" t="s">
        <v>1362</v>
      </c>
      <c r="H1918" t="s">
        <v>286</v>
      </c>
      <c r="I1918" t="s">
        <v>275</v>
      </c>
      <c r="J1918" t="s">
        <v>228</v>
      </c>
      <c r="K1918" t="s">
        <v>1199</v>
      </c>
      <c r="M1918" t="s">
        <v>228</v>
      </c>
      <c r="N1918" t="s">
        <v>25</v>
      </c>
      <c r="O1918">
        <v>7.4</v>
      </c>
      <c r="P1918" t="s">
        <v>518</v>
      </c>
      <c r="Q1918"/>
      <c r="T1918" t="s">
        <v>1202</v>
      </c>
    </row>
    <row r="1919" spans="2:20" hidden="1" x14ac:dyDescent="0.45">
      <c r="F1919" t="s">
        <v>1361</v>
      </c>
      <c r="G1919" t="s">
        <v>1362</v>
      </c>
      <c r="H1919" t="s">
        <v>1189</v>
      </c>
      <c r="I1919" t="s">
        <v>275</v>
      </c>
      <c r="J1919" t="s">
        <v>228</v>
      </c>
      <c r="K1919" t="s">
        <v>1195</v>
      </c>
      <c r="M1919" t="s">
        <v>228</v>
      </c>
      <c r="N1919" t="s">
        <v>272</v>
      </c>
      <c r="O1919">
        <v>8.9999999999999993E-3</v>
      </c>
      <c r="P1919" t="s">
        <v>1190</v>
      </c>
      <c r="Q1919"/>
      <c r="R1919">
        <v>0</v>
      </c>
      <c r="S1919">
        <v>0</v>
      </c>
      <c r="T1919" t="s">
        <v>1198</v>
      </c>
    </row>
    <row r="1920" spans="2:20" hidden="1" x14ac:dyDescent="0.45">
      <c r="F1920" t="s">
        <v>1361</v>
      </c>
      <c r="G1920" t="s">
        <v>1362</v>
      </c>
      <c r="H1920" t="s">
        <v>1189</v>
      </c>
      <c r="I1920" t="s">
        <v>275</v>
      </c>
      <c r="J1920" t="s">
        <v>228</v>
      </c>
      <c r="K1920" t="s">
        <v>1195</v>
      </c>
      <c r="M1920" t="s">
        <v>228</v>
      </c>
      <c r="N1920" t="s">
        <v>272</v>
      </c>
      <c r="O1920">
        <v>8.9999999999999993E-3</v>
      </c>
      <c r="P1920" t="s">
        <v>1190</v>
      </c>
      <c r="Q1920"/>
      <c r="R1920">
        <v>0</v>
      </c>
      <c r="S1920">
        <v>0</v>
      </c>
      <c r="T1920" t="s">
        <v>1198</v>
      </c>
    </row>
    <row r="1921" spans="2:20" hidden="1" x14ac:dyDescent="0.45">
      <c r="F1921" t="s">
        <v>1361</v>
      </c>
      <c r="G1921" t="s">
        <v>1362</v>
      </c>
      <c r="H1921" t="s">
        <v>1189</v>
      </c>
      <c r="I1921" t="s">
        <v>275</v>
      </c>
      <c r="J1921" t="s">
        <v>228</v>
      </c>
      <c r="K1921" t="s">
        <v>1195</v>
      </c>
      <c r="M1921" t="s">
        <v>228</v>
      </c>
      <c r="N1921" t="s">
        <v>272</v>
      </c>
      <c r="O1921">
        <v>8.9999999999999993E-3</v>
      </c>
      <c r="P1921" t="s">
        <v>1190</v>
      </c>
      <c r="Q1921"/>
      <c r="R1921">
        <v>0</v>
      </c>
      <c r="S1921">
        <v>0</v>
      </c>
      <c r="T1921" t="s">
        <v>1198</v>
      </c>
    </row>
    <row r="1922" spans="2:20" hidden="1" x14ac:dyDescent="0.45">
      <c r="F1922" t="s">
        <v>1361</v>
      </c>
      <c r="G1922" t="s">
        <v>1362</v>
      </c>
      <c r="H1922" t="s">
        <v>286</v>
      </c>
      <c r="I1922" t="s">
        <v>275</v>
      </c>
      <c r="J1922" t="s">
        <v>228</v>
      </c>
      <c r="K1922" t="s">
        <v>1199</v>
      </c>
      <c r="M1922" t="s">
        <v>228</v>
      </c>
      <c r="N1922" t="s">
        <v>265</v>
      </c>
      <c r="O1922">
        <v>0.2</v>
      </c>
      <c r="P1922" t="s">
        <v>1190</v>
      </c>
      <c r="Q1922"/>
      <c r="T1922" t="s">
        <v>1198</v>
      </c>
    </row>
    <row r="1923" spans="2:20" hidden="1" x14ac:dyDescent="0.45">
      <c r="F1923" t="s">
        <v>1361</v>
      </c>
      <c r="G1923" t="s">
        <v>1362</v>
      </c>
      <c r="H1923" t="s">
        <v>1189</v>
      </c>
      <c r="I1923" t="s">
        <v>275</v>
      </c>
      <c r="J1923" t="s">
        <v>228</v>
      </c>
      <c r="K1923" t="s">
        <v>1195</v>
      </c>
      <c r="M1923" t="s">
        <v>228</v>
      </c>
      <c r="N1923" t="s">
        <v>303</v>
      </c>
      <c r="O1923">
        <v>0.04</v>
      </c>
      <c r="P1923" t="s">
        <v>1190</v>
      </c>
      <c r="Q1923"/>
      <c r="T1923" t="s">
        <v>1198</v>
      </c>
    </row>
    <row r="1924" spans="2:20" hidden="1" x14ac:dyDescent="0.45">
      <c r="F1924" t="s">
        <v>1361</v>
      </c>
      <c r="G1924" t="s">
        <v>1362</v>
      </c>
      <c r="H1924" t="s">
        <v>1189</v>
      </c>
      <c r="I1924" t="s">
        <v>275</v>
      </c>
      <c r="J1924" t="s">
        <v>228</v>
      </c>
      <c r="K1924" t="s">
        <v>1195</v>
      </c>
      <c r="M1924" t="s">
        <v>228</v>
      </c>
      <c r="N1924" t="s">
        <v>236</v>
      </c>
      <c r="O1924">
        <v>6.2</v>
      </c>
      <c r="P1924" t="s">
        <v>518</v>
      </c>
      <c r="Q1924"/>
      <c r="T1924" t="s">
        <v>1200</v>
      </c>
    </row>
    <row r="1925" spans="2:20" hidden="1" x14ac:dyDescent="0.45">
      <c r="F1925" t="s">
        <v>1361</v>
      </c>
      <c r="G1925" t="s">
        <v>1362</v>
      </c>
      <c r="H1925" t="s">
        <v>1189</v>
      </c>
      <c r="I1925" t="s">
        <v>275</v>
      </c>
      <c r="J1925" t="s">
        <v>228</v>
      </c>
      <c r="K1925" t="s">
        <v>1195</v>
      </c>
      <c r="M1925" t="s">
        <v>228</v>
      </c>
      <c r="N1925" t="s">
        <v>236</v>
      </c>
      <c r="O1925">
        <v>6.2</v>
      </c>
      <c r="P1925" t="s">
        <v>518</v>
      </c>
      <c r="Q1925"/>
      <c r="T1925" t="s">
        <v>1200</v>
      </c>
    </row>
    <row r="1926" spans="2:20" hidden="1" x14ac:dyDescent="0.45">
      <c r="F1926" t="s">
        <v>1361</v>
      </c>
      <c r="G1926" t="s">
        <v>1362</v>
      </c>
      <c r="H1926" t="s">
        <v>1189</v>
      </c>
      <c r="I1926" t="s">
        <v>275</v>
      </c>
      <c r="J1926" t="s">
        <v>228</v>
      </c>
      <c r="K1926" t="s">
        <v>1195</v>
      </c>
      <c r="M1926" t="s">
        <v>228</v>
      </c>
      <c r="N1926" t="s">
        <v>236</v>
      </c>
      <c r="O1926">
        <v>6.2</v>
      </c>
      <c r="P1926" t="s">
        <v>518</v>
      </c>
      <c r="Q1926"/>
      <c r="T1926" t="s">
        <v>1200</v>
      </c>
    </row>
    <row r="1927" spans="2:20" hidden="1" x14ac:dyDescent="0.45">
      <c r="B1927" s="29" t="s">
        <v>25</v>
      </c>
      <c r="F1927" t="s">
        <v>1361</v>
      </c>
      <c r="G1927" t="s">
        <v>1362</v>
      </c>
      <c r="H1927" t="s">
        <v>1189</v>
      </c>
      <c r="I1927" t="s">
        <v>275</v>
      </c>
      <c r="J1927" t="s">
        <v>228</v>
      </c>
      <c r="K1927" t="s">
        <v>1195</v>
      </c>
      <c r="M1927" t="s">
        <v>228</v>
      </c>
      <c r="N1927" t="s">
        <v>25</v>
      </c>
      <c r="O1927">
        <v>7.4</v>
      </c>
      <c r="P1927" t="s">
        <v>518</v>
      </c>
      <c r="Q1927"/>
      <c r="T1927" t="s">
        <v>1202</v>
      </c>
    </row>
    <row r="1928" spans="2:20" hidden="1" x14ac:dyDescent="0.45">
      <c r="B1928" s="29" t="s">
        <v>26</v>
      </c>
      <c r="F1928" t="s">
        <v>1361</v>
      </c>
      <c r="G1928" t="s">
        <v>1362</v>
      </c>
      <c r="H1928" t="s">
        <v>1189</v>
      </c>
      <c r="I1928" t="s">
        <v>275</v>
      </c>
      <c r="J1928" t="s">
        <v>228</v>
      </c>
      <c r="K1928" t="s">
        <v>1195</v>
      </c>
      <c r="M1928" t="s">
        <v>228</v>
      </c>
      <c r="N1928" t="s">
        <v>26</v>
      </c>
      <c r="O1928">
        <v>79.3</v>
      </c>
      <c r="P1928" t="s">
        <v>518</v>
      </c>
      <c r="Q1928"/>
      <c r="T1928" t="s">
        <v>1214</v>
      </c>
    </row>
    <row r="1929" spans="2:20" hidden="1" x14ac:dyDescent="0.45">
      <c r="B1929" s="29" t="s">
        <v>26</v>
      </c>
      <c r="F1929" t="s">
        <v>1361</v>
      </c>
      <c r="G1929" t="s">
        <v>1362</v>
      </c>
      <c r="H1929" t="s">
        <v>1189</v>
      </c>
      <c r="I1929" t="s">
        <v>275</v>
      </c>
      <c r="J1929" t="s">
        <v>228</v>
      </c>
      <c r="K1929" t="s">
        <v>1195</v>
      </c>
      <c r="M1929" t="s">
        <v>228</v>
      </c>
      <c r="N1929" t="s">
        <v>26</v>
      </c>
      <c r="O1929">
        <v>79.3</v>
      </c>
      <c r="P1929" t="s">
        <v>518</v>
      </c>
      <c r="Q1929"/>
      <c r="T1929" t="s">
        <v>1214</v>
      </c>
    </row>
    <row r="1930" spans="2:20" hidden="1" x14ac:dyDescent="0.45">
      <c r="F1930" t="s">
        <v>1361</v>
      </c>
      <c r="G1930" t="s">
        <v>1362</v>
      </c>
      <c r="H1930" t="s">
        <v>1189</v>
      </c>
      <c r="I1930" t="s">
        <v>275</v>
      </c>
      <c r="J1930" t="s">
        <v>228</v>
      </c>
      <c r="K1930" t="s">
        <v>1195</v>
      </c>
      <c r="M1930" t="s">
        <v>228</v>
      </c>
      <c r="N1930" t="s">
        <v>279</v>
      </c>
      <c r="O1930">
        <v>32</v>
      </c>
      <c r="P1930" t="s">
        <v>1190</v>
      </c>
      <c r="Q1930"/>
      <c r="T1930" t="s">
        <v>1198</v>
      </c>
    </row>
    <row r="1931" spans="2:20" hidden="1" x14ac:dyDescent="0.45">
      <c r="F1931" t="s">
        <v>1361</v>
      </c>
      <c r="G1931" t="s">
        <v>1362</v>
      </c>
      <c r="H1931" t="s">
        <v>1189</v>
      </c>
      <c r="I1931" t="s">
        <v>275</v>
      </c>
      <c r="J1931" t="s">
        <v>228</v>
      </c>
      <c r="K1931" t="s">
        <v>1195</v>
      </c>
      <c r="M1931" t="s">
        <v>228</v>
      </c>
      <c r="N1931" t="s">
        <v>265</v>
      </c>
      <c r="O1931">
        <v>0.2</v>
      </c>
      <c r="P1931" t="s">
        <v>1190</v>
      </c>
      <c r="Q1931"/>
      <c r="T1931" t="s">
        <v>1198</v>
      </c>
    </row>
    <row r="1932" spans="2:20" hidden="1" x14ac:dyDescent="0.45">
      <c r="F1932" t="s">
        <v>1361</v>
      </c>
      <c r="G1932" t="s">
        <v>1362</v>
      </c>
      <c r="H1932" t="s">
        <v>1189</v>
      </c>
      <c r="I1932" t="s">
        <v>275</v>
      </c>
      <c r="J1932" t="s">
        <v>228</v>
      </c>
      <c r="K1932" t="s">
        <v>1195</v>
      </c>
      <c r="M1932" t="s">
        <v>228</v>
      </c>
      <c r="N1932" t="s">
        <v>242</v>
      </c>
      <c r="O1932">
        <v>0.72</v>
      </c>
      <c r="P1932" t="s">
        <v>1190</v>
      </c>
      <c r="Q1932"/>
      <c r="T1932" t="s">
        <v>1198</v>
      </c>
    </row>
    <row r="1933" spans="2:20" hidden="1" x14ac:dyDescent="0.45">
      <c r="F1933" t="s">
        <v>1361</v>
      </c>
      <c r="G1933" t="s">
        <v>1362</v>
      </c>
      <c r="H1933" t="s">
        <v>1189</v>
      </c>
      <c r="I1933" t="s">
        <v>275</v>
      </c>
      <c r="J1933" t="s">
        <v>228</v>
      </c>
      <c r="K1933" t="s">
        <v>1195</v>
      </c>
      <c r="M1933" t="s">
        <v>228</v>
      </c>
      <c r="N1933" t="s">
        <v>253</v>
      </c>
      <c r="O1933">
        <v>0.02</v>
      </c>
      <c r="P1933" t="s">
        <v>1190</v>
      </c>
      <c r="Q1933"/>
      <c r="T1933" t="s">
        <v>1198</v>
      </c>
    </row>
    <row r="1934" spans="2:20" hidden="1" x14ac:dyDescent="0.45">
      <c r="C1934" s="29" t="s">
        <v>60</v>
      </c>
      <c r="D1934" s="29" t="s">
        <v>51</v>
      </c>
      <c r="F1934" t="s">
        <v>1365</v>
      </c>
      <c r="G1934" t="s">
        <v>1366</v>
      </c>
      <c r="H1934" t="s">
        <v>296</v>
      </c>
      <c r="I1934" t="s">
        <v>275</v>
      </c>
      <c r="J1934" t="s">
        <v>228</v>
      </c>
      <c r="K1934" t="s">
        <v>38</v>
      </c>
      <c r="M1934" t="s">
        <v>228</v>
      </c>
      <c r="N1934" t="s">
        <v>272</v>
      </c>
      <c r="O1934">
        <v>4</v>
      </c>
      <c r="P1934" t="s">
        <v>234</v>
      </c>
      <c r="Q1934"/>
      <c r="R1934">
        <v>2</v>
      </c>
      <c r="S1934">
        <v>8</v>
      </c>
      <c r="T1934" t="s">
        <v>348</v>
      </c>
    </row>
    <row r="1935" spans="2:20" hidden="1" x14ac:dyDescent="0.45">
      <c r="B1935" s="29" t="s">
        <v>30</v>
      </c>
      <c r="C1935" s="29" t="s">
        <v>60</v>
      </c>
      <c r="D1935" s="29" t="s">
        <v>45</v>
      </c>
      <c r="F1935" t="s">
        <v>1365</v>
      </c>
      <c r="G1935" t="s">
        <v>1366</v>
      </c>
      <c r="H1935" t="s">
        <v>284</v>
      </c>
      <c r="I1935" t="s">
        <v>275</v>
      </c>
      <c r="J1935" t="s">
        <v>228</v>
      </c>
      <c r="K1935" t="s">
        <v>1242</v>
      </c>
      <c r="M1935" t="s">
        <v>228</v>
      </c>
      <c r="N1935" t="s">
        <v>30</v>
      </c>
      <c r="O1935">
        <v>6.4</v>
      </c>
      <c r="P1935" t="s">
        <v>229</v>
      </c>
      <c r="Q1935"/>
      <c r="R1935">
        <v>2</v>
      </c>
      <c r="S1935">
        <v>26</v>
      </c>
      <c r="T1935" t="s">
        <v>241</v>
      </c>
    </row>
    <row r="1936" spans="2:20" hidden="1" x14ac:dyDescent="0.45">
      <c r="B1936" s="29" t="s">
        <v>30</v>
      </c>
      <c r="C1936" s="29" t="s">
        <v>60</v>
      </c>
      <c r="D1936" s="29" t="s">
        <v>45</v>
      </c>
      <c r="F1936" t="s">
        <v>1365</v>
      </c>
      <c r="G1936" t="s">
        <v>1366</v>
      </c>
      <c r="H1936" t="s">
        <v>284</v>
      </c>
      <c r="I1936" t="s">
        <v>275</v>
      </c>
      <c r="J1936" t="s">
        <v>228</v>
      </c>
      <c r="K1936" t="s">
        <v>1242</v>
      </c>
      <c r="M1936" t="s">
        <v>228</v>
      </c>
      <c r="N1936" t="s">
        <v>30</v>
      </c>
      <c r="O1936">
        <v>6.4</v>
      </c>
      <c r="P1936" t="s">
        <v>229</v>
      </c>
      <c r="Q1936"/>
      <c r="R1936">
        <v>2</v>
      </c>
      <c r="S1936">
        <v>26</v>
      </c>
      <c r="T1936" t="s">
        <v>241</v>
      </c>
    </row>
    <row r="1937" spans="2:20" hidden="1" x14ac:dyDescent="0.45">
      <c r="C1937" s="29" t="s">
        <v>60</v>
      </c>
      <c r="D1937" s="29" t="s">
        <v>46</v>
      </c>
      <c r="F1937" t="s">
        <v>1365</v>
      </c>
      <c r="G1937" t="s">
        <v>1366</v>
      </c>
      <c r="H1937" t="s">
        <v>443</v>
      </c>
      <c r="I1937" t="s">
        <v>225</v>
      </c>
      <c r="J1937" t="s">
        <v>1235</v>
      </c>
      <c r="K1937" t="s">
        <v>18</v>
      </c>
      <c r="M1937" t="s">
        <v>228</v>
      </c>
      <c r="N1937" t="s">
        <v>272</v>
      </c>
      <c r="O1937">
        <v>0.84</v>
      </c>
      <c r="P1937" t="s">
        <v>257</v>
      </c>
      <c r="Q1937"/>
      <c r="R1937">
        <v>0.28000000000000003</v>
      </c>
      <c r="S1937">
        <v>0.84</v>
      </c>
      <c r="T1937" t="s">
        <v>1254</v>
      </c>
    </row>
    <row r="1938" spans="2:20" hidden="1" x14ac:dyDescent="0.45">
      <c r="B1938" s="29" t="s">
        <v>24</v>
      </c>
      <c r="C1938" s="29" t="s">
        <v>60</v>
      </c>
      <c r="D1938" s="29" t="s">
        <v>45</v>
      </c>
      <c r="F1938" t="s">
        <v>1365</v>
      </c>
      <c r="G1938" t="s">
        <v>1366</v>
      </c>
      <c r="H1938" t="s">
        <v>284</v>
      </c>
      <c r="I1938" t="s">
        <v>275</v>
      </c>
      <c r="J1938" t="s">
        <v>228</v>
      </c>
      <c r="K1938" t="s">
        <v>1242</v>
      </c>
      <c r="M1938" t="s">
        <v>228</v>
      </c>
      <c r="N1938" t="s">
        <v>261</v>
      </c>
      <c r="O1938">
        <v>88.8</v>
      </c>
      <c r="P1938" t="s">
        <v>237</v>
      </c>
      <c r="Q1938">
        <f>O1938/'Building Calcs'!$B$2</f>
        <v>9.3688959712656E-5</v>
      </c>
      <c r="R1938">
        <v>10</v>
      </c>
      <c r="S1938">
        <v>300</v>
      </c>
      <c r="T1938" t="s">
        <v>377</v>
      </c>
    </row>
    <row r="1939" spans="2:20" hidden="1" x14ac:dyDescent="0.45">
      <c r="B1939" s="29" t="s">
        <v>29</v>
      </c>
      <c r="C1939" s="29" t="s">
        <v>60</v>
      </c>
      <c r="D1939" s="29" t="s">
        <v>45</v>
      </c>
      <c r="F1939" t="s">
        <v>1365</v>
      </c>
      <c r="G1939" t="s">
        <v>1366</v>
      </c>
      <c r="H1939" t="s">
        <v>284</v>
      </c>
      <c r="I1939" t="s">
        <v>275</v>
      </c>
      <c r="J1939" t="s">
        <v>228</v>
      </c>
      <c r="K1939" t="s">
        <v>1242</v>
      </c>
      <c r="M1939" t="s">
        <v>228</v>
      </c>
      <c r="N1939" t="s">
        <v>29</v>
      </c>
      <c r="O1939">
        <v>840</v>
      </c>
      <c r="P1939" t="s">
        <v>237</v>
      </c>
      <c r="Q1939">
        <f>O1939/'Building Calcs'!$B$2</f>
        <v>8.8624691620080005E-4</v>
      </c>
      <c r="R1939">
        <v>450</v>
      </c>
      <c r="S1939">
        <v>1000</v>
      </c>
      <c r="T1939" t="s">
        <v>377</v>
      </c>
    </row>
    <row r="1940" spans="2:20" hidden="1" x14ac:dyDescent="0.45">
      <c r="C1940" s="29" t="s">
        <v>60</v>
      </c>
      <c r="D1940" s="29" t="s">
        <v>46</v>
      </c>
      <c r="F1940" t="s">
        <v>1365</v>
      </c>
      <c r="G1940" t="s">
        <v>1366</v>
      </c>
      <c r="H1940" t="s">
        <v>443</v>
      </c>
      <c r="I1940" t="s">
        <v>225</v>
      </c>
      <c r="J1940" t="s">
        <v>1235</v>
      </c>
      <c r="K1940" t="s">
        <v>18</v>
      </c>
      <c r="M1940" t="s">
        <v>228</v>
      </c>
      <c r="N1940" t="s">
        <v>267</v>
      </c>
      <c r="O1940">
        <v>1.5E-3</v>
      </c>
      <c r="P1940" t="s">
        <v>234</v>
      </c>
      <c r="Q1940"/>
      <c r="R1940">
        <v>7.5000000000000002E-4</v>
      </c>
      <c r="S1940">
        <v>3.0000000000000001E-3</v>
      </c>
      <c r="T1940" t="s">
        <v>1257</v>
      </c>
    </row>
    <row r="1941" spans="2:20" hidden="1" x14ac:dyDescent="0.45">
      <c r="C1941" s="29" t="s">
        <v>60</v>
      </c>
      <c r="D1941" s="29" t="s">
        <v>46</v>
      </c>
      <c r="F1941" t="s">
        <v>1365</v>
      </c>
      <c r="G1941" t="s">
        <v>1366</v>
      </c>
      <c r="H1941" t="s">
        <v>443</v>
      </c>
      <c r="I1941" t="s">
        <v>225</v>
      </c>
      <c r="J1941" t="s">
        <v>1235</v>
      </c>
      <c r="K1941" t="s">
        <v>18</v>
      </c>
      <c r="M1941" t="s">
        <v>228</v>
      </c>
      <c r="N1941" t="s">
        <v>267</v>
      </c>
      <c r="O1941">
        <v>1.5E-3</v>
      </c>
      <c r="P1941" t="s">
        <v>234</v>
      </c>
      <c r="Q1941"/>
      <c r="R1941">
        <v>7.5000000000000002E-4</v>
      </c>
      <c r="S1941">
        <v>3.0000000000000001E-3</v>
      </c>
      <c r="T1941" t="s">
        <v>1257</v>
      </c>
    </row>
    <row r="1942" spans="2:20" hidden="1" x14ac:dyDescent="0.45">
      <c r="C1942" s="29" t="s">
        <v>60</v>
      </c>
      <c r="D1942" s="29" t="s">
        <v>46</v>
      </c>
      <c r="F1942" t="s">
        <v>1365</v>
      </c>
      <c r="G1942" t="s">
        <v>1366</v>
      </c>
      <c r="H1942" t="s">
        <v>443</v>
      </c>
      <c r="I1942" t="s">
        <v>225</v>
      </c>
      <c r="J1942" t="s">
        <v>1235</v>
      </c>
      <c r="K1942" t="s">
        <v>18</v>
      </c>
      <c r="M1942" t="s">
        <v>228</v>
      </c>
      <c r="N1942" t="s">
        <v>249</v>
      </c>
      <c r="O1942">
        <v>0.84</v>
      </c>
      <c r="P1942" t="s">
        <v>257</v>
      </c>
      <c r="Q1942"/>
      <c r="R1942">
        <v>0.28000000000000003</v>
      </c>
      <c r="S1942">
        <v>0.84</v>
      </c>
      <c r="T1942" t="s">
        <v>1254</v>
      </c>
    </row>
    <row r="1943" spans="2:20" hidden="1" x14ac:dyDescent="0.45">
      <c r="C1943" s="29" t="s">
        <v>60</v>
      </c>
      <c r="D1943" s="29" t="s">
        <v>46</v>
      </c>
      <c r="F1943" t="s">
        <v>1365</v>
      </c>
      <c r="G1943" t="s">
        <v>1366</v>
      </c>
      <c r="H1943" t="s">
        <v>443</v>
      </c>
      <c r="I1943" t="s">
        <v>225</v>
      </c>
      <c r="J1943" t="s">
        <v>1235</v>
      </c>
      <c r="K1943" t="s">
        <v>18</v>
      </c>
      <c r="M1943" t="s">
        <v>228</v>
      </c>
      <c r="N1943" t="s">
        <v>358</v>
      </c>
      <c r="O1943">
        <v>0.84</v>
      </c>
      <c r="P1943" t="s">
        <v>257</v>
      </c>
      <c r="Q1943"/>
      <c r="R1943">
        <v>0.28000000000000003</v>
      </c>
      <c r="S1943">
        <v>0.84</v>
      </c>
      <c r="T1943" t="s">
        <v>1254</v>
      </c>
    </row>
    <row r="1944" spans="2:20" hidden="1" x14ac:dyDescent="0.45">
      <c r="C1944" s="29" t="s">
        <v>60</v>
      </c>
      <c r="D1944" s="29" t="s">
        <v>45</v>
      </c>
      <c r="F1944" t="s">
        <v>1365</v>
      </c>
      <c r="G1944" t="s">
        <v>1366</v>
      </c>
      <c r="H1944" t="s">
        <v>284</v>
      </c>
      <c r="I1944" t="s">
        <v>275</v>
      </c>
      <c r="J1944" t="s">
        <v>228</v>
      </c>
      <c r="K1944" t="s">
        <v>1242</v>
      </c>
      <c r="M1944" t="s">
        <v>228</v>
      </c>
      <c r="N1944" t="s">
        <v>279</v>
      </c>
      <c r="O1944">
        <v>13</v>
      </c>
      <c r="P1944" t="s">
        <v>234</v>
      </c>
      <c r="Q1944"/>
      <c r="R1944">
        <v>0.5</v>
      </c>
      <c r="S1944">
        <v>30</v>
      </c>
      <c r="T1944" t="s">
        <v>377</v>
      </c>
    </row>
    <row r="1945" spans="2:20" hidden="1" x14ac:dyDescent="0.45">
      <c r="C1945" s="29" t="s">
        <v>60</v>
      </c>
      <c r="D1945" s="29" t="s">
        <v>45</v>
      </c>
      <c r="F1945" t="s">
        <v>1365</v>
      </c>
      <c r="G1945" t="s">
        <v>1366</v>
      </c>
      <c r="H1945" t="s">
        <v>284</v>
      </c>
      <c r="I1945" t="s">
        <v>275</v>
      </c>
      <c r="J1945" t="s">
        <v>228</v>
      </c>
      <c r="K1945" t="s">
        <v>1242</v>
      </c>
      <c r="M1945" t="s">
        <v>228</v>
      </c>
      <c r="N1945" t="s">
        <v>303</v>
      </c>
      <c r="O1945">
        <v>1.8</v>
      </c>
      <c r="P1945" t="s">
        <v>234</v>
      </c>
      <c r="Q1945"/>
      <c r="R1945">
        <v>0.2</v>
      </c>
      <c r="S1945">
        <v>3</v>
      </c>
      <c r="T1945" t="s">
        <v>377</v>
      </c>
    </row>
    <row r="1946" spans="2:20" hidden="1" x14ac:dyDescent="0.45">
      <c r="C1946" s="29" t="s">
        <v>60</v>
      </c>
      <c r="D1946" s="29" t="s">
        <v>45</v>
      </c>
      <c r="F1946" t="s">
        <v>1365</v>
      </c>
      <c r="G1946" t="s">
        <v>1366</v>
      </c>
      <c r="H1946" t="s">
        <v>284</v>
      </c>
      <c r="I1946" t="s">
        <v>275</v>
      </c>
      <c r="J1946" t="s">
        <v>228</v>
      </c>
      <c r="K1946" t="s">
        <v>1242</v>
      </c>
      <c r="M1946" t="s">
        <v>228</v>
      </c>
      <c r="N1946" t="s">
        <v>291</v>
      </c>
      <c r="O1946">
        <v>170</v>
      </c>
      <c r="P1946" t="s">
        <v>257</v>
      </c>
      <c r="Q1946"/>
      <c r="R1946">
        <v>85</v>
      </c>
      <c r="S1946">
        <v>260</v>
      </c>
      <c r="T1946" t="s">
        <v>349</v>
      </c>
    </row>
    <row r="1947" spans="2:20" hidden="1" x14ac:dyDescent="0.45">
      <c r="B1947" s="29" t="s">
        <v>27</v>
      </c>
      <c r="C1947" s="29" t="s">
        <v>60</v>
      </c>
      <c r="D1947" s="29" t="s">
        <v>45</v>
      </c>
      <c r="F1947" t="s">
        <v>1365</v>
      </c>
      <c r="G1947" t="s">
        <v>1366</v>
      </c>
      <c r="H1947" t="s">
        <v>284</v>
      </c>
      <c r="I1947" t="s">
        <v>275</v>
      </c>
      <c r="J1947" t="s">
        <v>228</v>
      </c>
      <c r="K1947" t="s">
        <v>1242</v>
      </c>
      <c r="M1947" t="s">
        <v>228</v>
      </c>
      <c r="N1947" t="s">
        <v>27</v>
      </c>
      <c r="O1947">
        <v>117</v>
      </c>
      <c r="P1947" t="s">
        <v>237</v>
      </c>
      <c r="Q1947">
        <f>O1947/'Building Calcs'!$B$2</f>
        <v>1.2344153475654001E-4</v>
      </c>
      <c r="R1947">
        <v>60</v>
      </c>
      <c r="S1947">
        <v>240</v>
      </c>
      <c r="T1947" t="s">
        <v>377</v>
      </c>
    </row>
    <row r="1948" spans="2:20" hidden="1" x14ac:dyDescent="0.45">
      <c r="B1948" s="29" t="s">
        <v>43</v>
      </c>
      <c r="C1948" s="29" t="s">
        <v>60</v>
      </c>
      <c r="D1948" s="29" t="s">
        <v>45</v>
      </c>
      <c r="F1948" t="s">
        <v>1365</v>
      </c>
      <c r="G1948" t="s">
        <v>1366</v>
      </c>
      <c r="H1948" t="s">
        <v>284</v>
      </c>
      <c r="I1948" t="s">
        <v>275</v>
      </c>
      <c r="J1948" t="s">
        <v>228</v>
      </c>
      <c r="K1948" t="s">
        <v>1242</v>
      </c>
      <c r="M1948" t="s">
        <v>228</v>
      </c>
      <c r="N1948" t="s">
        <v>28</v>
      </c>
      <c r="O1948">
        <v>108</v>
      </c>
      <c r="P1948" t="s">
        <v>237</v>
      </c>
      <c r="Q1948">
        <f>O1948/'Building Calcs'!$B$2</f>
        <v>1.1394603208296001E-4</v>
      </c>
      <c r="R1948">
        <v>60</v>
      </c>
      <c r="S1948">
        <v>220</v>
      </c>
      <c r="T1948" t="s">
        <v>377</v>
      </c>
    </row>
    <row r="1949" spans="2:20" hidden="1" x14ac:dyDescent="0.45">
      <c r="C1949" s="29" t="s">
        <v>60</v>
      </c>
      <c r="D1949" s="29" t="s">
        <v>45</v>
      </c>
      <c r="F1949" t="s">
        <v>1365</v>
      </c>
      <c r="G1949" t="s">
        <v>1366</v>
      </c>
      <c r="H1949" t="s">
        <v>284</v>
      </c>
      <c r="I1949" t="s">
        <v>275</v>
      </c>
      <c r="J1949" t="s">
        <v>228</v>
      </c>
      <c r="K1949" t="s">
        <v>1242</v>
      </c>
      <c r="M1949" t="s">
        <v>228</v>
      </c>
      <c r="N1949" t="s">
        <v>262</v>
      </c>
      <c r="O1949">
        <v>7.9</v>
      </c>
      <c r="P1949" t="s">
        <v>234</v>
      </c>
      <c r="Q1949"/>
      <c r="R1949">
        <v>5</v>
      </c>
      <c r="S1949">
        <v>10</v>
      </c>
      <c r="T1949" t="s">
        <v>377</v>
      </c>
    </row>
    <row r="1950" spans="2:20" hidden="1" x14ac:dyDescent="0.45">
      <c r="B1950" s="29" t="s">
        <v>26</v>
      </c>
      <c r="C1950" s="29" t="s">
        <v>60</v>
      </c>
      <c r="D1950" s="29" t="s">
        <v>46</v>
      </c>
      <c r="F1950" t="s">
        <v>1365</v>
      </c>
      <c r="G1950" t="s">
        <v>1366</v>
      </c>
      <c r="H1950" t="s">
        <v>443</v>
      </c>
      <c r="I1950" t="s">
        <v>225</v>
      </c>
      <c r="J1950" t="s">
        <v>1235</v>
      </c>
      <c r="K1950" t="s">
        <v>18</v>
      </c>
      <c r="M1950" t="s">
        <v>228</v>
      </c>
      <c r="N1950" t="s">
        <v>26</v>
      </c>
      <c r="O1950">
        <v>40</v>
      </c>
      <c r="P1950" t="s">
        <v>237</v>
      </c>
      <c r="Q1950">
        <f>O1950/'Building Calcs'!$B$2</f>
        <v>4.2202234104799999E-5</v>
      </c>
      <c r="R1950">
        <v>30</v>
      </c>
      <c r="S1950">
        <v>55</v>
      </c>
      <c r="T1950" t="s">
        <v>1255</v>
      </c>
    </row>
    <row r="1951" spans="2:20" hidden="1" x14ac:dyDescent="0.45">
      <c r="C1951" s="29" t="s">
        <v>60</v>
      </c>
      <c r="D1951" s="29" t="s">
        <v>46</v>
      </c>
      <c r="F1951" t="s">
        <v>1365</v>
      </c>
      <c r="G1951" t="s">
        <v>1366</v>
      </c>
      <c r="H1951" t="s">
        <v>1253</v>
      </c>
      <c r="I1951" t="s">
        <v>225</v>
      </c>
      <c r="J1951" t="s">
        <v>1232</v>
      </c>
      <c r="K1951" t="s">
        <v>18</v>
      </c>
      <c r="M1951" t="s">
        <v>228</v>
      </c>
      <c r="N1951" t="s">
        <v>246</v>
      </c>
      <c r="O1951">
        <v>0.5</v>
      </c>
      <c r="P1951" t="s">
        <v>247</v>
      </c>
      <c r="Q1951"/>
      <c r="R1951">
        <v>0.3</v>
      </c>
      <c r="S1951">
        <v>0.8</v>
      </c>
      <c r="T1951" t="s">
        <v>1269</v>
      </c>
    </row>
    <row r="1952" spans="2:20" hidden="1" x14ac:dyDescent="0.45">
      <c r="C1952" s="29" t="s">
        <v>60</v>
      </c>
      <c r="D1952" s="29" t="s">
        <v>46</v>
      </c>
      <c r="F1952" t="s">
        <v>1365</v>
      </c>
      <c r="G1952" t="s">
        <v>1366</v>
      </c>
      <c r="H1952" t="s">
        <v>1253</v>
      </c>
      <c r="I1952" t="s">
        <v>225</v>
      </c>
      <c r="J1952" t="s">
        <v>1232</v>
      </c>
      <c r="K1952" t="s">
        <v>18</v>
      </c>
      <c r="M1952" t="s">
        <v>228</v>
      </c>
      <c r="N1952" t="s">
        <v>279</v>
      </c>
      <c r="O1952">
        <v>5.1000000000000004E-4</v>
      </c>
      <c r="P1952" t="s">
        <v>234</v>
      </c>
      <c r="Q1952"/>
      <c r="R1952">
        <v>2.5999999999999998E-4</v>
      </c>
      <c r="S1952">
        <v>1E-3</v>
      </c>
      <c r="T1952" t="s">
        <v>1257</v>
      </c>
    </row>
    <row r="1953" spans="2:20" hidden="1" x14ac:dyDescent="0.45">
      <c r="C1953" s="29" t="s">
        <v>60</v>
      </c>
      <c r="D1953" s="29" t="s">
        <v>46</v>
      </c>
      <c r="F1953" t="s">
        <v>1365</v>
      </c>
      <c r="G1953" t="s">
        <v>1366</v>
      </c>
      <c r="H1953" t="s">
        <v>1253</v>
      </c>
      <c r="I1953" t="s">
        <v>225</v>
      </c>
      <c r="J1953" t="s">
        <v>1232</v>
      </c>
      <c r="K1953" t="s">
        <v>18</v>
      </c>
      <c r="M1953" t="s">
        <v>228</v>
      </c>
      <c r="N1953" t="s">
        <v>242</v>
      </c>
      <c r="O1953">
        <v>7.6000000000000004E-4</v>
      </c>
      <c r="P1953" t="s">
        <v>234</v>
      </c>
      <c r="Q1953"/>
      <c r="R1953">
        <v>3.8000000000000002E-4</v>
      </c>
      <c r="S1953">
        <v>1.5E-3</v>
      </c>
      <c r="T1953" t="s">
        <v>1257</v>
      </c>
    </row>
    <row r="1954" spans="2:20" hidden="1" x14ac:dyDescent="0.45">
      <c r="C1954" s="29" t="s">
        <v>60</v>
      </c>
      <c r="D1954" s="29" t="s">
        <v>46</v>
      </c>
      <c r="F1954" t="s">
        <v>1365</v>
      </c>
      <c r="G1954" t="s">
        <v>1366</v>
      </c>
      <c r="H1954" t="s">
        <v>1253</v>
      </c>
      <c r="I1954" t="s">
        <v>225</v>
      </c>
      <c r="J1954" t="s">
        <v>1232</v>
      </c>
      <c r="K1954" t="s">
        <v>18</v>
      </c>
      <c r="M1954" t="s">
        <v>228</v>
      </c>
      <c r="N1954" t="s">
        <v>265</v>
      </c>
      <c r="O1954" s="27">
        <v>7.6000000000000004E-5</v>
      </c>
      <c r="P1954" t="s">
        <v>234</v>
      </c>
      <c r="Q1954"/>
      <c r="R1954" s="27">
        <v>3.8000000000000002E-5</v>
      </c>
      <c r="S1954">
        <v>1.4999999999999999E-4</v>
      </c>
      <c r="T1954" t="s">
        <v>1257</v>
      </c>
    </row>
    <row r="1955" spans="2:20" hidden="1" x14ac:dyDescent="0.45">
      <c r="C1955" s="29" t="s">
        <v>60</v>
      </c>
      <c r="D1955" s="29" t="s">
        <v>46</v>
      </c>
      <c r="F1955" t="s">
        <v>1365</v>
      </c>
      <c r="G1955" t="s">
        <v>1366</v>
      </c>
      <c r="H1955" t="s">
        <v>1253</v>
      </c>
      <c r="I1955" t="s">
        <v>225</v>
      </c>
      <c r="J1955" t="s">
        <v>1232</v>
      </c>
      <c r="K1955" t="s">
        <v>18</v>
      </c>
      <c r="M1955" t="s">
        <v>228</v>
      </c>
      <c r="N1955" t="s">
        <v>303</v>
      </c>
      <c r="O1955">
        <v>1.0999999999999999E-2</v>
      </c>
      <c r="P1955" t="s">
        <v>234</v>
      </c>
      <c r="Q1955"/>
      <c r="R1955">
        <v>3.7000000000000002E-3</v>
      </c>
      <c r="S1955">
        <v>3.4000000000000002E-2</v>
      </c>
      <c r="T1955" t="s">
        <v>1254</v>
      </c>
    </row>
    <row r="1956" spans="2:20" hidden="1" x14ac:dyDescent="0.45">
      <c r="C1956" s="29" t="s">
        <v>60</v>
      </c>
      <c r="D1956" s="29" t="s">
        <v>46</v>
      </c>
      <c r="F1956" t="s">
        <v>1365</v>
      </c>
      <c r="G1956" t="s">
        <v>1366</v>
      </c>
      <c r="H1956" t="s">
        <v>443</v>
      </c>
      <c r="I1956" t="s">
        <v>225</v>
      </c>
      <c r="J1956" t="s">
        <v>1235</v>
      </c>
      <c r="K1956" t="s">
        <v>18</v>
      </c>
      <c r="M1956" t="s">
        <v>228</v>
      </c>
      <c r="N1956" t="s">
        <v>262</v>
      </c>
      <c r="O1956">
        <v>0.1</v>
      </c>
      <c r="P1956" t="s">
        <v>234</v>
      </c>
      <c r="Q1956"/>
      <c r="R1956">
        <v>1.2999999999999999E-3</v>
      </c>
      <c r="S1956">
        <v>0.68</v>
      </c>
      <c r="T1956" t="s">
        <v>1241</v>
      </c>
    </row>
    <row r="1957" spans="2:20" hidden="1" x14ac:dyDescent="0.45">
      <c r="C1957" s="29" t="s">
        <v>60</v>
      </c>
      <c r="D1957" s="29" t="s">
        <v>46</v>
      </c>
      <c r="F1957" t="s">
        <v>1365</v>
      </c>
      <c r="G1957" t="s">
        <v>1366</v>
      </c>
      <c r="H1957" t="s">
        <v>443</v>
      </c>
      <c r="I1957" t="s">
        <v>225</v>
      </c>
      <c r="J1957" t="s">
        <v>1235</v>
      </c>
      <c r="K1957" t="s">
        <v>18</v>
      </c>
      <c r="M1957" t="s">
        <v>228</v>
      </c>
      <c r="N1957" t="s">
        <v>240</v>
      </c>
      <c r="O1957">
        <v>1.5E-3</v>
      </c>
      <c r="P1957" t="s">
        <v>234</v>
      </c>
      <c r="Q1957"/>
      <c r="R1957">
        <v>7.5000000000000002E-4</v>
      </c>
      <c r="S1957">
        <v>3.0000000000000001E-3</v>
      </c>
      <c r="T1957" t="s">
        <v>1257</v>
      </c>
    </row>
    <row r="1958" spans="2:20" hidden="1" x14ac:dyDescent="0.45">
      <c r="C1958" s="29" t="s">
        <v>60</v>
      </c>
      <c r="D1958" s="29" t="s">
        <v>46</v>
      </c>
      <c r="F1958" t="s">
        <v>1365</v>
      </c>
      <c r="G1958" t="s">
        <v>1366</v>
      </c>
      <c r="H1958" t="s">
        <v>443</v>
      </c>
      <c r="I1958" t="s">
        <v>225</v>
      </c>
      <c r="J1958" t="s">
        <v>1235</v>
      </c>
      <c r="K1958" t="s">
        <v>18</v>
      </c>
      <c r="M1958" t="s">
        <v>228</v>
      </c>
      <c r="N1958" t="s">
        <v>242</v>
      </c>
      <c r="O1958">
        <v>7.6000000000000004E-4</v>
      </c>
      <c r="P1958" t="s">
        <v>234</v>
      </c>
      <c r="Q1958"/>
      <c r="R1958">
        <v>3.8000000000000002E-4</v>
      </c>
      <c r="S1958">
        <v>1.5E-3</v>
      </c>
      <c r="T1958" t="s">
        <v>1257</v>
      </c>
    </row>
    <row r="1959" spans="2:20" hidden="1" x14ac:dyDescent="0.45">
      <c r="B1959" s="29" t="s">
        <v>24</v>
      </c>
      <c r="C1959" s="29" t="s">
        <v>60</v>
      </c>
      <c r="D1959" s="29" t="s">
        <v>46</v>
      </c>
      <c r="F1959" t="s">
        <v>1365</v>
      </c>
      <c r="G1959" t="s">
        <v>1366</v>
      </c>
      <c r="H1959" t="s">
        <v>443</v>
      </c>
      <c r="I1959" t="s">
        <v>225</v>
      </c>
      <c r="J1959" t="s">
        <v>1235</v>
      </c>
      <c r="K1959" t="s">
        <v>18</v>
      </c>
      <c r="M1959" t="s">
        <v>228</v>
      </c>
      <c r="N1959" t="s">
        <v>261</v>
      </c>
      <c r="O1959">
        <v>2</v>
      </c>
      <c r="P1959" t="s">
        <v>237</v>
      </c>
      <c r="Q1959">
        <f>O1959/'Building Calcs'!$B$2</f>
        <v>2.1101117052399999E-6</v>
      </c>
      <c r="R1959">
        <v>1.2</v>
      </c>
      <c r="S1959">
        <v>2.8</v>
      </c>
      <c r="T1959" t="s">
        <v>1255</v>
      </c>
    </row>
    <row r="1960" spans="2:20" hidden="1" x14ac:dyDescent="0.45">
      <c r="C1960" s="29" t="s">
        <v>60</v>
      </c>
      <c r="D1960" s="29" t="s">
        <v>46</v>
      </c>
      <c r="F1960" t="s">
        <v>1365</v>
      </c>
      <c r="G1960" t="s">
        <v>1366</v>
      </c>
      <c r="H1960" t="s">
        <v>443</v>
      </c>
      <c r="I1960" t="s">
        <v>225</v>
      </c>
      <c r="J1960" t="s">
        <v>1235</v>
      </c>
      <c r="K1960" t="s">
        <v>18</v>
      </c>
      <c r="M1960" t="s">
        <v>228</v>
      </c>
      <c r="N1960" t="s">
        <v>303</v>
      </c>
      <c r="O1960">
        <v>1.0999999999999999E-2</v>
      </c>
      <c r="P1960" t="s">
        <v>234</v>
      </c>
      <c r="Q1960"/>
      <c r="R1960">
        <v>3.7000000000000002E-3</v>
      </c>
      <c r="S1960">
        <v>3.4000000000000002E-2</v>
      </c>
      <c r="T1960" t="s">
        <v>1254</v>
      </c>
    </row>
    <row r="1961" spans="2:20" hidden="1" x14ac:dyDescent="0.45">
      <c r="C1961" s="29" t="s">
        <v>60</v>
      </c>
      <c r="D1961" s="29" t="s">
        <v>195</v>
      </c>
      <c r="F1961" t="s">
        <v>1365</v>
      </c>
      <c r="G1961" t="s">
        <v>1366</v>
      </c>
      <c r="H1961" t="s">
        <v>301</v>
      </c>
      <c r="I1961" t="s">
        <v>275</v>
      </c>
      <c r="J1961" t="s">
        <v>228</v>
      </c>
      <c r="K1961" t="s">
        <v>1247</v>
      </c>
      <c r="M1961" t="s">
        <v>228</v>
      </c>
      <c r="N1961" t="s">
        <v>240</v>
      </c>
      <c r="O1961">
        <v>8</v>
      </c>
      <c r="P1961" t="s">
        <v>234</v>
      </c>
      <c r="Q1961"/>
      <c r="R1961">
        <v>6.0000000000000001E-3</v>
      </c>
      <c r="S1961">
        <v>40</v>
      </c>
      <c r="T1961" t="s">
        <v>1248</v>
      </c>
    </row>
    <row r="1962" spans="2:20" hidden="1" x14ac:dyDescent="0.45">
      <c r="C1962" s="29" t="s">
        <v>60</v>
      </c>
      <c r="D1962" s="29" t="s">
        <v>195</v>
      </c>
      <c r="F1962" t="s">
        <v>1365</v>
      </c>
      <c r="G1962" t="s">
        <v>1366</v>
      </c>
      <c r="H1962" t="s">
        <v>301</v>
      </c>
      <c r="I1962" t="s">
        <v>275</v>
      </c>
      <c r="J1962" t="s">
        <v>228</v>
      </c>
      <c r="K1962" t="s">
        <v>1247</v>
      </c>
      <c r="M1962" t="s">
        <v>228</v>
      </c>
      <c r="N1962" t="s">
        <v>240</v>
      </c>
      <c r="O1962">
        <v>8</v>
      </c>
      <c r="P1962" t="s">
        <v>234</v>
      </c>
      <c r="Q1962"/>
      <c r="R1962">
        <v>6.0000000000000001E-3</v>
      </c>
      <c r="S1962">
        <v>40</v>
      </c>
      <c r="T1962" t="s">
        <v>1248</v>
      </c>
    </row>
    <row r="1963" spans="2:20" hidden="1" x14ac:dyDescent="0.45">
      <c r="C1963" s="29" t="s">
        <v>60</v>
      </c>
      <c r="D1963" s="29" t="s">
        <v>195</v>
      </c>
      <c r="F1963" t="s">
        <v>1365</v>
      </c>
      <c r="G1963" t="s">
        <v>1366</v>
      </c>
      <c r="H1963" t="s">
        <v>301</v>
      </c>
      <c r="I1963" t="s">
        <v>275</v>
      </c>
      <c r="J1963" t="s">
        <v>228</v>
      </c>
      <c r="K1963" t="s">
        <v>1247</v>
      </c>
      <c r="M1963" t="s">
        <v>228</v>
      </c>
      <c r="N1963" t="s">
        <v>262</v>
      </c>
      <c r="O1963">
        <v>0.1</v>
      </c>
      <c r="P1963" t="s">
        <v>234</v>
      </c>
      <c r="Q1963"/>
      <c r="R1963">
        <v>2.5000000000000001E-2</v>
      </c>
      <c r="S1963">
        <v>0.22</v>
      </c>
      <c r="T1963" t="s">
        <v>1248</v>
      </c>
    </row>
    <row r="1964" spans="2:20" hidden="1" x14ac:dyDescent="0.45">
      <c r="C1964" s="29" t="s">
        <v>60</v>
      </c>
      <c r="D1964" s="29" t="s">
        <v>197</v>
      </c>
      <c r="F1964" t="s">
        <v>1365</v>
      </c>
      <c r="G1964" t="s">
        <v>1366</v>
      </c>
      <c r="H1964" t="s">
        <v>1251</v>
      </c>
      <c r="I1964" t="s">
        <v>275</v>
      </c>
      <c r="J1964" t="s">
        <v>228</v>
      </c>
      <c r="K1964" t="s">
        <v>232</v>
      </c>
      <c r="M1964" t="s">
        <v>228</v>
      </c>
      <c r="N1964" t="s">
        <v>272</v>
      </c>
      <c r="O1964">
        <v>1.08</v>
      </c>
      <c r="P1964" t="s">
        <v>257</v>
      </c>
      <c r="Q1964"/>
      <c r="R1964">
        <v>0.3</v>
      </c>
      <c r="S1964">
        <v>2.9</v>
      </c>
      <c r="T1964" t="s">
        <v>1252</v>
      </c>
    </row>
    <row r="1965" spans="2:20" hidden="1" x14ac:dyDescent="0.45">
      <c r="B1965" s="29" t="s">
        <v>30</v>
      </c>
      <c r="C1965" s="29" t="s">
        <v>60</v>
      </c>
      <c r="D1965" s="29" t="s">
        <v>195</v>
      </c>
      <c r="F1965" t="s">
        <v>1365</v>
      </c>
      <c r="G1965" t="s">
        <v>1366</v>
      </c>
      <c r="H1965" t="s">
        <v>301</v>
      </c>
      <c r="I1965" t="s">
        <v>275</v>
      </c>
      <c r="J1965" t="s">
        <v>228</v>
      </c>
      <c r="K1965" t="s">
        <v>1247</v>
      </c>
      <c r="M1965" t="s">
        <v>228</v>
      </c>
      <c r="N1965" t="s">
        <v>30</v>
      </c>
      <c r="O1965">
        <v>56</v>
      </c>
      <c r="P1965" t="s">
        <v>229</v>
      </c>
      <c r="Q1965"/>
      <c r="R1965">
        <v>20</v>
      </c>
      <c r="S1965">
        <v>100</v>
      </c>
      <c r="T1965" t="s">
        <v>1248</v>
      </c>
    </row>
    <row r="1966" spans="2:20" hidden="1" x14ac:dyDescent="0.45">
      <c r="C1966" s="29" t="s">
        <v>60</v>
      </c>
      <c r="D1966" s="29" t="s">
        <v>195</v>
      </c>
      <c r="F1966" t="s">
        <v>1365</v>
      </c>
      <c r="G1966" t="s">
        <v>1366</v>
      </c>
      <c r="H1966" t="s">
        <v>301</v>
      </c>
      <c r="I1966" t="s">
        <v>275</v>
      </c>
      <c r="J1966" t="s">
        <v>228</v>
      </c>
      <c r="K1966" t="s">
        <v>1247</v>
      </c>
      <c r="M1966" t="s">
        <v>228</v>
      </c>
      <c r="N1966" t="s">
        <v>303</v>
      </c>
      <c r="O1966">
        <v>0.1</v>
      </c>
      <c r="P1966" t="s">
        <v>234</v>
      </c>
      <c r="Q1966"/>
      <c r="R1966">
        <v>5.0000000000000001E-4</v>
      </c>
      <c r="S1966">
        <v>0.44</v>
      </c>
      <c r="T1966" t="s">
        <v>1248</v>
      </c>
    </row>
    <row r="1967" spans="2:20" hidden="1" x14ac:dyDescent="0.45">
      <c r="B1967" s="29" t="s">
        <v>26</v>
      </c>
      <c r="C1967" s="29" t="s">
        <v>60</v>
      </c>
      <c r="D1967" s="29" t="s">
        <v>195</v>
      </c>
      <c r="F1967" t="s">
        <v>1365</v>
      </c>
      <c r="G1967" t="s">
        <v>1366</v>
      </c>
      <c r="H1967" t="s">
        <v>301</v>
      </c>
      <c r="I1967" t="s">
        <v>275</v>
      </c>
      <c r="J1967" t="s">
        <v>228</v>
      </c>
      <c r="K1967" t="s">
        <v>1247</v>
      </c>
      <c r="M1967" t="s">
        <v>228</v>
      </c>
      <c r="N1967" t="s">
        <v>26</v>
      </c>
      <c r="O1967">
        <v>306</v>
      </c>
      <c r="P1967" t="s">
        <v>237</v>
      </c>
      <c r="Q1967">
        <f>O1967/'Building Calcs'!$B$2</f>
        <v>3.2284709090172004E-4</v>
      </c>
      <c r="R1967">
        <v>50</v>
      </c>
      <c r="S1967">
        <v>1319</v>
      </c>
      <c r="T1967" t="s">
        <v>1248</v>
      </c>
    </row>
    <row r="1968" spans="2:20" hidden="1" x14ac:dyDescent="0.45">
      <c r="C1968" s="29" t="s">
        <v>60</v>
      </c>
      <c r="D1968" s="29" t="s">
        <v>195</v>
      </c>
      <c r="F1968" t="s">
        <v>1365</v>
      </c>
      <c r="G1968" t="s">
        <v>1366</v>
      </c>
      <c r="H1968" t="s">
        <v>301</v>
      </c>
      <c r="I1968" t="s">
        <v>275</v>
      </c>
      <c r="J1968" t="s">
        <v>228</v>
      </c>
      <c r="K1968" t="s">
        <v>1247</v>
      </c>
      <c r="M1968" t="s">
        <v>228</v>
      </c>
      <c r="N1968" t="s">
        <v>233</v>
      </c>
      <c r="O1968">
        <v>0.5</v>
      </c>
      <c r="P1968" t="s">
        <v>234</v>
      </c>
      <c r="Q1968"/>
      <c r="R1968">
        <v>5.0000000000000001E-4</v>
      </c>
      <c r="S1968">
        <v>2</v>
      </c>
      <c r="T1968" t="s">
        <v>1248</v>
      </c>
    </row>
    <row r="1969" spans="2:20" hidden="1" x14ac:dyDescent="0.45">
      <c r="B1969" s="29" t="s">
        <v>25</v>
      </c>
      <c r="C1969" s="29" t="s">
        <v>60</v>
      </c>
      <c r="D1969" s="29" t="s">
        <v>195</v>
      </c>
      <c r="F1969" t="s">
        <v>1365</v>
      </c>
      <c r="G1969" t="s">
        <v>1366</v>
      </c>
      <c r="H1969" t="s">
        <v>301</v>
      </c>
      <c r="I1969" t="s">
        <v>275</v>
      </c>
      <c r="J1969" t="s">
        <v>228</v>
      </c>
      <c r="K1969" t="s">
        <v>1247</v>
      </c>
      <c r="M1969" t="s">
        <v>228</v>
      </c>
      <c r="N1969" t="s">
        <v>25</v>
      </c>
      <c r="O1969">
        <v>93</v>
      </c>
      <c r="P1969" t="s">
        <v>237</v>
      </c>
      <c r="Q1969">
        <f>O1969/'Building Calcs'!$B$2</f>
        <v>9.8120194293660007E-5</v>
      </c>
      <c r="R1969">
        <v>24</v>
      </c>
      <c r="S1969">
        <v>200</v>
      </c>
      <c r="T1969" t="s">
        <v>1248</v>
      </c>
    </row>
    <row r="1970" spans="2:20" hidden="1" x14ac:dyDescent="0.45">
      <c r="B1970" s="29" t="s">
        <v>24</v>
      </c>
      <c r="C1970" s="29" t="s">
        <v>60</v>
      </c>
      <c r="D1970" s="29" t="s">
        <v>195</v>
      </c>
      <c r="F1970" t="s">
        <v>1365</v>
      </c>
      <c r="G1970" t="s">
        <v>1366</v>
      </c>
      <c r="H1970" t="s">
        <v>301</v>
      </c>
      <c r="I1970" t="s">
        <v>275</v>
      </c>
      <c r="J1970" t="s">
        <v>228</v>
      </c>
      <c r="K1970" t="s">
        <v>1247</v>
      </c>
      <c r="M1970" t="s">
        <v>228</v>
      </c>
      <c r="N1970" t="s">
        <v>261</v>
      </c>
      <c r="O1970">
        <v>20</v>
      </c>
      <c r="P1970" t="s">
        <v>237</v>
      </c>
      <c r="Q1970">
        <f>O1970/'Building Calcs'!$B$2</f>
        <v>2.1101117052399999E-5</v>
      </c>
      <c r="R1970">
        <v>1.7999999999999999E-2</v>
      </c>
      <c r="S1970">
        <v>70</v>
      </c>
      <c r="T1970" t="s">
        <v>1248</v>
      </c>
    </row>
    <row r="1971" spans="2:20" hidden="1" x14ac:dyDescent="0.45">
      <c r="C1971" s="29" t="s">
        <v>60</v>
      </c>
      <c r="D1971" s="29" t="s">
        <v>195</v>
      </c>
      <c r="F1971" t="s">
        <v>1365</v>
      </c>
      <c r="G1971" t="s">
        <v>1366</v>
      </c>
      <c r="H1971" t="s">
        <v>301</v>
      </c>
      <c r="I1971" t="s">
        <v>275</v>
      </c>
      <c r="J1971" t="s">
        <v>228</v>
      </c>
      <c r="K1971" t="s">
        <v>1247</v>
      </c>
      <c r="M1971" t="s">
        <v>228</v>
      </c>
      <c r="N1971" t="s">
        <v>272</v>
      </c>
      <c r="O1971">
        <v>1.5</v>
      </c>
      <c r="P1971" t="s">
        <v>257</v>
      </c>
      <c r="Q1971"/>
      <c r="R1971">
        <v>0.15</v>
      </c>
      <c r="S1971">
        <v>1.5</v>
      </c>
      <c r="T1971" t="s">
        <v>1241</v>
      </c>
    </row>
    <row r="1972" spans="2:20" hidden="1" x14ac:dyDescent="0.45">
      <c r="C1972" s="29" t="s">
        <v>60</v>
      </c>
      <c r="D1972" s="29" t="s">
        <v>195</v>
      </c>
      <c r="F1972" t="s">
        <v>1365</v>
      </c>
      <c r="G1972" t="s">
        <v>1366</v>
      </c>
      <c r="H1972" t="s">
        <v>301</v>
      </c>
      <c r="I1972" t="s">
        <v>275</v>
      </c>
      <c r="J1972" t="s">
        <v>228</v>
      </c>
      <c r="K1972" t="s">
        <v>1247</v>
      </c>
      <c r="M1972" t="s">
        <v>228</v>
      </c>
      <c r="N1972" t="s">
        <v>291</v>
      </c>
      <c r="O1972">
        <v>0.13</v>
      </c>
      <c r="P1972" t="s">
        <v>257</v>
      </c>
      <c r="Q1972"/>
      <c r="R1972">
        <v>1.2999999999999999E-2</v>
      </c>
      <c r="S1972">
        <v>0.22</v>
      </c>
      <c r="T1972" t="s">
        <v>1241</v>
      </c>
    </row>
    <row r="1973" spans="2:20" hidden="1" x14ac:dyDescent="0.45">
      <c r="B1973" s="29" t="s">
        <v>30</v>
      </c>
      <c r="C1973" s="29" t="s">
        <v>60</v>
      </c>
      <c r="D1973" s="29" t="s">
        <v>51</v>
      </c>
      <c r="F1973" t="s">
        <v>1365</v>
      </c>
      <c r="G1973" t="s">
        <v>1366</v>
      </c>
      <c r="H1973" t="s">
        <v>1249</v>
      </c>
      <c r="I1973" t="s">
        <v>225</v>
      </c>
      <c r="J1973" t="s">
        <v>1250</v>
      </c>
      <c r="K1973" t="s">
        <v>1219</v>
      </c>
      <c r="M1973" t="s">
        <v>228</v>
      </c>
      <c r="N1973" t="s">
        <v>30</v>
      </c>
      <c r="O1973">
        <v>26</v>
      </c>
      <c r="P1973" t="s">
        <v>229</v>
      </c>
      <c r="Q1973"/>
      <c r="R1973">
        <v>8.5</v>
      </c>
      <c r="S1973">
        <v>39</v>
      </c>
      <c r="T1973" t="s">
        <v>1277</v>
      </c>
    </row>
    <row r="1974" spans="2:20" hidden="1" x14ac:dyDescent="0.45">
      <c r="C1974" s="29" t="s">
        <v>60</v>
      </c>
      <c r="D1974" s="29" t="s">
        <v>197</v>
      </c>
      <c r="F1974" t="s">
        <v>1365</v>
      </c>
      <c r="G1974" t="s">
        <v>1366</v>
      </c>
      <c r="H1974" t="s">
        <v>1251</v>
      </c>
      <c r="I1974" t="s">
        <v>275</v>
      </c>
      <c r="J1974" t="s">
        <v>228</v>
      </c>
      <c r="K1974" t="s">
        <v>232</v>
      </c>
      <c r="M1974" t="s">
        <v>228</v>
      </c>
      <c r="N1974" t="s">
        <v>272</v>
      </c>
      <c r="O1974">
        <v>1.08</v>
      </c>
      <c r="P1974" t="s">
        <v>257</v>
      </c>
      <c r="Q1974"/>
      <c r="R1974">
        <v>0.3</v>
      </c>
      <c r="S1974">
        <v>2.9</v>
      </c>
      <c r="T1974" t="s">
        <v>1252</v>
      </c>
    </row>
    <row r="1975" spans="2:20" hidden="1" x14ac:dyDescent="0.45">
      <c r="C1975" s="29" t="s">
        <v>60</v>
      </c>
      <c r="D1975" s="29" t="s">
        <v>195</v>
      </c>
      <c r="F1975" t="s">
        <v>1365</v>
      </c>
      <c r="G1975" t="s">
        <v>1366</v>
      </c>
      <c r="H1975" t="s">
        <v>301</v>
      </c>
      <c r="I1975" t="s">
        <v>275</v>
      </c>
      <c r="J1975" t="s">
        <v>228</v>
      </c>
      <c r="K1975" t="s">
        <v>1247</v>
      </c>
      <c r="M1975" t="s">
        <v>228</v>
      </c>
      <c r="N1975" t="s">
        <v>264</v>
      </c>
      <c r="O1975">
        <v>1.9</v>
      </c>
      <c r="P1975" t="s">
        <v>257</v>
      </c>
      <c r="Q1975"/>
      <c r="R1975">
        <v>0.2</v>
      </c>
      <c r="S1975">
        <v>1.9</v>
      </c>
      <c r="T1975" t="s">
        <v>1241</v>
      </c>
    </row>
    <row r="1976" spans="2:20" hidden="1" x14ac:dyDescent="0.45">
      <c r="B1976" s="29" t="s">
        <v>43</v>
      </c>
      <c r="C1976" s="29" t="s">
        <v>60</v>
      </c>
      <c r="D1976" s="29" t="s">
        <v>197</v>
      </c>
      <c r="F1976" t="s">
        <v>1365</v>
      </c>
      <c r="G1976" t="s">
        <v>1366</v>
      </c>
      <c r="H1976" t="s">
        <v>1251</v>
      </c>
      <c r="I1976" t="s">
        <v>275</v>
      </c>
      <c r="J1976" t="s">
        <v>228</v>
      </c>
      <c r="K1976" t="s">
        <v>232</v>
      </c>
      <c r="M1976" t="s">
        <v>228</v>
      </c>
      <c r="N1976" t="s">
        <v>28</v>
      </c>
      <c r="O1976">
        <v>0.78</v>
      </c>
      <c r="P1976" t="s">
        <v>237</v>
      </c>
      <c r="Q1976">
        <f>O1976/'Building Calcs'!$B$2</f>
        <v>8.2294356504360001E-7</v>
      </c>
      <c r="R1976">
        <v>0.47</v>
      </c>
      <c r="S1976">
        <v>1.0900000000000001</v>
      </c>
      <c r="T1976" t="s">
        <v>1252</v>
      </c>
    </row>
    <row r="1977" spans="2:20" hidden="1" x14ac:dyDescent="0.45">
      <c r="B1977" s="29" t="s">
        <v>25</v>
      </c>
      <c r="C1977" s="29" t="s">
        <v>60</v>
      </c>
      <c r="D1977" s="29" t="s">
        <v>197</v>
      </c>
      <c r="F1977" t="s">
        <v>1365</v>
      </c>
      <c r="G1977" t="s">
        <v>1366</v>
      </c>
      <c r="H1977" t="s">
        <v>1251</v>
      </c>
      <c r="I1977" t="s">
        <v>275</v>
      </c>
      <c r="J1977" t="s">
        <v>228</v>
      </c>
      <c r="K1977" t="s">
        <v>232</v>
      </c>
      <c r="M1977" t="s">
        <v>228</v>
      </c>
      <c r="N1977" t="s">
        <v>25</v>
      </c>
      <c r="O1977">
        <v>29</v>
      </c>
      <c r="P1977" t="s">
        <v>237</v>
      </c>
      <c r="Q1977">
        <f>O1977/'Building Calcs'!$B$2</f>
        <v>3.0596619725980002E-5</v>
      </c>
      <c r="R1977">
        <v>21</v>
      </c>
      <c r="S1977">
        <v>48</v>
      </c>
      <c r="T1977" t="s">
        <v>1252</v>
      </c>
    </row>
    <row r="1978" spans="2:20" hidden="1" x14ac:dyDescent="0.45">
      <c r="B1978" s="29" t="s">
        <v>26</v>
      </c>
      <c r="C1978" s="29" t="s">
        <v>60</v>
      </c>
      <c r="D1978" s="29" t="s">
        <v>197</v>
      </c>
      <c r="F1978" t="s">
        <v>1365</v>
      </c>
      <c r="G1978" t="s">
        <v>1366</v>
      </c>
      <c r="H1978" t="s">
        <v>1251</v>
      </c>
      <c r="I1978" t="s">
        <v>275</v>
      </c>
      <c r="J1978" t="s">
        <v>228</v>
      </c>
      <c r="K1978" t="s">
        <v>232</v>
      </c>
      <c r="M1978" t="s">
        <v>228</v>
      </c>
      <c r="N1978" t="s">
        <v>26</v>
      </c>
      <c r="O1978">
        <v>74</v>
      </c>
      <c r="P1978" t="s">
        <v>237</v>
      </c>
      <c r="Q1978">
        <f>O1978/'Building Calcs'!$B$2</f>
        <v>7.8074133093880004E-5</v>
      </c>
      <c r="R1978">
        <v>46</v>
      </c>
      <c r="S1978">
        <v>103</v>
      </c>
      <c r="T1978" t="s">
        <v>1252</v>
      </c>
    </row>
    <row r="1979" spans="2:20" hidden="1" x14ac:dyDescent="0.45">
      <c r="B1979" s="29" t="s">
        <v>43</v>
      </c>
      <c r="C1979" s="29" t="s">
        <v>60</v>
      </c>
      <c r="D1979" s="29" t="s">
        <v>197</v>
      </c>
      <c r="F1979" t="s">
        <v>1365</v>
      </c>
      <c r="G1979" t="s">
        <v>1366</v>
      </c>
      <c r="H1979" t="s">
        <v>1251</v>
      </c>
      <c r="I1979" t="s">
        <v>275</v>
      </c>
      <c r="J1979" t="s">
        <v>228</v>
      </c>
      <c r="K1979" t="s">
        <v>232</v>
      </c>
      <c r="M1979" t="s">
        <v>228</v>
      </c>
      <c r="N1979" t="s">
        <v>28</v>
      </c>
      <c r="O1979">
        <v>0.78</v>
      </c>
      <c r="P1979" t="s">
        <v>237</v>
      </c>
      <c r="Q1979">
        <f>O1979/'Building Calcs'!$B$2</f>
        <v>8.2294356504360001E-7</v>
      </c>
      <c r="R1979">
        <v>0.47</v>
      </c>
      <c r="S1979">
        <v>1.0900000000000001</v>
      </c>
      <c r="T1979" t="s">
        <v>1252</v>
      </c>
    </row>
    <row r="1980" spans="2:20" hidden="1" x14ac:dyDescent="0.45">
      <c r="C1980" s="29" t="s">
        <v>60</v>
      </c>
      <c r="D1980" s="29" t="s">
        <v>45</v>
      </c>
      <c r="F1980" t="s">
        <v>1365</v>
      </c>
      <c r="G1980" t="s">
        <v>1366</v>
      </c>
      <c r="H1980" t="s">
        <v>284</v>
      </c>
      <c r="I1980" t="s">
        <v>275</v>
      </c>
      <c r="J1980" t="s">
        <v>228</v>
      </c>
      <c r="K1980" t="s">
        <v>1242</v>
      </c>
      <c r="M1980" t="s">
        <v>228</v>
      </c>
      <c r="N1980" t="s">
        <v>272</v>
      </c>
      <c r="O1980">
        <v>18.5</v>
      </c>
      <c r="P1980" t="s">
        <v>234</v>
      </c>
      <c r="Q1980"/>
      <c r="R1980">
        <v>5</v>
      </c>
      <c r="S1980">
        <v>80</v>
      </c>
      <c r="T1980" t="s">
        <v>377</v>
      </c>
    </row>
    <row r="1981" spans="2:20" hidden="1" x14ac:dyDescent="0.45">
      <c r="C1981" s="29" t="s">
        <v>60</v>
      </c>
      <c r="D1981" s="29" t="s">
        <v>46</v>
      </c>
      <c r="F1981" t="s">
        <v>1365</v>
      </c>
      <c r="G1981" t="s">
        <v>1366</v>
      </c>
      <c r="H1981" t="s">
        <v>1253</v>
      </c>
      <c r="I1981" t="s">
        <v>225</v>
      </c>
      <c r="J1981" t="s">
        <v>1232</v>
      </c>
      <c r="K1981" t="s">
        <v>18</v>
      </c>
      <c r="M1981" t="s">
        <v>228</v>
      </c>
      <c r="N1981" t="s">
        <v>262</v>
      </c>
      <c r="O1981">
        <v>0.1</v>
      </c>
      <c r="P1981" t="s">
        <v>234</v>
      </c>
      <c r="Q1981"/>
      <c r="R1981">
        <v>1.2999999999999999E-3</v>
      </c>
      <c r="S1981">
        <v>0.68</v>
      </c>
      <c r="T1981" t="s">
        <v>1241</v>
      </c>
    </row>
    <row r="1982" spans="2:20" hidden="1" x14ac:dyDescent="0.45">
      <c r="C1982" s="29" t="s">
        <v>60</v>
      </c>
      <c r="D1982" s="29" t="s">
        <v>45</v>
      </c>
      <c r="F1982" t="s">
        <v>1365</v>
      </c>
      <c r="G1982" t="s">
        <v>1366</v>
      </c>
      <c r="H1982" t="s">
        <v>284</v>
      </c>
      <c r="I1982" t="s">
        <v>275</v>
      </c>
      <c r="J1982" t="s">
        <v>228</v>
      </c>
      <c r="K1982" t="s">
        <v>1242</v>
      </c>
      <c r="M1982" t="s">
        <v>228</v>
      </c>
      <c r="N1982" t="s">
        <v>358</v>
      </c>
      <c r="O1982">
        <v>23.7</v>
      </c>
      <c r="P1982" t="s">
        <v>234</v>
      </c>
      <c r="Q1982"/>
      <c r="R1982">
        <v>8</v>
      </c>
      <c r="S1982">
        <v>100</v>
      </c>
      <c r="T1982" t="s">
        <v>377</v>
      </c>
    </row>
    <row r="1983" spans="2:20" hidden="1" x14ac:dyDescent="0.45">
      <c r="C1983" s="29" t="s">
        <v>60</v>
      </c>
      <c r="D1983" s="29" t="s">
        <v>197</v>
      </c>
      <c r="F1983" t="s">
        <v>1365</v>
      </c>
      <c r="G1983" t="s">
        <v>1366</v>
      </c>
      <c r="H1983" t="s">
        <v>1251</v>
      </c>
      <c r="I1983" t="s">
        <v>275</v>
      </c>
      <c r="J1983" t="s">
        <v>228</v>
      </c>
      <c r="K1983" t="s">
        <v>232</v>
      </c>
      <c r="M1983" t="s">
        <v>228</v>
      </c>
      <c r="N1983" t="s">
        <v>240</v>
      </c>
      <c r="O1983">
        <v>1.0999999999999999E-2</v>
      </c>
      <c r="P1983" t="s">
        <v>234</v>
      </c>
      <c r="Q1983"/>
      <c r="R1983">
        <v>6.0000000000000001E-3</v>
      </c>
      <c r="S1983">
        <v>2.1999999999999999E-2</v>
      </c>
      <c r="T1983" t="s">
        <v>1252</v>
      </c>
    </row>
    <row r="1984" spans="2:20" hidden="1" x14ac:dyDescent="0.45">
      <c r="C1984" s="29" t="s">
        <v>60</v>
      </c>
      <c r="D1984" s="29" t="s">
        <v>45</v>
      </c>
      <c r="F1984" t="s">
        <v>1365</v>
      </c>
      <c r="G1984" t="s">
        <v>1366</v>
      </c>
      <c r="H1984" t="s">
        <v>284</v>
      </c>
      <c r="I1984" t="s">
        <v>275</v>
      </c>
      <c r="J1984" t="s">
        <v>228</v>
      </c>
      <c r="K1984" t="s">
        <v>1242</v>
      </c>
      <c r="M1984" t="s">
        <v>228</v>
      </c>
      <c r="N1984" t="s">
        <v>358</v>
      </c>
      <c r="O1984">
        <v>23.7</v>
      </c>
      <c r="P1984" t="s">
        <v>234</v>
      </c>
      <c r="Q1984"/>
      <c r="R1984">
        <v>8</v>
      </c>
      <c r="S1984">
        <v>100</v>
      </c>
      <c r="T1984" t="s">
        <v>377</v>
      </c>
    </row>
    <row r="1985" spans="2:20" hidden="1" x14ac:dyDescent="0.45">
      <c r="C1985" s="29" t="s">
        <v>60</v>
      </c>
      <c r="D1985" s="29" t="s">
        <v>197</v>
      </c>
      <c r="F1985" t="s">
        <v>1365</v>
      </c>
      <c r="G1985" t="s">
        <v>1366</v>
      </c>
      <c r="H1985" t="s">
        <v>1251</v>
      </c>
      <c r="I1985" t="s">
        <v>275</v>
      </c>
      <c r="J1985" t="s">
        <v>228</v>
      </c>
      <c r="K1985" t="s">
        <v>232</v>
      </c>
      <c r="M1985" t="s">
        <v>228</v>
      </c>
      <c r="N1985" t="s">
        <v>246</v>
      </c>
      <c r="O1985">
        <v>0.52</v>
      </c>
      <c r="P1985" t="s">
        <v>247</v>
      </c>
      <c r="Q1985"/>
      <c r="R1985">
        <v>0.25</v>
      </c>
      <c r="S1985">
        <v>1.3</v>
      </c>
      <c r="T1985" t="s">
        <v>1252</v>
      </c>
    </row>
    <row r="1986" spans="2:20" hidden="1" x14ac:dyDescent="0.45">
      <c r="C1986" s="29" t="s">
        <v>60</v>
      </c>
      <c r="D1986" s="29" t="s">
        <v>197</v>
      </c>
      <c r="F1986" t="s">
        <v>1365</v>
      </c>
      <c r="G1986" t="s">
        <v>1366</v>
      </c>
      <c r="H1986" t="s">
        <v>1251</v>
      </c>
      <c r="I1986" t="s">
        <v>275</v>
      </c>
      <c r="J1986" t="s">
        <v>228</v>
      </c>
      <c r="K1986" t="s">
        <v>232</v>
      </c>
      <c r="M1986" t="s">
        <v>228</v>
      </c>
      <c r="N1986" t="s">
        <v>358</v>
      </c>
      <c r="O1986">
        <v>1.1000000000000001</v>
      </c>
      <c r="P1986" t="s">
        <v>257</v>
      </c>
      <c r="Q1986"/>
      <c r="R1986">
        <v>0.3</v>
      </c>
      <c r="S1986">
        <v>2.8</v>
      </c>
      <c r="T1986" t="s">
        <v>1252</v>
      </c>
    </row>
    <row r="1987" spans="2:20" hidden="1" x14ac:dyDescent="0.45">
      <c r="C1987" s="29" t="s">
        <v>60</v>
      </c>
      <c r="D1987" s="29" t="s">
        <v>197</v>
      </c>
      <c r="F1987" t="s">
        <v>1365</v>
      </c>
      <c r="G1987" t="s">
        <v>1366</v>
      </c>
      <c r="H1987" t="s">
        <v>1251</v>
      </c>
      <c r="I1987" t="s">
        <v>275</v>
      </c>
      <c r="J1987" t="s">
        <v>228</v>
      </c>
      <c r="K1987" t="s">
        <v>232</v>
      </c>
      <c r="M1987" t="s">
        <v>228</v>
      </c>
      <c r="N1987" t="s">
        <v>246</v>
      </c>
      <c r="O1987">
        <v>0.52</v>
      </c>
      <c r="P1987" t="s">
        <v>247</v>
      </c>
      <c r="Q1987"/>
      <c r="R1987">
        <v>0.25</v>
      </c>
      <c r="S1987">
        <v>1.3</v>
      </c>
      <c r="T1987" t="s">
        <v>1252</v>
      </c>
    </row>
    <row r="1988" spans="2:20" hidden="1" x14ac:dyDescent="0.45">
      <c r="C1988" s="29" t="s">
        <v>60</v>
      </c>
      <c r="D1988" s="29" t="s">
        <v>197</v>
      </c>
      <c r="F1988" t="s">
        <v>1365</v>
      </c>
      <c r="G1988" t="s">
        <v>1366</v>
      </c>
      <c r="H1988" t="s">
        <v>1251</v>
      </c>
      <c r="I1988" t="s">
        <v>275</v>
      </c>
      <c r="J1988" t="s">
        <v>228</v>
      </c>
      <c r="K1988" t="s">
        <v>232</v>
      </c>
      <c r="M1988" t="s">
        <v>228</v>
      </c>
      <c r="N1988" t="s">
        <v>262</v>
      </c>
      <c r="O1988">
        <v>0.1</v>
      </c>
      <c r="P1988" t="s">
        <v>234</v>
      </c>
      <c r="Q1988"/>
      <c r="R1988">
        <v>7.0000000000000001E-3</v>
      </c>
      <c r="S1988">
        <v>0.54</v>
      </c>
      <c r="T1988" t="s">
        <v>1252</v>
      </c>
    </row>
    <row r="1989" spans="2:20" hidden="1" x14ac:dyDescent="0.45">
      <c r="C1989" s="29" t="s">
        <v>60</v>
      </c>
      <c r="D1989" s="29" t="s">
        <v>197</v>
      </c>
      <c r="F1989" t="s">
        <v>1365</v>
      </c>
      <c r="G1989" t="s">
        <v>1366</v>
      </c>
      <c r="H1989" t="s">
        <v>1251</v>
      </c>
      <c r="I1989" t="s">
        <v>275</v>
      </c>
      <c r="J1989" t="s">
        <v>228</v>
      </c>
      <c r="K1989" t="s">
        <v>232</v>
      </c>
      <c r="M1989" t="s">
        <v>228</v>
      </c>
      <c r="N1989" t="s">
        <v>265</v>
      </c>
      <c r="O1989">
        <v>2.5999999999999999E-3</v>
      </c>
      <c r="P1989" t="s">
        <v>234</v>
      </c>
      <c r="Q1989"/>
      <c r="R1989">
        <v>1.2999999999999999E-3</v>
      </c>
      <c r="S1989">
        <v>5.1000000000000004E-3</v>
      </c>
      <c r="T1989" t="s">
        <v>1252</v>
      </c>
    </row>
    <row r="1990" spans="2:20" hidden="1" x14ac:dyDescent="0.45">
      <c r="C1990" s="29" t="s">
        <v>60</v>
      </c>
      <c r="D1990" s="29" t="s">
        <v>45</v>
      </c>
      <c r="F1990" t="s">
        <v>1365</v>
      </c>
      <c r="G1990" t="s">
        <v>1366</v>
      </c>
      <c r="H1990" t="s">
        <v>1237</v>
      </c>
      <c r="I1990" t="s">
        <v>225</v>
      </c>
      <c r="J1990" t="s">
        <v>1238</v>
      </c>
      <c r="K1990" t="s">
        <v>1223</v>
      </c>
      <c r="M1990" t="s">
        <v>228</v>
      </c>
      <c r="N1990" t="s">
        <v>265</v>
      </c>
      <c r="O1990">
        <v>15</v>
      </c>
      <c r="P1990" t="s">
        <v>234</v>
      </c>
      <c r="Q1990"/>
      <c r="R1990">
        <v>8</v>
      </c>
      <c r="S1990">
        <v>30</v>
      </c>
      <c r="T1990" t="s">
        <v>377</v>
      </c>
    </row>
    <row r="1991" spans="2:20" hidden="1" x14ac:dyDescent="0.45">
      <c r="C1991" s="29" t="s">
        <v>60</v>
      </c>
      <c r="D1991" s="29" t="s">
        <v>45</v>
      </c>
      <c r="F1991" t="s">
        <v>1365</v>
      </c>
      <c r="G1991" t="s">
        <v>1366</v>
      </c>
      <c r="H1991" t="s">
        <v>1237</v>
      </c>
      <c r="I1991" t="s">
        <v>225</v>
      </c>
      <c r="J1991" t="s">
        <v>1238</v>
      </c>
      <c r="K1991" t="s">
        <v>1223</v>
      </c>
      <c r="M1991" t="s">
        <v>228</v>
      </c>
      <c r="N1991" t="s">
        <v>291</v>
      </c>
      <c r="O1991">
        <v>170</v>
      </c>
      <c r="P1991" t="s">
        <v>257</v>
      </c>
      <c r="Q1991"/>
      <c r="R1991">
        <v>85</v>
      </c>
      <c r="S1991">
        <v>260</v>
      </c>
      <c r="T1991" t="s">
        <v>349</v>
      </c>
    </row>
    <row r="1992" spans="2:20" hidden="1" x14ac:dyDescent="0.45">
      <c r="C1992" s="29" t="s">
        <v>60</v>
      </c>
      <c r="D1992" s="29" t="s">
        <v>45</v>
      </c>
      <c r="F1992" t="s">
        <v>1365</v>
      </c>
      <c r="G1992" t="s">
        <v>1366</v>
      </c>
      <c r="H1992" t="s">
        <v>1237</v>
      </c>
      <c r="I1992" t="s">
        <v>225</v>
      </c>
      <c r="J1992" t="s">
        <v>1238</v>
      </c>
      <c r="K1992" t="s">
        <v>1223</v>
      </c>
      <c r="M1992" t="s">
        <v>228</v>
      </c>
      <c r="N1992" t="s">
        <v>264</v>
      </c>
      <c r="O1992">
        <v>90</v>
      </c>
      <c r="P1992" t="s">
        <v>234</v>
      </c>
      <c r="Q1992"/>
      <c r="R1992">
        <v>13</v>
      </c>
      <c r="S1992">
        <v>150</v>
      </c>
      <c r="T1992" t="s">
        <v>377</v>
      </c>
    </row>
    <row r="1993" spans="2:20" hidden="1" x14ac:dyDescent="0.45">
      <c r="C1993" s="29" t="s">
        <v>60</v>
      </c>
      <c r="D1993" s="29" t="s">
        <v>45</v>
      </c>
      <c r="F1993" t="s">
        <v>1365</v>
      </c>
      <c r="G1993" t="s">
        <v>1366</v>
      </c>
      <c r="H1993" t="s">
        <v>1234</v>
      </c>
      <c r="I1993" t="s">
        <v>225</v>
      </c>
      <c r="J1993" t="s">
        <v>1235</v>
      </c>
      <c r="K1993" t="s">
        <v>1223</v>
      </c>
      <c r="M1993" t="s">
        <v>228</v>
      </c>
      <c r="N1993" t="s">
        <v>272</v>
      </c>
      <c r="O1993">
        <v>6</v>
      </c>
      <c r="P1993" t="s">
        <v>234</v>
      </c>
      <c r="Q1993"/>
      <c r="R1993">
        <v>5</v>
      </c>
      <c r="S1993">
        <v>80</v>
      </c>
      <c r="T1993" t="s">
        <v>377</v>
      </c>
    </row>
    <row r="1994" spans="2:20" hidden="1" x14ac:dyDescent="0.45">
      <c r="C1994" s="29" t="s">
        <v>60</v>
      </c>
      <c r="D1994" s="29" t="s">
        <v>45</v>
      </c>
      <c r="F1994" t="s">
        <v>1365</v>
      </c>
      <c r="G1994" t="s">
        <v>1366</v>
      </c>
      <c r="H1994" t="s">
        <v>1221</v>
      </c>
      <c r="I1994" t="s">
        <v>225</v>
      </c>
      <c r="J1994" t="s">
        <v>1222</v>
      </c>
      <c r="K1994" t="s">
        <v>1223</v>
      </c>
      <c r="M1994" t="s">
        <v>228</v>
      </c>
      <c r="N1994" t="s">
        <v>249</v>
      </c>
      <c r="O1994">
        <v>1.244</v>
      </c>
      <c r="P1994" t="s">
        <v>234</v>
      </c>
      <c r="Q1994"/>
      <c r="R1994">
        <v>0.12</v>
      </c>
      <c r="S1994">
        <v>12.4</v>
      </c>
      <c r="T1994" t="s">
        <v>1224</v>
      </c>
    </row>
    <row r="1995" spans="2:20" hidden="1" x14ac:dyDescent="0.45">
      <c r="B1995" s="29" t="s">
        <v>27</v>
      </c>
      <c r="C1995" s="29" t="s">
        <v>60</v>
      </c>
      <c r="D1995" s="29" t="s">
        <v>45</v>
      </c>
      <c r="F1995" t="s">
        <v>1365</v>
      </c>
      <c r="G1995" t="s">
        <v>1366</v>
      </c>
      <c r="H1995" t="s">
        <v>1237</v>
      </c>
      <c r="I1995" t="s">
        <v>225</v>
      </c>
      <c r="J1995" t="s">
        <v>1238</v>
      </c>
      <c r="K1995" t="s">
        <v>1223</v>
      </c>
      <c r="M1995" t="s">
        <v>228</v>
      </c>
      <c r="N1995" t="s">
        <v>27</v>
      </c>
      <c r="O1995">
        <v>140</v>
      </c>
      <c r="P1995" t="s">
        <v>237</v>
      </c>
      <c r="Q1995">
        <f>O1995/'Building Calcs'!$B$2</f>
        <v>1.4770781936680001E-4</v>
      </c>
      <c r="R1995">
        <v>76</v>
      </c>
      <c r="S1995">
        <v>240</v>
      </c>
      <c r="T1995" t="s">
        <v>377</v>
      </c>
    </row>
    <row r="1996" spans="2:20" hidden="1" x14ac:dyDescent="0.45">
      <c r="B1996" s="29" t="s">
        <v>24</v>
      </c>
      <c r="C1996" s="29" t="s">
        <v>60</v>
      </c>
      <c r="D1996" s="29" t="s">
        <v>51</v>
      </c>
      <c r="F1996" t="s">
        <v>1365</v>
      </c>
      <c r="G1996" t="s">
        <v>1366</v>
      </c>
      <c r="H1996" t="s">
        <v>1217</v>
      </c>
      <c r="I1996" t="s">
        <v>225</v>
      </c>
      <c r="J1996" t="s">
        <v>1218</v>
      </c>
      <c r="K1996" t="s">
        <v>1219</v>
      </c>
      <c r="M1996" t="s">
        <v>228</v>
      </c>
      <c r="N1996" t="s">
        <v>261</v>
      </c>
      <c r="O1996">
        <v>300</v>
      </c>
      <c r="P1996" t="s">
        <v>237</v>
      </c>
      <c r="Q1996">
        <f>O1996/'Building Calcs'!$B$2</f>
        <v>3.16516755786E-4</v>
      </c>
      <c r="R1996">
        <v>5</v>
      </c>
      <c r="S1996">
        <v>500</v>
      </c>
      <c r="T1996" t="s">
        <v>361</v>
      </c>
    </row>
    <row r="1997" spans="2:20" hidden="1" x14ac:dyDescent="0.45">
      <c r="C1997" s="29" t="s">
        <v>60</v>
      </c>
      <c r="D1997" s="29" t="s">
        <v>46</v>
      </c>
      <c r="F1997" t="s">
        <v>1365</v>
      </c>
      <c r="G1997" t="s">
        <v>1366</v>
      </c>
      <c r="H1997" t="s">
        <v>1253</v>
      </c>
      <c r="I1997" t="s">
        <v>225</v>
      </c>
      <c r="J1997" t="s">
        <v>1232</v>
      </c>
      <c r="K1997" t="s">
        <v>18</v>
      </c>
      <c r="M1997" t="s">
        <v>228</v>
      </c>
      <c r="N1997" t="s">
        <v>262</v>
      </c>
      <c r="O1997">
        <v>0.1</v>
      </c>
      <c r="P1997" t="s">
        <v>234</v>
      </c>
      <c r="Q1997"/>
      <c r="R1997">
        <v>1.2999999999999999E-3</v>
      </c>
      <c r="S1997">
        <v>0.68</v>
      </c>
      <c r="T1997" t="s">
        <v>1241</v>
      </c>
    </row>
    <row r="1998" spans="2:20" hidden="1" x14ac:dyDescent="0.45">
      <c r="C1998" s="29" t="s">
        <v>60</v>
      </c>
      <c r="D1998" s="29" t="s">
        <v>45</v>
      </c>
      <c r="F1998" t="s">
        <v>1365</v>
      </c>
      <c r="G1998" t="s">
        <v>1366</v>
      </c>
      <c r="H1998" t="s">
        <v>1221</v>
      </c>
      <c r="I1998" t="s">
        <v>225</v>
      </c>
      <c r="J1998" t="s">
        <v>1222</v>
      </c>
      <c r="K1998" t="s">
        <v>1223</v>
      </c>
      <c r="M1998" t="s">
        <v>228</v>
      </c>
      <c r="N1998" t="s">
        <v>303</v>
      </c>
      <c r="O1998">
        <v>17</v>
      </c>
      <c r="P1998" t="s">
        <v>234</v>
      </c>
      <c r="Q1998"/>
      <c r="R1998">
        <v>1.7</v>
      </c>
      <c r="S1998">
        <v>34</v>
      </c>
      <c r="T1998" t="s">
        <v>1224</v>
      </c>
    </row>
    <row r="1999" spans="2:20" hidden="1" x14ac:dyDescent="0.45">
      <c r="C1999" s="29" t="s">
        <v>60</v>
      </c>
      <c r="D1999" s="29" t="s">
        <v>45</v>
      </c>
      <c r="F1999" t="s">
        <v>1365</v>
      </c>
      <c r="G1999" t="s">
        <v>1366</v>
      </c>
      <c r="H1999" t="s">
        <v>1221</v>
      </c>
      <c r="I1999" t="s">
        <v>225</v>
      </c>
      <c r="J1999" t="s">
        <v>1222</v>
      </c>
      <c r="K1999" t="s">
        <v>1223</v>
      </c>
      <c r="M1999" t="s">
        <v>228</v>
      </c>
      <c r="N1999" t="s">
        <v>233</v>
      </c>
      <c r="O1999">
        <v>46</v>
      </c>
      <c r="P1999" t="s">
        <v>234</v>
      </c>
      <c r="Q1999"/>
      <c r="R1999">
        <v>4.5999999999999996</v>
      </c>
      <c r="S1999">
        <v>92</v>
      </c>
      <c r="T1999" t="s">
        <v>1224</v>
      </c>
    </row>
    <row r="2000" spans="2:20" hidden="1" x14ac:dyDescent="0.45">
      <c r="B2000" s="29" t="s">
        <v>43</v>
      </c>
      <c r="C2000" s="29" t="s">
        <v>60</v>
      </c>
      <c r="D2000" s="29" t="s">
        <v>51</v>
      </c>
      <c r="F2000" t="s">
        <v>1365</v>
      </c>
      <c r="G2000" t="s">
        <v>1366</v>
      </c>
      <c r="H2000" t="s">
        <v>296</v>
      </c>
      <c r="I2000" t="s">
        <v>275</v>
      </c>
      <c r="J2000" t="s">
        <v>228</v>
      </c>
      <c r="K2000" t="s">
        <v>38</v>
      </c>
      <c r="M2000" t="s">
        <v>228</v>
      </c>
      <c r="N2000" t="s">
        <v>28</v>
      </c>
      <c r="O2000">
        <v>140</v>
      </c>
      <c r="P2000" t="s">
        <v>237</v>
      </c>
      <c r="Q2000">
        <f>O2000/'Building Calcs'!$B$2</f>
        <v>1.4770781936680001E-4</v>
      </c>
      <c r="R2000">
        <v>70</v>
      </c>
      <c r="S2000">
        <v>279</v>
      </c>
      <c r="T2000" t="s">
        <v>361</v>
      </c>
    </row>
    <row r="2001" spans="2:20" hidden="1" x14ac:dyDescent="0.45">
      <c r="B2001" s="29" t="s">
        <v>26</v>
      </c>
      <c r="C2001" s="29" t="s">
        <v>60</v>
      </c>
      <c r="D2001" s="29" t="s">
        <v>51</v>
      </c>
      <c r="F2001" t="s">
        <v>1365</v>
      </c>
      <c r="G2001" t="s">
        <v>1366</v>
      </c>
      <c r="H2001" t="s">
        <v>296</v>
      </c>
      <c r="I2001" t="s">
        <v>275</v>
      </c>
      <c r="J2001" t="s">
        <v>228</v>
      </c>
      <c r="K2001" t="s">
        <v>38</v>
      </c>
      <c r="M2001" t="s">
        <v>228</v>
      </c>
      <c r="N2001" t="s">
        <v>26</v>
      </c>
      <c r="O2001">
        <v>91</v>
      </c>
      <c r="P2001" t="s">
        <v>237</v>
      </c>
      <c r="Q2001">
        <f>O2001/'Building Calcs'!$B$2</f>
        <v>9.601008258842E-5</v>
      </c>
      <c r="R2001">
        <v>20</v>
      </c>
      <c r="S2001">
        <v>120</v>
      </c>
      <c r="T2001" t="s">
        <v>1229</v>
      </c>
    </row>
    <row r="2002" spans="2:20" hidden="1" x14ac:dyDescent="0.45">
      <c r="C2002" s="29" t="s">
        <v>60</v>
      </c>
      <c r="D2002" s="29" t="s">
        <v>51</v>
      </c>
      <c r="F2002" t="s">
        <v>1365</v>
      </c>
      <c r="G2002" t="s">
        <v>1366</v>
      </c>
      <c r="H2002" t="s">
        <v>296</v>
      </c>
      <c r="I2002" t="s">
        <v>275</v>
      </c>
      <c r="J2002" t="s">
        <v>228</v>
      </c>
      <c r="K2002" t="s">
        <v>38</v>
      </c>
      <c r="M2002" t="s">
        <v>228</v>
      </c>
      <c r="N2002" t="s">
        <v>240</v>
      </c>
      <c r="O2002">
        <v>27</v>
      </c>
      <c r="P2002" t="s">
        <v>234</v>
      </c>
      <c r="Q2002"/>
      <c r="R2002">
        <v>0.5</v>
      </c>
      <c r="S2002">
        <v>118</v>
      </c>
      <c r="T2002" t="s">
        <v>1220</v>
      </c>
    </row>
    <row r="2003" spans="2:20" hidden="1" x14ac:dyDescent="0.45">
      <c r="B2003" s="29" t="s">
        <v>25</v>
      </c>
      <c r="C2003" s="29" t="s">
        <v>60</v>
      </c>
      <c r="D2003" s="29" t="s">
        <v>51</v>
      </c>
      <c r="F2003" t="s">
        <v>1365</v>
      </c>
      <c r="G2003" t="s">
        <v>1366</v>
      </c>
      <c r="H2003" t="s">
        <v>296</v>
      </c>
      <c r="I2003" t="s">
        <v>275</v>
      </c>
      <c r="J2003" t="s">
        <v>228</v>
      </c>
      <c r="K2003" t="s">
        <v>38</v>
      </c>
      <c r="M2003" t="s">
        <v>228</v>
      </c>
      <c r="N2003" t="s">
        <v>25</v>
      </c>
      <c r="O2003">
        <v>570</v>
      </c>
      <c r="P2003" t="s">
        <v>237</v>
      </c>
      <c r="Q2003">
        <f>O2003/'Building Calcs'!$B$2</f>
        <v>6.0138183599340006E-4</v>
      </c>
      <c r="R2003">
        <v>50</v>
      </c>
      <c r="S2003">
        <v>4000</v>
      </c>
      <c r="T2003" t="s">
        <v>1230</v>
      </c>
    </row>
    <row r="2004" spans="2:20" hidden="1" x14ac:dyDescent="0.45">
      <c r="C2004" s="29" t="s">
        <v>60</v>
      </c>
      <c r="D2004" s="29" t="s">
        <v>51</v>
      </c>
      <c r="F2004" t="s">
        <v>1365</v>
      </c>
      <c r="G2004" t="s">
        <v>1366</v>
      </c>
      <c r="H2004" t="s">
        <v>296</v>
      </c>
      <c r="I2004" t="s">
        <v>275</v>
      </c>
      <c r="J2004" t="s">
        <v>228</v>
      </c>
      <c r="K2004" t="s">
        <v>38</v>
      </c>
      <c r="M2004" t="s">
        <v>228</v>
      </c>
      <c r="N2004" t="s">
        <v>400</v>
      </c>
      <c r="O2004">
        <v>37</v>
      </c>
      <c r="P2004" t="s">
        <v>237</v>
      </c>
      <c r="Q2004"/>
      <c r="R2004">
        <v>18</v>
      </c>
      <c r="S2004">
        <v>74</v>
      </c>
      <c r="T2004" t="s">
        <v>1259</v>
      </c>
    </row>
    <row r="2005" spans="2:20" hidden="1" x14ac:dyDescent="0.45">
      <c r="B2005" s="29" t="s">
        <v>24</v>
      </c>
      <c r="C2005" s="29" t="s">
        <v>60</v>
      </c>
      <c r="D2005" s="29" t="s">
        <v>51</v>
      </c>
      <c r="F2005" t="s">
        <v>1365</v>
      </c>
      <c r="G2005" t="s">
        <v>1366</v>
      </c>
      <c r="H2005" t="s">
        <v>296</v>
      </c>
      <c r="I2005" t="s">
        <v>275</v>
      </c>
      <c r="J2005" t="s">
        <v>228</v>
      </c>
      <c r="K2005" t="s">
        <v>38</v>
      </c>
      <c r="M2005" t="s">
        <v>228</v>
      </c>
      <c r="N2005" t="s">
        <v>261</v>
      </c>
      <c r="O2005">
        <v>300</v>
      </c>
      <c r="P2005" t="s">
        <v>237</v>
      </c>
      <c r="Q2005">
        <f>O2005/'Building Calcs'!$B$2</f>
        <v>3.16516755786E-4</v>
      </c>
      <c r="R2005">
        <v>5</v>
      </c>
      <c r="S2005">
        <v>500</v>
      </c>
      <c r="T2005" t="s">
        <v>361</v>
      </c>
    </row>
    <row r="2006" spans="2:20" hidden="1" x14ac:dyDescent="0.45">
      <c r="C2006" s="29" t="s">
        <v>60</v>
      </c>
      <c r="D2006" s="29" t="s">
        <v>51</v>
      </c>
      <c r="F2006" t="s">
        <v>1365</v>
      </c>
      <c r="G2006" t="s">
        <v>1366</v>
      </c>
      <c r="H2006" t="s">
        <v>296</v>
      </c>
      <c r="I2006" t="s">
        <v>275</v>
      </c>
      <c r="J2006" t="s">
        <v>228</v>
      </c>
      <c r="K2006" t="s">
        <v>38</v>
      </c>
      <c r="M2006" t="s">
        <v>228</v>
      </c>
      <c r="N2006" t="s">
        <v>303</v>
      </c>
      <c r="O2006">
        <v>0.5</v>
      </c>
      <c r="P2006" t="s">
        <v>234</v>
      </c>
      <c r="Q2006"/>
      <c r="R2006">
        <v>0.25</v>
      </c>
      <c r="S2006">
        <v>1.1000000000000001</v>
      </c>
      <c r="T2006" t="s">
        <v>350</v>
      </c>
    </row>
    <row r="2007" spans="2:20" hidden="1" x14ac:dyDescent="0.45">
      <c r="C2007" s="29" t="s">
        <v>60</v>
      </c>
      <c r="D2007" s="29" t="s">
        <v>51</v>
      </c>
      <c r="F2007" t="s">
        <v>1365</v>
      </c>
      <c r="G2007" t="s">
        <v>1366</v>
      </c>
      <c r="H2007" t="s">
        <v>1249</v>
      </c>
      <c r="I2007" t="s">
        <v>225</v>
      </c>
      <c r="J2007" t="s">
        <v>1250</v>
      </c>
      <c r="K2007" t="s">
        <v>1219</v>
      </c>
      <c r="M2007" t="s">
        <v>228</v>
      </c>
      <c r="N2007" t="s">
        <v>264</v>
      </c>
      <c r="O2007">
        <v>10</v>
      </c>
      <c r="P2007" t="s">
        <v>234</v>
      </c>
      <c r="Q2007"/>
      <c r="R2007">
        <v>5</v>
      </c>
      <c r="S2007">
        <v>20</v>
      </c>
      <c r="T2007" t="s">
        <v>348</v>
      </c>
    </row>
    <row r="2008" spans="2:20" hidden="1" x14ac:dyDescent="0.45">
      <c r="C2008" s="29" t="s">
        <v>60</v>
      </c>
      <c r="D2008" s="29" t="s">
        <v>51</v>
      </c>
      <c r="F2008" t="s">
        <v>1365</v>
      </c>
      <c r="G2008" t="s">
        <v>1366</v>
      </c>
      <c r="H2008" t="s">
        <v>296</v>
      </c>
      <c r="I2008" t="s">
        <v>275</v>
      </c>
      <c r="J2008" t="s">
        <v>228</v>
      </c>
      <c r="K2008" t="s">
        <v>38</v>
      </c>
      <c r="M2008" t="s">
        <v>228</v>
      </c>
      <c r="N2008" t="s">
        <v>264</v>
      </c>
      <c r="O2008">
        <v>10</v>
      </c>
      <c r="P2008" t="s">
        <v>234</v>
      </c>
      <c r="Q2008"/>
      <c r="R2008">
        <v>5</v>
      </c>
      <c r="S2008">
        <v>20</v>
      </c>
      <c r="T2008" t="s">
        <v>348</v>
      </c>
    </row>
    <row r="2009" spans="2:20" hidden="1" x14ac:dyDescent="0.45">
      <c r="B2009" s="29" t="s">
        <v>26</v>
      </c>
      <c r="C2009" s="29" t="s">
        <v>60</v>
      </c>
      <c r="D2009" s="29" t="s">
        <v>51</v>
      </c>
      <c r="F2009" t="s">
        <v>1365</v>
      </c>
      <c r="G2009" t="s">
        <v>1366</v>
      </c>
      <c r="H2009" t="s">
        <v>296</v>
      </c>
      <c r="I2009" t="s">
        <v>275</v>
      </c>
      <c r="J2009" t="s">
        <v>228</v>
      </c>
      <c r="K2009" t="s">
        <v>38</v>
      </c>
      <c r="M2009" t="s">
        <v>228</v>
      </c>
      <c r="N2009" t="s">
        <v>26</v>
      </c>
      <c r="O2009">
        <v>91</v>
      </c>
      <c r="P2009" t="s">
        <v>237</v>
      </c>
      <c r="Q2009">
        <f>O2009/'Building Calcs'!$B$2</f>
        <v>9.601008258842E-5</v>
      </c>
      <c r="R2009">
        <v>20</v>
      </c>
      <c r="S2009">
        <v>120</v>
      </c>
      <c r="T2009" t="s">
        <v>1229</v>
      </c>
    </row>
    <row r="2010" spans="2:20" hidden="1" x14ac:dyDescent="0.45">
      <c r="C2010" s="29" t="s">
        <v>60</v>
      </c>
      <c r="D2010" s="29" t="s">
        <v>51</v>
      </c>
      <c r="F2010" t="s">
        <v>1365</v>
      </c>
      <c r="G2010" t="s">
        <v>1366</v>
      </c>
      <c r="H2010" t="s">
        <v>296</v>
      </c>
      <c r="I2010" t="s">
        <v>275</v>
      </c>
      <c r="J2010" t="s">
        <v>228</v>
      </c>
      <c r="K2010" t="s">
        <v>38</v>
      </c>
      <c r="M2010" t="s">
        <v>228</v>
      </c>
      <c r="N2010" t="s">
        <v>242</v>
      </c>
      <c r="O2010">
        <v>23</v>
      </c>
      <c r="P2010" t="s">
        <v>234</v>
      </c>
      <c r="Q2010"/>
      <c r="R2010">
        <v>1</v>
      </c>
      <c r="S2010">
        <v>100</v>
      </c>
      <c r="T2010" t="s">
        <v>1272</v>
      </c>
    </row>
    <row r="2011" spans="2:20" hidden="1" x14ac:dyDescent="0.45">
      <c r="C2011" s="29" t="s">
        <v>60</v>
      </c>
      <c r="D2011" s="29" t="s">
        <v>51</v>
      </c>
      <c r="F2011" t="s">
        <v>1365</v>
      </c>
      <c r="G2011" t="s">
        <v>1366</v>
      </c>
      <c r="H2011" t="s">
        <v>296</v>
      </c>
      <c r="I2011" t="s">
        <v>275</v>
      </c>
      <c r="J2011" t="s">
        <v>228</v>
      </c>
      <c r="K2011" t="s">
        <v>38</v>
      </c>
      <c r="M2011" t="s">
        <v>228</v>
      </c>
      <c r="N2011" t="s">
        <v>233</v>
      </c>
      <c r="O2011">
        <v>0.19</v>
      </c>
      <c r="P2011" t="s">
        <v>234</v>
      </c>
      <c r="Q2011"/>
      <c r="R2011">
        <v>0.05</v>
      </c>
      <c r="S2011">
        <v>12</v>
      </c>
      <c r="T2011" t="s">
        <v>433</v>
      </c>
    </row>
    <row r="2012" spans="2:20" hidden="1" x14ac:dyDescent="0.45">
      <c r="C2012" s="29" t="s">
        <v>60</v>
      </c>
      <c r="D2012" s="29" t="s">
        <v>51</v>
      </c>
      <c r="F2012" t="s">
        <v>1365</v>
      </c>
      <c r="G2012" t="s">
        <v>1366</v>
      </c>
      <c r="H2012" t="s">
        <v>296</v>
      </c>
      <c r="I2012" t="s">
        <v>275</v>
      </c>
      <c r="J2012" t="s">
        <v>228</v>
      </c>
      <c r="K2012" t="s">
        <v>38</v>
      </c>
      <c r="M2012" t="s">
        <v>228</v>
      </c>
      <c r="N2012" t="s">
        <v>267</v>
      </c>
      <c r="O2012">
        <v>512</v>
      </c>
      <c r="P2012" t="s">
        <v>234</v>
      </c>
      <c r="Q2012"/>
      <c r="R2012">
        <v>80</v>
      </c>
      <c r="S2012">
        <v>1300</v>
      </c>
      <c r="T2012" t="s">
        <v>1220</v>
      </c>
    </row>
    <row r="2013" spans="2:20" hidden="1" x14ac:dyDescent="0.45">
      <c r="B2013" s="29" t="s">
        <v>25</v>
      </c>
      <c r="C2013" s="29" t="s">
        <v>60</v>
      </c>
      <c r="D2013" s="29" t="s">
        <v>45</v>
      </c>
      <c r="F2013" t="s">
        <v>1365</v>
      </c>
      <c r="G2013" t="s">
        <v>1366</v>
      </c>
      <c r="H2013" t="s">
        <v>1234</v>
      </c>
      <c r="I2013" t="s">
        <v>225</v>
      </c>
      <c r="J2013" t="s">
        <v>1235</v>
      </c>
      <c r="K2013" t="s">
        <v>1223</v>
      </c>
      <c r="M2013" t="s">
        <v>228</v>
      </c>
      <c r="N2013" t="s">
        <v>25</v>
      </c>
      <c r="O2013">
        <v>200</v>
      </c>
      <c r="P2013" t="s">
        <v>237</v>
      </c>
      <c r="Q2013">
        <f>O2013/'Building Calcs'!$B$2</f>
        <v>2.1101117052400002E-4</v>
      </c>
      <c r="R2013">
        <v>150</v>
      </c>
      <c r="S2013">
        <v>3000</v>
      </c>
      <c r="T2013" t="s">
        <v>377</v>
      </c>
    </row>
    <row r="2014" spans="2:20" hidden="1" x14ac:dyDescent="0.45">
      <c r="C2014" s="29" t="s">
        <v>60</v>
      </c>
      <c r="D2014" s="29" t="s">
        <v>45</v>
      </c>
      <c r="F2014" t="s">
        <v>1365</v>
      </c>
      <c r="G2014" t="s">
        <v>1366</v>
      </c>
      <c r="H2014" t="s">
        <v>251</v>
      </c>
      <c r="I2014" t="s">
        <v>225</v>
      </c>
      <c r="J2014" t="s">
        <v>1232</v>
      </c>
      <c r="K2014" t="s">
        <v>1223</v>
      </c>
      <c r="M2014" t="s">
        <v>228</v>
      </c>
      <c r="N2014" t="s">
        <v>358</v>
      </c>
      <c r="O2014">
        <v>50</v>
      </c>
      <c r="P2014" t="s">
        <v>234</v>
      </c>
      <c r="Q2014"/>
      <c r="R2014">
        <v>8</v>
      </c>
      <c r="S2014">
        <v>100</v>
      </c>
      <c r="T2014" t="s">
        <v>377</v>
      </c>
    </row>
    <row r="2015" spans="2:20" hidden="1" x14ac:dyDescent="0.45">
      <c r="C2015" s="29" t="s">
        <v>60</v>
      </c>
      <c r="D2015" s="29" t="s">
        <v>45</v>
      </c>
      <c r="F2015" t="s">
        <v>1365</v>
      </c>
      <c r="G2015" t="s">
        <v>1366</v>
      </c>
      <c r="H2015" t="s">
        <v>251</v>
      </c>
      <c r="I2015" t="s">
        <v>225</v>
      </c>
      <c r="J2015" t="s">
        <v>1232</v>
      </c>
      <c r="K2015" t="s">
        <v>1223</v>
      </c>
      <c r="M2015" t="s">
        <v>228</v>
      </c>
      <c r="N2015" t="s">
        <v>303</v>
      </c>
      <c r="O2015">
        <v>2</v>
      </c>
      <c r="P2015" t="s">
        <v>234</v>
      </c>
      <c r="Q2015"/>
      <c r="R2015">
        <v>0.5</v>
      </c>
      <c r="S2015">
        <v>3</v>
      </c>
      <c r="T2015" t="s">
        <v>377</v>
      </c>
    </row>
    <row r="2016" spans="2:20" hidden="1" x14ac:dyDescent="0.45">
      <c r="B2016" s="29" t="s">
        <v>30</v>
      </c>
      <c r="C2016" s="29" t="s">
        <v>60</v>
      </c>
      <c r="D2016" s="29" t="s">
        <v>45</v>
      </c>
      <c r="F2016" t="s">
        <v>1365</v>
      </c>
      <c r="G2016" t="s">
        <v>1366</v>
      </c>
      <c r="H2016" t="s">
        <v>251</v>
      </c>
      <c r="I2016" t="s">
        <v>225</v>
      </c>
      <c r="J2016" t="s">
        <v>1232</v>
      </c>
      <c r="K2016" t="s">
        <v>1223</v>
      </c>
      <c r="M2016" t="s">
        <v>228</v>
      </c>
      <c r="N2016" t="s">
        <v>30</v>
      </c>
      <c r="O2016">
        <v>6.4</v>
      </c>
      <c r="P2016" t="s">
        <v>229</v>
      </c>
      <c r="Q2016"/>
      <c r="R2016">
        <v>2</v>
      </c>
      <c r="S2016">
        <v>26</v>
      </c>
      <c r="T2016" t="s">
        <v>1236</v>
      </c>
    </row>
    <row r="2017" spans="2:20" hidden="1" x14ac:dyDescent="0.45">
      <c r="B2017" s="29" t="s">
        <v>27</v>
      </c>
      <c r="C2017" s="29" t="s">
        <v>60</v>
      </c>
      <c r="D2017" s="29" t="s">
        <v>45</v>
      </c>
      <c r="F2017" t="s">
        <v>1365</v>
      </c>
      <c r="G2017" t="s">
        <v>1366</v>
      </c>
      <c r="H2017" t="s">
        <v>251</v>
      </c>
      <c r="I2017" t="s">
        <v>225</v>
      </c>
      <c r="J2017" t="s">
        <v>1232</v>
      </c>
      <c r="K2017" t="s">
        <v>1223</v>
      </c>
      <c r="M2017" t="s">
        <v>228</v>
      </c>
      <c r="N2017" t="s">
        <v>27</v>
      </c>
      <c r="O2017">
        <v>190</v>
      </c>
      <c r="P2017" t="s">
        <v>237</v>
      </c>
      <c r="Q2017">
        <f>O2017/'Building Calcs'!$B$2</f>
        <v>2.004606119978E-4</v>
      </c>
      <c r="R2017">
        <v>76</v>
      </c>
      <c r="S2017">
        <v>240</v>
      </c>
      <c r="T2017" t="s">
        <v>377</v>
      </c>
    </row>
    <row r="2018" spans="2:20" hidden="1" x14ac:dyDescent="0.45">
      <c r="B2018" s="29" t="s">
        <v>29</v>
      </c>
      <c r="C2018" s="29" t="s">
        <v>60</v>
      </c>
      <c r="D2018" s="29" t="s">
        <v>51</v>
      </c>
      <c r="F2018" t="s">
        <v>1365</v>
      </c>
      <c r="G2018" t="s">
        <v>1366</v>
      </c>
      <c r="H2018" t="s">
        <v>1225</v>
      </c>
      <c r="I2018" t="s">
        <v>225</v>
      </c>
      <c r="J2018" t="s">
        <v>1226</v>
      </c>
      <c r="K2018" t="s">
        <v>1219</v>
      </c>
      <c r="M2018" t="s">
        <v>228</v>
      </c>
      <c r="N2018" t="s">
        <v>29</v>
      </c>
      <c r="O2018">
        <v>11</v>
      </c>
      <c r="P2018" t="s">
        <v>237</v>
      </c>
      <c r="Q2018">
        <f>O2018/'Building Calcs'!$B$2</f>
        <v>1.160561437882E-5</v>
      </c>
      <c r="R2018">
        <v>8</v>
      </c>
      <c r="S2018">
        <v>40</v>
      </c>
      <c r="T2018" t="s">
        <v>1233</v>
      </c>
    </row>
    <row r="2019" spans="2:20" hidden="1" x14ac:dyDescent="0.45">
      <c r="C2019" s="29" t="s">
        <v>60</v>
      </c>
      <c r="D2019" s="29" t="s">
        <v>51</v>
      </c>
      <c r="F2019" t="s">
        <v>1365</v>
      </c>
      <c r="G2019" t="s">
        <v>1366</v>
      </c>
      <c r="H2019" t="s">
        <v>1225</v>
      </c>
      <c r="I2019" t="s">
        <v>225</v>
      </c>
      <c r="J2019" t="s">
        <v>1226</v>
      </c>
      <c r="K2019" t="s">
        <v>1219</v>
      </c>
      <c r="M2019" t="s">
        <v>228</v>
      </c>
      <c r="N2019" t="s">
        <v>240</v>
      </c>
      <c r="O2019">
        <v>27</v>
      </c>
      <c r="P2019" t="s">
        <v>234</v>
      </c>
      <c r="Q2019"/>
      <c r="R2019">
        <v>0.5</v>
      </c>
      <c r="S2019">
        <v>118</v>
      </c>
      <c r="T2019" t="s">
        <v>1220</v>
      </c>
    </row>
    <row r="2020" spans="2:20" hidden="1" x14ac:dyDescent="0.45">
      <c r="B2020" s="29" t="s">
        <v>29</v>
      </c>
      <c r="C2020" s="29" t="s">
        <v>60</v>
      </c>
      <c r="D2020" s="29" t="s">
        <v>51</v>
      </c>
      <c r="F2020" t="s">
        <v>1365</v>
      </c>
      <c r="G2020" t="s">
        <v>1366</v>
      </c>
      <c r="H2020" t="s">
        <v>1225</v>
      </c>
      <c r="I2020" t="s">
        <v>225</v>
      </c>
      <c r="J2020" t="s">
        <v>1226</v>
      </c>
      <c r="K2020" t="s">
        <v>1219</v>
      </c>
      <c r="M2020" t="s">
        <v>228</v>
      </c>
      <c r="N2020" t="s">
        <v>29</v>
      </c>
      <c r="O2020">
        <v>11</v>
      </c>
      <c r="P2020" t="s">
        <v>237</v>
      </c>
      <c r="Q2020">
        <f>O2020/'Building Calcs'!$B$2</f>
        <v>1.160561437882E-5</v>
      </c>
      <c r="R2020">
        <v>8</v>
      </c>
      <c r="S2020">
        <v>40</v>
      </c>
      <c r="T2020" t="s">
        <v>1233</v>
      </c>
    </row>
    <row r="2021" spans="2:20" hidden="1" x14ac:dyDescent="0.45">
      <c r="B2021" s="29" t="s">
        <v>25</v>
      </c>
      <c r="C2021" s="29" t="s">
        <v>60</v>
      </c>
      <c r="D2021" s="29" t="s">
        <v>51</v>
      </c>
      <c r="F2021" t="s">
        <v>1365</v>
      </c>
      <c r="G2021" t="s">
        <v>1366</v>
      </c>
      <c r="H2021" t="s">
        <v>1225</v>
      </c>
      <c r="I2021" t="s">
        <v>225</v>
      </c>
      <c r="J2021" t="s">
        <v>1226</v>
      </c>
      <c r="K2021" t="s">
        <v>1219</v>
      </c>
      <c r="M2021" t="s">
        <v>228</v>
      </c>
      <c r="N2021" t="s">
        <v>25</v>
      </c>
      <c r="O2021">
        <v>300</v>
      </c>
      <c r="P2021" t="s">
        <v>237</v>
      </c>
      <c r="Q2021">
        <f>O2021/'Building Calcs'!$B$2</f>
        <v>3.16516755786E-4</v>
      </c>
      <c r="R2021">
        <v>50</v>
      </c>
      <c r="S2021">
        <v>4000</v>
      </c>
      <c r="T2021" t="s">
        <v>1258</v>
      </c>
    </row>
    <row r="2022" spans="2:20" hidden="1" x14ac:dyDescent="0.45">
      <c r="C2022" s="29" t="s">
        <v>60</v>
      </c>
      <c r="D2022" s="29" t="s">
        <v>51</v>
      </c>
      <c r="F2022" t="s">
        <v>1365</v>
      </c>
      <c r="G2022" t="s">
        <v>1366</v>
      </c>
      <c r="H2022" t="s">
        <v>1225</v>
      </c>
      <c r="I2022" t="s">
        <v>225</v>
      </c>
      <c r="J2022" t="s">
        <v>1226</v>
      </c>
      <c r="K2022" t="s">
        <v>1219</v>
      </c>
      <c r="M2022" t="s">
        <v>228</v>
      </c>
      <c r="N2022" t="s">
        <v>400</v>
      </c>
      <c r="O2022">
        <v>37</v>
      </c>
      <c r="P2022" t="s">
        <v>237</v>
      </c>
      <c r="Q2022"/>
      <c r="R2022">
        <v>18</v>
      </c>
      <c r="S2022">
        <v>74</v>
      </c>
      <c r="T2022" t="s">
        <v>1259</v>
      </c>
    </row>
    <row r="2023" spans="2:20" hidden="1" x14ac:dyDescent="0.45">
      <c r="B2023" s="29" t="s">
        <v>43</v>
      </c>
      <c r="C2023" s="29" t="s">
        <v>60</v>
      </c>
      <c r="D2023" s="29" t="s">
        <v>46</v>
      </c>
      <c r="F2023" t="s">
        <v>1365</v>
      </c>
      <c r="G2023" t="s">
        <v>1366</v>
      </c>
      <c r="H2023" t="s">
        <v>1253</v>
      </c>
      <c r="I2023" t="s">
        <v>225</v>
      </c>
      <c r="J2023" t="s">
        <v>1232</v>
      </c>
      <c r="K2023" t="s">
        <v>18</v>
      </c>
      <c r="M2023" t="s">
        <v>228</v>
      </c>
      <c r="N2023" t="s">
        <v>28</v>
      </c>
      <c r="O2023">
        <v>0.45</v>
      </c>
      <c r="P2023" t="s">
        <v>237</v>
      </c>
      <c r="Q2023">
        <f>O2023/'Building Calcs'!$B$2</f>
        <v>4.7477513367900003E-7</v>
      </c>
      <c r="R2023">
        <v>0.27</v>
      </c>
      <c r="S2023">
        <v>0.63</v>
      </c>
      <c r="T2023" t="s">
        <v>1260</v>
      </c>
    </row>
    <row r="2024" spans="2:20" hidden="1" x14ac:dyDescent="0.45">
      <c r="B2024" s="29" t="s">
        <v>29</v>
      </c>
      <c r="C2024" s="29" t="s">
        <v>60</v>
      </c>
      <c r="D2024" s="29" t="s">
        <v>46</v>
      </c>
      <c r="F2024" t="s">
        <v>1365</v>
      </c>
      <c r="G2024" t="s">
        <v>1366</v>
      </c>
      <c r="H2024" t="s">
        <v>1253</v>
      </c>
      <c r="I2024" t="s">
        <v>225</v>
      </c>
      <c r="J2024" t="s">
        <v>1232</v>
      </c>
      <c r="K2024" t="s">
        <v>18</v>
      </c>
      <c r="M2024" t="s">
        <v>228</v>
      </c>
      <c r="N2024" t="s">
        <v>29</v>
      </c>
      <c r="O2024">
        <v>1.4</v>
      </c>
      <c r="P2024" t="s">
        <v>237</v>
      </c>
      <c r="Q2024">
        <f>O2024/'Building Calcs'!$B$2</f>
        <v>1.477078193668E-6</v>
      </c>
      <c r="R2024">
        <v>0.83</v>
      </c>
      <c r="S2024">
        <v>1.95</v>
      </c>
      <c r="T2024" t="s">
        <v>1261</v>
      </c>
    </row>
    <row r="2025" spans="2:20" hidden="1" x14ac:dyDescent="0.45">
      <c r="C2025" s="29" t="s">
        <v>60</v>
      </c>
      <c r="D2025" s="29" t="s">
        <v>46</v>
      </c>
      <c r="F2025" t="s">
        <v>1365</v>
      </c>
      <c r="G2025" t="s">
        <v>1366</v>
      </c>
      <c r="H2025" t="s">
        <v>1253</v>
      </c>
      <c r="I2025" t="s">
        <v>225</v>
      </c>
      <c r="J2025" t="s">
        <v>1232</v>
      </c>
      <c r="K2025" t="s">
        <v>18</v>
      </c>
      <c r="M2025" t="s">
        <v>228</v>
      </c>
      <c r="N2025" t="s">
        <v>240</v>
      </c>
      <c r="O2025">
        <v>1.5E-3</v>
      </c>
      <c r="P2025" t="s">
        <v>234</v>
      </c>
      <c r="Q2025"/>
      <c r="R2025">
        <v>7.5000000000000002E-4</v>
      </c>
      <c r="S2025">
        <v>3.0000000000000001E-3</v>
      </c>
      <c r="T2025" t="s">
        <v>1257</v>
      </c>
    </row>
    <row r="2026" spans="2:20" hidden="1" x14ac:dyDescent="0.45">
      <c r="C2026" s="29" t="s">
        <v>60</v>
      </c>
      <c r="D2026" s="29" t="s">
        <v>46</v>
      </c>
      <c r="F2026" t="s">
        <v>1365</v>
      </c>
      <c r="G2026" t="s">
        <v>1366</v>
      </c>
      <c r="H2026" t="s">
        <v>1253</v>
      </c>
      <c r="I2026" t="s">
        <v>225</v>
      </c>
      <c r="J2026" t="s">
        <v>1232</v>
      </c>
      <c r="K2026" t="s">
        <v>18</v>
      </c>
      <c r="M2026" t="s">
        <v>228</v>
      </c>
      <c r="N2026" t="s">
        <v>253</v>
      </c>
      <c r="O2026">
        <v>2.5000000000000001E-4</v>
      </c>
      <c r="P2026" t="s">
        <v>234</v>
      </c>
      <c r="Q2026"/>
      <c r="R2026">
        <v>1.2999999999999999E-4</v>
      </c>
      <c r="S2026">
        <v>5.0000000000000001E-4</v>
      </c>
      <c r="T2026" t="s">
        <v>1257</v>
      </c>
    </row>
    <row r="2027" spans="2:20" hidden="1" x14ac:dyDescent="0.45">
      <c r="C2027" s="29" t="s">
        <v>60</v>
      </c>
      <c r="D2027" s="29" t="s">
        <v>51</v>
      </c>
      <c r="F2027" t="s">
        <v>1365</v>
      </c>
      <c r="G2027" t="s">
        <v>1366</v>
      </c>
      <c r="H2027" t="s">
        <v>296</v>
      </c>
      <c r="I2027" t="s">
        <v>275</v>
      </c>
      <c r="J2027" t="s">
        <v>228</v>
      </c>
      <c r="K2027" t="s">
        <v>38</v>
      </c>
      <c r="M2027" t="s">
        <v>228</v>
      </c>
      <c r="N2027" t="s">
        <v>259</v>
      </c>
      <c r="O2027">
        <v>5</v>
      </c>
      <c r="P2027" t="s">
        <v>257</v>
      </c>
      <c r="Q2027"/>
      <c r="R2027">
        <v>0.1</v>
      </c>
      <c r="S2027">
        <v>30</v>
      </c>
      <c r="T2027" t="s">
        <v>373</v>
      </c>
    </row>
    <row r="2028" spans="2:20" hidden="1" x14ac:dyDescent="0.45">
      <c r="B2028" s="29" t="s">
        <v>43</v>
      </c>
      <c r="C2028" s="29" t="s">
        <v>60</v>
      </c>
      <c r="D2028" s="29" t="s">
        <v>51</v>
      </c>
      <c r="F2028" t="s">
        <v>1365</v>
      </c>
      <c r="G2028" t="s">
        <v>1366</v>
      </c>
      <c r="H2028" t="s">
        <v>1225</v>
      </c>
      <c r="I2028" t="s">
        <v>225</v>
      </c>
      <c r="J2028" t="s">
        <v>1226</v>
      </c>
      <c r="K2028" t="s">
        <v>1219</v>
      </c>
      <c r="M2028" t="s">
        <v>228</v>
      </c>
      <c r="N2028" t="s">
        <v>28</v>
      </c>
      <c r="O2028">
        <v>37</v>
      </c>
      <c r="P2028" t="s">
        <v>237</v>
      </c>
      <c r="Q2028">
        <f>O2028/'Building Calcs'!$B$2</f>
        <v>3.9037066546940002E-5</v>
      </c>
      <c r="R2028">
        <v>18</v>
      </c>
      <c r="S2028">
        <v>74</v>
      </c>
      <c r="T2028" t="s">
        <v>1262</v>
      </c>
    </row>
    <row r="2029" spans="2:20" hidden="1" x14ac:dyDescent="0.45">
      <c r="C2029" s="29" t="s">
        <v>60</v>
      </c>
      <c r="D2029" s="29" t="s">
        <v>51</v>
      </c>
      <c r="F2029" t="s">
        <v>1365</v>
      </c>
      <c r="G2029" t="s">
        <v>1366</v>
      </c>
      <c r="H2029" t="s">
        <v>1225</v>
      </c>
      <c r="I2029" t="s">
        <v>225</v>
      </c>
      <c r="J2029" t="s">
        <v>1226</v>
      </c>
      <c r="K2029" t="s">
        <v>1219</v>
      </c>
      <c r="M2029" t="s">
        <v>228</v>
      </c>
      <c r="N2029" t="s">
        <v>262</v>
      </c>
      <c r="O2029">
        <v>0.56000000000000005</v>
      </c>
      <c r="P2029" t="s">
        <v>234</v>
      </c>
      <c r="Q2029"/>
      <c r="R2029">
        <v>0.2</v>
      </c>
      <c r="S2029">
        <v>1</v>
      </c>
      <c r="T2029" t="s">
        <v>433</v>
      </c>
    </row>
    <row r="2030" spans="2:20" hidden="1" x14ac:dyDescent="0.45">
      <c r="C2030" s="29" t="s">
        <v>60</v>
      </c>
      <c r="D2030" s="29" t="s">
        <v>51</v>
      </c>
      <c r="F2030" t="s">
        <v>1365</v>
      </c>
      <c r="G2030" t="s">
        <v>1366</v>
      </c>
      <c r="H2030" t="s">
        <v>1217</v>
      </c>
      <c r="I2030" t="s">
        <v>225</v>
      </c>
      <c r="J2030" t="s">
        <v>1218</v>
      </c>
      <c r="K2030" t="s">
        <v>1219</v>
      </c>
      <c r="M2030" t="s">
        <v>228</v>
      </c>
      <c r="N2030" t="s">
        <v>236</v>
      </c>
      <c r="O2030">
        <v>170</v>
      </c>
      <c r="P2030" t="s">
        <v>237</v>
      </c>
      <c r="Q2030"/>
      <c r="R2030">
        <v>85</v>
      </c>
      <c r="S2030">
        <v>340</v>
      </c>
      <c r="T2030" t="s">
        <v>1227</v>
      </c>
    </row>
    <row r="2031" spans="2:20" hidden="1" x14ac:dyDescent="0.45">
      <c r="C2031" s="29" t="s">
        <v>60</v>
      </c>
      <c r="D2031" s="29" t="s">
        <v>51</v>
      </c>
      <c r="F2031" t="s">
        <v>1365</v>
      </c>
      <c r="G2031" t="s">
        <v>1366</v>
      </c>
      <c r="H2031" t="s">
        <v>1225</v>
      </c>
      <c r="I2031" t="s">
        <v>225</v>
      </c>
      <c r="J2031" t="s">
        <v>1226</v>
      </c>
      <c r="K2031" t="s">
        <v>1219</v>
      </c>
      <c r="M2031" t="s">
        <v>228</v>
      </c>
      <c r="N2031" t="s">
        <v>259</v>
      </c>
      <c r="O2031">
        <v>5</v>
      </c>
      <c r="P2031" t="s">
        <v>257</v>
      </c>
      <c r="Q2031"/>
      <c r="R2031">
        <v>0.1</v>
      </c>
      <c r="S2031">
        <v>30</v>
      </c>
      <c r="T2031" t="s">
        <v>373</v>
      </c>
    </row>
    <row r="2032" spans="2:20" hidden="1" x14ac:dyDescent="0.45">
      <c r="C2032" s="29" t="s">
        <v>60</v>
      </c>
      <c r="D2032" s="29" t="s">
        <v>51</v>
      </c>
      <c r="F2032" t="s">
        <v>1365</v>
      </c>
      <c r="G2032" t="s">
        <v>1366</v>
      </c>
      <c r="H2032" t="s">
        <v>1225</v>
      </c>
      <c r="I2032" t="s">
        <v>225</v>
      </c>
      <c r="J2032" t="s">
        <v>1226</v>
      </c>
      <c r="K2032" t="s">
        <v>1219</v>
      </c>
      <c r="M2032" t="s">
        <v>228</v>
      </c>
      <c r="N2032" t="s">
        <v>259</v>
      </c>
      <c r="O2032">
        <v>5</v>
      </c>
      <c r="P2032" t="s">
        <v>257</v>
      </c>
      <c r="Q2032"/>
      <c r="R2032">
        <v>0.1</v>
      </c>
      <c r="S2032">
        <v>30</v>
      </c>
      <c r="T2032" t="s">
        <v>373</v>
      </c>
    </row>
    <row r="2033" spans="2:20" hidden="1" x14ac:dyDescent="0.45">
      <c r="C2033" s="29" t="s">
        <v>60</v>
      </c>
      <c r="D2033" s="29" t="s">
        <v>51</v>
      </c>
      <c r="F2033" t="s">
        <v>1365</v>
      </c>
      <c r="G2033" t="s">
        <v>1366</v>
      </c>
      <c r="H2033" t="s">
        <v>1225</v>
      </c>
      <c r="I2033" t="s">
        <v>225</v>
      </c>
      <c r="J2033" t="s">
        <v>1226</v>
      </c>
      <c r="K2033" t="s">
        <v>1219</v>
      </c>
      <c r="M2033" t="s">
        <v>228</v>
      </c>
      <c r="N2033" t="s">
        <v>259</v>
      </c>
      <c r="O2033">
        <v>5</v>
      </c>
      <c r="P2033" t="s">
        <v>257</v>
      </c>
      <c r="Q2033"/>
      <c r="R2033">
        <v>0.1</v>
      </c>
      <c r="S2033">
        <v>30</v>
      </c>
      <c r="T2033" t="s">
        <v>373</v>
      </c>
    </row>
    <row r="2034" spans="2:20" hidden="1" x14ac:dyDescent="0.45">
      <c r="B2034" s="29" t="s">
        <v>30</v>
      </c>
      <c r="C2034" s="29" t="s">
        <v>60</v>
      </c>
      <c r="D2034" s="29" t="s">
        <v>51</v>
      </c>
      <c r="F2034" t="s">
        <v>1365</v>
      </c>
      <c r="G2034" t="s">
        <v>1366</v>
      </c>
      <c r="H2034" t="s">
        <v>1217</v>
      </c>
      <c r="I2034" t="s">
        <v>225</v>
      </c>
      <c r="J2034" t="s">
        <v>1218</v>
      </c>
      <c r="K2034" t="s">
        <v>1219</v>
      </c>
      <c r="M2034" t="s">
        <v>228</v>
      </c>
      <c r="N2034" t="s">
        <v>30</v>
      </c>
      <c r="O2034">
        <v>28</v>
      </c>
      <c r="P2034" t="s">
        <v>229</v>
      </c>
      <c r="Q2034"/>
      <c r="R2034">
        <v>11</v>
      </c>
      <c r="S2034">
        <v>39</v>
      </c>
      <c r="T2034" t="s">
        <v>1231</v>
      </c>
    </row>
    <row r="2035" spans="2:20" hidden="1" x14ac:dyDescent="0.45">
      <c r="B2035" s="29" t="s">
        <v>29</v>
      </c>
      <c r="C2035" s="29" t="s">
        <v>60</v>
      </c>
      <c r="D2035" s="29" t="s">
        <v>51</v>
      </c>
      <c r="F2035" t="s">
        <v>1365</v>
      </c>
      <c r="G2035" t="s">
        <v>1366</v>
      </c>
      <c r="H2035" t="s">
        <v>1217</v>
      </c>
      <c r="I2035" t="s">
        <v>225</v>
      </c>
      <c r="J2035" t="s">
        <v>1218</v>
      </c>
      <c r="K2035" t="s">
        <v>1219</v>
      </c>
      <c r="M2035" t="s">
        <v>228</v>
      </c>
      <c r="N2035" t="s">
        <v>29</v>
      </c>
      <c r="O2035">
        <v>11</v>
      </c>
      <c r="P2035" t="s">
        <v>237</v>
      </c>
      <c r="Q2035">
        <f>O2035/'Building Calcs'!$B$2</f>
        <v>1.160561437882E-5</v>
      </c>
      <c r="R2035">
        <v>8</v>
      </c>
      <c r="S2035">
        <v>40</v>
      </c>
      <c r="T2035" t="s">
        <v>1233</v>
      </c>
    </row>
    <row r="2036" spans="2:20" hidden="1" x14ac:dyDescent="0.45">
      <c r="C2036" s="29" t="s">
        <v>60</v>
      </c>
      <c r="D2036" s="29" t="s">
        <v>51</v>
      </c>
      <c r="F2036" t="s">
        <v>1365</v>
      </c>
      <c r="G2036" t="s">
        <v>1366</v>
      </c>
      <c r="H2036" t="s">
        <v>1225</v>
      </c>
      <c r="I2036" t="s">
        <v>225</v>
      </c>
      <c r="J2036" t="s">
        <v>1226</v>
      </c>
      <c r="K2036" t="s">
        <v>1219</v>
      </c>
      <c r="M2036" t="s">
        <v>228</v>
      </c>
      <c r="N2036" t="s">
        <v>246</v>
      </c>
      <c r="O2036">
        <v>100</v>
      </c>
      <c r="P2036" t="s">
        <v>247</v>
      </c>
      <c r="Q2036"/>
      <c r="R2036">
        <v>30</v>
      </c>
      <c r="S2036">
        <v>500</v>
      </c>
      <c r="T2036" t="s">
        <v>376</v>
      </c>
    </row>
    <row r="2037" spans="2:20" hidden="1" x14ac:dyDescent="0.45">
      <c r="C2037" s="29" t="s">
        <v>60</v>
      </c>
      <c r="D2037" s="29" t="s">
        <v>51</v>
      </c>
      <c r="F2037" t="s">
        <v>1365</v>
      </c>
      <c r="G2037" t="s">
        <v>1366</v>
      </c>
      <c r="H2037" t="s">
        <v>1225</v>
      </c>
      <c r="I2037" t="s">
        <v>225</v>
      </c>
      <c r="J2037" t="s">
        <v>1226</v>
      </c>
      <c r="K2037" t="s">
        <v>1219</v>
      </c>
      <c r="M2037" t="s">
        <v>228</v>
      </c>
      <c r="N2037" t="s">
        <v>246</v>
      </c>
      <c r="O2037">
        <v>100</v>
      </c>
      <c r="P2037" t="s">
        <v>247</v>
      </c>
      <c r="Q2037"/>
      <c r="R2037">
        <v>30</v>
      </c>
      <c r="S2037">
        <v>500</v>
      </c>
      <c r="T2037" t="s">
        <v>376</v>
      </c>
    </row>
    <row r="2038" spans="2:20" hidden="1" x14ac:dyDescent="0.45">
      <c r="C2038" s="29" t="s">
        <v>60</v>
      </c>
      <c r="D2038" s="29" t="s">
        <v>51</v>
      </c>
      <c r="F2038" t="s">
        <v>1365</v>
      </c>
      <c r="G2038" t="s">
        <v>1366</v>
      </c>
      <c r="H2038" t="s">
        <v>1225</v>
      </c>
      <c r="I2038" t="s">
        <v>225</v>
      </c>
      <c r="J2038" t="s">
        <v>1226</v>
      </c>
      <c r="K2038" t="s">
        <v>1219</v>
      </c>
      <c r="M2038" t="s">
        <v>228</v>
      </c>
      <c r="N2038" t="s">
        <v>267</v>
      </c>
      <c r="O2038">
        <v>512</v>
      </c>
      <c r="P2038" t="s">
        <v>234</v>
      </c>
      <c r="Q2038"/>
      <c r="R2038">
        <v>80</v>
      </c>
      <c r="S2038">
        <v>1300</v>
      </c>
      <c r="T2038" t="s">
        <v>1220</v>
      </c>
    </row>
    <row r="2039" spans="2:20" hidden="1" x14ac:dyDescent="0.45">
      <c r="C2039" s="29" t="s">
        <v>60</v>
      </c>
      <c r="D2039" s="29" t="s">
        <v>51</v>
      </c>
      <c r="F2039" t="s">
        <v>1365</v>
      </c>
      <c r="G2039" t="s">
        <v>1366</v>
      </c>
      <c r="H2039" t="s">
        <v>1225</v>
      </c>
      <c r="I2039" t="s">
        <v>225</v>
      </c>
      <c r="J2039" t="s">
        <v>1226</v>
      </c>
      <c r="K2039" t="s">
        <v>1219</v>
      </c>
      <c r="M2039" t="s">
        <v>228</v>
      </c>
      <c r="N2039" t="s">
        <v>249</v>
      </c>
      <c r="O2039">
        <v>16</v>
      </c>
      <c r="P2039" t="s">
        <v>234</v>
      </c>
      <c r="Q2039"/>
      <c r="R2039">
        <v>8</v>
      </c>
      <c r="S2039">
        <v>32</v>
      </c>
      <c r="T2039" t="s">
        <v>348</v>
      </c>
    </row>
    <row r="2040" spans="2:20" hidden="1" x14ac:dyDescent="0.45">
      <c r="C2040" s="29" t="s">
        <v>60</v>
      </c>
      <c r="D2040" s="29" t="s">
        <v>51</v>
      </c>
      <c r="F2040" t="s">
        <v>1365</v>
      </c>
      <c r="G2040" t="s">
        <v>1366</v>
      </c>
      <c r="H2040" t="s">
        <v>1225</v>
      </c>
      <c r="I2040" t="s">
        <v>225</v>
      </c>
      <c r="J2040" t="s">
        <v>1226</v>
      </c>
      <c r="K2040" t="s">
        <v>1219</v>
      </c>
      <c r="M2040" t="s">
        <v>228</v>
      </c>
      <c r="N2040" t="s">
        <v>242</v>
      </c>
      <c r="O2040">
        <v>23</v>
      </c>
      <c r="P2040" t="s">
        <v>234</v>
      </c>
      <c r="Q2040"/>
      <c r="R2040">
        <v>1</v>
      </c>
      <c r="S2040">
        <v>100</v>
      </c>
      <c r="T2040" t="s">
        <v>1272</v>
      </c>
    </row>
    <row r="2041" spans="2:20" hidden="1" x14ac:dyDescent="0.45">
      <c r="C2041" s="29" t="s">
        <v>60</v>
      </c>
      <c r="D2041" s="29" t="s">
        <v>51</v>
      </c>
      <c r="F2041" t="s">
        <v>1365</v>
      </c>
      <c r="G2041" t="s">
        <v>1366</v>
      </c>
      <c r="H2041" t="s">
        <v>1225</v>
      </c>
      <c r="I2041" t="s">
        <v>225</v>
      </c>
      <c r="J2041" t="s">
        <v>1226</v>
      </c>
      <c r="K2041" t="s">
        <v>1219</v>
      </c>
      <c r="M2041" t="s">
        <v>228</v>
      </c>
      <c r="N2041" t="s">
        <v>242</v>
      </c>
      <c r="O2041">
        <v>23</v>
      </c>
      <c r="P2041" t="s">
        <v>234</v>
      </c>
      <c r="Q2041"/>
      <c r="R2041">
        <v>1</v>
      </c>
      <c r="S2041">
        <v>100</v>
      </c>
      <c r="T2041" t="s">
        <v>1272</v>
      </c>
    </row>
    <row r="2042" spans="2:20" hidden="1" x14ac:dyDescent="0.45">
      <c r="C2042" s="29" t="s">
        <v>60</v>
      </c>
      <c r="D2042" s="29" t="s">
        <v>51</v>
      </c>
      <c r="F2042" t="s">
        <v>1365</v>
      </c>
      <c r="G2042" t="s">
        <v>1366</v>
      </c>
      <c r="H2042" t="s">
        <v>1225</v>
      </c>
      <c r="I2042" t="s">
        <v>225</v>
      </c>
      <c r="J2042" t="s">
        <v>1226</v>
      </c>
      <c r="K2042" t="s">
        <v>1219</v>
      </c>
      <c r="M2042" t="s">
        <v>228</v>
      </c>
      <c r="N2042" t="s">
        <v>291</v>
      </c>
      <c r="O2042">
        <v>7.0000000000000001E-3</v>
      </c>
      <c r="P2042" t="s">
        <v>257</v>
      </c>
      <c r="Q2042"/>
      <c r="R2042">
        <v>6.9999999999999999E-4</v>
      </c>
      <c r="S2042">
        <v>7.0000000000000007E-2</v>
      </c>
      <c r="T2042" t="s">
        <v>376</v>
      </c>
    </row>
    <row r="2043" spans="2:20" hidden="1" x14ac:dyDescent="0.45">
      <c r="C2043" s="29" t="s">
        <v>60</v>
      </c>
      <c r="D2043" s="29" t="s">
        <v>51</v>
      </c>
      <c r="F2043" t="s">
        <v>1365</v>
      </c>
      <c r="G2043" t="s">
        <v>1366</v>
      </c>
      <c r="H2043" t="s">
        <v>1225</v>
      </c>
      <c r="I2043" t="s">
        <v>225</v>
      </c>
      <c r="J2043" t="s">
        <v>1226</v>
      </c>
      <c r="K2043" t="s">
        <v>1219</v>
      </c>
      <c r="M2043" t="s">
        <v>228</v>
      </c>
      <c r="N2043" t="s">
        <v>291</v>
      </c>
      <c r="O2043">
        <v>7.0000000000000001E-3</v>
      </c>
      <c r="P2043" t="s">
        <v>257</v>
      </c>
      <c r="Q2043"/>
      <c r="R2043">
        <v>6.9999999999999999E-4</v>
      </c>
      <c r="S2043">
        <v>7.0000000000000007E-2</v>
      </c>
      <c r="T2043" t="s">
        <v>376</v>
      </c>
    </row>
    <row r="2044" spans="2:20" hidden="1" x14ac:dyDescent="0.45">
      <c r="C2044" s="29" t="s">
        <v>60</v>
      </c>
      <c r="D2044" s="29" t="s">
        <v>51</v>
      </c>
      <c r="F2044" t="s">
        <v>1365</v>
      </c>
      <c r="G2044" t="s">
        <v>1366</v>
      </c>
      <c r="H2044" t="s">
        <v>1225</v>
      </c>
      <c r="I2044" t="s">
        <v>225</v>
      </c>
      <c r="J2044" t="s">
        <v>1226</v>
      </c>
      <c r="K2044" t="s">
        <v>1219</v>
      </c>
      <c r="M2044" t="s">
        <v>228</v>
      </c>
      <c r="N2044" t="s">
        <v>279</v>
      </c>
      <c r="O2044">
        <v>2</v>
      </c>
      <c r="P2044" t="s">
        <v>234</v>
      </c>
      <c r="Q2044"/>
      <c r="R2044">
        <v>0.5</v>
      </c>
      <c r="S2044">
        <v>16</v>
      </c>
      <c r="T2044" t="s">
        <v>1228</v>
      </c>
    </row>
    <row r="2045" spans="2:20" hidden="1" x14ac:dyDescent="0.45">
      <c r="C2045" s="29" t="s">
        <v>60</v>
      </c>
      <c r="D2045" s="29" t="s">
        <v>51</v>
      </c>
      <c r="F2045" t="s">
        <v>1365</v>
      </c>
      <c r="G2045" t="s">
        <v>1366</v>
      </c>
      <c r="H2045" t="s">
        <v>1225</v>
      </c>
      <c r="I2045" t="s">
        <v>225</v>
      </c>
      <c r="J2045" t="s">
        <v>1226</v>
      </c>
      <c r="K2045" t="s">
        <v>1219</v>
      </c>
      <c r="M2045" t="s">
        <v>228</v>
      </c>
      <c r="N2045" t="s">
        <v>303</v>
      </c>
      <c r="O2045">
        <v>0.5</v>
      </c>
      <c r="P2045" t="s">
        <v>234</v>
      </c>
      <c r="Q2045"/>
      <c r="R2045">
        <v>0.25</v>
      </c>
      <c r="S2045">
        <v>1.1000000000000001</v>
      </c>
      <c r="T2045" t="s">
        <v>350</v>
      </c>
    </row>
    <row r="2046" spans="2:20" hidden="1" x14ac:dyDescent="0.45">
      <c r="C2046" s="29" t="s">
        <v>60</v>
      </c>
      <c r="D2046" s="29" t="s">
        <v>51</v>
      </c>
      <c r="F2046" t="s">
        <v>1365</v>
      </c>
      <c r="G2046" t="s">
        <v>1366</v>
      </c>
      <c r="H2046" t="s">
        <v>1270</v>
      </c>
      <c r="I2046" t="s">
        <v>225</v>
      </c>
      <c r="J2046" t="s">
        <v>1271</v>
      </c>
      <c r="K2046" t="s">
        <v>1219</v>
      </c>
      <c r="M2046" t="s">
        <v>228</v>
      </c>
      <c r="N2046" t="s">
        <v>264</v>
      </c>
      <c r="O2046">
        <v>10</v>
      </c>
      <c r="P2046" t="s">
        <v>234</v>
      </c>
      <c r="Q2046"/>
      <c r="R2046">
        <v>5</v>
      </c>
      <c r="S2046">
        <v>20</v>
      </c>
      <c r="T2046" t="s">
        <v>348</v>
      </c>
    </row>
    <row r="2047" spans="2:20" hidden="1" x14ac:dyDescent="0.45">
      <c r="C2047" s="29" t="s">
        <v>60</v>
      </c>
      <c r="D2047" s="29" t="s">
        <v>51</v>
      </c>
      <c r="F2047" t="s">
        <v>1365</v>
      </c>
      <c r="G2047" t="s">
        <v>1366</v>
      </c>
      <c r="H2047" t="s">
        <v>1270</v>
      </c>
      <c r="I2047" t="s">
        <v>225</v>
      </c>
      <c r="J2047" t="s">
        <v>1271</v>
      </c>
      <c r="K2047" t="s">
        <v>1219</v>
      </c>
      <c r="M2047" t="s">
        <v>228</v>
      </c>
      <c r="N2047" t="s">
        <v>259</v>
      </c>
      <c r="O2047">
        <v>5</v>
      </c>
      <c r="P2047" t="s">
        <v>257</v>
      </c>
      <c r="Q2047"/>
      <c r="R2047">
        <v>0.1</v>
      </c>
      <c r="S2047">
        <v>30</v>
      </c>
      <c r="T2047" t="s">
        <v>373</v>
      </c>
    </row>
    <row r="2048" spans="2:20" hidden="1" x14ac:dyDescent="0.45">
      <c r="C2048" s="29" t="s">
        <v>60</v>
      </c>
      <c r="D2048" s="29" t="s">
        <v>51</v>
      </c>
      <c r="F2048" t="s">
        <v>1365</v>
      </c>
      <c r="G2048" t="s">
        <v>1366</v>
      </c>
      <c r="H2048" t="s">
        <v>1270</v>
      </c>
      <c r="I2048" t="s">
        <v>225</v>
      </c>
      <c r="J2048" t="s">
        <v>1271</v>
      </c>
      <c r="K2048" t="s">
        <v>1219</v>
      </c>
      <c r="M2048" t="s">
        <v>228</v>
      </c>
      <c r="N2048" t="s">
        <v>265</v>
      </c>
      <c r="O2048">
        <v>6</v>
      </c>
      <c r="P2048" t="s">
        <v>234</v>
      </c>
      <c r="Q2048"/>
      <c r="R2048">
        <v>4</v>
      </c>
      <c r="S2048">
        <v>89</v>
      </c>
      <c r="T2048" t="s">
        <v>1220</v>
      </c>
    </row>
    <row r="2049" spans="2:20" hidden="1" x14ac:dyDescent="0.45">
      <c r="B2049" s="29" t="s">
        <v>43</v>
      </c>
      <c r="C2049" s="29" t="s">
        <v>60</v>
      </c>
      <c r="D2049" s="29" t="s">
        <v>51</v>
      </c>
      <c r="F2049" t="s">
        <v>1365</v>
      </c>
      <c r="G2049" t="s">
        <v>1366</v>
      </c>
      <c r="H2049" t="s">
        <v>1270</v>
      </c>
      <c r="I2049" t="s">
        <v>225</v>
      </c>
      <c r="J2049" t="s">
        <v>1271</v>
      </c>
      <c r="K2049" t="s">
        <v>1219</v>
      </c>
      <c r="M2049" t="s">
        <v>228</v>
      </c>
      <c r="N2049" t="s">
        <v>28</v>
      </c>
      <c r="O2049">
        <v>37</v>
      </c>
      <c r="P2049" t="s">
        <v>237</v>
      </c>
      <c r="Q2049">
        <f>O2049/'Building Calcs'!$B$2</f>
        <v>3.9037066546940002E-5</v>
      </c>
      <c r="R2049">
        <v>18</v>
      </c>
      <c r="S2049">
        <v>74</v>
      </c>
      <c r="T2049" t="s">
        <v>1262</v>
      </c>
    </row>
    <row r="2050" spans="2:20" hidden="1" x14ac:dyDescent="0.45">
      <c r="C2050" s="29" t="s">
        <v>60</v>
      </c>
      <c r="D2050" s="29" t="s">
        <v>51</v>
      </c>
      <c r="F2050" t="s">
        <v>1365</v>
      </c>
      <c r="G2050" t="s">
        <v>1366</v>
      </c>
      <c r="H2050" t="s">
        <v>1270</v>
      </c>
      <c r="I2050" t="s">
        <v>225</v>
      </c>
      <c r="J2050" t="s">
        <v>1271</v>
      </c>
      <c r="K2050" t="s">
        <v>1219</v>
      </c>
      <c r="M2050" t="s">
        <v>228</v>
      </c>
      <c r="N2050" t="s">
        <v>265</v>
      </c>
      <c r="O2050">
        <v>6</v>
      </c>
      <c r="P2050" t="s">
        <v>234</v>
      </c>
      <c r="Q2050"/>
      <c r="R2050">
        <v>4</v>
      </c>
      <c r="S2050">
        <v>89</v>
      </c>
      <c r="T2050" t="s">
        <v>1220</v>
      </c>
    </row>
    <row r="2051" spans="2:20" hidden="1" x14ac:dyDescent="0.45">
      <c r="C2051" s="29" t="s">
        <v>60</v>
      </c>
      <c r="D2051" s="29" t="s">
        <v>51</v>
      </c>
      <c r="F2051" t="s">
        <v>1365</v>
      </c>
      <c r="G2051" t="s">
        <v>1366</v>
      </c>
      <c r="H2051" t="s">
        <v>1270</v>
      </c>
      <c r="I2051" t="s">
        <v>225</v>
      </c>
      <c r="J2051" t="s">
        <v>1271</v>
      </c>
      <c r="K2051" t="s">
        <v>1219</v>
      </c>
      <c r="M2051" t="s">
        <v>228</v>
      </c>
      <c r="N2051" t="s">
        <v>236</v>
      </c>
      <c r="O2051">
        <v>40</v>
      </c>
      <c r="P2051" t="s">
        <v>237</v>
      </c>
      <c r="Q2051"/>
      <c r="R2051">
        <v>20</v>
      </c>
      <c r="S2051">
        <v>80</v>
      </c>
      <c r="T2051" t="s">
        <v>1262</v>
      </c>
    </row>
    <row r="2052" spans="2:20" hidden="1" x14ac:dyDescent="0.45">
      <c r="C2052" s="29" t="s">
        <v>60</v>
      </c>
      <c r="D2052" s="29" t="s">
        <v>51</v>
      </c>
      <c r="F2052" t="s">
        <v>1365</v>
      </c>
      <c r="G2052" t="s">
        <v>1366</v>
      </c>
      <c r="H2052" t="s">
        <v>1270</v>
      </c>
      <c r="I2052" t="s">
        <v>225</v>
      </c>
      <c r="J2052" t="s">
        <v>1271</v>
      </c>
      <c r="K2052" t="s">
        <v>1219</v>
      </c>
      <c r="M2052" t="s">
        <v>228</v>
      </c>
      <c r="N2052" t="s">
        <v>236</v>
      </c>
      <c r="O2052">
        <v>40</v>
      </c>
      <c r="P2052" t="s">
        <v>237</v>
      </c>
      <c r="Q2052"/>
      <c r="R2052">
        <v>20</v>
      </c>
      <c r="S2052">
        <v>80</v>
      </c>
      <c r="T2052" t="s">
        <v>1262</v>
      </c>
    </row>
    <row r="2053" spans="2:20" hidden="1" x14ac:dyDescent="0.45">
      <c r="C2053" s="29" t="s">
        <v>60</v>
      </c>
      <c r="D2053" s="29" t="s">
        <v>51</v>
      </c>
      <c r="F2053" t="s">
        <v>1365</v>
      </c>
      <c r="G2053" t="s">
        <v>1366</v>
      </c>
      <c r="H2053" t="s">
        <v>1270</v>
      </c>
      <c r="I2053" t="s">
        <v>225</v>
      </c>
      <c r="J2053" t="s">
        <v>1271</v>
      </c>
      <c r="K2053" t="s">
        <v>1219</v>
      </c>
      <c r="M2053" t="s">
        <v>228</v>
      </c>
      <c r="N2053" t="s">
        <v>262</v>
      </c>
      <c r="O2053">
        <v>0.56000000000000005</v>
      </c>
      <c r="P2053" t="s">
        <v>234</v>
      </c>
      <c r="Q2053"/>
      <c r="R2053">
        <v>0.2</v>
      </c>
      <c r="S2053">
        <v>1</v>
      </c>
      <c r="T2053" t="s">
        <v>433</v>
      </c>
    </row>
    <row r="2054" spans="2:20" hidden="1" x14ac:dyDescent="0.45">
      <c r="C2054" s="29" t="s">
        <v>60</v>
      </c>
      <c r="D2054" s="29" t="s">
        <v>51</v>
      </c>
      <c r="F2054" t="s">
        <v>1365</v>
      </c>
      <c r="G2054" t="s">
        <v>1366</v>
      </c>
      <c r="H2054" t="s">
        <v>1249</v>
      </c>
      <c r="I2054" t="s">
        <v>225</v>
      </c>
      <c r="J2054" t="s">
        <v>1250</v>
      </c>
      <c r="K2054" t="s">
        <v>1219</v>
      </c>
      <c r="M2054" t="s">
        <v>228</v>
      </c>
      <c r="N2054" t="s">
        <v>279</v>
      </c>
      <c r="O2054">
        <v>2</v>
      </c>
      <c r="P2054" t="s">
        <v>234</v>
      </c>
      <c r="Q2054"/>
      <c r="R2054">
        <v>0.5</v>
      </c>
      <c r="S2054">
        <v>16</v>
      </c>
      <c r="T2054" t="s">
        <v>1228</v>
      </c>
    </row>
    <row r="2055" spans="2:20" hidden="1" x14ac:dyDescent="0.45">
      <c r="C2055" s="29" t="s">
        <v>60</v>
      </c>
      <c r="D2055" s="29" t="s">
        <v>51</v>
      </c>
      <c r="F2055" t="s">
        <v>1365</v>
      </c>
      <c r="G2055" t="s">
        <v>1366</v>
      </c>
      <c r="H2055" t="s">
        <v>1249</v>
      </c>
      <c r="I2055" t="s">
        <v>225</v>
      </c>
      <c r="J2055" t="s">
        <v>1250</v>
      </c>
      <c r="K2055" t="s">
        <v>1219</v>
      </c>
      <c r="M2055" t="s">
        <v>228</v>
      </c>
      <c r="N2055" t="s">
        <v>279</v>
      </c>
      <c r="O2055">
        <v>2</v>
      </c>
      <c r="P2055" t="s">
        <v>234</v>
      </c>
      <c r="Q2055"/>
      <c r="R2055">
        <v>0.5</v>
      </c>
      <c r="S2055">
        <v>16</v>
      </c>
      <c r="T2055" t="s">
        <v>1228</v>
      </c>
    </row>
    <row r="2056" spans="2:20" hidden="1" x14ac:dyDescent="0.45">
      <c r="B2056" s="29" t="s">
        <v>24</v>
      </c>
      <c r="C2056" s="29" t="s">
        <v>60</v>
      </c>
      <c r="D2056" s="29" t="s">
        <v>51</v>
      </c>
      <c r="F2056" t="s">
        <v>1365</v>
      </c>
      <c r="G2056" t="s">
        <v>1366</v>
      </c>
      <c r="H2056" t="s">
        <v>1249</v>
      </c>
      <c r="I2056" t="s">
        <v>225</v>
      </c>
      <c r="J2056" t="s">
        <v>1250</v>
      </c>
      <c r="K2056" t="s">
        <v>1219</v>
      </c>
      <c r="M2056" t="s">
        <v>228</v>
      </c>
      <c r="N2056" t="s">
        <v>261</v>
      </c>
      <c r="O2056">
        <v>156</v>
      </c>
      <c r="P2056" t="s">
        <v>237</v>
      </c>
      <c r="Q2056">
        <f>O2056/'Building Calcs'!$B$2</f>
        <v>1.6458871300872001E-4</v>
      </c>
      <c r="R2056">
        <v>5</v>
      </c>
      <c r="S2056">
        <v>400</v>
      </c>
      <c r="T2056" t="s">
        <v>1338</v>
      </c>
    </row>
    <row r="2057" spans="2:20" hidden="1" x14ac:dyDescent="0.45">
      <c r="C2057" s="29" t="s">
        <v>60</v>
      </c>
      <c r="D2057" s="29" t="s">
        <v>51</v>
      </c>
      <c r="F2057" t="s">
        <v>1365</v>
      </c>
      <c r="G2057" t="s">
        <v>1366</v>
      </c>
      <c r="H2057" t="s">
        <v>1249</v>
      </c>
      <c r="I2057" t="s">
        <v>225</v>
      </c>
      <c r="J2057" t="s">
        <v>1250</v>
      </c>
      <c r="K2057" t="s">
        <v>1219</v>
      </c>
      <c r="M2057" t="s">
        <v>228</v>
      </c>
      <c r="N2057" t="s">
        <v>272</v>
      </c>
      <c r="O2057">
        <v>4</v>
      </c>
      <c r="P2057" t="s">
        <v>234</v>
      </c>
      <c r="Q2057"/>
      <c r="R2057">
        <v>2</v>
      </c>
      <c r="S2057">
        <v>8</v>
      </c>
      <c r="T2057" t="s">
        <v>348</v>
      </c>
    </row>
    <row r="2058" spans="2:20" hidden="1" x14ac:dyDescent="0.45">
      <c r="C2058" s="29" t="s">
        <v>60</v>
      </c>
      <c r="D2058" s="29" t="s">
        <v>51</v>
      </c>
      <c r="F2058" t="s">
        <v>1365</v>
      </c>
      <c r="G2058" t="s">
        <v>1366</v>
      </c>
      <c r="H2058" t="s">
        <v>1249</v>
      </c>
      <c r="I2058" t="s">
        <v>225</v>
      </c>
      <c r="J2058" t="s">
        <v>1250</v>
      </c>
      <c r="K2058" t="s">
        <v>1219</v>
      </c>
      <c r="M2058" t="s">
        <v>228</v>
      </c>
      <c r="N2058" t="s">
        <v>246</v>
      </c>
      <c r="O2058">
        <v>100</v>
      </c>
      <c r="P2058" t="s">
        <v>247</v>
      </c>
      <c r="Q2058"/>
      <c r="R2058">
        <v>30</v>
      </c>
      <c r="S2058">
        <v>500</v>
      </c>
      <c r="T2058" t="s">
        <v>376</v>
      </c>
    </row>
    <row r="2059" spans="2:20" hidden="1" x14ac:dyDescent="0.45">
      <c r="C2059" s="29" t="s">
        <v>60</v>
      </c>
      <c r="D2059" s="29" t="s">
        <v>51</v>
      </c>
      <c r="F2059" t="s">
        <v>1365</v>
      </c>
      <c r="G2059" t="s">
        <v>1366</v>
      </c>
      <c r="H2059" t="s">
        <v>1249</v>
      </c>
      <c r="I2059" t="s">
        <v>225</v>
      </c>
      <c r="J2059" t="s">
        <v>1250</v>
      </c>
      <c r="K2059" t="s">
        <v>1219</v>
      </c>
      <c r="M2059" t="s">
        <v>228</v>
      </c>
      <c r="N2059" t="s">
        <v>246</v>
      </c>
      <c r="O2059">
        <v>100</v>
      </c>
      <c r="P2059" t="s">
        <v>247</v>
      </c>
      <c r="Q2059"/>
      <c r="R2059">
        <v>30</v>
      </c>
      <c r="S2059">
        <v>500</v>
      </c>
      <c r="T2059" t="s">
        <v>376</v>
      </c>
    </row>
    <row r="2060" spans="2:20" hidden="1" x14ac:dyDescent="0.45">
      <c r="C2060" s="29" t="s">
        <v>60</v>
      </c>
      <c r="D2060" s="29" t="s">
        <v>51</v>
      </c>
      <c r="F2060" t="s">
        <v>1365</v>
      </c>
      <c r="G2060" t="s">
        <v>1366</v>
      </c>
      <c r="H2060" t="s">
        <v>1249</v>
      </c>
      <c r="I2060" t="s">
        <v>225</v>
      </c>
      <c r="J2060" t="s">
        <v>1250</v>
      </c>
      <c r="K2060" t="s">
        <v>1219</v>
      </c>
      <c r="M2060" t="s">
        <v>228</v>
      </c>
      <c r="N2060" t="s">
        <v>242</v>
      </c>
      <c r="O2060">
        <v>23</v>
      </c>
      <c r="P2060" t="s">
        <v>234</v>
      </c>
      <c r="Q2060"/>
      <c r="R2060">
        <v>1</v>
      </c>
      <c r="S2060">
        <v>100</v>
      </c>
      <c r="T2060" t="s">
        <v>1272</v>
      </c>
    </row>
    <row r="2061" spans="2:20" hidden="1" x14ac:dyDescent="0.45">
      <c r="C2061" s="29" t="s">
        <v>60</v>
      </c>
      <c r="D2061" s="29" t="s">
        <v>51</v>
      </c>
      <c r="F2061" t="s">
        <v>1365</v>
      </c>
      <c r="G2061" t="s">
        <v>1366</v>
      </c>
      <c r="H2061" t="s">
        <v>1249</v>
      </c>
      <c r="I2061" t="s">
        <v>225</v>
      </c>
      <c r="J2061" t="s">
        <v>1250</v>
      </c>
      <c r="K2061" t="s">
        <v>1219</v>
      </c>
      <c r="M2061" t="s">
        <v>228</v>
      </c>
      <c r="N2061" t="s">
        <v>259</v>
      </c>
      <c r="O2061">
        <v>5</v>
      </c>
      <c r="P2061" t="s">
        <v>257</v>
      </c>
      <c r="Q2061"/>
      <c r="R2061">
        <v>0.1</v>
      </c>
      <c r="S2061">
        <v>30</v>
      </c>
      <c r="T2061" t="s">
        <v>373</v>
      </c>
    </row>
    <row r="2062" spans="2:20" hidden="1" x14ac:dyDescent="0.45">
      <c r="C2062" s="29" t="s">
        <v>60</v>
      </c>
      <c r="D2062" s="29" t="s">
        <v>51</v>
      </c>
      <c r="F2062" t="s">
        <v>1365</v>
      </c>
      <c r="G2062" t="s">
        <v>1366</v>
      </c>
      <c r="H2062" t="s">
        <v>1249</v>
      </c>
      <c r="I2062" t="s">
        <v>225</v>
      </c>
      <c r="J2062" t="s">
        <v>1250</v>
      </c>
      <c r="K2062" t="s">
        <v>1219</v>
      </c>
      <c r="M2062" t="s">
        <v>228</v>
      </c>
      <c r="N2062" t="s">
        <v>262</v>
      </c>
      <c r="O2062">
        <v>0.56000000000000005</v>
      </c>
      <c r="P2062" t="s">
        <v>234</v>
      </c>
      <c r="Q2062"/>
      <c r="R2062">
        <v>0.2</v>
      </c>
      <c r="S2062">
        <v>1</v>
      </c>
      <c r="T2062" t="s">
        <v>433</v>
      </c>
    </row>
    <row r="2063" spans="2:20" hidden="1" x14ac:dyDescent="0.45">
      <c r="C2063" s="29" t="s">
        <v>60</v>
      </c>
      <c r="D2063" s="29" t="s">
        <v>53</v>
      </c>
      <c r="F2063" t="s">
        <v>1365</v>
      </c>
      <c r="G2063" t="s">
        <v>1366</v>
      </c>
      <c r="H2063" t="s">
        <v>434</v>
      </c>
      <c r="I2063" t="s">
        <v>225</v>
      </c>
      <c r="J2063" t="s">
        <v>1275</v>
      </c>
      <c r="K2063" t="s">
        <v>1276</v>
      </c>
      <c r="M2063" t="s">
        <v>228</v>
      </c>
      <c r="N2063" t="s">
        <v>240</v>
      </c>
      <c r="O2063">
        <v>20</v>
      </c>
      <c r="P2063" t="s">
        <v>234</v>
      </c>
      <c r="Q2063"/>
      <c r="R2063">
        <v>5</v>
      </c>
      <c r="S2063">
        <v>40</v>
      </c>
      <c r="T2063" t="s">
        <v>377</v>
      </c>
    </row>
    <row r="2064" spans="2:20" hidden="1" x14ac:dyDescent="0.45">
      <c r="C2064" s="29" t="s">
        <v>60</v>
      </c>
      <c r="D2064" s="29" t="s">
        <v>53</v>
      </c>
      <c r="F2064" t="s">
        <v>1365</v>
      </c>
      <c r="G2064" t="s">
        <v>1366</v>
      </c>
      <c r="H2064" t="s">
        <v>434</v>
      </c>
      <c r="I2064" t="s">
        <v>225</v>
      </c>
      <c r="J2064" t="s">
        <v>1275</v>
      </c>
      <c r="K2064" t="s">
        <v>1276</v>
      </c>
      <c r="M2064" t="s">
        <v>228</v>
      </c>
      <c r="N2064" t="s">
        <v>262</v>
      </c>
      <c r="O2064">
        <v>0.1</v>
      </c>
      <c r="P2064" t="s">
        <v>234</v>
      </c>
      <c r="Q2064"/>
      <c r="R2064">
        <v>2.5000000000000001E-2</v>
      </c>
      <c r="S2064">
        <v>0.2</v>
      </c>
      <c r="T2064" t="s">
        <v>377</v>
      </c>
    </row>
    <row r="2065" spans="2:20" hidden="1" x14ac:dyDescent="0.45">
      <c r="C2065" s="29" t="s">
        <v>60</v>
      </c>
      <c r="D2065" s="29" t="s">
        <v>53</v>
      </c>
      <c r="F2065" t="s">
        <v>1365</v>
      </c>
      <c r="G2065" t="s">
        <v>1366</v>
      </c>
      <c r="H2065" t="s">
        <v>434</v>
      </c>
      <c r="I2065" t="s">
        <v>225</v>
      </c>
      <c r="J2065" t="s">
        <v>1275</v>
      </c>
      <c r="K2065" t="s">
        <v>1276</v>
      </c>
      <c r="M2065" t="s">
        <v>228</v>
      </c>
      <c r="N2065" t="s">
        <v>279</v>
      </c>
      <c r="O2065">
        <v>300</v>
      </c>
      <c r="P2065" t="s">
        <v>234</v>
      </c>
      <c r="Q2065"/>
      <c r="R2065">
        <v>75</v>
      </c>
      <c r="S2065">
        <v>600</v>
      </c>
      <c r="T2065" t="s">
        <v>377</v>
      </c>
    </row>
    <row r="2066" spans="2:20" hidden="1" x14ac:dyDescent="0.45">
      <c r="C2066" s="29" t="s">
        <v>60</v>
      </c>
      <c r="D2066" s="29" t="s">
        <v>53</v>
      </c>
      <c r="F2066" t="s">
        <v>1365</v>
      </c>
      <c r="G2066" t="s">
        <v>1366</v>
      </c>
      <c r="H2066" t="s">
        <v>434</v>
      </c>
      <c r="I2066" t="s">
        <v>225</v>
      </c>
      <c r="J2066" t="s">
        <v>1275</v>
      </c>
      <c r="K2066" t="s">
        <v>1276</v>
      </c>
      <c r="M2066" t="s">
        <v>228</v>
      </c>
      <c r="N2066" t="s">
        <v>267</v>
      </c>
      <c r="O2066">
        <v>10</v>
      </c>
      <c r="P2066" t="s">
        <v>234</v>
      </c>
      <c r="Q2066"/>
      <c r="R2066">
        <v>2.5</v>
      </c>
      <c r="S2066">
        <v>20</v>
      </c>
      <c r="T2066" t="s">
        <v>377</v>
      </c>
    </row>
    <row r="2067" spans="2:20" hidden="1" x14ac:dyDescent="0.45">
      <c r="B2067" s="29" t="s">
        <v>29</v>
      </c>
      <c r="C2067" s="29" t="s">
        <v>60</v>
      </c>
      <c r="D2067" s="29" t="s">
        <v>51</v>
      </c>
      <c r="F2067" t="s">
        <v>1365</v>
      </c>
      <c r="G2067" t="s">
        <v>1366</v>
      </c>
      <c r="H2067" t="s">
        <v>1249</v>
      </c>
      <c r="I2067" t="s">
        <v>225</v>
      </c>
      <c r="J2067" t="s">
        <v>1250</v>
      </c>
      <c r="K2067" t="s">
        <v>1219</v>
      </c>
      <c r="M2067" t="s">
        <v>228</v>
      </c>
      <c r="N2067" t="s">
        <v>29</v>
      </c>
      <c r="O2067">
        <v>11</v>
      </c>
      <c r="P2067" t="s">
        <v>237</v>
      </c>
      <c r="Q2067">
        <f>O2067/'Building Calcs'!$B$2</f>
        <v>1.160561437882E-5</v>
      </c>
      <c r="R2067">
        <v>8</v>
      </c>
      <c r="S2067">
        <v>40</v>
      </c>
      <c r="T2067" t="s">
        <v>1367</v>
      </c>
    </row>
    <row r="2068" spans="2:20" hidden="1" x14ac:dyDescent="0.45">
      <c r="B2068" s="29" t="s">
        <v>24</v>
      </c>
      <c r="C2068" s="29" t="s">
        <v>60</v>
      </c>
      <c r="D2068" s="29" t="s">
        <v>53</v>
      </c>
      <c r="F2068" t="s">
        <v>1365</v>
      </c>
      <c r="G2068" t="s">
        <v>1366</v>
      </c>
      <c r="H2068" t="s">
        <v>434</v>
      </c>
      <c r="I2068" t="s">
        <v>225</v>
      </c>
      <c r="J2068" t="s">
        <v>1275</v>
      </c>
      <c r="K2068" t="s">
        <v>1276</v>
      </c>
      <c r="M2068" t="s">
        <v>228</v>
      </c>
      <c r="N2068" t="s">
        <v>261</v>
      </c>
      <c r="O2068">
        <v>15</v>
      </c>
      <c r="P2068" t="s">
        <v>237</v>
      </c>
      <c r="Q2068">
        <f>O2068/'Building Calcs'!$B$2</f>
        <v>1.58258377893E-5</v>
      </c>
      <c r="R2068">
        <v>9</v>
      </c>
      <c r="S2068">
        <v>15</v>
      </c>
      <c r="T2068" t="s">
        <v>377</v>
      </c>
    </row>
    <row r="2069" spans="2:20" hidden="1" x14ac:dyDescent="0.45">
      <c r="B2069" s="29" t="s">
        <v>29</v>
      </c>
      <c r="C2069" s="29" t="s">
        <v>60</v>
      </c>
      <c r="D2069" s="29" t="s">
        <v>51</v>
      </c>
      <c r="F2069" t="s">
        <v>1365</v>
      </c>
      <c r="G2069" t="s">
        <v>1366</v>
      </c>
      <c r="H2069" t="s">
        <v>1249</v>
      </c>
      <c r="I2069" t="s">
        <v>225</v>
      </c>
      <c r="J2069" t="s">
        <v>1250</v>
      </c>
      <c r="K2069" t="s">
        <v>1219</v>
      </c>
      <c r="M2069" t="s">
        <v>228</v>
      </c>
      <c r="N2069" t="s">
        <v>29</v>
      </c>
      <c r="O2069">
        <v>11</v>
      </c>
      <c r="P2069" t="s">
        <v>237</v>
      </c>
      <c r="Q2069">
        <f>O2069/'Building Calcs'!$B$2</f>
        <v>1.160561437882E-5</v>
      </c>
      <c r="R2069">
        <v>8</v>
      </c>
      <c r="S2069">
        <v>40</v>
      </c>
      <c r="T2069" t="s">
        <v>1367</v>
      </c>
    </row>
    <row r="2070" spans="2:20" hidden="1" x14ac:dyDescent="0.45">
      <c r="C2070" s="29" t="s">
        <v>60</v>
      </c>
      <c r="D2070" s="29" t="s">
        <v>51</v>
      </c>
      <c r="F2070" t="s">
        <v>1365</v>
      </c>
      <c r="G2070" t="s">
        <v>1366</v>
      </c>
      <c r="H2070" t="s">
        <v>1249</v>
      </c>
      <c r="I2070" t="s">
        <v>225</v>
      </c>
      <c r="J2070" t="s">
        <v>1250</v>
      </c>
      <c r="K2070" t="s">
        <v>1219</v>
      </c>
      <c r="M2070" t="s">
        <v>228</v>
      </c>
      <c r="N2070" t="s">
        <v>236</v>
      </c>
      <c r="O2070">
        <v>105</v>
      </c>
      <c r="P2070" t="s">
        <v>237</v>
      </c>
      <c r="Q2070"/>
      <c r="R2070">
        <v>41.5</v>
      </c>
      <c r="S2070">
        <v>166</v>
      </c>
      <c r="T2070" t="s">
        <v>1277</v>
      </c>
    </row>
    <row r="2071" spans="2:20" hidden="1" x14ac:dyDescent="0.45">
      <c r="B2071" s="29" t="s">
        <v>27</v>
      </c>
      <c r="C2071" s="29" t="s">
        <v>60</v>
      </c>
      <c r="D2071" s="29" t="s">
        <v>51</v>
      </c>
      <c r="F2071" t="s">
        <v>1365</v>
      </c>
      <c r="G2071" t="s">
        <v>1366</v>
      </c>
      <c r="H2071" t="s">
        <v>1249</v>
      </c>
      <c r="I2071" t="s">
        <v>225</v>
      </c>
      <c r="J2071" t="s">
        <v>1250</v>
      </c>
      <c r="K2071" t="s">
        <v>1219</v>
      </c>
      <c r="M2071" t="s">
        <v>228</v>
      </c>
      <c r="N2071" t="s">
        <v>27</v>
      </c>
      <c r="O2071">
        <v>100.5</v>
      </c>
      <c r="P2071" t="s">
        <v>237</v>
      </c>
      <c r="Q2071">
        <f>O2071/'Building Calcs'!$B$2</f>
        <v>1.0603311318831001E-4</v>
      </c>
      <c r="R2071">
        <v>39.5</v>
      </c>
      <c r="S2071">
        <v>158</v>
      </c>
      <c r="T2071" t="s">
        <v>1277</v>
      </c>
    </row>
    <row r="2072" spans="2:20" hidden="1" x14ac:dyDescent="0.45">
      <c r="C2072" s="29" t="s">
        <v>3074</v>
      </c>
      <c r="D2072" s="29" t="s">
        <v>196</v>
      </c>
      <c r="F2072" t="s">
        <v>1368</v>
      </c>
      <c r="G2072" t="s">
        <v>1369</v>
      </c>
      <c r="H2072" t="s">
        <v>1189</v>
      </c>
      <c r="I2072" t="s">
        <v>275</v>
      </c>
      <c r="J2072" t="s">
        <v>228</v>
      </c>
      <c r="K2072" t="s">
        <v>1195</v>
      </c>
      <c r="M2072" t="s">
        <v>228</v>
      </c>
      <c r="N2072" t="s">
        <v>249</v>
      </c>
      <c r="O2072">
        <v>0.03</v>
      </c>
      <c r="P2072" t="s">
        <v>1190</v>
      </c>
      <c r="Q2072" s="27">
        <f>O2072/('Transportation Calcs'!$B$64*1000)</f>
        <v>7.4542967501829163E-10</v>
      </c>
      <c r="R2072">
        <v>0</v>
      </c>
      <c r="S2072">
        <v>0</v>
      </c>
      <c r="T2072" t="s">
        <v>1198</v>
      </c>
    </row>
    <row r="2073" spans="2:20" hidden="1" x14ac:dyDescent="0.45">
      <c r="C2073" s="29" t="s">
        <v>3074</v>
      </c>
      <c r="D2073" s="29" t="s">
        <v>196</v>
      </c>
      <c r="F2073" t="s">
        <v>1368</v>
      </c>
      <c r="G2073" t="s">
        <v>1369</v>
      </c>
      <c r="H2073" t="s">
        <v>1189</v>
      </c>
      <c r="I2073" t="s">
        <v>275</v>
      </c>
      <c r="J2073" t="s">
        <v>228</v>
      </c>
      <c r="K2073" t="s">
        <v>1195</v>
      </c>
      <c r="M2073" t="s">
        <v>228</v>
      </c>
      <c r="N2073" t="s">
        <v>264</v>
      </c>
      <c r="O2073">
        <v>5.0000000000000001E-3</v>
      </c>
      <c r="P2073" t="s">
        <v>1190</v>
      </c>
      <c r="Q2073" s="27">
        <f>O2073/('Transportation Calcs'!$B$64*1000)</f>
        <v>1.2423827916971528E-10</v>
      </c>
      <c r="R2073">
        <v>0</v>
      </c>
      <c r="S2073">
        <v>0</v>
      </c>
      <c r="T2073" t="s">
        <v>1198</v>
      </c>
    </row>
    <row r="2074" spans="2:20" hidden="1" x14ac:dyDescent="0.45">
      <c r="C2074" s="29" t="s">
        <v>3074</v>
      </c>
      <c r="D2074" s="29" t="s">
        <v>196</v>
      </c>
      <c r="F2074" t="s">
        <v>1368</v>
      </c>
      <c r="G2074" t="s">
        <v>1369</v>
      </c>
      <c r="H2074" t="s">
        <v>1189</v>
      </c>
      <c r="I2074" t="s">
        <v>275</v>
      </c>
      <c r="J2074" t="s">
        <v>228</v>
      </c>
      <c r="K2074" t="s">
        <v>1195</v>
      </c>
      <c r="M2074" t="s">
        <v>228</v>
      </c>
      <c r="N2074" t="s">
        <v>358</v>
      </c>
      <c r="O2074">
        <v>0.02</v>
      </c>
      <c r="P2074" t="s">
        <v>1190</v>
      </c>
      <c r="Q2074" s="27">
        <f>O2074/('Transportation Calcs'!$B$64*1000)</f>
        <v>4.9695311667886112E-10</v>
      </c>
      <c r="R2074">
        <v>0</v>
      </c>
      <c r="S2074">
        <v>0</v>
      </c>
      <c r="T2074" t="s">
        <v>1198</v>
      </c>
    </row>
    <row r="2075" spans="2:20" hidden="1" x14ac:dyDescent="0.45">
      <c r="C2075" s="29" t="s">
        <v>3074</v>
      </c>
      <c r="D2075" s="29" t="s">
        <v>196</v>
      </c>
      <c r="F2075" t="s">
        <v>1368</v>
      </c>
      <c r="G2075" t="s">
        <v>1369</v>
      </c>
      <c r="H2075" t="s">
        <v>1189</v>
      </c>
      <c r="I2075" t="s">
        <v>275</v>
      </c>
      <c r="J2075" t="s">
        <v>228</v>
      </c>
      <c r="K2075" t="s">
        <v>1195</v>
      </c>
      <c r="M2075" t="s">
        <v>228</v>
      </c>
      <c r="N2075" t="s">
        <v>259</v>
      </c>
      <c r="O2075">
        <v>0.14000000000000001</v>
      </c>
      <c r="P2075" t="s">
        <v>1196</v>
      </c>
      <c r="Q2075"/>
      <c r="T2075" t="s">
        <v>1197</v>
      </c>
    </row>
    <row r="2076" spans="2:20" hidden="1" x14ac:dyDescent="0.45">
      <c r="C2076" s="29" t="s">
        <v>3074</v>
      </c>
      <c r="D2076" s="29" t="s">
        <v>196</v>
      </c>
      <c r="F2076" t="s">
        <v>1368</v>
      </c>
      <c r="G2076" t="s">
        <v>1369</v>
      </c>
      <c r="H2076" t="s">
        <v>1189</v>
      </c>
      <c r="I2076" t="s">
        <v>275</v>
      </c>
      <c r="J2076" t="s">
        <v>228</v>
      </c>
      <c r="K2076" t="s">
        <v>1195</v>
      </c>
      <c r="M2076" t="s">
        <v>228</v>
      </c>
      <c r="N2076" t="s">
        <v>246</v>
      </c>
      <c r="O2076">
        <v>0.47</v>
      </c>
      <c r="P2076" t="s">
        <v>1363</v>
      </c>
      <c r="Q2076"/>
      <c r="T2076" t="s">
        <v>1197</v>
      </c>
    </row>
    <row r="2077" spans="2:20" hidden="1" x14ac:dyDescent="0.45">
      <c r="C2077" s="29" t="s">
        <v>3074</v>
      </c>
      <c r="D2077" s="29" t="s">
        <v>196</v>
      </c>
      <c r="F2077" t="s">
        <v>1368</v>
      </c>
      <c r="G2077" t="s">
        <v>1369</v>
      </c>
      <c r="H2077" t="s">
        <v>286</v>
      </c>
      <c r="I2077" t="s">
        <v>275</v>
      </c>
      <c r="J2077" t="s">
        <v>228</v>
      </c>
      <c r="K2077" t="s">
        <v>1199</v>
      </c>
      <c r="M2077" t="s">
        <v>228</v>
      </c>
      <c r="N2077" t="s">
        <v>267</v>
      </c>
      <c r="O2077">
        <v>1.2</v>
      </c>
      <c r="P2077" t="s">
        <v>1190</v>
      </c>
      <c r="Q2077" s="27">
        <f>O2077/('Transportation Calcs'!$B$64*1000)</f>
        <v>2.9817187000731663E-8</v>
      </c>
      <c r="T2077" t="s">
        <v>1198</v>
      </c>
    </row>
    <row r="2078" spans="2:20" hidden="1" x14ac:dyDescent="0.45">
      <c r="B2078" s="29" t="s">
        <v>24</v>
      </c>
      <c r="C2078" s="29" t="s">
        <v>3074</v>
      </c>
      <c r="D2078" s="29" t="s">
        <v>196</v>
      </c>
      <c r="F2078" t="s">
        <v>1368</v>
      </c>
      <c r="G2078" t="s">
        <v>1369</v>
      </c>
      <c r="H2078" t="s">
        <v>286</v>
      </c>
      <c r="I2078" t="s">
        <v>275</v>
      </c>
      <c r="J2078" t="s">
        <v>228</v>
      </c>
      <c r="K2078" t="s">
        <v>1199</v>
      </c>
      <c r="M2078" t="s">
        <v>228</v>
      </c>
      <c r="N2078" t="s">
        <v>261</v>
      </c>
      <c r="O2078">
        <v>2.8</v>
      </c>
      <c r="P2078" t="s">
        <v>518</v>
      </c>
      <c r="Q2078" s="27">
        <f>O2078/'Transportation Calcs'!$B$64</f>
        <v>6.9573436335040547E-5</v>
      </c>
      <c r="T2078" t="s">
        <v>1206</v>
      </c>
    </row>
    <row r="2079" spans="2:20" hidden="1" x14ac:dyDescent="0.45">
      <c r="B2079" s="29" t="s">
        <v>25</v>
      </c>
      <c r="C2079" s="29" t="s">
        <v>3074</v>
      </c>
      <c r="D2079" s="29" t="s">
        <v>196</v>
      </c>
      <c r="F2079" t="s">
        <v>1368</v>
      </c>
      <c r="G2079" t="s">
        <v>1369</v>
      </c>
      <c r="H2079" t="s">
        <v>286</v>
      </c>
      <c r="I2079" t="s">
        <v>275</v>
      </c>
      <c r="J2079" t="s">
        <v>228</v>
      </c>
      <c r="K2079" t="s">
        <v>1199</v>
      </c>
      <c r="M2079" t="s">
        <v>228</v>
      </c>
      <c r="N2079" t="s">
        <v>25</v>
      </c>
      <c r="O2079">
        <v>7.4</v>
      </c>
      <c r="P2079" t="s">
        <v>518</v>
      </c>
      <c r="Q2079" s="27">
        <f>O2079/'Transportation Calcs'!$B$64</f>
        <v>1.8387265317117862E-4</v>
      </c>
      <c r="T2079" t="s">
        <v>1202</v>
      </c>
    </row>
    <row r="2080" spans="2:20" hidden="1" x14ac:dyDescent="0.45">
      <c r="B2080" s="29" t="s">
        <v>27</v>
      </c>
      <c r="C2080" s="29" t="s">
        <v>3074</v>
      </c>
      <c r="D2080" s="29" t="s">
        <v>196</v>
      </c>
      <c r="F2080" t="s">
        <v>1368</v>
      </c>
      <c r="G2080" t="s">
        <v>1369</v>
      </c>
      <c r="H2080" t="s">
        <v>1189</v>
      </c>
      <c r="I2080" t="s">
        <v>275</v>
      </c>
      <c r="J2080" t="s">
        <v>228</v>
      </c>
      <c r="K2080" t="s">
        <v>1195</v>
      </c>
      <c r="M2080" t="s">
        <v>228</v>
      </c>
      <c r="N2080" t="s">
        <v>27</v>
      </c>
      <c r="O2080">
        <v>6.2</v>
      </c>
      <c r="P2080" t="s">
        <v>518</v>
      </c>
      <c r="Q2080" s="27">
        <f>O2080/'Transportation Calcs'!$B$64</f>
        <v>1.5405546617044695E-4</v>
      </c>
      <c r="T2080" t="s">
        <v>1200</v>
      </c>
    </row>
    <row r="2081" spans="2:20" hidden="1" x14ac:dyDescent="0.45">
      <c r="B2081" s="29" t="s">
        <v>27</v>
      </c>
      <c r="C2081" s="29" t="s">
        <v>3074</v>
      </c>
      <c r="D2081" s="29" t="s">
        <v>196</v>
      </c>
      <c r="F2081" t="s">
        <v>1368</v>
      </c>
      <c r="G2081" t="s">
        <v>1369</v>
      </c>
      <c r="H2081" t="s">
        <v>1189</v>
      </c>
      <c r="I2081" t="s">
        <v>275</v>
      </c>
      <c r="J2081" t="s">
        <v>228</v>
      </c>
      <c r="K2081" t="s">
        <v>1195</v>
      </c>
      <c r="M2081" t="s">
        <v>228</v>
      </c>
      <c r="N2081" t="s">
        <v>27</v>
      </c>
      <c r="O2081">
        <v>6.2</v>
      </c>
      <c r="P2081" t="s">
        <v>518</v>
      </c>
      <c r="Q2081" s="27">
        <f>O2081/'Transportation Calcs'!$B$64</f>
        <v>1.5405546617044695E-4</v>
      </c>
      <c r="T2081" t="s">
        <v>1200</v>
      </c>
    </row>
    <row r="2082" spans="2:20" hidden="1" x14ac:dyDescent="0.45">
      <c r="B2082" s="29" t="s">
        <v>27</v>
      </c>
      <c r="C2082" s="29" t="s">
        <v>3074</v>
      </c>
      <c r="D2082" s="29" t="s">
        <v>196</v>
      </c>
      <c r="F2082" t="s">
        <v>1368</v>
      </c>
      <c r="G2082" t="s">
        <v>1369</v>
      </c>
      <c r="H2082" t="s">
        <v>1189</v>
      </c>
      <c r="I2082" t="s">
        <v>275</v>
      </c>
      <c r="J2082" t="s">
        <v>228</v>
      </c>
      <c r="K2082" t="s">
        <v>1195</v>
      </c>
      <c r="M2082" t="s">
        <v>228</v>
      </c>
      <c r="N2082" t="s">
        <v>27</v>
      </c>
      <c r="O2082">
        <v>6.2</v>
      </c>
      <c r="P2082" t="s">
        <v>518</v>
      </c>
      <c r="Q2082" s="27">
        <f>O2082/'Transportation Calcs'!$B$64</f>
        <v>1.5405546617044695E-4</v>
      </c>
      <c r="T2082" t="s">
        <v>1200</v>
      </c>
    </row>
    <row r="2083" spans="2:20" hidden="1" x14ac:dyDescent="0.45">
      <c r="B2083" s="29" t="s">
        <v>29</v>
      </c>
      <c r="C2083" s="29" t="s">
        <v>3074</v>
      </c>
      <c r="D2083" s="29" t="s">
        <v>196</v>
      </c>
      <c r="F2083" t="s">
        <v>1368</v>
      </c>
      <c r="G2083" t="s">
        <v>1369</v>
      </c>
      <c r="H2083" t="s">
        <v>1189</v>
      </c>
      <c r="I2083" t="s">
        <v>275</v>
      </c>
      <c r="J2083" t="s">
        <v>228</v>
      </c>
      <c r="K2083" t="s">
        <v>1195</v>
      </c>
      <c r="M2083" t="s">
        <v>228</v>
      </c>
      <c r="N2083" t="s">
        <v>29</v>
      </c>
      <c r="O2083">
        <v>20</v>
      </c>
      <c r="P2083" t="s">
        <v>518</v>
      </c>
      <c r="Q2083" s="27">
        <f>O2083/'Transportation Calcs'!$B$64</f>
        <v>4.9695311667886108E-4</v>
      </c>
      <c r="T2083" t="s">
        <v>1201</v>
      </c>
    </row>
    <row r="2084" spans="2:20" hidden="1" x14ac:dyDescent="0.45">
      <c r="B2084" s="29" t="s">
        <v>43</v>
      </c>
      <c r="C2084" s="29" t="s">
        <v>3074</v>
      </c>
      <c r="D2084" s="29" t="s">
        <v>196</v>
      </c>
      <c r="F2084" t="s">
        <v>1368</v>
      </c>
      <c r="G2084" t="s">
        <v>1369</v>
      </c>
      <c r="H2084" t="s">
        <v>1189</v>
      </c>
      <c r="I2084" t="s">
        <v>275</v>
      </c>
      <c r="J2084" t="s">
        <v>228</v>
      </c>
      <c r="K2084" t="s">
        <v>1195</v>
      </c>
      <c r="M2084" t="s">
        <v>228</v>
      </c>
      <c r="N2084" t="s">
        <v>28</v>
      </c>
      <c r="O2084">
        <v>5.6</v>
      </c>
      <c r="P2084" t="s">
        <v>518</v>
      </c>
      <c r="Q2084" s="27">
        <f>O2084/'Transportation Calcs'!$B$64</f>
        <v>1.3914687267008109E-4</v>
      </c>
      <c r="T2084" t="s">
        <v>1200</v>
      </c>
    </row>
    <row r="2085" spans="2:20" hidden="1" x14ac:dyDescent="0.45">
      <c r="B2085" s="29" t="s">
        <v>25</v>
      </c>
      <c r="C2085" s="29" t="s">
        <v>3074</v>
      </c>
      <c r="D2085" s="29" t="s">
        <v>196</v>
      </c>
      <c r="F2085" t="s">
        <v>1368</v>
      </c>
      <c r="G2085" t="s">
        <v>1369</v>
      </c>
      <c r="H2085" t="s">
        <v>1189</v>
      </c>
      <c r="I2085" t="s">
        <v>275</v>
      </c>
      <c r="J2085" t="s">
        <v>228</v>
      </c>
      <c r="K2085" t="s">
        <v>1195</v>
      </c>
      <c r="M2085" t="s">
        <v>228</v>
      </c>
      <c r="N2085" t="s">
        <v>25</v>
      </c>
      <c r="O2085">
        <v>7.4</v>
      </c>
      <c r="P2085" t="s">
        <v>518</v>
      </c>
      <c r="Q2085" s="27">
        <f>O2085/'Transportation Calcs'!$B$64</f>
        <v>1.8387265317117862E-4</v>
      </c>
      <c r="T2085" t="s">
        <v>1202</v>
      </c>
    </row>
    <row r="2086" spans="2:20" hidden="1" x14ac:dyDescent="0.45">
      <c r="B2086" s="29" t="s">
        <v>25</v>
      </c>
      <c r="C2086" s="29" t="s">
        <v>3074</v>
      </c>
      <c r="D2086" s="29" t="s">
        <v>196</v>
      </c>
      <c r="F2086" t="s">
        <v>1368</v>
      </c>
      <c r="G2086" t="s">
        <v>1369</v>
      </c>
      <c r="H2086" t="s">
        <v>1189</v>
      </c>
      <c r="I2086" t="s">
        <v>275</v>
      </c>
      <c r="J2086" t="s">
        <v>228</v>
      </c>
      <c r="K2086" t="s">
        <v>1195</v>
      </c>
      <c r="M2086" t="s">
        <v>228</v>
      </c>
      <c r="N2086" t="s">
        <v>25</v>
      </c>
      <c r="O2086">
        <v>7.4</v>
      </c>
      <c r="P2086" t="s">
        <v>518</v>
      </c>
      <c r="Q2086" s="27">
        <f>O2086/'Transportation Calcs'!$B$64</f>
        <v>1.8387265317117862E-4</v>
      </c>
      <c r="T2086" t="s">
        <v>1202</v>
      </c>
    </row>
    <row r="2087" spans="2:20" hidden="1" x14ac:dyDescent="0.45">
      <c r="B2087" s="29" t="s">
        <v>26</v>
      </c>
      <c r="C2087" s="29" t="s">
        <v>3074</v>
      </c>
      <c r="D2087" s="29" t="s">
        <v>196</v>
      </c>
      <c r="F2087" t="s">
        <v>1368</v>
      </c>
      <c r="G2087" t="s">
        <v>1369</v>
      </c>
      <c r="H2087" t="s">
        <v>1189</v>
      </c>
      <c r="I2087" t="s">
        <v>275</v>
      </c>
      <c r="J2087" t="s">
        <v>228</v>
      </c>
      <c r="K2087" t="s">
        <v>1195</v>
      </c>
      <c r="M2087" t="s">
        <v>228</v>
      </c>
      <c r="N2087" t="s">
        <v>26</v>
      </c>
      <c r="O2087">
        <v>79.3</v>
      </c>
      <c r="P2087" t="s">
        <v>518</v>
      </c>
      <c r="Q2087" s="27">
        <f>O2087/'Transportation Calcs'!$B$64</f>
        <v>1.9704191076316841E-3</v>
      </c>
      <c r="T2087" t="s">
        <v>1214</v>
      </c>
    </row>
    <row r="2088" spans="2:20" hidden="1" x14ac:dyDescent="0.45">
      <c r="C2088" s="29" t="s">
        <v>3074</v>
      </c>
      <c r="D2088" s="29" t="s">
        <v>196</v>
      </c>
      <c r="F2088" t="s">
        <v>1368</v>
      </c>
      <c r="G2088" t="s">
        <v>1369</v>
      </c>
      <c r="H2088" t="s">
        <v>1189</v>
      </c>
      <c r="I2088" t="s">
        <v>275</v>
      </c>
      <c r="J2088" t="s">
        <v>228</v>
      </c>
      <c r="K2088" t="s">
        <v>1195</v>
      </c>
      <c r="M2088" t="s">
        <v>228</v>
      </c>
      <c r="N2088" t="s">
        <v>242</v>
      </c>
      <c r="O2088">
        <v>0.72</v>
      </c>
      <c r="P2088" t="s">
        <v>1190</v>
      </c>
      <c r="Q2088" s="27">
        <f>O2088/('Transportation Calcs'!$B$64*1000)</f>
        <v>1.7890312200438998E-8</v>
      </c>
      <c r="T2088" t="s">
        <v>1198</v>
      </c>
    </row>
    <row r="2089" spans="2:20" hidden="1" x14ac:dyDescent="0.45">
      <c r="C2089" s="29" t="s">
        <v>3074</v>
      </c>
      <c r="D2089" s="29" t="s">
        <v>196</v>
      </c>
      <c r="F2089" t="s">
        <v>1368</v>
      </c>
      <c r="G2089" t="s">
        <v>1369</v>
      </c>
      <c r="H2089" t="s">
        <v>1189</v>
      </c>
      <c r="I2089" t="s">
        <v>275</v>
      </c>
      <c r="J2089" t="s">
        <v>228</v>
      </c>
      <c r="K2089" t="s">
        <v>1195</v>
      </c>
      <c r="M2089" t="s">
        <v>228</v>
      </c>
      <c r="N2089" t="s">
        <v>233</v>
      </c>
      <c r="O2089">
        <v>0.05</v>
      </c>
      <c r="P2089" t="s">
        <v>1190</v>
      </c>
      <c r="Q2089" s="27">
        <f>O2089/('Transportation Calcs'!$B$64*1000)</f>
        <v>1.242382791697153E-9</v>
      </c>
      <c r="T2089" t="s">
        <v>1198</v>
      </c>
    </row>
    <row r="2090" spans="2:20" hidden="1" x14ac:dyDescent="0.45">
      <c r="C2090" s="29" t="s">
        <v>3074</v>
      </c>
      <c r="D2090" s="29" t="s">
        <v>196</v>
      </c>
      <c r="F2090" t="s">
        <v>1368</v>
      </c>
      <c r="G2090" t="s">
        <v>1369</v>
      </c>
      <c r="H2090" t="s">
        <v>1189</v>
      </c>
      <c r="I2090" t="s">
        <v>275</v>
      </c>
      <c r="J2090" t="s">
        <v>228</v>
      </c>
      <c r="K2090" t="s">
        <v>1195</v>
      </c>
      <c r="M2090" t="s">
        <v>228</v>
      </c>
      <c r="N2090" t="s">
        <v>262</v>
      </c>
      <c r="O2090">
        <v>0.02</v>
      </c>
      <c r="P2090" t="s">
        <v>1190</v>
      </c>
      <c r="Q2090" s="27">
        <f>O2090/('Transportation Calcs'!$B$64*1000)</f>
        <v>4.9695311667886112E-10</v>
      </c>
      <c r="T2090" t="s">
        <v>1198</v>
      </c>
    </row>
    <row r="2091" spans="2:20" hidden="1" x14ac:dyDescent="0.45">
      <c r="C2091" s="29" t="s">
        <v>3077</v>
      </c>
      <c r="F2091" t="s">
        <v>1370</v>
      </c>
      <c r="G2091" t="s">
        <v>1371</v>
      </c>
      <c r="H2091" t="s">
        <v>286</v>
      </c>
      <c r="I2091" t="s">
        <v>225</v>
      </c>
      <c r="K2091" t="s">
        <v>228</v>
      </c>
      <c r="N2091" t="s">
        <v>236</v>
      </c>
      <c r="O2091">
        <v>8.2000000000000003E-2</v>
      </c>
      <c r="P2091" t="s">
        <v>1372</v>
      </c>
      <c r="Q2091"/>
      <c r="R2091">
        <v>8.2000000000000007E-3</v>
      </c>
      <c r="S2091">
        <v>0.82</v>
      </c>
      <c r="T2091" t="s">
        <v>1254</v>
      </c>
    </row>
    <row r="2092" spans="2:20" hidden="1" x14ac:dyDescent="0.45">
      <c r="B2092" s="29" t="s">
        <v>43</v>
      </c>
      <c r="C2092" s="29" t="s">
        <v>3077</v>
      </c>
      <c r="F2092" t="s">
        <v>1370</v>
      </c>
      <c r="G2092" t="s">
        <v>1371</v>
      </c>
      <c r="H2092" t="s">
        <v>289</v>
      </c>
      <c r="I2092" t="s">
        <v>225</v>
      </c>
      <c r="K2092" t="s">
        <v>228</v>
      </c>
      <c r="N2092" t="s">
        <v>28</v>
      </c>
      <c r="O2092">
        <v>0.04</v>
      </c>
      <c r="P2092" t="s">
        <v>1373</v>
      </c>
      <c r="Q2092"/>
      <c r="R2092">
        <v>4.0000000000000001E-3</v>
      </c>
      <c r="S2092">
        <v>0.4</v>
      </c>
      <c r="T2092" t="s">
        <v>1254</v>
      </c>
    </row>
    <row r="2093" spans="2:20" hidden="1" x14ac:dyDescent="0.45">
      <c r="C2093" s="29" t="s">
        <v>3077</v>
      </c>
      <c r="F2093" t="s">
        <v>1374</v>
      </c>
      <c r="G2093" t="s">
        <v>1375</v>
      </c>
      <c r="H2093" t="s">
        <v>281</v>
      </c>
      <c r="I2093" t="s">
        <v>225</v>
      </c>
      <c r="J2093" t="s">
        <v>1376</v>
      </c>
      <c r="K2093" t="s">
        <v>228</v>
      </c>
      <c r="N2093" t="s">
        <v>236</v>
      </c>
      <c r="O2093">
        <v>7.7</v>
      </c>
      <c r="P2093" t="s">
        <v>1377</v>
      </c>
      <c r="Q2093"/>
      <c r="R2093">
        <v>1.9</v>
      </c>
      <c r="S2093">
        <v>31</v>
      </c>
      <c r="T2093" t="s">
        <v>1378</v>
      </c>
    </row>
    <row r="2094" spans="2:20" hidden="1" x14ac:dyDescent="0.45">
      <c r="B2094" s="29" t="s">
        <v>27</v>
      </c>
      <c r="C2094" s="29" t="s">
        <v>3077</v>
      </c>
      <c r="F2094" t="s">
        <v>1374</v>
      </c>
      <c r="G2094" t="s">
        <v>1375</v>
      </c>
      <c r="H2094" t="s">
        <v>274</v>
      </c>
      <c r="I2094" t="s">
        <v>225</v>
      </c>
      <c r="J2094" t="s">
        <v>1379</v>
      </c>
      <c r="K2094" t="s">
        <v>228</v>
      </c>
      <c r="N2094" t="s">
        <v>27</v>
      </c>
      <c r="O2094">
        <v>136</v>
      </c>
      <c r="P2094" t="s">
        <v>1377</v>
      </c>
      <c r="Q2094"/>
      <c r="R2094">
        <v>27</v>
      </c>
      <c r="S2094">
        <v>680</v>
      </c>
      <c r="T2094" t="s">
        <v>1378</v>
      </c>
    </row>
    <row r="2095" spans="2:20" hidden="1" x14ac:dyDescent="0.45">
      <c r="B2095" s="29" t="s">
        <v>24</v>
      </c>
      <c r="C2095" s="29" t="s">
        <v>3077</v>
      </c>
      <c r="F2095" t="s">
        <v>1374</v>
      </c>
      <c r="G2095" t="s">
        <v>1375</v>
      </c>
      <c r="H2095" t="s">
        <v>284</v>
      </c>
      <c r="I2095" t="s">
        <v>225</v>
      </c>
      <c r="J2095" t="s">
        <v>1380</v>
      </c>
      <c r="K2095" t="s">
        <v>228</v>
      </c>
      <c r="N2095" t="s">
        <v>261</v>
      </c>
      <c r="O2095">
        <v>3</v>
      </c>
      <c r="P2095" t="s">
        <v>1377</v>
      </c>
      <c r="Q2095"/>
      <c r="R2095">
        <v>1</v>
      </c>
      <c r="S2095">
        <v>15</v>
      </c>
      <c r="T2095" t="s">
        <v>1378</v>
      </c>
    </row>
    <row r="2096" spans="2:20" hidden="1" x14ac:dyDescent="0.45">
      <c r="B2096" s="29" t="s">
        <v>27</v>
      </c>
      <c r="C2096" s="29" t="s">
        <v>3077</v>
      </c>
      <c r="F2096" t="s">
        <v>1374</v>
      </c>
      <c r="G2096" t="s">
        <v>1375</v>
      </c>
      <c r="H2096" t="s">
        <v>286</v>
      </c>
      <c r="I2096" t="s">
        <v>225</v>
      </c>
      <c r="J2096" t="s">
        <v>1381</v>
      </c>
      <c r="K2096" t="s">
        <v>228</v>
      </c>
      <c r="N2096" t="s">
        <v>27</v>
      </c>
      <c r="O2096">
        <v>3.7</v>
      </c>
      <c r="P2096" t="s">
        <v>1377</v>
      </c>
      <c r="Q2096"/>
      <c r="R2096">
        <v>0.15</v>
      </c>
      <c r="S2096">
        <v>4.9000000000000004</v>
      </c>
      <c r="T2096" t="s">
        <v>1382</v>
      </c>
    </row>
    <row r="2097" spans="2:20" hidden="1" x14ac:dyDescent="0.45">
      <c r="B2097" s="29" t="s">
        <v>43</v>
      </c>
      <c r="C2097" s="29" t="s">
        <v>3077</v>
      </c>
      <c r="F2097" t="s">
        <v>1374</v>
      </c>
      <c r="G2097" t="s">
        <v>1375</v>
      </c>
      <c r="H2097" t="s">
        <v>274</v>
      </c>
      <c r="I2097" t="s">
        <v>225</v>
      </c>
      <c r="J2097" t="s">
        <v>1379</v>
      </c>
      <c r="K2097" t="s">
        <v>228</v>
      </c>
      <c r="N2097" t="s">
        <v>28</v>
      </c>
      <c r="O2097">
        <v>52</v>
      </c>
      <c r="P2097" t="s">
        <v>1377</v>
      </c>
      <c r="Q2097"/>
      <c r="R2097">
        <v>10</v>
      </c>
      <c r="S2097">
        <v>260</v>
      </c>
      <c r="T2097" t="s">
        <v>1378</v>
      </c>
    </row>
    <row r="2098" spans="2:20" hidden="1" x14ac:dyDescent="0.45">
      <c r="B2098" s="29" t="s">
        <v>29</v>
      </c>
      <c r="C2098" s="29" t="s">
        <v>3077</v>
      </c>
      <c r="F2098" t="s">
        <v>1374</v>
      </c>
      <c r="G2098" t="s">
        <v>1375</v>
      </c>
      <c r="H2098" t="s">
        <v>301</v>
      </c>
      <c r="I2098" t="s">
        <v>225</v>
      </c>
      <c r="J2098" t="s">
        <v>1383</v>
      </c>
      <c r="K2098" t="s">
        <v>228</v>
      </c>
      <c r="N2098" t="s">
        <v>29</v>
      </c>
      <c r="O2098">
        <v>2.5</v>
      </c>
      <c r="P2098" t="s">
        <v>1384</v>
      </c>
      <c r="Q2098"/>
      <c r="R2098">
        <v>0.1</v>
      </c>
      <c r="S2098">
        <v>10</v>
      </c>
      <c r="T2098" t="s">
        <v>1385</v>
      </c>
    </row>
    <row r="2099" spans="2:20" hidden="1" x14ac:dyDescent="0.45">
      <c r="C2099" s="29" t="s">
        <v>3077</v>
      </c>
      <c r="F2099" t="s">
        <v>1374</v>
      </c>
      <c r="G2099" t="s">
        <v>1375</v>
      </c>
      <c r="H2099" t="s">
        <v>286</v>
      </c>
      <c r="I2099" t="s">
        <v>225</v>
      </c>
      <c r="J2099" t="s">
        <v>1381</v>
      </c>
      <c r="K2099" t="s">
        <v>228</v>
      </c>
      <c r="N2099" t="s">
        <v>236</v>
      </c>
      <c r="O2099">
        <v>1.7</v>
      </c>
      <c r="P2099" t="s">
        <v>1377</v>
      </c>
      <c r="Q2099"/>
      <c r="R2099">
        <v>0.3</v>
      </c>
      <c r="S2099">
        <v>10</v>
      </c>
      <c r="T2099" t="s">
        <v>1386</v>
      </c>
    </row>
    <row r="2100" spans="2:20" hidden="1" x14ac:dyDescent="0.45">
      <c r="B2100" s="29" t="s">
        <v>24</v>
      </c>
      <c r="C2100" s="29" t="s">
        <v>3077</v>
      </c>
      <c r="F2100" t="s">
        <v>1374</v>
      </c>
      <c r="G2100" t="s">
        <v>1375</v>
      </c>
      <c r="H2100" t="s">
        <v>286</v>
      </c>
      <c r="I2100" t="s">
        <v>225</v>
      </c>
      <c r="J2100" t="s">
        <v>1381</v>
      </c>
      <c r="K2100" t="s">
        <v>228</v>
      </c>
      <c r="N2100" t="s">
        <v>261</v>
      </c>
      <c r="O2100">
        <v>7.7</v>
      </c>
      <c r="P2100" t="s">
        <v>1377</v>
      </c>
      <c r="Q2100"/>
      <c r="R2100">
        <v>0.55000000000000004</v>
      </c>
      <c r="S2100">
        <v>77</v>
      </c>
      <c r="T2100" t="s">
        <v>1378</v>
      </c>
    </row>
    <row r="2101" spans="2:20" hidden="1" x14ac:dyDescent="0.45">
      <c r="B2101" s="29" t="s">
        <v>26</v>
      </c>
      <c r="C2101" s="29" t="s">
        <v>3077</v>
      </c>
      <c r="F2101" t="s">
        <v>1374</v>
      </c>
      <c r="G2101" t="s">
        <v>1375</v>
      </c>
      <c r="H2101" t="s">
        <v>289</v>
      </c>
      <c r="I2101" t="s">
        <v>225</v>
      </c>
      <c r="J2101" t="s">
        <v>1387</v>
      </c>
      <c r="K2101" t="s">
        <v>228</v>
      </c>
      <c r="N2101" t="s">
        <v>26</v>
      </c>
      <c r="O2101">
        <v>0.9</v>
      </c>
      <c r="P2101" t="s">
        <v>1377</v>
      </c>
      <c r="Q2101"/>
      <c r="R2101">
        <v>0.18</v>
      </c>
      <c r="S2101">
        <v>4.5999999999999996</v>
      </c>
      <c r="T2101" t="s">
        <v>1378</v>
      </c>
    </row>
    <row r="2102" spans="2:20" hidden="1" x14ac:dyDescent="0.45">
      <c r="C2102" s="29" t="s">
        <v>3077</v>
      </c>
      <c r="F2102" t="s">
        <v>1374</v>
      </c>
      <c r="G2102" t="s">
        <v>1375</v>
      </c>
      <c r="H2102" t="s">
        <v>286</v>
      </c>
      <c r="I2102" t="s">
        <v>225</v>
      </c>
      <c r="J2102" t="s">
        <v>1381</v>
      </c>
      <c r="K2102" t="s">
        <v>228</v>
      </c>
      <c r="N2102" t="s">
        <v>400</v>
      </c>
      <c r="O2102">
        <v>0.3</v>
      </c>
      <c r="P2102" t="s">
        <v>1377</v>
      </c>
      <c r="Q2102"/>
      <c r="R2102">
        <v>3.0000000000000001E-3</v>
      </c>
      <c r="S2102">
        <v>0.3</v>
      </c>
      <c r="T2102" t="s">
        <v>1386</v>
      </c>
    </row>
    <row r="2103" spans="2:20" hidden="1" x14ac:dyDescent="0.45">
      <c r="B2103" s="29" t="s">
        <v>24</v>
      </c>
      <c r="C2103" s="29" t="s">
        <v>3077</v>
      </c>
      <c r="F2103" t="s">
        <v>1388</v>
      </c>
      <c r="G2103" t="s">
        <v>1389</v>
      </c>
      <c r="H2103" t="s">
        <v>274</v>
      </c>
      <c r="I2103" t="s">
        <v>225</v>
      </c>
      <c r="J2103" t="s">
        <v>1390</v>
      </c>
      <c r="K2103" t="s">
        <v>228</v>
      </c>
      <c r="N2103" t="s">
        <v>261</v>
      </c>
      <c r="O2103">
        <v>0.1</v>
      </c>
      <c r="P2103" t="s">
        <v>1391</v>
      </c>
      <c r="Q2103"/>
      <c r="R2103">
        <v>4.4999999999999997E-3</v>
      </c>
      <c r="S2103">
        <v>6.2</v>
      </c>
      <c r="T2103" t="s">
        <v>1392</v>
      </c>
    </row>
    <row r="2104" spans="2:20" hidden="1" x14ac:dyDescent="0.45">
      <c r="C2104" s="29" t="s">
        <v>3077</v>
      </c>
      <c r="F2104" t="s">
        <v>1393</v>
      </c>
      <c r="G2104" t="s">
        <v>1394</v>
      </c>
      <c r="H2104" t="s">
        <v>281</v>
      </c>
      <c r="I2104" t="s">
        <v>225</v>
      </c>
      <c r="J2104" t="s">
        <v>1395</v>
      </c>
      <c r="K2104" t="s">
        <v>228</v>
      </c>
      <c r="N2104" t="s">
        <v>262</v>
      </c>
      <c r="O2104">
        <v>0.03</v>
      </c>
      <c r="P2104" t="s">
        <v>1396</v>
      </c>
      <c r="Q2104"/>
      <c r="R2104">
        <v>0.01</v>
      </c>
      <c r="S2104">
        <v>0.1</v>
      </c>
      <c r="T2104" t="s">
        <v>1397</v>
      </c>
    </row>
    <row r="2105" spans="2:20" hidden="1" x14ac:dyDescent="0.45">
      <c r="C2105" s="29" t="s">
        <v>3077</v>
      </c>
      <c r="F2105" t="s">
        <v>1393</v>
      </c>
      <c r="G2105" t="s">
        <v>1394</v>
      </c>
      <c r="H2105" t="s">
        <v>281</v>
      </c>
      <c r="I2105" t="s">
        <v>225</v>
      </c>
      <c r="J2105" t="s">
        <v>1395</v>
      </c>
      <c r="K2105" t="s">
        <v>228</v>
      </c>
      <c r="N2105" t="s">
        <v>240</v>
      </c>
      <c r="O2105">
        <v>4.4999999999999998E-2</v>
      </c>
      <c r="P2105" t="s">
        <v>1396</v>
      </c>
      <c r="Q2105"/>
      <c r="R2105">
        <v>0.02</v>
      </c>
      <c r="S2105">
        <v>0.2</v>
      </c>
      <c r="T2105" t="s">
        <v>1397</v>
      </c>
    </row>
    <row r="2106" spans="2:20" hidden="1" x14ac:dyDescent="0.45">
      <c r="C2106" s="29" t="s">
        <v>3077</v>
      </c>
      <c r="F2106" t="s">
        <v>1393</v>
      </c>
      <c r="G2106" t="s">
        <v>1394</v>
      </c>
      <c r="H2106" t="s">
        <v>281</v>
      </c>
      <c r="I2106" t="s">
        <v>225</v>
      </c>
      <c r="J2106" t="s">
        <v>1395</v>
      </c>
      <c r="K2106" t="s">
        <v>228</v>
      </c>
      <c r="N2106" t="s">
        <v>265</v>
      </c>
      <c r="O2106">
        <v>1.4999999999999999E-2</v>
      </c>
      <c r="P2106" t="s">
        <v>1396</v>
      </c>
      <c r="Q2106"/>
      <c r="R2106">
        <v>0.01</v>
      </c>
      <c r="S2106">
        <v>0.6</v>
      </c>
      <c r="T2106" t="s">
        <v>1397</v>
      </c>
    </row>
    <row r="2107" spans="2:20" ht="28.5" hidden="1" x14ac:dyDescent="0.45">
      <c r="B2107" s="29" t="s">
        <v>25</v>
      </c>
      <c r="C2107" s="29" t="s">
        <v>3077</v>
      </c>
      <c r="F2107" t="s">
        <v>1393</v>
      </c>
      <c r="G2107" t="s">
        <v>1394</v>
      </c>
      <c r="H2107" t="s">
        <v>286</v>
      </c>
      <c r="I2107" t="s">
        <v>225</v>
      </c>
      <c r="J2107" s="20" t="s">
        <v>1398</v>
      </c>
      <c r="K2107" t="s">
        <v>228</v>
      </c>
      <c r="N2107" t="s">
        <v>25</v>
      </c>
      <c r="O2107">
        <v>39</v>
      </c>
      <c r="P2107" t="s">
        <v>1399</v>
      </c>
      <c r="Q2107"/>
      <c r="R2107">
        <v>24</v>
      </c>
      <c r="S2107">
        <v>55</v>
      </c>
      <c r="T2107" t="s">
        <v>1397</v>
      </c>
    </row>
    <row r="2108" spans="2:20" hidden="1" x14ac:dyDescent="0.45">
      <c r="C2108" s="29" t="s">
        <v>3077</v>
      </c>
      <c r="F2108" t="s">
        <v>1393</v>
      </c>
      <c r="G2108" t="s">
        <v>1394</v>
      </c>
      <c r="H2108" t="s">
        <v>281</v>
      </c>
      <c r="I2108" t="s">
        <v>225</v>
      </c>
      <c r="J2108" t="s">
        <v>1395</v>
      </c>
      <c r="K2108" t="s">
        <v>228</v>
      </c>
      <c r="N2108" t="s">
        <v>279</v>
      </c>
      <c r="O2108">
        <v>0.56999999999999995</v>
      </c>
      <c r="P2108" t="s">
        <v>1396</v>
      </c>
      <c r="Q2108"/>
      <c r="R2108">
        <v>0.2</v>
      </c>
      <c r="S2108">
        <v>2</v>
      </c>
      <c r="T2108" t="s">
        <v>1397</v>
      </c>
    </row>
    <row r="2109" spans="2:20" ht="28.5" hidden="1" x14ac:dyDescent="0.45">
      <c r="B2109" s="29" t="s">
        <v>30</v>
      </c>
      <c r="C2109" s="29" t="s">
        <v>3077</v>
      </c>
      <c r="F2109" t="s">
        <v>1393</v>
      </c>
      <c r="G2109" t="s">
        <v>1394</v>
      </c>
      <c r="H2109" t="s">
        <v>286</v>
      </c>
      <c r="I2109" t="s">
        <v>225</v>
      </c>
      <c r="J2109" s="20" t="s">
        <v>1398</v>
      </c>
      <c r="K2109" t="s">
        <v>228</v>
      </c>
      <c r="N2109" t="s">
        <v>30</v>
      </c>
      <c r="O2109">
        <v>0.13</v>
      </c>
      <c r="P2109" t="s">
        <v>229</v>
      </c>
      <c r="Q2109"/>
      <c r="R2109">
        <v>0.05</v>
      </c>
      <c r="S2109">
        <v>0.2</v>
      </c>
      <c r="T2109" t="s">
        <v>1400</v>
      </c>
    </row>
    <row r="2110" spans="2:20" hidden="1" x14ac:dyDescent="0.45">
      <c r="B2110" s="29" t="s">
        <v>24</v>
      </c>
      <c r="C2110" s="29" t="s">
        <v>3077</v>
      </c>
      <c r="F2110" t="s">
        <v>1401</v>
      </c>
      <c r="G2110" t="s">
        <v>1402</v>
      </c>
      <c r="H2110" t="s">
        <v>268</v>
      </c>
      <c r="I2110" t="s">
        <v>1403</v>
      </c>
      <c r="J2110" t="s">
        <v>1404</v>
      </c>
      <c r="K2110" t="s">
        <v>228</v>
      </c>
      <c r="L2110" t="s">
        <v>1405</v>
      </c>
      <c r="N2110" t="s">
        <v>261</v>
      </c>
      <c r="O2110">
        <v>0.95</v>
      </c>
      <c r="Q2110"/>
      <c r="R2110">
        <v>0.93</v>
      </c>
      <c r="S2110">
        <v>0.97</v>
      </c>
      <c r="T2110" t="s">
        <v>1191</v>
      </c>
    </row>
    <row r="2111" spans="2:20" hidden="1" x14ac:dyDescent="0.45">
      <c r="B2111" s="29" t="s">
        <v>24</v>
      </c>
      <c r="C2111" s="29" t="s">
        <v>3077</v>
      </c>
      <c r="F2111" t="s">
        <v>1401</v>
      </c>
      <c r="G2111" t="s">
        <v>1402</v>
      </c>
      <c r="H2111" t="s">
        <v>255</v>
      </c>
      <c r="I2111" t="s">
        <v>1403</v>
      </c>
      <c r="J2111" t="s">
        <v>1406</v>
      </c>
      <c r="K2111" t="s">
        <v>228</v>
      </c>
      <c r="L2111" t="s">
        <v>1405</v>
      </c>
      <c r="N2111" t="s">
        <v>261</v>
      </c>
      <c r="O2111">
        <v>0.9</v>
      </c>
      <c r="Q2111"/>
      <c r="R2111">
        <v>0.85</v>
      </c>
      <c r="S2111">
        <v>0.95</v>
      </c>
      <c r="T2111" t="s">
        <v>1191</v>
      </c>
    </row>
    <row r="2112" spans="2:20" hidden="1" x14ac:dyDescent="0.45">
      <c r="B2112" s="29" t="s">
        <v>24</v>
      </c>
      <c r="C2112" s="29" t="s">
        <v>3077</v>
      </c>
      <c r="F2112" t="s">
        <v>1401</v>
      </c>
      <c r="G2112" t="s">
        <v>1402</v>
      </c>
      <c r="H2112" t="s">
        <v>299</v>
      </c>
      <c r="I2112" t="s">
        <v>225</v>
      </c>
      <c r="J2112" t="s">
        <v>1407</v>
      </c>
      <c r="K2112" t="s">
        <v>228</v>
      </c>
      <c r="N2112" t="s">
        <v>261</v>
      </c>
      <c r="O2112">
        <v>0.06</v>
      </c>
      <c r="P2112" t="s">
        <v>1408</v>
      </c>
      <c r="Q2112"/>
      <c r="R2112">
        <v>0.01</v>
      </c>
      <c r="S2112">
        <v>0.6</v>
      </c>
      <c r="T2112" t="s">
        <v>1409</v>
      </c>
    </row>
    <row r="2113" spans="2:20" ht="28.5" hidden="1" x14ac:dyDescent="0.45">
      <c r="B2113" s="29" t="s">
        <v>24</v>
      </c>
      <c r="C2113" s="29" t="s">
        <v>3077</v>
      </c>
      <c r="F2113" t="s">
        <v>1401</v>
      </c>
      <c r="G2113" t="s">
        <v>1402</v>
      </c>
      <c r="H2113" t="s">
        <v>1251</v>
      </c>
      <c r="I2113" t="s">
        <v>225</v>
      </c>
      <c r="J2113" s="20" t="s">
        <v>1410</v>
      </c>
      <c r="K2113" t="s">
        <v>228</v>
      </c>
      <c r="N2113" t="s">
        <v>261</v>
      </c>
      <c r="O2113">
        <v>24</v>
      </c>
      <c r="P2113" t="s">
        <v>1411</v>
      </c>
      <c r="Q2113"/>
      <c r="R2113">
        <v>14</v>
      </c>
      <c r="S2113">
        <v>34</v>
      </c>
      <c r="T2113" t="s">
        <v>1397</v>
      </c>
    </row>
    <row r="2114" spans="2:20" ht="28.5" hidden="1" x14ac:dyDescent="0.45">
      <c r="B2114" s="29" t="s">
        <v>24</v>
      </c>
      <c r="C2114" s="29" t="s">
        <v>3077</v>
      </c>
      <c r="F2114" t="s">
        <v>1401</v>
      </c>
      <c r="G2114" t="s">
        <v>1402</v>
      </c>
      <c r="H2114" t="s">
        <v>301</v>
      </c>
      <c r="I2114" t="s">
        <v>225</v>
      </c>
      <c r="J2114" s="20" t="s">
        <v>1412</v>
      </c>
      <c r="K2114" t="s">
        <v>228</v>
      </c>
      <c r="N2114" t="s">
        <v>261</v>
      </c>
      <c r="O2114">
        <v>3</v>
      </c>
      <c r="P2114" t="s">
        <v>1411</v>
      </c>
      <c r="Q2114"/>
      <c r="R2114">
        <v>2</v>
      </c>
      <c r="S2114">
        <v>4</v>
      </c>
      <c r="T2114" t="s">
        <v>1397</v>
      </c>
    </row>
    <row r="2115" spans="2:20" hidden="1" x14ac:dyDescent="0.45">
      <c r="B2115" s="29" t="s">
        <v>24</v>
      </c>
      <c r="C2115" s="29" t="s">
        <v>3077</v>
      </c>
      <c r="F2115" t="s">
        <v>1401</v>
      </c>
      <c r="G2115" t="s">
        <v>1402</v>
      </c>
      <c r="H2115" t="s">
        <v>277</v>
      </c>
      <c r="I2115" t="s">
        <v>225</v>
      </c>
      <c r="J2115" t="s">
        <v>1413</v>
      </c>
      <c r="K2115" t="s">
        <v>228</v>
      </c>
      <c r="N2115" t="s">
        <v>261</v>
      </c>
      <c r="O2115">
        <v>11</v>
      </c>
      <c r="P2115" t="s">
        <v>1411</v>
      </c>
      <c r="Q2115"/>
      <c r="R2115">
        <v>6</v>
      </c>
      <c r="S2115">
        <v>22</v>
      </c>
      <c r="T2115" t="s">
        <v>1397</v>
      </c>
    </row>
    <row r="2116" spans="2:20" hidden="1" x14ac:dyDescent="0.45">
      <c r="B2116" s="29" t="s">
        <v>29</v>
      </c>
      <c r="C2116" s="29" t="s">
        <v>3077</v>
      </c>
      <c r="F2116" t="s">
        <v>1414</v>
      </c>
      <c r="G2116" t="s">
        <v>1415</v>
      </c>
      <c r="H2116" t="s">
        <v>281</v>
      </c>
      <c r="I2116" t="s">
        <v>225</v>
      </c>
      <c r="K2116" t="s">
        <v>228</v>
      </c>
      <c r="N2116" t="s">
        <v>29</v>
      </c>
      <c r="O2116">
        <v>2</v>
      </c>
      <c r="P2116" t="s">
        <v>1416</v>
      </c>
      <c r="Q2116"/>
      <c r="R2116">
        <v>1.6</v>
      </c>
      <c r="S2116">
        <v>2.4</v>
      </c>
      <c r="T2116" t="s">
        <v>1397</v>
      </c>
    </row>
    <row r="2117" spans="2:20" hidden="1" x14ac:dyDescent="0.45">
      <c r="C2117" s="29" t="s">
        <v>3077</v>
      </c>
      <c r="F2117" t="s">
        <v>1414</v>
      </c>
      <c r="G2117" t="s">
        <v>1415</v>
      </c>
      <c r="H2117" t="s">
        <v>281</v>
      </c>
      <c r="I2117" t="s">
        <v>225</v>
      </c>
      <c r="K2117" t="s">
        <v>228</v>
      </c>
      <c r="N2117" t="s">
        <v>264</v>
      </c>
      <c r="O2117">
        <v>0.67</v>
      </c>
      <c r="P2117" t="s">
        <v>1417</v>
      </c>
      <c r="Q2117"/>
      <c r="R2117">
        <v>0.13400000000000001</v>
      </c>
      <c r="S2117">
        <v>3.35</v>
      </c>
      <c r="T2117" t="s">
        <v>1397</v>
      </c>
    </row>
    <row r="2118" spans="2:20" hidden="1" x14ac:dyDescent="0.45">
      <c r="C2118" s="29" t="s">
        <v>3077</v>
      </c>
      <c r="F2118" t="s">
        <v>1414</v>
      </c>
      <c r="G2118" t="s">
        <v>1415</v>
      </c>
      <c r="H2118" t="s">
        <v>281</v>
      </c>
      <c r="I2118" t="s">
        <v>225</v>
      </c>
      <c r="K2118" t="s">
        <v>228</v>
      </c>
      <c r="N2118" t="s">
        <v>303</v>
      </c>
      <c r="O2118">
        <v>1.56</v>
      </c>
      <c r="P2118" t="s">
        <v>234</v>
      </c>
      <c r="Q2118"/>
      <c r="R2118">
        <v>1.1000000000000001</v>
      </c>
      <c r="S2118">
        <v>2</v>
      </c>
      <c r="T2118" t="s">
        <v>1418</v>
      </c>
    </row>
    <row r="2119" spans="2:20" hidden="1" x14ac:dyDescent="0.45">
      <c r="C2119" s="29" t="s">
        <v>3077</v>
      </c>
      <c r="F2119" t="s">
        <v>1414</v>
      </c>
      <c r="G2119" t="s">
        <v>1415</v>
      </c>
      <c r="H2119" t="s">
        <v>281</v>
      </c>
      <c r="I2119" t="s">
        <v>225</v>
      </c>
      <c r="K2119" t="s">
        <v>228</v>
      </c>
      <c r="N2119" t="s">
        <v>253</v>
      </c>
      <c r="O2119">
        <v>2.19</v>
      </c>
      <c r="P2119" t="s">
        <v>234</v>
      </c>
      <c r="Q2119"/>
      <c r="R2119">
        <v>0.6</v>
      </c>
      <c r="S2119">
        <v>3.8</v>
      </c>
      <c r="T2119" t="s">
        <v>1418</v>
      </c>
    </row>
    <row r="2120" spans="2:20" hidden="1" x14ac:dyDescent="0.45">
      <c r="C2120" s="29" t="s">
        <v>3077</v>
      </c>
      <c r="F2120" t="s">
        <v>1414</v>
      </c>
      <c r="G2120" t="s">
        <v>1415</v>
      </c>
      <c r="H2120" t="s">
        <v>281</v>
      </c>
      <c r="I2120" t="s">
        <v>225</v>
      </c>
      <c r="K2120" t="s">
        <v>228</v>
      </c>
      <c r="N2120" t="s">
        <v>358</v>
      </c>
      <c r="O2120">
        <v>0.63</v>
      </c>
      <c r="P2120" t="s">
        <v>1417</v>
      </c>
      <c r="Q2120"/>
      <c r="R2120">
        <v>0.126</v>
      </c>
      <c r="S2120">
        <v>3.15</v>
      </c>
      <c r="T2120" t="s">
        <v>1397</v>
      </c>
    </row>
    <row r="2121" spans="2:20" hidden="1" x14ac:dyDescent="0.45">
      <c r="B2121" s="29" t="s">
        <v>27</v>
      </c>
      <c r="C2121" s="29" t="s">
        <v>3077</v>
      </c>
      <c r="F2121" t="s">
        <v>1414</v>
      </c>
      <c r="G2121" t="s">
        <v>1415</v>
      </c>
      <c r="H2121" t="s">
        <v>281</v>
      </c>
      <c r="I2121" t="s">
        <v>225</v>
      </c>
      <c r="K2121" t="s">
        <v>228</v>
      </c>
      <c r="N2121" t="s">
        <v>27</v>
      </c>
      <c r="O2121">
        <v>0.89</v>
      </c>
      <c r="P2121" t="s">
        <v>237</v>
      </c>
      <c r="Q2121"/>
      <c r="R2121">
        <v>0.3</v>
      </c>
      <c r="S2121">
        <v>3</v>
      </c>
      <c r="T2121" t="s">
        <v>1397</v>
      </c>
    </row>
    <row r="2122" spans="2:20" hidden="1" x14ac:dyDescent="0.45">
      <c r="B2122" s="29" t="s">
        <v>25</v>
      </c>
      <c r="C2122" s="29" t="s">
        <v>3077</v>
      </c>
      <c r="F2122" t="s">
        <v>1414</v>
      </c>
      <c r="G2122" t="s">
        <v>1415</v>
      </c>
      <c r="H2122" t="s">
        <v>281</v>
      </c>
      <c r="I2122" t="s">
        <v>225</v>
      </c>
      <c r="K2122" t="s">
        <v>228</v>
      </c>
      <c r="N2122" t="s">
        <v>25</v>
      </c>
      <c r="O2122">
        <v>133</v>
      </c>
      <c r="P2122" t="s">
        <v>237</v>
      </c>
      <c r="Q2122"/>
      <c r="R2122">
        <v>45</v>
      </c>
      <c r="S2122">
        <v>400</v>
      </c>
      <c r="T2122" t="s">
        <v>1419</v>
      </c>
    </row>
    <row r="2123" spans="2:20" hidden="1" x14ac:dyDescent="0.45">
      <c r="C2123" s="29" t="s">
        <v>3077</v>
      </c>
      <c r="F2123" t="s">
        <v>1420</v>
      </c>
      <c r="G2123" t="s">
        <v>1421</v>
      </c>
      <c r="H2123" t="s">
        <v>1189</v>
      </c>
      <c r="I2123" t="s">
        <v>275</v>
      </c>
      <c r="J2123" t="s">
        <v>228</v>
      </c>
      <c r="K2123" t="s">
        <v>228</v>
      </c>
      <c r="M2123" t="s">
        <v>228</v>
      </c>
      <c r="N2123" t="s">
        <v>262</v>
      </c>
      <c r="O2123">
        <v>0.44</v>
      </c>
      <c r="P2123" t="s">
        <v>1422</v>
      </c>
      <c r="Q2123"/>
      <c r="R2123">
        <v>0.26</v>
      </c>
      <c r="S2123">
        <v>1.3</v>
      </c>
      <c r="T2123" t="s">
        <v>1423</v>
      </c>
    </row>
    <row r="2124" spans="2:20" hidden="1" x14ac:dyDescent="0.45">
      <c r="B2124" s="29" t="s">
        <v>43</v>
      </c>
      <c r="F2124" t="s">
        <v>1424</v>
      </c>
      <c r="G2124" t="s">
        <v>1425</v>
      </c>
      <c r="H2124" t="s">
        <v>274</v>
      </c>
      <c r="I2124" t="s">
        <v>225</v>
      </c>
      <c r="J2124" t="s">
        <v>1426</v>
      </c>
      <c r="K2124" t="s">
        <v>228</v>
      </c>
      <c r="N2124" t="s">
        <v>28</v>
      </c>
      <c r="O2124">
        <v>9</v>
      </c>
      <c r="P2124" t="s">
        <v>1427</v>
      </c>
      <c r="Q2124"/>
      <c r="R2124">
        <v>2</v>
      </c>
      <c r="S2124">
        <v>80</v>
      </c>
      <c r="T2124" t="s">
        <v>1428</v>
      </c>
    </row>
    <row r="2125" spans="2:20" hidden="1" x14ac:dyDescent="0.45">
      <c r="B2125" s="29" t="s">
        <v>26</v>
      </c>
      <c r="F2125" t="s">
        <v>1424</v>
      </c>
      <c r="G2125" t="s">
        <v>1425</v>
      </c>
      <c r="H2125" t="s">
        <v>1251</v>
      </c>
      <c r="I2125" t="s">
        <v>225</v>
      </c>
      <c r="J2125" t="s">
        <v>1429</v>
      </c>
      <c r="K2125" t="s">
        <v>228</v>
      </c>
      <c r="N2125" t="s">
        <v>26</v>
      </c>
      <c r="O2125">
        <v>13</v>
      </c>
      <c r="P2125" t="s">
        <v>1430</v>
      </c>
      <c r="Q2125"/>
      <c r="R2125">
        <v>4</v>
      </c>
      <c r="S2125">
        <v>40</v>
      </c>
      <c r="T2125" t="s">
        <v>1191</v>
      </c>
    </row>
    <row r="2126" spans="2:20" hidden="1" x14ac:dyDescent="0.45">
      <c r="B2126" s="29" t="s">
        <v>24</v>
      </c>
      <c r="F2126" t="s">
        <v>1424</v>
      </c>
      <c r="G2126" t="s">
        <v>1425</v>
      </c>
      <c r="H2126" t="s">
        <v>1251</v>
      </c>
      <c r="I2126" t="s">
        <v>225</v>
      </c>
      <c r="J2126" t="s">
        <v>1429</v>
      </c>
      <c r="K2126" t="s">
        <v>228</v>
      </c>
      <c r="N2126" t="s">
        <v>261</v>
      </c>
      <c r="O2126">
        <v>34</v>
      </c>
      <c r="P2126" t="s">
        <v>1430</v>
      </c>
      <c r="Q2126"/>
      <c r="R2126">
        <v>10</v>
      </c>
      <c r="S2126">
        <v>100</v>
      </c>
      <c r="T2126" t="s">
        <v>1191</v>
      </c>
    </row>
    <row r="2127" spans="2:20" hidden="1" x14ac:dyDescent="0.45">
      <c r="B2127" s="29" t="s">
        <v>30</v>
      </c>
      <c r="F2127" t="s">
        <v>1424</v>
      </c>
      <c r="G2127" t="s">
        <v>1425</v>
      </c>
      <c r="H2127" t="s">
        <v>1251</v>
      </c>
      <c r="I2127" t="s">
        <v>225</v>
      </c>
      <c r="J2127" t="s">
        <v>1429</v>
      </c>
      <c r="K2127" t="s">
        <v>228</v>
      </c>
      <c r="N2127" t="s">
        <v>30</v>
      </c>
      <c r="O2127">
        <v>9</v>
      </c>
      <c r="P2127" t="s">
        <v>229</v>
      </c>
      <c r="Q2127"/>
      <c r="R2127">
        <v>2</v>
      </c>
      <c r="S2127">
        <v>18</v>
      </c>
      <c r="T2127" t="s">
        <v>1431</v>
      </c>
    </row>
    <row r="2128" spans="2:20" hidden="1" x14ac:dyDescent="0.45">
      <c r="B2128" s="29" t="s">
        <v>25</v>
      </c>
      <c r="F2128" t="s">
        <v>1424</v>
      </c>
      <c r="G2128" t="s">
        <v>1425</v>
      </c>
      <c r="H2128" t="s">
        <v>277</v>
      </c>
      <c r="I2128" t="s">
        <v>225</v>
      </c>
      <c r="J2128" t="s">
        <v>1432</v>
      </c>
      <c r="K2128" t="s">
        <v>228</v>
      </c>
      <c r="N2128" t="s">
        <v>25</v>
      </c>
      <c r="O2128">
        <v>5400</v>
      </c>
      <c r="P2128" t="s">
        <v>1430</v>
      </c>
      <c r="Q2128"/>
      <c r="R2128">
        <v>1800</v>
      </c>
      <c r="S2128">
        <v>16000</v>
      </c>
      <c r="T2128" t="s">
        <v>1191</v>
      </c>
    </row>
    <row r="2129" spans="2:20" hidden="1" x14ac:dyDescent="0.45">
      <c r="B2129" s="29" t="s">
        <v>26</v>
      </c>
      <c r="F2129" t="s">
        <v>1424</v>
      </c>
      <c r="G2129" t="s">
        <v>1425</v>
      </c>
      <c r="H2129" t="s">
        <v>281</v>
      </c>
      <c r="I2129" t="s">
        <v>225</v>
      </c>
      <c r="J2129" t="s">
        <v>1433</v>
      </c>
      <c r="K2129" t="s">
        <v>228</v>
      </c>
      <c r="N2129" t="s">
        <v>26</v>
      </c>
      <c r="O2129">
        <v>140</v>
      </c>
      <c r="P2129" t="s">
        <v>1430</v>
      </c>
      <c r="Q2129"/>
      <c r="R2129">
        <v>50</v>
      </c>
      <c r="S2129">
        <v>400</v>
      </c>
      <c r="T2129" t="s">
        <v>1191</v>
      </c>
    </row>
    <row r="2130" spans="2:20" hidden="1" x14ac:dyDescent="0.45">
      <c r="B2130" s="29" t="s">
        <v>25</v>
      </c>
      <c r="F2130" t="s">
        <v>1424</v>
      </c>
      <c r="G2130" t="s">
        <v>1425</v>
      </c>
      <c r="H2130" t="s">
        <v>274</v>
      </c>
      <c r="I2130" t="s">
        <v>225</v>
      </c>
      <c r="J2130" t="s">
        <v>1426</v>
      </c>
      <c r="K2130" t="s">
        <v>228</v>
      </c>
      <c r="N2130" t="s">
        <v>25</v>
      </c>
      <c r="O2130">
        <v>2900</v>
      </c>
      <c r="P2130" t="s">
        <v>1430</v>
      </c>
      <c r="Q2130"/>
      <c r="R2130">
        <v>1000</v>
      </c>
      <c r="S2130">
        <v>9000</v>
      </c>
      <c r="T2130" t="s">
        <v>1191</v>
      </c>
    </row>
    <row r="2131" spans="2:20" hidden="1" x14ac:dyDescent="0.45">
      <c r="B2131" s="29" t="s">
        <v>24</v>
      </c>
      <c r="F2131" t="s">
        <v>1424</v>
      </c>
      <c r="G2131" t="s">
        <v>1425</v>
      </c>
      <c r="H2131" t="s">
        <v>277</v>
      </c>
      <c r="I2131" t="s">
        <v>225</v>
      </c>
      <c r="J2131" t="s">
        <v>1432</v>
      </c>
      <c r="K2131" t="s">
        <v>228</v>
      </c>
      <c r="N2131" t="s">
        <v>261</v>
      </c>
      <c r="O2131">
        <v>500</v>
      </c>
      <c r="P2131" t="s">
        <v>1430</v>
      </c>
      <c r="Q2131"/>
      <c r="R2131">
        <v>170</v>
      </c>
      <c r="S2131">
        <v>1500</v>
      </c>
      <c r="T2131" t="s">
        <v>1191</v>
      </c>
    </row>
    <row r="2132" spans="2:20" hidden="1" x14ac:dyDescent="0.45">
      <c r="C2132" s="29" t="s">
        <v>3076</v>
      </c>
      <c r="F2132" t="s">
        <v>1434</v>
      </c>
      <c r="G2132" t="s">
        <v>1435</v>
      </c>
      <c r="H2132" t="s">
        <v>286</v>
      </c>
      <c r="I2132" t="s">
        <v>1403</v>
      </c>
      <c r="K2132" t="s">
        <v>228</v>
      </c>
      <c r="L2132" t="s">
        <v>1436</v>
      </c>
      <c r="N2132" t="s">
        <v>1437</v>
      </c>
      <c r="O2132">
        <v>0.92500000000000004</v>
      </c>
      <c r="Q2132"/>
      <c r="R2132">
        <v>0.61699999999999999</v>
      </c>
      <c r="S2132">
        <v>1</v>
      </c>
      <c r="T2132" t="s">
        <v>1438</v>
      </c>
    </row>
    <row r="2133" spans="2:20" hidden="1" x14ac:dyDescent="0.45">
      <c r="B2133" s="29" t="s">
        <v>43</v>
      </c>
      <c r="C2133" s="29" t="s">
        <v>3076</v>
      </c>
      <c r="F2133" t="s">
        <v>1434</v>
      </c>
      <c r="G2133" t="s">
        <v>1435</v>
      </c>
      <c r="H2133" t="s">
        <v>286</v>
      </c>
      <c r="I2133" t="s">
        <v>1403</v>
      </c>
      <c r="K2133" t="s">
        <v>228</v>
      </c>
      <c r="L2133" t="s">
        <v>1436</v>
      </c>
      <c r="N2133" t="s">
        <v>1439</v>
      </c>
      <c r="O2133">
        <v>0.4</v>
      </c>
      <c r="Q2133"/>
      <c r="R2133">
        <v>0.26700000000000002</v>
      </c>
      <c r="S2133">
        <v>0.6</v>
      </c>
      <c r="T2133" t="s">
        <v>1438</v>
      </c>
    </row>
    <row r="2134" spans="2:20" hidden="1" x14ac:dyDescent="0.45">
      <c r="B2134" s="29" t="s">
        <v>27</v>
      </c>
      <c r="C2134" s="29" t="s">
        <v>3076</v>
      </c>
      <c r="F2134" t="s">
        <v>1434</v>
      </c>
      <c r="G2134" t="s">
        <v>1435</v>
      </c>
      <c r="H2134" t="s">
        <v>286</v>
      </c>
      <c r="I2134" t="s">
        <v>1403</v>
      </c>
      <c r="K2134" t="s">
        <v>228</v>
      </c>
      <c r="L2134" t="s">
        <v>1436</v>
      </c>
      <c r="N2134" t="s">
        <v>1440</v>
      </c>
      <c r="O2134">
        <v>0.34</v>
      </c>
      <c r="Q2134"/>
      <c r="R2134">
        <v>0.22700000000000001</v>
      </c>
      <c r="S2134">
        <v>0.51</v>
      </c>
      <c r="T2134" t="s">
        <v>1438</v>
      </c>
    </row>
    <row r="2135" spans="2:20" hidden="1" x14ac:dyDescent="0.45">
      <c r="B2135" s="29" t="s">
        <v>43</v>
      </c>
      <c r="C2135" s="29" t="s">
        <v>3076</v>
      </c>
      <c r="F2135" t="s">
        <v>1441</v>
      </c>
      <c r="G2135" t="s">
        <v>1442</v>
      </c>
      <c r="H2135" t="s">
        <v>289</v>
      </c>
      <c r="I2135" t="s">
        <v>225</v>
      </c>
      <c r="J2135" t="s">
        <v>1443</v>
      </c>
      <c r="K2135" t="s">
        <v>228</v>
      </c>
      <c r="N2135" t="s">
        <v>28</v>
      </c>
      <c r="O2135">
        <v>30</v>
      </c>
      <c r="P2135" t="s">
        <v>1444</v>
      </c>
      <c r="Q2135"/>
      <c r="R2135">
        <v>10</v>
      </c>
      <c r="S2135">
        <v>80</v>
      </c>
      <c r="T2135" t="s">
        <v>1445</v>
      </c>
    </row>
    <row r="2136" spans="2:20" hidden="1" x14ac:dyDescent="0.45">
      <c r="B2136" s="29" t="s">
        <v>30</v>
      </c>
      <c r="C2136" s="29" t="s">
        <v>3076</v>
      </c>
      <c r="F2136" t="s">
        <v>1441</v>
      </c>
      <c r="G2136" t="s">
        <v>1442</v>
      </c>
      <c r="H2136" t="s">
        <v>289</v>
      </c>
      <c r="I2136" t="s">
        <v>225</v>
      </c>
      <c r="J2136" t="s">
        <v>1443</v>
      </c>
      <c r="K2136" t="s">
        <v>228</v>
      </c>
      <c r="N2136" t="s">
        <v>30</v>
      </c>
      <c r="O2136">
        <v>0.46</v>
      </c>
      <c r="P2136" t="s">
        <v>229</v>
      </c>
      <c r="Q2136"/>
      <c r="R2136">
        <v>0.23</v>
      </c>
      <c r="S2136">
        <v>0.92</v>
      </c>
      <c r="T2136" t="s">
        <v>1446</v>
      </c>
    </row>
    <row r="2137" spans="2:20" hidden="1" x14ac:dyDescent="0.45">
      <c r="B2137" s="29" t="s">
        <v>27</v>
      </c>
      <c r="C2137" s="29" t="s">
        <v>3076</v>
      </c>
      <c r="F2137" t="s">
        <v>1441</v>
      </c>
      <c r="G2137" t="s">
        <v>1442</v>
      </c>
      <c r="H2137" t="s">
        <v>289</v>
      </c>
      <c r="I2137" t="s">
        <v>225</v>
      </c>
      <c r="J2137" t="s">
        <v>1443</v>
      </c>
      <c r="K2137" t="s">
        <v>228</v>
      </c>
      <c r="N2137" t="s">
        <v>27</v>
      </c>
      <c r="O2137">
        <v>200</v>
      </c>
      <c r="P2137" t="s">
        <v>1444</v>
      </c>
      <c r="Q2137"/>
      <c r="R2137">
        <v>60</v>
      </c>
      <c r="S2137">
        <v>400</v>
      </c>
      <c r="T2137" t="s">
        <v>1445</v>
      </c>
    </row>
    <row r="2138" spans="2:20" hidden="1" x14ac:dyDescent="0.45">
      <c r="B2138" s="29" t="s">
        <v>27</v>
      </c>
      <c r="C2138" s="29" t="s">
        <v>3076</v>
      </c>
      <c r="F2138" t="s">
        <v>1441</v>
      </c>
      <c r="G2138" t="s">
        <v>1442</v>
      </c>
      <c r="H2138" t="s">
        <v>289</v>
      </c>
      <c r="I2138" t="s">
        <v>225</v>
      </c>
      <c r="J2138" t="s">
        <v>1443</v>
      </c>
      <c r="K2138" t="s">
        <v>228</v>
      </c>
      <c r="N2138" t="s">
        <v>27</v>
      </c>
      <c r="O2138">
        <v>200</v>
      </c>
      <c r="P2138" t="s">
        <v>1444</v>
      </c>
      <c r="Q2138"/>
      <c r="R2138">
        <v>60</v>
      </c>
      <c r="S2138">
        <v>400</v>
      </c>
      <c r="T2138" t="s">
        <v>1445</v>
      </c>
    </row>
    <row r="2139" spans="2:20" hidden="1" x14ac:dyDescent="0.45">
      <c r="B2139" s="29" t="s">
        <v>30</v>
      </c>
      <c r="C2139" s="29" t="s">
        <v>3076</v>
      </c>
      <c r="F2139" t="s">
        <v>1441</v>
      </c>
      <c r="G2139" t="s">
        <v>1442</v>
      </c>
      <c r="H2139" t="s">
        <v>286</v>
      </c>
      <c r="I2139" t="s">
        <v>225</v>
      </c>
      <c r="J2139" t="s">
        <v>1443</v>
      </c>
      <c r="K2139" t="s">
        <v>228</v>
      </c>
      <c r="N2139" t="s">
        <v>30</v>
      </c>
      <c r="O2139">
        <v>0.46</v>
      </c>
      <c r="P2139" t="s">
        <v>229</v>
      </c>
      <c r="Q2139"/>
      <c r="R2139">
        <v>0.23</v>
      </c>
      <c r="S2139">
        <v>0.92</v>
      </c>
      <c r="T2139" t="s">
        <v>1446</v>
      </c>
    </row>
    <row r="2140" spans="2:20" hidden="1" x14ac:dyDescent="0.45">
      <c r="B2140" s="29" t="s">
        <v>43</v>
      </c>
      <c r="C2140" s="29" t="s">
        <v>3076</v>
      </c>
      <c r="F2140" t="s">
        <v>1441</v>
      </c>
      <c r="G2140" t="s">
        <v>1442</v>
      </c>
      <c r="H2140" t="s">
        <v>286</v>
      </c>
      <c r="I2140" t="s">
        <v>225</v>
      </c>
      <c r="J2140" t="s">
        <v>1443</v>
      </c>
      <c r="K2140" t="s">
        <v>228</v>
      </c>
      <c r="N2140" t="s">
        <v>28</v>
      </c>
      <c r="O2140">
        <v>700</v>
      </c>
      <c r="P2140" t="s">
        <v>1444</v>
      </c>
      <c r="Q2140"/>
      <c r="R2140">
        <v>300</v>
      </c>
      <c r="S2140">
        <v>2000</v>
      </c>
      <c r="T2140" t="s">
        <v>1445</v>
      </c>
    </row>
    <row r="2141" spans="2:20" hidden="1" x14ac:dyDescent="0.45">
      <c r="B2141" s="29" t="s">
        <v>43</v>
      </c>
      <c r="C2141" s="29" t="s">
        <v>3076</v>
      </c>
      <c r="F2141" t="s">
        <v>1441</v>
      </c>
      <c r="G2141" t="s">
        <v>1442</v>
      </c>
      <c r="H2141" t="s">
        <v>286</v>
      </c>
      <c r="I2141" t="s">
        <v>225</v>
      </c>
      <c r="J2141" t="s">
        <v>1443</v>
      </c>
      <c r="K2141" t="s">
        <v>228</v>
      </c>
      <c r="N2141" t="s">
        <v>28</v>
      </c>
      <c r="O2141">
        <v>700</v>
      </c>
      <c r="P2141" t="s">
        <v>1444</v>
      </c>
      <c r="Q2141"/>
      <c r="R2141">
        <v>300</v>
      </c>
      <c r="S2141">
        <v>2000</v>
      </c>
      <c r="T2141" t="s">
        <v>1445</v>
      </c>
    </row>
    <row r="2142" spans="2:20" hidden="1" x14ac:dyDescent="0.45">
      <c r="B2142" s="29" t="s">
        <v>24</v>
      </c>
      <c r="F2142" t="s">
        <v>1447</v>
      </c>
      <c r="G2142" t="s">
        <v>1448</v>
      </c>
      <c r="H2142" t="s">
        <v>277</v>
      </c>
      <c r="I2142" t="s">
        <v>225</v>
      </c>
      <c r="J2142" t="s">
        <v>1449</v>
      </c>
      <c r="K2142" t="s">
        <v>228</v>
      </c>
      <c r="N2142" t="s">
        <v>261</v>
      </c>
      <c r="O2142">
        <v>500</v>
      </c>
      <c r="P2142" t="s">
        <v>1450</v>
      </c>
      <c r="Q2142"/>
      <c r="R2142">
        <v>100</v>
      </c>
      <c r="S2142">
        <v>2800</v>
      </c>
      <c r="T2142" t="s">
        <v>446</v>
      </c>
    </row>
    <row r="2143" spans="2:20" hidden="1" x14ac:dyDescent="0.45">
      <c r="B2143" s="29" t="s">
        <v>30</v>
      </c>
      <c r="F2143" t="s">
        <v>1447</v>
      </c>
      <c r="G2143" t="s">
        <v>1448</v>
      </c>
      <c r="H2143" t="s">
        <v>274</v>
      </c>
      <c r="I2143" t="s">
        <v>225</v>
      </c>
      <c r="J2143" t="s">
        <v>1451</v>
      </c>
      <c r="K2143" t="s">
        <v>228</v>
      </c>
      <c r="N2143" t="s">
        <v>30</v>
      </c>
      <c r="O2143">
        <v>6.2E-2</v>
      </c>
      <c r="P2143" t="s">
        <v>229</v>
      </c>
      <c r="Q2143"/>
      <c r="R2143">
        <v>3.1E-2</v>
      </c>
      <c r="S2143">
        <v>0.12</v>
      </c>
      <c r="T2143" t="s">
        <v>1452</v>
      </c>
    </row>
    <row r="2144" spans="2:20" hidden="1" x14ac:dyDescent="0.45">
      <c r="B2144" s="29" t="s">
        <v>43</v>
      </c>
      <c r="F2144" t="s">
        <v>1447</v>
      </c>
      <c r="G2144" t="s">
        <v>1448</v>
      </c>
      <c r="H2144" t="s">
        <v>274</v>
      </c>
      <c r="I2144" t="s">
        <v>225</v>
      </c>
      <c r="J2144" t="s">
        <v>1451</v>
      </c>
      <c r="K2144" t="s">
        <v>228</v>
      </c>
      <c r="N2144" t="s">
        <v>28</v>
      </c>
      <c r="O2144">
        <v>8</v>
      </c>
      <c r="P2144" t="s">
        <v>1450</v>
      </c>
      <c r="Q2144"/>
      <c r="R2144">
        <v>4</v>
      </c>
      <c r="S2144">
        <v>24</v>
      </c>
      <c r="T2144" t="s">
        <v>1445</v>
      </c>
    </row>
    <row r="2145" spans="2:20" hidden="1" x14ac:dyDescent="0.45">
      <c r="B2145" s="29" t="s">
        <v>27</v>
      </c>
      <c r="F2145" t="s">
        <v>1447</v>
      </c>
      <c r="G2145" t="s">
        <v>1448</v>
      </c>
      <c r="H2145" t="s">
        <v>277</v>
      </c>
      <c r="I2145" t="s">
        <v>225</v>
      </c>
      <c r="J2145" t="s">
        <v>1449</v>
      </c>
      <c r="K2145" t="s">
        <v>228</v>
      </c>
      <c r="N2145" t="s">
        <v>27</v>
      </c>
      <c r="O2145">
        <v>590</v>
      </c>
      <c r="P2145" t="s">
        <v>1450</v>
      </c>
      <c r="Q2145"/>
      <c r="R2145">
        <v>70</v>
      </c>
      <c r="S2145">
        <v>5000</v>
      </c>
      <c r="T2145" t="s">
        <v>1445</v>
      </c>
    </row>
    <row r="2146" spans="2:20" hidden="1" x14ac:dyDescent="0.45">
      <c r="F2146" t="s">
        <v>1447</v>
      </c>
      <c r="G2146" t="s">
        <v>1448</v>
      </c>
      <c r="H2146" t="s">
        <v>1453</v>
      </c>
      <c r="I2146" t="s">
        <v>275</v>
      </c>
      <c r="K2146" t="s">
        <v>228</v>
      </c>
      <c r="N2146" t="s">
        <v>267</v>
      </c>
      <c r="O2146">
        <v>0.37</v>
      </c>
      <c r="P2146" t="s">
        <v>1450</v>
      </c>
      <c r="Q2146"/>
      <c r="R2146">
        <v>0.13</v>
      </c>
      <c r="S2146">
        <v>0.56000000000000005</v>
      </c>
      <c r="T2146" t="s">
        <v>1454</v>
      </c>
    </row>
    <row r="2147" spans="2:20" hidden="1" x14ac:dyDescent="0.45">
      <c r="F2147" t="s">
        <v>1447</v>
      </c>
      <c r="G2147" t="s">
        <v>1448</v>
      </c>
      <c r="H2147" t="s">
        <v>1453</v>
      </c>
      <c r="I2147" t="s">
        <v>275</v>
      </c>
      <c r="K2147" t="s">
        <v>228</v>
      </c>
      <c r="N2147" t="s">
        <v>303</v>
      </c>
      <c r="O2147">
        <v>0.8</v>
      </c>
      <c r="P2147" t="s">
        <v>1450</v>
      </c>
      <c r="Q2147"/>
      <c r="R2147">
        <v>0.02</v>
      </c>
      <c r="S2147">
        <v>8.9</v>
      </c>
      <c r="T2147" t="s">
        <v>1454</v>
      </c>
    </row>
    <row r="2148" spans="2:20" hidden="1" x14ac:dyDescent="0.45">
      <c r="F2148" t="s">
        <v>1447</v>
      </c>
      <c r="G2148" t="s">
        <v>1448</v>
      </c>
      <c r="H2148" t="s">
        <v>1453</v>
      </c>
      <c r="I2148" t="s">
        <v>275</v>
      </c>
      <c r="K2148" t="s">
        <v>228</v>
      </c>
      <c r="N2148" t="s">
        <v>253</v>
      </c>
      <c r="O2148">
        <v>0.13</v>
      </c>
      <c r="P2148" t="s">
        <v>1450</v>
      </c>
      <c r="Q2148"/>
      <c r="R2148">
        <v>0.01</v>
      </c>
      <c r="S2148">
        <v>0.28000000000000003</v>
      </c>
      <c r="T2148" t="s">
        <v>1454</v>
      </c>
    </row>
    <row r="2149" spans="2:20" hidden="1" x14ac:dyDescent="0.45">
      <c r="F2149" t="s">
        <v>1447</v>
      </c>
      <c r="G2149" t="s">
        <v>1448</v>
      </c>
      <c r="H2149" t="s">
        <v>1453</v>
      </c>
      <c r="I2149" t="s">
        <v>275</v>
      </c>
      <c r="K2149" t="s">
        <v>228</v>
      </c>
      <c r="N2149" t="s">
        <v>279</v>
      </c>
      <c r="O2149">
        <v>0.49</v>
      </c>
      <c r="P2149" t="s">
        <v>1450</v>
      </c>
      <c r="Q2149"/>
      <c r="R2149">
        <v>0.02</v>
      </c>
      <c r="S2149">
        <v>1</v>
      </c>
      <c r="T2149" t="s">
        <v>1454</v>
      </c>
    </row>
    <row r="2150" spans="2:20" hidden="1" x14ac:dyDescent="0.45">
      <c r="B2150" s="29" t="s">
        <v>43</v>
      </c>
      <c r="F2150" t="s">
        <v>1447</v>
      </c>
      <c r="G2150" t="s">
        <v>1448</v>
      </c>
      <c r="H2150" t="s">
        <v>301</v>
      </c>
      <c r="I2150" t="s">
        <v>1403</v>
      </c>
      <c r="J2150" t="s">
        <v>1455</v>
      </c>
      <c r="K2150" t="s">
        <v>228</v>
      </c>
      <c r="L2150" t="s">
        <v>1456</v>
      </c>
      <c r="N2150" t="s">
        <v>1439</v>
      </c>
      <c r="O2150">
        <v>0.75</v>
      </c>
      <c r="Q2150"/>
      <c r="R2150">
        <v>0.25</v>
      </c>
      <c r="S2150">
        <v>0.92</v>
      </c>
      <c r="T2150" t="s">
        <v>1457</v>
      </c>
    </row>
    <row r="2151" spans="2:20" hidden="1" x14ac:dyDescent="0.45">
      <c r="B2151" s="29" t="s">
        <v>27</v>
      </c>
      <c r="F2151" t="s">
        <v>1447</v>
      </c>
      <c r="G2151" t="s">
        <v>1448</v>
      </c>
      <c r="H2151" t="s">
        <v>301</v>
      </c>
      <c r="I2151" t="s">
        <v>1403</v>
      </c>
      <c r="J2151" t="s">
        <v>1455</v>
      </c>
      <c r="K2151" t="s">
        <v>228</v>
      </c>
      <c r="L2151" t="s">
        <v>1456</v>
      </c>
      <c r="N2151" t="s">
        <v>1440</v>
      </c>
      <c r="O2151">
        <v>0.75</v>
      </c>
      <c r="Q2151"/>
      <c r="R2151">
        <v>0.25</v>
      </c>
      <c r="S2151">
        <v>0.92</v>
      </c>
      <c r="T2151" t="s">
        <v>1457</v>
      </c>
    </row>
    <row r="2152" spans="2:20" hidden="1" x14ac:dyDescent="0.45">
      <c r="F2152" t="s">
        <v>1447</v>
      </c>
      <c r="G2152" t="s">
        <v>1448</v>
      </c>
      <c r="H2152" t="s">
        <v>301</v>
      </c>
      <c r="I2152" t="s">
        <v>1403</v>
      </c>
      <c r="J2152" t="s">
        <v>1455</v>
      </c>
      <c r="K2152" t="s">
        <v>228</v>
      </c>
      <c r="L2152" t="s">
        <v>1456</v>
      </c>
      <c r="N2152" t="s">
        <v>1437</v>
      </c>
      <c r="O2152">
        <v>0.75</v>
      </c>
      <c r="Q2152"/>
      <c r="R2152">
        <v>0.25</v>
      </c>
      <c r="S2152">
        <v>0.92</v>
      </c>
      <c r="T2152" t="s">
        <v>1457</v>
      </c>
    </row>
    <row r="2153" spans="2:20" hidden="1" x14ac:dyDescent="0.45">
      <c r="F2153" t="s">
        <v>1447</v>
      </c>
      <c r="G2153" t="s">
        <v>1448</v>
      </c>
      <c r="H2153" t="s">
        <v>1251</v>
      </c>
      <c r="I2153" t="s">
        <v>1403</v>
      </c>
      <c r="J2153" t="s">
        <v>1458</v>
      </c>
      <c r="K2153" t="s">
        <v>228</v>
      </c>
      <c r="L2153" t="s">
        <v>1459</v>
      </c>
      <c r="N2153" t="s">
        <v>1437</v>
      </c>
      <c r="O2153">
        <v>0.75</v>
      </c>
      <c r="Q2153"/>
      <c r="R2153">
        <v>0.25</v>
      </c>
      <c r="S2153">
        <v>0.92</v>
      </c>
      <c r="T2153" t="s">
        <v>1457</v>
      </c>
    </row>
    <row r="2154" spans="2:20" hidden="1" x14ac:dyDescent="0.45">
      <c r="F2154" t="s">
        <v>1447</v>
      </c>
      <c r="G2154" t="s">
        <v>1448</v>
      </c>
      <c r="H2154" t="s">
        <v>289</v>
      </c>
      <c r="I2154" t="s">
        <v>225</v>
      </c>
      <c r="J2154" t="s">
        <v>1460</v>
      </c>
      <c r="K2154" t="s">
        <v>228</v>
      </c>
      <c r="N2154" t="s">
        <v>279</v>
      </c>
      <c r="O2154">
        <v>0.24</v>
      </c>
      <c r="P2154" t="s">
        <v>1450</v>
      </c>
      <c r="Q2154"/>
      <c r="R2154">
        <v>0.02</v>
      </c>
      <c r="S2154">
        <v>1</v>
      </c>
      <c r="T2154" t="s">
        <v>446</v>
      </c>
    </row>
    <row r="2155" spans="2:20" hidden="1" x14ac:dyDescent="0.45">
      <c r="B2155" s="29" t="s">
        <v>43</v>
      </c>
      <c r="F2155" t="s">
        <v>1447</v>
      </c>
      <c r="G2155" t="s">
        <v>1448</v>
      </c>
      <c r="H2155" t="s">
        <v>301</v>
      </c>
      <c r="I2155" t="s">
        <v>1403</v>
      </c>
      <c r="J2155" t="s">
        <v>1455</v>
      </c>
      <c r="K2155" t="s">
        <v>228</v>
      </c>
      <c r="L2155" t="s">
        <v>1459</v>
      </c>
      <c r="N2155" t="s">
        <v>1439</v>
      </c>
      <c r="O2155">
        <v>0.5</v>
      </c>
      <c r="Q2155"/>
      <c r="R2155">
        <v>0</v>
      </c>
      <c r="S2155">
        <v>0.83</v>
      </c>
      <c r="T2155" t="s">
        <v>1457</v>
      </c>
    </row>
    <row r="2156" spans="2:20" hidden="1" x14ac:dyDescent="0.45">
      <c r="F2156" t="s">
        <v>1447</v>
      </c>
      <c r="G2156" t="s">
        <v>1448</v>
      </c>
      <c r="H2156" t="s">
        <v>286</v>
      </c>
      <c r="I2156" t="s">
        <v>225</v>
      </c>
      <c r="J2156" t="s">
        <v>1461</v>
      </c>
      <c r="K2156" t="s">
        <v>228</v>
      </c>
      <c r="N2156" t="s">
        <v>242</v>
      </c>
      <c r="O2156">
        <v>0.08</v>
      </c>
      <c r="P2156" t="s">
        <v>1450</v>
      </c>
      <c r="Q2156"/>
      <c r="R2156">
        <v>0.01</v>
      </c>
      <c r="S2156">
        <v>0.13</v>
      </c>
      <c r="T2156" t="s">
        <v>1462</v>
      </c>
    </row>
    <row r="2157" spans="2:20" hidden="1" x14ac:dyDescent="0.45">
      <c r="B2157" s="29" t="s">
        <v>30</v>
      </c>
      <c r="F2157" t="s">
        <v>1447</v>
      </c>
      <c r="G2157" t="s">
        <v>1448</v>
      </c>
      <c r="H2157" t="s">
        <v>289</v>
      </c>
      <c r="I2157" t="s">
        <v>225</v>
      </c>
      <c r="J2157" t="s">
        <v>1460</v>
      </c>
      <c r="K2157" t="s">
        <v>228</v>
      </c>
      <c r="N2157" t="s">
        <v>30</v>
      </c>
      <c r="O2157">
        <v>6.2E-2</v>
      </c>
      <c r="P2157" t="s">
        <v>229</v>
      </c>
      <c r="Q2157"/>
      <c r="R2157">
        <v>3.1E-2</v>
      </c>
      <c r="S2157">
        <v>0.12</v>
      </c>
      <c r="T2157" t="s">
        <v>1452</v>
      </c>
    </row>
    <row r="2158" spans="2:20" hidden="1" x14ac:dyDescent="0.45">
      <c r="C2158" s="29" t="s">
        <v>3079</v>
      </c>
      <c r="F2158" t="s">
        <v>1463</v>
      </c>
      <c r="G2158" t="s">
        <v>1464</v>
      </c>
      <c r="H2158" t="s">
        <v>1465</v>
      </c>
      <c r="I2158" t="s">
        <v>1403</v>
      </c>
      <c r="J2158" t="s">
        <v>1466</v>
      </c>
      <c r="K2158" t="s">
        <v>228</v>
      </c>
      <c r="L2158" t="s">
        <v>1467</v>
      </c>
      <c r="N2158" t="s">
        <v>236</v>
      </c>
      <c r="O2158">
        <v>0.9</v>
      </c>
      <c r="P2158" t="s">
        <v>1468</v>
      </c>
      <c r="Q2158"/>
      <c r="T2158" t="s">
        <v>1469</v>
      </c>
    </row>
    <row r="2159" spans="2:20" hidden="1" x14ac:dyDescent="0.45">
      <c r="B2159" s="29" t="s">
        <v>43</v>
      </c>
      <c r="C2159" s="29" t="s">
        <v>3079</v>
      </c>
      <c r="F2159" t="s">
        <v>1463</v>
      </c>
      <c r="G2159" t="s">
        <v>1464</v>
      </c>
      <c r="H2159" t="s">
        <v>1470</v>
      </c>
      <c r="I2159" t="s">
        <v>1403</v>
      </c>
      <c r="J2159" t="s">
        <v>1471</v>
      </c>
      <c r="K2159" t="s">
        <v>228</v>
      </c>
      <c r="L2159" t="s">
        <v>1472</v>
      </c>
      <c r="N2159" t="s">
        <v>28</v>
      </c>
      <c r="O2159">
        <v>0.5</v>
      </c>
      <c r="P2159" t="s">
        <v>1468</v>
      </c>
      <c r="Q2159"/>
      <c r="T2159" t="s">
        <v>1469</v>
      </c>
    </row>
    <row r="2160" spans="2:20" hidden="1" x14ac:dyDescent="0.45">
      <c r="B2160" s="29" t="s">
        <v>43</v>
      </c>
      <c r="C2160" s="29" t="s">
        <v>3079</v>
      </c>
      <c r="F2160" t="s">
        <v>1463</v>
      </c>
      <c r="G2160" t="s">
        <v>1464</v>
      </c>
      <c r="H2160" t="s">
        <v>1470</v>
      </c>
      <c r="I2160" t="s">
        <v>1403</v>
      </c>
      <c r="J2160" t="s">
        <v>1471</v>
      </c>
      <c r="K2160" t="s">
        <v>228</v>
      </c>
      <c r="L2160" t="s">
        <v>1473</v>
      </c>
      <c r="N2160" t="s">
        <v>28</v>
      </c>
      <c r="O2160">
        <v>0.75</v>
      </c>
      <c r="P2160" t="s">
        <v>1468</v>
      </c>
      <c r="Q2160"/>
      <c r="T2160" t="s">
        <v>1469</v>
      </c>
    </row>
    <row r="2161" spans="2:20" hidden="1" x14ac:dyDescent="0.45">
      <c r="C2161" s="29" t="s">
        <v>3079</v>
      </c>
      <c r="F2161" t="s">
        <v>1463</v>
      </c>
      <c r="G2161" t="s">
        <v>1464</v>
      </c>
      <c r="H2161" t="s">
        <v>1470</v>
      </c>
      <c r="I2161" t="s">
        <v>1403</v>
      </c>
      <c r="J2161" t="s">
        <v>1471</v>
      </c>
      <c r="K2161" t="s">
        <v>228</v>
      </c>
      <c r="L2161" t="s">
        <v>1474</v>
      </c>
      <c r="N2161" t="s">
        <v>236</v>
      </c>
      <c r="O2161">
        <v>1</v>
      </c>
      <c r="P2161" t="s">
        <v>1468</v>
      </c>
      <c r="Q2161"/>
      <c r="T2161" t="s">
        <v>1469</v>
      </c>
    </row>
    <row r="2162" spans="2:20" hidden="1" x14ac:dyDescent="0.45">
      <c r="B2162" s="29" t="s">
        <v>43</v>
      </c>
      <c r="C2162" s="29" t="s">
        <v>3079</v>
      </c>
      <c r="F2162" t="s">
        <v>1463</v>
      </c>
      <c r="G2162" t="s">
        <v>1464</v>
      </c>
      <c r="H2162" t="s">
        <v>1465</v>
      </c>
      <c r="I2162" t="s">
        <v>1403</v>
      </c>
      <c r="J2162" t="s">
        <v>1466</v>
      </c>
      <c r="K2162" t="s">
        <v>228</v>
      </c>
      <c r="L2162" t="s">
        <v>1475</v>
      </c>
      <c r="N2162" t="s">
        <v>28</v>
      </c>
      <c r="O2162">
        <v>0.85</v>
      </c>
      <c r="P2162" t="s">
        <v>1468</v>
      </c>
      <c r="Q2162"/>
      <c r="T2162" t="s">
        <v>1469</v>
      </c>
    </row>
    <row r="2163" spans="2:20" hidden="1" x14ac:dyDescent="0.45">
      <c r="B2163" s="29" t="s">
        <v>43</v>
      </c>
      <c r="C2163" s="29" t="s">
        <v>3079</v>
      </c>
      <c r="F2163" t="s">
        <v>1463</v>
      </c>
      <c r="G2163" t="s">
        <v>1464</v>
      </c>
      <c r="H2163" t="s">
        <v>1470</v>
      </c>
      <c r="I2163" t="s">
        <v>1403</v>
      </c>
      <c r="J2163" t="s">
        <v>1471</v>
      </c>
      <c r="K2163" t="s">
        <v>228</v>
      </c>
      <c r="L2163" t="s">
        <v>1474</v>
      </c>
      <c r="N2163" t="s">
        <v>28</v>
      </c>
      <c r="O2163">
        <v>1</v>
      </c>
      <c r="P2163" t="s">
        <v>1468</v>
      </c>
      <c r="Q2163"/>
      <c r="T2163" t="s">
        <v>1469</v>
      </c>
    </row>
    <row r="2164" spans="2:20" hidden="1" x14ac:dyDescent="0.45">
      <c r="B2164" s="29" t="s">
        <v>43</v>
      </c>
      <c r="C2164" s="29" t="s">
        <v>3079</v>
      </c>
      <c r="F2164" t="s">
        <v>1463</v>
      </c>
      <c r="G2164" t="s">
        <v>1464</v>
      </c>
      <c r="H2164" t="s">
        <v>1465</v>
      </c>
      <c r="I2164" t="s">
        <v>1403</v>
      </c>
      <c r="J2164" t="s">
        <v>1466</v>
      </c>
      <c r="K2164" t="s">
        <v>228</v>
      </c>
      <c r="L2164" t="s">
        <v>1467</v>
      </c>
      <c r="N2164" t="s">
        <v>28</v>
      </c>
      <c r="O2164">
        <v>0.9</v>
      </c>
      <c r="P2164" t="s">
        <v>1468</v>
      </c>
      <c r="Q2164"/>
      <c r="T2164" t="s">
        <v>1469</v>
      </c>
    </row>
    <row r="2165" spans="2:20" hidden="1" x14ac:dyDescent="0.45">
      <c r="C2165" s="29" t="s">
        <v>3079</v>
      </c>
      <c r="F2165" t="s">
        <v>1463</v>
      </c>
      <c r="G2165" t="s">
        <v>1464</v>
      </c>
      <c r="H2165" t="s">
        <v>1470</v>
      </c>
      <c r="I2165" t="s">
        <v>1403</v>
      </c>
      <c r="J2165" t="s">
        <v>1471</v>
      </c>
      <c r="K2165" t="s">
        <v>228</v>
      </c>
      <c r="L2165" t="s">
        <v>1476</v>
      </c>
      <c r="N2165" t="s">
        <v>236</v>
      </c>
      <c r="O2165">
        <v>0.95</v>
      </c>
      <c r="P2165" t="s">
        <v>1468</v>
      </c>
      <c r="Q2165"/>
      <c r="T2165" t="s">
        <v>1469</v>
      </c>
    </row>
    <row r="2166" spans="2:20" hidden="1" x14ac:dyDescent="0.45">
      <c r="B2166" s="29" t="s">
        <v>43</v>
      </c>
      <c r="C2166" s="29" t="s">
        <v>3079</v>
      </c>
      <c r="F2166" t="s">
        <v>1463</v>
      </c>
      <c r="G2166" t="s">
        <v>1464</v>
      </c>
      <c r="H2166" t="s">
        <v>1348</v>
      </c>
      <c r="I2166" t="s">
        <v>225</v>
      </c>
      <c r="J2166" t="s">
        <v>1477</v>
      </c>
      <c r="K2166" t="s">
        <v>228</v>
      </c>
      <c r="M2166" t="s">
        <v>228</v>
      </c>
      <c r="N2166" t="s">
        <v>28</v>
      </c>
      <c r="O2166">
        <v>1.3999999999999999E-4</v>
      </c>
      <c r="P2166" t="s">
        <v>1478</v>
      </c>
      <c r="Q2166"/>
      <c r="T2166" t="s">
        <v>1469</v>
      </c>
    </row>
    <row r="2167" spans="2:20" hidden="1" x14ac:dyDescent="0.45">
      <c r="C2167" s="29" t="s">
        <v>3079</v>
      </c>
      <c r="F2167" t="s">
        <v>1463</v>
      </c>
      <c r="G2167" t="s">
        <v>1464</v>
      </c>
      <c r="H2167" t="s">
        <v>1348</v>
      </c>
      <c r="I2167" t="s">
        <v>225</v>
      </c>
      <c r="J2167" t="s">
        <v>1477</v>
      </c>
      <c r="K2167" t="s">
        <v>228</v>
      </c>
      <c r="M2167" t="s">
        <v>228</v>
      </c>
      <c r="N2167" t="s">
        <v>236</v>
      </c>
      <c r="O2167">
        <v>1.5E-3</v>
      </c>
      <c r="P2167" t="s">
        <v>1478</v>
      </c>
      <c r="Q2167"/>
      <c r="T2167" t="s">
        <v>1469</v>
      </c>
    </row>
    <row r="2168" spans="2:20" hidden="1" x14ac:dyDescent="0.45">
      <c r="B2168" s="29" t="s">
        <v>43</v>
      </c>
      <c r="F2168" t="s">
        <v>1479</v>
      </c>
      <c r="G2168" t="s">
        <v>1480</v>
      </c>
      <c r="H2168" t="s">
        <v>281</v>
      </c>
      <c r="I2168" t="s">
        <v>275</v>
      </c>
      <c r="J2168" t="s">
        <v>228</v>
      </c>
      <c r="K2168" t="s">
        <v>228</v>
      </c>
      <c r="M2168" t="s">
        <v>228</v>
      </c>
      <c r="N2168" t="s">
        <v>28</v>
      </c>
      <c r="O2168">
        <v>0.23</v>
      </c>
      <c r="P2168" t="s">
        <v>1481</v>
      </c>
      <c r="Q2168"/>
      <c r="R2168">
        <v>0.02</v>
      </c>
      <c r="S2168">
        <v>0.7</v>
      </c>
      <c r="T2168" t="s">
        <v>1482</v>
      </c>
    </row>
    <row r="2169" spans="2:20" hidden="1" x14ac:dyDescent="0.45">
      <c r="F2169" t="s">
        <v>1479</v>
      </c>
      <c r="G2169" t="s">
        <v>1480</v>
      </c>
      <c r="H2169" t="s">
        <v>281</v>
      </c>
      <c r="I2169" t="s">
        <v>275</v>
      </c>
      <c r="J2169" t="s">
        <v>228</v>
      </c>
      <c r="K2169" t="s">
        <v>228</v>
      </c>
      <c r="M2169" t="s">
        <v>228</v>
      </c>
      <c r="N2169" t="s">
        <v>236</v>
      </c>
      <c r="O2169">
        <v>7.7</v>
      </c>
      <c r="P2169" t="s">
        <v>1481</v>
      </c>
      <c r="Q2169"/>
      <c r="R2169">
        <v>0.8</v>
      </c>
      <c r="S2169">
        <v>20</v>
      </c>
      <c r="T2169" t="s">
        <v>1482</v>
      </c>
    </row>
    <row r="2170" spans="2:20" hidden="1" x14ac:dyDescent="0.45">
      <c r="B2170" s="29" t="s">
        <v>27</v>
      </c>
      <c r="F2170" t="s">
        <v>1483</v>
      </c>
      <c r="G2170" t="s">
        <v>1484</v>
      </c>
      <c r="H2170" t="s">
        <v>286</v>
      </c>
      <c r="I2170" t="s">
        <v>225</v>
      </c>
      <c r="J2170" t="s">
        <v>1485</v>
      </c>
      <c r="K2170" t="s">
        <v>228</v>
      </c>
      <c r="N2170" t="s">
        <v>27</v>
      </c>
      <c r="O2170">
        <v>8.1999999999999993</v>
      </c>
      <c r="P2170" t="s">
        <v>1486</v>
      </c>
      <c r="Q2170"/>
      <c r="R2170">
        <v>4.0999999999999996</v>
      </c>
      <c r="S2170">
        <v>16.399999999999999</v>
      </c>
      <c r="T2170" t="s">
        <v>1487</v>
      </c>
    </row>
    <row r="2171" spans="2:20" hidden="1" x14ac:dyDescent="0.45">
      <c r="F2171" t="s">
        <v>1483</v>
      </c>
      <c r="G2171" t="s">
        <v>1484</v>
      </c>
      <c r="H2171" t="s">
        <v>286</v>
      </c>
      <c r="I2171" t="s">
        <v>225</v>
      </c>
      <c r="J2171" t="s">
        <v>1485</v>
      </c>
      <c r="K2171" t="s">
        <v>228</v>
      </c>
      <c r="N2171" t="s">
        <v>236</v>
      </c>
      <c r="O2171">
        <v>16.399999999999999</v>
      </c>
      <c r="P2171" t="s">
        <v>1486</v>
      </c>
      <c r="Q2171"/>
      <c r="R2171">
        <v>8.1999999999999993</v>
      </c>
      <c r="S2171">
        <v>32.799999999999997</v>
      </c>
      <c r="T2171" t="s">
        <v>1488</v>
      </c>
    </row>
    <row r="2172" spans="2:20" hidden="1" x14ac:dyDescent="0.45">
      <c r="F2172" t="s">
        <v>1483</v>
      </c>
      <c r="G2172" t="s">
        <v>1484</v>
      </c>
      <c r="H2172" t="s">
        <v>281</v>
      </c>
      <c r="I2172" t="s">
        <v>225</v>
      </c>
      <c r="J2172" t="s">
        <v>1489</v>
      </c>
      <c r="K2172" t="s">
        <v>228</v>
      </c>
      <c r="N2172" t="s">
        <v>236</v>
      </c>
      <c r="O2172">
        <v>12</v>
      </c>
      <c r="P2172" t="s">
        <v>1490</v>
      </c>
      <c r="Q2172"/>
      <c r="R2172">
        <v>6</v>
      </c>
      <c r="S2172">
        <v>24</v>
      </c>
      <c r="T2172" t="s">
        <v>1488</v>
      </c>
    </row>
    <row r="2173" spans="2:20" hidden="1" x14ac:dyDescent="0.45">
      <c r="C2173" s="29" t="s">
        <v>372</v>
      </c>
      <c r="F2173" t="s">
        <v>1491</v>
      </c>
      <c r="G2173" t="s">
        <v>1492</v>
      </c>
      <c r="H2173" t="s">
        <v>286</v>
      </c>
      <c r="I2173" t="s">
        <v>275</v>
      </c>
      <c r="K2173" t="s">
        <v>228</v>
      </c>
      <c r="N2173" t="s">
        <v>400</v>
      </c>
      <c r="O2173">
        <v>0.01</v>
      </c>
      <c r="P2173" t="s">
        <v>1493</v>
      </c>
      <c r="Q2173"/>
      <c r="R2173">
        <v>6.0000000000000001E-3</v>
      </c>
      <c r="S2173">
        <v>3.2000000000000001E-2</v>
      </c>
      <c r="T2173" t="s">
        <v>1494</v>
      </c>
    </row>
    <row r="2174" spans="2:20" hidden="1" x14ac:dyDescent="0.45">
      <c r="B2174" s="29" t="s">
        <v>24</v>
      </c>
      <c r="C2174" s="29" t="s">
        <v>372</v>
      </c>
      <c r="F2174" t="s">
        <v>1491</v>
      </c>
      <c r="G2174" t="s">
        <v>1492</v>
      </c>
      <c r="H2174" t="s">
        <v>284</v>
      </c>
      <c r="I2174" t="s">
        <v>225</v>
      </c>
      <c r="J2174" t="s">
        <v>1495</v>
      </c>
      <c r="K2174" t="s">
        <v>228</v>
      </c>
      <c r="N2174" t="s">
        <v>261</v>
      </c>
      <c r="O2174">
        <v>0.09</v>
      </c>
      <c r="P2174" t="s">
        <v>1496</v>
      </c>
      <c r="Q2174"/>
      <c r="R2174">
        <v>0.01</v>
      </c>
      <c r="S2174">
        <v>0.3</v>
      </c>
      <c r="T2174" t="s">
        <v>1494</v>
      </c>
    </row>
    <row r="2175" spans="2:20" hidden="1" x14ac:dyDescent="0.45">
      <c r="B2175" s="29" t="s">
        <v>24</v>
      </c>
      <c r="C2175" s="29" t="s">
        <v>372</v>
      </c>
      <c r="F2175" t="s">
        <v>1497</v>
      </c>
      <c r="G2175" t="s">
        <v>1498</v>
      </c>
      <c r="H2175" t="s">
        <v>1295</v>
      </c>
      <c r="I2175" t="s">
        <v>225</v>
      </c>
      <c r="K2175" t="s">
        <v>228</v>
      </c>
      <c r="N2175" t="s">
        <v>261</v>
      </c>
      <c r="O2175">
        <v>2.4</v>
      </c>
      <c r="P2175" t="s">
        <v>1499</v>
      </c>
      <c r="Q2175"/>
      <c r="R2175">
        <v>1</v>
      </c>
      <c r="S2175">
        <v>4.5</v>
      </c>
      <c r="T2175" t="s">
        <v>1500</v>
      </c>
    </row>
    <row r="2176" spans="2:20" hidden="1" x14ac:dyDescent="0.45">
      <c r="B2176" s="29" t="s">
        <v>27</v>
      </c>
      <c r="C2176" s="29" t="s">
        <v>372</v>
      </c>
      <c r="F2176" t="s">
        <v>1497</v>
      </c>
      <c r="G2176" t="s">
        <v>1498</v>
      </c>
      <c r="H2176" t="s">
        <v>1501</v>
      </c>
      <c r="I2176" t="s">
        <v>225</v>
      </c>
      <c r="K2176" t="s">
        <v>228</v>
      </c>
      <c r="N2176" t="s">
        <v>27</v>
      </c>
      <c r="O2176">
        <v>0.24</v>
      </c>
      <c r="P2176" t="s">
        <v>1499</v>
      </c>
      <c r="Q2176"/>
      <c r="R2176">
        <v>0.12</v>
      </c>
      <c r="S2176">
        <v>0.48</v>
      </c>
      <c r="T2176" t="s">
        <v>1438</v>
      </c>
    </row>
    <row r="2177" spans="2:20" hidden="1" x14ac:dyDescent="0.45">
      <c r="C2177" s="29" t="s">
        <v>372</v>
      </c>
      <c r="F2177" t="s">
        <v>1497</v>
      </c>
      <c r="G2177" t="s">
        <v>1498</v>
      </c>
      <c r="H2177" t="s">
        <v>1295</v>
      </c>
      <c r="I2177" t="s">
        <v>225</v>
      </c>
      <c r="K2177" t="s">
        <v>228</v>
      </c>
      <c r="N2177" t="s">
        <v>236</v>
      </c>
      <c r="O2177">
        <v>31</v>
      </c>
      <c r="P2177" t="s">
        <v>1502</v>
      </c>
      <c r="Q2177"/>
      <c r="R2177">
        <v>17</v>
      </c>
      <c r="S2177">
        <v>61</v>
      </c>
      <c r="T2177" t="s">
        <v>1500</v>
      </c>
    </row>
    <row r="2178" spans="2:20" hidden="1" x14ac:dyDescent="0.45">
      <c r="B2178" s="29" t="s">
        <v>27</v>
      </c>
      <c r="C2178" s="29" t="s">
        <v>372</v>
      </c>
      <c r="F2178" t="s">
        <v>1497</v>
      </c>
      <c r="G2178" t="s">
        <v>1498</v>
      </c>
      <c r="H2178" t="s">
        <v>1316</v>
      </c>
      <c r="I2178" t="s">
        <v>225</v>
      </c>
      <c r="J2178" t="s">
        <v>1503</v>
      </c>
      <c r="K2178" t="s">
        <v>228</v>
      </c>
      <c r="N2178" t="s">
        <v>27</v>
      </c>
      <c r="O2178">
        <v>100</v>
      </c>
      <c r="P2178" t="s">
        <v>1502</v>
      </c>
      <c r="Q2178"/>
      <c r="R2178">
        <v>20</v>
      </c>
      <c r="S2178">
        <v>500</v>
      </c>
      <c r="T2178" t="s">
        <v>1438</v>
      </c>
    </row>
    <row r="2179" spans="2:20" hidden="1" x14ac:dyDescent="0.45">
      <c r="B2179" s="29" t="s">
        <v>29</v>
      </c>
      <c r="C2179" s="29" t="s">
        <v>372</v>
      </c>
      <c r="F2179" t="s">
        <v>1497</v>
      </c>
      <c r="G2179" t="s">
        <v>1498</v>
      </c>
      <c r="H2179" t="s">
        <v>1234</v>
      </c>
      <c r="I2179" t="s">
        <v>225</v>
      </c>
      <c r="J2179" t="s">
        <v>1504</v>
      </c>
      <c r="K2179" t="s">
        <v>228</v>
      </c>
      <c r="N2179" t="s">
        <v>29</v>
      </c>
      <c r="O2179">
        <v>9050</v>
      </c>
      <c r="P2179" t="s">
        <v>1505</v>
      </c>
      <c r="Q2179"/>
      <c r="R2179">
        <v>1100</v>
      </c>
      <c r="S2179">
        <v>17000</v>
      </c>
      <c r="T2179" t="s">
        <v>1506</v>
      </c>
    </row>
    <row r="2180" spans="2:20" hidden="1" x14ac:dyDescent="0.45">
      <c r="B2180" s="29" t="s">
        <v>29</v>
      </c>
      <c r="C2180" s="29" t="s">
        <v>372</v>
      </c>
      <c r="F2180" t="s">
        <v>1497</v>
      </c>
      <c r="G2180" t="s">
        <v>1498</v>
      </c>
      <c r="H2180" t="s">
        <v>1221</v>
      </c>
      <c r="I2180" t="s">
        <v>225</v>
      </c>
      <c r="J2180" t="s">
        <v>1507</v>
      </c>
      <c r="K2180" t="s">
        <v>228</v>
      </c>
      <c r="N2180" t="s">
        <v>29</v>
      </c>
      <c r="O2180">
        <v>7000</v>
      </c>
      <c r="P2180" t="s">
        <v>1505</v>
      </c>
      <c r="Q2180"/>
      <c r="R2180">
        <v>3000</v>
      </c>
      <c r="S2180">
        <v>10000</v>
      </c>
      <c r="T2180" t="s">
        <v>1191</v>
      </c>
    </row>
    <row r="2181" spans="2:20" hidden="1" x14ac:dyDescent="0.45">
      <c r="C2181" s="29" t="s">
        <v>372</v>
      </c>
      <c r="F2181" t="s">
        <v>1497</v>
      </c>
      <c r="G2181" t="s">
        <v>1498</v>
      </c>
      <c r="H2181" t="s">
        <v>443</v>
      </c>
      <c r="I2181" t="s">
        <v>225</v>
      </c>
      <c r="K2181" t="s">
        <v>228</v>
      </c>
      <c r="L2181" t="s">
        <v>1508</v>
      </c>
      <c r="N2181" t="s">
        <v>400</v>
      </c>
      <c r="O2181">
        <v>30</v>
      </c>
      <c r="P2181" t="s">
        <v>1509</v>
      </c>
      <c r="Q2181"/>
      <c r="R2181">
        <v>0.1</v>
      </c>
      <c r="S2181">
        <v>40</v>
      </c>
      <c r="T2181" t="s">
        <v>1510</v>
      </c>
    </row>
    <row r="2182" spans="2:20" hidden="1" x14ac:dyDescent="0.45">
      <c r="C2182" s="29" t="s">
        <v>372</v>
      </c>
      <c r="F2182" t="s">
        <v>1497</v>
      </c>
      <c r="G2182" t="s">
        <v>1498</v>
      </c>
      <c r="H2182" t="s">
        <v>1267</v>
      </c>
      <c r="I2182" t="s">
        <v>225</v>
      </c>
      <c r="K2182" t="s">
        <v>228</v>
      </c>
      <c r="N2182" t="s">
        <v>236</v>
      </c>
      <c r="O2182">
        <v>300</v>
      </c>
      <c r="P2182" t="s">
        <v>1490</v>
      </c>
      <c r="Q2182"/>
      <c r="R2182">
        <v>150</v>
      </c>
      <c r="S2182">
        <v>600</v>
      </c>
      <c r="T2182" t="s">
        <v>1438</v>
      </c>
    </row>
    <row r="2183" spans="2:20" hidden="1" x14ac:dyDescent="0.45">
      <c r="B2183" s="29" t="s">
        <v>30</v>
      </c>
      <c r="C2183" s="29" t="s">
        <v>372</v>
      </c>
      <c r="F2183" t="s">
        <v>1497</v>
      </c>
      <c r="G2183" t="s">
        <v>1498</v>
      </c>
      <c r="H2183" t="s">
        <v>439</v>
      </c>
      <c r="I2183" t="s">
        <v>225</v>
      </c>
      <c r="J2183" t="s">
        <v>1511</v>
      </c>
      <c r="K2183" t="s">
        <v>228</v>
      </c>
      <c r="N2183" t="s">
        <v>30</v>
      </c>
      <c r="O2183">
        <v>2</v>
      </c>
      <c r="P2183" t="s">
        <v>229</v>
      </c>
      <c r="Q2183"/>
      <c r="R2183">
        <v>1</v>
      </c>
      <c r="S2183">
        <v>4</v>
      </c>
      <c r="T2183" t="s">
        <v>1512</v>
      </c>
    </row>
    <row r="2184" spans="2:20" hidden="1" x14ac:dyDescent="0.45">
      <c r="B2184" s="29" t="s">
        <v>24</v>
      </c>
      <c r="C2184" s="29" t="s">
        <v>372</v>
      </c>
      <c r="F2184" t="s">
        <v>1497</v>
      </c>
      <c r="G2184" t="s">
        <v>1498</v>
      </c>
      <c r="H2184" t="s">
        <v>1513</v>
      </c>
      <c r="I2184" t="s">
        <v>225</v>
      </c>
      <c r="J2184" t="s">
        <v>1514</v>
      </c>
      <c r="K2184" t="s">
        <v>228</v>
      </c>
      <c r="N2184" t="s">
        <v>261</v>
      </c>
      <c r="O2184">
        <v>1.6000000000000001E-3</v>
      </c>
      <c r="P2184" t="s">
        <v>1499</v>
      </c>
      <c r="Q2184"/>
      <c r="R2184">
        <v>8.0000000000000004E-4</v>
      </c>
      <c r="S2184">
        <v>3.2000000000000002E-3</v>
      </c>
      <c r="T2184" t="s">
        <v>1515</v>
      </c>
    </row>
    <row r="2185" spans="2:20" hidden="1" x14ac:dyDescent="0.45">
      <c r="B2185" s="29" t="s">
        <v>24</v>
      </c>
      <c r="C2185" s="29" t="s">
        <v>372</v>
      </c>
      <c r="F2185" t="s">
        <v>1497</v>
      </c>
      <c r="G2185" t="s">
        <v>1498</v>
      </c>
      <c r="H2185" t="s">
        <v>1516</v>
      </c>
      <c r="I2185" t="s">
        <v>225</v>
      </c>
      <c r="J2185" t="s">
        <v>1517</v>
      </c>
      <c r="K2185" t="s">
        <v>228</v>
      </c>
      <c r="N2185" t="s">
        <v>261</v>
      </c>
      <c r="O2185">
        <v>9</v>
      </c>
      <c r="P2185" t="s">
        <v>1499</v>
      </c>
      <c r="Q2185"/>
      <c r="R2185">
        <v>8</v>
      </c>
      <c r="S2185">
        <v>10</v>
      </c>
      <c r="T2185" t="s">
        <v>1510</v>
      </c>
    </row>
    <row r="2186" spans="2:20" hidden="1" x14ac:dyDescent="0.45">
      <c r="B2186" s="29" t="s">
        <v>26</v>
      </c>
      <c r="C2186" s="29" t="s">
        <v>372</v>
      </c>
      <c r="F2186" t="s">
        <v>1518</v>
      </c>
      <c r="G2186" t="s">
        <v>1519</v>
      </c>
      <c r="H2186" t="s">
        <v>296</v>
      </c>
      <c r="I2186" t="s">
        <v>225</v>
      </c>
      <c r="J2186" t="s">
        <v>1520</v>
      </c>
      <c r="K2186" t="s">
        <v>228</v>
      </c>
      <c r="M2186" t="s">
        <v>1521</v>
      </c>
      <c r="N2186" t="s">
        <v>26</v>
      </c>
      <c r="O2186">
        <v>3500</v>
      </c>
      <c r="P2186" t="s">
        <v>1522</v>
      </c>
      <c r="Q2186"/>
      <c r="R2186">
        <v>2000</v>
      </c>
      <c r="S2186">
        <v>8600</v>
      </c>
      <c r="T2186" t="s">
        <v>1523</v>
      </c>
    </row>
    <row r="2187" spans="2:20" hidden="1" x14ac:dyDescent="0.45">
      <c r="B2187" s="29" t="s">
        <v>26</v>
      </c>
      <c r="C2187" s="29" t="s">
        <v>372</v>
      </c>
      <c r="F2187" t="s">
        <v>1518</v>
      </c>
      <c r="G2187" t="s">
        <v>1519</v>
      </c>
      <c r="H2187" t="s">
        <v>306</v>
      </c>
      <c r="I2187" t="s">
        <v>225</v>
      </c>
      <c r="J2187" t="s">
        <v>1524</v>
      </c>
      <c r="K2187" t="s">
        <v>228</v>
      </c>
      <c r="N2187" t="s">
        <v>26</v>
      </c>
      <c r="O2187">
        <v>500</v>
      </c>
      <c r="P2187" t="s">
        <v>1522</v>
      </c>
      <c r="Q2187"/>
      <c r="R2187">
        <v>100</v>
      </c>
      <c r="S2187">
        <v>1000</v>
      </c>
      <c r="T2187" t="s">
        <v>1523</v>
      </c>
    </row>
    <row r="2188" spans="2:20" hidden="1" x14ac:dyDescent="0.45">
      <c r="C2188" s="29" t="s">
        <v>372</v>
      </c>
      <c r="F2188" t="s">
        <v>1525</v>
      </c>
      <c r="G2188" t="s">
        <v>1526</v>
      </c>
      <c r="H2188" t="s">
        <v>243</v>
      </c>
      <c r="I2188" t="s">
        <v>225</v>
      </c>
      <c r="J2188" t="s">
        <v>1527</v>
      </c>
      <c r="K2188" t="s">
        <v>228</v>
      </c>
      <c r="N2188" t="s">
        <v>236</v>
      </c>
      <c r="O2188">
        <v>0.2</v>
      </c>
      <c r="P2188" t="s">
        <v>1509</v>
      </c>
      <c r="Q2188"/>
      <c r="R2188">
        <v>0.1</v>
      </c>
      <c r="S2188">
        <v>0.3</v>
      </c>
      <c r="T2188" t="s">
        <v>1528</v>
      </c>
    </row>
    <row r="2189" spans="2:20" hidden="1" x14ac:dyDescent="0.45">
      <c r="B2189" s="29" t="s">
        <v>25</v>
      </c>
      <c r="C2189" s="29" t="s">
        <v>372</v>
      </c>
      <c r="F2189" t="s">
        <v>1525</v>
      </c>
      <c r="G2189" t="s">
        <v>1526</v>
      </c>
      <c r="H2189" t="s">
        <v>243</v>
      </c>
      <c r="I2189" t="s">
        <v>225</v>
      </c>
      <c r="J2189" t="s">
        <v>1527</v>
      </c>
      <c r="K2189" t="s">
        <v>228</v>
      </c>
      <c r="N2189" t="s">
        <v>25</v>
      </c>
      <c r="O2189">
        <v>159</v>
      </c>
      <c r="P2189" t="s">
        <v>1509</v>
      </c>
      <c r="Q2189"/>
      <c r="R2189">
        <v>80</v>
      </c>
      <c r="S2189">
        <v>300</v>
      </c>
      <c r="T2189" t="s">
        <v>1528</v>
      </c>
    </row>
    <row r="2190" spans="2:20" hidden="1" x14ac:dyDescent="0.45">
      <c r="B2190" s="29" t="s">
        <v>26</v>
      </c>
      <c r="C2190" s="29" t="s">
        <v>372</v>
      </c>
      <c r="F2190" t="s">
        <v>1525</v>
      </c>
      <c r="G2190" t="s">
        <v>1526</v>
      </c>
      <c r="H2190" t="s">
        <v>243</v>
      </c>
      <c r="I2190" t="s">
        <v>225</v>
      </c>
      <c r="J2190" t="s">
        <v>1527</v>
      </c>
      <c r="K2190" t="s">
        <v>228</v>
      </c>
      <c r="N2190" t="s">
        <v>26</v>
      </c>
      <c r="O2190">
        <v>0.1</v>
      </c>
      <c r="P2190" t="s">
        <v>1509</v>
      </c>
      <c r="Q2190"/>
      <c r="R2190">
        <v>0.05</v>
      </c>
      <c r="S2190">
        <v>0.2</v>
      </c>
      <c r="T2190" t="s">
        <v>1528</v>
      </c>
    </row>
    <row r="2191" spans="2:20" hidden="1" x14ac:dyDescent="0.45">
      <c r="C2191" s="29" t="s">
        <v>3078</v>
      </c>
      <c r="F2191" t="s">
        <v>1529</v>
      </c>
      <c r="G2191" t="s">
        <v>1530</v>
      </c>
      <c r="H2191" t="s">
        <v>255</v>
      </c>
      <c r="I2191" t="s">
        <v>225</v>
      </c>
      <c r="J2191" t="s">
        <v>1531</v>
      </c>
      <c r="K2191" t="s">
        <v>228</v>
      </c>
      <c r="N2191" t="s">
        <v>265</v>
      </c>
      <c r="O2191">
        <v>0.02</v>
      </c>
      <c r="P2191" t="s">
        <v>1532</v>
      </c>
      <c r="Q2191"/>
      <c r="R2191">
        <v>1E-3</v>
      </c>
      <c r="S2191">
        <v>0.46</v>
      </c>
      <c r="T2191" t="s">
        <v>357</v>
      </c>
    </row>
    <row r="2192" spans="2:20" hidden="1" x14ac:dyDescent="0.45">
      <c r="B2192" s="29" t="s">
        <v>30</v>
      </c>
      <c r="C2192" s="29" t="s">
        <v>3078</v>
      </c>
      <c r="F2192" t="s">
        <v>1529</v>
      </c>
      <c r="G2192" t="s">
        <v>1530</v>
      </c>
      <c r="H2192" t="s">
        <v>304</v>
      </c>
      <c r="I2192" t="s">
        <v>225</v>
      </c>
      <c r="J2192" t="s">
        <v>1533</v>
      </c>
      <c r="K2192" t="s">
        <v>228</v>
      </c>
      <c r="N2192" t="s">
        <v>30</v>
      </c>
      <c r="O2192">
        <v>0.36</v>
      </c>
      <c r="P2192" t="s">
        <v>229</v>
      </c>
      <c r="Q2192"/>
      <c r="R2192">
        <v>0.18</v>
      </c>
      <c r="S2192">
        <v>0.72</v>
      </c>
      <c r="T2192" t="s">
        <v>1534</v>
      </c>
    </row>
    <row r="2193" spans="2:20" hidden="1" x14ac:dyDescent="0.45">
      <c r="B2193" s="29" t="s">
        <v>43</v>
      </c>
      <c r="C2193" s="29" t="s">
        <v>3078</v>
      </c>
      <c r="F2193" t="s">
        <v>1529</v>
      </c>
      <c r="G2193" t="s">
        <v>1530</v>
      </c>
      <c r="H2193" t="s">
        <v>268</v>
      </c>
      <c r="I2193" t="s">
        <v>225</v>
      </c>
      <c r="J2193" t="s">
        <v>1533</v>
      </c>
      <c r="K2193" t="s">
        <v>228</v>
      </c>
      <c r="N2193" t="s">
        <v>28</v>
      </c>
      <c r="O2193">
        <v>21</v>
      </c>
      <c r="P2193" t="s">
        <v>1532</v>
      </c>
      <c r="Q2193"/>
      <c r="R2193">
        <v>1</v>
      </c>
      <c r="S2193">
        <v>550</v>
      </c>
      <c r="T2193" t="s">
        <v>1535</v>
      </c>
    </row>
    <row r="2194" spans="2:20" hidden="1" x14ac:dyDescent="0.45">
      <c r="B2194" s="29" t="s">
        <v>27</v>
      </c>
      <c r="C2194" s="29" t="s">
        <v>3078</v>
      </c>
      <c r="F2194" t="s">
        <v>1529</v>
      </c>
      <c r="G2194" t="s">
        <v>1530</v>
      </c>
      <c r="H2194" t="s">
        <v>231</v>
      </c>
      <c r="I2194" t="s">
        <v>225</v>
      </c>
      <c r="J2194" t="s">
        <v>1533</v>
      </c>
      <c r="K2194" t="s">
        <v>228</v>
      </c>
      <c r="N2194" t="s">
        <v>27</v>
      </c>
      <c r="O2194">
        <v>24</v>
      </c>
      <c r="P2194" t="s">
        <v>1532</v>
      </c>
      <c r="Q2194"/>
      <c r="R2194">
        <v>1</v>
      </c>
      <c r="S2194">
        <v>620</v>
      </c>
      <c r="T2194" t="s">
        <v>1535</v>
      </c>
    </row>
    <row r="2195" spans="2:20" hidden="1" x14ac:dyDescent="0.45">
      <c r="C2195" s="29" t="s">
        <v>3078</v>
      </c>
      <c r="F2195" t="s">
        <v>1529</v>
      </c>
      <c r="G2195" t="s">
        <v>1530</v>
      </c>
      <c r="H2195" t="s">
        <v>231</v>
      </c>
      <c r="I2195" t="s">
        <v>225</v>
      </c>
      <c r="J2195" t="s">
        <v>1533</v>
      </c>
      <c r="K2195" t="s">
        <v>228</v>
      </c>
      <c r="N2195" t="s">
        <v>279</v>
      </c>
      <c r="O2195">
        <v>0.06</v>
      </c>
      <c r="P2195" t="s">
        <v>1532</v>
      </c>
      <c r="Q2195"/>
      <c r="R2195">
        <v>0.03</v>
      </c>
      <c r="S2195">
        <v>0.3</v>
      </c>
      <c r="T2195" t="s">
        <v>1536</v>
      </c>
    </row>
    <row r="2196" spans="2:20" hidden="1" x14ac:dyDescent="0.45">
      <c r="C2196" s="29" t="s">
        <v>3078</v>
      </c>
      <c r="F2196" t="s">
        <v>1529</v>
      </c>
      <c r="G2196" t="s">
        <v>1530</v>
      </c>
      <c r="H2196" t="s">
        <v>268</v>
      </c>
      <c r="I2196" t="s">
        <v>225</v>
      </c>
      <c r="J2196" t="s">
        <v>1533</v>
      </c>
      <c r="K2196" t="s">
        <v>228</v>
      </c>
      <c r="N2196" t="s">
        <v>291</v>
      </c>
      <c r="O2196">
        <v>2.5</v>
      </c>
      <c r="P2196" t="s">
        <v>1537</v>
      </c>
      <c r="Q2196"/>
      <c r="R2196">
        <v>0.01</v>
      </c>
      <c r="S2196">
        <v>5</v>
      </c>
      <c r="T2196" t="s">
        <v>1386</v>
      </c>
    </row>
    <row r="2197" spans="2:20" hidden="1" x14ac:dyDescent="0.45">
      <c r="C2197" s="29" t="s">
        <v>3078</v>
      </c>
      <c r="F2197" t="s">
        <v>1529</v>
      </c>
      <c r="G2197" t="s">
        <v>1530</v>
      </c>
      <c r="H2197" t="s">
        <v>268</v>
      </c>
      <c r="I2197" t="s">
        <v>225</v>
      </c>
      <c r="J2197" t="s">
        <v>1533</v>
      </c>
      <c r="K2197" t="s">
        <v>228</v>
      </c>
      <c r="N2197" t="s">
        <v>265</v>
      </c>
      <c r="O2197">
        <v>0.02</v>
      </c>
      <c r="P2197" t="s">
        <v>1532</v>
      </c>
      <c r="Q2197"/>
      <c r="R2197">
        <v>1E-3</v>
      </c>
      <c r="S2197">
        <v>0.46</v>
      </c>
      <c r="T2197" t="s">
        <v>357</v>
      </c>
    </row>
    <row r="2198" spans="2:20" hidden="1" x14ac:dyDescent="0.45">
      <c r="C2198" s="29" t="s">
        <v>3078</v>
      </c>
      <c r="F2198" t="s">
        <v>1529</v>
      </c>
      <c r="G2198" t="s">
        <v>1530</v>
      </c>
      <c r="H2198" t="s">
        <v>268</v>
      </c>
      <c r="I2198" t="s">
        <v>225</v>
      </c>
      <c r="J2198" t="s">
        <v>1533</v>
      </c>
      <c r="K2198" t="s">
        <v>228</v>
      </c>
      <c r="N2198" t="s">
        <v>242</v>
      </c>
      <c r="O2198">
        <v>1.2999999999999999E-3</v>
      </c>
      <c r="P2198" t="s">
        <v>1532</v>
      </c>
      <c r="Q2198"/>
      <c r="R2198">
        <v>5.0000000000000001E-4</v>
      </c>
      <c r="S2198">
        <v>2E-3</v>
      </c>
      <c r="T2198" t="s">
        <v>1536</v>
      </c>
    </row>
    <row r="2199" spans="2:20" hidden="1" x14ac:dyDescent="0.45">
      <c r="C2199" s="29" t="s">
        <v>3078</v>
      </c>
      <c r="F2199" t="s">
        <v>1529</v>
      </c>
      <c r="G2199" t="s">
        <v>1530</v>
      </c>
      <c r="H2199" t="s">
        <v>268</v>
      </c>
      <c r="I2199" t="s">
        <v>225</v>
      </c>
      <c r="J2199" t="s">
        <v>1533</v>
      </c>
      <c r="K2199" t="s">
        <v>228</v>
      </c>
      <c r="N2199" t="s">
        <v>253</v>
      </c>
      <c r="O2199">
        <v>2.5000000000000001E-4</v>
      </c>
      <c r="P2199" t="s">
        <v>1532</v>
      </c>
      <c r="Q2199"/>
      <c r="R2199">
        <v>2.0000000000000001E-4</v>
      </c>
      <c r="S2199">
        <v>2.9999999999999997E-4</v>
      </c>
      <c r="T2199" t="s">
        <v>1536</v>
      </c>
    </row>
    <row r="2200" spans="2:20" hidden="1" x14ac:dyDescent="0.45">
      <c r="C2200" s="29" t="s">
        <v>3078</v>
      </c>
      <c r="F2200" t="s">
        <v>1529</v>
      </c>
      <c r="G2200" t="s">
        <v>1530</v>
      </c>
      <c r="H2200" t="s">
        <v>299</v>
      </c>
      <c r="I2200" t="s">
        <v>225</v>
      </c>
      <c r="J2200" t="s">
        <v>1538</v>
      </c>
      <c r="K2200" t="s">
        <v>228</v>
      </c>
      <c r="N2200" t="s">
        <v>262</v>
      </c>
      <c r="O2200">
        <v>1.84E-4</v>
      </c>
      <c r="P2200" t="s">
        <v>1539</v>
      </c>
      <c r="Q2200"/>
      <c r="R2200" s="27">
        <v>9.2E-5</v>
      </c>
      <c r="S2200">
        <v>2.7599999999999999E-4</v>
      </c>
      <c r="T2200" t="s">
        <v>1536</v>
      </c>
    </row>
    <row r="2201" spans="2:20" hidden="1" x14ac:dyDescent="0.45">
      <c r="C2201" s="29" t="s">
        <v>3078</v>
      </c>
      <c r="F2201" t="s">
        <v>1529</v>
      </c>
      <c r="G2201" t="s">
        <v>1530</v>
      </c>
      <c r="H2201" t="s">
        <v>293</v>
      </c>
      <c r="I2201" t="s">
        <v>225</v>
      </c>
      <c r="J2201" t="s">
        <v>1538</v>
      </c>
      <c r="K2201" t="s">
        <v>228</v>
      </c>
      <c r="N2201" t="s">
        <v>242</v>
      </c>
      <c r="O2201">
        <v>2.4000000000000001E-4</v>
      </c>
      <c r="P2201" t="s">
        <v>1540</v>
      </c>
      <c r="Q2201"/>
      <c r="R2201">
        <v>1.2E-4</v>
      </c>
      <c r="S2201">
        <v>3.6999999999999999E-4</v>
      </c>
      <c r="T2201" t="s">
        <v>1536</v>
      </c>
    </row>
    <row r="2202" spans="2:20" hidden="1" x14ac:dyDescent="0.45">
      <c r="B2202" s="29" t="s">
        <v>30</v>
      </c>
      <c r="C2202" s="29" t="s">
        <v>3078</v>
      </c>
      <c r="F2202" t="s">
        <v>1529</v>
      </c>
      <c r="G2202" t="s">
        <v>1530</v>
      </c>
      <c r="H2202" t="s">
        <v>293</v>
      </c>
      <c r="I2202" t="s">
        <v>225</v>
      </c>
      <c r="J2202" t="s">
        <v>1538</v>
      </c>
      <c r="K2202" t="s">
        <v>228</v>
      </c>
      <c r="N2202" t="s">
        <v>30</v>
      </c>
      <c r="O2202">
        <v>2.4</v>
      </c>
      <c r="P2202" t="s">
        <v>229</v>
      </c>
      <c r="Q2202"/>
      <c r="R2202">
        <v>0.09</v>
      </c>
      <c r="S2202">
        <v>0.34</v>
      </c>
      <c r="T2202" t="s">
        <v>1541</v>
      </c>
    </row>
    <row r="2203" spans="2:20" hidden="1" x14ac:dyDescent="0.45">
      <c r="C2203" s="29" t="s">
        <v>3078</v>
      </c>
      <c r="F2203" t="s">
        <v>1529</v>
      </c>
      <c r="G2203" t="s">
        <v>1530</v>
      </c>
      <c r="H2203" t="s">
        <v>299</v>
      </c>
      <c r="I2203" t="s">
        <v>225</v>
      </c>
      <c r="J2203" t="s">
        <v>1538</v>
      </c>
      <c r="K2203" t="s">
        <v>228</v>
      </c>
      <c r="N2203" t="s">
        <v>242</v>
      </c>
      <c r="O2203">
        <v>3.6000000000000002E-4</v>
      </c>
      <c r="P2203" t="s">
        <v>1540</v>
      </c>
      <c r="Q2203"/>
      <c r="R2203">
        <v>1.8000000000000001E-4</v>
      </c>
      <c r="S2203">
        <v>5.4000000000000001E-4</v>
      </c>
      <c r="T2203" t="s">
        <v>1536</v>
      </c>
    </row>
    <row r="2204" spans="2:20" hidden="1" x14ac:dyDescent="0.45">
      <c r="B2204" s="29" t="s">
        <v>27</v>
      </c>
      <c r="C2204" s="29" t="s">
        <v>3078</v>
      </c>
      <c r="F2204" t="s">
        <v>1529</v>
      </c>
      <c r="G2204" t="s">
        <v>1530</v>
      </c>
      <c r="H2204" t="s">
        <v>304</v>
      </c>
      <c r="I2204" t="s">
        <v>225</v>
      </c>
      <c r="J2204" t="s">
        <v>1533</v>
      </c>
      <c r="K2204" t="s">
        <v>228</v>
      </c>
      <c r="N2204" t="s">
        <v>27</v>
      </c>
      <c r="O2204">
        <v>32</v>
      </c>
      <c r="P2204" t="s">
        <v>1532</v>
      </c>
      <c r="Q2204"/>
      <c r="R2204">
        <v>14</v>
      </c>
      <c r="S2204">
        <v>76</v>
      </c>
      <c r="T2204" t="s">
        <v>1445</v>
      </c>
    </row>
    <row r="2205" spans="2:20" hidden="1" x14ac:dyDescent="0.45">
      <c r="C2205" s="29" t="s">
        <v>3078</v>
      </c>
      <c r="F2205" t="s">
        <v>1529</v>
      </c>
      <c r="G2205" t="s">
        <v>1530</v>
      </c>
      <c r="H2205" t="s">
        <v>306</v>
      </c>
      <c r="I2205" t="s">
        <v>225</v>
      </c>
      <c r="K2205" t="s">
        <v>228</v>
      </c>
      <c r="N2205" t="s">
        <v>267</v>
      </c>
      <c r="O2205">
        <v>8.1</v>
      </c>
      <c r="P2205" t="s">
        <v>1532</v>
      </c>
      <c r="Q2205"/>
      <c r="R2205">
        <v>0.52</v>
      </c>
      <c r="S2205">
        <v>150</v>
      </c>
      <c r="T2205" t="s">
        <v>1542</v>
      </c>
    </row>
    <row r="2206" spans="2:20" hidden="1" x14ac:dyDescent="0.45">
      <c r="C2206" s="29" t="s">
        <v>3078</v>
      </c>
      <c r="F2206" t="s">
        <v>1529</v>
      </c>
      <c r="G2206" t="s">
        <v>1530</v>
      </c>
      <c r="H2206" t="s">
        <v>306</v>
      </c>
      <c r="I2206" t="s">
        <v>225</v>
      </c>
      <c r="K2206" t="s">
        <v>228</v>
      </c>
      <c r="N2206" t="s">
        <v>253</v>
      </c>
      <c r="O2206">
        <v>0.8</v>
      </c>
      <c r="P2206" t="s">
        <v>1532</v>
      </c>
      <c r="Q2206"/>
      <c r="R2206">
        <v>0.5</v>
      </c>
      <c r="S2206">
        <v>1.5</v>
      </c>
      <c r="T2206" t="s">
        <v>1536</v>
      </c>
    </row>
    <row r="2207" spans="2:20" hidden="1" x14ac:dyDescent="0.45">
      <c r="B2207" s="29" t="s">
        <v>43</v>
      </c>
      <c r="C2207" s="29" t="s">
        <v>3078</v>
      </c>
      <c r="F2207" t="s">
        <v>1529</v>
      </c>
      <c r="G2207" t="s">
        <v>1530</v>
      </c>
      <c r="H2207" t="s">
        <v>306</v>
      </c>
      <c r="I2207" t="s">
        <v>225</v>
      </c>
      <c r="K2207" t="s">
        <v>228</v>
      </c>
      <c r="N2207" t="s">
        <v>28</v>
      </c>
      <c r="O2207">
        <v>0.6</v>
      </c>
      <c r="P2207" t="s">
        <v>1543</v>
      </c>
      <c r="Q2207"/>
      <c r="R2207">
        <v>0.05</v>
      </c>
      <c r="S2207">
        <v>6.3</v>
      </c>
      <c r="T2207" t="s">
        <v>1544</v>
      </c>
    </row>
    <row r="2208" spans="2:20" hidden="1" x14ac:dyDescent="0.45">
      <c r="C2208" s="29" t="s">
        <v>3078</v>
      </c>
      <c r="F2208" t="s">
        <v>1529</v>
      </c>
      <c r="G2208" t="s">
        <v>1530</v>
      </c>
      <c r="H2208" t="s">
        <v>306</v>
      </c>
      <c r="I2208" t="s">
        <v>225</v>
      </c>
      <c r="K2208" t="s">
        <v>228</v>
      </c>
      <c r="N2208" t="s">
        <v>236</v>
      </c>
      <c r="O2208">
        <v>1</v>
      </c>
      <c r="P2208" t="s">
        <v>1543</v>
      </c>
      <c r="Q2208"/>
      <c r="R2208">
        <v>0.1</v>
      </c>
      <c r="S2208">
        <v>11</v>
      </c>
      <c r="T2208" t="s">
        <v>1544</v>
      </c>
    </row>
    <row r="2209" spans="2:20" hidden="1" x14ac:dyDescent="0.45">
      <c r="B2209" s="29" t="s">
        <v>43</v>
      </c>
      <c r="C2209" s="29" t="s">
        <v>3078</v>
      </c>
      <c r="F2209" t="s">
        <v>1529</v>
      </c>
      <c r="G2209" t="s">
        <v>1530</v>
      </c>
      <c r="H2209" t="s">
        <v>304</v>
      </c>
      <c r="I2209" t="s">
        <v>225</v>
      </c>
      <c r="J2209" t="s">
        <v>1533</v>
      </c>
      <c r="K2209" t="s">
        <v>228</v>
      </c>
      <c r="N2209" t="s">
        <v>28</v>
      </c>
      <c r="O2209">
        <v>28</v>
      </c>
      <c r="P2209" t="s">
        <v>1532</v>
      </c>
      <c r="Q2209"/>
      <c r="R2209">
        <v>12</v>
      </c>
      <c r="S2209">
        <v>72</v>
      </c>
      <c r="T2209" t="s">
        <v>1445</v>
      </c>
    </row>
    <row r="2210" spans="2:20" hidden="1" x14ac:dyDescent="0.45">
      <c r="B2210" s="29" t="s">
        <v>30</v>
      </c>
      <c r="C2210" s="29" t="s">
        <v>3078</v>
      </c>
      <c r="F2210" t="s">
        <v>1529</v>
      </c>
      <c r="G2210" t="s">
        <v>1530</v>
      </c>
      <c r="H2210" t="s">
        <v>299</v>
      </c>
      <c r="I2210" t="s">
        <v>225</v>
      </c>
      <c r="J2210" t="s">
        <v>1538</v>
      </c>
      <c r="K2210" t="s">
        <v>228</v>
      </c>
      <c r="N2210" t="s">
        <v>30</v>
      </c>
      <c r="O2210">
        <v>2.4</v>
      </c>
      <c r="P2210" t="s">
        <v>229</v>
      </c>
      <c r="Q2210"/>
      <c r="R2210">
        <v>0.09</v>
      </c>
      <c r="S2210">
        <v>0.34</v>
      </c>
      <c r="T2210" t="s">
        <v>1541</v>
      </c>
    </row>
    <row r="2211" spans="2:20" hidden="1" x14ac:dyDescent="0.45">
      <c r="B2211" s="29" t="s">
        <v>27</v>
      </c>
      <c r="C2211" s="29" t="s">
        <v>3078</v>
      </c>
      <c r="F2211" t="s">
        <v>1529</v>
      </c>
      <c r="G2211" t="s">
        <v>1530</v>
      </c>
      <c r="H2211" t="s">
        <v>299</v>
      </c>
      <c r="I2211" t="s">
        <v>225</v>
      </c>
      <c r="J2211" t="s">
        <v>1538</v>
      </c>
      <c r="K2211" t="s">
        <v>228</v>
      </c>
      <c r="N2211" t="s">
        <v>27</v>
      </c>
      <c r="O2211">
        <v>40</v>
      </c>
      <c r="P2211" t="s">
        <v>1539</v>
      </c>
      <c r="Q2211"/>
      <c r="R2211">
        <v>24</v>
      </c>
      <c r="S2211">
        <v>56</v>
      </c>
      <c r="T2211" t="s">
        <v>1445</v>
      </c>
    </row>
    <row r="2212" spans="2:20" hidden="1" x14ac:dyDescent="0.45">
      <c r="B2212" s="29" t="s">
        <v>43</v>
      </c>
      <c r="C2212" s="29" t="s">
        <v>3078</v>
      </c>
      <c r="F2212" t="s">
        <v>1529</v>
      </c>
      <c r="G2212" t="s">
        <v>1530</v>
      </c>
      <c r="H2212" t="s">
        <v>434</v>
      </c>
      <c r="I2212" t="s">
        <v>1403</v>
      </c>
      <c r="K2212" t="s">
        <v>228</v>
      </c>
      <c r="L2212" t="s">
        <v>1545</v>
      </c>
      <c r="N2212" t="s">
        <v>1439</v>
      </c>
      <c r="O2212">
        <v>0.76</v>
      </c>
      <c r="Q2212"/>
      <c r="R2212">
        <v>0.52</v>
      </c>
      <c r="S2212">
        <v>0.88</v>
      </c>
      <c r="T2212" t="s">
        <v>1438</v>
      </c>
    </row>
    <row r="2213" spans="2:20" hidden="1" x14ac:dyDescent="0.45">
      <c r="C2213" s="29" t="s">
        <v>3078</v>
      </c>
      <c r="F2213" t="s">
        <v>1529</v>
      </c>
      <c r="G2213" t="s">
        <v>1530</v>
      </c>
      <c r="H2213" t="s">
        <v>450</v>
      </c>
      <c r="I2213" t="s">
        <v>1403</v>
      </c>
      <c r="K2213" t="s">
        <v>228</v>
      </c>
      <c r="L2213" t="s">
        <v>1546</v>
      </c>
      <c r="N2213" t="s">
        <v>267</v>
      </c>
      <c r="O2213">
        <v>0.95</v>
      </c>
      <c r="Q2213"/>
      <c r="R2213">
        <v>0.9</v>
      </c>
      <c r="S2213">
        <v>0.97499999999999998</v>
      </c>
      <c r="T2213" t="s">
        <v>1547</v>
      </c>
    </row>
    <row r="2214" spans="2:20" hidden="1" x14ac:dyDescent="0.45">
      <c r="C2214" s="29" t="s">
        <v>3078</v>
      </c>
      <c r="F2214" t="s">
        <v>1529</v>
      </c>
      <c r="G2214" t="s">
        <v>1530</v>
      </c>
      <c r="H2214" t="s">
        <v>450</v>
      </c>
      <c r="I2214" t="s">
        <v>1403</v>
      </c>
      <c r="K2214" t="s">
        <v>228</v>
      </c>
      <c r="L2214" t="s">
        <v>1546</v>
      </c>
      <c r="N2214" t="s">
        <v>240</v>
      </c>
      <c r="O2214">
        <v>0.96399999999999997</v>
      </c>
      <c r="Q2214"/>
      <c r="R2214">
        <v>0.92900000000000005</v>
      </c>
      <c r="S2214">
        <v>0.98199999999999998</v>
      </c>
      <c r="T2214" t="s">
        <v>1547</v>
      </c>
    </row>
    <row r="2215" spans="2:20" hidden="1" x14ac:dyDescent="0.45">
      <c r="B2215" s="29" t="s">
        <v>43</v>
      </c>
      <c r="C2215" s="29" t="s">
        <v>3078</v>
      </c>
      <c r="F2215" t="s">
        <v>1529</v>
      </c>
      <c r="G2215" t="s">
        <v>1530</v>
      </c>
      <c r="H2215" t="s">
        <v>434</v>
      </c>
      <c r="I2215" t="s">
        <v>1403</v>
      </c>
      <c r="K2215" t="s">
        <v>228</v>
      </c>
      <c r="L2215" t="s">
        <v>1548</v>
      </c>
      <c r="N2215" t="s">
        <v>1439</v>
      </c>
      <c r="O2215">
        <v>0.92800000000000005</v>
      </c>
      <c r="Q2215"/>
      <c r="R2215">
        <v>0.64</v>
      </c>
      <c r="S2215">
        <v>0.97599999999999998</v>
      </c>
      <c r="T2215" t="s">
        <v>1438</v>
      </c>
    </row>
    <row r="2216" spans="2:20" hidden="1" x14ac:dyDescent="0.45">
      <c r="B2216" s="29" t="s">
        <v>27</v>
      </c>
      <c r="C2216" s="29" t="s">
        <v>3078</v>
      </c>
      <c r="F2216" t="s">
        <v>1529</v>
      </c>
      <c r="G2216" t="s">
        <v>1530</v>
      </c>
      <c r="H2216" t="s">
        <v>434</v>
      </c>
      <c r="I2216" t="s">
        <v>1403</v>
      </c>
      <c r="K2216" t="s">
        <v>228</v>
      </c>
      <c r="L2216" t="s">
        <v>1548</v>
      </c>
      <c r="N2216" t="s">
        <v>1440</v>
      </c>
      <c r="O2216">
        <v>0.96199999999999997</v>
      </c>
      <c r="Q2216"/>
      <c r="R2216">
        <v>0.81</v>
      </c>
      <c r="S2216">
        <v>0.98699999999999999</v>
      </c>
      <c r="T2216" t="s">
        <v>1438</v>
      </c>
    </row>
    <row r="2217" spans="2:20" hidden="1" x14ac:dyDescent="0.45">
      <c r="B2217" s="29" t="s">
        <v>27</v>
      </c>
      <c r="C2217" s="29" t="s">
        <v>3078</v>
      </c>
      <c r="F2217" t="s">
        <v>1529</v>
      </c>
      <c r="G2217" t="s">
        <v>1530</v>
      </c>
      <c r="H2217" t="s">
        <v>434</v>
      </c>
      <c r="I2217" t="s">
        <v>1403</v>
      </c>
      <c r="K2217" t="s">
        <v>228</v>
      </c>
      <c r="L2217" t="s">
        <v>1548</v>
      </c>
      <c r="N2217" t="s">
        <v>1440</v>
      </c>
      <c r="O2217">
        <v>0.96199999999999997</v>
      </c>
      <c r="Q2217"/>
      <c r="R2217">
        <v>0.81</v>
      </c>
      <c r="S2217">
        <v>0.98699999999999999</v>
      </c>
      <c r="T2217" t="s">
        <v>1438</v>
      </c>
    </row>
    <row r="2218" spans="2:20" hidden="1" x14ac:dyDescent="0.45">
      <c r="B2218" s="29" t="s">
        <v>43</v>
      </c>
      <c r="C2218" s="29" t="s">
        <v>3078</v>
      </c>
      <c r="F2218" t="s">
        <v>1529</v>
      </c>
      <c r="G2218" t="s">
        <v>1530</v>
      </c>
      <c r="H2218" t="s">
        <v>434</v>
      </c>
      <c r="I2218" t="s">
        <v>1403</v>
      </c>
      <c r="K2218" t="s">
        <v>228</v>
      </c>
      <c r="L2218" t="s">
        <v>1545</v>
      </c>
      <c r="N2218" t="s">
        <v>1439</v>
      </c>
      <c r="O2218">
        <v>0.76</v>
      </c>
      <c r="Q2218"/>
      <c r="R2218">
        <v>0.52</v>
      </c>
      <c r="S2218">
        <v>0.88</v>
      </c>
      <c r="T2218" t="s">
        <v>1438</v>
      </c>
    </row>
    <row r="2219" spans="2:20" hidden="1" x14ac:dyDescent="0.45">
      <c r="B2219" s="29" t="s">
        <v>27</v>
      </c>
      <c r="C2219" s="29" t="s">
        <v>3078</v>
      </c>
      <c r="F2219" t="s">
        <v>1529</v>
      </c>
      <c r="G2219" t="s">
        <v>1530</v>
      </c>
      <c r="H2219" t="s">
        <v>434</v>
      </c>
      <c r="I2219" t="s">
        <v>1403</v>
      </c>
      <c r="K2219" t="s">
        <v>228</v>
      </c>
      <c r="L2219" t="s">
        <v>1545</v>
      </c>
      <c r="N2219" t="s">
        <v>1440</v>
      </c>
      <c r="O2219">
        <v>0.80800000000000005</v>
      </c>
      <c r="Q2219"/>
      <c r="R2219">
        <v>0.61599999999999999</v>
      </c>
      <c r="S2219">
        <v>0.90400000000000003</v>
      </c>
      <c r="T2219" t="s">
        <v>1438</v>
      </c>
    </row>
    <row r="2220" spans="2:20" hidden="1" x14ac:dyDescent="0.45">
      <c r="C2220" s="29" t="s">
        <v>3078</v>
      </c>
      <c r="F2220" t="s">
        <v>1529</v>
      </c>
      <c r="G2220" t="s">
        <v>1530</v>
      </c>
      <c r="H2220" t="s">
        <v>434</v>
      </c>
      <c r="I2220" t="s">
        <v>1403</v>
      </c>
      <c r="K2220" t="s">
        <v>228</v>
      </c>
      <c r="L2220" t="s">
        <v>1548</v>
      </c>
      <c r="N2220" t="s">
        <v>1437</v>
      </c>
      <c r="O2220">
        <v>0.98</v>
      </c>
      <c r="Q2220"/>
      <c r="R2220">
        <v>0.94</v>
      </c>
      <c r="S2220">
        <v>0.99299999999999999</v>
      </c>
      <c r="T2220" t="s">
        <v>1438</v>
      </c>
    </row>
    <row r="2221" spans="2:20" hidden="1" x14ac:dyDescent="0.45">
      <c r="C2221" s="29" t="s">
        <v>3078</v>
      </c>
      <c r="F2221" t="s">
        <v>1529</v>
      </c>
      <c r="G2221" t="s">
        <v>1530</v>
      </c>
      <c r="H2221" t="s">
        <v>1549</v>
      </c>
      <c r="I2221" t="s">
        <v>225</v>
      </c>
      <c r="J2221" t="s">
        <v>1550</v>
      </c>
      <c r="K2221" t="s">
        <v>228</v>
      </c>
      <c r="N2221" t="s">
        <v>303</v>
      </c>
      <c r="O2221">
        <v>0.02</v>
      </c>
      <c r="P2221" t="s">
        <v>1551</v>
      </c>
      <c r="Q2221"/>
      <c r="R2221">
        <v>2E-3</v>
      </c>
      <c r="S2221">
        <v>0.2</v>
      </c>
      <c r="T2221" t="s">
        <v>1191</v>
      </c>
    </row>
    <row r="2222" spans="2:20" hidden="1" x14ac:dyDescent="0.45">
      <c r="B2222" s="29" t="s">
        <v>43</v>
      </c>
      <c r="C2222" s="29" t="s">
        <v>3078</v>
      </c>
      <c r="F2222" t="s">
        <v>1529</v>
      </c>
      <c r="G2222" t="s">
        <v>1530</v>
      </c>
      <c r="H2222" t="s">
        <v>1549</v>
      </c>
      <c r="I2222" t="s">
        <v>225</v>
      </c>
      <c r="J2222" t="s">
        <v>1550</v>
      </c>
      <c r="K2222" t="s">
        <v>228</v>
      </c>
      <c r="N2222" t="s">
        <v>28</v>
      </c>
      <c r="O2222">
        <v>20</v>
      </c>
      <c r="P2222" t="s">
        <v>1551</v>
      </c>
      <c r="Q2222"/>
      <c r="R2222">
        <v>8</v>
      </c>
      <c r="S2222">
        <v>50</v>
      </c>
      <c r="T2222" t="s">
        <v>1445</v>
      </c>
    </row>
    <row r="2223" spans="2:20" hidden="1" x14ac:dyDescent="0.45">
      <c r="B2223" s="29" t="s">
        <v>24</v>
      </c>
      <c r="C2223" s="29" t="s">
        <v>3078</v>
      </c>
      <c r="F2223" t="s">
        <v>1529</v>
      </c>
      <c r="G2223" t="s">
        <v>1530</v>
      </c>
      <c r="H2223" t="s">
        <v>1237</v>
      </c>
      <c r="I2223" t="s">
        <v>225</v>
      </c>
      <c r="J2223" t="s">
        <v>1552</v>
      </c>
      <c r="K2223" t="s">
        <v>228</v>
      </c>
      <c r="N2223" t="s">
        <v>261</v>
      </c>
      <c r="O2223">
        <v>7</v>
      </c>
      <c r="P2223" t="s">
        <v>1553</v>
      </c>
      <c r="Q2223"/>
      <c r="R2223">
        <v>2</v>
      </c>
      <c r="S2223">
        <v>20</v>
      </c>
      <c r="T2223" t="s">
        <v>357</v>
      </c>
    </row>
    <row r="2224" spans="2:20" hidden="1" x14ac:dyDescent="0.45">
      <c r="C2224" s="29" t="s">
        <v>3078</v>
      </c>
      <c r="F2224" t="s">
        <v>1529</v>
      </c>
      <c r="G2224" t="s">
        <v>1530</v>
      </c>
      <c r="H2224" t="s">
        <v>1234</v>
      </c>
      <c r="I2224" t="s">
        <v>225</v>
      </c>
      <c r="J2224" t="s">
        <v>1554</v>
      </c>
      <c r="K2224" t="s">
        <v>228</v>
      </c>
      <c r="N2224" t="s">
        <v>236</v>
      </c>
      <c r="O2224">
        <v>96</v>
      </c>
      <c r="P2224" t="s">
        <v>1553</v>
      </c>
      <c r="Q2224"/>
      <c r="R2224">
        <v>30</v>
      </c>
      <c r="S2224">
        <v>300</v>
      </c>
      <c r="T2224" t="s">
        <v>357</v>
      </c>
    </row>
    <row r="2225" spans="2:20" hidden="1" x14ac:dyDescent="0.45">
      <c r="B2225" s="29" t="s">
        <v>27</v>
      </c>
      <c r="C2225" s="29" t="s">
        <v>3078</v>
      </c>
      <c r="F2225" t="s">
        <v>1529</v>
      </c>
      <c r="G2225" t="s">
        <v>1530</v>
      </c>
      <c r="H2225" t="s">
        <v>443</v>
      </c>
      <c r="I2225" t="s">
        <v>1403</v>
      </c>
      <c r="K2225" t="s">
        <v>228</v>
      </c>
      <c r="L2225" t="s">
        <v>1555</v>
      </c>
      <c r="N2225" t="s">
        <v>1440</v>
      </c>
      <c r="O2225">
        <v>0.78900000000000003</v>
      </c>
      <c r="Q2225"/>
      <c r="R2225">
        <v>0</v>
      </c>
      <c r="S2225">
        <v>0.95799999999999996</v>
      </c>
      <c r="T2225" t="s">
        <v>1438</v>
      </c>
    </row>
    <row r="2226" spans="2:20" hidden="1" x14ac:dyDescent="0.45">
      <c r="B2226" s="29" t="s">
        <v>43</v>
      </c>
      <c r="C2226" s="29" t="s">
        <v>3078</v>
      </c>
      <c r="F2226" t="s">
        <v>1529</v>
      </c>
      <c r="G2226" t="s">
        <v>1530</v>
      </c>
      <c r="H2226" t="s">
        <v>1221</v>
      </c>
      <c r="I2226" t="s">
        <v>1403</v>
      </c>
      <c r="K2226" t="s">
        <v>228</v>
      </c>
      <c r="L2226" t="s">
        <v>1556</v>
      </c>
      <c r="N2226" t="s">
        <v>1439</v>
      </c>
      <c r="O2226">
        <v>0.5</v>
      </c>
      <c r="Q2226"/>
      <c r="R2226">
        <v>0</v>
      </c>
      <c r="S2226">
        <v>0.75</v>
      </c>
      <c r="T2226" t="s">
        <v>1438</v>
      </c>
    </row>
    <row r="2227" spans="2:20" hidden="1" x14ac:dyDescent="0.45">
      <c r="C2227" s="29" t="s">
        <v>3078</v>
      </c>
      <c r="F2227" t="s">
        <v>1529</v>
      </c>
      <c r="G2227" t="s">
        <v>1530</v>
      </c>
      <c r="H2227" t="s">
        <v>224</v>
      </c>
      <c r="I2227" t="s">
        <v>225</v>
      </c>
      <c r="J2227" t="s">
        <v>1531</v>
      </c>
      <c r="K2227" t="s">
        <v>228</v>
      </c>
      <c r="N2227" t="s">
        <v>291</v>
      </c>
      <c r="O2227">
        <v>2.5</v>
      </c>
      <c r="P2227" t="s">
        <v>1537</v>
      </c>
      <c r="Q2227"/>
      <c r="R2227">
        <v>0.01</v>
      </c>
      <c r="S2227">
        <v>5</v>
      </c>
      <c r="T2227" t="s">
        <v>1386</v>
      </c>
    </row>
    <row r="2228" spans="2:20" hidden="1" x14ac:dyDescent="0.45">
      <c r="C2228" s="29" t="s">
        <v>3078</v>
      </c>
      <c r="F2228" t="s">
        <v>1529</v>
      </c>
      <c r="G2228" t="s">
        <v>1530</v>
      </c>
      <c r="H2228" t="s">
        <v>224</v>
      </c>
      <c r="I2228" t="s">
        <v>225</v>
      </c>
      <c r="J2228" t="s">
        <v>1531</v>
      </c>
      <c r="K2228" t="s">
        <v>228</v>
      </c>
      <c r="N2228" t="s">
        <v>265</v>
      </c>
      <c r="O2228">
        <v>0.02</v>
      </c>
      <c r="P2228" t="s">
        <v>1532</v>
      </c>
      <c r="Q2228"/>
      <c r="R2228">
        <v>1E-3</v>
      </c>
      <c r="S2228">
        <v>0.46</v>
      </c>
      <c r="T2228" t="s">
        <v>357</v>
      </c>
    </row>
    <row r="2229" spans="2:20" hidden="1" x14ac:dyDescent="0.45">
      <c r="C2229" s="29" t="s">
        <v>3078</v>
      </c>
      <c r="F2229" t="s">
        <v>1529</v>
      </c>
      <c r="G2229" t="s">
        <v>1530</v>
      </c>
      <c r="H2229" t="s">
        <v>224</v>
      </c>
      <c r="I2229" t="s">
        <v>225</v>
      </c>
      <c r="J2229" t="s">
        <v>1531</v>
      </c>
      <c r="K2229" t="s">
        <v>228</v>
      </c>
      <c r="N2229" t="s">
        <v>240</v>
      </c>
      <c r="O2229">
        <v>1.7999999999999999E-2</v>
      </c>
      <c r="P2229" t="s">
        <v>1532</v>
      </c>
      <c r="Q2229"/>
      <c r="R2229">
        <v>7.4999999999999997E-3</v>
      </c>
      <c r="S2229">
        <v>0.03</v>
      </c>
      <c r="T2229" t="s">
        <v>1536</v>
      </c>
    </row>
    <row r="2230" spans="2:20" hidden="1" x14ac:dyDescent="0.45">
      <c r="C2230" s="29" t="s">
        <v>3078</v>
      </c>
      <c r="F2230" t="s">
        <v>1529</v>
      </c>
      <c r="G2230" t="s">
        <v>1530</v>
      </c>
      <c r="H2230" t="s">
        <v>251</v>
      </c>
      <c r="I2230" t="s">
        <v>225</v>
      </c>
      <c r="J2230" t="s">
        <v>1531</v>
      </c>
      <c r="K2230" t="s">
        <v>228</v>
      </c>
      <c r="N2230" t="s">
        <v>267</v>
      </c>
      <c r="O2230">
        <v>0.27</v>
      </c>
      <c r="P2230" t="s">
        <v>1553</v>
      </c>
      <c r="Q2230"/>
      <c r="R2230">
        <v>0.11</v>
      </c>
      <c r="S2230">
        <v>0.45</v>
      </c>
      <c r="T2230" t="s">
        <v>1557</v>
      </c>
    </row>
    <row r="2231" spans="2:20" hidden="1" x14ac:dyDescent="0.45">
      <c r="B2231" s="29" t="s">
        <v>27</v>
      </c>
      <c r="C2231" s="29" t="s">
        <v>3078</v>
      </c>
      <c r="F2231" t="s">
        <v>1529</v>
      </c>
      <c r="G2231" t="s">
        <v>1530</v>
      </c>
      <c r="H2231" t="s">
        <v>251</v>
      </c>
      <c r="I2231" t="s">
        <v>225</v>
      </c>
      <c r="J2231" t="s">
        <v>1531</v>
      </c>
      <c r="K2231" t="s">
        <v>228</v>
      </c>
      <c r="N2231" t="s">
        <v>27</v>
      </c>
      <c r="O2231">
        <v>24</v>
      </c>
      <c r="P2231" t="s">
        <v>1532</v>
      </c>
      <c r="Q2231"/>
      <c r="R2231">
        <v>1</v>
      </c>
      <c r="S2231">
        <v>620</v>
      </c>
      <c r="T2231" t="s">
        <v>1535</v>
      </c>
    </row>
    <row r="2232" spans="2:20" hidden="1" x14ac:dyDescent="0.45">
      <c r="C2232" s="29" t="s">
        <v>3078</v>
      </c>
      <c r="F2232" t="s">
        <v>1529</v>
      </c>
      <c r="G2232" t="s">
        <v>1530</v>
      </c>
      <c r="H2232" t="s">
        <v>251</v>
      </c>
      <c r="I2232" t="s">
        <v>225</v>
      </c>
      <c r="J2232" t="s">
        <v>1531</v>
      </c>
      <c r="K2232" t="s">
        <v>228</v>
      </c>
      <c r="N2232" t="s">
        <v>265</v>
      </c>
      <c r="O2232">
        <v>0.02</v>
      </c>
      <c r="P2232" t="s">
        <v>1532</v>
      </c>
      <c r="Q2232"/>
      <c r="R2232">
        <v>1E-3</v>
      </c>
      <c r="S2232">
        <v>0.46</v>
      </c>
      <c r="T2232" t="s">
        <v>357</v>
      </c>
    </row>
    <row r="2233" spans="2:20" hidden="1" x14ac:dyDescent="0.45">
      <c r="C2233" s="29" t="s">
        <v>3078</v>
      </c>
      <c r="F2233" t="s">
        <v>1529</v>
      </c>
      <c r="G2233" t="s">
        <v>1530</v>
      </c>
      <c r="H2233" t="s">
        <v>251</v>
      </c>
      <c r="I2233" t="s">
        <v>225</v>
      </c>
      <c r="J2233" t="s">
        <v>1531</v>
      </c>
      <c r="K2233" t="s">
        <v>228</v>
      </c>
      <c r="N2233" t="s">
        <v>253</v>
      </c>
      <c r="O2233">
        <v>1.4999999999999999E-2</v>
      </c>
      <c r="P2233" t="s">
        <v>1532</v>
      </c>
      <c r="Q2233"/>
      <c r="R2233">
        <v>0.01</v>
      </c>
      <c r="S2233">
        <v>0.02</v>
      </c>
      <c r="T2233" t="s">
        <v>1536</v>
      </c>
    </row>
    <row r="2234" spans="2:20" hidden="1" x14ac:dyDescent="0.45">
      <c r="C2234" s="29" t="s">
        <v>3078</v>
      </c>
      <c r="F2234" t="s">
        <v>1529</v>
      </c>
      <c r="G2234" t="s">
        <v>1530</v>
      </c>
      <c r="H2234" t="s">
        <v>243</v>
      </c>
      <c r="I2234" t="s">
        <v>225</v>
      </c>
      <c r="J2234" t="s">
        <v>1531</v>
      </c>
      <c r="K2234" t="s">
        <v>228</v>
      </c>
      <c r="N2234" t="s">
        <v>246</v>
      </c>
      <c r="O2234">
        <v>3</v>
      </c>
      <c r="P2234" t="s">
        <v>1558</v>
      </c>
      <c r="Q2234"/>
      <c r="R2234">
        <v>0.04</v>
      </c>
      <c r="S2234">
        <v>6</v>
      </c>
      <c r="T2234" t="s">
        <v>1386</v>
      </c>
    </row>
    <row r="2235" spans="2:20" hidden="1" x14ac:dyDescent="0.45">
      <c r="B2235" s="29" t="s">
        <v>30</v>
      </c>
      <c r="C2235" s="29" t="s">
        <v>3078</v>
      </c>
      <c r="F2235" t="s">
        <v>1529</v>
      </c>
      <c r="G2235" t="s">
        <v>1530</v>
      </c>
      <c r="H2235" t="s">
        <v>243</v>
      </c>
      <c r="I2235" t="s">
        <v>225</v>
      </c>
      <c r="J2235" t="s">
        <v>1531</v>
      </c>
      <c r="K2235" t="s">
        <v>228</v>
      </c>
      <c r="N2235" t="s">
        <v>30</v>
      </c>
      <c r="O2235">
        <v>0.36</v>
      </c>
      <c r="P2235" t="s">
        <v>229</v>
      </c>
      <c r="Q2235"/>
      <c r="R2235">
        <v>0.18</v>
      </c>
      <c r="S2235">
        <v>0.72</v>
      </c>
      <c r="T2235" t="s">
        <v>1534</v>
      </c>
    </row>
    <row r="2236" spans="2:20" hidden="1" x14ac:dyDescent="0.45">
      <c r="B2236" s="29" t="s">
        <v>24</v>
      </c>
      <c r="C2236" s="29" t="s">
        <v>3078</v>
      </c>
      <c r="F2236" t="s">
        <v>1529</v>
      </c>
      <c r="G2236" t="s">
        <v>1530</v>
      </c>
      <c r="H2236" t="s">
        <v>243</v>
      </c>
      <c r="I2236" t="s">
        <v>225</v>
      </c>
      <c r="J2236" t="s">
        <v>1531</v>
      </c>
      <c r="K2236" t="s">
        <v>228</v>
      </c>
      <c r="N2236" t="s">
        <v>261</v>
      </c>
      <c r="O2236">
        <v>46</v>
      </c>
      <c r="P2236" t="s">
        <v>1532</v>
      </c>
      <c r="Q2236"/>
      <c r="R2236">
        <v>16</v>
      </c>
      <c r="S2236">
        <v>130</v>
      </c>
      <c r="T2236" t="s">
        <v>357</v>
      </c>
    </row>
    <row r="2237" spans="2:20" hidden="1" x14ac:dyDescent="0.45">
      <c r="B2237" s="29" t="s">
        <v>25</v>
      </c>
      <c r="C2237" s="29" t="s">
        <v>3078</v>
      </c>
      <c r="F2237" t="s">
        <v>1529</v>
      </c>
      <c r="G2237" t="s">
        <v>1530</v>
      </c>
      <c r="H2237" t="s">
        <v>243</v>
      </c>
      <c r="I2237" t="s">
        <v>225</v>
      </c>
      <c r="J2237" t="s">
        <v>1531</v>
      </c>
      <c r="K2237" t="s">
        <v>228</v>
      </c>
      <c r="N2237" t="s">
        <v>25</v>
      </c>
      <c r="O2237">
        <v>1.7</v>
      </c>
      <c r="P2237" t="s">
        <v>1543</v>
      </c>
      <c r="Q2237"/>
      <c r="R2237">
        <v>0.74</v>
      </c>
      <c r="S2237">
        <v>3.9</v>
      </c>
      <c r="T2237" t="s">
        <v>357</v>
      </c>
    </row>
    <row r="2238" spans="2:20" hidden="1" x14ac:dyDescent="0.45">
      <c r="C2238" s="29" t="s">
        <v>3078</v>
      </c>
      <c r="F2238" t="s">
        <v>1529</v>
      </c>
      <c r="G2238" t="s">
        <v>1530</v>
      </c>
      <c r="H2238" t="s">
        <v>277</v>
      </c>
      <c r="I2238" t="s">
        <v>225</v>
      </c>
      <c r="J2238" t="s">
        <v>1559</v>
      </c>
      <c r="K2238" t="s">
        <v>228</v>
      </c>
      <c r="N2238" t="s">
        <v>279</v>
      </c>
      <c r="O2238">
        <v>0.15</v>
      </c>
      <c r="P2238" t="s">
        <v>1560</v>
      </c>
      <c r="Q2238"/>
      <c r="R2238">
        <v>0.09</v>
      </c>
      <c r="S2238">
        <v>0.27</v>
      </c>
      <c r="T2238" t="s">
        <v>1536</v>
      </c>
    </row>
    <row r="2239" spans="2:20" hidden="1" x14ac:dyDescent="0.45">
      <c r="C2239" s="29" t="s">
        <v>3078</v>
      </c>
      <c r="F2239" t="s">
        <v>1529</v>
      </c>
      <c r="G2239" t="s">
        <v>1530</v>
      </c>
      <c r="H2239" t="s">
        <v>277</v>
      </c>
      <c r="I2239" t="s">
        <v>225</v>
      </c>
      <c r="J2239" t="s">
        <v>1559</v>
      </c>
      <c r="K2239" t="s">
        <v>228</v>
      </c>
      <c r="N2239" t="s">
        <v>246</v>
      </c>
      <c r="O2239">
        <v>8</v>
      </c>
      <c r="P2239" t="s">
        <v>1561</v>
      </c>
      <c r="Q2239"/>
      <c r="R2239">
        <v>0.2</v>
      </c>
      <c r="S2239">
        <v>16</v>
      </c>
      <c r="T2239" t="s">
        <v>1386</v>
      </c>
    </row>
    <row r="2240" spans="2:20" hidden="1" x14ac:dyDescent="0.45">
      <c r="C2240" s="29" t="s">
        <v>3078</v>
      </c>
      <c r="F2240" t="s">
        <v>1529</v>
      </c>
      <c r="G2240" t="s">
        <v>1530</v>
      </c>
      <c r="H2240" t="s">
        <v>277</v>
      </c>
      <c r="I2240" t="s">
        <v>225</v>
      </c>
      <c r="J2240" t="s">
        <v>1559</v>
      </c>
      <c r="K2240" t="s">
        <v>228</v>
      </c>
      <c r="N2240" t="s">
        <v>291</v>
      </c>
      <c r="O2240">
        <v>0.09</v>
      </c>
      <c r="P2240" t="s">
        <v>1562</v>
      </c>
      <c r="Q2240"/>
      <c r="R2240">
        <v>2.5000000000000001E-2</v>
      </c>
      <c r="S2240">
        <v>0.18</v>
      </c>
      <c r="T2240" t="s">
        <v>1386</v>
      </c>
    </row>
    <row r="2241" spans="2:20" hidden="1" x14ac:dyDescent="0.45">
      <c r="C2241" s="29" t="s">
        <v>3078</v>
      </c>
      <c r="F2241" t="s">
        <v>1529</v>
      </c>
      <c r="G2241" t="s">
        <v>1530</v>
      </c>
      <c r="H2241" t="s">
        <v>277</v>
      </c>
      <c r="I2241" t="s">
        <v>225</v>
      </c>
      <c r="J2241" t="s">
        <v>1559</v>
      </c>
      <c r="K2241" t="s">
        <v>228</v>
      </c>
      <c r="N2241" t="s">
        <v>291</v>
      </c>
      <c r="O2241">
        <v>0.09</v>
      </c>
      <c r="P2241" t="s">
        <v>1562</v>
      </c>
      <c r="Q2241"/>
      <c r="R2241">
        <v>2.5000000000000001E-2</v>
      </c>
      <c r="S2241">
        <v>0.18</v>
      </c>
      <c r="T2241" t="s">
        <v>1386</v>
      </c>
    </row>
    <row r="2242" spans="2:20" hidden="1" x14ac:dyDescent="0.45">
      <c r="C2242" s="29" t="s">
        <v>3078</v>
      </c>
      <c r="F2242" t="s">
        <v>1529</v>
      </c>
      <c r="G2242" t="s">
        <v>1530</v>
      </c>
      <c r="H2242" t="s">
        <v>277</v>
      </c>
      <c r="I2242" t="s">
        <v>225</v>
      </c>
      <c r="J2242" t="s">
        <v>1559</v>
      </c>
      <c r="K2242" t="s">
        <v>228</v>
      </c>
      <c r="N2242" t="s">
        <v>259</v>
      </c>
      <c r="O2242">
        <v>32</v>
      </c>
      <c r="P2242" t="s">
        <v>1563</v>
      </c>
      <c r="Q2242"/>
      <c r="R2242">
        <v>3</v>
      </c>
      <c r="S2242">
        <v>320</v>
      </c>
      <c r="T2242" t="s">
        <v>1191</v>
      </c>
    </row>
    <row r="2243" spans="2:20" hidden="1" x14ac:dyDescent="0.45">
      <c r="C2243" s="29" t="s">
        <v>3078</v>
      </c>
      <c r="F2243" t="s">
        <v>1529</v>
      </c>
      <c r="G2243" t="s">
        <v>1530</v>
      </c>
      <c r="H2243" t="s">
        <v>274</v>
      </c>
      <c r="I2243" t="s">
        <v>225</v>
      </c>
      <c r="J2243" t="s">
        <v>1559</v>
      </c>
      <c r="K2243" t="s">
        <v>228</v>
      </c>
      <c r="N2243" t="s">
        <v>253</v>
      </c>
      <c r="O2243">
        <v>1.2999999999999999E-2</v>
      </c>
      <c r="P2243" t="s">
        <v>1560</v>
      </c>
      <c r="Q2243"/>
      <c r="R2243">
        <v>6.0000000000000001E-3</v>
      </c>
      <c r="S2243">
        <v>1.7999999999999999E-2</v>
      </c>
      <c r="T2243" t="s">
        <v>1536</v>
      </c>
    </row>
    <row r="2244" spans="2:20" hidden="1" x14ac:dyDescent="0.45">
      <c r="C2244" s="29" t="s">
        <v>3078</v>
      </c>
      <c r="F2244" t="s">
        <v>1529</v>
      </c>
      <c r="G2244" t="s">
        <v>1530</v>
      </c>
      <c r="H2244" t="s">
        <v>277</v>
      </c>
      <c r="I2244" t="s">
        <v>225</v>
      </c>
      <c r="J2244" t="s">
        <v>1559</v>
      </c>
      <c r="K2244" t="s">
        <v>228</v>
      </c>
      <c r="N2244" t="s">
        <v>233</v>
      </c>
      <c r="O2244">
        <v>0.03</v>
      </c>
      <c r="P2244" t="s">
        <v>1560</v>
      </c>
      <c r="Q2244"/>
      <c r="R2244">
        <v>1.4999999999999999E-2</v>
      </c>
      <c r="S2244">
        <v>4.4999999999999998E-2</v>
      </c>
      <c r="T2244" t="s">
        <v>1536</v>
      </c>
    </row>
    <row r="2245" spans="2:20" hidden="1" x14ac:dyDescent="0.45">
      <c r="C2245" s="29" t="s">
        <v>3078</v>
      </c>
      <c r="F2245" t="s">
        <v>1529</v>
      </c>
      <c r="G2245" t="s">
        <v>1530</v>
      </c>
      <c r="H2245" t="s">
        <v>274</v>
      </c>
      <c r="I2245" t="s">
        <v>225</v>
      </c>
      <c r="J2245" t="s">
        <v>1559</v>
      </c>
      <c r="K2245" t="s">
        <v>228</v>
      </c>
      <c r="N2245" t="s">
        <v>246</v>
      </c>
      <c r="O2245">
        <v>8</v>
      </c>
      <c r="P2245" t="s">
        <v>1561</v>
      </c>
      <c r="Q2245"/>
      <c r="R2245">
        <v>0.2</v>
      </c>
      <c r="S2245">
        <v>16</v>
      </c>
      <c r="T2245" t="s">
        <v>1386</v>
      </c>
    </row>
    <row r="2246" spans="2:20" hidden="1" x14ac:dyDescent="0.45">
      <c r="C2246" s="29" t="s">
        <v>3078</v>
      </c>
      <c r="F2246" t="s">
        <v>1529</v>
      </c>
      <c r="G2246" t="s">
        <v>1530</v>
      </c>
      <c r="H2246" t="s">
        <v>274</v>
      </c>
      <c r="I2246" t="s">
        <v>225</v>
      </c>
      <c r="J2246" t="s">
        <v>1559</v>
      </c>
      <c r="K2246" t="s">
        <v>228</v>
      </c>
      <c r="N2246" t="s">
        <v>246</v>
      </c>
      <c r="O2246">
        <v>8</v>
      </c>
      <c r="P2246" t="s">
        <v>1561</v>
      </c>
      <c r="Q2246"/>
      <c r="R2246">
        <v>0.2</v>
      </c>
      <c r="S2246">
        <v>16</v>
      </c>
      <c r="T2246" t="s">
        <v>1386</v>
      </c>
    </row>
    <row r="2247" spans="2:20" hidden="1" x14ac:dyDescent="0.45">
      <c r="B2247" s="29" t="s">
        <v>24</v>
      </c>
      <c r="C2247" s="29" t="s">
        <v>3078</v>
      </c>
      <c r="F2247" t="s">
        <v>1529</v>
      </c>
      <c r="G2247" t="s">
        <v>1530</v>
      </c>
      <c r="H2247" t="s">
        <v>274</v>
      </c>
      <c r="I2247" t="s">
        <v>225</v>
      </c>
      <c r="J2247" t="s">
        <v>1559</v>
      </c>
      <c r="K2247" t="s">
        <v>228</v>
      </c>
      <c r="N2247" t="s">
        <v>261</v>
      </c>
      <c r="O2247">
        <v>138</v>
      </c>
      <c r="P2247" t="s">
        <v>1560</v>
      </c>
      <c r="Q2247"/>
      <c r="R2247">
        <v>50</v>
      </c>
      <c r="S2247">
        <v>400</v>
      </c>
      <c r="T2247" t="s">
        <v>357</v>
      </c>
    </row>
    <row r="2248" spans="2:20" hidden="1" x14ac:dyDescent="0.45">
      <c r="C2248" s="29" t="s">
        <v>3078</v>
      </c>
      <c r="F2248" t="s">
        <v>1529</v>
      </c>
      <c r="G2248" t="s">
        <v>1530</v>
      </c>
      <c r="H2248" t="s">
        <v>274</v>
      </c>
      <c r="I2248" t="s">
        <v>225</v>
      </c>
      <c r="J2248" t="s">
        <v>1559</v>
      </c>
      <c r="K2248" t="s">
        <v>228</v>
      </c>
      <c r="N2248" t="s">
        <v>267</v>
      </c>
      <c r="O2248">
        <v>0.06</v>
      </c>
      <c r="P2248" t="s">
        <v>1560</v>
      </c>
      <c r="Q2248"/>
      <c r="R2248">
        <v>2E-3</v>
      </c>
      <c r="S2248">
        <v>1.8</v>
      </c>
      <c r="T2248" t="s">
        <v>357</v>
      </c>
    </row>
    <row r="2249" spans="2:20" hidden="1" x14ac:dyDescent="0.45">
      <c r="C2249" s="29" t="s">
        <v>3078</v>
      </c>
      <c r="F2249" t="s">
        <v>1529</v>
      </c>
      <c r="G2249" t="s">
        <v>1530</v>
      </c>
      <c r="H2249" t="s">
        <v>274</v>
      </c>
      <c r="I2249" t="s">
        <v>225</v>
      </c>
      <c r="J2249" t="s">
        <v>1559</v>
      </c>
      <c r="K2249" t="s">
        <v>228</v>
      </c>
      <c r="N2249" t="s">
        <v>267</v>
      </c>
      <c r="O2249">
        <v>0.06</v>
      </c>
      <c r="P2249" t="s">
        <v>1560</v>
      </c>
      <c r="Q2249"/>
      <c r="R2249">
        <v>2E-3</v>
      </c>
      <c r="S2249">
        <v>1.8</v>
      </c>
      <c r="T2249" t="s">
        <v>357</v>
      </c>
    </row>
    <row r="2250" spans="2:20" hidden="1" x14ac:dyDescent="0.45">
      <c r="C2250" s="29" t="s">
        <v>3078</v>
      </c>
      <c r="F2250" t="s">
        <v>1529</v>
      </c>
      <c r="G2250" t="s">
        <v>1530</v>
      </c>
      <c r="H2250" t="s">
        <v>274</v>
      </c>
      <c r="I2250" t="s">
        <v>225</v>
      </c>
      <c r="J2250" t="s">
        <v>1559</v>
      </c>
      <c r="K2250" t="s">
        <v>228</v>
      </c>
      <c r="N2250" t="s">
        <v>303</v>
      </c>
      <c r="O2250">
        <v>0.02</v>
      </c>
      <c r="P2250" t="s">
        <v>1560</v>
      </c>
      <c r="Q2250"/>
      <c r="R2250">
        <v>2E-3</v>
      </c>
      <c r="S2250">
        <v>0.2</v>
      </c>
      <c r="T2250" t="s">
        <v>1191</v>
      </c>
    </row>
    <row r="2251" spans="2:20" hidden="1" x14ac:dyDescent="0.45">
      <c r="B2251" s="29" t="s">
        <v>30</v>
      </c>
      <c r="C2251" s="29" t="s">
        <v>3078</v>
      </c>
      <c r="F2251" t="s">
        <v>1529</v>
      </c>
      <c r="G2251" t="s">
        <v>1530</v>
      </c>
      <c r="H2251" t="s">
        <v>277</v>
      </c>
      <c r="I2251" t="s">
        <v>225</v>
      </c>
      <c r="J2251" t="s">
        <v>1559</v>
      </c>
      <c r="K2251" t="s">
        <v>228</v>
      </c>
      <c r="N2251" t="s">
        <v>30</v>
      </c>
      <c r="O2251">
        <v>0.17</v>
      </c>
      <c r="P2251" t="s">
        <v>229</v>
      </c>
      <c r="Q2251"/>
      <c r="R2251">
        <v>0.09</v>
      </c>
      <c r="S2251">
        <v>0.34</v>
      </c>
      <c r="T2251" t="s">
        <v>1564</v>
      </c>
    </row>
    <row r="2252" spans="2:20" hidden="1" x14ac:dyDescent="0.45">
      <c r="C2252" s="29" t="s">
        <v>3078</v>
      </c>
      <c r="F2252" t="s">
        <v>1529</v>
      </c>
      <c r="G2252" t="s">
        <v>1530</v>
      </c>
      <c r="H2252" t="s">
        <v>277</v>
      </c>
      <c r="I2252" t="s">
        <v>225</v>
      </c>
      <c r="J2252" t="s">
        <v>1559</v>
      </c>
      <c r="K2252" t="s">
        <v>228</v>
      </c>
      <c r="N2252" t="s">
        <v>279</v>
      </c>
      <c r="O2252">
        <v>0.15</v>
      </c>
      <c r="P2252" t="s">
        <v>1560</v>
      </c>
      <c r="Q2252"/>
      <c r="R2252">
        <v>0.09</v>
      </c>
      <c r="S2252">
        <v>0.27</v>
      </c>
      <c r="T2252" t="s">
        <v>1536</v>
      </c>
    </row>
    <row r="2253" spans="2:20" hidden="1" x14ac:dyDescent="0.45">
      <c r="C2253" s="29" t="s">
        <v>3078</v>
      </c>
      <c r="F2253" t="s">
        <v>1529</v>
      </c>
      <c r="G2253" t="s">
        <v>1530</v>
      </c>
      <c r="H2253" t="s">
        <v>281</v>
      </c>
      <c r="I2253" t="s">
        <v>225</v>
      </c>
      <c r="J2253" t="s">
        <v>1559</v>
      </c>
      <c r="K2253" t="s">
        <v>228</v>
      </c>
      <c r="N2253" t="s">
        <v>242</v>
      </c>
      <c r="O2253">
        <v>0.13</v>
      </c>
      <c r="P2253" t="s">
        <v>1560</v>
      </c>
      <c r="Q2253"/>
      <c r="R2253">
        <v>0.05</v>
      </c>
      <c r="S2253">
        <v>0.2</v>
      </c>
      <c r="T2253" t="s">
        <v>1536</v>
      </c>
    </row>
    <row r="2254" spans="2:20" hidden="1" x14ac:dyDescent="0.45">
      <c r="C2254" s="29" t="s">
        <v>3078</v>
      </c>
      <c r="F2254" t="s">
        <v>1529</v>
      </c>
      <c r="G2254" t="s">
        <v>1530</v>
      </c>
      <c r="H2254" t="s">
        <v>281</v>
      </c>
      <c r="I2254" t="s">
        <v>225</v>
      </c>
      <c r="J2254" t="s">
        <v>1559</v>
      </c>
      <c r="K2254" t="s">
        <v>228</v>
      </c>
      <c r="N2254" t="s">
        <v>253</v>
      </c>
      <c r="O2254">
        <v>1.1000000000000001E-3</v>
      </c>
      <c r="P2254" t="s">
        <v>1560</v>
      </c>
      <c r="Q2254"/>
      <c r="R2254">
        <v>5.0000000000000001E-4</v>
      </c>
      <c r="S2254">
        <v>1.5E-3</v>
      </c>
      <c r="T2254" t="s">
        <v>1536</v>
      </c>
    </row>
    <row r="2255" spans="2:20" hidden="1" x14ac:dyDescent="0.45">
      <c r="C2255" s="29" t="s">
        <v>3078</v>
      </c>
      <c r="F2255" t="s">
        <v>1529</v>
      </c>
      <c r="G2255" t="s">
        <v>1530</v>
      </c>
      <c r="H2255" t="s">
        <v>281</v>
      </c>
      <c r="I2255" t="s">
        <v>225</v>
      </c>
      <c r="J2255" t="s">
        <v>1559</v>
      </c>
      <c r="K2255" t="s">
        <v>228</v>
      </c>
      <c r="N2255" t="s">
        <v>262</v>
      </c>
      <c r="O2255">
        <v>1.7999999999999999E-2</v>
      </c>
      <c r="P2255" t="s">
        <v>1560</v>
      </c>
      <c r="Q2255"/>
      <c r="R2255">
        <v>1.2E-2</v>
      </c>
      <c r="S2255">
        <v>3.5999999999999997E-2</v>
      </c>
      <c r="T2255" t="s">
        <v>1536</v>
      </c>
    </row>
    <row r="2256" spans="2:20" hidden="1" x14ac:dyDescent="0.45">
      <c r="C2256" s="29" t="s">
        <v>3078</v>
      </c>
      <c r="F2256" t="s">
        <v>1529</v>
      </c>
      <c r="G2256" t="s">
        <v>1530</v>
      </c>
      <c r="H2256" t="s">
        <v>281</v>
      </c>
      <c r="I2256" t="s">
        <v>225</v>
      </c>
      <c r="J2256" t="s">
        <v>1559</v>
      </c>
      <c r="K2256" t="s">
        <v>228</v>
      </c>
      <c r="N2256" t="s">
        <v>240</v>
      </c>
      <c r="O2256">
        <v>0.99</v>
      </c>
      <c r="P2256" t="s">
        <v>1560</v>
      </c>
      <c r="Q2256"/>
      <c r="R2256">
        <v>0.5</v>
      </c>
      <c r="S2256">
        <v>1.5</v>
      </c>
      <c r="T2256" t="s">
        <v>1536</v>
      </c>
    </row>
    <row r="2257" spans="2:20" hidden="1" x14ac:dyDescent="0.45">
      <c r="B2257" s="29" t="s">
        <v>24</v>
      </c>
      <c r="C2257" s="29" t="s">
        <v>3078</v>
      </c>
      <c r="F2257" t="s">
        <v>1529</v>
      </c>
      <c r="G2257" t="s">
        <v>1530</v>
      </c>
      <c r="H2257" t="s">
        <v>286</v>
      </c>
      <c r="I2257" t="s">
        <v>225</v>
      </c>
      <c r="J2257" t="s">
        <v>1559</v>
      </c>
      <c r="K2257" t="s">
        <v>228</v>
      </c>
      <c r="N2257" t="s">
        <v>261</v>
      </c>
      <c r="O2257">
        <v>138</v>
      </c>
      <c r="P2257" t="s">
        <v>1560</v>
      </c>
      <c r="Q2257"/>
      <c r="R2257">
        <v>50</v>
      </c>
      <c r="S2257">
        <v>400</v>
      </c>
      <c r="T2257" t="s">
        <v>357</v>
      </c>
    </row>
    <row r="2258" spans="2:20" hidden="1" x14ac:dyDescent="0.45">
      <c r="B2258" s="29" t="s">
        <v>43</v>
      </c>
      <c r="C2258" s="29" t="s">
        <v>3078</v>
      </c>
      <c r="F2258" t="s">
        <v>1529</v>
      </c>
      <c r="G2258" t="s">
        <v>1530</v>
      </c>
      <c r="H2258" t="s">
        <v>286</v>
      </c>
      <c r="I2258" t="s">
        <v>225</v>
      </c>
      <c r="J2258" t="s">
        <v>1559</v>
      </c>
      <c r="K2258" t="s">
        <v>228</v>
      </c>
      <c r="N2258" t="s">
        <v>28</v>
      </c>
      <c r="O2258">
        <v>80</v>
      </c>
      <c r="P2258" t="s">
        <v>1560</v>
      </c>
      <c r="Q2258"/>
      <c r="R2258">
        <v>70</v>
      </c>
      <c r="S2258">
        <v>110</v>
      </c>
      <c r="T2258" t="s">
        <v>1445</v>
      </c>
    </row>
    <row r="2259" spans="2:20" hidden="1" x14ac:dyDescent="0.45">
      <c r="C2259" s="29" t="s">
        <v>3078</v>
      </c>
      <c r="F2259" t="s">
        <v>1529</v>
      </c>
      <c r="G2259" t="s">
        <v>1530</v>
      </c>
      <c r="H2259" t="s">
        <v>286</v>
      </c>
      <c r="I2259" t="s">
        <v>225</v>
      </c>
      <c r="J2259" t="s">
        <v>1559</v>
      </c>
      <c r="K2259" t="s">
        <v>228</v>
      </c>
      <c r="N2259" t="s">
        <v>236</v>
      </c>
      <c r="O2259">
        <v>200</v>
      </c>
      <c r="P2259" t="s">
        <v>1560</v>
      </c>
      <c r="Q2259"/>
      <c r="R2259">
        <v>160</v>
      </c>
      <c r="S2259">
        <v>260</v>
      </c>
      <c r="T2259" t="s">
        <v>357</v>
      </c>
    </row>
    <row r="2260" spans="2:20" hidden="1" x14ac:dyDescent="0.45">
      <c r="C2260" s="29" t="s">
        <v>3078</v>
      </c>
      <c r="F2260" t="s">
        <v>1529</v>
      </c>
      <c r="G2260" t="s">
        <v>1530</v>
      </c>
      <c r="H2260" t="s">
        <v>277</v>
      </c>
      <c r="I2260" t="s">
        <v>225</v>
      </c>
      <c r="J2260" t="s">
        <v>1559</v>
      </c>
      <c r="K2260" t="s">
        <v>228</v>
      </c>
      <c r="N2260" t="s">
        <v>242</v>
      </c>
      <c r="O2260">
        <v>0.78</v>
      </c>
      <c r="P2260" t="s">
        <v>1560</v>
      </c>
      <c r="Q2260"/>
      <c r="R2260">
        <v>0.4</v>
      </c>
      <c r="S2260">
        <v>2</v>
      </c>
      <c r="T2260" t="s">
        <v>1536</v>
      </c>
    </row>
    <row r="2261" spans="2:20" hidden="1" x14ac:dyDescent="0.45">
      <c r="C2261" s="29" t="s">
        <v>3078</v>
      </c>
      <c r="F2261" t="s">
        <v>1529</v>
      </c>
      <c r="G2261" t="s">
        <v>1530</v>
      </c>
      <c r="H2261" t="s">
        <v>277</v>
      </c>
      <c r="I2261" t="s">
        <v>225</v>
      </c>
      <c r="J2261" t="s">
        <v>1559</v>
      </c>
      <c r="K2261" t="s">
        <v>228</v>
      </c>
      <c r="N2261" t="s">
        <v>253</v>
      </c>
      <c r="O2261">
        <v>6.6E-3</v>
      </c>
      <c r="P2261" t="s">
        <v>1560</v>
      </c>
      <c r="Q2261"/>
      <c r="R2261">
        <v>3.0000000000000001E-3</v>
      </c>
      <c r="S2261">
        <v>8.9999999999999993E-3</v>
      </c>
      <c r="T2261" t="s">
        <v>1536</v>
      </c>
    </row>
    <row r="2262" spans="2:20" hidden="1" x14ac:dyDescent="0.45">
      <c r="C2262" s="29" t="s">
        <v>3078</v>
      </c>
      <c r="F2262" t="s">
        <v>1529</v>
      </c>
      <c r="G2262" t="s">
        <v>1530</v>
      </c>
      <c r="H2262" t="s">
        <v>281</v>
      </c>
      <c r="I2262" t="s">
        <v>225</v>
      </c>
      <c r="J2262" t="s">
        <v>1559</v>
      </c>
      <c r="K2262" t="s">
        <v>228</v>
      </c>
      <c r="N2262" t="s">
        <v>291</v>
      </c>
      <c r="O2262">
        <v>0.09</v>
      </c>
      <c r="P2262" t="s">
        <v>1562</v>
      </c>
      <c r="Q2262"/>
      <c r="R2262">
        <v>2.5000000000000001E-2</v>
      </c>
      <c r="S2262">
        <v>0.18</v>
      </c>
      <c r="T2262" t="s">
        <v>1386</v>
      </c>
    </row>
    <row r="2263" spans="2:20" hidden="1" x14ac:dyDescent="0.45">
      <c r="C2263" s="29" t="s">
        <v>3078</v>
      </c>
      <c r="F2263" t="s">
        <v>1529</v>
      </c>
      <c r="G2263" t="s">
        <v>1530</v>
      </c>
      <c r="H2263" t="s">
        <v>281</v>
      </c>
      <c r="I2263" t="s">
        <v>225</v>
      </c>
      <c r="J2263" t="s">
        <v>1559</v>
      </c>
      <c r="K2263" t="s">
        <v>228</v>
      </c>
      <c r="N2263" t="s">
        <v>233</v>
      </c>
      <c r="O2263">
        <v>5.0000000000000001E-3</v>
      </c>
      <c r="P2263" t="s">
        <v>1560</v>
      </c>
      <c r="Q2263"/>
      <c r="R2263">
        <v>2.5000000000000001E-3</v>
      </c>
      <c r="S2263">
        <v>7.4999999999999997E-3</v>
      </c>
      <c r="T2263" t="s">
        <v>1536</v>
      </c>
    </row>
    <row r="2264" spans="2:20" hidden="1" x14ac:dyDescent="0.45">
      <c r="C2264" s="29" t="s">
        <v>3078</v>
      </c>
      <c r="F2264" t="s">
        <v>1529</v>
      </c>
      <c r="G2264" t="s">
        <v>1530</v>
      </c>
      <c r="H2264" t="s">
        <v>281</v>
      </c>
      <c r="I2264" t="s">
        <v>225</v>
      </c>
      <c r="J2264" t="s">
        <v>1559</v>
      </c>
      <c r="K2264" t="s">
        <v>228</v>
      </c>
      <c r="N2264" t="s">
        <v>303</v>
      </c>
      <c r="O2264">
        <v>0.02</v>
      </c>
      <c r="P2264" t="s">
        <v>1560</v>
      </c>
      <c r="Q2264"/>
      <c r="R2264">
        <v>2E-3</v>
      </c>
      <c r="S2264">
        <v>0.2</v>
      </c>
      <c r="T2264" t="s">
        <v>1191</v>
      </c>
    </row>
    <row r="2265" spans="2:20" hidden="1" x14ac:dyDescent="0.45">
      <c r="C2265" s="29" t="s">
        <v>3078</v>
      </c>
      <c r="F2265" t="s">
        <v>1529</v>
      </c>
      <c r="G2265" t="s">
        <v>1530</v>
      </c>
      <c r="H2265" t="s">
        <v>281</v>
      </c>
      <c r="I2265" t="s">
        <v>225</v>
      </c>
      <c r="J2265" t="s">
        <v>1559</v>
      </c>
      <c r="K2265" t="s">
        <v>228</v>
      </c>
      <c r="N2265" t="s">
        <v>303</v>
      </c>
      <c r="O2265">
        <v>0.02</v>
      </c>
      <c r="P2265" t="s">
        <v>1560</v>
      </c>
      <c r="Q2265"/>
      <c r="R2265">
        <v>2E-3</v>
      </c>
      <c r="S2265">
        <v>0.2</v>
      </c>
      <c r="T2265" t="s">
        <v>1191</v>
      </c>
    </row>
    <row r="2266" spans="2:20" hidden="1" x14ac:dyDescent="0.45">
      <c r="C2266" s="29" t="s">
        <v>3078</v>
      </c>
      <c r="F2266" t="s">
        <v>1529</v>
      </c>
      <c r="G2266" t="s">
        <v>1530</v>
      </c>
      <c r="H2266" t="s">
        <v>281</v>
      </c>
      <c r="I2266" t="s">
        <v>225</v>
      </c>
      <c r="J2266" t="s">
        <v>1559</v>
      </c>
      <c r="K2266" t="s">
        <v>228</v>
      </c>
      <c r="N2266" t="s">
        <v>236</v>
      </c>
      <c r="O2266">
        <v>200</v>
      </c>
      <c r="P2266" t="s">
        <v>1560</v>
      </c>
      <c r="Q2266"/>
      <c r="R2266">
        <v>160</v>
      </c>
      <c r="S2266">
        <v>260</v>
      </c>
      <c r="T2266" t="s">
        <v>357</v>
      </c>
    </row>
    <row r="2267" spans="2:20" hidden="1" x14ac:dyDescent="0.45">
      <c r="C2267" s="29" t="s">
        <v>3078</v>
      </c>
      <c r="F2267" t="s">
        <v>1529</v>
      </c>
      <c r="G2267" t="s">
        <v>1530</v>
      </c>
      <c r="H2267" t="s">
        <v>301</v>
      </c>
      <c r="I2267" t="s">
        <v>225</v>
      </c>
      <c r="J2267" t="s">
        <v>1538</v>
      </c>
      <c r="K2267" t="s">
        <v>228</v>
      </c>
      <c r="N2267" t="s">
        <v>242</v>
      </c>
      <c r="O2267">
        <v>5.7000000000000002E-3</v>
      </c>
      <c r="P2267" t="s">
        <v>1540</v>
      </c>
      <c r="Q2267"/>
      <c r="R2267">
        <v>2.8999999999999998E-3</v>
      </c>
      <c r="S2267">
        <v>8.6E-3</v>
      </c>
      <c r="T2267" t="s">
        <v>1536</v>
      </c>
    </row>
    <row r="2268" spans="2:20" hidden="1" x14ac:dyDescent="0.45">
      <c r="B2268" s="29" t="s">
        <v>30</v>
      </c>
      <c r="C2268" s="29" t="s">
        <v>3078</v>
      </c>
      <c r="F2268" t="s">
        <v>1529</v>
      </c>
      <c r="G2268" t="s">
        <v>1530</v>
      </c>
      <c r="H2268" t="s">
        <v>301</v>
      </c>
      <c r="I2268" t="s">
        <v>225</v>
      </c>
      <c r="J2268" t="s">
        <v>1538</v>
      </c>
      <c r="K2268" t="s">
        <v>228</v>
      </c>
      <c r="N2268" t="s">
        <v>30</v>
      </c>
      <c r="O2268">
        <v>2.4</v>
      </c>
      <c r="P2268" t="s">
        <v>229</v>
      </c>
      <c r="Q2268"/>
      <c r="R2268">
        <v>0.09</v>
      </c>
      <c r="S2268">
        <v>0.34</v>
      </c>
      <c r="T2268" t="s">
        <v>1541</v>
      </c>
    </row>
    <row r="2269" spans="2:20" hidden="1" x14ac:dyDescent="0.45">
      <c r="C2269" s="29" t="s">
        <v>3078</v>
      </c>
      <c r="F2269" t="s">
        <v>1529</v>
      </c>
      <c r="G2269" t="s">
        <v>1530</v>
      </c>
      <c r="H2269" t="s">
        <v>296</v>
      </c>
      <c r="I2269" t="s">
        <v>225</v>
      </c>
      <c r="J2269" t="s">
        <v>1538</v>
      </c>
      <c r="K2269" t="s">
        <v>228</v>
      </c>
      <c r="N2269" t="s">
        <v>262</v>
      </c>
      <c r="O2269" s="27">
        <v>5.5999999999999999E-5</v>
      </c>
      <c r="P2269" t="s">
        <v>1539</v>
      </c>
      <c r="Q2269"/>
      <c r="R2269" s="27">
        <v>2.8E-5</v>
      </c>
      <c r="S2269" s="27">
        <v>8.3999999999999995E-5</v>
      </c>
      <c r="T2269" t="s">
        <v>1536</v>
      </c>
    </row>
    <row r="2270" spans="2:20" hidden="1" x14ac:dyDescent="0.45">
      <c r="C2270" s="29" t="s">
        <v>3078</v>
      </c>
      <c r="F2270" t="s">
        <v>1529</v>
      </c>
      <c r="G2270" t="s">
        <v>1530</v>
      </c>
      <c r="H2270" t="s">
        <v>301</v>
      </c>
      <c r="I2270" t="s">
        <v>225</v>
      </c>
      <c r="J2270" t="s">
        <v>1538</v>
      </c>
      <c r="K2270" t="s">
        <v>228</v>
      </c>
      <c r="N2270" t="s">
        <v>265</v>
      </c>
      <c r="O2270">
        <v>1.4999999999999999E-2</v>
      </c>
      <c r="P2270" t="s">
        <v>1539</v>
      </c>
      <c r="Q2270"/>
      <c r="R2270">
        <v>1.5E-3</v>
      </c>
      <c r="S2270">
        <v>0.15</v>
      </c>
      <c r="T2270" t="s">
        <v>1191</v>
      </c>
    </row>
    <row r="2271" spans="2:20" hidden="1" x14ac:dyDescent="0.45">
      <c r="C2271" s="29" t="s">
        <v>3078</v>
      </c>
      <c r="F2271" t="s">
        <v>1529</v>
      </c>
      <c r="G2271" t="s">
        <v>1530</v>
      </c>
      <c r="H2271" t="s">
        <v>301</v>
      </c>
      <c r="I2271" t="s">
        <v>225</v>
      </c>
      <c r="J2271" t="s">
        <v>1538</v>
      </c>
      <c r="K2271" t="s">
        <v>228</v>
      </c>
      <c r="N2271" t="s">
        <v>240</v>
      </c>
      <c r="O2271">
        <v>1.14E-2</v>
      </c>
      <c r="P2271" t="s">
        <v>1539</v>
      </c>
      <c r="Q2271"/>
      <c r="R2271">
        <v>5.7000000000000002E-3</v>
      </c>
      <c r="S2271">
        <v>1.7100000000000001E-2</v>
      </c>
      <c r="T2271" t="s">
        <v>1536</v>
      </c>
    </row>
    <row r="2272" spans="2:20" hidden="1" x14ac:dyDescent="0.45">
      <c r="C2272" s="29" t="s">
        <v>3078</v>
      </c>
      <c r="F2272" t="s">
        <v>1529</v>
      </c>
      <c r="G2272" t="s">
        <v>1530</v>
      </c>
      <c r="H2272" t="s">
        <v>301</v>
      </c>
      <c r="I2272" t="s">
        <v>225</v>
      </c>
      <c r="J2272" t="s">
        <v>1538</v>
      </c>
      <c r="K2272" t="s">
        <v>228</v>
      </c>
      <c r="N2272" t="s">
        <v>267</v>
      </c>
      <c r="O2272">
        <v>7.2999999999999995E-2</v>
      </c>
      <c r="P2272" t="s">
        <v>1539</v>
      </c>
      <c r="Q2272"/>
      <c r="R2272">
        <v>7.3000000000000001E-3</v>
      </c>
      <c r="S2272">
        <v>0.73</v>
      </c>
      <c r="T2272" t="s">
        <v>1191</v>
      </c>
    </row>
    <row r="2273" spans="2:20" hidden="1" x14ac:dyDescent="0.45">
      <c r="C2273" s="29" t="s">
        <v>3078</v>
      </c>
      <c r="F2273" t="s">
        <v>1529</v>
      </c>
      <c r="G2273" t="s">
        <v>1530</v>
      </c>
      <c r="H2273" t="s">
        <v>296</v>
      </c>
      <c r="I2273" t="s">
        <v>225</v>
      </c>
      <c r="J2273" t="s">
        <v>1538</v>
      </c>
      <c r="K2273" t="s">
        <v>228</v>
      </c>
      <c r="N2273" t="s">
        <v>242</v>
      </c>
      <c r="O2273" s="27">
        <v>3.0000000000000001E-6</v>
      </c>
      <c r="P2273" t="s">
        <v>1540</v>
      </c>
      <c r="Q2273"/>
      <c r="R2273" s="27">
        <v>1.5E-6</v>
      </c>
      <c r="S2273" s="27">
        <v>6.0000000000000002E-6</v>
      </c>
      <c r="T2273" t="s">
        <v>1536</v>
      </c>
    </row>
    <row r="2274" spans="2:20" hidden="1" x14ac:dyDescent="0.45">
      <c r="C2274" s="29" t="s">
        <v>3078</v>
      </c>
      <c r="F2274" t="s">
        <v>1529</v>
      </c>
      <c r="G2274" t="s">
        <v>1530</v>
      </c>
      <c r="H2274" t="s">
        <v>296</v>
      </c>
      <c r="I2274" t="s">
        <v>225</v>
      </c>
      <c r="J2274" t="s">
        <v>1538</v>
      </c>
      <c r="K2274" t="s">
        <v>228</v>
      </c>
      <c r="N2274" t="s">
        <v>265</v>
      </c>
      <c r="O2274">
        <v>1.4999999999999999E-2</v>
      </c>
      <c r="P2274" t="s">
        <v>1539</v>
      </c>
      <c r="Q2274"/>
      <c r="R2274">
        <v>1.5E-3</v>
      </c>
      <c r="S2274">
        <v>0.15</v>
      </c>
      <c r="T2274" t="s">
        <v>1191</v>
      </c>
    </row>
    <row r="2275" spans="2:20" hidden="1" x14ac:dyDescent="0.45">
      <c r="B2275" s="29" t="s">
        <v>43</v>
      </c>
      <c r="C2275" s="29" t="s">
        <v>3078</v>
      </c>
      <c r="F2275" t="s">
        <v>1529</v>
      </c>
      <c r="G2275" t="s">
        <v>1530</v>
      </c>
      <c r="H2275" t="s">
        <v>296</v>
      </c>
      <c r="I2275" t="s">
        <v>225</v>
      </c>
      <c r="J2275" t="s">
        <v>1538</v>
      </c>
      <c r="K2275" t="s">
        <v>228</v>
      </c>
      <c r="N2275" t="s">
        <v>28</v>
      </c>
      <c r="O2275">
        <v>25</v>
      </c>
      <c r="P2275" t="s">
        <v>1539</v>
      </c>
      <c r="Q2275"/>
      <c r="R2275">
        <v>15</v>
      </c>
      <c r="S2275">
        <v>35</v>
      </c>
      <c r="T2275" t="s">
        <v>1445</v>
      </c>
    </row>
    <row r="2276" spans="2:20" hidden="1" x14ac:dyDescent="0.45">
      <c r="B2276" s="29" t="s">
        <v>27</v>
      </c>
      <c r="C2276" s="29" t="s">
        <v>3078</v>
      </c>
      <c r="F2276" t="s">
        <v>1529</v>
      </c>
      <c r="G2276" t="s">
        <v>1530</v>
      </c>
      <c r="H2276" t="s">
        <v>296</v>
      </c>
      <c r="I2276" t="s">
        <v>225</v>
      </c>
      <c r="J2276" t="s">
        <v>1538</v>
      </c>
      <c r="K2276" t="s">
        <v>228</v>
      </c>
      <c r="N2276" t="s">
        <v>27</v>
      </c>
      <c r="O2276">
        <v>40</v>
      </c>
      <c r="P2276" t="s">
        <v>1539</v>
      </c>
      <c r="Q2276"/>
      <c r="R2276">
        <v>24</v>
      </c>
      <c r="S2276">
        <v>56</v>
      </c>
      <c r="T2276" t="s">
        <v>1445</v>
      </c>
    </row>
    <row r="2277" spans="2:20" hidden="1" x14ac:dyDescent="0.45">
      <c r="B2277" s="29" t="s">
        <v>30</v>
      </c>
      <c r="C2277" s="29" t="s">
        <v>3078</v>
      </c>
      <c r="F2277" t="s">
        <v>1529</v>
      </c>
      <c r="G2277" t="s">
        <v>1530</v>
      </c>
      <c r="H2277" t="s">
        <v>296</v>
      </c>
      <c r="I2277" t="s">
        <v>225</v>
      </c>
      <c r="J2277" t="s">
        <v>1538</v>
      </c>
      <c r="K2277" t="s">
        <v>228</v>
      </c>
      <c r="N2277" t="s">
        <v>30</v>
      </c>
      <c r="O2277">
        <v>2.4</v>
      </c>
      <c r="P2277" t="s">
        <v>229</v>
      </c>
      <c r="Q2277"/>
      <c r="R2277">
        <v>0.09</v>
      </c>
      <c r="S2277">
        <v>0.34</v>
      </c>
      <c r="T2277" t="s">
        <v>1541</v>
      </c>
    </row>
    <row r="2278" spans="2:20" hidden="1" x14ac:dyDescent="0.45">
      <c r="C2278" s="29" t="s">
        <v>3078</v>
      </c>
      <c r="F2278" t="s">
        <v>1529</v>
      </c>
      <c r="G2278" t="s">
        <v>1530</v>
      </c>
      <c r="H2278" t="s">
        <v>284</v>
      </c>
      <c r="I2278" t="s">
        <v>225</v>
      </c>
      <c r="J2278" t="s">
        <v>1559</v>
      </c>
      <c r="K2278" t="s">
        <v>228</v>
      </c>
      <c r="N2278" t="s">
        <v>265</v>
      </c>
      <c r="O2278">
        <v>0.03</v>
      </c>
      <c r="P2278" t="s">
        <v>1560</v>
      </c>
      <c r="Q2278"/>
      <c r="R2278">
        <v>7.0000000000000001E-3</v>
      </c>
      <c r="S2278">
        <v>0.2</v>
      </c>
      <c r="T2278" t="s">
        <v>357</v>
      </c>
    </row>
    <row r="2279" spans="2:20" hidden="1" x14ac:dyDescent="0.45">
      <c r="B2279" s="29" t="s">
        <v>43</v>
      </c>
      <c r="C2279" s="29" t="s">
        <v>3078</v>
      </c>
      <c r="F2279" t="s">
        <v>1529</v>
      </c>
      <c r="G2279" t="s">
        <v>1530</v>
      </c>
      <c r="H2279" t="s">
        <v>284</v>
      </c>
      <c r="I2279" t="s">
        <v>225</v>
      </c>
      <c r="J2279" t="s">
        <v>1559</v>
      </c>
      <c r="K2279" t="s">
        <v>228</v>
      </c>
      <c r="N2279" t="s">
        <v>28</v>
      </c>
      <c r="O2279">
        <v>80</v>
      </c>
      <c r="P2279" t="s">
        <v>1560</v>
      </c>
      <c r="Q2279"/>
      <c r="R2279">
        <v>70</v>
      </c>
      <c r="S2279">
        <v>110</v>
      </c>
      <c r="T2279" t="s">
        <v>1445</v>
      </c>
    </row>
    <row r="2280" spans="2:20" hidden="1" x14ac:dyDescent="0.45">
      <c r="B2280" s="29" t="s">
        <v>43</v>
      </c>
      <c r="C2280" s="29" t="s">
        <v>3078</v>
      </c>
      <c r="F2280" t="s">
        <v>1529</v>
      </c>
      <c r="G2280" t="s">
        <v>1530</v>
      </c>
      <c r="H2280" t="s">
        <v>284</v>
      </c>
      <c r="I2280" t="s">
        <v>225</v>
      </c>
      <c r="J2280" t="s">
        <v>1559</v>
      </c>
      <c r="K2280" t="s">
        <v>228</v>
      </c>
      <c r="N2280" t="s">
        <v>28</v>
      </c>
      <c r="O2280">
        <v>80</v>
      </c>
      <c r="P2280" t="s">
        <v>1560</v>
      </c>
      <c r="Q2280"/>
      <c r="R2280">
        <v>70</v>
      </c>
      <c r="S2280">
        <v>110</v>
      </c>
      <c r="T2280" t="s">
        <v>1445</v>
      </c>
    </row>
    <row r="2281" spans="2:20" hidden="1" x14ac:dyDescent="0.45">
      <c r="C2281" s="29" t="s">
        <v>3078</v>
      </c>
      <c r="F2281" t="s">
        <v>1529</v>
      </c>
      <c r="G2281" t="s">
        <v>1530</v>
      </c>
      <c r="H2281" t="s">
        <v>284</v>
      </c>
      <c r="I2281" t="s">
        <v>225</v>
      </c>
      <c r="J2281" t="s">
        <v>1559</v>
      </c>
      <c r="K2281" t="s">
        <v>228</v>
      </c>
      <c r="N2281" t="s">
        <v>262</v>
      </c>
      <c r="O2281">
        <v>8.9999999999999993E-3</v>
      </c>
      <c r="P2281" t="s">
        <v>1560</v>
      </c>
      <c r="Q2281"/>
      <c r="R2281">
        <v>6.0000000000000001E-3</v>
      </c>
      <c r="S2281">
        <v>1.7999999999999999E-2</v>
      </c>
      <c r="T2281" t="s">
        <v>1536</v>
      </c>
    </row>
    <row r="2282" spans="2:20" hidden="1" x14ac:dyDescent="0.45">
      <c r="C2282" s="29" t="s">
        <v>3078</v>
      </c>
      <c r="F2282" t="s">
        <v>1529</v>
      </c>
      <c r="G2282" t="s">
        <v>1530</v>
      </c>
      <c r="H2282" t="s">
        <v>1251</v>
      </c>
      <c r="I2282" t="s">
        <v>225</v>
      </c>
      <c r="J2282" t="s">
        <v>1538</v>
      </c>
      <c r="K2282" t="s">
        <v>228</v>
      </c>
      <c r="N2282" t="s">
        <v>291</v>
      </c>
      <c r="O2282">
        <v>2</v>
      </c>
      <c r="P2282" t="s">
        <v>1565</v>
      </c>
      <c r="Q2282"/>
      <c r="R2282">
        <v>1.6</v>
      </c>
      <c r="S2282">
        <v>2.7</v>
      </c>
    </row>
    <row r="2283" spans="2:20" hidden="1" x14ac:dyDescent="0.45">
      <c r="C2283" s="29" t="s">
        <v>3078</v>
      </c>
      <c r="F2283" t="s">
        <v>1529</v>
      </c>
      <c r="G2283" t="s">
        <v>1530</v>
      </c>
      <c r="H2283" t="s">
        <v>1251</v>
      </c>
      <c r="I2283" t="s">
        <v>225</v>
      </c>
      <c r="J2283" t="s">
        <v>1538</v>
      </c>
      <c r="K2283" t="s">
        <v>228</v>
      </c>
      <c r="N2283" t="s">
        <v>242</v>
      </c>
      <c r="O2283">
        <v>2.9999999999999997E-4</v>
      </c>
      <c r="P2283" t="s">
        <v>1540</v>
      </c>
      <c r="Q2283"/>
      <c r="R2283">
        <v>1.4999999999999999E-4</v>
      </c>
      <c r="S2283">
        <v>5.0000000000000001E-4</v>
      </c>
      <c r="T2283" t="s">
        <v>1536</v>
      </c>
    </row>
    <row r="2284" spans="2:20" hidden="1" x14ac:dyDescent="0.45">
      <c r="C2284" s="29" t="s">
        <v>3078</v>
      </c>
      <c r="F2284" t="s">
        <v>1529</v>
      </c>
      <c r="G2284" t="s">
        <v>1530</v>
      </c>
      <c r="H2284" t="s">
        <v>284</v>
      </c>
      <c r="I2284" t="s">
        <v>225</v>
      </c>
      <c r="J2284" t="s">
        <v>1559</v>
      </c>
      <c r="K2284" t="s">
        <v>228</v>
      </c>
      <c r="N2284" t="s">
        <v>246</v>
      </c>
      <c r="O2284">
        <v>8</v>
      </c>
      <c r="P2284" t="s">
        <v>1561</v>
      </c>
      <c r="Q2284"/>
      <c r="R2284">
        <v>0.2</v>
      </c>
      <c r="S2284">
        <v>16</v>
      </c>
      <c r="T2284" t="s">
        <v>1386</v>
      </c>
    </row>
    <row r="2285" spans="2:20" hidden="1" x14ac:dyDescent="0.45">
      <c r="C2285" s="29" t="s">
        <v>3078</v>
      </c>
      <c r="F2285" t="s">
        <v>1529</v>
      </c>
      <c r="G2285" t="s">
        <v>1530</v>
      </c>
      <c r="H2285" t="s">
        <v>284</v>
      </c>
      <c r="I2285" t="s">
        <v>225</v>
      </c>
      <c r="J2285" t="s">
        <v>1559</v>
      </c>
      <c r="K2285" t="s">
        <v>228</v>
      </c>
      <c r="N2285" t="s">
        <v>246</v>
      </c>
      <c r="O2285">
        <v>8</v>
      </c>
      <c r="P2285" t="s">
        <v>1561</v>
      </c>
      <c r="Q2285"/>
      <c r="R2285">
        <v>0.2</v>
      </c>
      <c r="S2285">
        <v>16</v>
      </c>
      <c r="T2285" t="s">
        <v>1386</v>
      </c>
    </row>
    <row r="2286" spans="2:20" hidden="1" x14ac:dyDescent="0.45">
      <c r="B2286" s="29" t="s">
        <v>43</v>
      </c>
      <c r="C2286" s="29" t="s">
        <v>3078</v>
      </c>
      <c r="F2286" t="s">
        <v>1529</v>
      </c>
      <c r="G2286" t="s">
        <v>1530</v>
      </c>
      <c r="H2286" t="s">
        <v>1251</v>
      </c>
      <c r="I2286" t="s">
        <v>225</v>
      </c>
      <c r="J2286" t="s">
        <v>1538</v>
      </c>
      <c r="K2286" t="s">
        <v>228</v>
      </c>
      <c r="N2286" t="s">
        <v>28</v>
      </c>
      <c r="O2286">
        <v>25</v>
      </c>
      <c r="P2286" t="s">
        <v>1539</v>
      </c>
      <c r="Q2286"/>
      <c r="R2286">
        <v>15</v>
      </c>
      <c r="S2286">
        <v>35</v>
      </c>
      <c r="T2286" t="s">
        <v>1445</v>
      </c>
    </row>
    <row r="2287" spans="2:20" hidden="1" x14ac:dyDescent="0.45">
      <c r="B2287" s="29" t="s">
        <v>27</v>
      </c>
      <c r="C2287" s="29" t="s">
        <v>3078</v>
      </c>
      <c r="F2287" t="s">
        <v>1529</v>
      </c>
      <c r="G2287" t="s">
        <v>1530</v>
      </c>
      <c r="H2287" t="s">
        <v>1251</v>
      </c>
      <c r="I2287" t="s">
        <v>225</v>
      </c>
      <c r="J2287" t="s">
        <v>1538</v>
      </c>
      <c r="K2287" t="s">
        <v>228</v>
      </c>
      <c r="N2287" t="s">
        <v>27</v>
      </c>
      <c r="O2287">
        <v>40</v>
      </c>
      <c r="P2287" t="s">
        <v>1539</v>
      </c>
      <c r="Q2287"/>
      <c r="R2287">
        <v>24</v>
      </c>
      <c r="S2287">
        <v>56</v>
      </c>
      <c r="T2287" t="s">
        <v>1445</v>
      </c>
    </row>
    <row r="2288" spans="2:20" hidden="1" x14ac:dyDescent="0.45">
      <c r="F2288" t="s">
        <v>1566</v>
      </c>
      <c r="G2288" t="s">
        <v>1567</v>
      </c>
      <c r="H2288" t="s">
        <v>277</v>
      </c>
      <c r="I2288" t="s">
        <v>1403</v>
      </c>
      <c r="K2288" t="s">
        <v>228</v>
      </c>
      <c r="L2288" t="s">
        <v>1568</v>
      </c>
      <c r="N2288" t="s">
        <v>1437</v>
      </c>
      <c r="O2288">
        <v>0.77600000000000002</v>
      </c>
      <c r="Q2288"/>
      <c r="R2288">
        <v>0.32700000000000001</v>
      </c>
      <c r="S2288">
        <v>0.92500000000000004</v>
      </c>
      <c r="T2288" t="s">
        <v>1254</v>
      </c>
    </row>
    <row r="2289" spans="2:20" hidden="1" x14ac:dyDescent="0.45">
      <c r="F2289" t="s">
        <v>1566</v>
      </c>
      <c r="G2289" t="s">
        <v>1567</v>
      </c>
      <c r="H2289" t="s">
        <v>277</v>
      </c>
      <c r="I2289" t="s">
        <v>1403</v>
      </c>
      <c r="K2289" t="s">
        <v>228</v>
      </c>
      <c r="L2289" t="s">
        <v>1569</v>
      </c>
      <c r="N2289" t="s">
        <v>1437</v>
      </c>
      <c r="O2289">
        <v>0.98099999999999998</v>
      </c>
      <c r="Q2289"/>
      <c r="R2289">
        <v>0.94299999999999995</v>
      </c>
      <c r="S2289">
        <v>0.99399999999999999</v>
      </c>
      <c r="T2289" t="s">
        <v>1254</v>
      </c>
    </row>
    <row r="2290" spans="2:20" hidden="1" x14ac:dyDescent="0.45">
      <c r="B2290" s="29" t="s">
        <v>27</v>
      </c>
      <c r="F2290" t="s">
        <v>1566</v>
      </c>
      <c r="G2290" t="s">
        <v>1567</v>
      </c>
      <c r="H2290" t="s">
        <v>277</v>
      </c>
      <c r="I2290" t="s">
        <v>1403</v>
      </c>
      <c r="K2290" t="s">
        <v>228</v>
      </c>
      <c r="L2290" t="s">
        <v>1570</v>
      </c>
      <c r="N2290" t="s">
        <v>1440</v>
      </c>
      <c r="O2290">
        <v>0.67900000000000005</v>
      </c>
      <c r="Q2290"/>
      <c r="R2290">
        <v>3.7499999999999999E-2</v>
      </c>
      <c r="S2290">
        <v>0.89300000000000002</v>
      </c>
      <c r="T2290" t="s">
        <v>1254</v>
      </c>
    </row>
    <row r="2291" spans="2:20" hidden="1" x14ac:dyDescent="0.45">
      <c r="B2291" s="29" t="s">
        <v>27</v>
      </c>
      <c r="F2291" t="s">
        <v>1566</v>
      </c>
      <c r="G2291" t="s">
        <v>1567</v>
      </c>
      <c r="H2291" t="s">
        <v>277</v>
      </c>
      <c r="I2291" t="s">
        <v>1403</v>
      </c>
      <c r="K2291" t="s">
        <v>228</v>
      </c>
      <c r="L2291" t="s">
        <v>1571</v>
      </c>
      <c r="N2291" t="s">
        <v>1440</v>
      </c>
      <c r="O2291">
        <v>0.98299999999999998</v>
      </c>
      <c r="Q2291"/>
      <c r="R2291">
        <v>0.95</v>
      </c>
      <c r="S2291">
        <v>0.99399999999999999</v>
      </c>
      <c r="T2291" t="s">
        <v>1254</v>
      </c>
    </row>
    <row r="2292" spans="2:20" hidden="1" x14ac:dyDescent="0.45">
      <c r="B2292" s="29" t="s">
        <v>29</v>
      </c>
      <c r="F2292" t="s">
        <v>1566</v>
      </c>
      <c r="G2292" t="s">
        <v>1567</v>
      </c>
      <c r="H2292" t="s">
        <v>289</v>
      </c>
      <c r="I2292" t="s">
        <v>225</v>
      </c>
      <c r="J2292" t="s">
        <v>1572</v>
      </c>
      <c r="K2292" t="s">
        <v>228</v>
      </c>
      <c r="N2292" t="s">
        <v>29</v>
      </c>
      <c r="O2292">
        <v>4.5</v>
      </c>
      <c r="P2292" t="s">
        <v>1573</v>
      </c>
      <c r="Q2292"/>
      <c r="R2292">
        <v>0.8</v>
      </c>
      <c r="S2292">
        <v>25</v>
      </c>
      <c r="T2292" t="s">
        <v>1574</v>
      </c>
    </row>
    <row r="2293" spans="2:20" hidden="1" x14ac:dyDescent="0.45">
      <c r="B2293" s="29" t="s">
        <v>43</v>
      </c>
      <c r="F2293" t="s">
        <v>1566</v>
      </c>
      <c r="G2293" t="s">
        <v>1567</v>
      </c>
      <c r="H2293" t="s">
        <v>277</v>
      </c>
      <c r="I2293" t="s">
        <v>1403</v>
      </c>
      <c r="K2293" t="s">
        <v>228</v>
      </c>
      <c r="L2293" t="s">
        <v>1575</v>
      </c>
      <c r="N2293" t="s">
        <v>1439</v>
      </c>
      <c r="O2293">
        <v>0.996</v>
      </c>
      <c r="Q2293"/>
      <c r="R2293">
        <v>0.996</v>
      </c>
      <c r="T2293" t="s">
        <v>1576</v>
      </c>
    </row>
    <row r="2294" spans="2:20" hidden="1" x14ac:dyDescent="0.45">
      <c r="B2294" s="29" t="s">
        <v>27</v>
      </c>
      <c r="F2294" t="s">
        <v>1566</v>
      </c>
      <c r="G2294" t="s">
        <v>1567</v>
      </c>
      <c r="H2294" t="s">
        <v>277</v>
      </c>
      <c r="I2294" t="s">
        <v>1403</v>
      </c>
      <c r="K2294" t="s">
        <v>228</v>
      </c>
      <c r="L2294" t="s">
        <v>1575</v>
      </c>
      <c r="N2294" t="s">
        <v>1440</v>
      </c>
      <c r="O2294">
        <v>0.999</v>
      </c>
      <c r="Q2294"/>
      <c r="R2294">
        <v>0.999</v>
      </c>
      <c r="T2294" t="s">
        <v>1576</v>
      </c>
    </row>
    <row r="2295" spans="2:20" hidden="1" x14ac:dyDescent="0.45">
      <c r="B2295" s="29" t="s">
        <v>43</v>
      </c>
      <c r="F2295" t="s">
        <v>1566</v>
      </c>
      <c r="G2295" t="s">
        <v>1567</v>
      </c>
      <c r="H2295" t="s">
        <v>277</v>
      </c>
      <c r="I2295" t="s">
        <v>1403</v>
      </c>
      <c r="K2295" t="s">
        <v>228</v>
      </c>
      <c r="L2295" t="s">
        <v>1577</v>
      </c>
      <c r="N2295" t="s">
        <v>1439</v>
      </c>
      <c r="O2295">
        <v>0.75</v>
      </c>
      <c r="Q2295"/>
      <c r="R2295">
        <v>0.25</v>
      </c>
      <c r="S2295">
        <v>0.91700000000000004</v>
      </c>
      <c r="T2295" t="s">
        <v>1254</v>
      </c>
    </row>
    <row r="2296" spans="2:20" hidden="1" x14ac:dyDescent="0.45">
      <c r="F2296" t="s">
        <v>1566</v>
      </c>
      <c r="G2296" t="s">
        <v>1567</v>
      </c>
      <c r="H2296" t="s">
        <v>286</v>
      </c>
      <c r="I2296" t="s">
        <v>225</v>
      </c>
      <c r="J2296" t="s">
        <v>1578</v>
      </c>
      <c r="K2296" t="s">
        <v>228</v>
      </c>
      <c r="N2296" t="s">
        <v>358</v>
      </c>
      <c r="O2296">
        <v>0.02</v>
      </c>
      <c r="P2296" t="s">
        <v>1579</v>
      </c>
      <c r="Q2296"/>
      <c r="R2296">
        <v>5.0000000000000001E-4</v>
      </c>
      <c r="S2296">
        <v>1</v>
      </c>
      <c r="T2296" t="s">
        <v>1580</v>
      </c>
    </row>
    <row r="2297" spans="2:20" hidden="1" x14ac:dyDescent="0.45">
      <c r="B2297" s="29" t="s">
        <v>30</v>
      </c>
      <c r="F2297" t="s">
        <v>1566</v>
      </c>
      <c r="G2297" t="s">
        <v>1567</v>
      </c>
      <c r="H2297" t="s">
        <v>286</v>
      </c>
      <c r="I2297" t="s">
        <v>225</v>
      </c>
      <c r="J2297" t="s">
        <v>1578</v>
      </c>
      <c r="K2297" t="s">
        <v>228</v>
      </c>
      <c r="N2297" t="s">
        <v>30</v>
      </c>
      <c r="O2297">
        <v>2.2999999999999998</v>
      </c>
      <c r="P2297" t="s">
        <v>229</v>
      </c>
      <c r="Q2297"/>
      <c r="R2297">
        <v>1.2</v>
      </c>
      <c r="S2297">
        <v>4.5999999999999996</v>
      </c>
      <c r="T2297" t="s">
        <v>1581</v>
      </c>
    </row>
    <row r="2298" spans="2:20" hidden="1" x14ac:dyDescent="0.45">
      <c r="B2298" s="29" t="s">
        <v>43</v>
      </c>
      <c r="F2298" t="s">
        <v>1566</v>
      </c>
      <c r="G2298" t="s">
        <v>1567</v>
      </c>
      <c r="H2298" t="s">
        <v>286</v>
      </c>
      <c r="I2298" t="s">
        <v>225</v>
      </c>
      <c r="J2298" t="s">
        <v>1578</v>
      </c>
      <c r="K2298" t="s">
        <v>228</v>
      </c>
      <c r="N2298" t="s">
        <v>28</v>
      </c>
      <c r="O2298">
        <v>0.4</v>
      </c>
      <c r="P2298" t="s">
        <v>1573</v>
      </c>
      <c r="Q2298"/>
      <c r="R2298">
        <v>0.13</v>
      </c>
      <c r="S2298">
        <v>1</v>
      </c>
      <c r="T2298" t="s">
        <v>1445</v>
      </c>
    </row>
    <row r="2299" spans="2:20" hidden="1" x14ac:dyDescent="0.45">
      <c r="B2299" s="29" t="s">
        <v>25</v>
      </c>
      <c r="F2299" t="s">
        <v>1566</v>
      </c>
      <c r="G2299" t="s">
        <v>1567</v>
      </c>
      <c r="H2299" t="s">
        <v>286</v>
      </c>
      <c r="I2299" t="s">
        <v>225</v>
      </c>
      <c r="J2299" t="s">
        <v>1578</v>
      </c>
      <c r="K2299" t="s">
        <v>228</v>
      </c>
      <c r="N2299" t="s">
        <v>25</v>
      </c>
      <c r="O2299">
        <v>120</v>
      </c>
      <c r="P2299" t="s">
        <v>1573</v>
      </c>
      <c r="Q2299"/>
      <c r="R2299">
        <v>100</v>
      </c>
      <c r="S2299">
        <v>150</v>
      </c>
      <c r="T2299" t="s">
        <v>1574</v>
      </c>
    </row>
    <row r="2300" spans="2:20" hidden="1" x14ac:dyDescent="0.45">
      <c r="F2300" t="s">
        <v>1566</v>
      </c>
      <c r="G2300" t="s">
        <v>1567</v>
      </c>
      <c r="H2300" t="s">
        <v>277</v>
      </c>
      <c r="I2300" t="s">
        <v>1403</v>
      </c>
      <c r="K2300" t="s">
        <v>228</v>
      </c>
      <c r="L2300" t="s">
        <v>1582</v>
      </c>
      <c r="N2300" t="s">
        <v>1437</v>
      </c>
      <c r="O2300">
        <v>0.78700000000000003</v>
      </c>
      <c r="Q2300"/>
      <c r="R2300">
        <v>0.36199999999999999</v>
      </c>
      <c r="S2300">
        <v>0.92900000000000005</v>
      </c>
      <c r="T2300" t="s">
        <v>1254</v>
      </c>
    </row>
    <row r="2301" spans="2:20" hidden="1" x14ac:dyDescent="0.45">
      <c r="F2301" t="s">
        <v>1566</v>
      </c>
      <c r="G2301" t="s">
        <v>1567</v>
      </c>
      <c r="H2301" t="s">
        <v>277</v>
      </c>
      <c r="I2301" t="s">
        <v>1403</v>
      </c>
      <c r="K2301" t="s">
        <v>228</v>
      </c>
      <c r="L2301" t="s">
        <v>1583</v>
      </c>
      <c r="N2301" t="s">
        <v>1437</v>
      </c>
      <c r="O2301">
        <v>0.95099999999999996</v>
      </c>
      <c r="Q2301"/>
      <c r="R2301">
        <v>0.85299999999999998</v>
      </c>
      <c r="S2301">
        <v>0.98399999999999999</v>
      </c>
      <c r="T2301" t="s">
        <v>1254</v>
      </c>
    </row>
    <row r="2302" spans="2:20" hidden="1" x14ac:dyDescent="0.45">
      <c r="B2302" s="29" t="s">
        <v>27</v>
      </c>
      <c r="F2302" t="s">
        <v>1566</v>
      </c>
      <c r="G2302" t="s">
        <v>1567</v>
      </c>
      <c r="H2302" t="s">
        <v>286</v>
      </c>
      <c r="I2302" t="s">
        <v>225</v>
      </c>
      <c r="J2302" t="s">
        <v>1578</v>
      </c>
      <c r="K2302" t="s">
        <v>228</v>
      </c>
      <c r="N2302" t="s">
        <v>27</v>
      </c>
      <c r="O2302">
        <v>0.5</v>
      </c>
      <c r="P2302" t="s">
        <v>1573</v>
      </c>
      <c r="Q2302"/>
      <c r="R2302">
        <v>0.17</v>
      </c>
      <c r="S2302">
        <v>1.4</v>
      </c>
      <c r="T2302" t="s">
        <v>1445</v>
      </c>
    </row>
    <row r="2303" spans="2:20" hidden="1" x14ac:dyDescent="0.45">
      <c r="B2303" s="29" t="s">
        <v>27</v>
      </c>
      <c r="F2303" t="s">
        <v>1566</v>
      </c>
      <c r="G2303" t="s">
        <v>1567</v>
      </c>
      <c r="H2303" t="s">
        <v>277</v>
      </c>
      <c r="I2303" t="s">
        <v>1403</v>
      </c>
      <c r="K2303" t="s">
        <v>228</v>
      </c>
      <c r="L2303" t="s">
        <v>1582</v>
      </c>
      <c r="N2303" t="s">
        <v>1440</v>
      </c>
      <c r="O2303">
        <v>0.75800000000000001</v>
      </c>
      <c r="Q2303"/>
      <c r="R2303">
        <v>0.27500000000000002</v>
      </c>
      <c r="S2303">
        <v>0.91900000000000004</v>
      </c>
      <c r="T2303" t="s">
        <v>1254</v>
      </c>
    </row>
    <row r="2304" spans="2:20" hidden="1" x14ac:dyDescent="0.45">
      <c r="B2304" s="29" t="s">
        <v>30</v>
      </c>
      <c r="F2304" t="s">
        <v>1566</v>
      </c>
      <c r="G2304" t="s">
        <v>1567</v>
      </c>
      <c r="H2304" t="s">
        <v>281</v>
      </c>
      <c r="I2304" t="s">
        <v>225</v>
      </c>
      <c r="J2304" t="s">
        <v>1584</v>
      </c>
      <c r="K2304" t="s">
        <v>228</v>
      </c>
      <c r="N2304" t="s">
        <v>30</v>
      </c>
      <c r="O2304">
        <v>2.2999999999999998</v>
      </c>
      <c r="P2304" t="s">
        <v>229</v>
      </c>
      <c r="Q2304"/>
      <c r="R2304">
        <v>1.2</v>
      </c>
      <c r="S2304">
        <v>4.5999999999999996</v>
      </c>
      <c r="T2304" t="s">
        <v>1581</v>
      </c>
    </row>
    <row r="2305" spans="2:20" hidden="1" x14ac:dyDescent="0.45">
      <c r="B2305" s="29" t="s">
        <v>27</v>
      </c>
      <c r="F2305" t="s">
        <v>1585</v>
      </c>
      <c r="G2305" t="s">
        <v>1586</v>
      </c>
      <c r="H2305" t="s">
        <v>277</v>
      </c>
      <c r="I2305" t="s">
        <v>225</v>
      </c>
      <c r="J2305" t="s">
        <v>1587</v>
      </c>
      <c r="K2305" t="s">
        <v>228</v>
      </c>
      <c r="M2305" t="s">
        <v>1588</v>
      </c>
      <c r="N2305" t="s">
        <v>27</v>
      </c>
      <c r="O2305">
        <v>16</v>
      </c>
      <c r="P2305" t="s">
        <v>1589</v>
      </c>
      <c r="Q2305"/>
      <c r="R2305">
        <v>9</v>
      </c>
      <c r="S2305">
        <v>29</v>
      </c>
      <c r="T2305" t="s">
        <v>1445</v>
      </c>
    </row>
    <row r="2306" spans="2:20" hidden="1" x14ac:dyDescent="0.45">
      <c r="F2306" t="s">
        <v>1585</v>
      </c>
      <c r="G2306" t="s">
        <v>1586</v>
      </c>
      <c r="H2306" t="s">
        <v>277</v>
      </c>
      <c r="I2306" t="s">
        <v>225</v>
      </c>
      <c r="J2306" t="s">
        <v>1587</v>
      </c>
      <c r="K2306" t="s">
        <v>228</v>
      </c>
      <c r="M2306" t="s">
        <v>1588</v>
      </c>
      <c r="N2306" t="s">
        <v>233</v>
      </c>
      <c r="O2306">
        <v>0.3</v>
      </c>
      <c r="P2306" t="s">
        <v>1589</v>
      </c>
      <c r="Q2306"/>
      <c r="R2306">
        <v>0.15</v>
      </c>
      <c r="S2306">
        <v>0.5</v>
      </c>
      <c r="T2306" t="s">
        <v>1574</v>
      </c>
    </row>
    <row r="2307" spans="2:20" hidden="1" x14ac:dyDescent="0.45">
      <c r="F2307" t="s">
        <v>1585</v>
      </c>
      <c r="G2307" t="s">
        <v>1586</v>
      </c>
      <c r="H2307" t="s">
        <v>277</v>
      </c>
      <c r="I2307" t="s">
        <v>225</v>
      </c>
      <c r="J2307" t="s">
        <v>1587</v>
      </c>
      <c r="K2307" t="s">
        <v>228</v>
      </c>
      <c r="M2307" t="s">
        <v>1588</v>
      </c>
      <c r="N2307" t="s">
        <v>267</v>
      </c>
      <c r="O2307">
        <v>0.05</v>
      </c>
      <c r="P2307" t="s">
        <v>1589</v>
      </c>
      <c r="Q2307"/>
      <c r="R2307">
        <v>0</v>
      </c>
      <c r="S2307">
        <v>0.1</v>
      </c>
      <c r="T2307" t="s">
        <v>1574</v>
      </c>
    </row>
    <row r="2308" spans="2:20" hidden="1" x14ac:dyDescent="0.45">
      <c r="F2308" t="s">
        <v>1585</v>
      </c>
      <c r="G2308" t="s">
        <v>1586</v>
      </c>
      <c r="H2308" t="s">
        <v>277</v>
      </c>
      <c r="I2308" t="s">
        <v>225</v>
      </c>
      <c r="J2308" t="s">
        <v>1587</v>
      </c>
      <c r="K2308" t="s">
        <v>228</v>
      </c>
      <c r="M2308" t="s">
        <v>1588</v>
      </c>
      <c r="N2308" t="s">
        <v>253</v>
      </c>
      <c r="O2308">
        <v>0.05</v>
      </c>
      <c r="P2308" t="s">
        <v>1589</v>
      </c>
      <c r="Q2308"/>
      <c r="R2308">
        <v>0</v>
      </c>
      <c r="S2308">
        <v>0.1</v>
      </c>
      <c r="T2308" t="s">
        <v>1574</v>
      </c>
    </row>
    <row r="2309" spans="2:20" hidden="1" x14ac:dyDescent="0.45">
      <c r="B2309" s="29" t="s">
        <v>43</v>
      </c>
      <c r="F2309" t="s">
        <v>1585</v>
      </c>
      <c r="G2309" t="s">
        <v>1586</v>
      </c>
      <c r="H2309" t="s">
        <v>274</v>
      </c>
      <c r="I2309" t="s">
        <v>1403</v>
      </c>
      <c r="K2309" t="s">
        <v>228</v>
      </c>
      <c r="L2309" t="s">
        <v>1590</v>
      </c>
      <c r="N2309" t="s">
        <v>1439</v>
      </c>
      <c r="O2309">
        <v>0.97399999999999998</v>
      </c>
      <c r="Q2309"/>
      <c r="R2309">
        <v>0.96499999999999997</v>
      </c>
      <c r="S2309">
        <v>0.98299999999999998</v>
      </c>
      <c r="T2309" t="s">
        <v>1576</v>
      </c>
    </row>
    <row r="2310" spans="2:20" hidden="1" x14ac:dyDescent="0.45">
      <c r="F2310" t="s">
        <v>1585</v>
      </c>
      <c r="G2310" t="s">
        <v>1586</v>
      </c>
      <c r="H2310" t="s">
        <v>274</v>
      </c>
      <c r="I2310" t="s">
        <v>1403</v>
      </c>
      <c r="K2310" t="s">
        <v>228</v>
      </c>
      <c r="L2310" t="s">
        <v>1590</v>
      </c>
      <c r="N2310" t="s">
        <v>1437</v>
      </c>
      <c r="O2310">
        <v>0.99950000000000006</v>
      </c>
      <c r="Q2310"/>
      <c r="R2310">
        <v>0.99950000000000006</v>
      </c>
      <c r="T2310" t="s">
        <v>1576</v>
      </c>
    </row>
    <row r="2311" spans="2:20" hidden="1" x14ac:dyDescent="0.45">
      <c r="B2311" s="29" t="s">
        <v>27</v>
      </c>
      <c r="F2311" t="s">
        <v>1585</v>
      </c>
      <c r="G2311" t="s">
        <v>1586</v>
      </c>
      <c r="H2311" t="s">
        <v>274</v>
      </c>
      <c r="I2311" t="s">
        <v>1403</v>
      </c>
      <c r="K2311" t="s">
        <v>228</v>
      </c>
      <c r="L2311" t="s">
        <v>1568</v>
      </c>
      <c r="N2311" t="s">
        <v>1440</v>
      </c>
      <c r="O2311">
        <v>0.74399999999999999</v>
      </c>
      <c r="Q2311"/>
      <c r="R2311">
        <v>0.23200000000000001</v>
      </c>
      <c r="S2311">
        <v>0.91500000000000004</v>
      </c>
      <c r="T2311" t="s">
        <v>1254</v>
      </c>
    </row>
    <row r="2312" spans="2:20" hidden="1" x14ac:dyDescent="0.45">
      <c r="B2312" s="29" t="s">
        <v>27</v>
      </c>
      <c r="F2312" t="s">
        <v>1585</v>
      </c>
      <c r="G2312" t="s">
        <v>1586</v>
      </c>
      <c r="H2312" t="s">
        <v>289</v>
      </c>
      <c r="I2312" t="s">
        <v>225</v>
      </c>
      <c r="J2312" t="s">
        <v>366</v>
      </c>
      <c r="K2312" t="s">
        <v>228</v>
      </c>
      <c r="M2312" t="s">
        <v>1588</v>
      </c>
      <c r="N2312" t="s">
        <v>27</v>
      </c>
      <c r="O2312">
        <v>3.5</v>
      </c>
      <c r="P2312" t="s">
        <v>1589</v>
      </c>
      <c r="Q2312"/>
      <c r="R2312">
        <v>0.8</v>
      </c>
      <c r="S2312">
        <v>15</v>
      </c>
      <c r="T2312" t="s">
        <v>1574</v>
      </c>
    </row>
    <row r="2313" spans="2:20" hidden="1" x14ac:dyDescent="0.45">
      <c r="F2313" t="s">
        <v>1585</v>
      </c>
      <c r="G2313" t="s">
        <v>1586</v>
      </c>
      <c r="H2313" t="s">
        <v>286</v>
      </c>
      <c r="I2313" t="s">
        <v>225</v>
      </c>
      <c r="J2313" t="s">
        <v>366</v>
      </c>
      <c r="K2313" t="s">
        <v>228</v>
      </c>
      <c r="N2313" t="s">
        <v>240</v>
      </c>
      <c r="O2313">
        <v>150</v>
      </c>
      <c r="P2313" t="s">
        <v>1589</v>
      </c>
      <c r="Q2313"/>
      <c r="R2313">
        <v>100</v>
      </c>
      <c r="S2313">
        <v>200</v>
      </c>
      <c r="T2313" t="s">
        <v>1536</v>
      </c>
    </row>
    <row r="2314" spans="2:20" hidden="1" x14ac:dyDescent="0.45">
      <c r="F2314" t="s">
        <v>1585</v>
      </c>
      <c r="G2314" t="s">
        <v>1586</v>
      </c>
      <c r="H2314" t="s">
        <v>277</v>
      </c>
      <c r="I2314" t="s">
        <v>225</v>
      </c>
      <c r="J2314" t="s">
        <v>1587</v>
      </c>
      <c r="K2314" t="s">
        <v>228</v>
      </c>
      <c r="M2314" t="s">
        <v>1588</v>
      </c>
      <c r="N2314" t="s">
        <v>246</v>
      </c>
      <c r="O2314">
        <v>3.2</v>
      </c>
      <c r="P2314" t="s">
        <v>1591</v>
      </c>
      <c r="Q2314"/>
      <c r="R2314">
        <v>1.1000000000000001</v>
      </c>
      <c r="S2314">
        <v>9.6</v>
      </c>
      <c r="T2314" t="s">
        <v>1269</v>
      </c>
    </row>
    <row r="2315" spans="2:20" hidden="1" x14ac:dyDescent="0.45">
      <c r="F2315" t="s">
        <v>1585</v>
      </c>
      <c r="G2315" t="s">
        <v>1586</v>
      </c>
      <c r="H2315" t="s">
        <v>289</v>
      </c>
      <c r="I2315" t="s">
        <v>225</v>
      </c>
      <c r="J2315" t="s">
        <v>366</v>
      </c>
      <c r="K2315" t="s">
        <v>228</v>
      </c>
      <c r="M2315" t="s">
        <v>1588</v>
      </c>
      <c r="N2315" t="s">
        <v>233</v>
      </c>
      <c r="O2315">
        <v>0.1</v>
      </c>
      <c r="P2315" t="s">
        <v>1589</v>
      </c>
      <c r="Q2315"/>
      <c r="R2315">
        <v>0.04</v>
      </c>
      <c r="S2315">
        <v>0.1</v>
      </c>
      <c r="T2315" t="s">
        <v>1574</v>
      </c>
    </row>
    <row r="2316" spans="2:20" hidden="1" x14ac:dyDescent="0.45">
      <c r="F2316" t="s">
        <v>1585</v>
      </c>
      <c r="G2316" t="s">
        <v>1586</v>
      </c>
      <c r="H2316" t="s">
        <v>1251</v>
      </c>
      <c r="I2316" t="s">
        <v>1403</v>
      </c>
      <c r="K2316" t="s">
        <v>228</v>
      </c>
      <c r="L2316" t="s">
        <v>1592</v>
      </c>
      <c r="N2316" t="s">
        <v>240</v>
      </c>
      <c r="O2316">
        <v>0.99990000000000001</v>
      </c>
      <c r="Q2316"/>
      <c r="R2316">
        <v>0.99970000000000003</v>
      </c>
      <c r="S2316">
        <v>0.99997000000000003</v>
      </c>
      <c r="T2316" t="s">
        <v>1536</v>
      </c>
    </row>
    <row r="2317" spans="2:20" hidden="1" x14ac:dyDescent="0.45">
      <c r="F2317" t="s">
        <v>1585</v>
      </c>
      <c r="G2317" t="s">
        <v>1586</v>
      </c>
      <c r="H2317" t="s">
        <v>1251</v>
      </c>
      <c r="I2317" t="s">
        <v>1403</v>
      </c>
      <c r="K2317" t="s">
        <v>228</v>
      </c>
      <c r="L2317" t="s">
        <v>1592</v>
      </c>
      <c r="N2317" t="s">
        <v>246</v>
      </c>
      <c r="O2317">
        <v>0.9</v>
      </c>
      <c r="Q2317"/>
      <c r="R2317">
        <v>0.7</v>
      </c>
      <c r="S2317">
        <v>0.97</v>
      </c>
      <c r="T2317" t="s">
        <v>1536</v>
      </c>
    </row>
    <row r="2318" spans="2:20" hidden="1" x14ac:dyDescent="0.45">
      <c r="B2318" s="29" t="s">
        <v>43</v>
      </c>
      <c r="F2318" t="s">
        <v>1585</v>
      </c>
      <c r="G2318" t="s">
        <v>1586</v>
      </c>
      <c r="H2318" t="s">
        <v>274</v>
      </c>
      <c r="I2318" t="s">
        <v>1403</v>
      </c>
      <c r="K2318" t="s">
        <v>228</v>
      </c>
      <c r="L2318" t="s">
        <v>1593</v>
      </c>
      <c r="N2318" t="s">
        <v>1439</v>
      </c>
      <c r="O2318">
        <v>0.99</v>
      </c>
      <c r="Q2318"/>
      <c r="R2318">
        <v>0.98499999999999999</v>
      </c>
      <c r="S2318">
        <v>0.995</v>
      </c>
      <c r="T2318" t="s">
        <v>1576</v>
      </c>
    </row>
    <row r="2319" spans="2:20" hidden="1" x14ac:dyDescent="0.45">
      <c r="F2319" t="s">
        <v>1585</v>
      </c>
      <c r="G2319" t="s">
        <v>1586</v>
      </c>
      <c r="H2319" t="s">
        <v>281</v>
      </c>
      <c r="I2319" t="s">
        <v>225</v>
      </c>
      <c r="J2319" t="s">
        <v>1587</v>
      </c>
      <c r="K2319" t="s">
        <v>228</v>
      </c>
      <c r="N2319" t="s">
        <v>233</v>
      </c>
      <c r="O2319">
        <v>47</v>
      </c>
      <c r="P2319" t="s">
        <v>1589</v>
      </c>
      <c r="Q2319"/>
      <c r="R2319">
        <v>30</v>
      </c>
      <c r="S2319">
        <v>70</v>
      </c>
      <c r="T2319" t="s">
        <v>1536</v>
      </c>
    </row>
    <row r="2320" spans="2:20" hidden="1" x14ac:dyDescent="0.45">
      <c r="F2320" t="s">
        <v>1594</v>
      </c>
      <c r="G2320" t="s">
        <v>1595</v>
      </c>
      <c r="H2320" t="s">
        <v>274</v>
      </c>
      <c r="I2320" t="s">
        <v>1403</v>
      </c>
      <c r="K2320" t="s">
        <v>228</v>
      </c>
      <c r="L2320" t="s">
        <v>1569</v>
      </c>
      <c r="N2320" t="s">
        <v>1437</v>
      </c>
      <c r="O2320">
        <v>0.98099999999999998</v>
      </c>
      <c r="Q2320"/>
      <c r="R2320">
        <v>0.94299999999999995</v>
      </c>
      <c r="S2320">
        <v>0.99399999999999999</v>
      </c>
      <c r="T2320" t="s">
        <v>1254</v>
      </c>
    </row>
    <row r="2321" spans="2:20" hidden="1" x14ac:dyDescent="0.45">
      <c r="B2321" s="29" t="s">
        <v>43</v>
      </c>
      <c r="F2321" t="s">
        <v>1594</v>
      </c>
      <c r="G2321" t="s">
        <v>1595</v>
      </c>
      <c r="H2321" t="s">
        <v>274</v>
      </c>
      <c r="I2321" t="s">
        <v>1403</v>
      </c>
      <c r="K2321" t="s">
        <v>228</v>
      </c>
      <c r="L2321" t="s">
        <v>1596</v>
      </c>
      <c r="N2321" t="s">
        <v>1439</v>
      </c>
      <c r="O2321">
        <v>0.92300000000000004</v>
      </c>
      <c r="Q2321"/>
      <c r="R2321">
        <v>0.77</v>
      </c>
      <c r="S2321">
        <v>0.97399999999999998</v>
      </c>
      <c r="T2321" t="s">
        <v>1254</v>
      </c>
    </row>
    <row r="2322" spans="2:20" hidden="1" x14ac:dyDescent="0.45">
      <c r="F2322" t="s">
        <v>1594</v>
      </c>
      <c r="G2322" t="s">
        <v>1595</v>
      </c>
      <c r="H2322" t="s">
        <v>274</v>
      </c>
      <c r="I2322" t="s">
        <v>1403</v>
      </c>
      <c r="K2322" t="s">
        <v>228</v>
      </c>
      <c r="L2322" t="s">
        <v>1597</v>
      </c>
      <c r="N2322" t="s">
        <v>1437</v>
      </c>
      <c r="O2322">
        <v>0.98199999999999998</v>
      </c>
      <c r="Q2322"/>
      <c r="R2322">
        <v>0.94499999999999995</v>
      </c>
      <c r="S2322">
        <v>0.99399999999999999</v>
      </c>
      <c r="T2322" t="s">
        <v>1254</v>
      </c>
    </row>
    <row r="2323" spans="2:20" hidden="1" x14ac:dyDescent="0.45">
      <c r="F2323" t="s">
        <v>1594</v>
      </c>
      <c r="G2323" t="s">
        <v>1595</v>
      </c>
      <c r="H2323" t="s">
        <v>274</v>
      </c>
      <c r="I2323" t="s">
        <v>1403</v>
      </c>
      <c r="K2323" t="s">
        <v>228</v>
      </c>
      <c r="L2323" t="s">
        <v>1596</v>
      </c>
      <c r="N2323" t="s">
        <v>1437</v>
      </c>
      <c r="O2323">
        <v>0.96699999999999997</v>
      </c>
      <c r="Q2323"/>
      <c r="R2323">
        <v>0.9</v>
      </c>
      <c r="S2323">
        <v>0.98899999999999999</v>
      </c>
      <c r="T2323" t="s">
        <v>1254</v>
      </c>
    </row>
    <row r="2324" spans="2:20" hidden="1" x14ac:dyDescent="0.45">
      <c r="B2324" s="29" t="s">
        <v>27</v>
      </c>
      <c r="F2324" t="s">
        <v>1594</v>
      </c>
      <c r="G2324" t="s">
        <v>1595</v>
      </c>
      <c r="H2324" t="s">
        <v>274</v>
      </c>
      <c r="I2324" t="s">
        <v>1403</v>
      </c>
      <c r="K2324" t="s">
        <v>228</v>
      </c>
      <c r="L2324" t="s">
        <v>1577</v>
      </c>
      <c r="N2324" t="s">
        <v>1440</v>
      </c>
      <c r="O2324">
        <v>0.76800000000000002</v>
      </c>
      <c r="Q2324"/>
      <c r="R2324">
        <v>0.30399999999999999</v>
      </c>
      <c r="S2324">
        <v>0.92300000000000004</v>
      </c>
      <c r="T2324" t="s">
        <v>1254</v>
      </c>
    </row>
    <row r="2325" spans="2:20" hidden="1" x14ac:dyDescent="0.45">
      <c r="B2325" s="29" t="s">
        <v>27</v>
      </c>
      <c r="F2325" t="s">
        <v>1594</v>
      </c>
      <c r="G2325" t="s">
        <v>1595</v>
      </c>
      <c r="H2325" t="s">
        <v>274</v>
      </c>
      <c r="I2325" t="s">
        <v>1403</v>
      </c>
      <c r="K2325" t="s">
        <v>228</v>
      </c>
      <c r="L2325" t="s">
        <v>1596</v>
      </c>
      <c r="N2325" t="s">
        <v>1440</v>
      </c>
      <c r="O2325">
        <v>0.96199999999999997</v>
      </c>
      <c r="Q2325"/>
      <c r="R2325">
        <v>0.88600000000000001</v>
      </c>
      <c r="S2325">
        <v>0.98699999999999999</v>
      </c>
      <c r="T2325" t="s">
        <v>1254</v>
      </c>
    </row>
    <row r="2326" spans="2:20" hidden="1" x14ac:dyDescent="0.45">
      <c r="B2326" s="29" t="s">
        <v>27</v>
      </c>
      <c r="F2326" t="s">
        <v>1594</v>
      </c>
      <c r="G2326" t="s">
        <v>1595</v>
      </c>
      <c r="H2326" t="s">
        <v>274</v>
      </c>
      <c r="I2326" t="s">
        <v>1403</v>
      </c>
      <c r="K2326" t="s">
        <v>228</v>
      </c>
      <c r="L2326" t="s">
        <v>1570</v>
      </c>
      <c r="N2326" t="s">
        <v>1440</v>
      </c>
      <c r="O2326">
        <v>0.67900000000000005</v>
      </c>
      <c r="Q2326"/>
      <c r="R2326">
        <v>3.7499999999999999E-2</v>
      </c>
      <c r="S2326">
        <v>0.89300000000000002</v>
      </c>
      <c r="T2326" t="s">
        <v>1254</v>
      </c>
    </row>
    <row r="2327" spans="2:20" hidden="1" x14ac:dyDescent="0.45">
      <c r="F2327" t="s">
        <v>1594</v>
      </c>
      <c r="G2327" t="s">
        <v>1595</v>
      </c>
      <c r="H2327" t="s">
        <v>274</v>
      </c>
      <c r="I2327" t="s">
        <v>1403</v>
      </c>
      <c r="K2327" t="s">
        <v>228</v>
      </c>
      <c r="L2327" t="s">
        <v>1570</v>
      </c>
      <c r="N2327" t="s">
        <v>1437</v>
      </c>
      <c r="O2327">
        <v>0.71899999999999997</v>
      </c>
      <c r="Q2327"/>
      <c r="R2327">
        <v>0.157</v>
      </c>
      <c r="S2327">
        <v>0.90600000000000003</v>
      </c>
      <c r="T2327" t="s">
        <v>1254</v>
      </c>
    </row>
    <row r="2328" spans="2:20" hidden="1" x14ac:dyDescent="0.45">
      <c r="B2328" s="29" t="s">
        <v>27</v>
      </c>
      <c r="F2328" t="s">
        <v>1594</v>
      </c>
      <c r="G2328" t="s">
        <v>1595</v>
      </c>
      <c r="H2328" t="s">
        <v>274</v>
      </c>
      <c r="I2328" t="s">
        <v>1403</v>
      </c>
      <c r="K2328" t="s">
        <v>228</v>
      </c>
      <c r="L2328" t="s">
        <v>1569</v>
      </c>
      <c r="N2328" t="s">
        <v>1440</v>
      </c>
      <c r="O2328">
        <v>0.96299999999999997</v>
      </c>
      <c r="Q2328"/>
      <c r="R2328">
        <v>0.88700000000000001</v>
      </c>
      <c r="S2328">
        <v>0.98799999999999999</v>
      </c>
      <c r="T2328" t="s">
        <v>1254</v>
      </c>
    </row>
    <row r="2329" spans="2:20" hidden="1" x14ac:dyDescent="0.45">
      <c r="B2329" s="29" t="s">
        <v>43</v>
      </c>
      <c r="F2329" t="s">
        <v>1594</v>
      </c>
      <c r="G2329" t="s">
        <v>1595</v>
      </c>
      <c r="H2329" t="s">
        <v>274</v>
      </c>
      <c r="I2329" t="s">
        <v>1403</v>
      </c>
      <c r="K2329" t="s">
        <v>228</v>
      </c>
      <c r="L2329" t="s">
        <v>1569</v>
      </c>
      <c r="N2329" t="s">
        <v>1439</v>
      </c>
      <c r="O2329">
        <v>0.94399999999999995</v>
      </c>
      <c r="Q2329"/>
      <c r="R2329">
        <v>0.83099999999999996</v>
      </c>
      <c r="S2329">
        <v>0.98099999999999998</v>
      </c>
      <c r="T2329" t="s">
        <v>1254</v>
      </c>
    </row>
    <row r="2330" spans="2:20" hidden="1" x14ac:dyDescent="0.45">
      <c r="F2330" t="s">
        <v>1594</v>
      </c>
      <c r="G2330" t="s">
        <v>1595</v>
      </c>
      <c r="H2330" t="s">
        <v>1251</v>
      </c>
      <c r="I2330" t="s">
        <v>1403</v>
      </c>
      <c r="K2330" t="s">
        <v>228</v>
      </c>
      <c r="L2330" t="s">
        <v>1598</v>
      </c>
      <c r="N2330" t="s">
        <v>246</v>
      </c>
      <c r="O2330">
        <v>0.1</v>
      </c>
      <c r="Q2330"/>
      <c r="R2330">
        <v>0</v>
      </c>
      <c r="S2330">
        <v>0.7</v>
      </c>
      <c r="T2330" t="s">
        <v>1536</v>
      </c>
    </row>
    <row r="2331" spans="2:20" hidden="1" x14ac:dyDescent="0.45">
      <c r="F2331" t="s">
        <v>1594</v>
      </c>
      <c r="G2331" t="s">
        <v>1595</v>
      </c>
      <c r="H2331" t="s">
        <v>1251</v>
      </c>
      <c r="I2331" t="s">
        <v>1403</v>
      </c>
      <c r="K2331" t="s">
        <v>228</v>
      </c>
      <c r="L2331" t="s">
        <v>1598</v>
      </c>
      <c r="N2331" t="s">
        <v>233</v>
      </c>
      <c r="O2331">
        <v>0.99990000000000001</v>
      </c>
      <c r="Q2331"/>
      <c r="R2331">
        <v>0.99970000000000003</v>
      </c>
      <c r="S2331">
        <v>0.99997000000000003</v>
      </c>
      <c r="T2331" t="s">
        <v>1536</v>
      </c>
    </row>
    <row r="2332" spans="2:20" hidden="1" x14ac:dyDescent="0.45">
      <c r="F2332" t="s">
        <v>1594</v>
      </c>
      <c r="G2332" t="s">
        <v>1595</v>
      </c>
      <c r="H2332" t="s">
        <v>1251</v>
      </c>
      <c r="I2332" t="s">
        <v>1403</v>
      </c>
      <c r="K2332" t="s">
        <v>228</v>
      </c>
      <c r="L2332" t="s">
        <v>1599</v>
      </c>
      <c r="N2332" t="s">
        <v>253</v>
      </c>
      <c r="O2332">
        <v>0.84699999999999998</v>
      </c>
      <c r="Q2332"/>
      <c r="R2332">
        <v>0.54</v>
      </c>
      <c r="S2332">
        <v>0.95</v>
      </c>
      <c r="T2332" t="s">
        <v>1536</v>
      </c>
    </row>
    <row r="2333" spans="2:20" hidden="1" x14ac:dyDescent="0.45">
      <c r="B2333" s="29" t="s">
        <v>43</v>
      </c>
      <c r="F2333" t="s">
        <v>1594</v>
      </c>
      <c r="G2333" t="s">
        <v>1595</v>
      </c>
      <c r="H2333" t="s">
        <v>289</v>
      </c>
      <c r="I2333" t="s">
        <v>225</v>
      </c>
      <c r="J2333" t="s">
        <v>1600</v>
      </c>
      <c r="K2333" t="s">
        <v>228</v>
      </c>
      <c r="M2333" t="s">
        <v>1588</v>
      </c>
      <c r="N2333" t="s">
        <v>28</v>
      </c>
      <c r="O2333">
        <v>12</v>
      </c>
      <c r="P2333" t="s">
        <v>1601</v>
      </c>
      <c r="Q2333"/>
      <c r="R2333">
        <v>2.4</v>
      </c>
      <c r="S2333">
        <v>58</v>
      </c>
      <c r="T2333" t="s">
        <v>1445</v>
      </c>
    </row>
    <row r="2334" spans="2:20" hidden="1" x14ac:dyDescent="0.45">
      <c r="F2334" t="s">
        <v>1594</v>
      </c>
      <c r="G2334" t="s">
        <v>1595</v>
      </c>
      <c r="H2334" t="s">
        <v>289</v>
      </c>
      <c r="I2334" t="s">
        <v>225</v>
      </c>
      <c r="J2334" t="s">
        <v>1600</v>
      </c>
      <c r="K2334" t="s">
        <v>228</v>
      </c>
      <c r="M2334" t="s">
        <v>1588</v>
      </c>
      <c r="N2334" t="s">
        <v>240</v>
      </c>
      <c r="O2334">
        <v>0.17</v>
      </c>
      <c r="P2334" t="s">
        <v>1601</v>
      </c>
      <c r="Q2334"/>
      <c r="R2334">
        <v>0.01</v>
      </c>
      <c r="S2334">
        <v>3</v>
      </c>
      <c r="T2334" t="s">
        <v>1574</v>
      </c>
    </row>
    <row r="2335" spans="2:20" hidden="1" x14ac:dyDescent="0.45">
      <c r="F2335" t="s">
        <v>1594</v>
      </c>
      <c r="G2335" t="s">
        <v>1595</v>
      </c>
      <c r="H2335" t="s">
        <v>289</v>
      </c>
      <c r="I2335" t="s">
        <v>225</v>
      </c>
      <c r="J2335" t="s">
        <v>1600</v>
      </c>
      <c r="K2335" t="s">
        <v>228</v>
      </c>
      <c r="M2335" t="s">
        <v>1588</v>
      </c>
      <c r="N2335" t="s">
        <v>262</v>
      </c>
      <c r="O2335">
        <v>0.6</v>
      </c>
      <c r="P2335" t="s">
        <v>1601</v>
      </c>
      <c r="Q2335"/>
      <c r="R2335">
        <v>0.1</v>
      </c>
      <c r="S2335">
        <v>1.5</v>
      </c>
      <c r="T2335" t="s">
        <v>1602</v>
      </c>
    </row>
    <row r="2336" spans="2:20" hidden="1" x14ac:dyDescent="0.45">
      <c r="F2336" t="s">
        <v>1594</v>
      </c>
      <c r="G2336" t="s">
        <v>1595</v>
      </c>
      <c r="H2336" t="s">
        <v>286</v>
      </c>
      <c r="I2336" t="s">
        <v>225</v>
      </c>
      <c r="J2336" t="s">
        <v>1600</v>
      </c>
      <c r="K2336" t="s">
        <v>228</v>
      </c>
      <c r="N2336" t="s">
        <v>267</v>
      </c>
      <c r="O2336">
        <v>80</v>
      </c>
      <c r="P2336" t="s">
        <v>1601</v>
      </c>
      <c r="Q2336"/>
      <c r="R2336">
        <v>40</v>
      </c>
      <c r="S2336">
        <v>160</v>
      </c>
      <c r="T2336" t="s">
        <v>1603</v>
      </c>
    </row>
    <row r="2337" spans="2:20" hidden="1" x14ac:dyDescent="0.45">
      <c r="F2337" t="s">
        <v>1594</v>
      </c>
      <c r="G2337" t="s">
        <v>1595</v>
      </c>
      <c r="H2337" t="s">
        <v>277</v>
      </c>
      <c r="I2337" t="s">
        <v>225</v>
      </c>
      <c r="J2337" t="s">
        <v>1604</v>
      </c>
      <c r="K2337" t="s">
        <v>228</v>
      </c>
      <c r="M2337" t="s">
        <v>1588</v>
      </c>
      <c r="N2337" t="s">
        <v>253</v>
      </c>
      <c r="O2337">
        <v>0.23</v>
      </c>
      <c r="P2337" t="s">
        <v>1601</v>
      </c>
      <c r="Q2337"/>
      <c r="R2337">
        <v>0.13</v>
      </c>
      <c r="S2337">
        <v>0.42</v>
      </c>
      <c r="T2337" t="s">
        <v>1574</v>
      </c>
    </row>
    <row r="2338" spans="2:20" hidden="1" x14ac:dyDescent="0.45">
      <c r="F2338" t="s">
        <v>1594</v>
      </c>
      <c r="G2338" t="s">
        <v>1595</v>
      </c>
      <c r="H2338" t="s">
        <v>281</v>
      </c>
      <c r="I2338" t="s">
        <v>225</v>
      </c>
      <c r="J2338" t="s">
        <v>1604</v>
      </c>
      <c r="K2338" t="s">
        <v>228</v>
      </c>
      <c r="N2338" t="s">
        <v>262</v>
      </c>
      <c r="O2338">
        <v>6.0000000000000001E-3</v>
      </c>
      <c r="P2338" t="s">
        <v>1601</v>
      </c>
      <c r="Q2338"/>
      <c r="R2338">
        <v>3.0000000000000001E-3</v>
      </c>
      <c r="S2338">
        <v>8.9999999999999993E-3</v>
      </c>
      <c r="T2338" t="s">
        <v>1536</v>
      </c>
    </row>
    <row r="2339" spans="2:20" hidden="1" x14ac:dyDescent="0.45">
      <c r="B2339" s="29" t="s">
        <v>43</v>
      </c>
      <c r="F2339" t="s">
        <v>1594</v>
      </c>
      <c r="G2339" t="s">
        <v>1595</v>
      </c>
      <c r="H2339" t="s">
        <v>281</v>
      </c>
      <c r="I2339" t="s">
        <v>225</v>
      </c>
      <c r="J2339" t="s">
        <v>1604</v>
      </c>
      <c r="K2339" t="s">
        <v>228</v>
      </c>
      <c r="N2339" t="s">
        <v>28</v>
      </c>
      <c r="O2339">
        <v>255</v>
      </c>
      <c r="P2339" t="s">
        <v>1601</v>
      </c>
      <c r="Q2339"/>
      <c r="R2339">
        <v>125</v>
      </c>
      <c r="S2339">
        <v>510</v>
      </c>
      <c r="T2339" t="s">
        <v>1488</v>
      </c>
    </row>
    <row r="2340" spans="2:20" hidden="1" x14ac:dyDescent="0.45">
      <c r="F2340" t="s">
        <v>1594</v>
      </c>
      <c r="G2340" t="s">
        <v>1595</v>
      </c>
      <c r="H2340" t="s">
        <v>281</v>
      </c>
      <c r="I2340" t="s">
        <v>225</v>
      </c>
      <c r="J2340" t="s">
        <v>1604</v>
      </c>
      <c r="K2340" t="s">
        <v>228</v>
      </c>
      <c r="N2340" t="s">
        <v>236</v>
      </c>
      <c r="O2340">
        <v>425</v>
      </c>
      <c r="P2340" t="s">
        <v>1601</v>
      </c>
      <c r="Q2340"/>
      <c r="R2340">
        <v>215</v>
      </c>
      <c r="S2340">
        <v>850</v>
      </c>
      <c r="T2340" t="s">
        <v>1488</v>
      </c>
    </row>
    <row r="2341" spans="2:20" hidden="1" x14ac:dyDescent="0.45">
      <c r="F2341" t="s">
        <v>1594</v>
      </c>
      <c r="G2341" t="s">
        <v>1595</v>
      </c>
      <c r="H2341" t="s">
        <v>277</v>
      </c>
      <c r="I2341" t="s">
        <v>225</v>
      </c>
      <c r="J2341" t="s">
        <v>1604</v>
      </c>
      <c r="K2341" t="s">
        <v>228</v>
      </c>
      <c r="M2341" t="s">
        <v>1588</v>
      </c>
      <c r="N2341" t="s">
        <v>267</v>
      </c>
      <c r="O2341">
        <v>9</v>
      </c>
      <c r="P2341" t="s">
        <v>1601</v>
      </c>
      <c r="Q2341"/>
      <c r="R2341">
        <v>4</v>
      </c>
      <c r="S2341">
        <v>21</v>
      </c>
      <c r="T2341" t="s">
        <v>1574</v>
      </c>
    </row>
    <row r="2342" spans="2:20" hidden="1" x14ac:dyDescent="0.45">
      <c r="B2342" s="29" t="s">
        <v>27</v>
      </c>
      <c r="F2342" t="s">
        <v>1605</v>
      </c>
      <c r="G2342" t="s">
        <v>1606</v>
      </c>
      <c r="H2342" t="s">
        <v>281</v>
      </c>
      <c r="I2342" t="s">
        <v>1403</v>
      </c>
      <c r="K2342" t="s">
        <v>228</v>
      </c>
      <c r="L2342" t="s">
        <v>1596</v>
      </c>
      <c r="N2342" t="s">
        <v>1440</v>
      </c>
      <c r="O2342">
        <v>0.96199999999999997</v>
      </c>
      <c r="Q2342"/>
      <c r="R2342">
        <v>0.88600000000000001</v>
      </c>
      <c r="S2342">
        <v>0.98699999999999999</v>
      </c>
      <c r="T2342" t="s">
        <v>1254</v>
      </c>
    </row>
    <row r="2343" spans="2:20" hidden="1" x14ac:dyDescent="0.45">
      <c r="B2343" s="29" t="s">
        <v>43</v>
      </c>
      <c r="F2343" t="s">
        <v>1605</v>
      </c>
      <c r="G2343" t="s">
        <v>1606</v>
      </c>
      <c r="H2343" t="s">
        <v>281</v>
      </c>
      <c r="I2343" t="s">
        <v>1403</v>
      </c>
      <c r="K2343" t="s">
        <v>228</v>
      </c>
      <c r="L2343" t="s">
        <v>1577</v>
      </c>
      <c r="N2343" t="s">
        <v>1439</v>
      </c>
      <c r="O2343">
        <v>0.75</v>
      </c>
      <c r="Q2343"/>
      <c r="R2343">
        <v>0.25</v>
      </c>
      <c r="S2343">
        <v>0.91700000000000004</v>
      </c>
      <c r="T2343" t="s">
        <v>1254</v>
      </c>
    </row>
    <row r="2344" spans="2:20" hidden="1" x14ac:dyDescent="0.45">
      <c r="B2344" s="29" t="s">
        <v>27</v>
      </c>
      <c r="F2344" t="s">
        <v>1605</v>
      </c>
      <c r="G2344" t="s">
        <v>1606</v>
      </c>
      <c r="H2344" t="s">
        <v>281</v>
      </c>
      <c r="I2344" t="s">
        <v>1403</v>
      </c>
      <c r="K2344" t="s">
        <v>228</v>
      </c>
      <c r="L2344" t="s">
        <v>1568</v>
      </c>
      <c r="N2344" t="s">
        <v>1440</v>
      </c>
      <c r="O2344">
        <v>0.74399999999999999</v>
      </c>
      <c r="Q2344"/>
      <c r="R2344">
        <v>0.23200000000000001</v>
      </c>
      <c r="S2344">
        <v>0.91500000000000004</v>
      </c>
      <c r="T2344" t="s">
        <v>1254</v>
      </c>
    </row>
    <row r="2345" spans="2:20" hidden="1" x14ac:dyDescent="0.45">
      <c r="F2345" t="s">
        <v>1605</v>
      </c>
      <c r="G2345" t="s">
        <v>1606</v>
      </c>
      <c r="H2345" t="s">
        <v>281</v>
      </c>
      <c r="I2345" t="s">
        <v>1403</v>
      </c>
      <c r="K2345" t="s">
        <v>228</v>
      </c>
      <c r="L2345" t="s">
        <v>1577</v>
      </c>
      <c r="N2345" t="s">
        <v>1437</v>
      </c>
      <c r="O2345">
        <v>0.79600000000000004</v>
      </c>
      <c r="Q2345"/>
      <c r="R2345">
        <v>0.38800000000000001</v>
      </c>
      <c r="S2345">
        <v>0.93200000000000005</v>
      </c>
      <c r="T2345" t="s">
        <v>1254</v>
      </c>
    </row>
    <row r="2346" spans="2:20" hidden="1" x14ac:dyDescent="0.45">
      <c r="F2346" t="s">
        <v>1605</v>
      </c>
      <c r="G2346" t="s">
        <v>1606</v>
      </c>
      <c r="H2346" t="s">
        <v>274</v>
      </c>
      <c r="I2346" t="s">
        <v>1403</v>
      </c>
      <c r="K2346" t="s">
        <v>228</v>
      </c>
      <c r="L2346" t="s">
        <v>1599</v>
      </c>
      <c r="N2346" t="s">
        <v>233</v>
      </c>
      <c r="O2346">
        <v>0.84699999999999998</v>
      </c>
      <c r="Q2346"/>
      <c r="R2346">
        <v>0.54</v>
      </c>
      <c r="S2346">
        <v>0.95</v>
      </c>
      <c r="T2346" t="s">
        <v>1536</v>
      </c>
    </row>
    <row r="2347" spans="2:20" hidden="1" x14ac:dyDescent="0.45">
      <c r="B2347" s="29" t="s">
        <v>27</v>
      </c>
      <c r="F2347" t="s">
        <v>1605</v>
      </c>
      <c r="G2347" t="s">
        <v>1606</v>
      </c>
      <c r="H2347" t="s">
        <v>281</v>
      </c>
      <c r="I2347" t="s">
        <v>1403</v>
      </c>
      <c r="K2347" t="s">
        <v>228</v>
      </c>
      <c r="L2347" t="s">
        <v>1571</v>
      </c>
      <c r="N2347" t="s">
        <v>1440</v>
      </c>
      <c r="O2347">
        <v>0.98299999999999998</v>
      </c>
      <c r="Q2347"/>
      <c r="R2347">
        <v>0.95</v>
      </c>
      <c r="S2347">
        <v>0.99399999999999999</v>
      </c>
      <c r="T2347" t="s">
        <v>1254</v>
      </c>
    </row>
    <row r="2348" spans="2:20" hidden="1" x14ac:dyDescent="0.45">
      <c r="F2348" t="s">
        <v>1605</v>
      </c>
      <c r="G2348" t="s">
        <v>1606</v>
      </c>
      <c r="H2348" t="s">
        <v>286</v>
      </c>
      <c r="I2348" t="s">
        <v>225</v>
      </c>
      <c r="J2348" t="s">
        <v>1607</v>
      </c>
      <c r="K2348" t="s">
        <v>228</v>
      </c>
      <c r="N2348" t="s">
        <v>279</v>
      </c>
      <c r="O2348">
        <v>19</v>
      </c>
      <c r="P2348" t="s">
        <v>1608</v>
      </c>
      <c r="Q2348"/>
      <c r="R2348">
        <v>12</v>
      </c>
      <c r="S2348">
        <v>29</v>
      </c>
      <c r="T2348" t="s">
        <v>1536</v>
      </c>
    </row>
    <row r="2349" spans="2:20" hidden="1" x14ac:dyDescent="0.45">
      <c r="B2349" s="29" t="s">
        <v>29</v>
      </c>
      <c r="F2349" t="s">
        <v>1605</v>
      </c>
      <c r="G2349" t="s">
        <v>1606</v>
      </c>
      <c r="H2349" t="s">
        <v>286</v>
      </c>
      <c r="I2349" t="s">
        <v>225</v>
      </c>
      <c r="J2349" t="s">
        <v>1607</v>
      </c>
      <c r="K2349" t="s">
        <v>228</v>
      </c>
      <c r="N2349" t="s">
        <v>29</v>
      </c>
      <c r="O2349">
        <v>10400</v>
      </c>
      <c r="P2349" t="s">
        <v>1608</v>
      </c>
      <c r="Q2349"/>
      <c r="R2349">
        <v>6000</v>
      </c>
      <c r="S2349">
        <v>18000</v>
      </c>
      <c r="T2349" t="s">
        <v>1574</v>
      </c>
    </row>
    <row r="2350" spans="2:20" hidden="1" x14ac:dyDescent="0.45">
      <c r="F2350" t="s">
        <v>1605</v>
      </c>
      <c r="G2350" t="s">
        <v>1606</v>
      </c>
      <c r="H2350" t="s">
        <v>286</v>
      </c>
      <c r="I2350" t="s">
        <v>225</v>
      </c>
      <c r="J2350" t="s">
        <v>1607</v>
      </c>
      <c r="K2350" t="s">
        <v>228</v>
      </c>
      <c r="N2350" t="s">
        <v>246</v>
      </c>
      <c r="O2350">
        <v>0.01</v>
      </c>
      <c r="P2350" t="s">
        <v>1609</v>
      </c>
      <c r="Q2350"/>
      <c r="R2350">
        <v>3.0000000000000001E-3</v>
      </c>
      <c r="S2350">
        <v>0.03</v>
      </c>
      <c r="T2350" t="s">
        <v>1269</v>
      </c>
    </row>
    <row r="2351" spans="2:20" hidden="1" x14ac:dyDescent="0.45">
      <c r="F2351" t="s">
        <v>1605</v>
      </c>
      <c r="G2351" t="s">
        <v>1606</v>
      </c>
      <c r="H2351" t="s">
        <v>286</v>
      </c>
      <c r="I2351" t="s">
        <v>225</v>
      </c>
      <c r="J2351" t="s">
        <v>1607</v>
      </c>
      <c r="K2351" t="s">
        <v>228</v>
      </c>
      <c r="N2351" t="s">
        <v>262</v>
      </c>
      <c r="O2351">
        <v>3.1E-2</v>
      </c>
      <c r="P2351" t="s">
        <v>1608</v>
      </c>
      <c r="Q2351"/>
      <c r="R2351">
        <v>2.1000000000000001E-2</v>
      </c>
      <c r="S2351">
        <v>5.1999999999999998E-2</v>
      </c>
      <c r="T2351" t="s">
        <v>1536</v>
      </c>
    </row>
    <row r="2352" spans="2:20" hidden="1" x14ac:dyDescent="0.45">
      <c r="F2352" t="s">
        <v>1605</v>
      </c>
      <c r="G2352" t="s">
        <v>1606</v>
      </c>
      <c r="H2352" t="s">
        <v>286</v>
      </c>
      <c r="I2352" t="s">
        <v>225</v>
      </c>
      <c r="J2352" t="s">
        <v>1607</v>
      </c>
      <c r="K2352" t="s">
        <v>228</v>
      </c>
      <c r="N2352" t="s">
        <v>253</v>
      </c>
      <c r="O2352">
        <v>15</v>
      </c>
      <c r="P2352" t="s">
        <v>1608</v>
      </c>
      <c r="Q2352"/>
      <c r="R2352">
        <v>12</v>
      </c>
      <c r="S2352">
        <v>23</v>
      </c>
      <c r="T2352" t="s">
        <v>1536</v>
      </c>
    </row>
    <row r="2353" spans="2:20" hidden="1" x14ac:dyDescent="0.45">
      <c r="F2353" t="s">
        <v>1605</v>
      </c>
      <c r="G2353" t="s">
        <v>1606</v>
      </c>
      <c r="H2353" t="s">
        <v>281</v>
      </c>
      <c r="I2353" t="s">
        <v>1403</v>
      </c>
      <c r="K2353" t="s">
        <v>228</v>
      </c>
      <c r="L2353" t="s">
        <v>1570</v>
      </c>
      <c r="N2353" t="s">
        <v>1437</v>
      </c>
      <c r="O2353">
        <v>0.71899999999999997</v>
      </c>
      <c r="Q2353"/>
      <c r="R2353">
        <v>0.157</v>
      </c>
      <c r="S2353">
        <v>0.90600000000000003</v>
      </c>
      <c r="T2353" t="s">
        <v>1254</v>
      </c>
    </row>
    <row r="2354" spans="2:20" hidden="1" x14ac:dyDescent="0.45">
      <c r="F2354" t="s">
        <v>1605</v>
      </c>
      <c r="G2354" t="s">
        <v>1606</v>
      </c>
      <c r="H2354" t="s">
        <v>281</v>
      </c>
      <c r="I2354" t="s">
        <v>1403</v>
      </c>
      <c r="K2354" t="s">
        <v>228</v>
      </c>
      <c r="L2354" t="s">
        <v>1582</v>
      </c>
      <c r="N2354" t="s">
        <v>1437</v>
      </c>
      <c r="O2354">
        <v>0.78700000000000003</v>
      </c>
      <c r="Q2354"/>
      <c r="R2354">
        <v>0.36199999999999999</v>
      </c>
      <c r="S2354">
        <v>0.92900000000000005</v>
      </c>
      <c r="T2354" t="s">
        <v>1254</v>
      </c>
    </row>
    <row r="2355" spans="2:20" hidden="1" x14ac:dyDescent="0.45">
      <c r="F2355" t="s">
        <v>1605</v>
      </c>
      <c r="G2355" t="s">
        <v>1606</v>
      </c>
      <c r="H2355" t="s">
        <v>289</v>
      </c>
      <c r="I2355" t="s">
        <v>225</v>
      </c>
      <c r="J2355" t="s">
        <v>368</v>
      </c>
      <c r="K2355" t="s">
        <v>228</v>
      </c>
      <c r="N2355" t="s">
        <v>279</v>
      </c>
      <c r="O2355">
        <v>0.13</v>
      </c>
      <c r="P2355" t="s">
        <v>1608</v>
      </c>
      <c r="Q2355"/>
      <c r="R2355">
        <v>5.7000000000000002E-2</v>
      </c>
      <c r="S2355">
        <v>0.17</v>
      </c>
      <c r="T2355" t="s">
        <v>1536</v>
      </c>
    </row>
    <row r="2356" spans="2:20" hidden="1" x14ac:dyDescent="0.45">
      <c r="B2356" s="29" t="s">
        <v>24</v>
      </c>
      <c r="C2356" s="29" t="s">
        <v>3124</v>
      </c>
      <c r="F2356" t="s">
        <v>1610</v>
      </c>
      <c r="G2356" t="s">
        <v>1611</v>
      </c>
      <c r="H2356" t="s">
        <v>473</v>
      </c>
      <c r="I2356" t="s">
        <v>225</v>
      </c>
      <c r="J2356" t="s">
        <v>1612</v>
      </c>
      <c r="K2356" t="s">
        <v>228</v>
      </c>
      <c r="N2356" t="s">
        <v>261</v>
      </c>
      <c r="O2356">
        <v>150</v>
      </c>
      <c r="P2356" t="s">
        <v>1613</v>
      </c>
      <c r="Q2356"/>
      <c r="R2356">
        <v>140</v>
      </c>
      <c r="S2356">
        <v>160</v>
      </c>
      <c r="T2356" t="s">
        <v>1614</v>
      </c>
    </row>
    <row r="2357" spans="2:20" hidden="1" x14ac:dyDescent="0.45">
      <c r="B2357" s="29" t="s">
        <v>24</v>
      </c>
      <c r="C2357" s="29" t="s">
        <v>3124</v>
      </c>
      <c r="F2357" t="s">
        <v>1610</v>
      </c>
      <c r="G2357" t="s">
        <v>1611</v>
      </c>
      <c r="H2357" t="s">
        <v>1615</v>
      </c>
      <c r="I2357" t="s">
        <v>225</v>
      </c>
      <c r="J2357" t="s">
        <v>1616</v>
      </c>
      <c r="K2357" t="s">
        <v>228</v>
      </c>
      <c r="N2357" t="s">
        <v>261</v>
      </c>
      <c r="O2357">
        <v>45</v>
      </c>
      <c r="P2357" t="s">
        <v>1613</v>
      </c>
      <c r="Q2357"/>
      <c r="R2357">
        <v>20</v>
      </c>
      <c r="S2357">
        <v>100</v>
      </c>
      <c r="T2357" t="s">
        <v>1617</v>
      </c>
    </row>
    <row r="2358" spans="2:20" hidden="1" x14ac:dyDescent="0.45">
      <c r="B2358" s="29" t="s">
        <v>24</v>
      </c>
      <c r="C2358" s="29" t="s">
        <v>3124</v>
      </c>
      <c r="F2358" t="s">
        <v>1610</v>
      </c>
      <c r="G2358" t="s">
        <v>1611</v>
      </c>
      <c r="H2358" t="s">
        <v>1618</v>
      </c>
      <c r="I2358" t="s">
        <v>225</v>
      </c>
      <c r="J2358" t="s">
        <v>1619</v>
      </c>
      <c r="K2358" t="s">
        <v>228</v>
      </c>
      <c r="N2358" t="s">
        <v>261</v>
      </c>
      <c r="O2358">
        <v>1000</v>
      </c>
      <c r="P2358" t="s">
        <v>1620</v>
      </c>
      <c r="Q2358"/>
      <c r="R2358">
        <v>950</v>
      </c>
      <c r="S2358">
        <v>1000</v>
      </c>
      <c r="T2358" t="s">
        <v>1621</v>
      </c>
    </row>
    <row r="2359" spans="2:20" hidden="1" x14ac:dyDescent="0.45">
      <c r="B2359" s="29" t="s">
        <v>24</v>
      </c>
      <c r="C2359" s="29" t="s">
        <v>3124</v>
      </c>
      <c r="F2359" t="s">
        <v>1610</v>
      </c>
      <c r="G2359" t="s">
        <v>1611</v>
      </c>
      <c r="H2359" t="s">
        <v>1622</v>
      </c>
      <c r="I2359" t="s">
        <v>225</v>
      </c>
      <c r="J2359" t="s">
        <v>1623</v>
      </c>
      <c r="K2359" t="s">
        <v>228</v>
      </c>
      <c r="N2359" t="s">
        <v>261</v>
      </c>
      <c r="O2359">
        <v>1000</v>
      </c>
      <c r="P2359" t="s">
        <v>1620</v>
      </c>
      <c r="Q2359"/>
      <c r="R2359">
        <v>950</v>
      </c>
      <c r="S2359">
        <v>1000</v>
      </c>
      <c r="T2359" t="s">
        <v>1621</v>
      </c>
    </row>
    <row r="2360" spans="2:20" hidden="1" x14ac:dyDescent="0.45">
      <c r="B2360" s="29" t="s">
        <v>24</v>
      </c>
      <c r="C2360" s="29" t="s">
        <v>3124</v>
      </c>
      <c r="F2360" t="s">
        <v>1610</v>
      </c>
      <c r="G2360" t="s">
        <v>1611</v>
      </c>
      <c r="H2360" t="s">
        <v>1624</v>
      </c>
      <c r="I2360" t="s">
        <v>225</v>
      </c>
      <c r="J2360" t="s">
        <v>1625</v>
      </c>
      <c r="K2360" t="s">
        <v>228</v>
      </c>
      <c r="N2360" t="s">
        <v>261</v>
      </c>
      <c r="O2360">
        <v>950</v>
      </c>
      <c r="P2360" t="s">
        <v>1620</v>
      </c>
      <c r="Q2360"/>
      <c r="R2360">
        <v>950</v>
      </c>
      <c r="S2360">
        <v>1000</v>
      </c>
      <c r="T2360" t="s">
        <v>1621</v>
      </c>
    </row>
    <row r="2361" spans="2:20" hidden="1" x14ac:dyDescent="0.45">
      <c r="B2361" s="29" t="s">
        <v>24</v>
      </c>
      <c r="C2361" s="29" t="s">
        <v>3124</v>
      </c>
      <c r="F2361" t="s">
        <v>1610</v>
      </c>
      <c r="G2361" t="s">
        <v>1611</v>
      </c>
      <c r="H2361" t="s">
        <v>1626</v>
      </c>
      <c r="I2361" t="s">
        <v>225</v>
      </c>
      <c r="J2361" t="s">
        <v>1627</v>
      </c>
      <c r="K2361" t="s">
        <v>228</v>
      </c>
      <c r="N2361" t="s">
        <v>261</v>
      </c>
      <c r="O2361">
        <v>950</v>
      </c>
      <c r="P2361" t="s">
        <v>1620</v>
      </c>
      <c r="Q2361"/>
      <c r="R2361">
        <v>750</v>
      </c>
      <c r="S2361">
        <v>1000</v>
      </c>
      <c r="T2361" t="s">
        <v>1628</v>
      </c>
    </row>
    <row r="2362" spans="2:20" hidden="1" x14ac:dyDescent="0.45">
      <c r="B2362" s="29" t="s">
        <v>24</v>
      </c>
      <c r="C2362" s="29" t="s">
        <v>3124</v>
      </c>
      <c r="F2362" t="s">
        <v>1610</v>
      </c>
      <c r="G2362" t="s">
        <v>1611</v>
      </c>
      <c r="H2362" t="s">
        <v>1629</v>
      </c>
      <c r="I2362" t="s">
        <v>225</v>
      </c>
      <c r="J2362" t="s">
        <v>1630</v>
      </c>
      <c r="K2362" t="s">
        <v>228</v>
      </c>
      <c r="N2362" t="s">
        <v>261</v>
      </c>
      <c r="O2362">
        <v>950</v>
      </c>
      <c r="P2362" t="s">
        <v>1620</v>
      </c>
      <c r="Q2362"/>
      <c r="R2362">
        <v>750</v>
      </c>
      <c r="S2362">
        <v>1000</v>
      </c>
      <c r="T2362" t="s">
        <v>1628</v>
      </c>
    </row>
    <row r="2363" spans="2:20" hidden="1" x14ac:dyDescent="0.45">
      <c r="B2363" s="29" t="s">
        <v>24</v>
      </c>
      <c r="C2363" s="29" t="s">
        <v>3124</v>
      </c>
      <c r="F2363" t="s">
        <v>1610</v>
      </c>
      <c r="G2363" t="s">
        <v>1611</v>
      </c>
      <c r="H2363" t="s">
        <v>1631</v>
      </c>
      <c r="I2363" t="s">
        <v>225</v>
      </c>
      <c r="J2363" t="s">
        <v>1632</v>
      </c>
      <c r="K2363" t="s">
        <v>228</v>
      </c>
      <c r="N2363" t="s">
        <v>261</v>
      </c>
      <c r="O2363">
        <v>940</v>
      </c>
      <c r="P2363" t="s">
        <v>1620</v>
      </c>
      <c r="Q2363"/>
      <c r="R2363">
        <v>920</v>
      </c>
      <c r="S2363">
        <v>960</v>
      </c>
      <c r="T2363" t="s">
        <v>1633</v>
      </c>
    </row>
    <row r="2364" spans="2:20" hidden="1" x14ac:dyDescent="0.45">
      <c r="B2364" s="29" t="s">
        <v>24</v>
      </c>
      <c r="C2364" s="29" t="s">
        <v>3124</v>
      </c>
      <c r="F2364" t="s">
        <v>1610</v>
      </c>
      <c r="G2364" t="s">
        <v>1611</v>
      </c>
      <c r="H2364" t="s">
        <v>1634</v>
      </c>
      <c r="I2364" t="s">
        <v>225</v>
      </c>
      <c r="J2364" t="s">
        <v>1635</v>
      </c>
      <c r="K2364" t="s">
        <v>228</v>
      </c>
      <c r="N2364" t="s">
        <v>261</v>
      </c>
      <c r="O2364">
        <v>950</v>
      </c>
      <c r="P2364" t="s">
        <v>1620</v>
      </c>
      <c r="Q2364"/>
      <c r="R2364">
        <v>750</v>
      </c>
      <c r="S2364">
        <v>1000</v>
      </c>
      <c r="T2364" t="s">
        <v>1628</v>
      </c>
    </row>
    <row r="2365" spans="2:20" hidden="1" x14ac:dyDescent="0.45">
      <c r="B2365" s="29" t="s">
        <v>24</v>
      </c>
      <c r="C2365" s="29" t="s">
        <v>3124</v>
      </c>
      <c r="F2365" t="s">
        <v>1610</v>
      </c>
      <c r="G2365" t="s">
        <v>1611</v>
      </c>
      <c r="H2365" t="s">
        <v>1636</v>
      </c>
      <c r="I2365" t="s">
        <v>225</v>
      </c>
      <c r="J2365" t="s">
        <v>1637</v>
      </c>
      <c r="K2365" t="s">
        <v>228</v>
      </c>
      <c r="N2365" t="s">
        <v>261</v>
      </c>
      <c r="O2365">
        <v>950</v>
      </c>
      <c r="P2365" t="s">
        <v>1620</v>
      </c>
      <c r="Q2365"/>
      <c r="R2365">
        <v>750</v>
      </c>
      <c r="S2365">
        <v>1000</v>
      </c>
      <c r="T2365" t="s">
        <v>1628</v>
      </c>
    </row>
    <row r="2366" spans="2:20" hidden="1" x14ac:dyDescent="0.45">
      <c r="B2366" s="29" t="s">
        <v>43</v>
      </c>
      <c r="C2366" s="29" t="s">
        <v>3124</v>
      </c>
      <c r="F2366" t="s">
        <v>1638</v>
      </c>
      <c r="G2366" t="s">
        <v>1639</v>
      </c>
      <c r="H2366" t="s">
        <v>274</v>
      </c>
      <c r="I2366" t="s">
        <v>1403</v>
      </c>
      <c r="J2366" t="s">
        <v>1640</v>
      </c>
      <c r="K2366" t="s">
        <v>228</v>
      </c>
      <c r="L2366" t="s">
        <v>1641</v>
      </c>
      <c r="N2366" t="s">
        <v>28</v>
      </c>
      <c r="O2366">
        <v>0.997</v>
      </c>
      <c r="Q2366"/>
      <c r="R2366">
        <v>0.97</v>
      </c>
      <c r="S2366">
        <v>1</v>
      </c>
      <c r="T2366" t="s">
        <v>1642</v>
      </c>
    </row>
    <row r="2367" spans="2:20" hidden="1" x14ac:dyDescent="0.45">
      <c r="B2367" s="29" t="s">
        <v>24</v>
      </c>
      <c r="C2367" s="29" t="s">
        <v>3124</v>
      </c>
      <c r="F2367" t="s">
        <v>1638</v>
      </c>
      <c r="G2367" t="s">
        <v>1639</v>
      </c>
      <c r="H2367" t="s">
        <v>286</v>
      </c>
      <c r="I2367" t="s">
        <v>225</v>
      </c>
      <c r="J2367" t="s">
        <v>1643</v>
      </c>
      <c r="K2367" t="s">
        <v>228</v>
      </c>
      <c r="N2367" t="s">
        <v>261</v>
      </c>
      <c r="O2367">
        <v>16</v>
      </c>
      <c r="P2367" t="s">
        <v>1644</v>
      </c>
      <c r="Q2367"/>
      <c r="R2367">
        <v>3</v>
      </c>
      <c r="S2367">
        <v>100</v>
      </c>
      <c r="T2367" t="s">
        <v>1645</v>
      </c>
    </row>
    <row r="2368" spans="2:20" hidden="1" x14ac:dyDescent="0.45">
      <c r="B2368" s="29" t="s">
        <v>24</v>
      </c>
      <c r="C2368" s="29" t="s">
        <v>3124</v>
      </c>
      <c r="F2368" t="s">
        <v>1646</v>
      </c>
      <c r="G2368" t="s">
        <v>1647</v>
      </c>
      <c r="H2368" t="s">
        <v>289</v>
      </c>
      <c r="I2368" t="s">
        <v>225</v>
      </c>
      <c r="J2368" t="s">
        <v>1648</v>
      </c>
      <c r="K2368" t="s">
        <v>228</v>
      </c>
      <c r="N2368" t="s">
        <v>261</v>
      </c>
      <c r="O2368">
        <v>130</v>
      </c>
      <c r="P2368" t="s">
        <v>1649</v>
      </c>
      <c r="Q2368"/>
      <c r="R2368">
        <v>40</v>
      </c>
      <c r="S2368">
        <v>400</v>
      </c>
      <c r="T2368" t="s">
        <v>1617</v>
      </c>
    </row>
    <row r="2369" spans="2:20" hidden="1" x14ac:dyDescent="0.45">
      <c r="C2369" s="29" t="s">
        <v>3124</v>
      </c>
      <c r="F2369" t="s">
        <v>1646</v>
      </c>
      <c r="G2369" t="s">
        <v>1647</v>
      </c>
      <c r="H2369" t="s">
        <v>1650</v>
      </c>
      <c r="I2369" t="s">
        <v>1403</v>
      </c>
      <c r="J2369" t="s">
        <v>1651</v>
      </c>
      <c r="K2369" t="s">
        <v>228</v>
      </c>
      <c r="L2369" t="s">
        <v>1652</v>
      </c>
      <c r="N2369" t="s">
        <v>236</v>
      </c>
      <c r="O2369">
        <v>0.98</v>
      </c>
      <c r="Q2369"/>
      <c r="R2369">
        <v>0.95</v>
      </c>
      <c r="S2369">
        <v>1</v>
      </c>
      <c r="T2369" t="s">
        <v>1617</v>
      </c>
    </row>
    <row r="2370" spans="2:20" hidden="1" x14ac:dyDescent="0.45">
      <c r="B2370" s="29" t="s">
        <v>30</v>
      </c>
      <c r="C2370" s="29" t="s">
        <v>3124</v>
      </c>
      <c r="F2370" t="s">
        <v>1646</v>
      </c>
      <c r="G2370" t="s">
        <v>1647</v>
      </c>
      <c r="H2370" t="s">
        <v>286</v>
      </c>
      <c r="I2370" t="s">
        <v>225</v>
      </c>
      <c r="J2370" t="s">
        <v>1653</v>
      </c>
      <c r="K2370" t="s">
        <v>228</v>
      </c>
      <c r="N2370" t="s">
        <v>30</v>
      </c>
      <c r="O2370">
        <v>1.2999999999999999E-2</v>
      </c>
      <c r="P2370" t="s">
        <v>229</v>
      </c>
      <c r="Q2370"/>
      <c r="R2370">
        <v>6.0000000000000001E-3</v>
      </c>
      <c r="S2370">
        <v>2.5999999999999999E-2</v>
      </c>
      <c r="T2370" t="s">
        <v>1654</v>
      </c>
    </row>
    <row r="2371" spans="2:20" hidden="1" x14ac:dyDescent="0.45">
      <c r="B2371" s="29" t="s">
        <v>30</v>
      </c>
      <c r="C2371" s="29" t="s">
        <v>3124</v>
      </c>
      <c r="F2371" t="s">
        <v>1646</v>
      </c>
      <c r="G2371" t="s">
        <v>1647</v>
      </c>
      <c r="H2371" t="s">
        <v>1189</v>
      </c>
      <c r="I2371" t="s">
        <v>275</v>
      </c>
      <c r="J2371" t="s">
        <v>228</v>
      </c>
      <c r="K2371" t="s">
        <v>228</v>
      </c>
      <c r="M2371" t="s">
        <v>228</v>
      </c>
      <c r="N2371" t="s">
        <v>30</v>
      </c>
      <c r="O2371">
        <v>1.2999999999999999E-2</v>
      </c>
      <c r="P2371" t="s">
        <v>229</v>
      </c>
      <c r="Q2371"/>
      <c r="R2371">
        <v>6.0000000000000001E-3</v>
      </c>
      <c r="S2371">
        <v>2.5999999999999999E-2</v>
      </c>
      <c r="T2371" t="s">
        <v>1654</v>
      </c>
    </row>
    <row r="2372" spans="2:20" hidden="1" x14ac:dyDescent="0.45">
      <c r="C2372" s="29" t="s">
        <v>3124</v>
      </c>
      <c r="F2372" t="s">
        <v>1646</v>
      </c>
      <c r="G2372" t="s">
        <v>1647</v>
      </c>
      <c r="H2372" t="s">
        <v>286</v>
      </c>
      <c r="I2372" t="s">
        <v>225</v>
      </c>
      <c r="J2372" t="s">
        <v>1653</v>
      </c>
      <c r="K2372" t="s">
        <v>228</v>
      </c>
      <c r="N2372" t="s">
        <v>236</v>
      </c>
      <c r="O2372">
        <v>600</v>
      </c>
      <c r="P2372" t="s">
        <v>1649</v>
      </c>
      <c r="Q2372"/>
      <c r="R2372">
        <v>200</v>
      </c>
      <c r="S2372">
        <v>1800</v>
      </c>
      <c r="T2372" t="s">
        <v>1617</v>
      </c>
    </row>
    <row r="2373" spans="2:20" hidden="1" x14ac:dyDescent="0.45">
      <c r="B2373" s="29" t="s">
        <v>24</v>
      </c>
      <c r="C2373" s="29" t="s">
        <v>3124</v>
      </c>
      <c r="F2373" t="s">
        <v>1655</v>
      </c>
      <c r="G2373" t="s">
        <v>1656</v>
      </c>
      <c r="H2373" t="s">
        <v>1234</v>
      </c>
      <c r="I2373" t="s">
        <v>1403</v>
      </c>
      <c r="J2373" t="s">
        <v>1657</v>
      </c>
      <c r="K2373" t="s">
        <v>228</v>
      </c>
      <c r="L2373" t="s">
        <v>1658</v>
      </c>
      <c r="N2373" t="s">
        <v>261</v>
      </c>
      <c r="O2373">
        <v>0.31</v>
      </c>
      <c r="Q2373"/>
      <c r="R2373">
        <v>0.2</v>
      </c>
      <c r="S2373">
        <v>0.4</v>
      </c>
      <c r="T2373" t="s">
        <v>1659</v>
      </c>
    </row>
    <row r="2374" spans="2:20" hidden="1" x14ac:dyDescent="0.45">
      <c r="B2374" s="29" t="s">
        <v>24</v>
      </c>
      <c r="C2374" s="29" t="s">
        <v>3124</v>
      </c>
      <c r="F2374" t="s">
        <v>1655</v>
      </c>
      <c r="G2374" t="s">
        <v>1656</v>
      </c>
      <c r="H2374" t="s">
        <v>1221</v>
      </c>
      <c r="I2374" t="s">
        <v>1403</v>
      </c>
      <c r="J2374" t="s">
        <v>1660</v>
      </c>
      <c r="K2374" t="s">
        <v>228</v>
      </c>
      <c r="L2374" t="s">
        <v>1661</v>
      </c>
      <c r="N2374" t="s">
        <v>261</v>
      </c>
      <c r="O2374">
        <v>0.6</v>
      </c>
      <c r="Q2374"/>
      <c r="R2374">
        <v>0.4</v>
      </c>
      <c r="S2374">
        <v>0.8</v>
      </c>
      <c r="T2374" t="s">
        <v>1659</v>
      </c>
    </row>
    <row r="2375" spans="2:20" hidden="1" x14ac:dyDescent="0.45">
      <c r="B2375" s="29" t="s">
        <v>24</v>
      </c>
      <c r="C2375" s="29" t="s">
        <v>3124</v>
      </c>
      <c r="F2375" t="s">
        <v>1655</v>
      </c>
      <c r="G2375" t="s">
        <v>1656</v>
      </c>
      <c r="H2375" t="s">
        <v>1237</v>
      </c>
      <c r="I2375" t="s">
        <v>1403</v>
      </c>
      <c r="J2375" t="s">
        <v>1662</v>
      </c>
      <c r="K2375" t="s">
        <v>228</v>
      </c>
      <c r="L2375" t="s">
        <v>1663</v>
      </c>
      <c r="N2375" t="s">
        <v>261</v>
      </c>
      <c r="O2375">
        <v>0.34</v>
      </c>
      <c r="Q2375"/>
      <c r="R2375">
        <v>0.2</v>
      </c>
      <c r="S2375">
        <v>0.5</v>
      </c>
      <c r="T2375" t="s">
        <v>1659</v>
      </c>
    </row>
    <row r="2376" spans="2:20" hidden="1" x14ac:dyDescent="0.45">
      <c r="B2376" s="29" t="s">
        <v>24</v>
      </c>
      <c r="C2376" s="29" t="s">
        <v>3124</v>
      </c>
      <c r="F2376" t="s">
        <v>1655</v>
      </c>
      <c r="G2376" t="s">
        <v>1656</v>
      </c>
      <c r="H2376" t="s">
        <v>268</v>
      </c>
      <c r="I2376" t="s">
        <v>225</v>
      </c>
      <c r="K2376" t="s">
        <v>228</v>
      </c>
      <c r="N2376" t="s">
        <v>261</v>
      </c>
      <c r="O2376">
        <v>740</v>
      </c>
      <c r="P2376" t="s">
        <v>1664</v>
      </c>
      <c r="Q2376"/>
      <c r="R2376">
        <v>400</v>
      </c>
      <c r="S2376">
        <v>1000</v>
      </c>
      <c r="T2376" t="s">
        <v>1191</v>
      </c>
    </row>
    <row r="2377" spans="2:20" hidden="1" x14ac:dyDescent="0.45">
      <c r="B2377" s="29" t="s">
        <v>24</v>
      </c>
      <c r="C2377" s="29" t="s">
        <v>3124</v>
      </c>
      <c r="F2377" t="s">
        <v>1655</v>
      </c>
      <c r="G2377" t="s">
        <v>1656</v>
      </c>
      <c r="H2377" t="s">
        <v>231</v>
      </c>
      <c r="I2377" t="s">
        <v>1403</v>
      </c>
      <c r="K2377" t="s">
        <v>228</v>
      </c>
      <c r="L2377" t="s">
        <v>1665</v>
      </c>
      <c r="N2377" t="s">
        <v>261</v>
      </c>
      <c r="O2377">
        <v>0.435</v>
      </c>
      <c r="Q2377"/>
      <c r="R2377">
        <v>0.2</v>
      </c>
      <c r="S2377">
        <v>0.7</v>
      </c>
      <c r="T2377" t="s">
        <v>1659</v>
      </c>
    </row>
    <row r="2378" spans="2:20" hidden="1" x14ac:dyDescent="0.45">
      <c r="B2378" s="29" t="s">
        <v>24</v>
      </c>
      <c r="C2378" s="29" t="s">
        <v>3124</v>
      </c>
      <c r="F2378" t="s">
        <v>1655</v>
      </c>
      <c r="G2378" t="s">
        <v>1656</v>
      </c>
      <c r="H2378" t="s">
        <v>231</v>
      </c>
      <c r="I2378" t="s">
        <v>1403</v>
      </c>
      <c r="K2378" t="s">
        <v>228</v>
      </c>
      <c r="L2378" t="s">
        <v>1665</v>
      </c>
      <c r="N2378" t="s">
        <v>261</v>
      </c>
      <c r="O2378">
        <v>0.435</v>
      </c>
      <c r="Q2378"/>
      <c r="R2378">
        <v>0.2</v>
      </c>
      <c r="S2378">
        <v>0.7</v>
      </c>
      <c r="T2378" t="s">
        <v>1659</v>
      </c>
    </row>
    <row r="2379" spans="2:20" hidden="1" x14ac:dyDescent="0.45">
      <c r="B2379" s="29" t="s">
        <v>24</v>
      </c>
      <c r="C2379" s="29" t="s">
        <v>3124</v>
      </c>
      <c r="F2379" t="s">
        <v>1666</v>
      </c>
      <c r="G2379" t="s">
        <v>1667</v>
      </c>
      <c r="H2379" t="s">
        <v>289</v>
      </c>
      <c r="I2379" t="s">
        <v>1403</v>
      </c>
      <c r="K2379" t="s">
        <v>228</v>
      </c>
      <c r="L2379" t="s">
        <v>1668</v>
      </c>
      <c r="N2379" t="s">
        <v>261</v>
      </c>
      <c r="O2379">
        <v>0.7</v>
      </c>
      <c r="Q2379"/>
      <c r="R2379">
        <v>0.6</v>
      </c>
      <c r="S2379">
        <v>0.8</v>
      </c>
      <c r="T2379" t="s">
        <v>1659</v>
      </c>
    </row>
    <row r="2380" spans="2:20" hidden="1" x14ac:dyDescent="0.45">
      <c r="B2380" s="29" t="s">
        <v>24</v>
      </c>
      <c r="C2380" s="29" t="s">
        <v>3124</v>
      </c>
      <c r="F2380" t="s">
        <v>1669</v>
      </c>
      <c r="G2380" t="s">
        <v>1670</v>
      </c>
      <c r="H2380" t="s">
        <v>231</v>
      </c>
      <c r="I2380" t="s">
        <v>1403</v>
      </c>
      <c r="K2380" t="s">
        <v>228</v>
      </c>
      <c r="L2380" t="s">
        <v>1671</v>
      </c>
      <c r="N2380" t="s">
        <v>261</v>
      </c>
      <c r="O2380">
        <v>0.98</v>
      </c>
      <c r="Q2380"/>
      <c r="R2380">
        <v>0.9</v>
      </c>
      <c r="S2380">
        <v>1</v>
      </c>
      <c r="T2380" t="s">
        <v>1672</v>
      </c>
    </row>
    <row r="2381" spans="2:20" hidden="1" x14ac:dyDescent="0.45">
      <c r="B2381" s="29" t="s">
        <v>24</v>
      </c>
      <c r="C2381" s="29" t="s">
        <v>3124</v>
      </c>
      <c r="F2381" t="s">
        <v>1669</v>
      </c>
      <c r="G2381" t="s">
        <v>1670</v>
      </c>
      <c r="H2381" t="s">
        <v>224</v>
      </c>
      <c r="I2381" t="s">
        <v>1403</v>
      </c>
      <c r="J2381" t="s">
        <v>1673</v>
      </c>
      <c r="K2381" t="s">
        <v>228</v>
      </c>
      <c r="L2381" t="s">
        <v>1674</v>
      </c>
      <c r="N2381" t="s">
        <v>261</v>
      </c>
      <c r="O2381">
        <v>0.96</v>
      </c>
      <c r="Q2381"/>
      <c r="R2381">
        <v>0.9</v>
      </c>
      <c r="S2381">
        <v>1</v>
      </c>
      <c r="T2381" t="s">
        <v>1642</v>
      </c>
    </row>
    <row r="2382" spans="2:20" ht="42.75" hidden="1" x14ac:dyDescent="0.45">
      <c r="B2382" s="29" t="s">
        <v>24</v>
      </c>
      <c r="C2382" s="29" t="s">
        <v>3124</v>
      </c>
      <c r="F2382" t="s">
        <v>1669</v>
      </c>
      <c r="G2382" t="s">
        <v>1670</v>
      </c>
      <c r="H2382" t="s">
        <v>1234</v>
      </c>
      <c r="I2382" t="s">
        <v>1403</v>
      </c>
      <c r="K2382" t="s">
        <v>228</v>
      </c>
      <c r="L2382" s="20" t="s">
        <v>1675</v>
      </c>
      <c r="N2382" t="s">
        <v>261</v>
      </c>
      <c r="O2382">
        <v>0.75</v>
      </c>
      <c r="Q2382"/>
      <c r="R2382">
        <v>0.65</v>
      </c>
      <c r="S2382">
        <v>0.85</v>
      </c>
      <c r="T2382" t="s">
        <v>1659</v>
      </c>
    </row>
    <row r="2383" spans="2:20" hidden="1" x14ac:dyDescent="0.45">
      <c r="C2383" s="29" t="s">
        <v>3124</v>
      </c>
      <c r="F2383" t="s">
        <v>1669</v>
      </c>
      <c r="G2383" t="s">
        <v>1670</v>
      </c>
      <c r="H2383" t="s">
        <v>296</v>
      </c>
      <c r="I2383" t="s">
        <v>225</v>
      </c>
      <c r="J2383" t="s">
        <v>1676</v>
      </c>
      <c r="K2383" t="s">
        <v>228</v>
      </c>
      <c r="N2383" t="s">
        <v>303</v>
      </c>
      <c r="O2383">
        <v>5.0000000000000001E-4</v>
      </c>
      <c r="P2383" t="s">
        <v>1644</v>
      </c>
      <c r="Q2383"/>
      <c r="R2383">
        <v>2.0000000000000001E-4</v>
      </c>
      <c r="S2383">
        <v>2E-3</v>
      </c>
      <c r="T2383" t="s">
        <v>1191</v>
      </c>
    </row>
    <row r="2384" spans="2:20" hidden="1" x14ac:dyDescent="0.45">
      <c r="C2384" s="29" t="s">
        <v>3124</v>
      </c>
      <c r="F2384" t="s">
        <v>1669</v>
      </c>
      <c r="G2384" t="s">
        <v>1670</v>
      </c>
      <c r="H2384" t="s">
        <v>296</v>
      </c>
      <c r="I2384" t="s">
        <v>225</v>
      </c>
      <c r="J2384" t="s">
        <v>1676</v>
      </c>
      <c r="K2384" t="s">
        <v>228</v>
      </c>
      <c r="N2384" t="s">
        <v>279</v>
      </c>
      <c r="O2384">
        <v>0.05</v>
      </c>
      <c r="P2384" t="s">
        <v>1644</v>
      </c>
      <c r="Q2384"/>
      <c r="R2384">
        <v>0.02</v>
      </c>
      <c r="S2384">
        <v>0.2</v>
      </c>
      <c r="T2384" t="s">
        <v>1191</v>
      </c>
    </row>
    <row r="2385" spans="2:20" hidden="1" x14ac:dyDescent="0.45">
      <c r="B2385" s="29" t="s">
        <v>24</v>
      </c>
      <c r="C2385" s="29" t="s">
        <v>3124</v>
      </c>
      <c r="F2385" t="s">
        <v>1669</v>
      </c>
      <c r="G2385" t="s">
        <v>1670</v>
      </c>
      <c r="H2385" t="s">
        <v>296</v>
      </c>
      <c r="I2385" t="s">
        <v>225</v>
      </c>
      <c r="J2385" t="s">
        <v>1676</v>
      </c>
      <c r="K2385" t="s">
        <v>228</v>
      </c>
      <c r="N2385" t="s">
        <v>261</v>
      </c>
      <c r="O2385">
        <v>1710</v>
      </c>
      <c r="P2385" t="s">
        <v>1644</v>
      </c>
      <c r="Q2385"/>
      <c r="R2385">
        <v>170</v>
      </c>
      <c r="S2385">
        <v>17000</v>
      </c>
      <c r="T2385" t="s">
        <v>1677</v>
      </c>
    </row>
    <row r="2386" spans="2:20" hidden="1" x14ac:dyDescent="0.45">
      <c r="C2386" s="29" t="s">
        <v>3124</v>
      </c>
      <c r="F2386" t="s">
        <v>1669</v>
      </c>
      <c r="G2386" t="s">
        <v>1670</v>
      </c>
      <c r="H2386" t="s">
        <v>301</v>
      </c>
      <c r="I2386" t="s">
        <v>225</v>
      </c>
      <c r="J2386" t="s">
        <v>1673</v>
      </c>
      <c r="K2386" t="s">
        <v>228</v>
      </c>
      <c r="N2386" t="s">
        <v>253</v>
      </c>
      <c r="O2386">
        <v>1E-4</v>
      </c>
      <c r="P2386" t="s">
        <v>1644</v>
      </c>
      <c r="Q2386"/>
      <c r="R2386" s="27">
        <v>3.0000000000000001E-5</v>
      </c>
      <c r="S2386">
        <v>2.9999999999999997E-4</v>
      </c>
      <c r="T2386" t="s">
        <v>1191</v>
      </c>
    </row>
    <row r="2387" spans="2:20" hidden="1" x14ac:dyDescent="0.45">
      <c r="C2387" s="29" t="s">
        <v>3124</v>
      </c>
      <c r="F2387" t="s">
        <v>1669</v>
      </c>
      <c r="G2387" t="s">
        <v>1670</v>
      </c>
      <c r="H2387" t="s">
        <v>301</v>
      </c>
      <c r="I2387" t="s">
        <v>225</v>
      </c>
      <c r="J2387" t="s">
        <v>1673</v>
      </c>
      <c r="K2387" t="s">
        <v>228</v>
      </c>
      <c r="N2387" t="s">
        <v>233</v>
      </c>
      <c r="O2387">
        <v>5.0000000000000001E-4</v>
      </c>
      <c r="P2387" t="s">
        <v>1644</v>
      </c>
      <c r="Q2387"/>
      <c r="R2387">
        <v>2.0000000000000001E-4</v>
      </c>
      <c r="S2387">
        <v>2E-3</v>
      </c>
      <c r="T2387" t="s">
        <v>1191</v>
      </c>
    </row>
    <row r="2388" spans="2:20" hidden="1" x14ac:dyDescent="0.45">
      <c r="B2388" s="29" t="s">
        <v>24</v>
      </c>
      <c r="C2388" s="29" t="s">
        <v>3124</v>
      </c>
      <c r="F2388" t="s">
        <v>1678</v>
      </c>
      <c r="G2388" t="s">
        <v>1679</v>
      </c>
      <c r="H2388" t="s">
        <v>301</v>
      </c>
      <c r="I2388" t="s">
        <v>1403</v>
      </c>
      <c r="J2388" t="s">
        <v>1680</v>
      </c>
      <c r="K2388" t="s">
        <v>228</v>
      </c>
      <c r="L2388" t="s">
        <v>1681</v>
      </c>
      <c r="N2388" t="s">
        <v>261</v>
      </c>
      <c r="O2388">
        <v>0.76</v>
      </c>
      <c r="Q2388"/>
      <c r="R2388">
        <v>0.7</v>
      </c>
      <c r="S2388">
        <v>0.8</v>
      </c>
      <c r="T2388" t="s">
        <v>1659</v>
      </c>
    </row>
    <row r="2389" spans="2:20" ht="57" hidden="1" x14ac:dyDescent="0.45">
      <c r="B2389" s="29" t="s">
        <v>24</v>
      </c>
      <c r="C2389" s="29" t="s">
        <v>3124</v>
      </c>
      <c r="F2389" t="s">
        <v>1678</v>
      </c>
      <c r="G2389" t="s">
        <v>1679</v>
      </c>
      <c r="H2389" t="s">
        <v>284</v>
      </c>
      <c r="I2389" t="s">
        <v>1403</v>
      </c>
      <c r="J2389" t="s">
        <v>1682</v>
      </c>
      <c r="K2389" t="s">
        <v>228</v>
      </c>
      <c r="L2389" s="20" t="s">
        <v>1683</v>
      </c>
      <c r="N2389" t="s">
        <v>261</v>
      </c>
      <c r="O2389">
        <v>0.72</v>
      </c>
      <c r="Q2389"/>
      <c r="R2389">
        <v>0.7</v>
      </c>
      <c r="S2389">
        <v>0.8</v>
      </c>
      <c r="T2389" t="s">
        <v>1659</v>
      </c>
    </row>
    <row r="2390" spans="2:20" hidden="1" x14ac:dyDescent="0.45">
      <c r="B2390" s="29" t="s">
        <v>24</v>
      </c>
      <c r="C2390" s="29" t="s">
        <v>3124</v>
      </c>
      <c r="F2390" t="s">
        <v>1678</v>
      </c>
      <c r="G2390" t="s">
        <v>1679</v>
      </c>
      <c r="H2390" t="s">
        <v>301</v>
      </c>
      <c r="I2390" t="s">
        <v>1403</v>
      </c>
      <c r="J2390" t="s">
        <v>1680</v>
      </c>
      <c r="K2390" t="s">
        <v>228</v>
      </c>
      <c r="L2390" t="s">
        <v>1684</v>
      </c>
      <c r="N2390" t="s">
        <v>261</v>
      </c>
      <c r="O2390">
        <v>0.95</v>
      </c>
      <c r="Q2390"/>
      <c r="R2390">
        <v>0.9</v>
      </c>
      <c r="S2390">
        <v>1</v>
      </c>
      <c r="T2390" t="s">
        <v>1659</v>
      </c>
    </row>
    <row r="2391" spans="2:20" ht="57" hidden="1" x14ac:dyDescent="0.45">
      <c r="B2391" s="29" t="s">
        <v>24</v>
      </c>
      <c r="C2391" s="29" t="s">
        <v>3124</v>
      </c>
      <c r="F2391" t="s">
        <v>1678</v>
      </c>
      <c r="G2391" t="s">
        <v>1679</v>
      </c>
      <c r="H2391" t="s">
        <v>284</v>
      </c>
      <c r="I2391" t="s">
        <v>1403</v>
      </c>
      <c r="J2391" t="s">
        <v>1682</v>
      </c>
      <c r="K2391" t="s">
        <v>228</v>
      </c>
      <c r="L2391" s="20" t="s">
        <v>1685</v>
      </c>
      <c r="N2391" t="s">
        <v>261</v>
      </c>
      <c r="O2391">
        <v>0.26</v>
      </c>
      <c r="Q2391"/>
      <c r="R2391">
        <v>0.1</v>
      </c>
      <c r="S2391">
        <v>0.4</v>
      </c>
      <c r="T2391" t="s">
        <v>1659</v>
      </c>
    </row>
    <row r="2392" spans="2:20" hidden="1" x14ac:dyDescent="0.45">
      <c r="B2392" s="29" t="s">
        <v>24</v>
      </c>
      <c r="C2392" s="29" t="s">
        <v>3124</v>
      </c>
      <c r="F2392" t="s">
        <v>1678</v>
      </c>
      <c r="G2392" t="s">
        <v>1679</v>
      </c>
      <c r="H2392" t="s">
        <v>277</v>
      </c>
      <c r="I2392" t="s">
        <v>225</v>
      </c>
      <c r="J2392" t="s">
        <v>1686</v>
      </c>
      <c r="K2392" t="s">
        <v>228</v>
      </c>
      <c r="N2392" t="s">
        <v>261</v>
      </c>
      <c r="O2392">
        <v>800</v>
      </c>
      <c r="P2392" t="s">
        <v>1687</v>
      </c>
      <c r="Q2392"/>
      <c r="R2392">
        <v>600</v>
      </c>
      <c r="S2392">
        <v>1000</v>
      </c>
      <c r="T2392" t="s">
        <v>1659</v>
      </c>
    </row>
    <row r="2393" spans="2:20" hidden="1" x14ac:dyDescent="0.45">
      <c r="C2393" s="29" t="s">
        <v>3124</v>
      </c>
      <c r="F2393" t="s">
        <v>1688</v>
      </c>
      <c r="H2393" t="s">
        <v>281</v>
      </c>
      <c r="I2393" t="s">
        <v>225</v>
      </c>
      <c r="J2393" t="s">
        <v>1689</v>
      </c>
      <c r="K2393" t="s">
        <v>228</v>
      </c>
      <c r="M2393" t="s">
        <v>1690</v>
      </c>
      <c r="N2393" t="s">
        <v>236</v>
      </c>
      <c r="O2393">
        <v>1.1000000000000001</v>
      </c>
      <c r="P2393" t="s">
        <v>1691</v>
      </c>
      <c r="Q2393"/>
      <c r="R2393">
        <v>0.1</v>
      </c>
      <c r="S2393">
        <v>10</v>
      </c>
      <c r="T2393" t="s">
        <v>1692</v>
      </c>
    </row>
    <row r="2394" spans="2:20" ht="28.5" hidden="1" x14ac:dyDescent="0.45">
      <c r="B2394" s="29" t="s">
        <v>24</v>
      </c>
      <c r="C2394" s="29" t="s">
        <v>3124</v>
      </c>
      <c r="F2394" t="s">
        <v>1693</v>
      </c>
      <c r="G2394" t="s">
        <v>1694</v>
      </c>
      <c r="H2394" t="s">
        <v>1221</v>
      </c>
      <c r="I2394" t="s">
        <v>1403</v>
      </c>
      <c r="J2394" t="s">
        <v>1695</v>
      </c>
      <c r="K2394" t="s">
        <v>228</v>
      </c>
      <c r="L2394" s="20" t="s">
        <v>1696</v>
      </c>
      <c r="M2394" t="s">
        <v>1588</v>
      </c>
      <c r="N2394" t="s">
        <v>261</v>
      </c>
      <c r="O2394">
        <v>0.71</v>
      </c>
      <c r="Q2394"/>
      <c r="R2394">
        <v>0.55000000000000004</v>
      </c>
      <c r="S2394">
        <v>0.85</v>
      </c>
      <c r="T2394" t="s">
        <v>1697</v>
      </c>
    </row>
    <row r="2395" spans="2:20" hidden="1" x14ac:dyDescent="0.45">
      <c r="B2395" s="29" t="s">
        <v>24</v>
      </c>
      <c r="C2395" s="29" t="s">
        <v>3124</v>
      </c>
      <c r="F2395" t="s">
        <v>1693</v>
      </c>
      <c r="G2395" t="s">
        <v>1694</v>
      </c>
      <c r="H2395" t="s">
        <v>286</v>
      </c>
      <c r="I2395" t="s">
        <v>225</v>
      </c>
      <c r="J2395" t="s">
        <v>1698</v>
      </c>
      <c r="K2395" t="s">
        <v>228</v>
      </c>
      <c r="M2395" t="s">
        <v>1588</v>
      </c>
      <c r="N2395" t="s">
        <v>261</v>
      </c>
      <c r="O2395">
        <v>250</v>
      </c>
      <c r="P2395" t="s">
        <v>1620</v>
      </c>
      <c r="Q2395"/>
      <c r="R2395">
        <v>100</v>
      </c>
      <c r="S2395">
        <v>500</v>
      </c>
      <c r="T2395" t="s">
        <v>1699</v>
      </c>
    </row>
    <row r="2396" spans="2:20" ht="42.75" hidden="1" x14ac:dyDescent="0.45">
      <c r="B2396" s="29" t="s">
        <v>24</v>
      </c>
      <c r="C2396" s="29" t="s">
        <v>3124</v>
      </c>
      <c r="F2396" t="s">
        <v>1693</v>
      </c>
      <c r="G2396" t="s">
        <v>1694</v>
      </c>
      <c r="H2396" t="s">
        <v>251</v>
      </c>
      <c r="I2396" t="s">
        <v>1403</v>
      </c>
      <c r="J2396" t="s">
        <v>1700</v>
      </c>
      <c r="K2396" t="s">
        <v>228</v>
      </c>
      <c r="L2396" s="20" t="s">
        <v>1701</v>
      </c>
      <c r="M2396" t="s">
        <v>1588</v>
      </c>
      <c r="N2396" t="s">
        <v>261</v>
      </c>
      <c r="O2396">
        <v>0.4</v>
      </c>
      <c r="P2396" t="s">
        <v>1702</v>
      </c>
      <c r="Q2396"/>
      <c r="R2396">
        <v>0</v>
      </c>
      <c r="S2396">
        <v>0.6</v>
      </c>
      <c r="T2396" t="s">
        <v>1703</v>
      </c>
    </row>
    <row r="2397" spans="2:20" hidden="1" x14ac:dyDescent="0.45">
      <c r="C2397" s="29" t="s">
        <v>3124</v>
      </c>
      <c r="F2397" t="s">
        <v>1693</v>
      </c>
      <c r="G2397" t="s">
        <v>1694</v>
      </c>
      <c r="H2397" t="s">
        <v>304</v>
      </c>
      <c r="I2397" t="s">
        <v>225</v>
      </c>
      <c r="J2397" t="s">
        <v>1704</v>
      </c>
      <c r="K2397" t="s">
        <v>228</v>
      </c>
      <c r="M2397" t="s">
        <v>1588</v>
      </c>
      <c r="N2397" t="s">
        <v>265</v>
      </c>
      <c r="O2397">
        <v>444</v>
      </c>
      <c r="P2397" t="s">
        <v>1705</v>
      </c>
      <c r="Q2397"/>
      <c r="R2397">
        <v>100</v>
      </c>
      <c r="S2397">
        <v>2000</v>
      </c>
      <c r="T2397" t="s">
        <v>1706</v>
      </c>
    </row>
    <row r="2398" spans="2:20" hidden="1" x14ac:dyDescent="0.45">
      <c r="B2398" s="29" t="s">
        <v>24</v>
      </c>
      <c r="C2398" s="29" t="s">
        <v>3124</v>
      </c>
      <c r="F2398" t="s">
        <v>1693</v>
      </c>
      <c r="G2398" t="s">
        <v>1694</v>
      </c>
      <c r="H2398" t="s">
        <v>224</v>
      </c>
      <c r="I2398" t="s">
        <v>1403</v>
      </c>
      <c r="J2398" t="s">
        <v>1707</v>
      </c>
      <c r="K2398" t="s">
        <v>228</v>
      </c>
      <c r="L2398" t="s">
        <v>1708</v>
      </c>
      <c r="N2398" t="s">
        <v>261</v>
      </c>
      <c r="O2398">
        <v>0.03</v>
      </c>
      <c r="Q2398"/>
      <c r="R2398">
        <v>0</v>
      </c>
      <c r="S2398">
        <v>0.7</v>
      </c>
      <c r="T2398" t="s">
        <v>1709</v>
      </c>
    </row>
    <row r="2399" spans="2:20" hidden="1" x14ac:dyDescent="0.45">
      <c r="B2399" s="29" t="s">
        <v>24</v>
      </c>
      <c r="C2399" s="29" t="s">
        <v>3124</v>
      </c>
      <c r="F2399" t="s">
        <v>1693</v>
      </c>
      <c r="G2399" t="s">
        <v>1694</v>
      </c>
      <c r="H2399" t="s">
        <v>299</v>
      </c>
      <c r="I2399" t="s">
        <v>225</v>
      </c>
      <c r="J2399" t="s">
        <v>1710</v>
      </c>
      <c r="K2399" t="s">
        <v>228</v>
      </c>
      <c r="M2399" t="s">
        <v>1711</v>
      </c>
      <c r="N2399" t="s">
        <v>261</v>
      </c>
      <c r="O2399">
        <v>53</v>
      </c>
      <c r="P2399" t="s">
        <v>1712</v>
      </c>
      <c r="Q2399"/>
      <c r="R2399">
        <v>27</v>
      </c>
      <c r="S2399">
        <v>106</v>
      </c>
      <c r="T2399" t="s">
        <v>1713</v>
      </c>
    </row>
    <row r="2400" spans="2:20" hidden="1" x14ac:dyDescent="0.45">
      <c r="B2400" s="29" t="s">
        <v>24</v>
      </c>
      <c r="C2400" s="29" t="s">
        <v>3124</v>
      </c>
      <c r="F2400" t="s">
        <v>1693</v>
      </c>
      <c r="G2400" t="s">
        <v>1694</v>
      </c>
      <c r="H2400" t="s">
        <v>231</v>
      </c>
      <c r="I2400" t="s">
        <v>225</v>
      </c>
      <c r="J2400" t="s">
        <v>1714</v>
      </c>
      <c r="K2400" t="s">
        <v>228</v>
      </c>
      <c r="M2400" t="s">
        <v>1588</v>
      </c>
      <c r="N2400" t="s">
        <v>261</v>
      </c>
      <c r="O2400">
        <v>246</v>
      </c>
      <c r="P2400" t="s">
        <v>1705</v>
      </c>
      <c r="Q2400"/>
      <c r="R2400">
        <v>125</v>
      </c>
      <c r="S2400">
        <v>500</v>
      </c>
      <c r="T2400" t="s">
        <v>1715</v>
      </c>
    </row>
    <row r="2401" spans="2:20" ht="28.5" hidden="1" x14ac:dyDescent="0.45">
      <c r="B2401" s="29" t="s">
        <v>24</v>
      </c>
      <c r="C2401" s="29" t="s">
        <v>3124</v>
      </c>
      <c r="F2401" t="s">
        <v>1693</v>
      </c>
      <c r="G2401" t="s">
        <v>1694</v>
      </c>
      <c r="H2401" t="s">
        <v>1221</v>
      </c>
      <c r="I2401" t="s">
        <v>1403</v>
      </c>
      <c r="J2401" t="s">
        <v>1695</v>
      </c>
      <c r="K2401" t="s">
        <v>228</v>
      </c>
      <c r="L2401" s="20" t="s">
        <v>1716</v>
      </c>
      <c r="M2401" t="s">
        <v>1588</v>
      </c>
      <c r="N2401" t="s">
        <v>261</v>
      </c>
      <c r="O2401">
        <v>0.71</v>
      </c>
      <c r="Q2401"/>
      <c r="R2401">
        <v>0.55000000000000004</v>
      </c>
      <c r="S2401">
        <v>0.85</v>
      </c>
      <c r="T2401" t="s">
        <v>1697</v>
      </c>
    </row>
    <row r="2402" spans="2:20" ht="28.5" hidden="1" x14ac:dyDescent="0.45">
      <c r="B2402" s="29" t="s">
        <v>24</v>
      </c>
      <c r="C2402" s="29" t="s">
        <v>3124</v>
      </c>
      <c r="F2402" t="s">
        <v>1693</v>
      </c>
      <c r="G2402" t="s">
        <v>1694</v>
      </c>
      <c r="H2402" t="s">
        <v>1221</v>
      </c>
      <c r="I2402" t="s">
        <v>1403</v>
      </c>
      <c r="J2402" t="s">
        <v>1695</v>
      </c>
      <c r="K2402" t="s">
        <v>228</v>
      </c>
      <c r="L2402" s="20" t="s">
        <v>1716</v>
      </c>
      <c r="M2402" t="s">
        <v>1588</v>
      </c>
      <c r="N2402" t="s">
        <v>261</v>
      </c>
      <c r="O2402">
        <v>0.71</v>
      </c>
      <c r="P2402" t="s">
        <v>1717</v>
      </c>
      <c r="Q2402"/>
      <c r="R2402">
        <v>0</v>
      </c>
      <c r="S2402">
        <v>0.85</v>
      </c>
      <c r="T2402" t="s">
        <v>1697</v>
      </c>
    </row>
    <row r="2403" spans="2:20" hidden="1" x14ac:dyDescent="0.45">
      <c r="B2403" s="29" t="s">
        <v>24</v>
      </c>
      <c r="C2403" s="29" t="s">
        <v>3124</v>
      </c>
      <c r="F2403" t="s">
        <v>1693</v>
      </c>
      <c r="G2403" t="s">
        <v>1694</v>
      </c>
      <c r="H2403" t="s">
        <v>231</v>
      </c>
      <c r="I2403" t="s">
        <v>225</v>
      </c>
      <c r="J2403" t="s">
        <v>1714</v>
      </c>
      <c r="K2403" t="s">
        <v>228</v>
      </c>
      <c r="M2403" t="s">
        <v>1588</v>
      </c>
      <c r="N2403" t="s">
        <v>261</v>
      </c>
      <c r="O2403">
        <v>1</v>
      </c>
      <c r="P2403" t="s">
        <v>1705</v>
      </c>
      <c r="Q2403"/>
      <c r="R2403">
        <v>500</v>
      </c>
      <c r="S2403">
        <v>2</v>
      </c>
      <c r="T2403" t="s">
        <v>1718</v>
      </c>
    </row>
    <row r="2404" spans="2:20" hidden="1" x14ac:dyDescent="0.45">
      <c r="B2404" s="29" t="s">
        <v>24</v>
      </c>
      <c r="C2404" s="29" t="s">
        <v>3124</v>
      </c>
      <c r="F2404" t="s">
        <v>1693</v>
      </c>
      <c r="G2404" t="s">
        <v>1694</v>
      </c>
      <c r="H2404" t="s">
        <v>1237</v>
      </c>
      <c r="I2404" t="s">
        <v>1403</v>
      </c>
      <c r="J2404" t="s">
        <v>1719</v>
      </c>
      <c r="K2404" t="s">
        <v>228</v>
      </c>
      <c r="L2404" t="s">
        <v>1720</v>
      </c>
      <c r="N2404" t="s">
        <v>261</v>
      </c>
      <c r="O2404">
        <v>0.76</v>
      </c>
      <c r="Q2404"/>
      <c r="R2404">
        <v>0.7</v>
      </c>
      <c r="S2404">
        <v>0.8</v>
      </c>
      <c r="T2404" t="s">
        <v>1659</v>
      </c>
    </row>
    <row r="2405" spans="2:20" hidden="1" x14ac:dyDescent="0.45">
      <c r="B2405" s="29" t="s">
        <v>24</v>
      </c>
      <c r="C2405" s="29" t="s">
        <v>3124</v>
      </c>
      <c r="F2405" t="s">
        <v>1693</v>
      </c>
      <c r="G2405" t="s">
        <v>1694</v>
      </c>
      <c r="H2405" t="s">
        <v>1234</v>
      </c>
      <c r="I2405" t="s">
        <v>1403</v>
      </c>
      <c r="K2405" t="s">
        <v>228</v>
      </c>
      <c r="L2405" t="s">
        <v>1721</v>
      </c>
      <c r="N2405" t="s">
        <v>261</v>
      </c>
      <c r="O2405">
        <v>0.8</v>
      </c>
      <c r="Q2405"/>
      <c r="R2405">
        <v>0.7</v>
      </c>
      <c r="S2405">
        <v>0.9</v>
      </c>
      <c r="T2405" t="s">
        <v>1659</v>
      </c>
    </row>
    <row r="2406" spans="2:20" ht="42.75" hidden="1" x14ac:dyDescent="0.45">
      <c r="B2406" s="29" t="s">
        <v>24</v>
      </c>
      <c r="C2406" s="29" t="s">
        <v>3124</v>
      </c>
      <c r="F2406" t="s">
        <v>1693</v>
      </c>
      <c r="G2406" t="s">
        <v>1694</v>
      </c>
      <c r="H2406" t="s">
        <v>243</v>
      </c>
      <c r="I2406" t="s">
        <v>1403</v>
      </c>
      <c r="J2406" t="s">
        <v>1722</v>
      </c>
      <c r="K2406" t="s">
        <v>228</v>
      </c>
      <c r="L2406" s="20" t="s">
        <v>1723</v>
      </c>
      <c r="M2406" t="s">
        <v>1588</v>
      </c>
      <c r="N2406" t="s">
        <v>261</v>
      </c>
      <c r="O2406">
        <v>0.16200000000000001</v>
      </c>
      <c r="Q2406"/>
      <c r="R2406">
        <v>0.05</v>
      </c>
      <c r="S2406">
        <v>0.4</v>
      </c>
      <c r="T2406" t="s">
        <v>1703</v>
      </c>
    </row>
    <row r="2407" spans="2:20" ht="71.25" hidden="1" x14ac:dyDescent="0.45">
      <c r="B2407" s="29" t="s">
        <v>24</v>
      </c>
      <c r="C2407" s="29" t="s">
        <v>3124</v>
      </c>
      <c r="F2407" t="s">
        <v>1693</v>
      </c>
      <c r="G2407" t="s">
        <v>1694</v>
      </c>
      <c r="H2407" t="s">
        <v>243</v>
      </c>
      <c r="I2407" t="s">
        <v>1403</v>
      </c>
      <c r="J2407" t="s">
        <v>1722</v>
      </c>
      <c r="K2407" t="s">
        <v>228</v>
      </c>
      <c r="L2407" s="20" t="s">
        <v>1724</v>
      </c>
      <c r="M2407" t="s">
        <v>1588</v>
      </c>
      <c r="N2407" t="s">
        <v>261</v>
      </c>
      <c r="O2407">
        <v>4.4400000000000004</v>
      </c>
      <c r="P2407" t="s">
        <v>1702</v>
      </c>
      <c r="Q2407"/>
      <c r="R2407">
        <v>0</v>
      </c>
      <c r="S2407">
        <v>0.7</v>
      </c>
      <c r="T2407" t="s">
        <v>1703</v>
      </c>
    </row>
    <row r="2408" spans="2:20" hidden="1" x14ac:dyDescent="0.45">
      <c r="B2408" s="29" t="s">
        <v>26</v>
      </c>
      <c r="C2408" s="29" t="s">
        <v>3124</v>
      </c>
      <c r="F2408" t="s">
        <v>1693</v>
      </c>
      <c r="G2408" t="s">
        <v>1694</v>
      </c>
      <c r="H2408" t="s">
        <v>304</v>
      </c>
      <c r="I2408" t="s">
        <v>225</v>
      </c>
      <c r="J2408" t="s">
        <v>1704</v>
      </c>
      <c r="K2408" t="s">
        <v>228</v>
      </c>
      <c r="M2408" t="s">
        <v>1588</v>
      </c>
      <c r="N2408" t="s">
        <v>26</v>
      </c>
      <c r="O2408">
        <v>260</v>
      </c>
      <c r="P2408" t="s">
        <v>1705</v>
      </c>
      <c r="Q2408"/>
      <c r="R2408">
        <v>130</v>
      </c>
      <c r="S2408">
        <v>520</v>
      </c>
      <c r="T2408" t="s">
        <v>1725</v>
      </c>
    </row>
    <row r="2409" spans="2:20" hidden="1" x14ac:dyDescent="0.45">
      <c r="B2409" s="29" t="s">
        <v>25</v>
      </c>
      <c r="C2409" s="29" t="s">
        <v>3124</v>
      </c>
      <c r="F2409" t="s">
        <v>1693</v>
      </c>
      <c r="G2409" t="s">
        <v>1694</v>
      </c>
      <c r="H2409" t="s">
        <v>304</v>
      </c>
      <c r="I2409" t="s">
        <v>225</v>
      </c>
      <c r="J2409" t="s">
        <v>1704</v>
      </c>
      <c r="K2409" t="s">
        <v>228</v>
      </c>
      <c r="M2409" t="s">
        <v>1588</v>
      </c>
      <c r="N2409" t="s">
        <v>25</v>
      </c>
      <c r="O2409">
        <v>7150</v>
      </c>
      <c r="P2409" t="s">
        <v>1705</v>
      </c>
      <c r="Q2409"/>
      <c r="R2409">
        <v>6800</v>
      </c>
      <c r="S2409">
        <v>7500</v>
      </c>
      <c r="T2409" t="s">
        <v>1726</v>
      </c>
    </row>
    <row r="2410" spans="2:20" hidden="1" x14ac:dyDescent="0.45">
      <c r="C2410" s="29" t="s">
        <v>3124</v>
      </c>
      <c r="F2410" t="s">
        <v>1693</v>
      </c>
      <c r="G2410" t="s">
        <v>1694</v>
      </c>
      <c r="H2410" t="s">
        <v>255</v>
      </c>
      <c r="I2410" t="s">
        <v>225</v>
      </c>
      <c r="J2410" t="s">
        <v>1727</v>
      </c>
      <c r="K2410" t="s">
        <v>228</v>
      </c>
      <c r="M2410" t="s">
        <v>1588</v>
      </c>
      <c r="N2410" t="s">
        <v>400</v>
      </c>
      <c r="O2410">
        <v>4.1500000000000004</v>
      </c>
      <c r="P2410" t="s">
        <v>1728</v>
      </c>
      <c r="Q2410"/>
      <c r="R2410">
        <v>3.9</v>
      </c>
      <c r="S2410">
        <v>4.4000000000000004</v>
      </c>
      <c r="T2410" t="s">
        <v>1729</v>
      </c>
    </row>
    <row r="2411" spans="2:20" hidden="1" x14ac:dyDescent="0.45">
      <c r="B2411" s="29" t="s">
        <v>27</v>
      </c>
      <c r="C2411" s="29" t="s">
        <v>3124</v>
      </c>
      <c r="F2411" t="s">
        <v>1693</v>
      </c>
      <c r="G2411" t="s">
        <v>1694</v>
      </c>
      <c r="H2411" t="s">
        <v>255</v>
      </c>
      <c r="I2411" t="s">
        <v>225</v>
      </c>
      <c r="J2411" t="s">
        <v>1727</v>
      </c>
      <c r="K2411" t="s">
        <v>228</v>
      </c>
      <c r="M2411" t="s">
        <v>1588</v>
      </c>
      <c r="N2411" t="s">
        <v>27</v>
      </c>
      <c r="O2411">
        <v>27</v>
      </c>
      <c r="P2411" t="s">
        <v>1728</v>
      </c>
      <c r="Q2411"/>
      <c r="R2411">
        <v>25</v>
      </c>
      <c r="S2411">
        <v>30</v>
      </c>
      <c r="T2411" t="s">
        <v>1730</v>
      </c>
    </row>
    <row r="2412" spans="2:20" hidden="1" x14ac:dyDescent="0.45">
      <c r="C2412" s="29" t="s">
        <v>3124</v>
      </c>
      <c r="F2412" t="s">
        <v>1693</v>
      </c>
      <c r="G2412" t="s">
        <v>1694</v>
      </c>
      <c r="H2412" t="s">
        <v>255</v>
      </c>
      <c r="I2412" t="s">
        <v>225</v>
      </c>
      <c r="J2412" t="s">
        <v>1727</v>
      </c>
      <c r="K2412" t="s">
        <v>228</v>
      </c>
      <c r="M2412" t="s">
        <v>1588</v>
      </c>
      <c r="N2412" t="s">
        <v>253</v>
      </c>
      <c r="O2412">
        <v>5.4</v>
      </c>
      <c r="P2412" t="s">
        <v>1731</v>
      </c>
      <c r="Q2412"/>
      <c r="R2412">
        <v>1.4</v>
      </c>
      <c r="S2412">
        <v>22</v>
      </c>
      <c r="T2412" t="s">
        <v>1732</v>
      </c>
    </row>
    <row r="2413" spans="2:20" hidden="1" x14ac:dyDescent="0.45">
      <c r="B2413" s="29" t="s">
        <v>27</v>
      </c>
      <c r="C2413" s="29" t="s">
        <v>3124</v>
      </c>
      <c r="F2413" t="s">
        <v>1733</v>
      </c>
      <c r="G2413" t="s">
        <v>1734</v>
      </c>
      <c r="H2413" t="s">
        <v>289</v>
      </c>
      <c r="I2413" t="s">
        <v>225</v>
      </c>
      <c r="J2413" t="s">
        <v>1735</v>
      </c>
      <c r="K2413" t="s">
        <v>228</v>
      </c>
      <c r="N2413" t="s">
        <v>27</v>
      </c>
      <c r="O2413">
        <v>0.8</v>
      </c>
      <c r="P2413" t="s">
        <v>1736</v>
      </c>
      <c r="Q2413"/>
      <c r="R2413">
        <v>0.2</v>
      </c>
      <c r="S2413">
        <v>2.4</v>
      </c>
      <c r="T2413" t="s">
        <v>1737</v>
      </c>
    </row>
    <row r="2414" spans="2:20" hidden="1" x14ac:dyDescent="0.45">
      <c r="B2414" s="29" t="s">
        <v>24</v>
      </c>
      <c r="C2414" s="29" t="s">
        <v>3124</v>
      </c>
      <c r="F2414" t="s">
        <v>1733</v>
      </c>
      <c r="G2414" t="s">
        <v>1734</v>
      </c>
      <c r="H2414" t="s">
        <v>286</v>
      </c>
      <c r="I2414" t="s">
        <v>225</v>
      </c>
      <c r="J2414" t="s">
        <v>1738</v>
      </c>
      <c r="K2414" t="s">
        <v>228</v>
      </c>
      <c r="N2414" t="s">
        <v>261</v>
      </c>
      <c r="O2414">
        <v>2</v>
      </c>
      <c r="P2414" t="s">
        <v>1736</v>
      </c>
      <c r="Q2414"/>
      <c r="R2414">
        <v>1</v>
      </c>
      <c r="S2414">
        <v>4</v>
      </c>
      <c r="T2414" t="s">
        <v>357</v>
      </c>
    </row>
    <row r="2415" spans="2:20" hidden="1" x14ac:dyDescent="0.45">
      <c r="B2415" s="29" t="s">
        <v>26</v>
      </c>
      <c r="C2415" s="29" t="s">
        <v>3124</v>
      </c>
      <c r="F2415" t="s">
        <v>1733</v>
      </c>
      <c r="G2415" t="s">
        <v>1734</v>
      </c>
      <c r="H2415" t="s">
        <v>289</v>
      </c>
      <c r="I2415" t="s">
        <v>225</v>
      </c>
      <c r="J2415" t="s">
        <v>1735</v>
      </c>
      <c r="K2415" t="s">
        <v>228</v>
      </c>
      <c r="N2415" t="s">
        <v>26</v>
      </c>
      <c r="O2415">
        <v>2</v>
      </c>
      <c r="P2415" t="s">
        <v>1739</v>
      </c>
      <c r="Q2415"/>
      <c r="R2415">
        <v>1</v>
      </c>
      <c r="S2415">
        <v>4</v>
      </c>
      <c r="T2415" t="s">
        <v>357</v>
      </c>
    </row>
    <row r="2416" spans="2:20" hidden="1" x14ac:dyDescent="0.45">
      <c r="B2416" s="29" t="s">
        <v>24</v>
      </c>
      <c r="C2416" s="29" t="s">
        <v>3124</v>
      </c>
      <c r="F2416" t="s">
        <v>1740</v>
      </c>
      <c r="G2416" t="s">
        <v>1741</v>
      </c>
      <c r="H2416" t="s">
        <v>304</v>
      </c>
      <c r="I2416" t="s">
        <v>225</v>
      </c>
      <c r="J2416" t="s">
        <v>1742</v>
      </c>
      <c r="K2416" t="s">
        <v>228</v>
      </c>
      <c r="N2416" t="s">
        <v>261</v>
      </c>
      <c r="O2416">
        <v>4.5</v>
      </c>
      <c r="P2416" t="s">
        <v>1743</v>
      </c>
      <c r="Q2416"/>
      <c r="R2416">
        <v>1.5</v>
      </c>
      <c r="S2416">
        <v>14</v>
      </c>
      <c r="T2416" t="s">
        <v>1744</v>
      </c>
    </row>
    <row r="2417" spans="2:20" hidden="1" x14ac:dyDescent="0.45">
      <c r="B2417" s="29" t="s">
        <v>24</v>
      </c>
      <c r="C2417" s="29" t="s">
        <v>3124</v>
      </c>
      <c r="F2417" t="s">
        <v>1740</v>
      </c>
      <c r="G2417" t="s">
        <v>1741</v>
      </c>
      <c r="H2417" t="s">
        <v>443</v>
      </c>
      <c r="I2417" t="s">
        <v>225</v>
      </c>
      <c r="J2417" t="s">
        <v>1745</v>
      </c>
      <c r="K2417" t="s">
        <v>228</v>
      </c>
      <c r="N2417" t="s">
        <v>261</v>
      </c>
      <c r="O2417">
        <v>3.5000000000000003E-2</v>
      </c>
      <c r="P2417" t="s">
        <v>1746</v>
      </c>
      <c r="Q2417"/>
      <c r="R2417">
        <v>1.2E-2</v>
      </c>
      <c r="S2417">
        <v>0.11</v>
      </c>
      <c r="T2417" t="s">
        <v>1191</v>
      </c>
    </row>
    <row r="2418" spans="2:20" hidden="1" x14ac:dyDescent="0.45">
      <c r="B2418" s="29" t="s">
        <v>24</v>
      </c>
      <c r="C2418" s="29" t="s">
        <v>3124</v>
      </c>
      <c r="F2418" t="s">
        <v>1740</v>
      </c>
      <c r="G2418" t="s">
        <v>1741</v>
      </c>
      <c r="H2418" t="s">
        <v>289</v>
      </c>
      <c r="I2418" t="s">
        <v>225</v>
      </c>
      <c r="J2418" t="s">
        <v>1747</v>
      </c>
      <c r="K2418" t="s">
        <v>228</v>
      </c>
      <c r="N2418" t="s">
        <v>261</v>
      </c>
      <c r="O2418">
        <v>1</v>
      </c>
      <c r="P2418" t="s">
        <v>1748</v>
      </c>
      <c r="Q2418"/>
      <c r="R2418">
        <v>0.35</v>
      </c>
      <c r="S2418">
        <v>3.1</v>
      </c>
      <c r="T2418" t="s">
        <v>1749</v>
      </c>
    </row>
    <row r="2419" spans="2:20" hidden="1" x14ac:dyDescent="0.45">
      <c r="B2419" s="29" t="s">
        <v>24</v>
      </c>
      <c r="C2419" s="29" t="s">
        <v>3124</v>
      </c>
      <c r="F2419" t="s">
        <v>1740</v>
      </c>
      <c r="G2419" t="s">
        <v>1741</v>
      </c>
      <c r="H2419" t="s">
        <v>277</v>
      </c>
      <c r="I2419" t="s">
        <v>225</v>
      </c>
      <c r="J2419" t="s">
        <v>1750</v>
      </c>
      <c r="K2419" t="s">
        <v>228</v>
      </c>
      <c r="N2419" t="s">
        <v>261</v>
      </c>
      <c r="O2419">
        <v>0.55000000000000004</v>
      </c>
      <c r="P2419" t="s">
        <v>1751</v>
      </c>
      <c r="Q2419"/>
      <c r="R2419">
        <v>5.5E-2</v>
      </c>
      <c r="S2419">
        <v>5.5</v>
      </c>
      <c r="T2419" t="s">
        <v>1749</v>
      </c>
    </row>
    <row r="2420" spans="2:20" hidden="1" x14ac:dyDescent="0.45">
      <c r="B2420" s="29" t="s">
        <v>24</v>
      </c>
      <c r="C2420" s="29" t="s">
        <v>3124</v>
      </c>
      <c r="F2420" t="s">
        <v>1740</v>
      </c>
      <c r="G2420" t="s">
        <v>1741</v>
      </c>
      <c r="H2420" t="s">
        <v>284</v>
      </c>
      <c r="I2420" t="s">
        <v>225</v>
      </c>
      <c r="J2420" t="s">
        <v>1752</v>
      </c>
      <c r="K2420" t="s">
        <v>228</v>
      </c>
      <c r="N2420" t="s">
        <v>261</v>
      </c>
      <c r="O2420">
        <v>2</v>
      </c>
      <c r="P2420" t="s">
        <v>1753</v>
      </c>
      <c r="Q2420"/>
      <c r="R2420">
        <v>0.7</v>
      </c>
      <c r="S2420">
        <v>6</v>
      </c>
      <c r="T2420" t="s">
        <v>1749</v>
      </c>
    </row>
    <row r="2421" spans="2:20" hidden="1" x14ac:dyDescent="0.45">
      <c r="B2421" s="29" t="s">
        <v>24</v>
      </c>
      <c r="C2421" s="29" t="s">
        <v>3124</v>
      </c>
      <c r="F2421" t="s">
        <v>1740</v>
      </c>
      <c r="G2421" t="s">
        <v>1741</v>
      </c>
      <c r="H2421" t="s">
        <v>1251</v>
      </c>
      <c r="I2421" t="s">
        <v>225</v>
      </c>
      <c r="J2421" t="s">
        <v>1754</v>
      </c>
      <c r="K2421" t="s">
        <v>228</v>
      </c>
      <c r="N2421" t="s">
        <v>261</v>
      </c>
      <c r="O2421">
        <v>0.5</v>
      </c>
      <c r="P2421" t="s">
        <v>1753</v>
      </c>
      <c r="Q2421"/>
      <c r="R2421">
        <v>0.17</v>
      </c>
      <c r="S2421">
        <v>1.5</v>
      </c>
      <c r="T2421" t="s">
        <v>1749</v>
      </c>
    </row>
    <row r="2422" spans="2:20" hidden="1" x14ac:dyDescent="0.45">
      <c r="B2422" s="29" t="s">
        <v>24</v>
      </c>
      <c r="C2422" s="29" t="s">
        <v>3124</v>
      </c>
      <c r="F2422" t="s">
        <v>1740</v>
      </c>
      <c r="G2422" t="s">
        <v>1741</v>
      </c>
      <c r="H2422" t="s">
        <v>301</v>
      </c>
      <c r="I2422" t="s">
        <v>225</v>
      </c>
      <c r="J2422" t="s">
        <v>1755</v>
      </c>
      <c r="K2422" t="s">
        <v>228</v>
      </c>
      <c r="N2422" t="s">
        <v>261</v>
      </c>
      <c r="O2422">
        <v>20</v>
      </c>
      <c r="P2422" t="s">
        <v>1753</v>
      </c>
      <c r="Q2422"/>
      <c r="R2422">
        <v>10</v>
      </c>
      <c r="S2422">
        <v>40</v>
      </c>
      <c r="T2422" t="s">
        <v>1749</v>
      </c>
    </row>
    <row r="2423" spans="2:20" hidden="1" x14ac:dyDescent="0.45">
      <c r="B2423" s="29" t="s">
        <v>24</v>
      </c>
      <c r="C2423" s="29" t="s">
        <v>3124</v>
      </c>
      <c r="F2423" t="s">
        <v>1740</v>
      </c>
      <c r="G2423" t="s">
        <v>1741</v>
      </c>
      <c r="H2423" t="s">
        <v>284</v>
      </c>
      <c r="I2423" t="s">
        <v>225</v>
      </c>
      <c r="J2423" t="s">
        <v>1752</v>
      </c>
      <c r="K2423" t="s">
        <v>228</v>
      </c>
      <c r="N2423" t="s">
        <v>261</v>
      </c>
      <c r="O2423">
        <v>2</v>
      </c>
      <c r="P2423" t="s">
        <v>1753</v>
      </c>
      <c r="Q2423"/>
      <c r="R2423">
        <v>0.7</v>
      </c>
      <c r="S2423">
        <v>6</v>
      </c>
      <c r="T2423" t="s">
        <v>1749</v>
      </c>
    </row>
    <row r="2424" spans="2:20" hidden="1" x14ac:dyDescent="0.45">
      <c r="C2424" s="29" t="s">
        <v>3080</v>
      </c>
      <c r="F2424" t="s">
        <v>1756</v>
      </c>
      <c r="G2424" t="s">
        <v>1757</v>
      </c>
      <c r="H2424" t="s">
        <v>1189</v>
      </c>
      <c r="I2424" t="s">
        <v>225</v>
      </c>
      <c r="J2424" t="s">
        <v>1758</v>
      </c>
      <c r="K2424" t="s">
        <v>228</v>
      </c>
      <c r="N2424" t="s">
        <v>400</v>
      </c>
      <c r="O2424">
        <v>0.24</v>
      </c>
      <c r="P2424" t="s">
        <v>1759</v>
      </c>
      <c r="Q2424"/>
      <c r="R2424">
        <v>0.1</v>
      </c>
      <c r="S2424">
        <v>0.7</v>
      </c>
      <c r="T2424" t="s">
        <v>1191</v>
      </c>
    </row>
    <row r="2425" spans="2:20" hidden="1" x14ac:dyDescent="0.45">
      <c r="C2425" s="29" t="s">
        <v>3080</v>
      </c>
      <c r="F2425" t="s">
        <v>1760</v>
      </c>
      <c r="G2425" t="s">
        <v>1761</v>
      </c>
      <c r="H2425" t="s">
        <v>1189</v>
      </c>
      <c r="I2425" t="s">
        <v>225</v>
      </c>
      <c r="J2425" t="s">
        <v>1762</v>
      </c>
      <c r="K2425" t="s">
        <v>228</v>
      </c>
      <c r="M2425" t="s">
        <v>228</v>
      </c>
      <c r="N2425" t="s">
        <v>400</v>
      </c>
      <c r="O2425">
        <v>2.86E-2</v>
      </c>
      <c r="P2425" t="s">
        <v>1763</v>
      </c>
      <c r="Q2425"/>
      <c r="R2425">
        <v>1.6299999999999999E-2</v>
      </c>
      <c r="S2425">
        <v>5.0099999999999999E-2</v>
      </c>
      <c r="T2425" t="s">
        <v>1764</v>
      </c>
    </row>
    <row r="2426" spans="2:20" hidden="1" x14ac:dyDescent="0.45">
      <c r="C2426" s="29" t="s">
        <v>3080</v>
      </c>
      <c r="F2426" t="s">
        <v>1765</v>
      </c>
      <c r="G2426" t="s">
        <v>1766</v>
      </c>
      <c r="H2426" t="s">
        <v>286</v>
      </c>
      <c r="I2426" t="s">
        <v>225</v>
      </c>
      <c r="K2426" t="s">
        <v>228</v>
      </c>
      <c r="N2426" t="s">
        <v>279</v>
      </c>
      <c r="O2426">
        <v>0.12</v>
      </c>
      <c r="P2426" t="s">
        <v>1767</v>
      </c>
      <c r="Q2426"/>
      <c r="R2426">
        <v>0.08</v>
      </c>
      <c r="S2426">
        <v>0.16</v>
      </c>
      <c r="T2426" t="s">
        <v>1768</v>
      </c>
    </row>
    <row r="2427" spans="2:20" hidden="1" x14ac:dyDescent="0.45">
      <c r="C2427" s="29" t="s">
        <v>3080</v>
      </c>
      <c r="F2427" t="s">
        <v>1765</v>
      </c>
      <c r="G2427" t="s">
        <v>1766</v>
      </c>
      <c r="H2427" t="s">
        <v>286</v>
      </c>
      <c r="I2427" t="s">
        <v>225</v>
      </c>
      <c r="K2427" t="s">
        <v>228</v>
      </c>
      <c r="N2427" t="s">
        <v>265</v>
      </c>
      <c r="O2427">
        <v>9.2999999999999999E-2</v>
      </c>
      <c r="P2427" t="s">
        <v>1767</v>
      </c>
      <c r="Q2427"/>
      <c r="R2427">
        <v>6.4000000000000001E-2</v>
      </c>
      <c r="S2427">
        <v>0.122</v>
      </c>
      <c r="T2427" t="s">
        <v>1768</v>
      </c>
    </row>
    <row r="2428" spans="2:20" hidden="1" x14ac:dyDescent="0.45">
      <c r="C2428" s="29" t="s">
        <v>3080</v>
      </c>
      <c r="F2428" t="s">
        <v>1765</v>
      </c>
      <c r="G2428" t="s">
        <v>1766</v>
      </c>
      <c r="H2428" t="s">
        <v>286</v>
      </c>
      <c r="I2428" t="s">
        <v>225</v>
      </c>
      <c r="K2428" t="s">
        <v>228</v>
      </c>
      <c r="N2428" t="s">
        <v>253</v>
      </c>
      <c r="O2428">
        <v>3.4</v>
      </c>
      <c r="P2428" t="s">
        <v>1767</v>
      </c>
      <c r="Q2428"/>
      <c r="R2428">
        <v>1.1299999999999999</v>
      </c>
      <c r="S2428">
        <v>10.199999999999999</v>
      </c>
      <c r="T2428" t="s">
        <v>1191</v>
      </c>
    </row>
    <row r="2429" spans="2:20" hidden="1" x14ac:dyDescent="0.45">
      <c r="C2429" s="29" t="s">
        <v>3080</v>
      </c>
      <c r="F2429" t="s">
        <v>1765</v>
      </c>
      <c r="G2429" t="s">
        <v>1766</v>
      </c>
      <c r="H2429" t="s">
        <v>286</v>
      </c>
      <c r="I2429" t="s">
        <v>225</v>
      </c>
      <c r="K2429" t="s">
        <v>228</v>
      </c>
      <c r="N2429" t="s">
        <v>358</v>
      </c>
      <c r="O2429">
        <v>3.1</v>
      </c>
      <c r="P2429" t="s">
        <v>1769</v>
      </c>
      <c r="Q2429"/>
      <c r="R2429">
        <v>1.03</v>
      </c>
      <c r="S2429">
        <v>9.3000000000000007</v>
      </c>
      <c r="T2429" t="s">
        <v>1191</v>
      </c>
    </row>
    <row r="2430" spans="2:20" hidden="1" x14ac:dyDescent="0.45">
      <c r="B2430" s="29" t="s">
        <v>29</v>
      </c>
      <c r="C2430" s="29" t="s">
        <v>3080</v>
      </c>
      <c r="F2430" t="s">
        <v>1765</v>
      </c>
      <c r="G2430" t="s">
        <v>1766</v>
      </c>
      <c r="H2430" t="s">
        <v>289</v>
      </c>
      <c r="I2430" t="s">
        <v>1403</v>
      </c>
      <c r="K2430" t="s">
        <v>228</v>
      </c>
      <c r="L2430" t="s">
        <v>1770</v>
      </c>
      <c r="N2430" t="s">
        <v>29</v>
      </c>
      <c r="O2430">
        <v>0.76500000000000001</v>
      </c>
      <c r="Q2430"/>
      <c r="R2430">
        <v>0.29399999999999998</v>
      </c>
      <c r="S2430">
        <v>0.92200000000000004</v>
      </c>
      <c r="T2430" t="s">
        <v>1191</v>
      </c>
    </row>
    <row r="2431" spans="2:20" hidden="1" x14ac:dyDescent="0.45">
      <c r="C2431" s="29" t="s">
        <v>3080</v>
      </c>
      <c r="F2431" t="s">
        <v>1765</v>
      </c>
      <c r="G2431" t="s">
        <v>1766</v>
      </c>
      <c r="H2431" t="s">
        <v>289</v>
      </c>
      <c r="I2431" t="s">
        <v>1403</v>
      </c>
      <c r="K2431" t="s">
        <v>228</v>
      </c>
      <c r="L2431" t="s">
        <v>1771</v>
      </c>
      <c r="N2431" t="s">
        <v>246</v>
      </c>
      <c r="O2431">
        <v>0.99</v>
      </c>
      <c r="Q2431"/>
      <c r="R2431">
        <v>0.97</v>
      </c>
      <c r="S2431">
        <v>0.997</v>
      </c>
      <c r="T2431" t="s">
        <v>1269</v>
      </c>
    </row>
    <row r="2432" spans="2:20" hidden="1" x14ac:dyDescent="0.45">
      <c r="C2432" s="29" t="s">
        <v>3080</v>
      </c>
      <c r="F2432" t="s">
        <v>1765</v>
      </c>
      <c r="G2432" t="s">
        <v>1766</v>
      </c>
      <c r="H2432" t="s">
        <v>1189</v>
      </c>
      <c r="I2432" t="s">
        <v>275</v>
      </c>
      <c r="J2432" t="s">
        <v>228</v>
      </c>
      <c r="K2432" t="s">
        <v>228</v>
      </c>
      <c r="M2432" t="s">
        <v>228</v>
      </c>
      <c r="N2432" t="s">
        <v>259</v>
      </c>
      <c r="O2432">
        <v>45.2</v>
      </c>
      <c r="P2432" t="s">
        <v>1772</v>
      </c>
      <c r="Q2432"/>
      <c r="R2432">
        <v>8</v>
      </c>
      <c r="S2432">
        <v>254.1</v>
      </c>
      <c r="T2432" t="s">
        <v>1241</v>
      </c>
    </row>
    <row r="2433" spans="2:20" hidden="1" x14ac:dyDescent="0.45">
      <c r="C2433" s="29" t="s">
        <v>3080</v>
      </c>
      <c r="F2433" t="s">
        <v>1765</v>
      </c>
      <c r="G2433" t="s">
        <v>1766</v>
      </c>
      <c r="H2433" t="s">
        <v>1189</v>
      </c>
      <c r="I2433" t="s">
        <v>275</v>
      </c>
      <c r="J2433" t="s">
        <v>228</v>
      </c>
      <c r="K2433" t="s">
        <v>228</v>
      </c>
      <c r="M2433" t="s">
        <v>228</v>
      </c>
      <c r="N2433" t="s">
        <v>291</v>
      </c>
      <c r="O2433">
        <v>3.4</v>
      </c>
      <c r="P2433" t="s">
        <v>1773</v>
      </c>
      <c r="Q2433"/>
      <c r="R2433">
        <v>1.2</v>
      </c>
      <c r="S2433">
        <v>9.1999999999999993</v>
      </c>
      <c r="T2433" t="s">
        <v>1241</v>
      </c>
    </row>
    <row r="2434" spans="2:20" hidden="1" x14ac:dyDescent="0.45">
      <c r="C2434" s="29" t="s">
        <v>3080</v>
      </c>
      <c r="F2434" t="s">
        <v>1765</v>
      </c>
      <c r="G2434" t="s">
        <v>1766</v>
      </c>
      <c r="H2434" t="s">
        <v>1189</v>
      </c>
      <c r="I2434" t="s">
        <v>275</v>
      </c>
      <c r="J2434" t="s">
        <v>228</v>
      </c>
      <c r="K2434" t="s">
        <v>228</v>
      </c>
      <c r="M2434" t="s">
        <v>228</v>
      </c>
      <c r="N2434" t="s">
        <v>303</v>
      </c>
      <c r="O2434">
        <v>11.7</v>
      </c>
      <c r="P2434" t="s">
        <v>1774</v>
      </c>
      <c r="Q2434"/>
      <c r="R2434">
        <v>2.2000000000000002</v>
      </c>
      <c r="S2434">
        <v>62</v>
      </c>
      <c r="T2434" t="s">
        <v>1241</v>
      </c>
    </row>
    <row r="2435" spans="2:20" hidden="1" x14ac:dyDescent="0.45">
      <c r="C2435" s="29" t="s">
        <v>3080</v>
      </c>
      <c r="F2435" t="s">
        <v>1765</v>
      </c>
      <c r="G2435" t="s">
        <v>1766</v>
      </c>
      <c r="H2435" t="s">
        <v>1189</v>
      </c>
      <c r="I2435" t="s">
        <v>275</v>
      </c>
      <c r="J2435" t="s">
        <v>228</v>
      </c>
      <c r="K2435" t="s">
        <v>228</v>
      </c>
      <c r="M2435" t="s">
        <v>228</v>
      </c>
      <c r="N2435" t="s">
        <v>279</v>
      </c>
      <c r="O2435">
        <v>21.6</v>
      </c>
      <c r="P2435" t="s">
        <v>1774</v>
      </c>
      <c r="Q2435"/>
      <c r="R2435">
        <v>4.2</v>
      </c>
      <c r="S2435">
        <v>111.6</v>
      </c>
      <c r="T2435" t="s">
        <v>1241</v>
      </c>
    </row>
    <row r="2436" spans="2:20" hidden="1" x14ac:dyDescent="0.45">
      <c r="C2436" s="29" t="s">
        <v>3080</v>
      </c>
      <c r="F2436" t="s">
        <v>1765</v>
      </c>
      <c r="G2436" t="s">
        <v>1766</v>
      </c>
      <c r="H2436" t="s">
        <v>1189</v>
      </c>
      <c r="I2436" t="s">
        <v>275</v>
      </c>
      <c r="J2436" t="s">
        <v>228</v>
      </c>
      <c r="K2436" t="s">
        <v>228</v>
      </c>
      <c r="M2436" t="s">
        <v>228</v>
      </c>
      <c r="N2436" t="s">
        <v>400</v>
      </c>
      <c r="O2436">
        <v>3</v>
      </c>
      <c r="P2436" t="s">
        <v>364</v>
      </c>
      <c r="Q2436"/>
      <c r="R2436">
        <v>0.5</v>
      </c>
      <c r="S2436">
        <v>18.3</v>
      </c>
      <c r="T2436" t="s">
        <v>1241</v>
      </c>
    </row>
    <row r="2437" spans="2:20" hidden="1" x14ac:dyDescent="0.45">
      <c r="C2437" s="29" t="s">
        <v>3080</v>
      </c>
      <c r="F2437" t="s">
        <v>1765</v>
      </c>
      <c r="G2437" t="s">
        <v>1766</v>
      </c>
      <c r="H2437" t="s">
        <v>286</v>
      </c>
      <c r="I2437" t="s">
        <v>225</v>
      </c>
      <c r="K2437" t="s">
        <v>228</v>
      </c>
      <c r="N2437" t="s">
        <v>236</v>
      </c>
      <c r="O2437">
        <v>18.3</v>
      </c>
      <c r="P2437" t="s">
        <v>1775</v>
      </c>
      <c r="Q2437"/>
      <c r="R2437">
        <v>6.1</v>
      </c>
      <c r="S2437">
        <v>54.9</v>
      </c>
      <c r="T2437" t="s">
        <v>1191</v>
      </c>
    </row>
    <row r="2438" spans="2:20" hidden="1" x14ac:dyDescent="0.45">
      <c r="B2438" s="29" t="s">
        <v>30</v>
      </c>
      <c r="C2438" s="29" t="s">
        <v>3080</v>
      </c>
      <c r="F2438" t="s">
        <v>1765</v>
      </c>
      <c r="G2438" t="s">
        <v>1766</v>
      </c>
      <c r="H2438" t="s">
        <v>1189</v>
      </c>
      <c r="I2438" t="s">
        <v>275</v>
      </c>
      <c r="J2438" t="s">
        <v>228</v>
      </c>
      <c r="K2438" t="s">
        <v>228</v>
      </c>
      <c r="M2438" t="s">
        <v>228</v>
      </c>
      <c r="N2438" t="s">
        <v>30</v>
      </c>
      <c r="O2438">
        <v>3.5</v>
      </c>
      <c r="P2438" t="s">
        <v>229</v>
      </c>
      <c r="Q2438"/>
      <c r="R2438">
        <v>1.8</v>
      </c>
      <c r="S2438">
        <v>7</v>
      </c>
      <c r="T2438" t="s">
        <v>1776</v>
      </c>
    </row>
    <row r="2439" spans="2:20" hidden="1" x14ac:dyDescent="0.45">
      <c r="C2439" s="29" t="s">
        <v>3080</v>
      </c>
      <c r="F2439" t="s">
        <v>1765</v>
      </c>
      <c r="G2439" t="s">
        <v>1766</v>
      </c>
      <c r="H2439" t="s">
        <v>1189</v>
      </c>
      <c r="I2439" t="s">
        <v>275</v>
      </c>
      <c r="J2439" t="s">
        <v>228</v>
      </c>
      <c r="K2439" t="s">
        <v>228</v>
      </c>
      <c r="M2439" t="s">
        <v>228</v>
      </c>
      <c r="N2439" t="s">
        <v>240</v>
      </c>
      <c r="O2439">
        <v>58</v>
      </c>
      <c r="P2439" t="s">
        <v>1774</v>
      </c>
      <c r="Q2439"/>
      <c r="R2439">
        <v>12</v>
      </c>
      <c r="S2439">
        <v>280.3</v>
      </c>
      <c r="T2439" t="s">
        <v>1241</v>
      </c>
    </row>
    <row r="2440" spans="2:20" hidden="1" x14ac:dyDescent="0.45">
      <c r="C2440" s="29" t="s">
        <v>3080</v>
      </c>
      <c r="F2440" t="s">
        <v>1765</v>
      </c>
      <c r="G2440" t="s">
        <v>1766</v>
      </c>
      <c r="H2440" t="s">
        <v>1189</v>
      </c>
      <c r="I2440" t="s">
        <v>275</v>
      </c>
      <c r="J2440" t="s">
        <v>228</v>
      </c>
      <c r="K2440" t="s">
        <v>228</v>
      </c>
      <c r="M2440" t="s">
        <v>228</v>
      </c>
      <c r="N2440" t="s">
        <v>236</v>
      </c>
      <c r="O2440">
        <v>3</v>
      </c>
      <c r="P2440" t="s">
        <v>364</v>
      </c>
      <c r="Q2440"/>
      <c r="R2440">
        <v>1.1000000000000001</v>
      </c>
      <c r="S2440">
        <v>8.3000000000000007</v>
      </c>
      <c r="T2440" t="s">
        <v>1241</v>
      </c>
    </row>
    <row r="2441" spans="2:20" hidden="1" x14ac:dyDescent="0.45">
      <c r="C2441" s="29" t="s">
        <v>3080</v>
      </c>
      <c r="F2441" t="s">
        <v>1765</v>
      </c>
      <c r="G2441" t="s">
        <v>1766</v>
      </c>
      <c r="H2441" t="s">
        <v>1189</v>
      </c>
      <c r="I2441" t="s">
        <v>275</v>
      </c>
      <c r="J2441" t="s">
        <v>228</v>
      </c>
      <c r="K2441" t="s">
        <v>228</v>
      </c>
      <c r="M2441" t="s">
        <v>228</v>
      </c>
      <c r="N2441" t="s">
        <v>262</v>
      </c>
      <c r="O2441">
        <v>18.8</v>
      </c>
      <c r="P2441" t="s">
        <v>1774</v>
      </c>
      <c r="Q2441"/>
      <c r="R2441">
        <v>7.3</v>
      </c>
      <c r="S2441">
        <v>48.3</v>
      </c>
      <c r="T2441" t="s">
        <v>1241</v>
      </c>
    </row>
    <row r="2442" spans="2:20" hidden="1" x14ac:dyDescent="0.45">
      <c r="B2442" s="29" t="s">
        <v>43</v>
      </c>
      <c r="C2442" s="29" t="s">
        <v>3080</v>
      </c>
      <c r="F2442" t="s">
        <v>1777</v>
      </c>
      <c r="G2442" t="s">
        <v>1778</v>
      </c>
      <c r="H2442" t="s">
        <v>289</v>
      </c>
      <c r="I2442" t="s">
        <v>1403</v>
      </c>
      <c r="K2442" t="s">
        <v>228</v>
      </c>
      <c r="L2442" t="s">
        <v>1779</v>
      </c>
      <c r="N2442" t="s">
        <v>1439</v>
      </c>
      <c r="O2442">
        <v>0.96399999999999997</v>
      </c>
      <c r="Q2442"/>
      <c r="R2442">
        <v>0.64300000000000002</v>
      </c>
      <c r="S2442">
        <v>0.996</v>
      </c>
      <c r="T2442" t="s">
        <v>1780</v>
      </c>
    </row>
    <row r="2443" spans="2:20" hidden="1" x14ac:dyDescent="0.45">
      <c r="B2443" s="29" t="s">
        <v>27</v>
      </c>
      <c r="C2443" s="29" t="s">
        <v>3080</v>
      </c>
      <c r="F2443" t="s">
        <v>1777</v>
      </c>
      <c r="G2443" t="s">
        <v>1778</v>
      </c>
      <c r="H2443" t="s">
        <v>289</v>
      </c>
      <c r="I2443" t="s">
        <v>1403</v>
      </c>
      <c r="K2443" t="s">
        <v>228</v>
      </c>
      <c r="L2443" t="s">
        <v>1781</v>
      </c>
      <c r="N2443" t="s">
        <v>1440</v>
      </c>
      <c r="O2443">
        <v>0.33800000000000002</v>
      </c>
      <c r="Q2443"/>
      <c r="R2443">
        <v>0</v>
      </c>
      <c r="S2443">
        <v>0.93400000000000005</v>
      </c>
      <c r="T2443" t="s">
        <v>1780</v>
      </c>
    </row>
    <row r="2444" spans="2:20" hidden="1" x14ac:dyDescent="0.45">
      <c r="B2444" s="29" t="s">
        <v>43</v>
      </c>
      <c r="C2444" s="29" t="s">
        <v>3080</v>
      </c>
      <c r="F2444" t="s">
        <v>1777</v>
      </c>
      <c r="G2444" t="s">
        <v>1778</v>
      </c>
      <c r="H2444" t="s">
        <v>289</v>
      </c>
      <c r="I2444" t="s">
        <v>1403</v>
      </c>
      <c r="K2444" t="s">
        <v>228</v>
      </c>
      <c r="L2444" t="s">
        <v>1782</v>
      </c>
      <c r="N2444" t="s">
        <v>1439</v>
      </c>
      <c r="O2444">
        <v>0.98</v>
      </c>
      <c r="Q2444"/>
      <c r="R2444">
        <v>0.80200000000000005</v>
      </c>
      <c r="S2444">
        <v>0.998</v>
      </c>
      <c r="T2444" t="s">
        <v>1780</v>
      </c>
    </row>
    <row r="2445" spans="2:20" hidden="1" x14ac:dyDescent="0.45">
      <c r="B2445" s="29" t="s">
        <v>43</v>
      </c>
      <c r="C2445" s="29" t="s">
        <v>3080</v>
      </c>
      <c r="F2445" t="s">
        <v>1777</v>
      </c>
      <c r="G2445" t="s">
        <v>1778</v>
      </c>
      <c r="H2445" t="s">
        <v>289</v>
      </c>
      <c r="I2445" t="s">
        <v>1403</v>
      </c>
      <c r="K2445" t="s">
        <v>228</v>
      </c>
      <c r="L2445" t="s">
        <v>1781</v>
      </c>
      <c r="N2445" t="s">
        <v>1439</v>
      </c>
      <c r="O2445">
        <v>0.96099999999999997</v>
      </c>
      <c r="Q2445"/>
      <c r="R2445">
        <v>0.61399999999999999</v>
      </c>
      <c r="S2445">
        <v>0.996</v>
      </c>
      <c r="T2445" t="s">
        <v>1780</v>
      </c>
    </row>
    <row r="2446" spans="2:20" hidden="1" x14ac:dyDescent="0.45">
      <c r="C2446" s="29" t="s">
        <v>3080</v>
      </c>
      <c r="F2446" t="s">
        <v>1777</v>
      </c>
      <c r="G2446" t="s">
        <v>1778</v>
      </c>
      <c r="H2446" t="s">
        <v>289</v>
      </c>
      <c r="I2446" t="s">
        <v>1403</v>
      </c>
      <c r="K2446" t="s">
        <v>228</v>
      </c>
      <c r="L2446" t="s">
        <v>1783</v>
      </c>
      <c r="N2446" t="s">
        <v>1437</v>
      </c>
      <c r="O2446">
        <v>0.84199999999999997</v>
      </c>
      <c r="Q2446"/>
      <c r="R2446">
        <v>0</v>
      </c>
      <c r="S2446">
        <v>0.98399999999999999</v>
      </c>
      <c r="T2446" t="s">
        <v>1780</v>
      </c>
    </row>
    <row r="2447" spans="2:20" hidden="1" x14ac:dyDescent="0.45">
      <c r="B2447" s="29" t="s">
        <v>27</v>
      </c>
      <c r="C2447" s="29" t="s">
        <v>3080</v>
      </c>
      <c r="F2447" t="s">
        <v>1777</v>
      </c>
      <c r="G2447" t="s">
        <v>1778</v>
      </c>
      <c r="H2447" t="s">
        <v>289</v>
      </c>
      <c r="I2447" t="s">
        <v>1403</v>
      </c>
      <c r="K2447" t="s">
        <v>228</v>
      </c>
      <c r="L2447" t="s">
        <v>1784</v>
      </c>
      <c r="N2447" t="s">
        <v>1440</v>
      </c>
      <c r="O2447">
        <v>0.94199999999999995</v>
      </c>
      <c r="Q2447"/>
      <c r="R2447">
        <v>0.42</v>
      </c>
      <c r="S2447">
        <v>0.99399999999999999</v>
      </c>
      <c r="T2447" t="s">
        <v>1780</v>
      </c>
    </row>
    <row r="2448" spans="2:20" hidden="1" x14ac:dyDescent="0.45">
      <c r="B2448" s="29" t="s">
        <v>25</v>
      </c>
      <c r="C2448" s="29" t="s">
        <v>3080</v>
      </c>
      <c r="F2448" t="s">
        <v>1777</v>
      </c>
      <c r="G2448" t="s">
        <v>1778</v>
      </c>
      <c r="H2448" t="s">
        <v>1189</v>
      </c>
      <c r="I2448" t="s">
        <v>275</v>
      </c>
      <c r="K2448" t="s">
        <v>228</v>
      </c>
      <c r="M2448" t="s">
        <v>228</v>
      </c>
      <c r="N2448" t="s">
        <v>25</v>
      </c>
      <c r="O2448">
        <v>7.0000000000000007E-2</v>
      </c>
      <c r="P2448" t="s">
        <v>1775</v>
      </c>
      <c r="Q2448"/>
      <c r="R2448">
        <v>7.0000000000000001E-3</v>
      </c>
      <c r="S2448">
        <v>0.7</v>
      </c>
      <c r="T2448" t="s">
        <v>270</v>
      </c>
    </row>
    <row r="2449" spans="2:20" hidden="1" x14ac:dyDescent="0.45">
      <c r="B2449" s="29" t="s">
        <v>29</v>
      </c>
      <c r="C2449" s="29" t="s">
        <v>3080</v>
      </c>
      <c r="F2449" t="s">
        <v>1777</v>
      </c>
      <c r="G2449" t="s">
        <v>1778</v>
      </c>
      <c r="H2449" t="s">
        <v>1189</v>
      </c>
      <c r="I2449" t="s">
        <v>275</v>
      </c>
      <c r="K2449" t="s">
        <v>228</v>
      </c>
      <c r="M2449" t="s">
        <v>228</v>
      </c>
      <c r="N2449" t="s">
        <v>29</v>
      </c>
      <c r="O2449">
        <v>4.7E-2</v>
      </c>
      <c r="P2449" t="s">
        <v>1775</v>
      </c>
      <c r="Q2449"/>
      <c r="R2449">
        <v>4.7000000000000002E-3</v>
      </c>
      <c r="S2449">
        <v>0.47</v>
      </c>
      <c r="T2449" t="s">
        <v>270</v>
      </c>
    </row>
    <row r="2450" spans="2:20" hidden="1" x14ac:dyDescent="0.45">
      <c r="C2450" s="29" t="s">
        <v>3080</v>
      </c>
      <c r="F2450" t="s">
        <v>1777</v>
      </c>
      <c r="G2450" t="s">
        <v>1778</v>
      </c>
      <c r="H2450" t="s">
        <v>1189</v>
      </c>
      <c r="I2450" t="s">
        <v>275</v>
      </c>
      <c r="K2450" t="s">
        <v>228</v>
      </c>
      <c r="M2450" t="s">
        <v>228</v>
      </c>
      <c r="N2450" t="s">
        <v>240</v>
      </c>
      <c r="O2450">
        <v>1.3</v>
      </c>
      <c r="P2450" t="s">
        <v>1767</v>
      </c>
      <c r="Q2450"/>
      <c r="R2450">
        <v>0.48</v>
      </c>
      <c r="S2450">
        <v>1.9</v>
      </c>
      <c r="T2450" t="s">
        <v>1536</v>
      </c>
    </row>
    <row r="2451" spans="2:20" hidden="1" x14ac:dyDescent="0.45">
      <c r="B2451" s="29" t="s">
        <v>27</v>
      </c>
      <c r="C2451" s="29" t="s">
        <v>3080</v>
      </c>
      <c r="F2451" t="s">
        <v>1777</v>
      </c>
      <c r="G2451" t="s">
        <v>1778</v>
      </c>
      <c r="H2451" t="s">
        <v>289</v>
      </c>
      <c r="I2451" t="s">
        <v>1403</v>
      </c>
      <c r="K2451" t="s">
        <v>228</v>
      </c>
      <c r="L2451" t="s">
        <v>1783</v>
      </c>
      <c r="N2451" t="s">
        <v>1440</v>
      </c>
      <c r="O2451">
        <v>0.81799999999999995</v>
      </c>
      <c r="Q2451"/>
      <c r="R2451">
        <v>0</v>
      </c>
      <c r="S2451">
        <v>0.98199999999999998</v>
      </c>
      <c r="T2451" t="s">
        <v>1780</v>
      </c>
    </row>
    <row r="2452" spans="2:20" hidden="1" x14ac:dyDescent="0.45">
      <c r="B2452" s="29" t="s">
        <v>27</v>
      </c>
      <c r="C2452" s="29" t="s">
        <v>3080</v>
      </c>
      <c r="F2452" t="s">
        <v>1777</v>
      </c>
      <c r="G2452" t="s">
        <v>1778</v>
      </c>
      <c r="H2452" t="s">
        <v>289</v>
      </c>
      <c r="I2452" t="s">
        <v>1403</v>
      </c>
      <c r="K2452" t="s">
        <v>228</v>
      </c>
      <c r="L2452" t="s">
        <v>1785</v>
      </c>
      <c r="N2452" t="s">
        <v>1440</v>
      </c>
      <c r="O2452">
        <v>0.88800000000000001</v>
      </c>
      <c r="Q2452"/>
      <c r="R2452">
        <v>0</v>
      </c>
      <c r="S2452">
        <v>0.98899999999999999</v>
      </c>
      <c r="T2452" t="s">
        <v>1780</v>
      </c>
    </row>
    <row r="2453" spans="2:20" hidden="1" x14ac:dyDescent="0.45">
      <c r="C2453" s="29" t="s">
        <v>3080</v>
      </c>
      <c r="F2453" t="s">
        <v>1777</v>
      </c>
      <c r="G2453" t="s">
        <v>1778</v>
      </c>
      <c r="H2453" t="s">
        <v>289</v>
      </c>
      <c r="I2453" t="s">
        <v>1403</v>
      </c>
      <c r="K2453" t="s">
        <v>228</v>
      </c>
      <c r="L2453" t="s">
        <v>1786</v>
      </c>
      <c r="N2453" t="s">
        <v>246</v>
      </c>
      <c r="O2453">
        <v>1</v>
      </c>
      <c r="Q2453"/>
      <c r="R2453">
        <v>1</v>
      </c>
      <c r="S2453">
        <v>1</v>
      </c>
      <c r="T2453" t="s">
        <v>1269</v>
      </c>
    </row>
    <row r="2454" spans="2:20" hidden="1" x14ac:dyDescent="0.45">
      <c r="C2454" s="29" t="s">
        <v>3080</v>
      </c>
      <c r="F2454" t="s">
        <v>1787</v>
      </c>
      <c r="G2454" t="s">
        <v>1788</v>
      </c>
      <c r="H2454" t="s">
        <v>289</v>
      </c>
      <c r="I2454" t="s">
        <v>1403</v>
      </c>
      <c r="J2454" t="s">
        <v>1789</v>
      </c>
      <c r="K2454" t="s">
        <v>228</v>
      </c>
      <c r="L2454" t="s">
        <v>1790</v>
      </c>
      <c r="N2454" t="s">
        <v>242</v>
      </c>
      <c r="O2454">
        <v>0.96</v>
      </c>
      <c r="Q2454"/>
      <c r="R2454">
        <v>0.2</v>
      </c>
      <c r="S2454">
        <v>0.998</v>
      </c>
      <c r="T2454" t="s">
        <v>1791</v>
      </c>
    </row>
    <row r="2455" spans="2:20" hidden="1" x14ac:dyDescent="0.45">
      <c r="C2455" s="29" t="s">
        <v>3080</v>
      </c>
      <c r="F2455" t="s">
        <v>1787</v>
      </c>
      <c r="G2455" t="s">
        <v>1788</v>
      </c>
      <c r="H2455" t="s">
        <v>286</v>
      </c>
      <c r="I2455" t="s">
        <v>225</v>
      </c>
      <c r="J2455" t="s">
        <v>1792</v>
      </c>
      <c r="K2455" t="s">
        <v>228</v>
      </c>
      <c r="M2455" t="s">
        <v>1521</v>
      </c>
      <c r="N2455" t="s">
        <v>291</v>
      </c>
      <c r="O2455">
        <v>0.02</v>
      </c>
      <c r="P2455" t="s">
        <v>1767</v>
      </c>
      <c r="Q2455"/>
      <c r="R2455">
        <v>2E-3</v>
      </c>
      <c r="S2455">
        <v>0.2</v>
      </c>
      <c r="T2455" t="s">
        <v>1791</v>
      </c>
    </row>
    <row r="2456" spans="2:20" hidden="1" x14ac:dyDescent="0.45">
      <c r="C2456" s="29" t="s">
        <v>3080</v>
      </c>
      <c r="F2456" t="s">
        <v>1787</v>
      </c>
      <c r="G2456" t="s">
        <v>1788</v>
      </c>
      <c r="H2456" t="s">
        <v>289</v>
      </c>
      <c r="I2456" t="s">
        <v>1403</v>
      </c>
      <c r="J2456" t="s">
        <v>1789</v>
      </c>
      <c r="K2456" t="s">
        <v>228</v>
      </c>
      <c r="L2456" t="s">
        <v>1790</v>
      </c>
      <c r="N2456" t="s">
        <v>265</v>
      </c>
      <c r="O2456">
        <v>0.59199999999999997</v>
      </c>
      <c r="Q2456"/>
      <c r="R2456">
        <v>0</v>
      </c>
      <c r="S2456">
        <v>0.83299999999999996</v>
      </c>
      <c r="T2456" t="s">
        <v>1791</v>
      </c>
    </row>
    <row r="2457" spans="2:20" hidden="1" x14ac:dyDescent="0.45">
      <c r="C2457" s="29" t="s">
        <v>3080</v>
      </c>
      <c r="F2457" t="s">
        <v>1787</v>
      </c>
      <c r="G2457" t="s">
        <v>1788</v>
      </c>
      <c r="H2457" t="s">
        <v>289</v>
      </c>
      <c r="I2457" t="s">
        <v>1403</v>
      </c>
      <c r="J2457" t="s">
        <v>1789</v>
      </c>
      <c r="K2457" t="s">
        <v>228</v>
      </c>
      <c r="L2457" t="s">
        <v>1793</v>
      </c>
      <c r="N2457" t="s">
        <v>259</v>
      </c>
      <c r="O2457">
        <v>0.9</v>
      </c>
      <c r="Q2457"/>
      <c r="R2457">
        <v>0.4</v>
      </c>
      <c r="S2457">
        <v>0.98</v>
      </c>
      <c r="T2457" t="s">
        <v>1191</v>
      </c>
    </row>
    <row r="2458" spans="2:20" hidden="1" x14ac:dyDescent="0.45">
      <c r="C2458" s="29" t="s">
        <v>3080</v>
      </c>
      <c r="F2458" t="s">
        <v>1787</v>
      </c>
      <c r="G2458" t="s">
        <v>1788</v>
      </c>
      <c r="H2458" t="s">
        <v>281</v>
      </c>
      <c r="I2458" t="s">
        <v>1403</v>
      </c>
      <c r="J2458" t="s">
        <v>1794</v>
      </c>
      <c r="K2458" t="s">
        <v>228</v>
      </c>
      <c r="L2458" t="s">
        <v>1790</v>
      </c>
      <c r="N2458" t="s">
        <v>279</v>
      </c>
      <c r="O2458">
        <v>0.98599999999999999</v>
      </c>
      <c r="Q2458"/>
      <c r="R2458">
        <v>0.98</v>
      </c>
      <c r="S2458">
        <v>0.99</v>
      </c>
      <c r="T2458" t="s">
        <v>1791</v>
      </c>
    </row>
    <row r="2459" spans="2:20" hidden="1" x14ac:dyDescent="0.45">
      <c r="C2459" s="29" t="s">
        <v>3080</v>
      </c>
      <c r="F2459" t="s">
        <v>1787</v>
      </c>
      <c r="G2459" t="s">
        <v>1788</v>
      </c>
      <c r="H2459" t="s">
        <v>281</v>
      </c>
      <c r="I2459" t="s">
        <v>1403</v>
      </c>
      <c r="J2459" t="s">
        <v>1794</v>
      </c>
      <c r="K2459" t="s">
        <v>228</v>
      </c>
      <c r="L2459" t="s">
        <v>1793</v>
      </c>
      <c r="N2459" t="s">
        <v>259</v>
      </c>
      <c r="O2459">
        <v>0.9</v>
      </c>
      <c r="Q2459"/>
      <c r="R2459">
        <v>0.4</v>
      </c>
      <c r="S2459">
        <v>0.98</v>
      </c>
      <c r="T2459" t="s">
        <v>1191</v>
      </c>
    </row>
    <row r="2460" spans="2:20" hidden="1" x14ac:dyDescent="0.45">
      <c r="B2460" s="29" t="s">
        <v>25</v>
      </c>
      <c r="C2460" s="29" t="s">
        <v>3080</v>
      </c>
      <c r="F2460" t="s">
        <v>1787</v>
      </c>
      <c r="G2460" t="s">
        <v>1788</v>
      </c>
      <c r="H2460" t="s">
        <v>1189</v>
      </c>
      <c r="I2460" t="s">
        <v>275</v>
      </c>
      <c r="J2460" t="s">
        <v>228</v>
      </c>
      <c r="K2460" t="s">
        <v>228</v>
      </c>
      <c r="M2460" t="s">
        <v>228</v>
      </c>
      <c r="N2460" t="s">
        <v>25</v>
      </c>
      <c r="O2460">
        <v>0.19</v>
      </c>
      <c r="P2460" t="s">
        <v>1775</v>
      </c>
      <c r="Q2460"/>
      <c r="R2460">
        <v>2E-3</v>
      </c>
      <c r="S2460">
        <v>2</v>
      </c>
      <c r="T2460" t="s">
        <v>1791</v>
      </c>
    </row>
    <row r="2461" spans="2:20" hidden="1" x14ac:dyDescent="0.45">
      <c r="C2461" s="29" t="s">
        <v>3080</v>
      </c>
      <c r="F2461" t="s">
        <v>1787</v>
      </c>
      <c r="G2461" t="s">
        <v>1788</v>
      </c>
      <c r="H2461" t="s">
        <v>1189</v>
      </c>
      <c r="I2461" t="s">
        <v>275</v>
      </c>
      <c r="J2461" t="s">
        <v>228</v>
      </c>
      <c r="K2461" t="s">
        <v>228</v>
      </c>
      <c r="M2461" t="s">
        <v>228</v>
      </c>
      <c r="N2461" t="s">
        <v>240</v>
      </c>
      <c r="O2461">
        <v>62</v>
      </c>
      <c r="P2461" t="s">
        <v>1767</v>
      </c>
      <c r="Q2461"/>
      <c r="R2461">
        <v>6</v>
      </c>
      <c r="S2461">
        <v>600</v>
      </c>
      <c r="T2461" t="s">
        <v>1791</v>
      </c>
    </row>
    <row r="2462" spans="2:20" hidden="1" x14ac:dyDescent="0.45">
      <c r="C2462" s="29" t="s">
        <v>3080</v>
      </c>
      <c r="F2462" t="s">
        <v>1787</v>
      </c>
      <c r="G2462" t="s">
        <v>1788</v>
      </c>
      <c r="H2462" t="s">
        <v>1189</v>
      </c>
      <c r="I2462" t="s">
        <v>275</v>
      </c>
      <c r="J2462" t="s">
        <v>228</v>
      </c>
      <c r="K2462" t="s">
        <v>228</v>
      </c>
      <c r="M2462" t="s">
        <v>228</v>
      </c>
      <c r="N2462" t="s">
        <v>233</v>
      </c>
      <c r="O2462">
        <v>0.2</v>
      </c>
      <c r="P2462" t="s">
        <v>1767</v>
      </c>
      <c r="Q2462"/>
      <c r="R2462">
        <v>0.02</v>
      </c>
      <c r="S2462">
        <v>2</v>
      </c>
      <c r="T2462" t="s">
        <v>1791</v>
      </c>
    </row>
    <row r="2463" spans="2:20" hidden="1" x14ac:dyDescent="0.45">
      <c r="C2463" s="29" t="s">
        <v>3080</v>
      </c>
      <c r="F2463" t="s">
        <v>1787</v>
      </c>
      <c r="G2463" t="s">
        <v>1788</v>
      </c>
      <c r="H2463" t="s">
        <v>286</v>
      </c>
      <c r="I2463" t="s">
        <v>225</v>
      </c>
      <c r="J2463" t="s">
        <v>1792</v>
      </c>
      <c r="K2463" t="s">
        <v>228</v>
      </c>
      <c r="M2463" t="s">
        <v>1521</v>
      </c>
      <c r="N2463" t="s">
        <v>233</v>
      </c>
      <c r="O2463">
        <v>0.1</v>
      </c>
      <c r="P2463" t="s">
        <v>1767</v>
      </c>
      <c r="Q2463"/>
      <c r="R2463">
        <v>0.06</v>
      </c>
      <c r="S2463">
        <v>0.14000000000000001</v>
      </c>
      <c r="T2463" t="s">
        <v>1791</v>
      </c>
    </row>
    <row r="2464" spans="2:20" hidden="1" x14ac:dyDescent="0.45">
      <c r="C2464" s="29" t="s">
        <v>3080</v>
      </c>
      <c r="F2464" t="s">
        <v>1787</v>
      </c>
      <c r="G2464" t="s">
        <v>1788</v>
      </c>
      <c r="H2464" t="s">
        <v>1189</v>
      </c>
      <c r="I2464" t="s">
        <v>275</v>
      </c>
      <c r="J2464" t="s">
        <v>228</v>
      </c>
      <c r="K2464" t="s">
        <v>228</v>
      </c>
      <c r="M2464" t="s">
        <v>228</v>
      </c>
      <c r="N2464" t="s">
        <v>259</v>
      </c>
      <c r="O2464">
        <v>0.1</v>
      </c>
      <c r="P2464" t="s">
        <v>1767</v>
      </c>
      <c r="Q2464"/>
      <c r="R2464">
        <v>0.01</v>
      </c>
      <c r="S2464">
        <v>0.9</v>
      </c>
      <c r="T2464" t="s">
        <v>1191</v>
      </c>
    </row>
    <row r="2465" spans="2:20" hidden="1" x14ac:dyDescent="0.45">
      <c r="B2465" s="29" t="s">
        <v>25</v>
      </c>
      <c r="C2465" s="29" t="s">
        <v>3080</v>
      </c>
      <c r="F2465" t="s">
        <v>1787</v>
      </c>
      <c r="G2465" t="s">
        <v>1788</v>
      </c>
      <c r="H2465" t="s">
        <v>286</v>
      </c>
      <c r="I2465" t="s">
        <v>225</v>
      </c>
      <c r="J2465" t="s">
        <v>1792</v>
      </c>
      <c r="K2465" t="s">
        <v>228</v>
      </c>
      <c r="M2465" t="s">
        <v>1521</v>
      </c>
      <c r="N2465" t="s">
        <v>25</v>
      </c>
      <c r="O2465">
        <v>1.5</v>
      </c>
      <c r="P2465" t="s">
        <v>1775</v>
      </c>
      <c r="Q2465"/>
      <c r="R2465">
        <v>1.2</v>
      </c>
      <c r="S2465">
        <v>1.8</v>
      </c>
      <c r="T2465" t="s">
        <v>1791</v>
      </c>
    </row>
    <row r="2466" spans="2:20" hidden="1" x14ac:dyDescent="0.45">
      <c r="B2466" s="29" t="s">
        <v>30</v>
      </c>
      <c r="C2466" s="29" t="s">
        <v>3080</v>
      </c>
      <c r="F2466" t="s">
        <v>1787</v>
      </c>
      <c r="G2466" t="s">
        <v>1788</v>
      </c>
      <c r="H2466" t="s">
        <v>1189</v>
      </c>
      <c r="I2466" t="s">
        <v>275</v>
      </c>
      <c r="J2466" t="s">
        <v>228</v>
      </c>
      <c r="K2466" t="s">
        <v>228</v>
      </c>
      <c r="M2466" t="s">
        <v>228</v>
      </c>
      <c r="N2466" t="s">
        <v>30</v>
      </c>
      <c r="O2466">
        <v>2.2999999999999998</v>
      </c>
      <c r="P2466" t="s">
        <v>1795</v>
      </c>
      <c r="Q2466"/>
      <c r="R2466">
        <v>1.8</v>
      </c>
      <c r="S2466">
        <v>2.8</v>
      </c>
      <c r="T2466" t="s">
        <v>1776</v>
      </c>
    </row>
    <row r="2467" spans="2:20" hidden="1" x14ac:dyDescent="0.45">
      <c r="B2467" s="29" t="s">
        <v>29</v>
      </c>
      <c r="C2467" s="29" t="s">
        <v>3080</v>
      </c>
      <c r="F2467" t="s">
        <v>1787</v>
      </c>
      <c r="G2467" t="s">
        <v>1788</v>
      </c>
      <c r="H2467" t="s">
        <v>1189</v>
      </c>
      <c r="I2467" t="s">
        <v>275</v>
      </c>
      <c r="J2467" t="s">
        <v>228</v>
      </c>
      <c r="K2467" t="s">
        <v>228</v>
      </c>
      <c r="M2467" t="s">
        <v>228</v>
      </c>
      <c r="N2467" t="s">
        <v>29</v>
      </c>
      <c r="O2467">
        <v>0.54</v>
      </c>
      <c r="P2467" t="s">
        <v>1775</v>
      </c>
      <c r="Q2467"/>
      <c r="R2467">
        <v>0.05</v>
      </c>
      <c r="S2467">
        <v>5</v>
      </c>
      <c r="T2467" t="s">
        <v>1791</v>
      </c>
    </row>
    <row r="2468" spans="2:20" hidden="1" x14ac:dyDescent="0.45">
      <c r="C2468" s="29" t="s">
        <v>3080</v>
      </c>
      <c r="F2468" t="s">
        <v>1796</v>
      </c>
      <c r="G2468" t="s">
        <v>1797</v>
      </c>
      <c r="H2468" t="s">
        <v>286</v>
      </c>
      <c r="I2468" t="s">
        <v>225</v>
      </c>
      <c r="K2468" t="s">
        <v>228</v>
      </c>
      <c r="N2468" t="s">
        <v>253</v>
      </c>
      <c r="O2468">
        <v>16</v>
      </c>
      <c r="P2468" t="s">
        <v>364</v>
      </c>
      <c r="Q2468"/>
      <c r="R2468">
        <v>1.6</v>
      </c>
      <c r="S2468">
        <v>160</v>
      </c>
      <c r="T2468" t="s">
        <v>1617</v>
      </c>
    </row>
    <row r="2469" spans="2:20" hidden="1" x14ac:dyDescent="0.45">
      <c r="C2469" s="29" t="s">
        <v>3080</v>
      </c>
      <c r="F2469" t="s">
        <v>1796</v>
      </c>
      <c r="G2469" t="s">
        <v>1797</v>
      </c>
      <c r="H2469" t="s">
        <v>286</v>
      </c>
      <c r="I2469" t="s">
        <v>225</v>
      </c>
      <c r="K2469" t="s">
        <v>228</v>
      </c>
      <c r="N2469" t="s">
        <v>358</v>
      </c>
      <c r="O2469">
        <v>0.61</v>
      </c>
      <c r="P2469" t="s">
        <v>1774</v>
      </c>
      <c r="Q2469"/>
      <c r="R2469">
        <v>6.0999999999999999E-2</v>
      </c>
      <c r="S2469">
        <v>6.1</v>
      </c>
      <c r="T2469" t="s">
        <v>1254</v>
      </c>
    </row>
    <row r="2470" spans="2:20" hidden="1" x14ac:dyDescent="0.45">
      <c r="B2470" s="29" t="s">
        <v>29</v>
      </c>
      <c r="C2470" s="29" t="s">
        <v>3080</v>
      </c>
      <c r="F2470" t="s">
        <v>1796</v>
      </c>
      <c r="G2470" t="s">
        <v>1797</v>
      </c>
      <c r="H2470" t="s">
        <v>281</v>
      </c>
      <c r="I2470" t="s">
        <v>1403</v>
      </c>
      <c r="J2470">
        <v>0</v>
      </c>
      <c r="K2470" t="s">
        <v>228</v>
      </c>
      <c r="L2470" t="s">
        <v>118</v>
      </c>
      <c r="N2470" t="s">
        <v>29</v>
      </c>
      <c r="O2470">
        <v>0.8</v>
      </c>
      <c r="Q2470"/>
      <c r="R2470">
        <v>0.4</v>
      </c>
      <c r="S2470">
        <v>0.93300000000000005</v>
      </c>
      <c r="T2470" t="s">
        <v>1617</v>
      </c>
    </row>
    <row r="2471" spans="2:20" hidden="1" x14ac:dyDescent="0.45">
      <c r="C2471" s="29" t="s">
        <v>3080</v>
      </c>
      <c r="F2471" t="s">
        <v>1796</v>
      </c>
      <c r="G2471" t="s">
        <v>1797</v>
      </c>
      <c r="H2471" t="s">
        <v>281</v>
      </c>
      <c r="I2471" t="s">
        <v>1403</v>
      </c>
      <c r="J2471">
        <v>0</v>
      </c>
      <c r="K2471" t="s">
        <v>228</v>
      </c>
      <c r="L2471" t="s">
        <v>1798</v>
      </c>
      <c r="N2471" t="s">
        <v>236</v>
      </c>
      <c r="O2471">
        <v>0.98699999999999999</v>
      </c>
      <c r="Q2471"/>
      <c r="R2471">
        <v>0.98099999999999998</v>
      </c>
      <c r="S2471">
        <v>1</v>
      </c>
      <c r="T2471" t="s">
        <v>1780</v>
      </c>
    </row>
    <row r="2472" spans="2:20" hidden="1" x14ac:dyDescent="0.45">
      <c r="B2472" s="29" t="s">
        <v>27</v>
      </c>
      <c r="C2472" s="29" t="s">
        <v>3080</v>
      </c>
      <c r="F2472" t="s">
        <v>1796</v>
      </c>
      <c r="G2472" t="s">
        <v>1797</v>
      </c>
      <c r="H2472" t="s">
        <v>286</v>
      </c>
      <c r="I2472" t="s">
        <v>225</v>
      </c>
      <c r="K2472" t="s">
        <v>228</v>
      </c>
      <c r="N2472" t="s">
        <v>27</v>
      </c>
      <c r="O2472">
        <v>4.0999999999999996</v>
      </c>
      <c r="P2472" t="s">
        <v>1799</v>
      </c>
      <c r="Q2472"/>
      <c r="R2472">
        <v>0.41</v>
      </c>
      <c r="S2472">
        <v>41</v>
      </c>
      <c r="T2472" t="s">
        <v>1617</v>
      </c>
    </row>
    <row r="2473" spans="2:20" hidden="1" x14ac:dyDescent="0.45">
      <c r="C2473" s="29" t="s">
        <v>3080</v>
      </c>
      <c r="F2473" t="s">
        <v>1796</v>
      </c>
      <c r="G2473" t="s">
        <v>1797</v>
      </c>
      <c r="H2473" t="s">
        <v>281</v>
      </c>
      <c r="I2473" t="s">
        <v>1403</v>
      </c>
      <c r="J2473">
        <v>0</v>
      </c>
      <c r="K2473" t="s">
        <v>228</v>
      </c>
      <c r="L2473" t="s">
        <v>1793</v>
      </c>
      <c r="N2473" t="s">
        <v>259</v>
      </c>
      <c r="O2473">
        <v>0.9</v>
      </c>
      <c r="Q2473"/>
      <c r="R2473">
        <v>0.4</v>
      </c>
      <c r="S2473">
        <v>0.98</v>
      </c>
      <c r="T2473" t="s">
        <v>1191</v>
      </c>
    </row>
    <row r="2474" spans="2:20" hidden="1" x14ac:dyDescent="0.45">
      <c r="B2474" s="29" t="s">
        <v>43</v>
      </c>
      <c r="C2474" s="29" t="s">
        <v>3080</v>
      </c>
      <c r="F2474" t="s">
        <v>1796</v>
      </c>
      <c r="G2474" t="s">
        <v>1797</v>
      </c>
      <c r="H2474" t="s">
        <v>286</v>
      </c>
      <c r="I2474" t="s">
        <v>225</v>
      </c>
      <c r="K2474" t="s">
        <v>228</v>
      </c>
      <c r="N2474" t="s">
        <v>28</v>
      </c>
      <c r="O2474">
        <v>1.1000000000000001</v>
      </c>
      <c r="P2474" t="s">
        <v>1799</v>
      </c>
      <c r="Q2474"/>
      <c r="R2474">
        <v>0.11</v>
      </c>
      <c r="S2474">
        <v>11</v>
      </c>
      <c r="T2474" t="s">
        <v>1617</v>
      </c>
    </row>
    <row r="2475" spans="2:20" hidden="1" x14ac:dyDescent="0.45">
      <c r="B2475" s="29" t="s">
        <v>29</v>
      </c>
      <c r="C2475" s="29" t="s">
        <v>3080</v>
      </c>
      <c r="F2475" t="s">
        <v>1796</v>
      </c>
      <c r="G2475" t="s">
        <v>1797</v>
      </c>
      <c r="H2475" t="s">
        <v>286</v>
      </c>
      <c r="I2475" t="s">
        <v>225</v>
      </c>
      <c r="K2475" t="s">
        <v>228</v>
      </c>
      <c r="N2475" t="s">
        <v>29</v>
      </c>
      <c r="O2475">
        <v>14</v>
      </c>
      <c r="P2475" t="s">
        <v>1775</v>
      </c>
      <c r="Q2475"/>
      <c r="R2475">
        <v>1.4</v>
      </c>
      <c r="S2475">
        <v>140</v>
      </c>
      <c r="T2475" t="s">
        <v>1617</v>
      </c>
    </row>
    <row r="2476" spans="2:20" hidden="1" x14ac:dyDescent="0.45">
      <c r="C2476" s="29" t="s">
        <v>3080</v>
      </c>
      <c r="F2476" t="s">
        <v>1796</v>
      </c>
      <c r="G2476" t="s">
        <v>1797</v>
      </c>
      <c r="H2476" t="s">
        <v>286</v>
      </c>
      <c r="I2476" t="s">
        <v>225</v>
      </c>
      <c r="K2476" t="s">
        <v>228</v>
      </c>
      <c r="N2476" t="s">
        <v>249</v>
      </c>
      <c r="O2476">
        <v>7.0000000000000007E-2</v>
      </c>
      <c r="P2476" t="s">
        <v>1774</v>
      </c>
      <c r="Q2476"/>
      <c r="R2476">
        <v>7.0000000000000001E-3</v>
      </c>
      <c r="S2476">
        <v>0.7</v>
      </c>
      <c r="T2476" t="s">
        <v>1254</v>
      </c>
    </row>
    <row r="2477" spans="2:20" hidden="1" x14ac:dyDescent="0.45">
      <c r="C2477" s="29" t="s">
        <v>3080</v>
      </c>
      <c r="F2477" t="s">
        <v>1796</v>
      </c>
      <c r="G2477" t="s">
        <v>1797</v>
      </c>
      <c r="H2477" t="s">
        <v>286</v>
      </c>
      <c r="I2477" t="s">
        <v>225</v>
      </c>
      <c r="K2477" t="s">
        <v>228</v>
      </c>
      <c r="N2477" t="s">
        <v>267</v>
      </c>
      <c r="O2477">
        <v>66</v>
      </c>
      <c r="P2477" t="s">
        <v>364</v>
      </c>
      <c r="Q2477"/>
      <c r="R2477">
        <v>6.6</v>
      </c>
      <c r="S2477">
        <v>660</v>
      </c>
      <c r="T2477" t="s">
        <v>1617</v>
      </c>
    </row>
    <row r="2478" spans="2:20" hidden="1" x14ac:dyDescent="0.45">
      <c r="C2478" s="29" t="s">
        <v>3080</v>
      </c>
      <c r="F2478" t="s">
        <v>1800</v>
      </c>
      <c r="G2478" t="s">
        <v>1801</v>
      </c>
      <c r="H2478" t="s">
        <v>1189</v>
      </c>
      <c r="I2478" t="s">
        <v>275</v>
      </c>
      <c r="J2478" t="s">
        <v>228</v>
      </c>
      <c r="K2478" t="s">
        <v>228</v>
      </c>
      <c r="M2478" t="s">
        <v>228</v>
      </c>
      <c r="N2478" t="s">
        <v>236</v>
      </c>
      <c r="O2478">
        <v>38.56</v>
      </c>
      <c r="P2478" t="s">
        <v>1802</v>
      </c>
      <c r="Q2478"/>
      <c r="R2478">
        <v>3.8559999999999999</v>
      </c>
      <c r="S2478">
        <v>385.6</v>
      </c>
      <c r="T2478" t="s">
        <v>1803</v>
      </c>
    </row>
    <row r="2479" spans="2:20" hidden="1" x14ac:dyDescent="0.45">
      <c r="C2479" s="29" t="s">
        <v>3080</v>
      </c>
      <c r="F2479" t="s">
        <v>1800</v>
      </c>
      <c r="G2479" t="s">
        <v>1801</v>
      </c>
      <c r="H2479" t="s">
        <v>1189</v>
      </c>
      <c r="I2479" t="s">
        <v>275</v>
      </c>
      <c r="J2479" t="s">
        <v>228</v>
      </c>
      <c r="K2479" t="s">
        <v>228</v>
      </c>
      <c r="M2479" t="s">
        <v>228</v>
      </c>
      <c r="N2479" t="s">
        <v>303</v>
      </c>
      <c r="O2479">
        <v>19.78</v>
      </c>
      <c r="P2479" t="s">
        <v>1804</v>
      </c>
      <c r="Q2479"/>
      <c r="R2479">
        <v>1.978</v>
      </c>
      <c r="S2479">
        <v>197.8</v>
      </c>
      <c r="T2479" t="s">
        <v>1803</v>
      </c>
    </row>
    <row r="2480" spans="2:20" hidden="1" x14ac:dyDescent="0.45">
      <c r="C2480" s="29" t="s">
        <v>3080</v>
      </c>
      <c r="F2480" t="s">
        <v>1800</v>
      </c>
      <c r="G2480" t="s">
        <v>1801</v>
      </c>
      <c r="H2480" t="s">
        <v>1189</v>
      </c>
      <c r="I2480" t="s">
        <v>275</v>
      </c>
      <c r="J2480" t="s">
        <v>228</v>
      </c>
      <c r="K2480" t="s">
        <v>228</v>
      </c>
      <c r="M2480" t="s">
        <v>228</v>
      </c>
      <c r="N2480" t="s">
        <v>265</v>
      </c>
      <c r="O2480">
        <v>12.43</v>
      </c>
      <c r="P2480" t="s">
        <v>1804</v>
      </c>
      <c r="Q2480"/>
      <c r="R2480">
        <v>1.2430000000000001</v>
      </c>
      <c r="S2480">
        <v>124.3</v>
      </c>
      <c r="T2480" t="s">
        <v>1803</v>
      </c>
    </row>
    <row r="2481" spans="2:20" hidden="1" x14ac:dyDescent="0.45">
      <c r="B2481" s="29" t="s">
        <v>24</v>
      </c>
      <c r="C2481" s="29" t="s">
        <v>3080</v>
      </c>
      <c r="F2481" t="s">
        <v>1800</v>
      </c>
      <c r="G2481" t="s">
        <v>1801</v>
      </c>
      <c r="H2481" t="s">
        <v>1189</v>
      </c>
      <c r="I2481" t="s">
        <v>275</v>
      </c>
      <c r="J2481" t="s">
        <v>228</v>
      </c>
      <c r="K2481" t="s">
        <v>228</v>
      </c>
      <c r="M2481" t="s">
        <v>228</v>
      </c>
      <c r="N2481" t="s">
        <v>261</v>
      </c>
      <c r="O2481">
        <v>1.2999999999999999E-2</v>
      </c>
      <c r="P2481" t="s">
        <v>1805</v>
      </c>
      <c r="Q2481"/>
      <c r="R2481">
        <v>1.2999999999999999E-3</v>
      </c>
      <c r="S2481">
        <v>0.13</v>
      </c>
      <c r="T2481" t="s">
        <v>1806</v>
      </c>
    </row>
    <row r="2482" spans="2:20" hidden="1" x14ac:dyDescent="0.45">
      <c r="C2482" s="29" t="s">
        <v>3080</v>
      </c>
      <c r="F2482" t="s">
        <v>1800</v>
      </c>
      <c r="G2482" t="s">
        <v>1801</v>
      </c>
      <c r="H2482" t="s">
        <v>1189</v>
      </c>
      <c r="I2482" t="s">
        <v>275</v>
      </c>
      <c r="J2482" t="s">
        <v>228</v>
      </c>
      <c r="K2482" t="s">
        <v>228</v>
      </c>
      <c r="M2482" t="s">
        <v>228</v>
      </c>
      <c r="N2482" t="s">
        <v>233</v>
      </c>
      <c r="O2482">
        <v>13.61</v>
      </c>
      <c r="P2482" t="s">
        <v>1804</v>
      </c>
      <c r="Q2482"/>
      <c r="R2482">
        <v>1.361</v>
      </c>
      <c r="S2482">
        <v>136.1</v>
      </c>
      <c r="T2482" t="s">
        <v>1803</v>
      </c>
    </row>
    <row r="2483" spans="2:20" hidden="1" x14ac:dyDescent="0.45">
      <c r="C2483" s="29" t="s">
        <v>3080</v>
      </c>
      <c r="F2483" t="s">
        <v>1800</v>
      </c>
      <c r="G2483" t="s">
        <v>1801</v>
      </c>
      <c r="H2483" t="s">
        <v>1189</v>
      </c>
      <c r="I2483" t="s">
        <v>275</v>
      </c>
      <c r="J2483" t="s">
        <v>228</v>
      </c>
      <c r="K2483" t="s">
        <v>228</v>
      </c>
      <c r="M2483" t="s">
        <v>228</v>
      </c>
      <c r="N2483" t="s">
        <v>358</v>
      </c>
      <c r="O2483">
        <v>6.44</v>
      </c>
      <c r="P2483" t="s">
        <v>1807</v>
      </c>
      <c r="Q2483"/>
      <c r="R2483">
        <v>0.64400000000000002</v>
      </c>
      <c r="S2483">
        <v>64.400000000000006</v>
      </c>
      <c r="T2483" t="s">
        <v>1803</v>
      </c>
    </row>
    <row r="2484" spans="2:20" hidden="1" x14ac:dyDescent="0.45">
      <c r="C2484" s="29" t="s">
        <v>3080</v>
      </c>
      <c r="F2484" t="s">
        <v>1800</v>
      </c>
      <c r="G2484" t="s">
        <v>1801</v>
      </c>
      <c r="H2484" t="s">
        <v>1189</v>
      </c>
      <c r="I2484" t="s">
        <v>275</v>
      </c>
      <c r="J2484" t="s">
        <v>228</v>
      </c>
      <c r="K2484" t="s">
        <v>228</v>
      </c>
      <c r="M2484" t="s">
        <v>228</v>
      </c>
      <c r="N2484" t="s">
        <v>249</v>
      </c>
      <c r="O2484">
        <v>7.21</v>
      </c>
      <c r="P2484" t="s">
        <v>1807</v>
      </c>
      <c r="Q2484"/>
      <c r="R2484">
        <v>0.72099999999999997</v>
      </c>
      <c r="S2484">
        <v>72.099999999999994</v>
      </c>
      <c r="T2484" t="s">
        <v>1803</v>
      </c>
    </row>
    <row r="2485" spans="2:20" hidden="1" x14ac:dyDescent="0.45">
      <c r="C2485" s="29" t="s">
        <v>3080</v>
      </c>
      <c r="F2485" t="s">
        <v>1808</v>
      </c>
      <c r="G2485" t="s">
        <v>1809</v>
      </c>
      <c r="H2485" t="s">
        <v>289</v>
      </c>
      <c r="I2485" t="s">
        <v>225</v>
      </c>
      <c r="J2485" t="s">
        <v>1810</v>
      </c>
      <c r="K2485" t="s">
        <v>228</v>
      </c>
      <c r="N2485" t="s">
        <v>264</v>
      </c>
      <c r="O2485">
        <v>1.4E-2</v>
      </c>
      <c r="P2485" t="s">
        <v>1811</v>
      </c>
      <c r="Q2485"/>
      <c r="R2485">
        <v>3.0000000000000001E-3</v>
      </c>
      <c r="S2485">
        <v>2.5000000000000001E-2</v>
      </c>
      <c r="T2485" t="s">
        <v>1812</v>
      </c>
    </row>
    <row r="2486" spans="2:20" hidden="1" x14ac:dyDescent="0.45">
      <c r="B2486" s="29" t="s">
        <v>29</v>
      </c>
      <c r="C2486" s="29" t="s">
        <v>3080</v>
      </c>
      <c r="F2486" t="s">
        <v>1808</v>
      </c>
      <c r="G2486" t="s">
        <v>1809</v>
      </c>
      <c r="H2486" t="s">
        <v>289</v>
      </c>
      <c r="I2486" t="s">
        <v>225</v>
      </c>
      <c r="J2486" t="s">
        <v>1810</v>
      </c>
      <c r="K2486" t="s">
        <v>228</v>
      </c>
      <c r="N2486" t="s">
        <v>29</v>
      </c>
      <c r="O2486">
        <v>0.19</v>
      </c>
      <c r="P2486" t="s">
        <v>1775</v>
      </c>
      <c r="Q2486"/>
      <c r="R2486">
        <v>0.06</v>
      </c>
      <c r="S2486">
        <v>0.56999999999999995</v>
      </c>
      <c r="T2486" t="s">
        <v>1813</v>
      </c>
    </row>
    <row r="2487" spans="2:20" hidden="1" x14ac:dyDescent="0.45">
      <c r="B2487" s="29" t="s">
        <v>26</v>
      </c>
      <c r="C2487" s="29" t="s">
        <v>3080</v>
      </c>
      <c r="F2487" t="s">
        <v>1808</v>
      </c>
      <c r="G2487" t="s">
        <v>1809</v>
      </c>
      <c r="H2487" t="s">
        <v>289</v>
      </c>
      <c r="I2487" t="s">
        <v>225</v>
      </c>
      <c r="J2487" t="s">
        <v>1810</v>
      </c>
      <c r="K2487" t="s">
        <v>228</v>
      </c>
      <c r="N2487" t="s">
        <v>26</v>
      </c>
      <c r="O2487">
        <v>4.99</v>
      </c>
      <c r="P2487" t="s">
        <v>1775</v>
      </c>
      <c r="Q2487"/>
      <c r="R2487">
        <v>1.66</v>
      </c>
      <c r="S2487">
        <v>14.98</v>
      </c>
      <c r="T2487" t="s">
        <v>1813</v>
      </c>
    </row>
    <row r="2488" spans="2:20" hidden="1" x14ac:dyDescent="0.45">
      <c r="C2488" s="29" t="s">
        <v>3080</v>
      </c>
      <c r="F2488" t="s">
        <v>1808</v>
      </c>
      <c r="G2488" t="s">
        <v>1809</v>
      </c>
      <c r="H2488" t="s">
        <v>289</v>
      </c>
      <c r="I2488" t="s">
        <v>225</v>
      </c>
      <c r="J2488" t="s">
        <v>1810</v>
      </c>
      <c r="K2488" t="s">
        <v>228</v>
      </c>
      <c r="N2488" t="s">
        <v>242</v>
      </c>
      <c r="O2488">
        <v>0.01</v>
      </c>
      <c r="P2488" t="s">
        <v>1767</v>
      </c>
      <c r="Q2488"/>
      <c r="R2488">
        <v>0</v>
      </c>
      <c r="S2488">
        <v>0.03</v>
      </c>
      <c r="T2488" t="s">
        <v>1814</v>
      </c>
    </row>
    <row r="2489" spans="2:20" hidden="1" x14ac:dyDescent="0.45">
      <c r="C2489" s="29" t="s">
        <v>3080</v>
      </c>
      <c r="F2489" t="s">
        <v>1808</v>
      </c>
      <c r="G2489" t="s">
        <v>1809</v>
      </c>
      <c r="H2489" t="s">
        <v>1189</v>
      </c>
      <c r="I2489" t="s">
        <v>275</v>
      </c>
      <c r="J2489" t="s">
        <v>228</v>
      </c>
      <c r="K2489" t="s">
        <v>228</v>
      </c>
      <c r="M2489" t="s">
        <v>228</v>
      </c>
      <c r="N2489" t="s">
        <v>358</v>
      </c>
      <c r="O2489">
        <v>2.9000000000000001E-2</v>
      </c>
      <c r="P2489" t="s">
        <v>1811</v>
      </c>
      <c r="Q2489"/>
      <c r="R2489">
        <v>0.01</v>
      </c>
      <c r="S2489">
        <v>8.6999999999999994E-2</v>
      </c>
      <c r="T2489" t="s">
        <v>1812</v>
      </c>
    </row>
    <row r="2490" spans="2:20" hidden="1" x14ac:dyDescent="0.45">
      <c r="C2490" s="29" t="s">
        <v>3080</v>
      </c>
      <c r="F2490" t="s">
        <v>1808</v>
      </c>
      <c r="G2490" t="s">
        <v>1809</v>
      </c>
      <c r="H2490" t="s">
        <v>1189</v>
      </c>
      <c r="I2490" t="s">
        <v>275</v>
      </c>
      <c r="J2490" t="s">
        <v>228</v>
      </c>
      <c r="K2490" t="s">
        <v>228</v>
      </c>
      <c r="M2490" t="s">
        <v>228</v>
      </c>
      <c r="N2490" t="s">
        <v>303</v>
      </c>
      <c r="O2490">
        <v>7.0000000000000007E-2</v>
      </c>
      <c r="P2490" t="s">
        <v>1767</v>
      </c>
      <c r="Q2490"/>
      <c r="R2490">
        <v>0.02</v>
      </c>
      <c r="S2490">
        <v>0.2</v>
      </c>
      <c r="T2490" t="s">
        <v>1814</v>
      </c>
    </row>
    <row r="2491" spans="2:20" hidden="1" x14ac:dyDescent="0.45">
      <c r="B2491" s="29" t="s">
        <v>27</v>
      </c>
      <c r="C2491" s="29" t="s">
        <v>3080</v>
      </c>
      <c r="F2491" t="s">
        <v>1808</v>
      </c>
      <c r="G2491" t="s">
        <v>1809</v>
      </c>
      <c r="H2491" t="s">
        <v>286</v>
      </c>
      <c r="I2491" t="s">
        <v>225</v>
      </c>
      <c r="J2491" t="s">
        <v>1815</v>
      </c>
      <c r="K2491" t="s">
        <v>228</v>
      </c>
      <c r="N2491" t="s">
        <v>27</v>
      </c>
      <c r="O2491">
        <v>4.13</v>
      </c>
      <c r="P2491" t="s">
        <v>1775</v>
      </c>
      <c r="Q2491"/>
      <c r="R2491">
        <v>1.38</v>
      </c>
      <c r="S2491">
        <v>12.39</v>
      </c>
      <c r="T2491" t="s">
        <v>1813</v>
      </c>
    </row>
    <row r="2492" spans="2:20" hidden="1" x14ac:dyDescent="0.45">
      <c r="C2492" s="29" t="s">
        <v>3080</v>
      </c>
      <c r="F2492" t="s">
        <v>1808</v>
      </c>
      <c r="G2492" t="s">
        <v>1809</v>
      </c>
      <c r="H2492" t="s">
        <v>286</v>
      </c>
      <c r="I2492" t="s">
        <v>225</v>
      </c>
      <c r="J2492" t="s">
        <v>1815</v>
      </c>
      <c r="K2492" t="s">
        <v>228</v>
      </c>
      <c r="N2492" t="s">
        <v>240</v>
      </c>
      <c r="O2492">
        <v>0.32</v>
      </c>
      <c r="P2492" t="s">
        <v>1767</v>
      </c>
      <c r="Q2492"/>
      <c r="R2492">
        <v>0.11</v>
      </c>
      <c r="S2492">
        <v>0.95</v>
      </c>
      <c r="T2492" t="s">
        <v>1814</v>
      </c>
    </row>
    <row r="2493" spans="2:20" hidden="1" x14ac:dyDescent="0.45">
      <c r="B2493" s="29" t="s">
        <v>24</v>
      </c>
      <c r="C2493" s="29" t="s">
        <v>3080</v>
      </c>
      <c r="F2493" t="s">
        <v>1816</v>
      </c>
      <c r="G2493" t="s">
        <v>1817</v>
      </c>
      <c r="H2493" t="s">
        <v>289</v>
      </c>
      <c r="I2493" t="s">
        <v>225</v>
      </c>
      <c r="J2493" t="s">
        <v>1818</v>
      </c>
      <c r="K2493" t="s">
        <v>228</v>
      </c>
      <c r="N2493" t="s">
        <v>261</v>
      </c>
      <c r="O2493">
        <v>15</v>
      </c>
      <c r="P2493" t="s">
        <v>1819</v>
      </c>
      <c r="Q2493"/>
      <c r="R2493">
        <v>5</v>
      </c>
      <c r="S2493">
        <v>50</v>
      </c>
      <c r="T2493" t="s">
        <v>1820</v>
      </c>
    </row>
    <row r="2494" spans="2:20" hidden="1" x14ac:dyDescent="0.45">
      <c r="C2494" s="29" t="s">
        <v>3080</v>
      </c>
      <c r="F2494" t="s">
        <v>1821</v>
      </c>
      <c r="G2494" t="s">
        <v>1822</v>
      </c>
      <c r="H2494" t="s">
        <v>286</v>
      </c>
      <c r="I2494" t="s">
        <v>225</v>
      </c>
      <c r="J2494" t="s">
        <v>1823</v>
      </c>
      <c r="K2494" t="s">
        <v>228</v>
      </c>
      <c r="N2494" t="s">
        <v>236</v>
      </c>
      <c r="O2494">
        <v>2.2999999999999998</v>
      </c>
      <c r="P2494" t="s">
        <v>1824</v>
      </c>
      <c r="Q2494"/>
      <c r="R2494">
        <v>1</v>
      </c>
      <c r="S2494">
        <v>5</v>
      </c>
      <c r="T2494" t="s">
        <v>1825</v>
      </c>
    </row>
    <row r="2495" spans="2:20" hidden="1" x14ac:dyDescent="0.45">
      <c r="B2495" s="29" t="s">
        <v>43</v>
      </c>
      <c r="C2495" s="29" t="s">
        <v>3080</v>
      </c>
      <c r="F2495" t="s">
        <v>1821</v>
      </c>
      <c r="G2495" t="s">
        <v>1822</v>
      </c>
      <c r="H2495" t="s">
        <v>286</v>
      </c>
      <c r="I2495" t="s">
        <v>225</v>
      </c>
      <c r="J2495" t="s">
        <v>1823</v>
      </c>
      <c r="K2495" t="s">
        <v>228</v>
      </c>
      <c r="N2495" t="s">
        <v>28</v>
      </c>
      <c r="O2495">
        <v>2.2999999999999998</v>
      </c>
      <c r="P2495" t="s">
        <v>1824</v>
      </c>
      <c r="Q2495"/>
      <c r="R2495">
        <v>1</v>
      </c>
      <c r="S2495">
        <v>5</v>
      </c>
      <c r="T2495" t="s">
        <v>1825</v>
      </c>
    </row>
    <row r="2496" spans="2:20" hidden="1" x14ac:dyDescent="0.45">
      <c r="C2496" s="29" t="s">
        <v>3080</v>
      </c>
      <c r="F2496" t="s">
        <v>1821</v>
      </c>
      <c r="G2496" t="s">
        <v>1822</v>
      </c>
      <c r="H2496" t="s">
        <v>289</v>
      </c>
      <c r="I2496" t="s">
        <v>225</v>
      </c>
      <c r="J2496" t="s">
        <v>1826</v>
      </c>
      <c r="K2496" t="s">
        <v>228</v>
      </c>
      <c r="N2496" t="s">
        <v>240</v>
      </c>
      <c r="O2496">
        <v>0.42</v>
      </c>
      <c r="P2496" t="s">
        <v>1827</v>
      </c>
      <c r="Q2496"/>
      <c r="R2496">
        <v>0.2</v>
      </c>
      <c r="S2496">
        <v>0.8</v>
      </c>
      <c r="T2496" t="s">
        <v>1828</v>
      </c>
    </row>
    <row r="2497" spans="3:20" hidden="1" x14ac:dyDescent="0.45">
      <c r="C2497" s="29" t="s">
        <v>3080</v>
      </c>
      <c r="F2497" t="s">
        <v>1821</v>
      </c>
      <c r="G2497" t="s">
        <v>1822</v>
      </c>
      <c r="H2497" t="s">
        <v>281</v>
      </c>
      <c r="I2497" t="s">
        <v>225</v>
      </c>
      <c r="J2497" t="s">
        <v>1829</v>
      </c>
      <c r="K2497" t="s">
        <v>228</v>
      </c>
      <c r="N2497" t="s">
        <v>265</v>
      </c>
      <c r="O2497">
        <v>1.28</v>
      </c>
      <c r="P2497" t="s">
        <v>1827</v>
      </c>
      <c r="Q2497"/>
      <c r="R2497">
        <v>0.6</v>
      </c>
      <c r="S2497">
        <v>2.6</v>
      </c>
      <c r="T2497" t="s">
        <v>1828</v>
      </c>
    </row>
    <row r="2498" spans="3:20" hidden="1" x14ac:dyDescent="0.45">
      <c r="C2498" s="29" t="s">
        <v>3080</v>
      </c>
      <c r="F2498" t="s">
        <v>1821</v>
      </c>
      <c r="G2498" t="s">
        <v>1822</v>
      </c>
      <c r="H2498" t="s">
        <v>289</v>
      </c>
      <c r="I2498" t="s">
        <v>225</v>
      </c>
      <c r="J2498" t="s">
        <v>1826</v>
      </c>
      <c r="K2498" t="s">
        <v>228</v>
      </c>
      <c r="N2498" t="s">
        <v>246</v>
      </c>
      <c r="O2498">
        <v>1.44</v>
      </c>
      <c r="P2498" t="s">
        <v>1830</v>
      </c>
      <c r="Q2498"/>
      <c r="R2498">
        <v>0.7</v>
      </c>
      <c r="S2498">
        <v>2.9</v>
      </c>
      <c r="T2498" t="s">
        <v>1828</v>
      </c>
    </row>
    <row r="2499" spans="3:20" hidden="1" x14ac:dyDescent="0.45">
      <c r="C2499" s="29" t="s">
        <v>3080</v>
      </c>
      <c r="F2499" t="s">
        <v>1821</v>
      </c>
      <c r="G2499" t="s">
        <v>1822</v>
      </c>
      <c r="H2499" t="s">
        <v>281</v>
      </c>
      <c r="I2499" t="s">
        <v>225</v>
      </c>
      <c r="J2499" t="s">
        <v>1829</v>
      </c>
      <c r="K2499" t="s">
        <v>228</v>
      </c>
      <c r="N2499" t="s">
        <v>262</v>
      </c>
      <c r="O2499">
        <v>0.36</v>
      </c>
      <c r="P2499" t="s">
        <v>1827</v>
      </c>
      <c r="Q2499"/>
      <c r="R2499">
        <v>0.2</v>
      </c>
      <c r="S2499">
        <v>0.7</v>
      </c>
      <c r="T2499" t="s">
        <v>1828</v>
      </c>
    </row>
    <row r="2500" spans="3:20" hidden="1" x14ac:dyDescent="0.45">
      <c r="C2500" s="29" t="s">
        <v>3080</v>
      </c>
      <c r="F2500" t="s">
        <v>1821</v>
      </c>
      <c r="G2500" t="s">
        <v>1822</v>
      </c>
      <c r="H2500" t="s">
        <v>281</v>
      </c>
      <c r="I2500" t="s">
        <v>225</v>
      </c>
      <c r="J2500" t="s">
        <v>1829</v>
      </c>
      <c r="K2500" t="s">
        <v>228</v>
      </c>
      <c r="N2500" t="s">
        <v>253</v>
      </c>
      <c r="O2500">
        <v>0.36</v>
      </c>
      <c r="P2500" t="s">
        <v>1827</v>
      </c>
      <c r="Q2500"/>
      <c r="R2500">
        <v>0.2</v>
      </c>
      <c r="S2500">
        <v>0.7</v>
      </c>
      <c r="T2500" t="s">
        <v>1828</v>
      </c>
    </row>
    <row r="2501" spans="3:20" hidden="1" x14ac:dyDescent="0.45">
      <c r="C2501" s="29" t="s">
        <v>3081</v>
      </c>
      <c r="F2501" t="s">
        <v>1831</v>
      </c>
      <c r="G2501" t="s">
        <v>1832</v>
      </c>
      <c r="H2501" t="s">
        <v>286</v>
      </c>
      <c r="I2501" t="s">
        <v>1833</v>
      </c>
      <c r="J2501" t="s">
        <v>1834</v>
      </c>
      <c r="K2501" t="s">
        <v>1835</v>
      </c>
      <c r="L2501" t="s">
        <v>1836</v>
      </c>
      <c r="N2501" t="s">
        <v>400</v>
      </c>
      <c r="O2501">
        <v>22</v>
      </c>
      <c r="P2501" t="s">
        <v>1837</v>
      </c>
      <c r="Q2501"/>
      <c r="T2501" t="s">
        <v>1838</v>
      </c>
    </row>
    <row r="2502" spans="3:20" hidden="1" x14ac:dyDescent="0.45">
      <c r="C2502" s="29" t="s">
        <v>3081</v>
      </c>
      <c r="F2502" t="s">
        <v>1839</v>
      </c>
      <c r="G2502" t="s">
        <v>1840</v>
      </c>
      <c r="H2502" t="s">
        <v>286</v>
      </c>
      <c r="I2502" t="s">
        <v>1833</v>
      </c>
      <c r="J2502" t="s">
        <v>1841</v>
      </c>
      <c r="K2502" t="s">
        <v>1835</v>
      </c>
      <c r="L2502" t="s">
        <v>1842</v>
      </c>
      <c r="N2502" t="s">
        <v>400</v>
      </c>
      <c r="O2502">
        <v>2</v>
      </c>
      <c r="P2502" t="s">
        <v>1837</v>
      </c>
      <c r="Q2502"/>
      <c r="T2502" t="s">
        <v>1838</v>
      </c>
    </row>
    <row r="2503" spans="3:20" hidden="1" x14ac:dyDescent="0.45">
      <c r="C2503" s="29" t="s">
        <v>3081</v>
      </c>
      <c r="F2503" t="s">
        <v>1843</v>
      </c>
      <c r="G2503" t="s">
        <v>1844</v>
      </c>
      <c r="H2503" t="s">
        <v>286</v>
      </c>
      <c r="I2503" t="s">
        <v>1833</v>
      </c>
      <c r="J2503" t="s">
        <v>1845</v>
      </c>
      <c r="K2503" t="s">
        <v>1846</v>
      </c>
      <c r="L2503" t="s">
        <v>41</v>
      </c>
      <c r="N2503" t="s">
        <v>400</v>
      </c>
      <c r="O2503">
        <v>10</v>
      </c>
      <c r="P2503" t="s">
        <v>1837</v>
      </c>
      <c r="Q2503"/>
      <c r="T2503" t="s">
        <v>1838</v>
      </c>
    </row>
    <row r="2504" spans="3:20" hidden="1" x14ac:dyDescent="0.45">
      <c r="C2504" s="29" t="s">
        <v>3081</v>
      </c>
      <c r="F2504" t="s">
        <v>1843</v>
      </c>
      <c r="G2504" t="s">
        <v>1844</v>
      </c>
      <c r="H2504" t="s">
        <v>286</v>
      </c>
      <c r="I2504" t="s">
        <v>1833</v>
      </c>
      <c r="J2504" t="s">
        <v>1845</v>
      </c>
      <c r="K2504" t="s">
        <v>1846</v>
      </c>
      <c r="L2504" t="s">
        <v>1836</v>
      </c>
      <c r="N2504" t="s">
        <v>400</v>
      </c>
      <c r="O2504">
        <v>5.7</v>
      </c>
      <c r="P2504" t="s">
        <v>1837</v>
      </c>
      <c r="Q2504"/>
      <c r="T2504" t="s">
        <v>1838</v>
      </c>
    </row>
    <row r="2505" spans="3:20" hidden="1" x14ac:dyDescent="0.45">
      <c r="C2505" s="29" t="s">
        <v>3081</v>
      </c>
      <c r="F2505" t="s">
        <v>1847</v>
      </c>
      <c r="G2505" t="s">
        <v>1848</v>
      </c>
      <c r="H2505" t="s">
        <v>286</v>
      </c>
      <c r="I2505" t="s">
        <v>1833</v>
      </c>
      <c r="J2505" t="s">
        <v>1849</v>
      </c>
      <c r="K2505" t="s">
        <v>1835</v>
      </c>
      <c r="L2505" t="s">
        <v>1836</v>
      </c>
      <c r="N2505" t="s">
        <v>400</v>
      </c>
      <c r="O2505">
        <v>12.5</v>
      </c>
      <c r="P2505" t="s">
        <v>1837</v>
      </c>
      <c r="Q2505"/>
      <c r="T2505" t="s">
        <v>1838</v>
      </c>
    </row>
    <row r="2506" spans="3:20" hidden="1" x14ac:dyDescent="0.45">
      <c r="C2506" s="29" t="s">
        <v>3081</v>
      </c>
      <c r="F2506" t="s">
        <v>1847</v>
      </c>
      <c r="G2506" t="s">
        <v>1848</v>
      </c>
      <c r="H2506" t="s">
        <v>286</v>
      </c>
      <c r="I2506" t="s">
        <v>1833</v>
      </c>
      <c r="J2506" t="s">
        <v>1849</v>
      </c>
      <c r="K2506" t="s">
        <v>1850</v>
      </c>
      <c r="L2506" t="s">
        <v>1836</v>
      </c>
      <c r="N2506" t="s">
        <v>400</v>
      </c>
      <c r="O2506">
        <v>0</v>
      </c>
      <c r="P2506" t="s">
        <v>1837</v>
      </c>
      <c r="Q2506"/>
      <c r="T2506" t="s">
        <v>1838</v>
      </c>
    </row>
    <row r="2507" spans="3:20" hidden="1" x14ac:dyDescent="0.45">
      <c r="C2507" s="29" t="s">
        <v>3081</v>
      </c>
      <c r="F2507" t="s">
        <v>1839</v>
      </c>
      <c r="G2507" t="s">
        <v>1840</v>
      </c>
      <c r="H2507" t="s">
        <v>286</v>
      </c>
      <c r="I2507" t="s">
        <v>1833</v>
      </c>
      <c r="J2507" t="s">
        <v>1851</v>
      </c>
      <c r="K2507" t="s">
        <v>1846</v>
      </c>
      <c r="L2507" t="s">
        <v>1842</v>
      </c>
      <c r="N2507" t="s">
        <v>400</v>
      </c>
      <c r="O2507">
        <v>0.8</v>
      </c>
      <c r="P2507" t="s">
        <v>1837</v>
      </c>
      <c r="Q2507"/>
      <c r="T2507" t="s">
        <v>1838</v>
      </c>
    </row>
    <row r="2508" spans="3:20" hidden="1" x14ac:dyDescent="0.45">
      <c r="C2508" s="29" t="s">
        <v>3081</v>
      </c>
      <c r="F2508" t="s">
        <v>1852</v>
      </c>
      <c r="G2508" t="s">
        <v>1853</v>
      </c>
      <c r="H2508" t="s">
        <v>286</v>
      </c>
      <c r="I2508" t="s">
        <v>1833</v>
      </c>
      <c r="J2508" t="s">
        <v>1853</v>
      </c>
      <c r="K2508" t="s">
        <v>1846</v>
      </c>
      <c r="L2508" t="s">
        <v>41</v>
      </c>
      <c r="N2508" t="s">
        <v>400</v>
      </c>
      <c r="O2508">
        <v>14.8</v>
      </c>
      <c r="P2508" t="s">
        <v>1837</v>
      </c>
      <c r="Q2508"/>
      <c r="T2508" t="s">
        <v>1838</v>
      </c>
    </row>
    <row r="2509" spans="3:20" hidden="1" x14ac:dyDescent="0.45">
      <c r="C2509" s="29" t="s">
        <v>3081</v>
      </c>
      <c r="F2509" t="s">
        <v>1852</v>
      </c>
      <c r="G2509" t="s">
        <v>1853</v>
      </c>
      <c r="H2509" t="s">
        <v>286</v>
      </c>
      <c r="I2509" t="s">
        <v>1833</v>
      </c>
      <c r="J2509" t="s">
        <v>1853</v>
      </c>
      <c r="K2509" t="s">
        <v>1846</v>
      </c>
      <c r="L2509" t="s">
        <v>1836</v>
      </c>
      <c r="N2509" t="s">
        <v>400</v>
      </c>
      <c r="O2509">
        <v>7</v>
      </c>
      <c r="P2509" t="s">
        <v>1837</v>
      </c>
      <c r="Q2509"/>
      <c r="T2509" t="s">
        <v>1838</v>
      </c>
    </row>
    <row r="2510" spans="3:20" hidden="1" x14ac:dyDescent="0.45">
      <c r="C2510" s="29" t="s">
        <v>3081</v>
      </c>
      <c r="F2510" t="s">
        <v>1854</v>
      </c>
      <c r="G2510" t="s">
        <v>1855</v>
      </c>
      <c r="H2510" t="s">
        <v>286</v>
      </c>
      <c r="I2510" t="s">
        <v>1833</v>
      </c>
      <c r="J2510" t="s">
        <v>1856</v>
      </c>
      <c r="K2510" t="s">
        <v>1846</v>
      </c>
      <c r="L2510" t="s">
        <v>41</v>
      </c>
      <c r="N2510" t="s">
        <v>400</v>
      </c>
      <c r="O2510">
        <v>0.31</v>
      </c>
      <c r="P2510" t="s">
        <v>1837</v>
      </c>
      <c r="Q2510"/>
      <c r="T2510" t="s">
        <v>1838</v>
      </c>
    </row>
    <row r="2511" spans="3:20" hidden="1" x14ac:dyDescent="0.45">
      <c r="C2511" s="29" t="s">
        <v>3081</v>
      </c>
      <c r="F2511" t="s">
        <v>1839</v>
      </c>
      <c r="G2511" t="s">
        <v>1840</v>
      </c>
      <c r="H2511" t="s">
        <v>286</v>
      </c>
      <c r="I2511" t="s">
        <v>1833</v>
      </c>
      <c r="J2511" t="s">
        <v>1856</v>
      </c>
      <c r="K2511" t="s">
        <v>1835</v>
      </c>
      <c r="L2511" t="s">
        <v>1842</v>
      </c>
      <c r="N2511" t="s">
        <v>400</v>
      </c>
      <c r="O2511">
        <v>0</v>
      </c>
      <c r="P2511" t="s">
        <v>1837</v>
      </c>
      <c r="Q2511"/>
      <c r="T2511" t="s">
        <v>1838</v>
      </c>
    </row>
    <row r="2512" spans="3:20" hidden="1" x14ac:dyDescent="0.45">
      <c r="C2512" s="29" t="s">
        <v>3081</v>
      </c>
      <c r="F2512" t="s">
        <v>1839</v>
      </c>
      <c r="G2512" t="s">
        <v>1840</v>
      </c>
      <c r="H2512" t="s">
        <v>286</v>
      </c>
      <c r="I2512" t="s">
        <v>1833</v>
      </c>
      <c r="J2512" t="s">
        <v>1857</v>
      </c>
      <c r="K2512" t="s">
        <v>1858</v>
      </c>
      <c r="L2512" t="s">
        <v>1842</v>
      </c>
      <c r="N2512" t="s">
        <v>400</v>
      </c>
      <c r="O2512">
        <v>0</v>
      </c>
      <c r="P2512" t="s">
        <v>1837</v>
      </c>
      <c r="Q2512"/>
      <c r="T2512" t="s">
        <v>1838</v>
      </c>
    </row>
    <row r="2513" spans="2:20" hidden="1" x14ac:dyDescent="0.45">
      <c r="C2513" s="29" t="s">
        <v>3081</v>
      </c>
      <c r="F2513" t="s">
        <v>1859</v>
      </c>
      <c r="G2513" t="s">
        <v>1860</v>
      </c>
      <c r="H2513" t="s">
        <v>286</v>
      </c>
      <c r="I2513" t="s">
        <v>1833</v>
      </c>
      <c r="J2513" t="s">
        <v>1861</v>
      </c>
      <c r="K2513" t="s">
        <v>1858</v>
      </c>
      <c r="L2513" t="s">
        <v>1862</v>
      </c>
      <c r="N2513" t="s">
        <v>400</v>
      </c>
      <c r="O2513">
        <v>0.39</v>
      </c>
      <c r="P2513" t="s">
        <v>1837</v>
      </c>
      <c r="Q2513"/>
      <c r="T2513" t="s">
        <v>1838</v>
      </c>
    </row>
    <row r="2514" spans="2:20" hidden="1" x14ac:dyDescent="0.45">
      <c r="C2514" s="29" t="s">
        <v>3081</v>
      </c>
      <c r="F2514" t="s">
        <v>1863</v>
      </c>
      <c r="G2514" t="s">
        <v>1864</v>
      </c>
      <c r="H2514" t="s">
        <v>286</v>
      </c>
      <c r="I2514" t="s">
        <v>1833</v>
      </c>
      <c r="J2514" t="s">
        <v>1865</v>
      </c>
      <c r="K2514" t="s">
        <v>1858</v>
      </c>
      <c r="L2514" t="s">
        <v>41</v>
      </c>
      <c r="N2514" t="s">
        <v>400</v>
      </c>
      <c r="O2514">
        <v>0.68</v>
      </c>
      <c r="P2514" t="s">
        <v>1837</v>
      </c>
      <c r="Q2514"/>
      <c r="T2514" t="s">
        <v>1838</v>
      </c>
    </row>
    <row r="2515" spans="2:20" hidden="1" x14ac:dyDescent="0.45">
      <c r="C2515" s="29" t="s">
        <v>3081</v>
      </c>
      <c r="F2515" t="s">
        <v>1859</v>
      </c>
      <c r="G2515" t="s">
        <v>1860</v>
      </c>
      <c r="H2515" t="s">
        <v>286</v>
      </c>
      <c r="I2515" t="s">
        <v>1833</v>
      </c>
      <c r="J2515" t="s">
        <v>1866</v>
      </c>
      <c r="K2515" t="s">
        <v>1858</v>
      </c>
      <c r="L2515" t="s">
        <v>1862</v>
      </c>
      <c r="N2515" t="s">
        <v>400</v>
      </c>
      <c r="O2515">
        <v>0.05</v>
      </c>
      <c r="P2515" t="s">
        <v>1837</v>
      </c>
      <c r="Q2515"/>
      <c r="T2515" t="s">
        <v>1838</v>
      </c>
    </row>
    <row r="2516" spans="2:20" hidden="1" x14ac:dyDescent="0.45">
      <c r="C2516" s="29" t="s">
        <v>3081</v>
      </c>
      <c r="F2516" t="s">
        <v>1867</v>
      </c>
      <c r="G2516" t="s">
        <v>1868</v>
      </c>
      <c r="H2516" t="s">
        <v>286</v>
      </c>
      <c r="I2516" t="s">
        <v>1833</v>
      </c>
      <c r="J2516" t="s">
        <v>1869</v>
      </c>
      <c r="L2516" t="s">
        <v>41</v>
      </c>
      <c r="N2516" t="s">
        <v>400</v>
      </c>
      <c r="O2516">
        <v>0.02</v>
      </c>
      <c r="P2516" t="s">
        <v>1837</v>
      </c>
      <c r="Q2516"/>
      <c r="T2516" t="s">
        <v>1838</v>
      </c>
    </row>
    <row r="2517" spans="2:20" hidden="1" x14ac:dyDescent="0.45">
      <c r="C2517" s="29" t="s">
        <v>3081</v>
      </c>
      <c r="F2517" t="s">
        <v>1839</v>
      </c>
      <c r="G2517" t="s">
        <v>1840</v>
      </c>
      <c r="H2517" t="s">
        <v>286</v>
      </c>
      <c r="I2517" t="s">
        <v>1833</v>
      </c>
      <c r="J2517" t="s">
        <v>1870</v>
      </c>
      <c r="L2517" t="s">
        <v>1842</v>
      </c>
      <c r="N2517" t="s">
        <v>400</v>
      </c>
      <c r="O2517">
        <v>0</v>
      </c>
      <c r="P2517" t="s">
        <v>1837</v>
      </c>
      <c r="Q2517"/>
      <c r="T2517" t="s">
        <v>1838</v>
      </c>
    </row>
    <row r="2518" spans="2:20" hidden="1" x14ac:dyDescent="0.45">
      <c r="C2518" s="29" t="s">
        <v>3081</v>
      </c>
      <c r="F2518" t="s">
        <v>1831</v>
      </c>
      <c r="G2518" t="s">
        <v>1832</v>
      </c>
      <c r="H2518" t="s">
        <v>289</v>
      </c>
      <c r="I2518" t="s">
        <v>1833</v>
      </c>
      <c r="J2518" t="s">
        <v>1832</v>
      </c>
      <c r="K2518" t="s">
        <v>1835</v>
      </c>
      <c r="N2518" t="s">
        <v>1871</v>
      </c>
      <c r="O2518">
        <v>1.0999999999999999E-2</v>
      </c>
      <c r="P2518" t="s">
        <v>1872</v>
      </c>
      <c r="Q2518"/>
      <c r="T2518" t="s">
        <v>1838</v>
      </c>
    </row>
    <row r="2519" spans="2:20" hidden="1" x14ac:dyDescent="0.45">
      <c r="C2519" s="29" t="s">
        <v>3081</v>
      </c>
      <c r="F2519" t="s">
        <v>1843</v>
      </c>
      <c r="G2519" t="s">
        <v>1844</v>
      </c>
      <c r="H2519" t="s">
        <v>289</v>
      </c>
      <c r="I2519" t="s">
        <v>1833</v>
      </c>
      <c r="J2519" t="s">
        <v>1873</v>
      </c>
      <c r="K2519" t="s">
        <v>1835</v>
      </c>
      <c r="N2519" t="s">
        <v>1871</v>
      </c>
      <c r="O2519">
        <v>3.0000000000000001E-3</v>
      </c>
      <c r="P2519" t="s">
        <v>1872</v>
      </c>
      <c r="Q2519"/>
      <c r="T2519" t="s">
        <v>1838</v>
      </c>
    </row>
    <row r="2520" spans="2:20" hidden="1" x14ac:dyDescent="0.45">
      <c r="C2520" s="29" t="s">
        <v>3081</v>
      </c>
      <c r="F2520" t="s">
        <v>1843</v>
      </c>
      <c r="G2520" t="s">
        <v>1844</v>
      </c>
      <c r="H2520" t="s">
        <v>289</v>
      </c>
      <c r="I2520" t="s">
        <v>1833</v>
      </c>
      <c r="J2520" t="s">
        <v>1844</v>
      </c>
      <c r="K2520" t="s">
        <v>1846</v>
      </c>
      <c r="N2520" t="s">
        <v>1871</v>
      </c>
      <c r="O2520">
        <v>0.14399999999999999</v>
      </c>
      <c r="P2520" t="s">
        <v>1872</v>
      </c>
      <c r="Q2520"/>
      <c r="T2520" t="s">
        <v>1838</v>
      </c>
    </row>
    <row r="2521" spans="2:20" hidden="1" x14ac:dyDescent="0.45">
      <c r="C2521" s="29" t="s">
        <v>3081</v>
      </c>
      <c r="F2521" t="s">
        <v>1874</v>
      </c>
      <c r="G2521" t="s">
        <v>1875</v>
      </c>
      <c r="H2521" t="s">
        <v>289</v>
      </c>
      <c r="I2521" t="s">
        <v>1833</v>
      </c>
      <c r="J2521" t="s">
        <v>1875</v>
      </c>
      <c r="K2521" t="s">
        <v>1846</v>
      </c>
      <c r="N2521" t="s">
        <v>1871</v>
      </c>
      <c r="O2521">
        <v>8.0000000000000002E-3</v>
      </c>
      <c r="P2521" t="s">
        <v>1872</v>
      </c>
      <c r="Q2521"/>
      <c r="T2521" t="s">
        <v>1838</v>
      </c>
    </row>
    <row r="2522" spans="2:20" hidden="1" x14ac:dyDescent="0.45">
      <c r="C2522" s="29" t="s">
        <v>3081</v>
      </c>
      <c r="F2522" t="s">
        <v>1876</v>
      </c>
      <c r="G2522" t="s">
        <v>1877</v>
      </c>
      <c r="H2522" t="s">
        <v>289</v>
      </c>
      <c r="I2522" t="s">
        <v>1833</v>
      </c>
      <c r="J2522" t="s">
        <v>1877</v>
      </c>
      <c r="K2522" t="s">
        <v>1846</v>
      </c>
      <c r="N2522" t="s">
        <v>1871</v>
      </c>
      <c r="O2522">
        <v>0.20100000000000001</v>
      </c>
      <c r="P2522" t="s">
        <v>1872</v>
      </c>
      <c r="Q2522"/>
      <c r="T2522" t="s">
        <v>1838</v>
      </c>
    </row>
    <row r="2523" spans="2:20" hidden="1" x14ac:dyDescent="0.45">
      <c r="C2523" s="29" t="s">
        <v>3081</v>
      </c>
      <c r="F2523" t="s">
        <v>1854</v>
      </c>
      <c r="G2523" t="s">
        <v>1855</v>
      </c>
      <c r="H2523" t="s">
        <v>289</v>
      </c>
      <c r="I2523" t="s">
        <v>1833</v>
      </c>
      <c r="J2523" t="s">
        <v>1856</v>
      </c>
      <c r="K2523" t="s">
        <v>1846</v>
      </c>
      <c r="N2523" t="s">
        <v>1871</v>
      </c>
      <c r="O2523">
        <v>5.0000000000000001E-3</v>
      </c>
      <c r="P2523" t="s">
        <v>1872</v>
      </c>
      <c r="Q2523"/>
      <c r="T2523" t="s">
        <v>1838</v>
      </c>
    </row>
    <row r="2524" spans="2:20" hidden="1" x14ac:dyDescent="0.45">
      <c r="C2524" s="29" t="s">
        <v>3081</v>
      </c>
      <c r="F2524" t="s">
        <v>1878</v>
      </c>
      <c r="G2524" t="s">
        <v>1861</v>
      </c>
      <c r="H2524" t="s">
        <v>289</v>
      </c>
      <c r="I2524" t="s">
        <v>1833</v>
      </c>
      <c r="J2524" t="s">
        <v>1861</v>
      </c>
      <c r="K2524" t="s">
        <v>1858</v>
      </c>
      <c r="N2524" t="s">
        <v>1871</v>
      </c>
      <c r="O2524">
        <v>8.0000000000000002E-3</v>
      </c>
      <c r="P2524" t="s">
        <v>1872</v>
      </c>
      <c r="Q2524"/>
      <c r="T2524" t="s">
        <v>1838</v>
      </c>
    </row>
    <row r="2525" spans="2:20" hidden="1" x14ac:dyDescent="0.45">
      <c r="C2525" s="29" t="s">
        <v>3081</v>
      </c>
      <c r="F2525" t="s">
        <v>1863</v>
      </c>
      <c r="G2525" t="s">
        <v>1864</v>
      </c>
      <c r="H2525" t="s">
        <v>289</v>
      </c>
      <c r="I2525" t="s">
        <v>1833</v>
      </c>
      <c r="J2525" t="s">
        <v>1865</v>
      </c>
      <c r="K2525" t="s">
        <v>1858</v>
      </c>
      <c r="N2525" t="s">
        <v>1871</v>
      </c>
      <c r="O2525">
        <v>4.0000000000000001E-3</v>
      </c>
      <c r="P2525" t="s">
        <v>1872</v>
      </c>
      <c r="Q2525"/>
      <c r="T2525" t="s">
        <v>1838</v>
      </c>
    </row>
    <row r="2526" spans="2:20" hidden="1" x14ac:dyDescent="0.45">
      <c r="B2526" s="29" t="s">
        <v>24</v>
      </c>
      <c r="C2526" s="29" t="s">
        <v>3081</v>
      </c>
      <c r="F2526" t="s">
        <v>1831</v>
      </c>
      <c r="G2526" t="s">
        <v>1832</v>
      </c>
      <c r="H2526" t="s">
        <v>281</v>
      </c>
      <c r="I2526" t="s">
        <v>1833</v>
      </c>
      <c r="J2526" t="s">
        <v>1832</v>
      </c>
      <c r="L2526" t="s">
        <v>1879</v>
      </c>
      <c r="N2526" t="s">
        <v>261</v>
      </c>
      <c r="O2526">
        <v>17.937000000000001</v>
      </c>
      <c r="P2526" t="s">
        <v>1880</v>
      </c>
      <c r="Q2526"/>
      <c r="T2526" t="s">
        <v>1838</v>
      </c>
    </row>
    <row r="2527" spans="2:20" hidden="1" x14ac:dyDescent="0.45">
      <c r="B2527" s="29" t="s">
        <v>24</v>
      </c>
      <c r="C2527" s="29" t="s">
        <v>3081</v>
      </c>
      <c r="F2527" t="s">
        <v>1874</v>
      </c>
      <c r="G2527" t="s">
        <v>1875</v>
      </c>
      <c r="H2527" t="s">
        <v>281</v>
      </c>
      <c r="I2527" t="s">
        <v>1833</v>
      </c>
      <c r="J2527" t="s">
        <v>1875</v>
      </c>
      <c r="L2527" t="s">
        <v>1881</v>
      </c>
      <c r="N2527" t="s">
        <v>261</v>
      </c>
      <c r="O2527">
        <v>0.16900000000000001</v>
      </c>
      <c r="P2527" t="s">
        <v>1880</v>
      </c>
      <c r="Q2527"/>
      <c r="T2527" t="s">
        <v>1838</v>
      </c>
    </row>
    <row r="2528" spans="2:20" hidden="1" x14ac:dyDescent="0.45">
      <c r="B2528" s="29" t="s">
        <v>24</v>
      </c>
      <c r="C2528" s="29" t="s">
        <v>3081</v>
      </c>
      <c r="F2528" t="s">
        <v>1876</v>
      </c>
      <c r="G2528" t="s">
        <v>1877</v>
      </c>
      <c r="H2528" t="s">
        <v>281</v>
      </c>
      <c r="I2528" t="s">
        <v>1833</v>
      </c>
      <c r="J2528" t="s">
        <v>1877</v>
      </c>
      <c r="L2528" t="s">
        <v>1879</v>
      </c>
      <c r="N2528" t="s">
        <v>261</v>
      </c>
      <c r="O2528">
        <v>3.0179999999999998</v>
      </c>
      <c r="P2528" t="s">
        <v>1880</v>
      </c>
      <c r="Q2528"/>
      <c r="T2528" t="s">
        <v>1838</v>
      </c>
    </row>
    <row r="2529" spans="2:20" hidden="1" x14ac:dyDescent="0.45">
      <c r="B2529" s="29" t="s">
        <v>24</v>
      </c>
      <c r="C2529" s="29" t="s">
        <v>3081</v>
      </c>
      <c r="F2529" t="s">
        <v>1854</v>
      </c>
      <c r="G2529" t="s">
        <v>1855</v>
      </c>
      <c r="H2529" t="s">
        <v>281</v>
      </c>
      <c r="I2529" t="s">
        <v>1833</v>
      </c>
      <c r="J2529" t="s">
        <v>1856</v>
      </c>
      <c r="L2529" t="s">
        <v>1879</v>
      </c>
      <c r="N2529" t="s">
        <v>261</v>
      </c>
      <c r="O2529" t="s">
        <v>1882</v>
      </c>
      <c r="P2529" t="s">
        <v>1880</v>
      </c>
      <c r="Q2529"/>
      <c r="T2529" t="s">
        <v>1838</v>
      </c>
    </row>
    <row r="2530" spans="2:20" hidden="1" x14ac:dyDescent="0.45">
      <c r="B2530" s="29" t="s">
        <v>27</v>
      </c>
      <c r="C2530" s="29" t="s">
        <v>3081</v>
      </c>
      <c r="F2530" t="s">
        <v>1843</v>
      </c>
      <c r="G2530" t="s">
        <v>1844</v>
      </c>
      <c r="H2530" t="s">
        <v>277</v>
      </c>
      <c r="I2530" t="s">
        <v>1833</v>
      </c>
      <c r="J2530" t="s">
        <v>1873</v>
      </c>
      <c r="L2530" t="s">
        <v>1883</v>
      </c>
      <c r="N2530" t="s">
        <v>27</v>
      </c>
      <c r="O2530">
        <v>0.27</v>
      </c>
      <c r="P2530" t="s">
        <v>1880</v>
      </c>
      <c r="Q2530"/>
      <c r="T2530" t="s">
        <v>1884</v>
      </c>
    </row>
    <row r="2531" spans="2:20" hidden="1" x14ac:dyDescent="0.45">
      <c r="B2531" s="29" t="s">
        <v>27</v>
      </c>
      <c r="C2531" s="29" t="s">
        <v>3081</v>
      </c>
      <c r="F2531" t="s">
        <v>1843</v>
      </c>
      <c r="G2531" t="s">
        <v>1844</v>
      </c>
      <c r="H2531" t="s">
        <v>277</v>
      </c>
      <c r="I2531" t="s">
        <v>1833</v>
      </c>
      <c r="J2531" t="s">
        <v>1885</v>
      </c>
      <c r="L2531" t="s">
        <v>1883</v>
      </c>
      <c r="N2531" t="s">
        <v>27</v>
      </c>
      <c r="O2531">
        <v>0.16</v>
      </c>
      <c r="P2531" t="s">
        <v>1880</v>
      </c>
      <c r="Q2531"/>
      <c r="T2531" t="s">
        <v>1884</v>
      </c>
    </row>
    <row r="2532" spans="2:20" hidden="1" x14ac:dyDescent="0.45">
      <c r="B2532" s="29" t="s">
        <v>43</v>
      </c>
      <c r="C2532" s="29" t="s">
        <v>3081</v>
      </c>
      <c r="F2532" t="s">
        <v>1847</v>
      </c>
      <c r="G2532" t="s">
        <v>1848</v>
      </c>
      <c r="H2532" t="s">
        <v>277</v>
      </c>
      <c r="I2532" t="s">
        <v>1833</v>
      </c>
      <c r="J2532" t="s">
        <v>1886</v>
      </c>
      <c r="L2532" t="s">
        <v>1883</v>
      </c>
      <c r="N2532" t="s">
        <v>28</v>
      </c>
      <c r="O2532">
        <v>6.0000000000000001E-3</v>
      </c>
      <c r="P2532" t="s">
        <v>1880</v>
      </c>
      <c r="Q2532"/>
      <c r="T2532" t="s">
        <v>1887</v>
      </c>
    </row>
    <row r="2533" spans="2:20" hidden="1" x14ac:dyDescent="0.45">
      <c r="B2533" s="29" t="s">
        <v>27</v>
      </c>
      <c r="C2533" s="29" t="s">
        <v>3081</v>
      </c>
      <c r="F2533" t="s">
        <v>1888</v>
      </c>
      <c r="G2533" t="s">
        <v>1851</v>
      </c>
      <c r="H2533" t="s">
        <v>277</v>
      </c>
      <c r="I2533" t="s">
        <v>1833</v>
      </c>
      <c r="J2533" t="s">
        <v>1851</v>
      </c>
      <c r="L2533" t="s">
        <v>1883</v>
      </c>
      <c r="N2533" t="s">
        <v>27</v>
      </c>
      <c r="O2533">
        <v>0.06</v>
      </c>
      <c r="P2533" t="s">
        <v>1880</v>
      </c>
      <c r="Q2533"/>
      <c r="T2533" t="s">
        <v>1889</v>
      </c>
    </row>
    <row r="2534" spans="2:20" hidden="1" x14ac:dyDescent="0.45">
      <c r="C2534" s="29" t="s">
        <v>3081</v>
      </c>
      <c r="F2534" t="s">
        <v>1852</v>
      </c>
      <c r="G2534" t="s">
        <v>1853</v>
      </c>
      <c r="H2534" t="s">
        <v>277</v>
      </c>
      <c r="I2534" t="s">
        <v>1833</v>
      </c>
      <c r="J2534" t="s">
        <v>1853</v>
      </c>
      <c r="L2534" t="s">
        <v>1883</v>
      </c>
      <c r="N2534" t="s">
        <v>236</v>
      </c>
      <c r="O2534">
        <v>0.48</v>
      </c>
      <c r="P2534" t="s">
        <v>1880</v>
      </c>
      <c r="Q2534"/>
      <c r="T2534" t="s">
        <v>1890</v>
      </c>
    </row>
    <row r="2535" spans="2:20" hidden="1" x14ac:dyDescent="0.45">
      <c r="B2535" s="29" t="s">
        <v>43</v>
      </c>
      <c r="C2535" s="29" t="s">
        <v>3081</v>
      </c>
      <c r="F2535" t="s">
        <v>1878</v>
      </c>
      <c r="G2535" t="s">
        <v>1861</v>
      </c>
      <c r="H2535" t="s">
        <v>277</v>
      </c>
      <c r="I2535" t="s">
        <v>1833</v>
      </c>
      <c r="J2535" t="s">
        <v>1861</v>
      </c>
      <c r="L2535" t="s">
        <v>1883</v>
      </c>
      <c r="N2535" t="s">
        <v>28</v>
      </c>
      <c r="O2535">
        <v>0.02</v>
      </c>
      <c r="P2535" t="s">
        <v>1880</v>
      </c>
      <c r="Q2535"/>
      <c r="T2535" t="s">
        <v>1891</v>
      </c>
    </row>
    <row r="2536" spans="2:20" hidden="1" x14ac:dyDescent="0.45">
      <c r="B2536" s="29" t="s">
        <v>27</v>
      </c>
      <c r="C2536" s="29" t="s">
        <v>3081</v>
      </c>
      <c r="F2536" t="s">
        <v>1863</v>
      </c>
      <c r="G2536" t="s">
        <v>1864</v>
      </c>
      <c r="H2536" t="s">
        <v>277</v>
      </c>
      <c r="I2536" t="s">
        <v>1833</v>
      </c>
      <c r="J2536" t="s">
        <v>1892</v>
      </c>
      <c r="L2536" t="s">
        <v>1883</v>
      </c>
      <c r="N2536" t="s">
        <v>27</v>
      </c>
      <c r="O2536">
        <v>0.24</v>
      </c>
      <c r="P2536" t="s">
        <v>1880</v>
      </c>
      <c r="Q2536"/>
      <c r="T2536" t="s">
        <v>1884</v>
      </c>
    </row>
    <row r="2537" spans="2:20" hidden="1" x14ac:dyDescent="0.45">
      <c r="C2537" s="29" t="s">
        <v>3081</v>
      </c>
      <c r="F2537" t="s">
        <v>1893</v>
      </c>
      <c r="G2537" t="s">
        <v>1894</v>
      </c>
      <c r="H2537" t="s">
        <v>1251</v>
      </c>
      <c r="I2537" t="s">
        <v>456</v>
      </c>
      <c r="J2537" t="s">
        <v>1894</v>
      </c>
      <c r="K2537" t="s">
        <v>1835</v>
      </c>
      <c r="L2537" t="s">
        <v>1895</v>
      </c>
      <c r="O2537">
        <v>0.01</v>
      </c>
      <c r="P2537" t="s">
        <v>1896</v>
      </c>
      <c r="Q2537"/>
      <c r="T2537" t="s">
        <v>1838</v>
      </c>
    </row>
    <row r="2538" spans="2:20" hidden="1" x14ac:dyDescent="0.45">
      <c r="C2538" s="29" t="s">
        <v>3081</v>
      </c>
      <c r="F2538" t="s">
        <v>1854</v>
      </c>
      <c r="G2538" t="s">
        <v>1855</v>
      </c>
      <c r="H2538" t="s">
        <v>1251</v>
      </c>
      <c r="I2538" t="s">
        <v>456</v>
      </c>
      <c r="J2538" t="s">
        <v>1856</v>
      </c>
      <c r="K2538" t="s">
        <v>1846</v>
      </c>
      <c r="L2538" t="s">
        <v>1897</v>
      </c>
      <c r="O2538">
        <v>2E-3</v>
      </c>
      <c r="P2538" t="s">
        <v>1896</v>
      </c>
      <c r="Q2538"/>
      <c r="T2538" t="s">
        <v>1838</v>
      </c>
    </row>
    <row r="2539" spans="2:20" hidden="1" x14ac:dyDescent="0.45">
      <c r="C2539" s="29" t="s">
        <v>3081</v>
      </c>
      <c r="F2539" t="s">
        <v>1863</v>
      </c>
      <c r="G2539" t="s">
        <v>1864</v>
      </c>
      <c r="H2539" t="s">
        <v>1251</v>
      </c>
      <c r="I2539" t="s">
        <v>456</v>
      </c>
      <c r="J2539" t="s">
        <v>1898</v>
      </c>
      <c r="K2539" t="s">
        <v>1846</v>
      </c>
      <c r="L2539" t="s">
        <v>1897</v>
      </c>
      <c r="O2539">
        <v>2E-3</v>
      </c>
      <c r="P2539" t="s">
        <v>1896</v>
      </c>
      <c r="Q2539"/>
      <c r="T2539" t="s">
        <v>1838</v>
      </c>
    </row>
    <row r="2540" spans="2:20" hidden="1" x14ac:dyDescent="0.45">
      <c r="C2540" s="29" t="s">
        <v>3081</v>
      </c>
      <c r="F2540" t="s">
        <v>1831</v>
      </c>
      <c r="G2540" t="s">
        <v>1832</v>
      </c>
      <c r="H2540" t="s">
        <v>301</v>
      </c>
      <c r="I2540" t="s">
        <v>456</v>
      </c>
      <c r="J2540" t="s">
        <v>1832</v>
      </c>
      <c r="K2540" t="s">
        <v>1835</v>
      </c>
      <c r="L2540" t="s">
        <v>1883</v>
      </c>
      <c r="N2540" t="s">
        <v>400</v>
      </c>
      <c r="O2540">
        <v>0.24</v>
      </c>
      <c r="P2540" t="s">
        <v>1899</v>
      </c>
      <c r="Q2540"/>
      <c r="T2540" t="s">
        <v>1900</v>
      </c>
    </row>
    <row r="2541" spans="2:20" hidden="1" x14ac:dyDescent="0.45">
      <c r="C2541" s="29" t="s">
        <v>3081</v>
      </c>
      <c r="F2541" t="s">
        <v>1831</v>
      </c>
      <c r="G2541" t="s">
        <v>1832</v>
      </c>
      <c r="H2541" t="s">
        <v>301</v>
      </c>
      <c r="I2541" t="s">
        <v>456</v>
      </c>
      <c r="J2541" t="s">
        <v>1832</v>
      </c>
      <c r="K2541" t="s">
        <v>1835</v>
      </c>
      <c r="L2541" t="s">
        <v>1901</v>
      </c>
      <c r="N2541" t="s">
        <v>400</v>
      </c>
      <c r="O2541">
        <v>0.55000000000000004</v>
      </c>
      <c r="P2541" t="s">
        <v>1899</v>
      </c>
      <c r="Q2541"/>
      <c r="T2541" t="s">
        <v>1900</v>
      </c>
    </row>
    <row r="2542" spans="2:20" hidden="1" x14ac:dyDescent="0.45">
      <c r="C2542" s="29" t="s">
        <v>3081</v>
      </c>
      <c r="F2542" t="s">
        <v>1843</v>
      </c>
      <c r="G2542" t="s">
        <v>1844</v>
      </c>
      <c r="H2542" t="s">
        <v>301</v>
      </c>
      <c r="I2542" t="s">
        <v>456</v>
      </c>
      <c r="J2542" t="s">
        <v>1902</v>
      </c>
      <c r="K2542" t="s">
        <v>1846</v>
      </c>
      <c r="L2542" t="s">
        <v>1883</v>
      </c>
      <c r="N2542" t="s">
        <v>400</v>
      </c>
      <c r="O2542">
        <v>0.08</v>
      </c>
      <c r="P2542" t="s">
        <v>1899</v>
      </c>
      <c r="Q2542"/>
      <c r="T2542" t="s">
        <v>1900</v>
      </c>
    </row>
    <row r="2543" spans="2:20" hidden="1" x14ac:dyDescent="0.45">
      <c r="C2543" s="29" t="s">
        <v>3081</v>
      </c>
      <c r="F2543" t="s">
        <v>1847</v>
      </c>
      <c r="G2543" t="s">
        <v>1848</v>
      </c>
      <c r="H2543" t="s">
        <v>301</v>
      </c>
      <c r="I2543" t="s">
        <v>456</v>
      </c>
      <c r="J2543" t="s">
        <v>1903</v>
      </c>
      <c r="K2543" t="s">
        <v>1835</v>
      </c>
      <c r="L2543" t="s">
        <v>1901</v>
      </c>
      <c r="N2543" t="s">
        <v>400</v>
      </c>
      <c r="O2543">
        <v>0.28999999999999998</v>
      </c>
      <c r="P2543" t="s">
        <v>1899</v>
      </c>
      <c r="Q2543"/>
      <c r="T2543" t="s">
        <v>1900</v>
      </c>
    </row>
    <row r="2544" spans="2:20" hidden="1" x14ac:dyDescent="0.45">
      <c r="C2544" s="29" t="s">
        <v>3081</v>
      </c>
      <c r="F2544" t="s">
        <v>1847</v>
      </c>
      <c r="G2544" t="s">
        <v>1848</v>
      </c>
      <c r="H2544" t="s">
        <v>301</v>
      </c>
      <c r="I2544" t="s">
        <v>456</v>
      </c>
      <c r="J2544" t="s">
        <v>1903</v>
      </c>
      <c r="K2544" t="s">
        <v>1846</v>
      </c>
      <c r="L2544" t="s">
        <v>1904</v>
      </c>
      <c r="N2544" t="s">
        <v>400</v>
      </c>
      <c r="O2544" t="s">
        <v>228</v>
      </c>
      <c r="P2544" t="s">
        <v>1899</v>
      </c>
      <c r="Q2544"/>
      <c r="T2544" t="s">
        <v>1900</v>
      </c>
    </row>
    <row r="2545" spans="2:20" hidden="1" x14ac:dyDescent="0.45">
      <c r="C2545" s="29" t="s">
        <v>3081</v>
      </c>
      <c r="F2545" t="s">
        <v>1847</v>
      </c>
      <c r="G2545" t="s">
        <v>1848</v>
      </c>
      <c r="H2545" t="s">
        <v>301</v>
      </c>
      <c r="I2545" t="s">
        <v>456</v>
      </c>
      <c r="J2545" t="s">
        <v>1903</v>
      </c>
      <c r="K2545" t="s">
        <v>1850</v>
      </c>
      <c r="L2545" t="s">
        <v>1905</v>
      </c>
      <c r="N2545" t="s">
        <v>400</v>
      </c>
      <c r="O2545">
        <v>0.31</v>
      </c>
      <c r="P2545" t="s">
        <v>1899</v>
      </c>
      <c r="Q2545"/>
      <c r="T2545" t="s">
        <v>1906</v>
      </c>
    </row>
    <row r="2546" spans="2:20" hidden="1" x14ac:dyDescent="0.45">
      <c r="C2546" s="29" t="s">
        <v>3081</v>
      </c>
      <c r="F2546" t="s">
        <v>1907</v>
      </c>
      <c r="G2546" t="s">
        <v>1908</v>
      </c>
      <c r="H2546" t="s">
        <v>301</v>
      </c>
      <c r="I2546" t="s">
        <v>456</v>
      </c>
      <c r="J2546" t="s">
        <v>1908</v>
      </c>
      <c r="K2546" t="s">
        <v>1846</v>
      </c>
      <c r="L2546" t="s">
        <v>1883</v>
      </c>
      <c r="N2546" t="s">
        <v>400</v>
      </c>
      <c r="O2546">
        <v>0.2</v>
      </c>
      <c r="P2546" t="s">
        <v>1899</v>
      </c>
      <c r="Q2546"/>
      <c r="T2546" t="s">
        <v>1900</v>
      </c>
    </row>
    <row r="2547" spans="2:20" hidden="1" x14ac:dyDescent="0.45">
      <c r="C2547" s="29" t="s">
        <v>3081</v>
      </c>
      <c r="F2547" t="s">
        <v>1907</v>
      </c>
      <c r="G2547" t="s">
        <v>1908</v>
      </c>
      <c r="H2547" t="s">
        <v>301</v>
      </c>
      <c r="I2547" t="s">
        <v>456</v>
      </c>
      <c r="J2547" t="s">
        <v>1908</v>
      </c>
      <c r="K2547" t="s">
        <v>1846</v>
      </c>
      <c r="L2547" t="s">
        <v>1905</v>
      </c>
      <c r="N2547" t="s">
        <v>400</v>
      </c>
      <c r="O2547">
        <v>0.14000000000000001</v>
      </c>
      <c r="P2547" t="s">
        <v>1899</v>
      </c>
      <c r="Q2547"/>
      <c r="T2547" t="s">
        <v>1900</v>
      </c>
    </row>
    <row r="2548" spans="2:20" hidden="1" x14ac:dyDescent="0.45">
      <c r="C2548" s="29" t="s">
        <v>3081</v>
      </c>
      <c r="F2548" t="s">
        <v>1888</v>
      </c>
      <c r="G2548" t="s">
        <v>1851</v>
      </c>
      <c r="H2548" t="s">
        <v>301</v>
      </c>
      <c r="I2548" t="s">
        <v>456</v>
      </c>
      <c r="J2548" t="s">
        <v>1851</v>
      </c>
      <c r="K2548" t="s">
        <v>1846</v>
      </c>
      <c r="L2548" t="s">
        <v>100</v>
      </c>
      <c r="N2548" t="s">
        <v>400</v>
      </c>
      <c r="O2548">
        <v>0.28000000000000003</v>
      </c>
      <c r="P2548" t="s">
        <v>1899</v>
      </c>
      <c r="Q2548"/>
      <c r="T2548" t="s">
        <v>1900</v>
      </c>
    </row>
    <row r="2549" spans="2:20" hidden="1" x14ac:dyDescent="0.45">
      <c r="C2549" s="29" t="s">
        <v>3081</v>
      </c>
      <c r="F2549" t="s">
        <v>1888</v>
      </c>
      <c r="G2549" t="s">
        <v>1851</v>
      </c>
      <c r="H2549" t="s">
        <v>301</v>
      </c>
      <c r="I2549" t="s">
        <v>456</v>
      </c>
      <c r="J2549" t="s">
        <v>1851</v>
      </c>
      <c r="K2549" t="s">
        <v>1846</v>
      </c>
      <c r="L2549" t="s">
        <v>1905</v>
      </c>
      <c r="N2549" t="s">
        <v>400</v>
      </c>
      <c r="O2549">
        <v>0.09</v>
      </c>
      <c r="P2549" t="s">
        <v>1899</v>
      </c>
      <c r="Q2549"/>
      <c r="T2549" t="s">
        <v>1900</v>
      </c>
    </row>
    <row r="2550" spans="2:20" hidden="1" x14ac:dyDescent="0.45">
      <c r="C2550" s="29" t="s">
        <v>3081</v>
      </c>
      <c r="F2550" t="s">
        <v>1852</v>
      </c>
      <c r="G2550" t="s">
        <v>1853</v>
      </c>
      <c r="H2550" t="s">
        <v>301</v>
      </c>
      <c r="I2550" t="s">
        <v>456</v>
      </c>
      <c r="J2550" t="s">
        <v>1853</v>
      </c>
      <c r="K2550" t="s">
        <v>1846</v>
      </c>
      <c r="L2550" t="s">
        <v>100</v>
      </c>
      <c r="N2550" t="s">
        <v>400</v>
      </c>
      <c r="O2550">
        <v>0.35</v>
      </c>
      <c r="P2550" t="s">
        <v>1899</v>
      </c>
      <c r="Q2550"/>
      <c r="T2550" t="s">
        <v>1900</v>
      </c>
    </row>
    <row r="2551" spans="2:20" hidden="1" x14ac:dyDescent="0.45">
      <c r="C2551" s="29" t="s">
        <v>3081</v>
      </c>
      <c r="F2551" t="s">
        <v>1852</v>
      </c>
      <c r="G2551" t="s">
        <v>1853</v>
      </c>
      <c r="H2551" t="s">
        <v>301</v>
      </c>
      <c r="I2551" t="s">
        <v>456</v>
      </c>
      <c r="J2551" t="s">
        <v>1853</v>
      </c>
      <c r="K2551" t="s">
        <v>1846</v>
      </c>
      <c r="L2551" t="s">
        <v>1905</v>
      </c>
      <c r="N2551" t="s">
        <v>400</v>
      </c>
      <c r="O2551">
        <v>0.35</v>
      </c>
      <c r="P2551" t="s">
        <v>1899</v>
      </c>
      <c r="Q2551"/>
      <c r="T2551" t="s">
        <v>1900</v>
      </c>
    </row>
    <row r="2552" spans="2:20" hidden="1" x14ac:dyDescent="0.45">
      <c r="C2552" s="29" t="s">
        <v>3081</v>
      </c>
      <c r="F2552" t="s">
        <v>1854</v>
      </c>
      <c r="G2552" t="s">
        <v>1855</v>
      </c>
      <c r="H2552" t="s">
        <v>301</v>
      </c>
      <c r="I2552" t="s">
        <v>456</v>
      </c>
      <c r="J2552" t="s">
        <v>1856</v>
      </c>
      <c r="K2552" t="s">
        <v>1909</v>
      </c>
      <c r="L2552" t="s">
        <v>1904</v>
      </c>
      <c r="N2552" t="s">
        <v>400</v>
      </c>
      <c r="O2552" t="s">
        <v>228</v>
      </c>
      <c r="P2552" t="s">
        <v>1899</v>
      </c>
      <c r="Q2552"/>
      <c r="T2552" t="s">
        <v>1900</v>
      </c>
    </row>
    <row r="2553" spans="2:20" hidden="1" x14ac:dyDescent="0.45">
      <c r="C2553" s="29" t="s">
        <v>3081</v>
      </c>
      <c r="F2553" t="s">
        <v>1854</v>
      </c>
      <c r="G2553" t="s">
        <v>1855</v>
      </c>
      <c r="H2553" t="s">
        <v>301</v>
      </c>
      <c r="I2553" t="s">
        <v>456</v>
      </c>
      <c r="J2553" t="s">
        <v>1856</v>
      </c>
      <c r="K2553" t="s">
        <v>1910</v>
      </c>
      <c r="L2553" t="s">
        <v>1883</v>
      </c>
      <c r="N2553" t="s">
        <v>400</v>
      </c>
      <c r="O2553">
        <v>0.41</v>
      </c>
      <c r="P2553" t="s">
        <v>1899</v>
      </c>
      <c r="Q2553"/>
      <c r="T2553" t="s">
        <v>1900</v>
      </c>
    </row>
    <row r="2554" spans="2:20" hidden="1" x14ac:dyDescent="0.45">
      <c r="C2554" s="29" t="s">
        <v>3081</v>
      </c>
      <c r="F2554" t="s">
        <v>1911</v>
      </c>
      <c r="G2554" t="s">
        <v>1912</v>
      </c>
      <c r="H2554" t="s">
        <v>301</v>
      </c>
      <c r="I2554" t="s">
        <v>456</v>
      </c>
      <c r="J2554" t="s">
        <v>1857</v>
      </c>
      <c r="K2554" t="s">
        <v>1846</v>
      </c>
      <c r="L2554" t="s">
        <v>100</v>
      </c>
      <c r="N2554" t="s">
        <v>400</v>
      </c>
      <c r="O2554">
        <v>0.3</v>
      </c>
      <c r="P2554" t="s">
        <v>1899</v>
      </c>
      <c r="Q2554"/>
      <c r="T2554" t="s">
        <v>1900</v>
      </c>
    </row>
    <row r="2555" spans="2:20" hidden="1" x14ac:dyDescent="0.45">
      <c r="C2555" s="29" t="s">
        <v>3081</v>
      </c>
      <c r="F2555" t="s">
        <v>1863</v>
      </c>
      <c r="G2555" t="s">
        <v>1864</v>
      </c>
      <c r="H2555" t="s">
        <v>301</v>
      </c>
      <c r="I2555" t="s">
        <v>456</v>
      </c>
      <c r="J2555" t="s">
        <v>1865</v>
      </c>
      <c r="K2555" t="s">
        <v>1846</v>
      </c>
      <c r="L2555" t="s">
        <v>1904</v>
      </c>
      <c r="N2555" t="s">
        <v>400</v>
      </c>
      <c r="O2555" t="s">
        <v>228</v>
      </c>
      <c r="P2555" t="s">
        <v>1899</v>
      </c>
      <c r="Q2555"/>
      <c r="T2555" t="s">
        <v>1900</v>
      </c>
    </row>
    <row r="2556" spans="2:20" hidden="1" x14ac:dyDescent="0.45">
      <c r="C2556" s="29" t="s">
        <v>3081</v>
      </c>
      <c r="F2556" t="s">
        <v>1863</v>
      </c>
      <c r="G2556" t="s">
        <v>1864</v>
      </c>
      <c r="H2556" t="s">
        <v>301</v>
      </c>
      <c r="I2556" t="s">
        <v>456</v>
      </c>
      <c r="J2556" t="s">
        <v>1865</v>
      </c>
      <c r="K2556" t="s">
        <v>1846</v>
      </c>
      <c r="L2556" t="s">
        <v>100</v>
      </c>
      <c r="N2556" t="s">
        <v>400</v>
      </c>
      <c r="O2556">
        <v>0.24</v>
      </c>
      <c r="P2556" t="s">
        <v>1899</v>
      </c>
      <c r="Q2556"/>
      <c r="T2556" t="s">
        <v>1900</v>
      </c>
    </row>
    <row r="2557" spans="2:20" hidden="1" x14ac:dyDescent="0.45">
      <c r="C2557" s="29" t="s">
        <v>3081</v>
      </c>
      <c r="F2557" t="s">
        <v>1867</v>
      </c>
      <c r="G2557" t="s">
        <v>1868</v>
      </c>
      <c r="H2557" t="s">
        <v>301</v>
      </c>
      <c r="I2557" t="s">
        <v>456</v>
      </c>
      <c r="J2557" t="s">
        <v>1869</v>
      </c>
      <c r="K2557" t="s">
        <v>1846</v>
      </c>
      <c r="L2557" t="s">
        <v>100</v>
      </c>
      <c r="N2557" t="s">
        <v>400</v>
      </c>
      <c r="O2557">
        <v>0.09</v>
      </c>
      <c r="P2557" t="s">
        <v>1899</v>
      </c>
      <c r="Q2557"/>
      <c r="T2557" t="s">
        <v>1900</v>
      </c>
    </row>
    <row r="2558" spans="2:20" hidden="1" x14ac:dyDescent="0.45">
      <c r="B2558" s="29" t="s">
        <v>24</v>
      </c>
      <c r="C2558" s="29" t="s">
        <v>3081</v>
      </c>
      <c r="F2558" t="s">
        <v>1831</v>
      </c>
      <c r="G2558" t="s">
        <v>1832</v>
      </c>
      <c r="H2558" t="s">
        <v>293</v>
      </c>
      <c r="I2558" t="s">
        <v>456</v>
      </c>
      <c r="J2558" t="s">
        <v>1832</v>
      </c>
      <c r="L2558" t="s">
        <v>1879</v>
      </c>
      <c r="N2558" t="s">
        <v>261</v>
      </c>
      <c r="O2558">
        <v>2.0019999999999999E-4</v>
      </c>
      <c r="P2558" t="s">
        <v>1913</v>
      </c>
      <c r="Q2558"/>
      <c r="T2558" t="s">
        <v>1914</v>
      </c>
    </row>
    <row r="2559" spans="2:20" hidden="1" x14ac:dyDescent="0.45">
      <c r="B2559" s="29" t="s">
        <v>24</v>
      </c>
      <c r="C2559" s="29" t="s">
        <v>3081</v>
      </c>
      <c r="F2559" t="s">
        <v>1831</v>
      </c>
      <c r="G2559" t="s">
        <v>1832</v>
      </c>
      <c r="H2559" t="s">
        <v>293</v>
      </c>
      <c r="I2559" t="s">
        <v>456</v>
      </c>
      <c r="J2559" t="s">
        <v>1832</v>
      </c>
      <c r="L2559" t="s">
        <v>1915</v>
      </c>
      <c r="N2559" t="s">
        <v>261</v>
      </c>
      <c r="O2559" s="27">
        <v>6.9E-6</v>
      </c>
      <c r="P2559" t="s">
        <v>1913</v>
      </c>
      <c r="Q2559"/>
      <c r="T2559" t="s">
        <v>1914</v>
      </c>
    </row>
    <row r="2560" spans="2:20" hidden="1" x14ac:dyDescent="0.45">
      <c r="B2560" s="29" t="s">
        <v>24</v>
      </c>
      <c r="C2560" s="29" t="s">
        <v>3081</v>
      </c>
      <c r="F2560" t="s">
        <v>1907</v>
      </c>
      <c r="G2560" t="s">
        <v>1908</v>
      </c>
      <c r="H2560" t="s">
        <v>299</v>
      </c>
      <c r="I2560" t="s">
        <v>456</v>
      </c>
      <c r="J2560" t="s">
        <v>1908</v>
      </c>
      <c r="L2560" t="s">
        <v>1879</v>
      </c>
      <c r="N2560" t="s">
        <v>261</v>
      </c>
      <c r="O2560">
        <v>1.076E-2</v>
      </c>
      <c r="P2560" t="s">
        <v>1916</v>
      </c>
      <c r="Q2560"/>
      <c r="T2560" t="s">
        <v>1914</v>
      </c>
    </row>
    <row r="2561" spans="2:20" hidden="1" x14ac:dyDescent="0.45">
      <c r="B2561" s="29" t="s">
        <v>24</v>
      </c>
      <c r="C2561" s="29" t="s">
        <v>3081</v>
      </c>
      <c r="F2561" t="s">
        <v>1888</v>
      </c>
      <c r="G2561" t="s">
        <v>1851</v>
      </c>
      <c r="H2561" t="s">
        <v>299</v>
      </c>
      <c r="I2561" t="s">
        <v>456</v>
      </c>
      <c r="J2561" t="s">
        <v>1851</v>
      </c>
      <c r="L2561" t="s">
        <v>1879</v>
      </c>
      <c r="N2561" t="s">
        <v>261</v>
      </c>
      <c r="O2561">
        <v>1.076E-2</v>
      </c>
      <c r="P2561" t="s">
        <v>1916</v>
      </c>
      <c r="Q2561"/>
      <c r="T2561" t="s">
        <v>1914</v>
      </c>
    </row>
    <row r="2562" spans="2:20" hidden="1" x14ac:dyDescent="0.45">
      <c r="B2562" s="29" t="s">
        <v>24</v>
      </c>
      <c r="C2562" s="29" t="s">
        <v>3081</v>
      </c>
      <c r="F2562" t="s">
        <v>1888</v>
      </c>
      <c r="G2562" t="s">
        <v>1851</v>
      </c>
      <c r="H2562" t="s">
        <v>299</v>
      </c>
      <c r="I2562" t="s">
        <v>456</v>
      </c>
      <c r="J2562" t="s">
        <v>1851</v>
      </c>
      <c r="L2562" t="s">
        <v>1915</v>
      </c>
      <c r="N2562" t="s">
        <v>261</v>
      </c>
      <c r="O2562" s="27">
        <v>2.349E-5</v>
      </c>
      <c r="P2562" t="s">
        <v>1916</v>
      </c>
      <c r="Q2562"/>
      <c r="T2562" t="s">
        <v>1914</v>
      </c>
    </row>
    <row r="2563" spans="2:20" hidden="1" x14ac:dyDescent="0.45">
      <c r="B2563" s="29" t="s">
        <v>24</v>
      </c>
      <c r="C2563" s="29" t="s">
        <v>3081</v>
      </c>
      <c r="F2563" t="s">
        <v>1878</v>
      </c>
      <c r="G2563" t="s">
        <v>1861</v>
      </c>
      <c r="H2563" t="s">
        <v>299</v>
      </c>
      <c r="I2563" t="s">
        <v>456</v>
      </c>
      <c r="J2563" t="s">
        <v>1861</v>
      </c>
      <c r="L2563" t="s">
        <v>1917</v>
      </c>
      <c r="N2563" t="s">
        <v>261</v>
      </c>
      <c r="O2563">
        <v>5.6839999999999998E-3</v>
      </c>
      <c r="P2563" t="s">
        <v>1916</v>
      </c>
      <c r="Q2563"/>
      <c r="T2563" t="s">
        <v>1914</v>
      </c>
    </row>
    <row r="2564" spans="2:20" hidden="1" x14ac:dyDescent="0.45">
      <c r="B2564" s="29" t="s">
        <v>24</v>
      </c>
      <c r="C2564" s="29" t="s">
        <v>3081</v>
      </c>
      <c r="F2564" t="s">
        <v>1867</v>
      </c>
      <c r="G2564" t="s">
        <v>1868</v>
      </c>
      <c r="H2564" t="s">
        <v>299</v>
      </c>
      <c r="I2564" t="s">
        <v>456</v>
      </c>
      <c r="J2564" t="s">
        <v>1918</v>
      </c>
      <c r="L2564" t="s">
        <v>1917</v>
      </c>
      <c r="N2564" t="s">
        <v>261</v>
      </c>
      <c r="O2564">
        <v>1.614E-3</v>
      </c>
      <c r="P2564" t="s">
        <v>1916</v>
      </c>
      <c r="Q2564"/>
      <c r="T2564" t="s">
        <v>1914</v>
      </c>
    </row>
    <row r="2565" spans="2:20" hidden="1" x14ac:dyDescent="0.45">
      <c r="B2565" s="29" t="s">
        <v>24</v>
      </c>
      <c r="C2565" s="29" t="s">
        <v>36</v>
      </c>
      <c r="D2565" s="29" t="s">
        <v>52</v>
      </c>
      <c r="E2565" s="29" t="s">
        <v>75</v>
      </c>
      <c r="F2565" t="s">
        <v>222</v>
      </c>
      <c r="G2565" t="s">
        <v>223</v>
      </c>
      <c r="H2565" t="s">
        <v>224</v>
      </c>
      <c r="I2565" t="s">
        <v>225</v>
      </c>
      <c r="J2565" t="s">
        <v>226</v>
      </c>
      <c r="K2565" t="s">
        <v>227</v>
      </c>
      <c r="M2565" t="s">
        <v>228</v>
      </c>
      <c r="N2565" t="s">
        <v>261</v>
      </c>
      <c r="O2565">
        <v>0.19</v>
      </c>
      <c r="P2565" t="s">
        <v>237</v>
      </c>
      <c r="Q2565">
        <f>O2565/'Electricity Calcs'!$B$2</f>
        <v>2.004606119978E-7</v>
      </c>
      <c r="R2565">
        <v>0.11</v>
      </c>
      <c r="S2565">
        <v>0.26</v>
      </c>
      <c r="T2565" t="s">
        <v>1919</v>
      </c>
    </row>
    <row r="2566" spans="2:20" hidden="1" x14ac:dyDescent="0.45">
      <c r="C2566" s="29" t="s">
        <v>36</v>
      </c>
      <c r="D2566" s="29" t="s">
        <v>52</v>
      </c>
      <c r="E2566" s="29" t="s">
        <v>76</v>
      </c>
      <c r="F2566" t="s">
        <v>222</v>
      </c>
      <c r="G2566" t="s">
        <v>223</v>
      </c>
      <c r="H2566" t="s">
        <v>231</v>
      </c>
      <c r="I2566" t="s">
        <v>225</v>
      </c>
      <c r="J2566" t="s">
        <v>226</v>
      </c>
      <c r="K2566" t="s">
        <v>232</v>
      </c>
      <c r="M2566" t="s">
        <v>228</v>
      </c>
      <c r="N2566" t="s">
        <v>272</v>
      </c>
      <c r="O2566">
        <v>8.36</v>
      </c>
      <c r="P2566" t="s">
        <v>257</v>
      </c>
      <c r="Q2566"/>
      <c r="R2566">
        <v>2.8</v>
      </c>
      <c r="S2566">
        <v>25.1</v>
      </c>
      <c r="T2566" t="s">
        <v>320</v>
      </c>
    </row>
    <row r="2567" spans="2:20" hidden="1" x14ac:dyDescent="0.45">
      <c r="B2567" s="29" t="s">
        <v>43</v>
      </c>
      <c r="C2567" s="29" t="s">
        <v>36</v>
      </c>
      <c r="D2567" s="29" t="s">
        <v>52</v>
      </c>
      <c r="E2567" s="29" t="s">
        <v>75</v>
      </c>
      <c r="F2567" t="s">
        <v>222</v>
      </c>
      <c r="G2567" t="s">
        <v>223</v>
      </c>
      <c r="H2567" t="s">
        <v>224</v>
      </c>
      <c r="I2567" t="s">
        <v>225</v>
      </c>
      <c r="J2567" t="s">
        <v>226</v>
      </c>
      <c r="K2567" t="s">
        <v>227</v>
      </c>
      <c r="M2567" t="s">
        <v>228</v>
      </c>
      <c r="N2567" t="s">
        <v>28</v>
      </c>
      <c r="O2567">
        <v>1.95</v>
      </c>
      <c r="P2567" t="s">
        <v>237</v>
      </c>
      <c r="Q2567">
        <f>O2567/'Electricity Calcs'!$B$2</f>
        <v>2.0573589126090002E-6</v>
      </c>
      <c r="R2567">
        <v>0.65</v>
      </c>
      <c r="S2567">
        <v>5.85</v>
      </c>
      <c r="T2567" t="s">
        <v>1919</v>
      </c>
    </row>
    <row r="2568" spans="2:20" hidden="1" x14ac:dyDescent="0.45">
      <c r="C2568" s="29" t="s">
        <v>36</v>
      </c>
      <c r="D2568" s="29" t="s">
        <v>52</v>
      </c>
      <c r="E2568" s="29" t="s">
        <v>76</v>
      </c>
      <c r="F2568" t="s">
        <v>222</v>
      </c>
      <c r="G2568" t="s">
        <v>223</v>
      </c>
      <c r="H2568" t="s">
        <v>231</v>
      </c>
      <c r="I2568" t="s">
        <v>225</v>
      </c>
      <c r="J2568" t="s">
        <v>226</v>
      </c>
      <c r="K2568" t="s">
        <v>232</v>
      </c>
      <c r="M2568" t="s">
        <v>228</v>
      </c>
      <c r="N2568" t="s">
        <v>358</v>
      </c>
      <c r="O2568">
        <v>1.1100000000000001</v>
      </c>
      <c r="P2568" t="s">
        <v>257</v>
      </c>
      <c r="Q2568"/>
      <c r="R2568">
        <v>0.4</v>
      </c>
      <c r="S2568">
        <v>3.3</v>
      </c>
      <c r="T2568" t="s">
        <v>320</v>
      </c>
    </row>
    <row r="2569" spans="2:20" hidden="1" x14ac:dyDescent="0.45">
      <c r="C2569" s="29" t="s">
        <v>36</v>
      </c>
      <c r="D2569" s="29" t="s">
        <v>52</v>
      </c>
      <c r="E2569" s="29" t="s">
        <v>75</v>
      </c>
      <c r="F2569" t="s">
        <v>222</v>
      </c>
      <c r="G2569" t="s">
        <v>223</v>
      </c>
      <c r="H2569" t="s">
        <v>224</v>
      </c>
      <c r="I2569" t="s">
        <v>225</v>
      </c>
      <c r="J2569" t="s">
        <v>226</v>
      </c>
      <c r="K2569" t="s">
        <v>227</v>
      </c>
      <c r="M2569" t="s">
        <v>228</v>
      </c>
      <c r="N2569" t="s">
        <v>262</v>
      </c>
      <c r="O2569">
        <v>5.2999999999999999E-2</v>
      </c>
      <c r="P2569" t="s">
        <v>234</v>
      </c>
      <c r="Q2569"/>
      <c r="R2569">
        <v>5.0000000000000001E-3</v>
      </c>
      <c r="S2569">
        <v>0.53</v>
      </c>
      <c r="T2569" t="s">
        <v>1263</v>
      </c>
    </row>
    <row r="2570" spans="2:20" hidden="1" x14ac:dyDescent="0.45">
      <c r="B2570" s="29" t="s">
        <v>29</v>
      </c>
      <c r="C2570" s="29" t="s">
        <v>36</v>
      </c>
      <c r="D2570" s="29" t="s">
        <v>52</v>
      </c>
      <c r="E2570" s="29" t="s">
        <v>76</v>
      </c>
      <c r="F2570" t="s">
        <v>222</v>
      </c>
      <c r="G2570" t="s">
        <v>223</v>
      </c>
      <c r="H2570" t="s">
        <v>231</v>
      </c>
      <c r="I2570" t="s">
        <v>225</v>
      </c>
      <c r="J2570" t="s">
        <v>226</v>
      </c>
      <c r="K2570" t="s">
        <v>232</v>
      </c>
      <c r="M2570" t="s">
        <v>228</v>
      </c>
      <c r="N2570" t="s">
        <v>29</v>
      </c>
      <c r="O2570">
        <v>0.28100000000000003</v>
      </c>
      <c r="P2570" t="s">
        <v>237</v>
      </c>
      <c r="Q2570">
        <f>O2570/'Electricity Calcs'!$B$2</f>
        <v>2.9647069458622005E-7</v>
      </c>
      <c r="R2570">
        <v>0.16900000000000001</v>
      </c>
      <c r="S2570">
        <v>0.39300000000000002</v>
      </c>
      <c r="T2570" t="s">
        <v>288</v>
      </c>
    </row>
    <row r="2571" spans="2:20" hidden="1" x14ac:dyDescent="0.45">
      <c r="C2571" s="29" t="s">
        <v>36</v>
      </c>
      <c r="D2571" s="29" t="s">
        <v>52</v>
      </c>
      <c r="E2571" s="29" t="s">
        <v>76</v>
      </c>
      <c r="F2571" t="s">
        <v>222</v>
      </c>
      <c r="G2571" t="s">
        <v>223</v>
      </c>
      <c r="H2571" t="s">
        <v>231</v>
      </c>
      <c r="I2571" t="s">
        <v>225</v>
      </c>
      <c r="J2571" t="s">
        <v>226</v>
      </c>
      <c r="K2571" t="s">
        <v>232</v>
      </c>
      <c r="M2571" t="s">
        <v>228</v>
      </c>
      <c r="N2571" t="s">
        <v>265</v>
      </c>
      <c r="O2571" s="27">
        <v>7.6000000000000004E-5</v>
      </c>
      <c r="P2571" t="s">
        <v>234</v>
      </c>
      <c r="Q2571"/>
      <c r="R2571" s="27">
        <v>2.5000000000000001E-5</v>
      </c>
      <c r="S2571">
        <v>2.2800000000000001E-4</v>
      </c>
      <c r="T2571" t="s">
        <v>235</v>
      </c>
    </row>
    <row r="2572" spans="2:20" hidden="1" x14ac:dyDescent="0.45">
      <c r="C2572" s="29" t="s">
        <v>36</v>
      </c>
      <c r="D2572" s="29" t="s">
        <v>52</v>
      </c>
      <c r="E2572" s="29" t="s">
        <v>76</v>
      </c>
      <c r="F2572" t="s">
        <v>222</v>
      </c>
      <c r="G2572" t="s">
        <v>223</v>
      </c>
      <c r="H2572" t="s">
        <v>231</v>
      </c>
      <c r="I2572" t="s">
        <v>225</v>
      </c>
      <c r="J2572" t="s">
        <v>226</v>
      </c>
      <c r="K2572" t="s">
        <v>232</v>
      </c>
      <c r="M2572" t="s">
        <v>228</v>
      </c>
      <c r="N2572" t="s">
        <v>303</v>
      </c>
      <c r="O2572">
        <v>1.12E-2</v>
      </c>
      <c r="P2572" t="s">
        <v>234</v>
      </c>
      <c r="Q2572"/>
      <c r="R2572">
        <v>3.7499999999999999E-3</v>
      </c>
      <c r="S2572">
        <v>3.3700000000000001E-2</v>
      </c>
      <c r="T2572" t="s">
        <v>288</v>
      </c>
    </row>
    <row r="2573" spans="2:20" hidden="1" x14ac:dyDescent="0.45">
      <c r="C2573" s="29" t="s">
        <v>36</v>
      </c>
      <c r="D2573" s="29" t="s">
        <v>52</v>
      </c>
      <c r="E2573" s="29" t="s">
        <v>76</v>
      </c>
      <c r="F2573" t="s">
        <v>222</v>
      </c>
      <c r="G2573" t="s">
        <v>223</v>
      </c>
      <c r="H2573" t="s">
        <v>231</v>
      </c>
      <c r="I2573" t="s">
        <v>225</v>
      </c>
      <c r="J2573" t="s">
        <v>226</v>
      </c>
      <c r="K2573" t="s">
        <v>232</v>
      </c>
      <c r="M2573" t="s">
        <v>228</v>
      </c>
      <c r="N2573" t="s">
        <v>267</v>
      </c>
      <c r="O2573">
        <v>1.5E-3</v>
      </c>
      <c r="P2573" t="s">
        <v>234</v>
      </c>
      <c r="Q2573"/>
      <c r="R2573">
        <v>5.0000000000000001E-4</v>
      </c>
      <c r="S2573">
        <v>4.4999999999999997E-3</v>
      </c>
      <c r="T2573" t="s">
        <v>235</v>
      </c>
    </row>
    <row r="2574" spans="2:20" hidden="1" x14ac:dyDescent="0.45">
      <c r="C2574" s="29" t="s">
        <v>36</v>
      </c>
      <c r="D2574" s="29" t="s">
        <v>52</v>
      </c>
      <c r="E2574" s="29" t="s">
        <v>76</v>
      </c>
      <c r="F2574" t="s">
        <v>222</v>
      </c>
      <c r="G2574" t="s">
        <v>223</v>
      </c>
      <c r="H2574" t="s">
        <v>231</v>
      </c>
      <c r="I2574" t="s">
        <v>225</v>
      </c>
      <c r="J2574" t="s">
        <v>226</v>
      </c>
      <c r="K2574" t="s">
        <v>232</v>
      </c>
      <c r="M2574" t="s">
        <v>228</v>
      </c>
      <c r="N2574" t="s">
        <v>264</v>
      </c>
      <c r="O2574">
        <v>0.56000000000000005</v>
      </c>
      <c r="P2574" t="s">
        <v>257</v>
      </c>
      <c r="Q2574"/>
      <c r="R2574">
        <v>0.19</v>
      </c>
      <c r="S2574">
        <v>0.56000000000000005</v>
      </c>
      <c r="T2574" t="s">
        <v>308</v>
      </c>
    </row>
    <row r="2575" spans="2:20" hidden="1" x14ac:dyDescent="0.45">
      <c r="C2575" s="29" t="s">
        <v>36</v>
      </c>
      <c r="D2575" s="29" t="s">
        <v>52</v>
      </c>
      <c r="E2575" s="29" t="s">
        <v>75</v>
      </c>
      <c r="F2575" t="s">
        <v>222</v>
      </c>
      <c r="G2575" t="s">
        <v>223</v>
      </c>
      <c r="H2575" t="s">
        <v>243</v>
      </c>
      <c r="I2575" t="s">
        <v>225</v>
      </c>
      <c r="J2575" t="s">
        <v>244</v>
      </c>
      <c r="K2575" t="s">
        <v>227</v>
      </c>
      <c r="M2575" t="s">
        <v>228</v>
      </c>
      <c r="N2575" t="s">
        <v>259</v>
      </c>
      <c r="O2575">
        <v>0.22</v>
      </c>
      <c r="P2575" t="s">
        <v>257</v>
      </c>
      <c r="Q2575"/>
      <c r="R2575">
        <v>2.1999999999999999E-2</v>
      </c>
      <c r="S2575">
        <v>2.2000000000000002</v>
      </c>
      <c r="T2575" t="s">
        <v>248</v>
      </c>
    </row>
    <row r="2576" spans="2:20" hidden="1" x14ac:dyDescent="0.45">
      <c r="B2576" s="29" t="s">
        <v>29</v>
      </c>
      <c r="C2576" s="29" t="s">
        <v>36</v>
      </c>
      <c r="D2576" s="29" t="s">
        <v>52</v>
      </c>
      <c r="E2576" s="29" t="s">
        <v>75</v>
      </c>
      <c r="F2576" t="s">
        <v>222</v>
      </c>
      <c r="G2576" t="s">
        <v>223</v>
      </c>
      <c r="H2576" t="s">
        <v>243</v>
      </c>
      <c r="I2576" t="s">
        <v>225</v>
      </c>
      <c r="J2576" t="s">
        <v>244</v>
      </c>
      <c r="K2576" t="s">
        <v>227</v>
      </c>
      <c r="M2576" t="s">
        <v>228</v>
      </c>
      <c r="N2576" t="s">
        <v>29</v>
      </c>
      <c r="O2576">
        <v>46.5</v>
      </c>
      <c r="P2576" t="s">
        <v>237</v>
      </c>
      <c r="Q2576">
        <f>O2576/'Electricity Calcs'!$B$2</f>
        <v>4.9060097146830004E-5</v>
      </c>
      <c r="R2576">
        <v>4.6500000000000004</v>
      </c>
      <c r="S2576">
        <v>465</v>
      </c>
      <c r="T2576" t="s">
        <v>241</v>
      </c>
    </row>
    <row r="2577" spans="2:20" hidden="1" x14ac:dyDescent="0.45">
      <c r="C2577" s="29" t="s">
        <v>36</v>
      </c>
      <c r="D2577" s="29" t="s">
        <v>52</v>
      </c>
      <c r="E2577" s="29" t="s">
        <v>75</v>
      </c>
      <c r="F2577" t="s">
        <v>222</v>
      </c>
      <c r="G2577" t="s">
        <v>223</v>
      </c>
      <c r="H2577" t="s">
        <v>243</v>
      </c>
      <c r="I2577" t="s">
        <v>225</v>
      </c>
      <c r="J2577" t="s">
        <v>244</v>
      </c>
      <c r="K2577" t="s">
        <v>227</v>
      </c>
      <c r="M2577" t="s">
        <v>228</v>
      </c>
      <c r="N2577" t="s">
        <v>358</v>
      </c>
      <c r="O2577">
        <v>9.8699999999999996E-2</v>
      </c>
      <c r="P2577" t="s">
        <v>234</v>
      </c>
      <c r="Q2577"/>
      <c r="R2577">
        <v>4.9299999999999997E-2</v>
      </c>
      <c r="S2577">
        <v>9.8699999999999996E-2</v>
      </c>
      <c r="T2577" t="s">
        <v>250</v>
      </c>
    </row>
    <row r="2578" spans="2:20" hidden="1" x14ac:dyDescent="0.45">
      <c r="C2578" s="29" t="s">
        <v>36</v>
      </c>
      <c r="D2578" s="29" t="s">
        <v>52</v>
      </c>
      <c r="E2578" s="29" t="s">
        <v>75</v>
      </c>
      <c r="F2578" t="s">
        <v>222</v>
      </c>
      <c r="G2578" t="s">
        <v>223</v>
      </c>
      <c r="H2578" t="s">
        <v>243</v>
      </c>
      <c r="I2578" t="s">
        <v>225</v>
      </c>
      <c r="J2578" t="s">
        <v>244</v>
      </c>
      <c r="K2578" t="s">
        <v>227</v>
      </c>
      <c r="M2578" t="s">
        <v>228</v>
      </c>
      <c r="N2578" t="s">
        <v>262</v>
      </c>
      <c r="O2578">
        <v>1.36</v>
      </c>
      <c r="P2578" t="s">
        <v>234</v>
      </c>
      <c r="Q2578"/>
      <c r="R2578">
        <v>0.14000000000000001</v>
      </c>
      <c r="S2578">
        <v>13.6</v>
      </c>
      <c r="T2578" t="s">
        <v>280</v>
      </c>
    </row>
    <row r="2579" spans="2:20" hidden="1" x14ac:dyDescent="0.45">
      <c r="C2579" s="29" t="s">
        <v>36</v>
      </c>
      <c r="D2579" s="29" t="s">
        <v>52</v>
      </c>
      <c r="E2579" s="29" t="s">
        <v>75</v>
      </c>
      <c r="F2579" t="s">
        <v>222</v>
      </c>
      <c r="G2579" t="s">
        <v>223</v>
      </c>
      <c r="H2579" t="s">
        <v>243</v>
      </c>
      <c r="I2579" t="s">
        <v>225</v>
      </c>
      <c r="J2579" t="s">
        <v>244</v>
      </c>
      <c r="K2579" t="s">
        <v>227</v>
      </c>
      <c r="M2579" t="s">
        <v>228</v>
      </c>
      <c r="N2579" t="s">
        <v>303</v>
      </c>
      <c r="O2579">
        <v>6.79</v>
      </c>
      <c r="P2579" t="s">
        <v>234</v>
      </c>
      <c r="Q2579"/>
      <c r="R2579">
        <v>0.68</v>
      </c>
      <c r="S2579">
        <v>67.900000000000006</v>
      </c>
      <c r="T2579" t="s">
        <v>280</v>
      </c>
    </row>
    <row r="2580" spans="2:20" hidden="1" x14ac:dyDescent="0.45">
      <c r="C2580" s="29" t="s">
        <v>36</v>
      </c>
      <c r="D2580" s="29" t="s">
        <v>52</v>
      </c>
      <c r="E2580" s="29" t="s">
        <v>113</v>
      </c>
      <c r="F2580" t="s">
        <v>222</v>
      </c>
      <c r="G2580" t="s">
        <v>223</v>
      </c>
      <c r="H2580" t="s">
        <v>255</v>
      </c>
      <c r="I2580" t="s">
        <v>225</v>
      </c>
      <c r="J2580" t="s">
        <v>256</v>
      </c>
      <c r="K2580" t="s">
        <v>112</v>
      </c>
      <c r="M2580" t="s">
        <v>228</v>
      </c>
      <c r="N2580" t="s">
        <v>259</v>
      </c>
      <c r="O2580">
        <v>6.7</v>
      </c>
      <c r="P2580" t="s">
        <v>257</v>
      </c>
      <c r="Q2580"/>
      <c r="R2580">
        <v>2.2000000000000002</v>
      </c>
      <c r="S2580">
        <v>20.100000000000001</v>
      </c>
      <c r="T2580" t="s">
        <v>260</v>
      </c>
    </row>
    <row r="2581" spans="2:20" hidden="1" x14ac:dyDescent="0.45">
      <c r="C2581" s="29" t="s">
        <v>36</v>
      </c>
      <c r="D2581" s="29" t="s">
        <v>52</v>
      </c>
      <c r="E2581" s="29" t="s">
        <v>113</v>
      </c>
      <c r="F2581" t="s">
        <v>222</v>
      </c>
      <c r="G2581" t="s">
        <v>223</v>
      </c>
      <c r="H2581" t="s">
        <v>255</v>
      </c>
      <c r="I2581" t="s">
        <v>225</v>
      </c>
      <c r="J2581" t="s">
        <v>256</v>
      </c>
      <c r="K2581" t="s">
        <v>112</v>
      </c>
      <c r="M2581" t="s">
        <v>228</v>
      </c>
      <c r="N2581" t="s">
        <v>246</v>
      </c>
      <c r="O2581">
        <v>10</v>
      </c>
      <c r="P2581" t="s">
        <v>247</v>
      </c>
      <c r="Q2581"/>
      <c r="R2581">
        <v>5</v>
      </c>
      <c r="S2581">
        <v>15</v>
      </c>
      <c r="T2581" t="s">
        <v>273</v>
      </c>
    </row>
    <row r="2582" spans="2:20" hidden="1" x14ac:dyDescent="0.45">
      <c r="B2582" s="29" t="s">
        <v>26</v>
      </c>
      <c r="C2582" s="29" t="s">
        <v>36</v>
      </c>
      <c r="D2582" s="29" t="s">
        <v>52</v>
      </c>
      <c r="E2582" s="29" t="s">
        <v>115</v>
      </c>
      <c r="F2582" t="s">
        <v>222</v>
      </c>
      <c r="G2582" t="s">
        <v>223</v>
      </c>
      <c r="H2582" t="s">
        <v>268</v>
      </c>
      <c r="I2582" t="s">
        <v>225</v>
      </c>
      <c r="J2582" t="s">
        <v>256</v>
      </c>
      <c r="K2582" t="s">
        <v>269</v>
      </c>
      <c r="M2582" t="s">
        <v>228</v>
      </c>
      <c r="N2582" t="s">
        <v>26</v>
      </c>
      <c r="O2582">
        <v>60</v>
      </c>
      <c r="P2582" t="s">
        <v>237</v>
      </c>
      <c r="Q2582">
        <f>O2582/'Electricity Calcs'!$B$2</f>
        <v>6.3303351157199998E-5</v>
      </c>
      <c r="R2582">
        <v>35</v>
      </c>
      <c r="S2582">
        <v>85.2</v>
      </c>
      <c r="T2582" t="s">
        <v>270</v>
      </c>
    </row>
    <row r="2583" spans="2:20" hidden="1" x14ac:dyDescent="0.45">
      <c r="B2583" s="29" t="s">
        <v>25</v>
      </c>
      <c r="C2583" s="29" t="s">
        <v>36</v>
      </c>
      <c r="D2583" s="29" t="s">
        <v>52</v>
      </c>
      <c r="E2583" s="29" t="s">
        <v>115</v>
      </c>
      <c r="F2583" t="s">
        <v>222</v>
      </c>
      <c r="G2583" t="s">
        <v>223</v>
      </c>
      <c r="H2583" t="s">
        <v>268</v>
      </c>
      <c r="I2583" t="s">
        <v>225</v>
      </c>
      <c r="J2583" t="s">
        <v>256</v>
      </c>
      <c r="K2583" t="s">
        <v>269</v>
      </c>
      <c r="M2583" t="s">
        <v>228</v>
      </c>
      <c r="N2583" t="s">
        <v>25</v>
      </c>
      <c r="O2583">
        <v>13</v>
      </c>
      <c r="P2583" t="s">
        <v>237</v>
      </c>
      <c r="Q2583">
        <f>O2583/'Electricity Calcs'!$B$2</f>
        <v>1.3715726084060001E-5</v>
      </c>
      <c r="R2583">
        <v>0.1</v>
      </c>
      <c r="S2583">
        <v>26</v>
      </c>
      <c r="T2583" t="s">
        <v>270</v>
      </c>
    </row>
    <row r="2584" spans="2:20" hidden="1" x14ac:dyDescent="0.45">
      <c r="C2584" s="29" t="s">
        <v>36</v>
      </c>
      <c r="D2584" s="29" t="s">
        <v>52</v>
      </c>
      <c r="E2584" s="29" t="s">
        <v>113</v>
      </c>
      <c r="F2584" t="s">
        <v>222</v>
      </c>
      <c r="G2584" t="s">
        <v>223</v>
      </c>
      <c r="H2584" t="s">
        <v>255</v>
      </c>
      <c r="I2584" t="s">
        <v>225</v>
      </c>
      <c r="J2584" t="s">
        <v>256</v>
      </c>
      <c r="K2584" t="s">
        <v>112</v>
      </c>
      <c r="M2584" t="s">
        <v>228</v>
      </c>
      <c r="N2584" t="s">
        <v>233</v>
      </c>
      <c r="O2584">
        <v>7.1</v>
      </c>
      <c r="P2584" t="s">
        <v>234</v>
      </c>
      <c r="Q2584"/>
      <c r="R2584">
        <v>4.7699999999999996</v>
      </c>
      <c r="S2584">
        <v>11.1</v>
      </c>
      <c r="T2584" t="s">
        <v>263</v>
      </c>
    </row>
    <row r="2585" spans="2:20" hidden="1" x14ac:dyDescent="0.45">
      <c r="C2585" s="29" t="s">
        <v>36</v>
      </c>
      <c r="D2585" s="29" t="s">
        <v>52</v>
      </c>
      <c r="E2585" s="29" t="s">
        <v>113</v>
      </c>
      <c r="F2585" t="s">
        <v>222</v>
      </c>
      <c r="G2585" t="s">
        <v>223</v>
      </c>
      <c r="H2585" t="s">
        <v>255</v>
      </c>
      <c r="I2585" t="s">
        <v>225</v>
      </c>
      <c r="J2585" t="s">
        <v>256</v>
      </c>
      <c r="K2585" t="s">
        <v>112</v>
      </c>
      <c r="M2585" t="s">
        <v>228</v>
      </c>
      <c r="N2585" t="s">
        <v>242</v>
      </c>
      <c r="O2585">
        <v>4.5</v>
      </c>
      <c r="P2585" t="s">
        <v>234</v>
      </c>
      <c r="Q2585"/>
      <c r="R2585">
        <v>3.02</v>
      </c>
      <c r="S2585">
        <v>7.05</v>
      </c>
      <c r="T2585" t="s">
        <v>263</v>
      </c>
    </row>
    <row r="2586" spans="2:20" hidden="1" x14ac:dyDescent="0.45">
      <c r="B2586" s="29" t="s">
        <v>24</v>
      </c>
      <c r="C2586" s="29" t="s">
        <v>36</v>
      </c>
      <c r="D2586" s="29" t="s">
        <v>52</v>
      </c>
      <c r="E2586" s="29" t="s">
        <v>115</v>
      </c>
      <c r="F2586" t="s">
        <v>222</v>
      </c>
      <c r="G2586" t="s">
        <v>223</v>
      </c>
      <c r="H2586" t="s">
        <v>268</v>
      </c>
      <c r="I2586" t="s">
        <v>225</v>
      </c>
      <c r="J2586" t="s">
        <v>256</v>
      </c>
      <c r="K2586" t="s">
        <v>269</v>
      </c>
      <c r="M2586" t="s">
        <v>228</v>
      </c>
      <c r="N2586" t="s">
        <v>261</v>
      </c>
      <c r="O2586">
        <v>1</v>
      </c>
      <c r="P2586" t="s">
        <v>237</v>
      </c>
      <c r="Q2586">
        <f>O2586/'Electricity Calcs'!$B$2</f>
        <v>1.05505585262E-6</v>
      </c>
      <c r="R2586">
        <v>0.2</v>
      </c>
      <c r="S2586">
        <v>5</v>
      </c>
      <c r="T2586" t="s">
        <v>271</v>
      </c>
    </row>
    <row r="2587" spans="2:20" hidden="1" x14ac:dyDescent="0.45">
      <c r="C2587" s="29" t="s">
        <v>36</v>
      </c>
      <c r="D2587" s="29" t="s">
        <v>52</v>
      </c>
      <c r="E2587" s="29" t="s">
        <v>113</v>
      </c>
      <c r="F2587" t="s">
        <v>222</v>
      </c>
      <c r="G2587" t="s">
        <v>223</v>
      </c>
      <c r="H2587" t="s">
        <v>255</v>
      </c>
      <c r="I2587" t="s">
        <v>225</v>
      </c>
      <c r="J2587" t="s">
        <v>256</v>
      </c>
      <c r="K2587" t="s">
        <v>112</v>
      </c>
      <c r="M2587" t="s">
        <v>228</v>
      </c>
      <c r="N2587" t="s">
        <v>279</v>
      </c>
      <c r="O2587">
        <v>4.9000000000000004</v>
      </c>
      <c r="P2587" t="s">
        <v>234</v>
      </c>
      <c r="Q2587"/>
      <c r="R2587">
        <v>3.26</v>
      </c>
      <c r="S2587">
        <v>7.6</v>
      </c>
      <c r="T2587" t="s">
        <v>263</v>
      </c>
    </row>
    <row r="2588" spans="2:20" hidden="1" x14ac:dyDescent="0.45">
      <c r="C2588" s="29" t="s">
        <v>36</v>
      </c>
      <c r="D2588" s="29" t="s">
        <v>52</v>
      </c>
      <c r="E2588" s="29" t="s">
        <v>113</v>
      </c>
      <c r="F2588" t="s">
        <v>222</v>
      </c>
      <c r="G2588" t="s">
        <v>223</v>
      </c>
      <c r="H2588" t="s">
        <v>255</v>
      </c>
      <c r="I2588" t="s">
        <v>225</v>
      </c>
      <c r="J2588" t="s">
        <v>256</v>
      </c>
      <c r="K2588" t="s">
        <v>112</v>
      </c>
      <c r="M2588" t="s">
        <v>228</v>
      </c>
      <c r="N2588" t="s">
        <v>303</v>
      </c>
      <c r="O2588">
        <v>23</v>
      </c>
      <c r="P2588" t="s">
        <v>234</v>
      </c>
      <c r="Q2588"/>
      <c r="R2588">
        <v>15.1</v>
      </c>
      <c r="S2588">
        <v>35.299999999999997</v>
      </c>
      <c r="T2588" t="s">
        <v>263</v>
      </c>
    </row>
    <row r="2589" spans="2:20" hidden="1" x14ac:dyDescent="0.45">
      <c r="C2589" s="29" t="s">
        <v>36</v>
      </c>
      <c r="D2589" s="29" t="s">
        <v>52</v>
      </c>
      <c r="E2589" s="29" t="s">
        <v>113</v>
      </c>
      <c r="F2589" t="s">
        <v>222</v>
      </c>
      <c r="G2589" t="s">
        <v>223</v>
      </c>
      <c r="H2589" t="s">
        <v>255</v>
      </c>
      <c r="I2589" t="s">
        <v>225</v>
      </c>
      <c r="J2589" t="s">
        <v>256</v>
      </c>
      <c r="K2589" t="s">
        <v>112</v>
      </c>
      <c r="M2589" t="s">
        <v>228</v>
      </c>
      <c r="N2589" t="s">
        <v>267</v>
      </c>
      <c r="O2589">
        <v>90</v>
      </c>
      <c r="P2589" t="s">
        <v>234</v>
      </c>
      <c r="Q2589"/>
      <c r="R2589">
        <v>0.39</v>
      </c>
      <c r="S2589">
        <v>155</v>
      </c>
      <c r="T2589" t="s">
        <v>266</v>
      </c>
    </row>
    <row r="2590" spans="2:20" hidden="1" x14ac:dyDescent="0.45">
      <c r="C2590" s="29" t="s">
        <v>36</v>
      </c>
      <c r="D2590" s="29" t="s">
        <v>52</v>
      </c>
      <c r="E2590" s="29" t="s">
        <v>115</v>
      </c>
      <c r="F2590" t="s">
        <v>222</v>
      </c>
      <c r="G2590" t="s">
        <v>223</v>
      </c>
      <c r="H2590" t="s">
        <v>268</v>
      </c>
      <c r="I2590" t="s">
        <v>225</v>
      </c>
      <c r="J2590" t="s">
        <v>256</v>
      </c>
      <c r="K2590" t="s">
        <v>269</v>
      </c>
      <c r="M2590" t="s">
        <v>228</v>
      </c>
      <c r="N2590" t="s">
        <v>303</v>
      </c>
      <c r="O2590">
        <v>45</v>
      </c>
      <c r="P2590" t="s">
        <v>234</v>
      </c>
      <c r="Q2590"/>
      <c r="R2590">
        <v>32.799999999999997</v>
      </c>
      <c r="S2590">
        <v>76.5</v>
      </c>
      <c r="T2590" t="s">
        <v>271</v>
      </c>
    </row>
    <row r="2591" spans="2:20" hidden="1" x14ac:dyDescent="0.45">
      <c r="C2591" s="29" t="s">
        <v>36</v>
      </c>
      <c r="D2591" s="29" t="s">
        <v>52</v>
      </c>
      <c r="E2591" s="29" t="s">
        <v>115</v>
      </c>
      <c r="F2591" t="s">
        <v>222</v>
      </c>
      <c r="G2591" t="s">
        <v>223</v>
      </c>
      <c r="H2591" t="s">
        <v>268</v>
      </c>
      <c r="I2591" t="s">
        <v>225</v>
      </c>
      <c r="J2591" t="s">
        <v>256</v>
      </c>
      <c r="K2591" t="s">
        <v>269</v>
      </c>
      <c r="M2591" t="s">
        <v>228</v>
      </c>
      <c r="N2591" t="s">
        <v>246</v>
      </c>
      <c r="O2591">
        <v>10</v>
      </c>
      <c r="P2591" t="s">
        <v>247</v>
      </c>
      <c r="Q2591"/>
      <c r="R2591">
        <v>5</v>
      </c>
      <c r="S2591">
        <v>15</v>
      </c>
      <c r="T2591" t="s">
        <v>273</v>
      </c>
    </row>
    <row r="2592" spans="2:20" hidden="1" x14ac:dyDescent="0.45">
      <c r="C2592" s="29" t="s">
        <v>36</v>
      </c>
      <c r="D2592" s="29" t="s">
        <v>52</v>
      </c>
      <c r="E2592" s="29" t="s">
        <v>115</v>
      </c>
      <c r="F2592" t="s">
        <v>222</v>
      </c>
      <c r="G2592" t="s">
        <v>223</v>
      </c>
      <c r="H2592" t="s">
        <v>268</v>
      </c>
      <c r="I2592" t="s">
        <v>225</v>
      </c>
      <c r="J2592" t="s">
        <v>256</v>
      </c>
      <c r="K2592" t="s">
        <v>269</v>
      </c>
      <c r="M2592" t="s">
        <v>228</v>
      </c>
      <c r="N2592" t="s">
        <v>240</v>
      </c>
      <c r="O2592">
        <v>15</v>
      </c>
      <c r="P2592" t="s">
        <v>234</v>
      </c>
      <c r="Q2592"/>
      <c r="R2592">
        <v>10.6</v>
      </c>
      <c r="S2592">
        <v>24.7</v>
      </c>
      <c r="T2592" t="s">
        <v>271</v>
      </c>
    </row>
    <row r="2593" spans="1:20" hidden="1" x14ac:dyDescent="0.45">
      <c r="B2593" s="29" t="s">
        <v>43</v>
      </c>
      <c r="C2593" s="29" t="s">
        <v>36</v>
      </c>
      <c r="D2593" s="29" t="s">
        <v>52</v>
      </c>
      <c r="E2593" s="29" t="s">
        <v>115</v>
      </c>
      <c r="F2593" t="s">
        <v>222</v>
      </c>
      <c r="G2593" t="s">
        <v>223</v>
      </c>
      <c r="H2593" t="s">
        <v>268</v>
      </c>
      <c r="I2593" t="s">
        <v>225</v>
      </c>
      <c r="J2593" t="s">
        <v>256</v>
      </c>
      <c r="K2593" t="s">
        <v>269</v>
      </c>
      <c r="M2593" t="s">
        <v>228</v>
      </c>
      <c r="N2593" t="s">
        <v>28</v>
      </c>
      <c r="O2593">
        <v>2.8</v>
      </c>
      <c r="P2593" t="s">
        <v>237</v>
      </c>
      <c r="Q2593">
        <f>O2593/'Electricity Calcs'!$B$2</f>
        <v>2.9541563873360001E-6</v>
      </c>
      <c r="R2593">
        <v>0.9</v>
      </c>
      <c r="S2593">
        <v>8.4</v>
      </c>
      <c r="T2593" t="s">
        <v>271</v>
      </c>
    </row>
    <row r="2594" spans="1:20" hidden="1" x14ac:dyDescent="0.45">
      <c r="C2594" s="29" t="s">
        <v>36</v>
      </c>
      <c r="D2594" s="29" t="s">
        <v>52</v>
      </c>
      <c r="E2594" s="29" t="s">
        <v>76</v>
      </c>
      <c r="F2594" t="s">
        <v>222</v>
      </c>
      <c r="G2594" t="s">
        <v>223</v>
      </c>
      <c r="H2594" t="s">
        <v>251</v>
      </c>
      <c r="I2594" t="s">
        <v>225</v>
      </c>
      <c r="J2594" t="s">
        <v>252</v>
      </c>
      <c r="K2594" t="s">
        <v>37</v>
      </c>
      <c r="M2594" t="s">
        <v>228</v>
      </c>
      <c r="N2594" t="s">
        <v>265</v>
      </c>
      <c r="O2594">
        <v>0.01</v>
      </c>
      <c r="P2594" t="s">
        <v>234</v>
      </c>
      <c r="Q2594"/>
      <c r="R2594">
        <v>2E-3</v>
      </c>
      <c r="S2594">
        <v>0.05</v>
      </c>
      <c r="T2594" t="s">
        <v>248</v>
      </c>
    </row>
    <row r="2595" spans="1:20" hidden="1" x14ac:dyDescent="0.45">
      <c r="C2595" s="29" t="s">
        <v>36</v>
      </c>
      <c r="D2595" s="29" t="s">
        <v>52</v>
      </c>
      <c r="E2595" s="29" t="s">
        <v>115</v>
      </c>
      <c r="F2595" t="s">
        <v>222</v>
      </c>
      <c r="G2595" t="s">
        <v>223</v>
      </c>
      <c r="H2595" t="s">
        <v>268</v>
      </c>
      <c r="I2595" t="s">
        <v>225</v>
      </c>
      <c r="J2595" t="s">
        <v>256</v>
      </c>
      <c r="K2595" t="s">
        <v>269</v>
      </c>
      <c r="M2595" t="s">
        <v>228</v>
      </c>
      <c r="N2595" t="s">
        <v>253</v>
      </c>
      <c r="O2595">
        <v>1.8</v>
      </c>
      <c r="P2595" t="s">
        <v>234</v>
      </c>
      <c r="Q2595"/>
      <c r="R2595">
        <v>1.29</v>
      </c>
      <c r="S2595">
        <v>3</v>
      </c>
      <c r="T2595" t="s">
        <v>271</v>
      </c>
    </row>
    <row r="2596" spans="1:20" hidden="1" x14ac:dyDescent="0.45">
      <c r="C2596" s="29" t="s">
        <v>36</v>
      </c>
      <c r="D2596" s="29" t="s">
        <v>52</v>
      </c>
      <c r="E2596" s="29" t="s">
        <v>115</v>
      </c>
      <c r="F2596" t="s">
        <v>222</v>
      </c>
      <c r="G2596" t="s">
        <v>223</v>
      </c>
      <c r="H2596" t="s">
        <v>268</v>
      </c>
      <c r="I2596" t="s">
        <v>225</v>
      </c>
      <c r="J2596" t="s">
        <v>256</v>
      </c>
      <c r="K2596" t="s">
        <v>269</v>
      </c>
      <c r="M2596" t="s">
        <v>228</v>
      </c>
      <c r="N2596" t="s">
        <v>242</v>
      </c>
      <c r="O2596">
        <v>9.1</v>
      </c>
      <c r="P2596" t="s">
        <v>234</v>
      </c>
      <c r="Q2596"/>
      <c r="R2596">
        <v>6.55</v>
      </c>
      <c r="S2596">
        <v>15.3</v>
      </c>
      <c r="T2596" t="s">
        <v>271</v>
      </c>
    </row>
    <row r="2597" spans="1:20" hidden="1" x14ac:dyDescent="0.45">
      <c r="C2597" s="29" t="s">
        <v>36</v>
      </c>
      <c r="D2597" s="29" t="s">
        <v>52</v>
      </c>
      <c r="E2597" s="29" t="s">
        <v>75</v>
      </c>
      <c r="F2597" t="s">
        <v>222</v>
      </c>
      <c r="G2597" t="s">
        <v>223</v>
      </c>
      <c r="H2597" t="s">
        <v>274</v>
      </c>
      <c r="I2597" t="s">
        <v>275</v>
      </c>
      <c r="J2597" t="s">
        <v>228</v>
      </c>
      <c r="K2597" t="s">
        <v>276</v>
      </c>
      <c r="M2597" t="s">
        <v>228</v>
      </c>
      <c r="N2597" t="s">
        <v>240</v>
      </c>
      <c r="O2597">
        <v>4.07</v>
      </c>
      <c r="P2597" t="s">
        <v>234</v>
      </c>
      <c r="Q2597"/>
      <c r="R2597">
        <v>0.41</v>
      </c>
      <c r="S2597">
        <v>40</v>
      </c>
      <c r="T2597" t="s">
        <v>280</v>
      </c>
    </row>
    <row r="2598" spans="1:20" hidden="1" x14ac:dyDescent="0.45">
      <c r="A2598" s="29" t="s">
        <v>3065</v>
      </c>
      <c r="B2598" s="29" t="s">
        <v>24</v>
      </c>
      <c r="C2598" s="29" t="s">
        <v>36</v>
      </c>
      <c r="D2598" s="29" t="s">
        <v>52</v>
      </c>
      <c r="E2598" s="29" t="s">
        <v>75</v>
      </c>
      <c r="F2598" t="s">
        <v>222</v>
      </c>
      <c r="G2598" t="s">
        <v>223</v>
      </c>
      <c r="H2598" t="s">
        <v>274</v>
      </c>
      <c r="I2598" t="s">
        <v>275</v>
      </c>
      <c r="J2598" t="s">
        <v>228</v>
      </c>
      <c r="K2598" t="s">
        <v>276</v>
      </c>
      <c r="M2598" t="s">
        <v>228</v>
      </c>
      <c r="N2598" t="s">
        <v>261</v>
      </c>
      <c r="O2598">
        <v>0.8</v>
      </c>
      <c r="P2598" t="s">
        <v>237</v>
      </c>
      <c r="Q2598">
        <f>O2598/'Electricity Calcs'!$B$2</f>
        <v>8.4404468209600004E-7</v>
      </c>
      <c r="R2598">
        <v>0.48</v>
      </c>
      <c r="S2598">
        <v>1.28</v>
      </c>
      <c r="T2598" t="s">
        <v>280</v>
      </c>
    </row>
    <row r="2599" spans="1:20" hidden="1" x14ac:dyDescent="0.45">
      <c r="A2599" s="29" t="s">
        <v>3065</v>
      </c>
      <c r="B2599" s="29" t="s">
        <v>27</v>
      </c>
      <c r="C2599" s="29" t="s">
        <v>36</v>
      </c>
      <c r="D2599" s="29" t="s">
        <v>52</v>
      </c>
      <c r="E2599" s="29" t="s">
        <v>75</v>
      </c>
      <c r="F2599" t="s">
        <v>222</v>
      </c>
      <c r="G2599" t="s">
        <v>223</v>
      </c>
      <c r="H2599" t="s">
        <v>274</v>
      </c>
      <c r="I2599" t="s">
        <v>275</v>
      </c>
      <c r="J2599" t="s">
        <v>228</v>
      </c>
      <c r="K2599" t="s">
        <v>276</v>
      </c>
      <c r="M2599" t="s">
        <v>228</v>
      </c>
      <c r="N2599" t="s">
        <v>27</v>
      </c>
      <c r="O2599">
        <v>3.2</v>
      </c>
      <c r="P2599" t="s">
        <v>237</v>
      </c>
      <c r="Q2599">
        <f>O2599/'Electricity Calcs'!$B$2</f>
        <v>3.3761787283840001E-6</v>
      </c>
      <c r="R2599">
        <v>1</v>
      </c>
      <c r="S2599">
        <v>10</v>
      </c>
      <c r="T2599" t="s">
        <v>280</v>
      </c>
    </row>
    <row r="2600" spans="1:20" hidden="1" x14ac:dyDescent="0.45">
      <c r="C2600" s="29" t="s">
        <v>36</v>
      </c>
      <c r="D2600" s="29" t="s">
        <v>52</v>
      </c>
      <c r="E2600" s="29" t="s">
        <v>76</v>
      </c>
      <c r="F2600" t="s">
        <v>222</v>
      </c>
      <c r="G2600" t="s">
        <v>223</v>
      </c>
      <c r="H2600" t="s">
        <v>281</v>
      </c>
      <c r="I2600" t="s">
        <v>275</v>
      </c>
      <c r="J2600" t="s">
        <v>228</v>
      </c>
      <c r="K2600" t="s">
        <v>282</v>
      </c>
      <c r="M2600" t="s">
        <v>228</v>
      </c>
      <c r="N2600" t="s">
        <v>303</v>
      </c>
      <c r="O2600">
        <v>1.12E-2</v>
      </c>
      <c r="P2600" t="s">
        <v>234</v>
      </c>
      <c r="Q2600"/>
      <c r="R2600">
        <v>3.7499999999999999E-3</v>
      </c>
      <c r="S2600">
        <v>3.3700000000000001E-2</v>
      </c>
      <c r="T2600" t="s">
        <v>288</v>
      </c>
    </row>
    <row r="2601" spans="1:20" hidden="1" x14ac:dyDescent="0.45">
      <c r="C2601" s="29" t="s">
        <v>36</v>
      </c>
      <c r="D2601" s="29" t="s">
        <v>52</v>
      </c>
      <c r="E2601" s="29" t="s">
        <v>76</v>
      </c>
      <c r="F2601" t="s">
        <v>222</v>
      </c>
      <c r="G2601" t="s">
        <v>223</v>
      </c>
      <c r="H2601" t="s">
        <v>281</v>
      </c>
      <c r="I2601" t="s">
        <v>275</v>
      </c>
      <c r="J2601" t="s">
        <v>228</v>
      </c>
      <c r="K2601" t="s">
        <v>282</v>
      </c>
      <c r="M2601" t="s">
        <v>228</v>
      </c>
      <c r="N2601" t="s">
        <v>249</v>
      </c>
      <c r="O2601">
        <v>0.84299999999999997</v>
      </c>
      <c r="P2601" t="s">
        <v>257</v>
      </c>
      <c r="Q2601"/>
      <c r="R2601">
        <v>0.28100000000000003</v>
      </c>
      <c r="S2601">
        <v>2.5299999999999998</v>
      </c>
      <c r="T2601" t="s">
        <v>288</v>
      </c>
    </row>
    <row r="2602" spans="1:20" hidden="1" x14ac:dyDescent="0.45">
      <c r="C2602" s="29" t="s">
        <v>36</v>
      </c>
      <c r="D2602" s="29" t="s">
        <v>52</v>
      </c>
      <c r="E2602" s="29" t="s">
        <v>51</v>
      </c>
      <c r="F2602" t="s">
        <v>222</v>
      </c>
      <c r="G2602" t="s">
        <v>223</v>
      </c>
      <c r="H2602" t="s">
        <v>284</v>
      </c>
      <c r="I2602" t="s">
        <v>275</v>
      </c>
      <c r="J2602" t="s">
        <v>228</v>
      </c>
      <c r="K2602" t="s">
        <v>38</v>
      </c>
      <c r="M2602" t="s">
        <v>228</v>
      </c>
      <c r="N2602" t="s">
        <v>246</v>
      </c>
      <c r="O2602">
        <v>50</v>
      </c>
      <c r="P2602" t="s">
        <v>247</v>
      </c>
      <c r="Q2602"/>
      <c r="R2602">
        <v>25</v>
      </c>
      <c r="S2602">
        <v>75</v>
      </c>
      <c r="T2602" t="s">
        <v>1920</v>
      </c>
    </row>
    <row r="2603" spans="1:20" hidden="1" x14ac:dyDescent="0.45">
      <c r="C2603" s="29" t="s">
        <v>36</v>
      </c>
      <c r="D2603" s="29" t="s">
        <v>52</v>
      </c>
      <c r="E2603" s="29" t="s">
        <v>75</v>
      </c>
      <c r="F2603" t="s">
        <v>222</v>
      </c>
      <c r="G2603" t="s">
        <v>223</v>
      </c>
      <c r="H2603" t="s">
        <v>274</v>
      </c>
      <c r="I2603" t="s">
        <v>275</v>
      </c>
      <c r="J2603" t="s">
        <v>228</v>
      </c>
      <c r="K2603" t="s">
        <v>276</v>
      </c>
      <c r="M2603" t="s">
        <v>228</v>
      </c>
      <c r="N2603" t="s">
        <v>262</v>
      </c>
      <c r="O2603">
        <v>1.36</v>
      </c>
      <c r="P2603" t="s">
        <v>234</v>
      </c>
      <c r="Q2603"/>
      <c r="R2603">
        <v>0.14000000000000001</v>
      </c>
      <c r="S2603">
        <v>15</v>
      </c>
      <c r="T2603" t="s">
        <v>280</v>
      </c>
    </row>
    <row r="2604" spans="1:20" hidden="1" x14ac:dyDescent="0.45">
      <c r="A2604" s="29" t="s">
        <v>3065</v>
      </c>
      <c r="B2604" s="29" t="s">
        <v>30</v>
      </c>
      <c r="C2604" s="29" t="s">
        <v>36</v>
      </c>
      <c r="D2604" s="29" t="s">
        <v>52</v>
      </c>
      <c r="E2604" s="29" t="s">
        <v>51</v>
      </c>
      <c r="F2604" t="s">
        <v>222</v>
      </c>
      <c r="G2604" t="s">
        <v>223</v>
      </c>
      <c r="H2604" t="s">
        <v>284</v>
      </c>
      <c r="I2604" t="s">
        <v>275</v>
      </c>
      <c r="J2604" t="s">
        <v>228</v>
      </c>
      <c r="K2604" t="s">
        <v>38</v>
      </c>
      <c r="M2604" t="s">
        <v>228</v>
      </c>
      <c r="N2604" t="s">
        <v>30</v>
      </c>
      <c r="O2604">
        <v>3.3</v>
      </c>
      <c r="P2604" t="s">
        <v>229</v>
      </c>
      <c r="Q2604"/>
      <c r="R2604">
        <v>1.6</v>
      </c>
      <c r="S2604">
        <v>6.6</v>
      </c>
      <c r="T2604" t="s">
        <v>241</v>
      </c>
    </row>
    <row r="2605" spans="1:20" hidden="1" x14ac:dyDescent="0.45">
      <c r="C2605" s="29" t="s">
        <v>36</v>
      </c>
      <c r="D2605" s="29" t="s">
        <v>52</v>
      </c>
      <c r="E2605" s="29" t="s">
        <v>51</v>
      </c>
      <c r="F2605" t="s">
        <v>222</v>
      </c>
      <c r="G2605" t="s">
        <v>223</v>
      </c>
      <c r="H2605" t="s">
        <v>284</v>
      </c>
      <c r="I2605" t="s">
        <v>275</v>
      </c>
      <c r="J2605" t="s">
        <v>228</v>
      </c>
      <c r="K2605" t="s">
        <v>38</v>
      </c>
      <c r="M2605" t="s">
        <v>228</v>
      </c>
      <c r="N2605" t="s">
        <v>236</v>
      </c>
      <c r="O2605">
        <v>172</v>
      </c>
      <c r="P2605" t="s">
        <v>237</v>
      </c>
      <c r="Q2605"/>
      <c r="R2605">
        <v>86</v>
      </c>
      <c r="S2605">
        <v>344</v>
      </c>
      <c r="T2605" t="s">
        <v>285</v>
      </c>
    </row>
    <row r="2606" spans="1:20" hidden="1" x14ac:dyDescent="0.45">
      <c r="C2606" s="29" t="s">
        <v>36</v>
      </c>
      <c r="D2606" s="29" t="s">
        <v>52</v>
      </c>
      <c r="E2606" s="29" t="s">
        <v>113</v>
      </c>
      <c r="F2606" t="s">
        <v>222</v>
      </c>
      <c r="G2606" t="s">
        <v>223</v>
      </c>
      <c r="H2606" t="s">
        <v>286</v>
      </c>
      <c r="I2606" t="s">
        <v>275</v>
      </c>
      <c r="J2606" t="s">
        <v>228</v>
      </c>
      <c r="K2606" t="s">
        <v>112</v>
      </c>
      <c r="M2606" t="s">
        <v>228</v>
      </c>
      <c r="N2606" t="s">
        <v>253</v>
      </c>
      <c r="O2606">
        <v>0.9</v>
      </c>
      <c r="P2606" t="s">
        <v>234</v>
      </c>
      <c r="Q2606"/>
      <c r="R2606">
        <v>0.627</v>
      </c>
      <c r="S2606">
        <v>1.46</v>
      </c>
      <c r="T2606" t="s">
        <v>263</v>
      </c>
    </row>
    <row r="2607" spans="1:20" hidden="1" x14ac:dyDescent="0.45">
      <c r="C2607" s="29" t="s">
        <v>36</v>
      </c>
      <c r="D2607" s="29" t="s">
        <v>52</v>
      </c>
      <c r="E2607" s="29" t="s">
        <v>113</v>
      </c>
      <c r="F2607" t="s">
        <v>222</v>
      </c>
      <c r="G2607" t="s">
        <v>223</v>
      </c>
      <c r="H2607" t="s">
        <v>286</v>
      </c>
      <c r="I2607" t="s">
        <v>275</v>
      </c>
      <c r="J2607" t="s">
        <v>228</v>
      </c>
      <c r="K2607" t="s">
        <v>112</v>
      </c>
      <c r="M2607" t="s">
        <v>228</v>
      </c>
      <c r="N2607" t="s">
        <v>262</v>
      </c>
      <c r="O2607">
        <v>1.4</v>
      </c>
      <c r="P2607" t="s">
        <v>234</v>
      </c>
      <c r="Q2607"/>
      <c r="R2607">
        <v>1.02</v>
      </c>
      <c r="S2607">
        <v>2.38</v>
      </c>
      <c r="T2607" t="s">
        <v>263</v>
      </c>
    </row>
    <row r="2608" spans="1:20" hidden="1" x14ac:dyDescent="0.45">
      <c r="C2608" s="29" t="s">
        <v>36</v>
      </c>
      <c r="D2608" s="29" t="s">
        <v>52</v>
      </c>
      <c r="E2608" s="29" t="s">
        <v>113</v>
      </c>
      <c r="F2608" t="s">
        <v>222</v>
      </c>
      <c r="G2608" t="s">
        <v>223</v>
      </c>
      <c r="H2608" t="s">
        <v>286</v>
      </c>
      <c r="I2608" t="s">
        <v>275</v>
      </c>
      <c r="J2608" t="s">
        <v>228</v>
      </c>
      <c r="K2608" t="s">
        <v>112</v>
      </c>
      <c r="M2608" t="s">
        <v>228</v>
      </c>
      <c r="N2608" t="s">
        <v>242</v>
      </c>
      <c r="O2608">
        <v>4.5</v>
      </c>
      <c r="P2608" t="s">
        <v>234</v>
      </c>
      <c r="Q2608"/>
      <c r="R2608">
        <v>3.2</v>
      </c>
      <c r="S2608">
        <v>7.46</v>
      </c>
      <c r="T2608" t="s">
        <v>263</v>
      </c>
    </row>
    <row r="2609" spans="1:20" hidden="1" x14ac:dyDescent="0.45">
      <c r="A2609" s="29" t="s">
        <v>3065</v>
      </c>
      <c r="B2609" s="29" t="s">
        <v>27</v>
      </c>
      <c r="C2609" s="29" t="s">
        <v>36</v>
      </c>
      <c r="D2609" s="29" t="s">
        <v>52</v>
      </c>
      <c r="E2609" s="29" t="s">
        <v>113</v>
      </c>
      <c r="F2609" t="s">
        <v>222</v>
      </c>
      <c r="G2609" t="s">
        <v>223</v>
      </c>
      <c r="H2609" t="s">
        <v>286</v>
      </c>
      <c r="I2609" t="s">
        <v>275</v>
      </c>
      <c r="J2609" t="s">
        <v>228</v>
      </c>
      <c r="K2609" t="s">
        <v>112</v>
      </c>
      <c r="M2609" t="s">
        <v>228</v>
      </c>
      <c r="N2609" t="s">
        <v>27</v>
      </c>
      <c r="O2609">
        <v>7.7</v>
      </c>
      <c r="P2609" t="s">
        <v>237</v>
      </c>
      <c r="Q2609">
        <f>O2609/'Electricity Calcs'!$B$2</f>
        <v>8.1239300651740004E-6</v>
      </c>
      <c r="R2609">
        <v>2</v>
      </c>
      <c r="S2609">
        <v>200</v>
      </c>
      <c r="T2609" t="s">
        <v>263</v>
      </c>
    </row>
    <row r="2610" spans="1:20" hidden="1" x14ac:dyDescent="0.45">
      <c r="C2610" s="29" t="s">
        <v>36</v>
      </c>
      <c r="D2610" s="29" t="s">
        <v>52</v>
      </c>
      <c r="E2610" s="29" t="s">
        <v>113</v>
      </c>
      <c r="F2610" t="s">
        <v>222</v>
      </c>
      <c r="G2610" t="s">
        <v>223</v>
      </c>
      <c r="H2610" t="s">
        <v>286</v>
      </c>
      <c r="I2610" t="s">
        <v>275</v>
      </c>
      <c r="J2610" t="s">
        <v>228</v>
      </c>
      <c r="K2610" t="s">
        <v>112</v>
      </c>
      <c r="M2610" t="s">
        <v>228</v>
      </c>
      <c r="N2610" t="s">
        <v>236</v>
      </c>
      <c r="O2610">
        <v>11.4</v>
      </c>
      <c r="P2610" t="s">
        <v>237</v>
      </c>
      <c r="Q2610"/>
      <c r="R2610">
        <v>3</v>
      </c>
      <c r="S2610">
        <v>300</v>
      </c>
      <c r="T2610" t="s">
        <v>263</v>
      </c>
    </row>
    <row r="2611" spans="1:20" hidden="1" x14ac:dyDescent="0.45">
      <c r="C2611" s="29" t="s">
        <v>36</v>
      </c>
      <c r="D2611" s="29" t="s">
        <v>52</v>
      </c>
      <c r="E2611" s="29" t="s">
        <v>115</v>
      </c>
      <c r="F2611" t="s">
        <v>222</v>
      </c>
      <c r="G2611" t="s">
        <v>223</v>
      </c>
      <c r="H2611" t="s">
        <v>289</v>
      </c>
      <c r="I2611" t="s">
        <v>275</v>
      </c>
      <c r="J2611" t="s">
        <v>228</v>
      </c>
      <c r="K2611" t="s">
        <v>269</v>
      </c>
      <c r="M2611" t="s">
        <v>228</v>
      </c>
      <c r="N2611" t="s">
        <v>265</v>
      </c>
      <c r="O2611">
        <v>1</v>
      </c>
      <c r="P2611" t="s">
        <v>234</v>
      </c>
      <c r="Q2611"/>
      <c r="R2611">
        <v>0.2</v>
      </c>
      <c r="S2611">
        <v>5</v>
      </c>
      <c r="T2611" t="s">
        <v>1191</v>
      </c>
    </row>
    <row r="2612" spans="1:20" hidden="1" x14ac:dyDescent="0.45">
      <c r="C2612" s="29" t="s">
        <v>36</v>
      </c>
      <c r="D2612" s="29" t="s">
        <v>52</v>
      </c>
      <c r="E2612" s="29" t="s">
        <v>115</v>
      </c>
      <c r="F2612" t="s">
        <v>222</v>
      </c>
      <c r="G2612" t="s">
        <v>223</v>
      </c>
      <c r="H2612" t="s">
        <v>268</v>
      </c>
      <c r="I2612" t="s">
        <v>225</v>
      </c>
      <c r="J2612" t="s">
        <v>256</v>
      </c>
      <c r="K2612" t="s">
        <v>269</v>
      </c>
      <c r="M2612" t="s">
        <v>228</v>
      </c>
      <c r="N2612" t="s">
        <v>240</v>
      </c>
      <c r="O2612">
        <v>15</v>
      </c>
      <c r="P2612" t="s">
        <v>234</v>
      </c>
      <c r="Q2612"/>
      <c r="R2612">
        <v>10.6</v>
      </c>
      <c r="S2612">
        <v>24.7</v>
      </c>
      <c r="T2612" t="s">
        <v>271</v>
      </c>
    </row>
    <row r="2613" spans="1:20" hidden="1" x14ac:dyDescent="0.45">
      <c r="C2613" s="29" t="s">
        <v>36</v>
      </c>
      <c r="D2613" s="29" t="s">
        <v>52</v>
      </c>
      <c r="E2613" s="29" t="s">
        <v>76</v>
      </c>
      <c r="F2613" t="s">
        <v>222</v>
      </c>
      <c r="G2613" t="s">
        <v>223</v>
      </c>
      <c r="H2613" t="s">
        <v>251</v>
      </c>
      <c r="I2613" t="s">
        <v>225</v>
      </c>
      <c r="J2613" t="s">
        <v>252</v>
      </c>
      <c r="K2613" t="s">
        <v>37</v>
      </c>
      <c r="M2613" t="s">
        <v>228</v>
      </c>
      <c r="N2613" t="s">
        <v>303</v>
      </c>
      <c r="O2613">
        <v>0.2</v>
      </c>
      <c r="P2613" t="s">
        <v>234</v>
      </c>
      <c r="Q2613"/>
      <c r="R2613">
        <v>0.04</v>
      </c>
      <c r="S2613">
        <v>1</v>
      </c>
      <c r="T2613" t="s">
        <v>248</v>
      </c>
    </row>
    <row r="2614" spans="1:20" hidden="1" x14ac:dyDescent="0.45">
      <c r="C2614" s="29" t="s">
        <v>36</v>
      </c>
      <c r="D2614" s="29" t="s">
        <v>52</v>
      </c>
      <c r="E2614" s="29" t="s">
        <v>76</v>
      </c>
      <c r="F2614" t="s">
        <v>222</v>
      </c>
      <c r="G2614" t="s">
        <v>223</v>
      </c>
      <c r="H2614" t="s">
        <v>251</v>
      </c>
      <c r="I2614" t="s">
        <v>225</v>
      </c>
      <c r="J2614" t="s">
        <v>252</v>
      </c>
      <c r="K2614" t="s">
        <v>37</v>
      </c>
      <c r="M2614" t="s">
        <v>228</v>
      </c>
      <c r="N2614" t="s">
        <v>272</v>
      </c>
      <c r="O2614">
        <v>1.8</v>
      </c>
      <c r="P2614" t="s">
        <v>257</v>
      </c>
      <c r="Q2614"/>
      <c r="R2614">
        <v>0.36</v>
      </c>
      <c r="S2614">
        <v>9</v>
      </c>
      <c r="T2614" t="s">
        <v>248</v>
      </c>
    </row>
    <row r="2615" spans="1:20" hidden="1" x14ac:dyDescent="0.45">
      <c r="C2615" s="29" t="s">
        <v>36</v>
      </c>
      <c r="D2615" s="29" t="s">
        <v>52</v>
      </c>
      <c r="E2615" s="29" t="s">
        <v>115</v>
      </c>
      <c r="F2615" t="s">
        <v>222</v>
      </c>
      <c r="G2615" t="s">
        <v>223</v>
      </c>
      <c r="H2615" t="s">
        <v>289</v>
      </c>
      <c r="I2615" t="s">
        <v>275</v>
      </c>
      <c r="J2615" t="s">
        <v>228</v>
      </c>
      <c r="K2615" t="s">
        <v>269</v>
      </c>
      <c r="M2615" t="s">
        <v>228</v>
      </c>
      <c r="N2615" t="s">
        <v>358</v>
      </c>
      <c r="O2615">
        <v>29</v>
      </c>
      <c r="P2615" t="s">
        <v>257</v>
      </c>
      <c r="Q2615"/>
      <c r="R2615">
        <v>2.9</v>
      </c>
      <c r="S2615">
        <v>290</v>
      </c>
      <c r="T2615" t="s">
        <v>258</v>
      </c>
    </row>
    <row r="2616" spans="1:20" hidden="1" x14ac:dyDescent="0.45">
      <c r="A2616" s="29" t="s">
        <v>3065</v>
      </c>
      <c r="B2616" s="29" t="s">
        <v>26</v>
      </c>
      <c r="C2616" s="29" t="s">
        <v>36</v>
      </c>
      <c r="D2616" s="29" t="s">
        <v>52</v>
      </c>
      <c r="E2616" s="29" t="s">
        <v>113</v>
      </c>
      <c r="F2616" t="s">
        <v>222</v>
      </c>
      <c r="G2616" t="s">
        <v>223</v>
      </c>
      <c r="H2616" t="s">
        <v>286</v>
      </c>
      <c r="I2616" t="s">
        <v>275</v>
      </c>
      <c r="J2616" t="s">
        <v>228</v>
      </c>
      <c r="K2616" t="s">
        <v>112</v>
      </c>
      <c r="M2616" t="s">
        <v>228</v>
      </c>
      <c r="N2616" t="s">
        <v>26</v>
      </c>
      <c r="O2616">
        <v>209</v>
      </c>
      <c r="P2616" t="s">
        <v>237</v>
      </c>
      <c r="Q2616">
        <f>O2616/'Electricity Calcs'!$B$2</f>
        <v>2.2050667319758002E-4</v>
      </c>
      <c r="R2616">
        <v>200</v>
      </c>
      <c r="S2616">
        <v>350</v>
      </c>
      <c r="T2616" t="s">
        <v>263</v>
      </c>
    </row>
    <row r="2617" spans="1:20" hidden="1" x14ac:dyDescent="0.45">
      <c r="C2617" s="29" t="s">
        <v>36</v>
      </c>
      <c r="D2617" s="29" t="s">
        <v>52</v>
      </c>
      <c r="E2617" s="29" t="s">
        <v>115</v>
      </c>
      <c r="F2617" t="s">
        <v>222</v>
      </c>
      <c r="G2617" t="s">
        <v>223</v>
      </c>
      <c r="H2617" t="s">
        <v>289</v>
      </c>
      <c r="I2617" t="s">
        <v>275</v>
      </c>
      <c r="J2617" t="s">
        <v>228</v>
      </c>
      <c r="K2617" t="s">
        <v>269</v>
      </c>
      <c r="M2617" t="s">
        <v>228</v>
      </c>
      <c r="N2617" t="s">
        <v>303</v>
      </c>
      <c r="O2617">
        <v>45</v>
      </c>
      <c r="P2617" t="s">
        <v>234</v>
      </c>
      <c r="Q2617"/>
      <c r="R2617">
        <v>32.799999999999997</v>
      </c>
      <c r="S2617">
        <v>76.5</v>
      </c>
      <c r="T2617" t="s">
        <v>271</v>
      </c>
    </row>
    <row r="2618" spans="1:20" hidden="1" x14ac:dyDescent="0.45">
      <c r="C2618" s="29" t="s">
        <v>36</v>
      </c>
      <c r="D2618" s="29" t="s">
        <v>52</v>
      </c>
      <c r="E2618" s="29" t="s">
        <v>115</v>
      </c>
      <c r="F2618" t="s">
        <v>222</v>
      </c>
      <c r="G2618" t="s">
        <v>223</v>
      </c>
      <c r="H2618" t="s">
        <v>289</v>
      </c>
      <c r="I2618" t="s">
        <v>275</v>
      </c>
      <c r="J2618" t="s">
        <v>228</v>
      </c>
      <c r="K2618" t="s">
        <v>269</v>
      </c>
      <c r="M2618" t="s">
        <v>228</v>
      </c>
      <c r="N2618" t="s">
        <v>259</v>
      </c>
      <c r="O2618">
        <v>6.7</v>
      </c>
      <c r="P2618" t="s">
        <v>257</v>
      </c>
      <c r="Q2618"/>
      <c r="R2618">
        <v>2.2000000000000002</v>
      </c>
      <c r="S2618">
        <v>20.100000000000001</v>
      </c>
      <c r="T2618" t="s">
        <v>260</v>
      </c>
    </row>
    <row r="2619" spans="1:20" hidden="1" x14ac:dyDescent="0.45">
      <c r="A2619" s="29" t="s">
        <v>3065</v>
      </c>
      <c r="B2619" s="29" t="s">
        <v>26</v>
      </c>
      <c r="C2619" s="29" t="s">
        <v>36</v>
      </c>
      <c r="D2619" s="29" t="s">
        <v>52</v>
      </c>
      <c r="E2619" s="29" t="s">
        <v>115</v>
      </c>
      <c r="F2619" t="s">
        <v>222</v>
      </c>
      <c r="G2619" t="s">
        <v>223</v>
      </c>
      <c r="H2619" t="s">
        <v>289</v>
      </c>
      <c r="I2619" t="s">
        <v>275</v>
      </c>
      <c r="J2619" t="s">
        <v>228</v>
      </c>
      <c r="K2619" t="s">
        <v>269</v>
      </c>
      <c r="M2619" t="s">
        <v>228</v>
      </c>
      <c r="N2619" t="s">
        <v>26</v>
      </c>
      <c r="O2619">
        <v>247</v>
      </c>
      <c r="P2619" t="s">
        <v>237</v>
      </c>
      <c r="Q2619">
        <f>O2619/'Electricity Calcs'!$B$2</f>
        <v>2.6059879559714E-4</v>
      </c>
      <c r="R2619">
        <v>143</v>
      </c>
      <c r="S2619">
        <v>571</v>
      </c>
      <c r="T2619" t="s">
        <v>271</v>
      </c>
    </row>
    <row r="2620" spans="1:20" hidden="1" x14ac:dyDescent="0.45">
      <c r="A2620" s="29" t="s">
        <v>3065</v>
      </c>
      <c r="B2620" s="29" t="s">
        <v>24</v>
      </c>
      <c r="C2620" s="29" t="s">
        <v>36</v>
      </c>
      <c r="D2620" s="29" t="s">
        <v>52</v>
      </c>
      <c r="E2620" s="29" t="s">
        <v>115</v>
      </c>
      <c r="F2620" t="s">
        <v>222</v>
      </c>
      <c r="G2620" t="s">
        <v>223</v>
      </c>
      <c r="H2620" t="s">
        <v>289</v>
      </c>
      <c r="I2620" t="s">
        <v>275</v>
      </c>
      <c r="J2620" t="s">
        <v>228</v>
      </c>
      <c r="K2620" t="s">
        <v>269</v>
      </c>
      <c r="M2620" t="s">
        <v>228</v>
      </c>
      <c r="N2620" t="s">
        <v>261</v>
      </c>
      <c r="O2620">
        <v>1.4</v>
      </c>
      <c r="P2620" t="s">
        <v>237</v>
      </c>
      <c r="Q2620">
        <f>O2620/'Electricity Calcs'!$B$2</f>
        <v>1.477078193668E-6</v>
      </c>
      <c r="R2620">
        <v>0.84</v>
      </c>
      <c r="S2620">
        <v>3.36</v>
      </c>
      <c r="T2620" t="s">
        <v>271</v>
      </c>
    </row>
    <row r="2621" spans="1:20" hidden="1" x14ac:dyDescent="0.45">
      <c r="C2621" s="29" t="s">
        <v>36</v>
      </c>
      <c r="D2621" s="29" t="s">
        <v>52</v>
      </c>
      <c r="E2621" s="29" t="s">
        <v>115</v>
      </c>
      <c r="F2621" t="s">
        <v>222</v>
      </c>
      <c r="G2621" t="s">
        <v>223</v>
      </c>
      <c r="H2621" t="s">
        <v>289</v>
      </c>
      <c r="I2621" t="s">
        <v>275</v>
      </c>
      <c r="J2621" t="s">
        <v>228</v>
      </c>
      <c r="K2621" t="s">
        <v>269</v>
      </c>
      <c r="M2621" t="s">
        <v>228</v>
      </c>
      <c r="N2621" t="s">
        <v>236</v>
      </c>
      <c r="O2621">
        <v>11.7</v>
      </c>
      <c r="P2621" t="s">
        <v>237</v>
      </c>
      <c r="Q2621"/>
      <c r="R2621">
        <v>1.2</v>
      </c>
      <c r="S2621">
        <v>117</v>
      </c>
      <c r="T2621" t="s">
        <v>271</v>
      </c>
    </row>
    <row r="2622" spans="1:20" hidden="1" x14ac:dyDescent="0.45">
      <c r="C2622" s="29" t="s">
        <v>36</v>
      </c>
      <c r="D2622" s="29" t="s">
        <v>52</v>
      </c>
      <c r="E2622" s="29" t="s">
        <v>115</v>
      </c>
      <c r="F2622" t="s">
        <v>222</v>
      </c>
      <c r="G2622" t="s">
        <v>223</v>
      </c>
      <c r="H2622" t="s">
        <v>289</v>
      </c>
      <c r="I2622" t="s">
        <v>275</v>
      </c>
      <c r="J2622" t="s">
        <v>228</v>
      </c>
      <c r="K2622" t="s">
        <v>269</v>
      </c>
      <c r="M2622" t="s">
        <v>228</v>
      </c>
      <c r="N2622" t="s">
        <v>267</v>
      </c>
      <c r="O2622">
        <v>8.8000000000000007</v>
      </c>
      <c r="P2622" t="s">
        <v>234</v>
      </c>
      <c r="Q2622"/>
      <c r="R2622">
        <v>0.504</v>
      </c>
      <c r="S2622">
        <v>16.8</v>
      </c>
      <c r="T2622" t="s">
        <v>1191</v>
      </c>
    </row>
    <row r="2623" spans="1:20" hidden="1" x14ac:dyDescent="0.45">
      <c r="C2623" s="29" t="s">
        <v>36</v>
      </c>
      <c r="D2623" s="29" t="s">
        <v>52</v>
      </c>
      <c r="E2623" s="29" t="s">
        <v>115</v>
      </c>
      <c r="F2623" t="s">
        <v>222</v>
      </c>
      <c r="G2623" t="s">
        <v>223</v>
      </c>
      <c r="H2623" t="s">
        <v>289</v>
      </c>
      <c r="I2623" t="s">
        <v>275</v>
      </c>
      <c r="J2623" t="s">
        <v>228</v>
      </c>
      <c r="K2623" t="s">
        <v>269</v>
      </c>
      <c r="M2623" t="s">
        <v>228</v>
      </c>
      <c r="N2623" t="s">
        <v>253</v>
      </c>
      <c r="O2623">
        <v>1.8</v>
      </c>
      <c r="P2623" t="s">
        <v>234</v>
      </c>
      <c r="Q2623"/>
      <c r="R2623">
        <v>1.29</v>
      </c>
      <c r="S2623">
        <v>3</v>
      </c>
      <c r="T2623" t="s">
        <v>271</v>
      </c>
    </row>
    <row r="2624" spans="1:20" hidden="1" x14ac:dyDescent="0.45">
      <c r="C2624" s="29" t="s">
        <v>36</v>
      </c>
      <c r="D2624" s="29" t="s">
        <v>52</v>
      </c>
      <c r="E2624" s="29" t="s">
        <v>115</v>
      </c>
      <c r="F2624" t="s">
        <v>222</v>
      </c>
      <c r="G2624" t="s">
        <v>223</v>
      </c>
      <c r="H2624" t="s">
        <v>289</v>
      </c>
      <c r="I2624" t="s">
        <v>275</v>
      </c>
      <c r="J2624" t="s">
        <v>228</v>
      </c>
      <c r="K2624" t="s">
        <v>269</v>
      </c>
      <c r="M2624" t="s">
        <v>228</v>
      </c>
      <c r="N2624" t="s">
        <v>262</v>
      </c>
      <c r="O2624">
        <v>2.9</v>
      </c>
      <c r="P2624" t="s">
        <v>234</v>
      </c>
      <c r="Q2624"/>
      <c r="R2624">
        <v>2.09</v>
      </c>
      <c r="S2624">
        <v>4.88</v>
      </c>
      <c r="T2624" t="s">
        <v>271</v>
      </c>
    </row>
    <row r="2625" spans="2:20" hidden="1" x14ac:dyDescent="0.45">
      <c r="B2625" s="29" t="s">
        <v>27</v>
      </c>
      <c r="C2625" s="29" t="s">
        <v>36</v>
      </c>
      <c r="D2625" s="29" t="s">
        <v>52</v>
      </c>
      <c r="E2625" s="29" t="s">
        <v>196</v>
      </c>
      <c r="F2625" t="s">
        <v>222</v>
      </c>
      <c r="G2625" t="s">
        <v>223</v>
      </c>
      <c r="H2625" t="s">
        <v>293</v>
      </c>
      <c r="I2625" t="s">
        <v>225</v>
      </c>
      <c r="J2625" t="s">
        <v>294</v>
      </c>
      <c r="K2625" t="s">
        <v>19</v>
      </c>
      <c r="M2625" t="s">
        <v>228</v>
      </c>
      <c r="N2625" t="s">
        <v>27</v>
      </c>
      <c r="O2625">
        <v>25.2</v>
      </c>
      <c r="P2625" t="s">
        <v>237</v>
      </c>
      <c r="Q2625">
        <f>O2625/'Electricity Calcs'!$B$2</f>
        <v>2.6587407486024E-5</v>
      </c>
      <c r="R2625">
        <v>1.5</v>
      </c>
      <c r="S2625">
        <v>150</v>
      </c>
      <c r="T2625" t="s">
        <v>295</v>
      </c>
    </row>
    <row r="2626" spans="2:20" hidden="1" x14ac:dyDescent="0.45">
      <c r="C2626" s="29" t="s">
        <v>36</v>
      </c>
      <c r="D2626" s="29" t="s">
        <v>52</v>
      </c>
      <c r="E2626" s="29" t="s">
        <v>115</v>
      </c>
      <c r="F2626" t="s">
        <v>222</v>
      </c>
      <c r="G2626" t="s">
        <v>223</v>
      </c>
      <c r="H2626" t="s">
        <v>296</v>
      </c>
      <c r="I2626" t="s">
        <v>225</v>
      </c>
      <c r="J2626" t="s">
        <v>297</v>
      </c>
      <c r="K2626" t="s">
        <v>298</v>
      </c>
      <c r="M2626" t="s">
        <v>228</v>
      </c>
      <c r="N2626" t="s">
        <v>303</v>
      </c>
      <c r="O2626">
        <v>45</v>
      </c>
      <c r="P2626" t="s">
        <v>234</v>
      </c>
      <c r="Q2626"/>
      <c r="R2626">
        <v>32.799999999999997</v>
      </c>
      <c r="S2626">
        <v>76.5</v>
      </c>
      <c r="T2626" t="s">
        <v>271</v>
      </c>
    </row>
    <row r="2627" spans="2:20" hidden="1" x14ac:dyDescent="0.45">
      <c r="C2627" s="29" t="s">
        <v>36</v>
      </c>
      <c r="D2627" s="29" t="s">
        <v>52</v>
      </c>
      <c r="E2627" s="29" t="s">
        <v>115</v>
      </c>
      <c r="F2627" t="s">
        <v>222</v>
      </c>
      <c r="G2627" t="s">
        <v>223</v>
      </c>
      <c r="H2627" t="s">
        <v>296</v>
      </c>
      <c r="I2627" t="s">
        <v>225</v>
      </c>
      <c r="J2627" t="s">
        <v>297</v>
      </c>
      <c r="K2627" t="s">
        <v>298</v>
      </c>
      <c r="M2627" t="s">
        <v>228</v>
      </c>
      <c r="N2627" t="s">
        <v>267</v>
      </c>
      <c r="O2627">
        <v>8.8000000000000007</v>
      </c>
      <c r="P2627" t="s">
        <v>234</v>
      </c>
      <c r="Q2627"/>
      <c r="R2627">
        <v>0.504</v>
      </c>
      <c r="S2627">
        <v>16.8</v>
      </c>
      <c r="T2627" t="s">
        <v>1191</v>
      </c>
    </row>
    <row r="2628" spans="2:20" hidden="1" x14ac:dyDescent="0.45">
      <c r="C2628" s="29" t="s">
        <v>36</v>
      </c>
      <c r="D2628" s="29" t="s">
        <v>52</v>
      </c>
      <c r="E2628" s="29" t="s">
        <v>196</v>
      </c>
      <c r="F2628" t="s">
        <v>222</v>
      </c>
      <c r="G2628" t="s">
        <v>223</v>
      </c>
      <c r="H2628" t="s">
        <v>293</v>
      </c>
      <c r="I2628" t="s">
        <v>225</v>
      </c>
      <c r="J2628" t="s">
        <v>294</v>
      </c>
      <c r="K2628" t="s">
        <v>19</v>
      </c>
      <c r="M2628" t="s">
        <v>228</v>
      </c>
      <c r="N2628" t="s">
        <v>240</v>
      </c>
      <c r="O2628">
        <v>4.5599999999999996</v>
      </c>
      <c r="P2628" t="s">
        <v>234</v>
      </c>
      <c r="Q2628"/>
      <c r="R2628">
        <v>2.2799999999999998</v>
      </c>
      <c r="S2628">
        <v>9.11</v>
      </c>
      <c r="T2628" t="s">
        <v>280</v>
      </c>
    </row>
    <row r="2629" spans="2:20" hidden="1" x14ac:dyDescent="0.45">
      <c r="C2629" s="29" t="s">
        <v>36</v>
      </c>
      <c r="D2629" s="29" t="s">
        <v>52</v>
      </c>
      <c r="E2629" s="29" t="s">
        <v>115</v>
      </c>
      <c r="F2629" t="s">
        <v>222</v>
      </c>
      <c r="G2629" t="s">
        <v>223</v>
      </c>
      <c r="H2629" t="s">
        <v>296</v>
      </c>
      <c r="I2629" t="s">
        <v>225</v>
      </c>
      <c r="J2629" t="s">
        <v>297</v>
      </c>
      <c r="K2629" t="s">
        <v>298</v>
      </c>
      <c r="M2629" t="s">
        <v>228</v>
      </c>
      <c r="N2629" t="s">
        <v>249</v>
      </c>
      <c r="O2629">
        <v>37</v>
      </c>
      <c r="P2629" t="s">
        <v>257</v>
      </c>
      <c r="Q2629"/>
      <c r="R2629">
        <v>3.7</v>
      </c>
      <c r="S2629">
        <v>370</v>
      </c>
      <c r="T2629" t="s">
        <v>258</v>
      </c>
    </row>
    <row r="2630" spans="2:20" hidden="1" x14ac:dyDescent="0.45">
      <c r="B2630" s="29" t="s">
        <v>26</v>
      </c>
      <c r="C2630" s="29" t="s">
        <v>36</v>
      </c>
      <c r="D2630" s="29" t="s">
        <v>52</v>
      </c>
      <c r="E2630" s="29" t="s">
        <v>73</v>
      </c>
      <c r="F2630" t="s">
        <v>222</v>
      </c>
      <c r="G2630" t="s">
        <v>223</v>
      </c>
      <c r="H2630" t="s">
        <v>299</v>
      </c>
      <c r="I2630" t="s">
        <v>225</v>
      </c>
      <c r="J2630" t="s">
        <v>294</v>
      </c>
      <c r="K2630" t="s">
        <v>18</v>
      </c>
      <c r="M2630" t="s">
        <v>228</v>
      </c>
      <c r="N2630" t="s">
        <v>26</v>
      </c>
      <c r="O2630">
        <v>89</v>
      </c>
      <c r="P2630" t="s">
        <v>237</v>
      </c>
      <c r="Q2630">
        <f>O2630/'Electricity Calcs'!$B$2</f>
        <v>9.3899970883180007E-5</v>
      </c>
      <c r="R2630">
        <v>15</v>
      </c>
      <c r="S2630">
        <v>185</v>
      </c>
      <c r="T2630" t="s">
        <v>288</v>
      </c>
    </row>
    <row r="2631" spans="2:20" hidden="1" x14ac:dyDescent="0.45">
      <c r="C2631" s="29" t="s">
        <v>36</v>
      </c>
      <c r="D2631" s="29" t="s">
        <v>52</v>
      </c>
      <c r="E2631" s="29" t="s">
        <v>73</v>
      </c>
      <c r="F2631" t="s">
        <v>222</v>
      </c>
      <c r="G2631" t="s">
        <v>223</v>
      </c>
      <c r="H2631" t="s">
        <v>299</v>
      </c>
      <c r="I2631" t="s">
        <v>225</v>
      </c>
      <c r="J2631" t="s">
        <v>294</v>
      </c>
      <c r="K2631" t="s">
        <v>18</v>
      </c>
      <c r="M2631" t="s">
        <v>228</v>
      </c>
      <c r="N2631" t="s">
        <v>236</v>
      </c>
      <c r="O2631">
        <v>0.89</v>
      </c>
      <c r="P2631" t="s">
        <v>237</v>
      </c>
      <c r="Q2631"/>
      <c r="R2631">
        <v>0.44500000000000001</v>
      </c>
      <c r="S2631">
        <v>1.34</v>
      </c>
      <c r="T2631" t="s">
        <v>288</v>
      </c>
    </row>
    <row r="2632" spans="2:20" hidden="1" x14ac:dyDescent="0.45">
      <c r="C2632" s="29" t="s">
        <v>36</v>
      </c>
      <c r="D2632" s="29" t="s">
        <v>52</v>
      </c>
      <c r="E2632" s="29" t="s">
        <v>196</v>
      </c>
      <c r="F2632" t="s">
        <v>222</v>
      </c>
      <c r="G2632" t="s">
        <v>223</v>
      </c>
      <c r="H2632" t="s">
        <v>293</v>
      </c>
      <c r="I2632" t="s">
        <v>225</v>
      </c>
      <c r="J2632" t="s">
        <v>294</v>
      </c>
      <c r="K2632" t="s">
        <v>19</v>
      </c>
      <c r="M2632" t="s">
        <v>228</v>
      </c>
      <c r="N2632" t="s">
        <v>265</v>
      </c>
      <c r="O2632">
        <v>5.31</v>
      </c>
      <c r="P2632" t="s">
        <v>234</v>
      </c>
      <c r="Q2632"/>
      <c r="R2632">
        <v>2.66</v>
      </c>
      <c r="S2632">
        <v>10.6</v>
      </c>
      <c r="T2632" t="s">
        <v>280</v>
      </c>
    </row>
    <row r="2633" spans="2:20" hidden="1" x14ac:dyDescent="0.45">
      <c r="C2633" s="29" t="s">
        <v>36</v>
      </c>
      <c r="D2633" s="29" t="s">
        <v>52</v>
      </c>
      <c r="E2633" s="29" t="s">
        <v>196</v>
      </c>
      <c r="F2633" t="s">
        <v>222</v>
      </c>
      <c r="G2633" t="s">
        <v>223</v>
      </c>
      <c r="H2633" t="s">
        <v>293</v>
      </c>
      <c r="I2633" t="s">
        <v>225</v>
      </c>
      <c r="J2633" t="s">
        <v>294</v>
      </c>
      <c r="K2633" t="s">
        <v>19</v>
      </c>
      <c r="M2633" t="s">
        <v>228</v>
      </c>
      <c r="N2633" t="s">
        <v>233</v>
      </c>
      <c r="O2633">
        <v>3.98</v>
      </c>
      <c r="P2633" t="s">
        <v>234</v>
      </c>
      <c r="Q2633"/>
      <c r="R2633">
        <v>1.99</v>
      </c>
      <c r="S2633">
        <v>7.97</v>
      </c>
      <c r="T2633" t="s">
        <v>280</v>
      </c>
    </row>
    <row r="2634" spans="2:20" hidden="1" x14ac:dyDescent="0.45">
      <c r="C2634" s="29" t="s">
        <v>36</v>
      </c>
      <c r="D2634" s="29" t="s">
        <v>52</v>
      </c>
      <c r="E2634" s="29" t="s">
        <v>196</v>
      </c>
      <c r="F2634" t="s">
        <v>222</v>
      </c>
      <c r="G2634" t="s">
        <v>223</v>
      </c>
      <c r="H2634" t="s">
        <v>293</v>
      </c>
      <c r="I2634" t="s">
        <v>225</v>
      </c>
      <c r="J2634" t="s">
        <v>294</v>
      </c>
      <c r="K2634" t="s">
        <v>19</v>
      </c>
      <c r="M2634" t="s">
        <v>228</v>
      </c>
      <c r="N2634" t="s">
        <v>303</v>
      </c>
      <c r="O2634">
        <v>2.06</v>
      </c>
      <c r="P2634" t="s">
        <v>234</v>
      </c>
      <c r="Q2634"/>
      <c r="R2634">
        <v>1.03</v>
      </c>
      <c r="S2634">
        <v>4.12</v>
      </c>
      <c r="T2634" t="s">
        <v>280</v>
      </c>
    </row>
    <row r="2635" spans="2:20" hidden="1" x14ac:dyDescent="0.45">
      <c r="C2635" s="29" t="s">
        <v>36</v>
      </c>
      <c r="D2635" s="29" t="s">
        <v>52</v>
      </c>
      <c r="E2635" s="29" t="s">
        <v>196</v>
      </c>
      <c r="F2635" t="s">
        <v>222</v>
      </c>
      <c r="G2635" t="s">
        <v>223</v>
      </c>
      <c r="H2635" t="s">
        <v>293</v>
      </c>
      <c r="I2635" t="s">
        <v>225</v>
      </c>
      <c r="J2635" t="s">
        <v>294</v>
      </c>
      <c r="K2635" t="s">
        <v>19</v>
      </c>
      <c r="M2635" t="s">
        <v>228</v>
      </c>
      <c r="N2635" t="s">
        <v>242</v>
      </c>
      <c r="O2635">
        <v>2.5499999999999998</v>
      </c>
      <c r="P2635" t="s">
        <v>234</v>
      </c>
      <c r="Q2635"/>
      <c r="R2635">
        <v>1.27</v>
      </c>
      <c r="S2635">
        <v>5.0999999999999996</v>
      </c>
      <c r="T2635" t="s">
        <v>280</v>
      </c>
    </row>
    <row r="2636" spans="2:20" hidden="1" x14ac:dyDescent="0.45">
      <c r="C2636" s="29" t="s">
        <v>36</v>
      </c>
      <c r="D2636" s="29" t="s">
        <v>52</v>
      </c>
      <c r="E2636" s="29" t="s">
        <v>113</v>
      </c>
      <c r="F2636" t="s">
        <v>222</v>
      </c>
      <c r="G2636" t="s">
        <v>223</v>
      </c>
      <c r="H2636" t="s">
        <v>301</v>
      </c>
      <c r="I2636" t="s">
        <v>225</v>
      </c>
      <c r="J2636" t="s">
        <v>294</v>
      </c>
      <c r="K2636" t="s">
        <v>302</v>
      </c>
      <c r="M2636" t="s">
        <v>228</v>
      </c>
      <c r="N2636" t="s">
        <v>279</v>
      </c>
      <c r="O2636">
        <v>4.9000000000000004</v>
      </c>
      <c r="P2636" t="s">
        <v>234</v>
      </c>
      <c r="Q2636"/>
      <c r="R2636">
        <v>3.44</v>
      </c>
      <c r="S2636">
        <v>8.0299999999999994</v>
      </c>
      <c r="T2636" t="s">
        <v>263</v>
      </c>
    </row>
    <row r="2637" spans="2:20" hidden="1" x14ac:dyDescent="0.45">
      <c r="C2637" s="29" t="s">
        <v>36</v>
      </c>
      <c r="D2637" s="29" t="s">
        <v>52</v>
      </c>
      <c r="E2637" s="29" t="s">
        <v>115</v>
      </c>
      <c r="F2637" t="s">
        <v>222</v>
      </c>
      <c r="G2637" t="s">
        <v>223</v>
      </c>
      <c r="H2637" t="s">
        <v>296</v>
      </c>
      <c r="I2637" t="s">
        <v>225</v>
      </c>
      <c r="J2637" t="s">
        <v>297</v>
      </c>
      <c r="K2637" t="s">
        <v>298</v>
      </c>
      <c r="M2637" t="s">
        <v>228</v>
      </c>
      <c r="N2637" t="s">
        <v>279</v>
      </c>
      <c r="O2637">
        <v>9.6999999999999993</v>
      </c>
      <c r="P2637" t="s">
        <v>234</v>
      </c>
      <c r="Q2637"/>
      <c r="R2637">
        <v>7.06</v>
      </c>
      <c r="S2637">
        <v>16.5</v>
      </c>
      <c r="T2637" t="s">
        <v>271</v>
      </c>
    </row>
    <row r="2638" spans="2:20" hidden="1" x14ac:dyDescent="0.45">
      <c r="C2638" s="29" t="s">
        <v>36</v>
      </c>
      <c r="D2638" s="29" t="s">
        <v>52</v>
      </c>
      <c r="E2638" s="29" t="s">
        <v>113</v>
      </c>
      <c r="F2638" t="s">
        <v>222</v>
      </c>
      <c r="G2638" t="s">
        <v>223</v>
      </c>
      <c r="H2638" t="s">
        <v>301</v>
      </c>
      <c r="I2638" t="s">
        <v>225</v>
      </c>
      <c r="J2638" t="s">
        <v>294</v>
      </c>
      <c r="K2638" t="s">
        <v>302</v>
      </c>
      <c r="M2638" t="s">
        <v>228</v>
      </c>
      <c r="N2638" t="s">
        <v>242</v>
      </c>
      <c r="O2638">
        <v>4.5</v>
      </c>
      <c r="P2638" t="s">
        <v>234</v>
      </c>
      <c r="Q2638"/>
      <c r="R2638">
        <v>3.2</v>
      </c>
      <c r="S2638">
        <v>7.46</v>
      </c>
      <c r="T2638" t="s">
        <v>263</v>
      </c>
    </row>
    <row r="2639" spans="2:20" hidden="1" x14ac:dyDescent="0.45">
      <c r="C2639" s="29" t="s">
        <v>36</v>
      </c>
      <c r="D2639" s="29" t="s">
        <v>52</v>
      </c>
      <c r="E2639" s="29" t="s">
        <v>113</v>
      </c>
      <c r="F2639" t="s">
        <v>222</v>
      </c>
      <c r="G2639" t="s">
        <v>223</v>
      </c>
      <c r="H2639" t="s">
        <v>301</v>
      </c>
      <c r="I2639" t="s">
        <v>225</v>
      </c>
      <c r="J2639" t="s">
        <v>294</v>
      </c>
      <c r="K2639" t="s">
        <v>302</v>
      </c>
      <c r="M2639" t="s">
        <v>228</v>
      </c>
      <c r="N2639" t="s">
        <v>265</v>
      </c>
      <c r="O2639">
        <v>7.8</v>
      </c>
      <c r="P2639" t="s">
        <v>234</v>
      </c>
      <c r="Q2639"/>
      <c r="R2639">
        <v>0.23300000000000001</v>
      </c>
      <c r="S2639">
        <v>15.5</v>
      </c>
      <c r="T2639" t="s">
        <v>266</v>
      </c>
    </row>
    <row r="2640" spans="2:20" hidden="1" x14ac:dyDescent="0.45">
      <c r="C2640" s="29" t="s">
        <v>36</v>
      </c>
      <c r="D2640" s="29" t="s">
        <v>52</v>
      </c>
      <c r="E2640" s="29" t="s">
        <v>113</v>
      </c>
      <c r="F2640" t="s">
        <v>222</v>
      </c>
      <c r="G2640" t="s">
        <v>223</v>
      </c>
      <c r="H2640" t="s">
        <v>301</v>
      </c>
      <c r="I2640" t="s">
        <v>225</v>
      </c>
      <c r="J2640" t="s">
        <v>294</v>
      </c>
      <c r="K2640" t="s">
        <v>302</v>
      </c>
      <c r="M2640" t="s">
        <v>228</v>
      </c>
      <c r="N2640" t="s">
        <v>246</v>
      </c>
      <c r="O2640">
        <v>10</v>
      </c>
      <c r="P2640" t="s">
        <v>247</v>
      </c>
      <c r="Q2640"/>
      <c r="R2640">
        <v>5</v>
      </c>
      <c r="S2640">
        <v>15</v>
      </c>
      <c r="T2640" t="s">
        <v>273</v>
      </c>
    </row>
    <row r="2641" spans="2:20" hidden="1" x14ac:dyDescent="0.45">
      <c r="C2641" s="29" t="s">
        <v>36</v>
      </c>
      <c r="D2641" s="29" t="s">
        <v>52</v>
      </c>
      <c r="E2641" s="29" t="s">
        <v>113</v>
      </c>
      <c r="F2641" t="s">
        <v>222</v>
      </c>
      <c r="G2641" t="s">
        <v>223</v>
      </c>
      <c r="H2641" t="s">
        <v>301</v>
      </c>
      <c r="I2641" t="s">
        <v>225</v>
      </c>
      <c r="J2641" t="s">
        <v>294</v>
      </c>
      <c r="K2641" t="s">
        <v>302</v>
      </c>
      <c r="M2641" t="s">
        <v>228</v>
      </c>
      <c r="N2641" t="s">
        <v>253</v>
      </c>
      <c r="O2641">
        <v>0.9</v>
      </c>
      <c r="P2641" t="s">
        <v>234</v>
      </c>
      <c r="Q2641"/>
      <c r="R2641">
        <v>0.627</v>
      </c>
      <c r="S2641">
        <v>1.46</v>
      </c>
      <c r="T2641" t="s">
        <v>263</v>
      </c>
    </row>
    <row r="2642" spans="2:20" hidden="1" x14ac:dyDescent="0.45">
      <c r="B2642" s="29" t="s">
        <v>27</v>
      </c>
      <c r="C2642" s="29" t="s">
        <v>36</v>
      </c>
      <c r="D2642" s="29" t="s">
        <v>52</v>
      </c>
      <c r="E2642" s="29" t="s">
        <v>115</v>
      </c>
      <c r="F2642" t="s">
        <v>222</v>
      </c>
      <c r="G2642" t="s">
        <v>223</v>
      </c>
      <c r="H2642" t="s">
        <v>296</v>
      </c>
      <c r="I2642" t="s">
        <v>225</v>
      </c>
      <c r="J2642" t="s">
        <v>297</v>
      </c>
      <c r="K2642" t="s">
        <v>298</v>
      </c>
      <c r="M2642" t="s">
        <v>228</v>
      </c>
      <c r="N2642" t="s">
        <v>27</v>
      </c>
      <c r="O2642">
        <v>7.9</v>
      </c>
      <c r="P2642" t="s">
        <v>237</v>
      </c>
      <c r="Q2642">
        <f>O2642/'Electricity Calcs'!$B$2</f>
        <v>8.3349412356980011E-6</v>
      </c>
      <c r="R2642">
        <v>1</v>
      </c>
      <c r="S2642">
        <v>79</v>
      </c>
      <c r="T2642" t="s">
        <v>271</v>
      </c>
    </row>
    <row r="2643" spans="2:20" hidden="1" x14ac:dyDescent="0.45">
      <c r="C2643" s="29" t="s">
        <v>36</v>
      </c>
      <c r="D2643" s="29" t="s">
        <v>52</v>
      </c>
      <c r="E2643" s="29" t="s">
        <v>113</v>
      </c>
      <c r="F2643" t="s">
        <v>222</v>
      </c>
      <c r="G2643" t="s">
        <v>223</v>
      </c>
      <c r="H2643" t="s">
        <v>301</v>
      </c>
      <c r="I2643" t="s">
        <v>225</v>
      </c>
      <c r="J2643" t="s">
        <v>294</v>
      </c>
      <c r="K2643" t="s">
        <v>302</v>
      </c>
      <c r="M2643" t="s">
        <v>228</v>
      </c>
      <c r="N2643" t="s">
        <v>246</v>
      </c>
      <c r="O2643">
        <v>10</v>
      </c>
      <c r="P2643" t="s">
        <v>247</v>
      </c>
      <c r="Q2643"/>
      <c r="R2643">
        <v>5</v>
      </c>
      <c r="S2643">
        <v>15</v>
      </c>
      <c r="T2643" t="s">
        <v>273</v>
      </c>
    </row>
    <row r="2644" spans="2:20" hidden="1" x14ac:dyDescent="0.45">
      <c r="C2644" s="29" t="s">
        <v>36</v>
      </c>
      <c r="D2644" s="29" t="s">
        <v>52</v>
      </c>
      <c r="E2644" s="29" t="s">
        <v>115</v>
      </c>
      <c r="F2644" t="s">
        <v>222</v>
      </c>
      <c r="G2644" t="s">
        <v>223</v>
      </c>
      <c r="H2644" t="s">
        <v>296</v>
      </c>
      <c r="I2644" t="s">
        <v>225</v>
      </c>
      <c r="J2644" t="s">
        <v>297</v>
      </c>
      <c r="K2644" t="s">
        <v>298</v>
      </c>
      <c r="M2644" t="s">
        <v>228</v>
      </c>
      <c r="N2644" t="s">
        <v>240</v>
      </c>
      <c r="O2644">
        <v>15</v>
      </c>
      <c r="P2644" t="s">
        <v>234</v>
      </c>
      <c r="Q2644"/>
      <c r="R2644">
        <v>10.6</v>
      </c>
      <c r="S2644">
        <v>24.7</v>
      </c>
      <c r="T2644" t="s">
        <v>271</v>
      </c>
    </row>
    <row r="2645" spans="2:20" hidden="1" x14ac:dyDescent="0.45">
      <c r="C2645" s="29" t="s">
        <v>36</v>
      </c>
      <c r="D2645" s="29" t="s">
        <v>52</v>
      </c>
      <c r="E2645" s="29" t="s">
        <v>115</v>
      </c>
      <c r="F2645" t="s">
        <v>222</v>
      </c>
      <c r="G2645" t="s">
        <v>223</v>
      </c>
      <c r="H2645" t="s">
        <v>296</v>
      </c>
      <c r="I2645" t="s">
        <v>225</v>
      </c>
      <c r="J2645" t="s">
        <v>297</v>
      </c>
      <c r="K2645" t="s">
        <v>298</v>
      </c>
      <c r="M2645" t="s">
        <v>228</v>
      </c>
      <c r="N2645" t="s">
        <v>242</v>
      </c>
      <c r="O2645">
        <v>9.1</v>
      </c>
      <c r="P2645" t="s">
        <v>234</v>
      </c>
      <c r="Q2645"/>
      <c r="R2645">
        <v>6.55</v>
      </c>
      <c r="S2645">
        <v>15.3</v>
      </c>
      <c r="T2645" t="s">
        <v>271</v>
      </c>
    </row>
    <row r="2646" spans="2:20" hidden="1" x14ac:dyDescent="0.45">
      <c r="C2646" s="29" t="s">
        <v>36</v>
      </c>
      <c r="D2646" s="29" t="s">
        <v>52</v>
      </c>
      <c r="E2646" s="29" t="s">
        <v>113</v>
      </c>
      <c r="F2646" t="s">
        <v>222</v>
      </c>
      <c r="G2646" t="s">
        <v>223</v>
      </c>
      <c r="H2646" t="s">
        <v>301</v>
      </c>
      <c r="I2646" t="s">
        <v>225</v>
      </c>
      <c r="J2646" t="s">
        <v>294</v>
      </c>
      <c r="K2646" t="s">
        <v>302</v>
      </c>
      <c r="M2646" t="s">
        <v>228</v>
      </c>
      <c r="N2646" t="s">
        <v>358</v>
      </c>
      <c r="O2646">
        <v>29</v>
      </c>
      <c r="P2646" t="s">
        <v>257</v>
      </c>
      <c r="Q2646"/>
      <c r="R2646">
        <v>2.9</v>
      </c>
      <c r="S2646">
        <v>290</v>
      </c>
      <c r="T2646" t="s">
        <v>258</v>
      </c>
    </row>
    <row r="2647" spans="2:20" hidden="1" x14ac:dyDescent="0.45">
      <c r="B2647" s="29" t="s">
        <v>24</v>
      </c>
      <c r="C2647" s="29" t="s">
        <v>36</v>
      </c>
      <c r="D2647" s="29" t="s">
        <v>52</v>
      </c>
      <c r="E2647" s="29" t="s">
        <v>115</v>
      </c>
      <c r="F2647" t="s">
        <v>222</v>
      </c>
      <c r="G2647" t="s">
        <v>223</v>
      </c>
      <c r="H2647" t="s">
        <v>296</v>
      </c>
      <c r="I2647" t="s">
        <v>225</v>
      </c>
      <c r="J2647" t="s">
        <v>297</v>
      </c>
      <c r="K2647" t="s">
        <v>298</v>
      </c>
      <c r="M2647" t="s">
        <v>228</v>
      </c>
      <c r="N2647" t="s">
        <v>261</v>
      </c>
      <c r="O2647">
        <v>1.4</v>
      </c>
      <c r="P2647" t="s">
        <v>237</v>
      </c>
      <c r="Q2647">
        <f>O2647/'Electricity Calcs'!$B$2</f>
        <v>1.477078193668E-6</v>
      </c>
      <c r="R2647">
        <v>0.84</v>
      </c>
      <c r="S2647">
        <v>3.36</v>
      </c>
      <c r="T2647" t="s">
        <v>271</v>
      </c>
    </row>
    <row r="2648" spans="2:20" hidden="1" x14ac:dyDescent="0.45">
      <c r="C2648" s="29" t="s">
        <v>36</v>
      </c>
      <c r="D2648" s="29" t="s">
        <v>52</v>
      </c>
      <c r="E2648" s="29" t="s">
        <v>113</v>
      </c>
      <c r="F2648" t="s">
        <v>222</v>
      </c>
      <c r="G2648" t="s">
        <v>223</v>
      </c>
      <c r="H2648" t="s">
        <v>304</v>
      </c>
      <c r="I2648" t="s">
        <v>225</v>
      </c>
      <c r="J2648" t="s">
        <v>305</v>
      </c>
      <c r="K2648" t="s">
        <v>302</v>
      </c>
      <c r="M2648" t="s">
        <v>228</v>
      </c>
      <c r="N2648" t="s">
        <v>240</v>
      </c>
      <c r="O2648">
        <v>7.3</v>
      </c>
      <c r="P2648" t="s">
        <v>234</v>
      </c>
      <c r="Q2648"/>
      <c r="R2648">
        <v>5.16</v>
      </c>
      <c r="S2648">
        <v>12</v>
      </c>
      <c r="T2648" t="s">
        <v>263</v>
      </c>
    </row>
    <row r="2649" spans="2:20" hidden="1" x14ac:dyDescent="0.45">
      <c r="C2649" s="29" t="s">
        <v>36</v>
      </c>
      <c r="D2649" s="29" t="s">
        <v>52</v>
      </c>
      <c r="E2649" s="29" t="s">
        <v>113</v>
      </c>
      <c r="F2649" t="s">
        <v>222</v>
      </c>
      <c r="G2649" t="s">
        <v>223</v>
      </c>
      <c r="H2649" t="s">
        <v>304</v>
      </c>
      <c r="I2649" t="s">
        <v>225</v>
      </c>
      <c r="J2649" t="s">
        <v>305</v>
      </c>
      <c r="K2649" t="s">
        <v>302</v>
      </c>
      <c r="M2649" t="s">
        <v>228</v>
      </c>
      <c r="N2649" t="s">
        <v>233</v>
      </c>
      <c r="O2649">
        <v>7.1</v>
      </c>
      <c r="P2649" t="s">
        <v>234</v>
      </c>
      <c r="Q2649"/>
      <c r="R2649">
        <v>5.04</v>
      </c>
      <c r="S2649">
        <v>11.8</v>
      </c>
      <c r="T2649" t="s">
        <v>263</v>
      </c>
    </row>
    <row r="2650" spans="2:20" hidden="1" x14ac:dyDescent="0.45">
      <c r="C2650" s="29" t="s">
        <v>36</v>
      </c>
      <c r="D2650" s="29" t="s">
        <v>52</v>
      </c>
      <c r="E2650" s="29" t="s">
        <v>51</v>
      </c>
      <c r="F2650" t="s">
        <v>222</v>
      </c>
      <c r="G2650" t="s">
        <v>223</v>
      </c>
      <c r="H2650" t="s">
        <v>306</v>
      </c>
      <c r="I2650" t="s">
        <v>225</v>
      </c>
      <c r="J2650" t="s">
        <v>294</v>
      </c>
      <c r="K2650" t="s">
        <v>307</v>
      </c>
      <c r="M2650" t="s">
        <v>228</v>
      </c>
      <c r="N2650" t="s">
        <v>358</v>
      </c>
      <c r="O2650">
        <v>1.55E-2</v>
      </c>
      <c r="P2650" t="s">
        <v>234</v>
      </c>
      <c r="Q2650"/>
      <c r="R2650">
        <v>7.7400000000000004E-3</v>
      </c>
      <c r="S2650">
        <v>2.3199999999999998E-2</v>
      </c>
      <c r="T2650" t="s">
        <v>285</v>
      </c>
    </row>
    <row r="2651" spans="2:20" hidden="1" x14ac:dyDescent="0.45">
      <c r="B2651" s="29" t="s">
        <v>25</v>
      </c>
      <c r="C2651" s="29" t="s">
        <v>36</v>
      </c>
      <c r="D2651" s="29" t="s">
        <v>52</v>
      </c>
      <c r="E2651" s="29" t="s">
        <v>113</v>
      </c>
      <c r="F2651" t="s">
        <v>222</v>
      </c>
      <c r="G2651" t="s">
        <v>223</v>
      </c>
      <c r="H2651" t="s">
        <v>304</v>
      </c>
      <c r="I2651" t="s">
        <v>225</v>
      </c>
      <c r="J2651" t="s">
        <v>305</v>
      </c>
      <c r="K2651" t="s">
        <v>302</v>
      </c>
      <c r="M2651" t="s">
        <v>228</v>
      </c>
      <c r="N2651" t="s">
        <v>25</v>
      </c>
      <c r="O2651">
        <v>8.6999999999999993</v>
      </c>
      <c r="P2651" t="s">
        <v>237</v>
      </c>
      <c r="Q2651">
        <f>O2651/'Electricity Calcs'!$B$2</f>
        <v>9.1789859177940004E-6</v>
      </c>
      <c r="R2651">
        <v>6.15</v>
      </c>
      <c r="S2651">
        <v>150</v>
      </c>
      <c r="T2651" t="s">
        <v>263</v>
      </c>
    </row>
    <row r="2652" spans="2:20" hidden="1" x14ac:dyDescent="0.45">
      <c r="B2652" s="29" t="s">
        <v>25</v>
      </c>
      <c r="C2652" s="29" t="s">
        <v>36</v>
      </c>
      <c r="D2652" s="29" t="s">
        <v>52</v>
      </c>
      <c r="E2652" s="29" t="s">
        <v>113</v>
      </c>
      <c r="F2652" t="s">
        <v>222</v>
      </c>
      <c r="G2652" t="s">
        <v>223</v>
      </c>
      <c r="H2652" t="s">
        <v>304</v>
      </c>
      <c r="I2652" t="s">
        <v>225</v>
      </c>
      <c r="J2652" t="s">
        <v>305</v>
      </c>
      <c r="K2652" t="s">
        <v>302</v>
      </c>
      <c r="M2652" t="s">
        <v>228</v>
      </c>
      <c r="N2652" t="s">
        <v>25</v>
      </c>
      <c r="O2652">
        <v>8.6999999999999993</v>
      </c>
      <c r="P2652" t="s">
        <v>237</v>
      </c>
      <c r="Q2652">
        <f>O2652/'Electricity Calcs'!$B$2</f>
        <v>9.1789859177940004E-6</v>
      </c>
      <c r="R2652">
        <v>6.15</v>
      </c>
      <c r="S2652">
        <v>150</v>
      </c>
      <c r="T2652" t="s">
        <v>263</v>
      </c>
    </row>
    <row r="2653" spans="2:20" hidden="1" x14ac:dyDescent="0.45">
      <c r="C2653" s="29" t="s">
        <v>36</v>
      </c>
      <c r="D2653" s="29" t="s">
        <v>52</v>
      </c>
      <c r="E2653" s="29" t="s">
        <v>113</v>
      </c>
      <c r="F2653" t="s">
        <v>222</v>
      </c>
      <c r="G2653" t="s">
        <v>223</v>
      </c>
      <c r="H2653" t="s">
        <v>255</v>
      </c>
      <c r="I2653" t="s">
        <v>225</v>
      </c>
      <c r="J2653" t="s">
        <v>256</v>
      </c>
      <c r="K2653" t="s">
        <v>112</v>
      </c>
      <c r="M2653" t="s">
        <v>228</v>
      </c>
      <c r="N2653" t="s">
        <v>236</v>
      </c>
      <c r="O2653">
        <v>8.4</v>
      </c>
      <c r="P2653" t="s">
        <v>237</v>
      </c>
      <c r="Q2653"/>
      <c r="R2653">
        <v>7.5</v>
      </c>
      <c r="S2653">
        <v>30</v>
      </c>
      <c r="T2653" t="s">
        <v>263</v>
      </c>
    </row>
    <row r="2654" spans="2:20" hidden="1" x14ac:dyDescent="0.45">
      <c r="C2654" s="29" t="s">
        <v>36</v>
      </c>
      <c r="D2654" s="29" t="s">
        <v>52</v>
      </c>
      <c r="E2654" s="29" t="s">
        <v>113</v>
      </c>
      <c r="F2654" t="s">
        <v>222</v>
      </c>
      <c r="G2654" t="s">
        <v>223</v>
      </c>
      <c r="H2654" t="s">
        <v>304</v>
      </c>
      <c r="I2654" t="s">
        <v>225</v>
      </c>
      <c r="J2654" t="s">
        <v>305</v>
      </c>
      <c r="K2654" t="s">
        <v>302</v>
      </c>
      <c r="M2654" t="s">
        <v>228</v>
      </c>
      <c r="N2654" t="s">
        <v>249</v>
      </c>
      <c r="O2654">
        <v>29</v>
      </c>
      <c r="P2654" t="s">
        <v>257</v>
      </c>
      <c r="Q2654"/>
      <c r="R2654">
        <v>2.9</v>
      </c>
      <c r="S2654">
        <v>290</v>
      </c>
      <c r="T2654" t="s">
        <v>258</v>
      </c>
    </row>
    <row r="2655" spans="2:20" hidden="1" x14ac:dyDescent="0.45">
      <c r="B2655" s="29" t="s">
        <v>27</v>
      </c>
      <c r="C2655" s="29" t="s">
        <v>36</v>
      </c>
      <c r="D2655" s="29" t="s">
        <v>52</v>
      </c>
      <c r="E2655" s="29" t="s">
        <v>113</v>
      </c>
      <c r="F2655" t="s">
        <v>222</v>
      </c>
      <c r="G2655" t="s">
        <v>223</v>
      </c>
      <c r="H2655" t="s">
        <v>255</v>
      </c>
      <c r="I2655" t="s">
        <v>225</v>
      </c>
      <c r="J2655" t="s">
        <v>256</v>
      </c>
      <c r="K2655" t="s">
        <v>112</v>
      </c>
      <c r="M2655" t="s">
        <v>228</v>
      </c>
      <c r="N2655" t="s">
        <v>27</v>
      </c>
      <c r="O2655">
        <v>7.7</v>
      </c>
      <c r="P2655" t="s">
        <v>237</v>
      </c>
      <c r="Q2655">
        <f>O2655/'Electricity Calcs'!$B$2</f>
        <v>8.1239300651740004E-6</v>
      </c>
      <c r="R2655">
        <v>6</v>
      </c>
      <c r="S2655">
        <v>24</v>
      </c>
      <c r="T2655" t="s">
        <v>263</v>
      </c>
    </row>
    <row r="2656" spans="2:20" hidden="1" x14ac:dyDescent="0.45">
      <c r="B2656" s="29" t="s">
        <v>27</v>
      </c>
      <c r="C2656" s="29" t="s">
        <v>36</v>
      </c>
      <c r="D2656" s="29" t="s">
        <v>52</v>
      </c>
      <c r="E2656" s="29" t="s">
        <v>113</v>
      </c>
      <c r="F2656" t="s">
        <v>222</v>
      </c>
      <c r="G2656" t="s">
        <v>223</v>
      </c>
      <c r="H2656" t="s">
        <v>255</v>
      </c>
      <c r="I2656" t="s">
        <v>225</v>
      </c>
      <c r="J2656" t="s">
        <v>256</v>
      </c>
      <c r="K2656" t="s">
        <v>112</v>
      </c>
      <c r="M2656" t="s">
        <v>228</v>
      </c>
      <c r="N2656" t="s">
        <v>27</v>
      </c>
      <c r="O2656">
        <v>7.7</v>
      </c>
      <c r="P2656" t="s">
        <v>237</v>
      </c>
      <c r="Q2656">
        <f>O2656/'Electricity Calcs'!$B$2</f>
        <v>8.1239300651740004E-6</v>
      </c>
      <c r="R2656">
        <v>6</v>
      </c>
      <c r="S2656">
        <v>24</v>
      </c>
      <c r="T2656" t="s">
        <v>263</v>
      </c>
    </row>
    <row r="2657" spans="2:20" hidden="1" x14ac:dyDescent="0.45">
      <c r="B2657" s="29" t="s">
        <v>24</v>
      </c>
      <c r="C2657" s="29" t="s">
        <v>36</v>
      </c>
      <c r="D2657" s="29" t="s">
        <v>52</v>
      </c>
      <c r="E2657" s="29" t="s">
        <v>196</v>
      </c>
      <c r="F2657" t="s">
        <v>222</v>
      </c>
      <c r="G2657" t="s">
        <v>223</v>
      </c>
      <c r="H2657" t="s">
        <v>293</v>
      </c>
      <c r="I2657" t="s">
        <v>225</v>
      </c>
      <c r="J2657" t="s">
        <v>294</v>
      </c>
      <c r="K2657" t="s">
        <v>19</v>
      </c>
      <c r="M2657" t="s">
        <v>228</v>
      </c>
      <c r="N2657" t="s">
        <v>261</v>
      </c>
      <c r="O2657">
        <v>2.2999999999999998</v>
      </c>
      <c r="P2657" t="s">
        <v>237</v>
      </c>
      <c r="Q2657">
        <f>O2657/'Electricity Calcs'!$B$2</f>
        <v>2.4266284610260001E-6</v>
      </c>
      <c r="R2657">
        <v>1.4</v>
      </c>
      <c r="S2657">
        <v>3.2</v>
      </c>
      <c r="T2657" t="s">
        <v>280</v>
      </c>
    </row>
    <row r="2658" spans="2:20" hidden="1" x14ac:dyDescent="0.45">
      <c r="C2658" s="29" t="s">
        <v>36</v>
      </c>
      <c r="D2658" s="29" t="s">
        <v>52</v>
      </c>
      <c r="E2658" s="29" t="s">
        <v>113</v>
      </c>
      <c r="F2658" t="s">
        <v>222</v>
      </c>
      <c r="G2658" t="s">
        <v>223</v>
      </c>
      <c r="H2658" t="s">
        <v>304</v>
      </c>
      <c r="I2658" t="s">
        <v>225</v>
      </c>
      <c r="J2658" t="s">
        <v>305</v>
      </c>
      <c r="K2658" t="s">
        <v>302</v>
      </c>
      <c r="M2658" t="s">
        <v>228</v>
      </c>
      <c r="N2658" t="s">
        <v>267</v>
      </c>
      <c r="O2658">
        <v>90</v>
      </c>
      <c r="P2658" t="s">
        <v>234</v>
      </c>
      <c r="Q2658"/>
      <c r="R2658">
        <v>0.38800000000000001</v>
      </c>
      <c r="S2658">
        <v>155</v>
      </c>
      <c r="T2658" t="s">
        <v>266</v>
      </c>
    </row>
    <row r="2659" spans="2:20" hidden="1" x14ac:dyDescent="0.45">
      <c r="C2659" s="29" t="s">
        <v>36</v>
      </c>
      <c r="D2659" s="29" t="s">
        <v>52</v>
      </c>
      <c r="E2659" s="29" t="s">
        <v>113</v>
      </c>
      <c r="F2659" t="s">
        <v>222</v>
      </c>
      <c r="G2659" t="s">
        <v>223</v>
      </c>
      <c r="H2659" t="s">
        <v>304</v>
      </c>
      <c r="I2659" t="s">
        <v>225</v>
      </c>
      <c r="J2659" t="s">
        <v>305</v>
      </c>
      <c r="K2659" t="s">
        <v>302</v>
      </c>
      <c r="M2659" t="s">
        <v>228</v>
      </c>
      <c r="N2659" t="s">
        <v>246</v>
      </c>
      <c r="O2659">
        <v>10</v>
      </c>
      <c r="P2659" t="s">
        <v>247</v>
      </c>
      <c r="Q2659"/>
      <c r="R2659">
        <v>5</v>
      </c>
      <c r="S2659">
        <v>15</v>
      </c>
      <c r="T2659" t="s">
        <v>273</v>
      </c>
    </row>
    <row r="2660" spans="2:20" hidden="1" x14ac:dyDescent="0.45">
      <c r="C2660" s="29" t="s">
        <v>36</v>
      </c>
      <c r="D2660" s="29" t="s">
        <v>52</v>
      </c>
      <c r="E2660" s="29" t="s">
        <v>73</v>
      </c>
      <c r="F2660" t="s">
        <v>222</v>
      </c>
      <c r="G2660" t="s">
        <v>223</v>
      </c>
      <c r="H2660" t="s">
        <v>299</v>
      </c>
      <c r="I2660" t="s">
        <v>225</v>
      </c>
      <c r="J2660" t="s">
        <v>294</v>
      </c>
      <c r="K2660" t="s">
        <v>18</v>
      </c>
      <c r="M2660" t="s">
        <v>228</v>
      </c>
      <c r="N2660" t="s">
        <v>272</v>
      </c>
      <c r="O2660">
        <v>0.84</v>
      </c>
      <c r="P2660" t="s">
        <v>257</v>
      </c>
      <c r="Q2660"/>
      <c r="R2660">
        <v>0.28000000000000003</v>
      </c>
      <c r="S2660">
        <v>0.84</v>
      </c>
      <c r="T2660" t="s">
        <v>308</v>
      </c>
    </row>
    <row r="2661" spans="2:20" hidden="1" x14ac:dyDescent="0.45">
      <c r="B2661" s="29" t="s">
        <v>24</v>
      </c>
      <c r="C2661" s="29" t="s">
        <v>36</v>
      </c>
      <c r="D2661" s="29" t="s">
        <v>52</v>
      </c>
      <c r="E2661" s="29" t="s">
        <v>51</v>
      </c>
      <c r="F2661" t="s">
        <v>222</v>
      </c>
      <c r="G2661" t="s">
        <v>223</v>
      </c>
      <c r="H2661" t="s">
        <v>306</v>
      </c>
      <c r="I2661" t="s">
        <v>225</v>
      </c>
      <c r="J2661" t="s">
        <v>294</v>
      </c>
      <c r="K2661" t="s">
        <v>307</v>
      </c>
      <c r="M2661" t="s">
        <v>228</v>
      </c>
      <c r="N2661" t="s">
        <v>261</v>
      </c>
      <c r="O2661">
        <v>7.31</v>
      </c>
      <c r="P2661" t="s">
        <v>237</v>
      </c>
      <c r="Q2661">
        <f>O2661/'Electricity Calcs'!$B$2</f>
        <v>7.7124582826522005E-6</v>
      </c>
      <c r="R2661">
        <v>2.44</v>
      </c>
      <c r="S2661">
        <v>21.9</v>
      </c>
      <c r="T2661" t="s">
        <v>285</v>
      </c>
    </row>
    <row r="2662" spans="2:20" hidden="1" x14ac:dyDescent="0.45">
      <c r="C2662" s="29" t="s">
        <v>36</v>
      </c>
      <c r="D2662" s="29" t="s">
        <v>52</v>
      </c>
      <c r="E2662" s="29" t="s">
        <v>73</v>
      </c>
      <c r="F2662" t="s">
        <v>222</v>
      </c>
      <c r="G2662" t="s">
        <v>223</v>
      </c>
      <c r="H2662" t="s">
        <v>299</v>
      </c>
      <c r="I2662" t="s">
        <v>225</v>
      </c>
      <c r="J2662" t="s">
        <v>294</v>
      </c>
      <c r="K2662" t="s">
        <v>18</v>
      </c>
      <c r="M2662" t="s">
        <v>228</v>
      </c>
      <c r="N2662" t="s">
        <v>246</v>
      </c>
      <c r="O2662">
        <v>0.5</v>
      </c>
      <c r="P2662" t="s">
        <v>247</v>
      </c>
      <c r="Q2662"/>
      <c r="R2662">
        <v>0.25</v>
      </c>
      <c r="S2662">
        <v>0.75</v>
      </c>
      <c r="T2662" t="s">
        <v>283</v>
      </c>
    </row>
    <row r="2663" spans="2:20" hidden="1" x14ac:dyDescent="0.45">
      <c r="B2663" s="29" t="s">
        <v>26</v>
      </c>
      <c r="C2663" s="29" t="s">
        <v>36</v>
      </c>
      <c r="D2663" s="29" t="s">
        <v>52</v>
      </c>
      <c r="E2663" s="29" t="s">
        <v>51</v>
      </c>
      <c r="F2663" t="s">
        <v>222</v>
      </c>
      <c r="G2663" t="s">
        <v>223</v>
      </c>
      <c r="H2663" t="s">
        <v>306</v>
      </c>
      <c r="I2663" t="s">
        <v>225</v>
      </c>
      <c r="J2663" t="s">
        <v>294</v>
      </c>
      <c r="K2663" t="s">
        <v>307</v>
      </c>
      <c r="M2663" t="s">
        <v>228</v>
      </c>
      <c r="N2663" t="s">
        <v>26</v>
      </c>
      <c r="O2663">
        <v>81</v>
      </c>
      <c r="P2663" t="s">
        <v>237</v>
      </c>
      <c r="Q2663">
        <f>O2663/'Electricity Calcs'!$B$2</f>
        <v>8.5459524062220008E-5</v>
      </c>
      <c r="R2663">
        <v>40</v>
      </c>
      <c r="S2663">
        <v>160</v>
      </c>
      <c r="T2663" t="s">
        <v>248</v>
      </c>
    </row>
    <row r="2664" spans="2:20" hidden="1" x14ac:dyDescent="0.45">
      <c r="B2664" s="29" t="s">
        <v>25</v>
      </c>
      <c r="C2664" s="29" t="s">
        <v>36</v>
      </c>
      <c r="D2664" s="29" t="s">
        <v>52</v>
      </c>
      <c r="E2664" s="29" t="s">
        <v>51</v>
      </c>
      <c r="F2664" t="s">
        <v>222</v>
      </c>
      <c r="G2664" t="s">
        <v>223</v>
      </c>
      <c r="H2664" t="s">
        <v>306</v>
      </c>
      <c r="I2664" t="s">
        <v>225</v>
      </c>
      <c r="J2664" t="s">
        <v>294</v>
      </c>
      <c r="K2664" t="s">
        <v>307</v>
      </c>
      <c r="M2664" t="s">
        <v>228</v>
      </c>
      <c r="N2664" t="s">
        <v>25</v>
      </c>
      <c r="O2664">
        <v>90</v>
      </c>
      <c r="P2664" t="s">
        <v>237</v>
      </c>
      <c r="Q2664">
        <f>O2664/'Electricity Calcs'!$B$2</f>
        <v>9.4955026735800004E-5</v>
      </c>
      <c r="R2664">
        <v>45</v>
      </c>
      <c r="S2664">
        <v>180</v>
      </c>
      <c r="T2664" t="s">
        <v>248</v>
      </c>
    </row>
    <row r="2665" spans="2:20" hidden="1" x14ac:dyDescent="0.45">
      <c r="B2665" s="29" t="s">
        <v>24</v>
      </c>
      <c r="C2665" s="29" t="s">
        <v>36</v>
      </c>
      <c r="D2665" s="29" t="s">
        <v>52</v>
      </c>
      <c r="E2665" s="29" t="s">
        <v>51</v>
      </c>
      <c r="F2665" t="s">
        <v>222</v>
      </c>
      <c r="G2665" t="s">
        <v>223</v>
      </c>
      <c r="H2665" t="s">
        <v>306</v>
      </c>
      <c r="I2665" t="s">
        <v>225</v>
      </c>
      <c r="J2665" t="s">
        <v>294</v>
      </c>
      <c r="K2665" t="s">
        <v>307</v>
      </c>
      <c r="M2665" t="s">
        <v>228</v>
      </c>
      <c r="N2665" t="s">
        <v>261</v>
      </c>
      <c r="O2665">
        <v>7.31</v>
      </c>
      <c r="P2665" t="s">
        <v>237</v>
      </c>
      <c r="Q2665">
        <f>O2665/'Electricity Calcs'!$B$2</f>
        <v>7.7124582826522005E-6</v>
      </c>
      <c r="R2665">
        <v>2.44</v>
      </c>
      <c r="S2665">
        <v>21.9</v>
      </c>
      <c r="T2665" t="s">
        <v>285</v>
      </c>
    </row>
    <row r="2666" spans="2:20" hidden="1" x14ac:dyDescent="0.45">
      <c r="C2666" s="29" t="s">
        <v>36</v>
      </c>
      <c r="D2666" s="29" t="s">
        <v>52</v>
      </c>
      <c r="E2666" s="29" t="s">
        <v>73</v>
      </c>
      <c r="F2666" t="s">
        <v>222</v>
      </c>
      <c r="G2666" t="s">
        <v>223</v>
      </c>
      <c r="H2666" t="s">
        <v>299</v>
      </c>
      <c r="I2666" t="s">
        <v>225</v>
      </c>
      <c r="J2666" t="s">
        <v>294</v>
      </c>
      <c r="K2666" t="s">
        <v>18</v>
      </c>
      <c r="M2666" t="s">
        <v>228</v>
      </c>
      <c r="N2666" t="s">
        <v>358</v>
      </c>
      <c r="O2666">
        <v>0.84</v>
      </c>
      <c r="P2666" t="s">
        <v>257</v>
      </c>
      <c r="Q2666"/>
      <c r="R2666">
        <v>0.28000000000000003</v>
      </c>
      <c r="S2666">
        <v>0.84</v>
      </c>
      <c r="T2666" t="s">
        <v>308</v>
      </c>
    </row>
    <row r="2667" spans="2:20" hidden="1" x14ac:dyDescent="0.45">
      <c r="C2667" s="29" t="s">
        <v>36</v>
      </c>
      <c r="D2667" s="29" t="s">
        <v>52</v>
      </c>
      <c r="E2667" s="29" t="s">
        <v>73</v>
      </c>
      <c r="F2667" t="s">
        <v>222</v>
      </c>
      <c r="G2667" t="s">
        <v>223</v>
      </c>
      <c r="H2667" t="s">
        <v>299</v>
      </c>
      <c r="I2667" t="s">
        <v>225</v>
      </c>
      <c r="J2667" t="s">
        <v>294</v>
      </c>
      <c r="K2667" t="s">
        <v>18</v>
      </c>
      <c r="M2667" t="s">
        <v>228</v>
      </c>
      <c r="N2667" t="s">
        <v>240</v>
      </c>
      <c r="O2667">
        <v>1.5E-3</v>
      </c>
      <c r="P2667" t="s">
        <v>234</v>
      </c>
      <c r="Q2667"/>
      <c r="R2667">
        <v>5.0000000000000001E-4</v>
      </c>
      <c r="S2667">
        <v>4.4999999999999997E-3</v>
      </c>
      <c r="T2667" t="s">
        <v>235</v>
      </c>
    </row>
    <row r="2668" spans="2:20" hidden="1" x14ac:dyDescent="0.45">
      <c r="C2668" s="29" t="s">
        <v>36</v>
      </c>
      <c r="D2668" s="29" t="s">
        <v>52</v>
      </c>
      <c r="E2668" s="29" t="s">
        <v>73</v>
      </c>
      <c r="F2668" t="s">
        <v>222</v>
      </c>
      <c r="G2668" t="s">
        <v>223</v>
      </c>
      <c r="H2668" t="s">
        <v>299</v>
      </c>
      <c r="I2668" t="s">
        <v>225</v>
      </c>
      <c r="J2668" t="s">
        <v>294</v>
      </c>
      <c r="K2668" t="s">
        <v>18</v>
      </c>
      <c r="M2668" t="s">
        <v>228</v>
      </c>
      <c r="N2668" t="s">
        <v>303</v>
      </c>
      <c r="O2668">
        <v>1.12E-2</v>
      </c>
      <c r="P2668" t="s">
        <v>234</v>
      </c>
      <c r="Q2668"/>
      <c r="R2668">
        <v>3.7499999999999999E-3</v>
      </c>
      <c r="S2668">
        <v>3.3700000000000001E-2</v>
      </c>
      <c r="T2668" t="s">
        <v>288</v>
      </c>
    </row>
    <row r="2669" spans="2:20" hidden="1" x14ac:dyDescent="0.45">
      <c r="C2669" s="29" t="s">
        <v>36</v>
      </c>
      <c r="D2669" s="29" t="s">
        <v>52</v>
      </c>
      <c r="E2669" s="29" t="s">
        <v>73</v>
      </c>
      <c r="F2669" t="s">
        <v>222</v>
      </c>
      <c r="G2669" t="s">
        <v>223</v>
      </c>
      <c r="H2669" t="s">
        <v>299</v>
      </c>
      <c r="I2669" t="s">
        <v>225</v>
      </c>
      <c r="J2669" t="s">
        <v>294</v>
      </c>
      <c r="K2669" t="s">
        <v>18</v>
      </c>
      <c r="M2669" t="s">
        <v>228</v>
      </c>
      <c r="N2669" t="s">
        <v>279</v>
      </c>
      <c r="O2669">
        <v>5.1000000000000004E-4</v>
      </c>
      <c r="P2669" t="s">
        <v>234</v>
      </c>
      <c r="Q2669"/>
      <c r="R2669">
        <v>1.7000000000000001E-4</v>
      </c>
      <c r="S2669">
        <v>1.5299999999999999E-3</v>
      </c>
      <c r="T2669" t="s">
        <v>235</v>
      </c>
    </row>
    <row r="2670" spans="2:20" hidden="1" x14ac:dyDescent="0.45">
      <c r="C2670" s="29" t="s">
        <v>36</v>
      </c>
      <c r="D2670" s="29" t="s">
        <v>52</v>
      </c>
      <c r="E2670" s="29" t="s">
        <v>51</v>
      </c>
      <c r="F2670" t="s">
        <v>222</v>
      </c>
      <c r="G2670" t="s">
        <v>223</v>
      </c>
      <c r="H2670" t="s">
        <v>306</v>
      </c>
      <c r="I2670" t="s">
        <v>225</v>
      </c>
      <c r="J2670" t="s">
        <v>294</v>
      </c>
      <c r="K2670" t="s">
        <v>307</v>
      </c>
      <c r="M2670" t="s">
        <v>228</v>
      </c>
      <c r="N2670" t="s">
        <v>265</v>
      </c>
      <c r="O2670">
        <v>21.1</v>
      </c>
      <c r="P2670" t="s">
        <v>234</v>
      </c>
      <c r="Q2670"/>
      <c r="R2670">
        <v>12.6</v>
      </c>
      <c r="S2670">
        <v>29.5</v>
      </c>
      <c r="T2670" t="s">
        <v>285</v>
      </c>
    </row>
    <row r="2671" spans="2:20" hidden="1" x14ac:dyDescent="0.45">
      <c r="C2671" s="29" t="s">
        <v>36</v>
      </c>
      <c r="D2671" s="29" t="s">
        <v>52</v>
      </c>
      <c r="E2671" s="29" t="s">
        <v>51</v>
      </c>
      <c r="F2671" t="s">
        <v>222</v>
      </c>
      <c r="G2671" t="s">
        <v>223</v>
      </c>
      <c r="H2671" t="s">
        <v>306</v>
      </c>
      <c r="I2671" t="s">
        <v>225</v>
      </c>
      <c r="J2671" t="s">
        <v>294</v>
      </c>
      <c r="K2671" t="s">
        <v>307</v>
      </c>
      <c r="M2671" t="s">
        <v>228</v>
      </c>
      <c r="N2671" t="s">
        <v>267</v>
      </c>
      <c r="O2671">
        <v>181</v>
      </c>
      <c r="P2671" t="s">
        <v>234</v>
      </c>
      <c r="Q2671"/>
      <c r="R2671">
        <v>108</v>
      </c>
      <c r="S2671">
        <v>253</v>
      </c>
      <c r="T2671" t="s">
        <v>285</v>
      </c>
    </row>
    <row r="2672" spans="2:20" hidden="1" x14ac:dyDescent="0.45">
      <c r="C2672" s="29" t="s">
        <v>36</v>
      </c>
      <c r="D2672" s="29" t="s">
        <v>52</v>
      </c>
      <c r="E2672" s="29" t="s">
        <v>51</v>
      </c>
      <c r="F2672" t="s">
        <v>222</v>
      </c>
      <c r="G2672" t="s">
        <v>223</v>
      </c>
      <c r="H2672" t="s">
        <v>306</v>
      </c>
      <c r="I2672" t="s">
        <v>225</v>
      </c>
      <c r="J2672" t="s">
        <v>294</v>
      </c>
      <c r="K2672" t="s">
        <v>307</v>
      </c>
      <c r="M2672" t="s">
        <v>228</v>
      </c>
      <c r="N2672" t="s">
        <v>264</v>
      </c>
      <c r="O2672">
        <v>1.1200000000000001</v>
      </c>
      <c r="P2672" t="s">
        <v>234</v>
      </c>
      <c r="Q2672"/>
      <c r="R2672">
        <v>0.67100000000000004</v>
      </c>
      <c r="S2672">
        <v>1.57</v>
      </c>
      <c r="T2672" t="s">
        <v>285</v>
      </c>
    </row>
    <row r="2673" spans="2:20" hidden="1" x14ac:dyDescent="0.45">
      <c r="C2673" s="29" t="s">
        <v>36</v>
      </c>
      <c r="D2673" s="29" t="s">
        <v>52</v>
      </c>
      <c r="E2673" s="29" t="s">
        <v>51</v>
      </c>
      <c r="F2673" t="s">
        <v>222</v>
      </c>
      <c r="G2673" t="s">
        <v>223</v>
      </c>
      <c r="H2673" t="s">
        <v>306</v>
      </c>
      <c r="I2673" t="s">
        <v>225</v>
      </c>
      <c r="J2673" t="s">
        <v>294</v>
      </c>
      <c r="K2673" t="s">
        <v>307</v>
      </c>
      <c r="M2673" t="s">
        <v>228</v>
      </c>
      <c r="N2673" t="s">
        <v>249</v>
      </c>
      <c r="O2673">
        <v>4.2999999999999997E-2</v>
      </c>
      <c r="P2673" t="s">
        <v>234</v>
      </c>
      <c r="Q2673"/>
      <c r="R2673">
        <v>2.1499999999999998E-2</v>
      </c>
      <c r="S2673">
        <v>6.4500000000000002E-2</v>
      </c>
      <c r="T2673" t="s">
        <v>285</v>
      </c>
    </row>
    <row r="2674" spans="2:20" hidden="1" x14ac:dyDescent="0.45">
      <c r="C2674" s="29" t="s">
        <v>36</v>
      </c>
      <c r="D2674" s="29" t="s">
        <v>52</v>
      </c>
      <c r="E2674" s="29" t="s">
        <v>51</v>
      </c>
      <c r="F2674" t="s">
        <v>222</v>
      </c>
      <c r="G2674" t="s">
        <v>223</v>
      </c>
      <c r="H2674" t="s">
        <v>306</v>
      </c>
      <c r="I2674" t="s">
        <v>225</v>
      </c>
      <c r="J2674" t="s">
        <v>294</v>
      </c>
      <c r="K2674" t="s">
        <v>307</v>
      </c>
      <c r="M2674" t="s">
        <v>228</v>
      </c>
      <c r="N2674" t="s">
        <v>291</v>
      </c>
      <c r="O2674">
        <v>3.5</v>
      </c>
      <c r="P2674" t="s">
        <v>257</v>
      </c>
      <c r="Q2674"/>
      <c r="R2674">
        <v>0.35</v>
      </c>
      <c r="S2674">
        <v>35</v>
      </c>
      <c r="T2674" t="s">
        <v>285</v>
      </c>
    </row>
    <row r="2675" spans="2:20" hidden="1" x14ac:dyDescent="0.45">
      <c r="C2675" s="29" t="s">
        <v>36</v>
      </c>
      <c r="D2675" s="29" t="s">
        <v>52</v>
      </c>
      <c r="E2675" s="29" t="s">
        <v>51</v>
      </c>
      <c r="F2675" t="s">
        <v>222</v>
      </c>
      <c r="G2675" t="s">
        <v>223</v>
      </c>
      <c r="H2675" t="s">
        <v>306</v>
      </c>
      <c r="I2675" t="s">
        <v>225</v>
      </c>
      <c r="J2675" t="s">
        <v>294</v>
      </c>
      <c r="K2675" t="s">
        <v>307</v>
      </c>
      <c r="M2675" t="s">
        <v>228</v>
      </c>
      <c r="N2675" t="s">
        <v>242</v>
      </c>
      <c r="O2675">
        <v>9.0299999999999994</v>
      </c>
      <c r="P2675" t="s">
        <v>234</v>
      </c>
      <c r="Q2675"/>
      <c r="R2675">
        <v>5.42</v>
      </c>
      <c r="S2675">
        <v>12.6</v>
      </c>
      <c r="T2675" t="s">
        <v>285</v>
      </c>
    </row>
    <row r="2676" spans="2:20" hidden="1" x14ac:dyDescent="0.45">
      <c r="B2676" s="29" t="s">
        <v>43</v>
      </c>
      <c r="C2676" s="29" t="s">
        <v>36</v>
      </c>
      <c r="D2676" s="29" t="s">
        <v>52</v>
      </c>
      <c r="E2676" s="29" t="s">
        <v>51</v>
      </c>
      <c r="F2676" t="s">
        <v>222</v>
      </c>
      <c r="G2676" t="s">
        <v>223</v>
      </c>
      <c r="H2676" t="s">
        <v>306</v>
      </c>
      <c r="I2676" t="s">
        <v>225</v>
      </c>
      <c r="J2676" t="s">
        <v>294</v>
      </c>
      <c r="K2676" t="s">
        <v>307</v>
      </c>
      <c r="M2676" t="s">
        <v>228</v>
      </c>
      <c r="N2676" t="s">
        <v>28</v>
      </c>
      <c r="O2676">
        <v>133</v>
      </c>
      <c r="P2676" t="s">
        <v>237</v>
      </c>
      <c r="Q2676">
        <f>O2676/'Electricity Calcs'!$B$2</f>
        <v>1.4032242839846001E-4</v>
      </c>
      <c r="R2676">
        <v>66</v>
      </c>
      <c r="S2676">
        <v>266</v>
      </c>
      <c r="T2676" t="s">
        <v>285</v>
      </c>
    </row>
    <row r="2677" spans="2:20" hidden="1" x14ac:dyDescent="0.45">
      <c r="C2677" s="29" t="s">
        <v>36</v>
      </c>
      <c r="D2677" s="29" t="s">
        <v>52</v>
      </c>
      <c r="E2677" s="29" t="s">
        <v>51</v>
      </c>
      <c r="F2677" t="s">
        <v>222</v>
      </c>
      <c r="G2677" t="s">
        <v>223</v>
      </c>
      <c r="H2677" t="s">
        <v>306</v>
      </c>
      <c r="I2677" t="s">
        <v>225</v>
      </c>
      <c r="J2677" t="s">
        <v>294</v>
      </c>
      <c r="K2677" t="s">
        <v>307</v>
      </c>
      <c r="M2677" t="s">
        <v>228</v>
      </c>
      <c r="N2677" t="s">
        <v>240</v>
      </c>
      <c r="O2677">
        <v>20.6</v>
      </c>
      <c r="P2677" t="s">
        <v>234</v>
      </c>
      <c r="Q2677"/>
      <c r="R2677">
        <v>12.4</v>
      </c>
      <c r="S2677">
        <v>28.9</v>
      </c>
      <c r="T2677" t="s">
        <v>285</v>
      </c>
    </row>
    <row r="2678" spans="2:20" hidden="1" x14ac:dyDescent="0.45">
      <c r="C2678" s="29" t="s">
        <v>36</v>
      </c>
      <c r="D2678" s="29" t="s">
        <v>52</v>
      </c>
      <c r="E2678" s="29" t="s">
        <v>51</v>
      </c>
      <c r="F2678" t="s">
        <v>222</v>
      </c>
      <c r="G2678" t="s">
        <v>223</v>
      </c>
      <c r="H2678" t="s">
        <v>306</v>
      </c>
      <c r="I2678" t="s">
        <v>225</v>
      </c>
      <c r="J2678" t="s">
        <v>294</v>
      </c>
      <c r="K2678" t="s">
        <v>307</v>
      </c>
      <c r="M2678" t="s">
        <v>228</v>
      </c>
      <c r="N2678" t="s">
        <v>253</v>
      </c>
      <c r="O2678">
        <v>1.76</v>
      </c>
      <c r="P2678" t="s">
        <v>234</v>
      </c>
      <c r="Q2678"/>
      <c r="R2678">
        <v>1.06</v>
      </c>
      <c r="S2678">
        <v>2.4700000000000002</v>
      </c>
      <c r="T2678" t="s">
        <v>285</v>
      </c>
    </row>
    <row r="2679" spans="2:20" hidden="1" x14ac:dyDescent="0.45">
      <c r="F2679" t="s">
        <v>309</v>
      </c>
      <c r="G2679" t="s">
        <v>310</v>
      </c>
      <c r="H2679" t="s">
        <v>311</v>
      </c>
      <c r="I2679" t="s">
        <v>225</v>
      </c>
      <c r="J2679" t="s">
        <v>312</v>
      </c>
      <c r="K2679" t="s">
        <v>313</v>
      </c>
      <c r="M2679" t="s">
        <v>228</v>
      </c>
      <c r="N2679" t="s">
        <v>267</v>
      </c>
      <c r="O2679">
        <v>49.3</v>
      </c>
      <c r="P2679" t="s">
        <v>234</v>
      </c>
      <c r="Q2679"/>
      <c r="R2679">
        <v>9.86</v>
      </c>
      <c r="S2679">
        <v>247</v>
      </c>
      <c r="T2679" t="s">
        <v>314</v>
      </c>
    </row>
    <row r="2680" spans="2:20" hidden="1" x14ac:dyDescent="0.45">
      <c r="B2680" s="29" t="s">
        <v>29</v>
      </c>
      <c r="F2680" t="s">
        <v>309</v>
      </c>
      <c r="G2680" t="s">
        <v>310</v>
      </c>
      <c r="H2680" t="s">
        <v>315</v>
      </c>
      <c r="I2680" t="s">
        <v>225</v>
      </c>
      <c r="J2680" t="s">
        <v>312</v>
      </c>
      <c r="K2680" t="s">
        <v>227</v>
      </c>
      <c r="M2680" t="s">
        <v>228</v>
      </c>
      <c r="N2680" t="s">
        <v>29</v>
      </c>
      <c r="O2680">
        <v>46.1</v>
      </c>
      <c r="P2680" t="s">
        <v>237</v>
      </c>
      <c r="Q2680"/>
      <c r="R2680">
        <v>36.9</v>
      </c>
      <c r="S2680">
        <v>460</v>
      </c>
      <c r="T2680" t="s">
        <v>241</v>
      </c>
    </row>
    <row r="2681" spans="2:20" hidden="1" x14ac:dyDescent="0.45">
      <c r="B2681" s="29" t="s">
        <v>24</v>
      </c>
      <c r="F2681" t="s">
        <v>309</v>
      </c>
      <c r="G2681" t="s">
        <v>310</v>
      </c>
      <c r="H2681" t="s">
        <v>311</v>
      </c>
      <c r="I2681" t="s">
        <v>225</v>
      </c>
      <c r="J2681" t="s">
        <v>312</v>
      </c>
      <c r="K2681" t="s">
        <v>313</v>
      </c>
      <c r="M2681" t="s">
        <v>228</v>
      </c>
      <c r="N2681" t="s">
        <v>261</v>
      </c>
      <c r="O2681">
        <v>2.29</v>
      </c>
      <c r="P2681" t="s">
        <v>237</v>
      </c>
      <c r="Q2681"/>
      <c r="R2681">
        <v>0.67600000000000005</v>
      </c>
      <c r="S2681">
        <v>4.09</v>
      </c>
      <c r="T2681" t="s">
        <v>280</v>
      </c>
    </row>
    <row r="2682" spans="2:20" hidden="1" x14ac:dyDescent="0.45">
      <c r="B2682" s="29" t="s">
        <v>29</v>
      </c>
      <c r="F2682" t="s">
        <v>309</v>
      </c>
      <c r="G2682" t="s">
        <v>310</v>
      </c>
      <c r="H2682" t="s">
        <v>311</v>
      </c>
      <c r="I2682" t="s">
        <v>225</v>
      </c>
      <c r="J2682" t="s">
        <v>312</v>
      </c>
      <c r="K2682" t="s">
        <v>313</v>
      </c>
      <c r="M2682" t="s">
        <v>228</v>
      </c>
      <c r="N2682" t="s">
        <v>29</v>
      </c>
      <c r="O2682">
        <v>485</v>
      </c>
      <c r="P2682" t="s">
        <v>237</v>
      </c>
      <c r="Q2682"/>
      <c r="R2682">
        <v>146</v>
      </c>
      <c r="S2682">
        <v>1700</v>
      </c>
      <c r="T2682" t="s">
        <v>241</v>
      </c>
    </row>
    <row r="2683" spans="2:20" hidden="1" x14ac:dyDescent="0.45">
      <c r="F2683" t="s">
        <v>309</v>
      </c>
      <c r="G2683" t="s">
        <v>310</v>
      </c>
      <c r="H2683" t="s">
        <v>311</v>
      </c>
      <c r="I2683" t="s">
        <v>225</v>
      </c>
      <c r="J2683" t="s">
        <v>312</v>
      </c>
      <c r="K2683" t="s">
        <v>313</v>
      </c>
      <c r="M2683" t="s">
        <v>228</v>
      </c>
      <c r="N2683" t="s">
        <v>253</v>
      </c>
      <c r="O2683">
        <v>1.2</v>
      </c>
      <c r="P2683" t="s">
        <v>234</v>
      </c>
      <c r="Q2683"/>
      <c r="R2683">
        <v>0.24</v>
      </c>
      <c r="S2683">
        <v>6</v>
      </c>
      <c r="T2683" t="s">
        <v>280</v>
      </c>
    </row>
    <row r="2684" spans="2:20" hidden="1" x14ac:dyDescent="0.45">
      <c r="B2684" s="29" t="s">
        <v>25</v>
      </c>
      <c r="F2684" t="s">
        <v>309</v>
      </c>
      <c r="G2684" t="s">
        <v>310</v>
      </c>
      <c r="H2684" t="s">
        <v>311</v>
      </c>
      <c r="I2684" t="s">
        <v>225</v>
      </c>
      <c r="J2684" t="s">
        <v>312</v>
      </c>
      <c r="K2684" t="s">
        <v>313</v>
      </c>
      <c r="M2684" t="s">
        <v>228</v>
      </c>
      <c r="N2684" t="s">
        <v>25</v>
      </c>
      <c r="O2684">
        <v>15.1</v>
      </c>
      <c r="P2684" t="s">
        <v>237</v>
      </c>
      <c r="Q2684"/>
      <c r="R2684">
        <v>9.0500000000000007</v>
      </c>
      <c r="S2684">
        <v>21.1</v>
      </c>
      <c r="T2684" t="s">
        <v>280</v>
      </c>
    </row>
    <row r="2685" spans="2:20" hidden="1" x14ac:dyDescent="0.45">
      <c r="B2685" s="29" t="s">
        <v>24</v>
      </c>
      <c r="F2685" t="s">
        <v>309</v>
      </c>
      <c r="G2685" t="s">
        <v>310</v>
      </c>
      <c r="H2685" t="s">
        <v>317</v>
      </c>
      <c r="I2685" t="s">
        <v>225</v>
      </c>
      <c r="J2685" t="s">
        <v>312</v>
      </c>
      <c r="K2685" t="s">
        <v>18</v>
      </c>
      <c r="M2685" t="s">
        <v>228</v>
      </c>
      <c r="N2685" t="s">
        <v>261</v>
      </c>
      <c r="O2685">
        <v>2.58</v>
      </c>
      <c r="P2685" t="s">
        <v>237</v>
      </c>
      <c r="Q2685"/>
      <c r="R2685">
        <v>1.29</v>
      </c>
      <c r="S2685">
        <v>5.16</v>
      </c>
      <c r="T2685" t="s">
        <v>288</v>
      </c>
    </row>
    <row r="2686" spans="2:20" hidden="1" x14ac:dyDescent="0.45">
      <c r="F2686" t="s">
        <v>309</v>
      </c>
      <c r="G2686" t="s">
        <v>310</v>
      </c>
      <c r="H2686" t="s">
        <v>315</v>
      </c>
      <c r="I2686" t="s">
        <v>225</v>
      </c>
      <c r="J2686" t="s">
        <v>312</v>
      </c>
      <c r="K2686" t="s">
        <v>227</v>
      </c>
      <c r="M2686" t="s">
        <v>228</v>
      </c>
      <c r="N2686" t="s">
        <v>303</v>
      </c>
      <c r="O2686">
        <v>6.79</v>
      </c>
      <c r="P2686" t="s">
        <v>234</v>
      </c>
      <c r="Q2686"/>
      <c r="R2686">
        <v>0.68</v>
      </c>
      <c r="S2686">
        <v>67.900000000000006</v>
      </c>
      <c r="T2686" t="s">
        <v>280</v>
      </c>
    </row>
    <row r="2687" spans="2:20" hidden="1" x14ac:dyDescent="0.45">
      <c r="B2687" s="29" t="s">
        <v>25</v>
      </c>
      <c r="F2687" t="s">
        <v>309</v>
      </c>
      <c r="G2687" t="s">
        <v>310</v>
      </c>
      <c r="H2687" t="s">
        <v>317</v>
      </c>
      <c r="I2687" t="s">
        <v>225</v>
      </c>
      <c r="J2687" t="s">
        <v>312</v>
      </c>
      <c r="K2687" t="s">
        <v>18</v>
      </c>
      <c r="M2687" t="s">
        <v>228</v>
      </c>
      <c r="N2687" t="s">
        <v>25</v>
      </c>
      <c r="O2687">
        <v>39.299999999999997</v>
      </c>
      <c r="P2687" t="s">
        <v>237</v>
      </c>
      <c r="Q2687"/>
      <c r="R2687">
        <v>23.6</v>
      </c>
      <c r="S2687">
        <v>55.1</v>
      </c>
      <c r="T2687" t="s">
        <v>288</v>
      </c>
    </row>
    <row r="2688" spans="2:20" hidden="1" x14ac:dyDescent="0.45">
      <c r="F2688" t="s">
        <v>309</v>
      </c>
      <c r="G2688" t="s">
        <v>310</v>
      </c>
      <c r="H2688" t="s">
        <v>318</v>
      </c>
      <c r="I2688" t="s">
        <v>225</v>
      </c>
      <c r="J2688" t="s">
        <v>319</v>
      </c>
      <c r="K2688" t="s">
        <v>227</v>
      </c>
      <c r="M2688" t="s">
        <v>228</v>
      </c>
      <c r="N2688" t="s">
        <v>267</v>
      </c>
      <c r="O2688">
        <v>1.81</v>
      </c>
      <c r="P2688" t="s">
        <v>234</v>
      </c>
      <c r="Q2688"/>
      <c r="R2688">
        <v>0.18</v>
      </c>
      <c r="S2688">
        <v>18.100000000000001</v>
      </c>
      <c r="T2688" t="s">
        <v>280</v>
      </c>
    </row>
    <row r="2689" spans="2:20" hidden="1" x14ac:dyDescent="0.45">
      <c r="F2689" t="s">
        <v>309</v>
      </c>
      <c r="G2689" t="s">
        <v>310</v>
      </c>
      <c r="H2689" t="s">
        <v>318</v>
      </c>
      <c r="I2689" t="s">
        <v>225</v>
      </c>
      <c r="J2689" t="s">
        <v>319</v>
      </c>
      <c r="K2689" t="s">
        <v>227</v>
      </c>
      <c r="M2689" t="s">
        <v>228</v>
      </c>
      <c r="N2689" t="s">
        <v>279</v>
      </c>
      <c r="O2689">
        <v>1.36</v>
      </c>
      <c r="P2689" t="s">
        <v>234</v>
      </c>
      <c r="Q2689"/>
      <c r="R2689">
        <v>0.14000000000000001</v>
      </c>
      <c r="S2689">
        <v>13.6</v>
      </c>
      <c r="T2689" t="s">
        <v>280</v>
      </c>
    </row>
    <row r="2690" spans="2:20" hidden="1" x14ac:dyDescent="0.45">
      <c r="F2690" t="s">
        <v>309</v>
      </c>
      <c r="G2690" t="s">
        <v>310</v>
      </c>
      <c r="H2690" t="s">
        <v>318</v>
      </c>
      <c r="I2690" t="s">
        <v>225</v>
      </c>
      <c r="J2690" t="s">
        <v>319</v>
      </c>
      <c r="K2690" t="s">
        <v>227</v>
      </c>
      <c r="M2690" t="s">
        <v>228</v>
      </c>
      <c r="N2690" t="s">
        <v>236</v>
      </c>
      <c r="O2690">
        <v>28.1</v>
      </c>
      <c r="P2690" t="s">
        <v>237</v>
      </c>
      <c r="Q2690"/>
      <c r="R2690">
        <v>14.1</v>
      </c>
      <c r="S2690">
        <v>56.2</v>
      </c>
      <c r="T2690" t="s">
        <v>1921</v>
      </c>
    </row>
    <row r="2691" spans="2:20" hidden="1" x14ac:dyDescent="0.45">
      <c r="B2691" s="29" t="s">
        <v>25</v>
      </c>
      <c r="F2691" t="s">
        <v>309</v>
      </c>
      <c r="G2691" t="s">
        <v>310</v>
      </c>
      <c r="H2691" t="s">
        <v>318</v>
      </c>
      <c r="I2691" t="s">
        <v>225</v>
      </c>
      <c r="J2691" t="s">
        <v>319</v>
      </c>
      <c r="K2691" t="s">
        <v>227</v>
      </c>
      <c r="M2691" t="s">
        <v>228</v>
      </c>
      <c r="N2691" t="s">
        <v>25</v>
      </c>
      <c r="O2691">
        <v>130</v>
      </c>
      <c r="P2691" t="s">
        <v>237</v>
      </c>
      <c r="Q2691"/>
      <c r="R2691">
        <v>30</v>
      </c>
      <c r="S2691">
        <v>230</v>
      </c>
      <c r="T2691" t="s">
        <v>248</v>
      </c>
    </row>
    <row r="2692" spans="2:20" hidden="1" x14ac:dyDescent="0.45">
      <c r="F2692" t="s">
        <v>309</v>
      </c>
      <c r="G2692" t="s">
        <v>310</v>
      </c>
      <c r="H2692" t="s">
        <v>321</v>
      </c>
      <c r="I2692" t="s">
        <v>275</v>
      </c>
      <c r="J2692" t="s">
        <v>228</v>
      </c>
      <c r="K2692" t="s">
        <v>322</v>
      </c>
      <c r="M2692" t="s">
        <v>228</v>
      </c>
      <c r="N2692" t="s">
        <v>242</v>
      </c>
      <c r="O2692">
        <v>6.69</v>
      </c>
      <c r="P2692" t="s">
        <v>234</v>
      </c>
      <c r="Q2692"/>
      <c r="R2692">
        <v>0.3</v>
      </c>
      <c r="S2692">
        <v>13.1</v>
      </c>
      <c r="T2692" t="s">
        <v>323</v>
      </c>
    </row>
    <row r="2693" spans="2:20" hidden="1" x14ac:dyDescent="0.45">
      <c r="F2693" t="s">
        <v>309</v>
      </c>
      <c r="G2693" t="s">
        <v>310</v>
      </c>
      <c r="H2693" t="s">
        <v>321</v>
      </c>
      <c r="I2693" t="s">
        <v>275</v>
      </c>
      <c r="J2693" t="s">
        <v>228</v>
      </c>
      <c r="K2693" t="s">
        <v>322</v>
      </c>
      <c r="M2693" t="s">
        <v>228</v>
      </c>
      <c r="N2693" t="s">
        <v>262</v>
      </c>
      <c r="O2693">
        <v>0.372</v>
      </c>
      <c r="P2693" t="s">
        <v>234</v>
      </c>
      <c r="Q2693"/>
      <c r="R2693">
        <v>0.2</v>
      </c>
      <c r="S2693">
        <v>0.5</v>
      </c>
      <c r="T2693" t="s">
        <v>323</v>
      </c>
    </row>
    <row r="2694" spans="2:20" hidden="1" x14ac:dyDescent="0.45">
      <c r="F2694" t="s">
        <v>309</v>
      </c>
      <c r="G2694" t="s">
        <v>310</v>
      </c>
      <c r="H2694" t="s">
        <v>324</v>
      </c>
      <c r="I2694" t="s">
        <v>225</v>
      </c>
      <c r="J2694" t="s">
        <v>325</v>
      </c>
      <c r="K2694" t="s">
        <v>18</v>
      </c>
      <c r="M2694" t="s">
        <v>228</v>
      </c>
      <c r="N2694" t="s">
        <v>262</v>
      </c>
      <c r="O2694">
        <v>0.1</v>
      </c>
      <c r="P2694" t="s">
        <v>234</v>
      </c>
      <c r="Q2694"/>
      <c r="R2694">
        <v>0.03</v>
      </c>
      <c r="S2694">
        <v>0.3</v>
      </c>
      <c r="T2694" t="s">
        <v>248</v>
      </c>
    </row>
    <row r="2695" spans="2:20" hidden="1" x14ac:dyDescent="0.45">
      <c r="B2695" s="29" t="s">
        <v>30</v>
      </c>
      <c r="F2695" t="s">
        <v>309</v>
      </c>
      <c r="G2695" t="s">
        <v>310</v>
      </c>
      <c r="H2695" t="s">
        <v>324</v>
      </c>
      <c r="I2695" t="s">
        <v>225</v>
      </c>
      <c r="J2695" t="s">
        <v>325</v>
      </c>
      <c r="K2695" t="s">
        <v>18</v>
      </c>
      <c r="M2695" t="s">
        <v>228</v>
      </c>
      <c r="N2695" t="s">
        <v>30</v>
      </c>
      <c r="O2695">
        <v>2.5</v>
      </c>
      <c r="P2695" t="s">
        <v>229</v>
      </c>
      <c r="Q2695"/>
      <c r="R2695">
        <v>1</v>
      </c>
      <c r="S2695">
        <v>6.3</v>
      </c>
      <c r="T2695" t="s">
        <v>241</v>
      </c>
    </row>
    <row r="2696" spans="2:20" hidden="1" x14ac:dyDescent="0.45">
      <c r="B2696" s="29" t="s">
        <v>24</v>
      </c>
      <c r="F2696" t="s">
        <v>309</v>
      </c>
      <c r="G2696" t="s">
        <v>310</v>
      </c>
      <c r="H2696" t="s">
        <v>324</v>
      </c>
      <c r="I2696" t="s">
        <v>225</v>
      </c>
      <c r="J2696" t="s">
        <v>325</v>
      </c>
      <c r="K2696" t="s">
        <v>18</v>
      </c>
      <c r="M2696" t="s">
        <v>228</v>
      </c>
      <c r="N2696" t="s">
        <v>261</v>
      </c>
      <c r="O2696">
        <v>56</v>
      </c>
      <c r="P2696" t="s">
        <v>237</v>
      </c>
      <c r="Q2696"/>
      <c r="R2696">
        <v>30</v>
      </c>
      <c r="S2696">
        <v>110</v>
      </c>
      <c r="T2696" t="s">
        <v>327</v>
      </c>
    </row>
    <row r="2697" spans="2:20" hidden="1" x14ac:dyDescent="0.45">
      <c r="B2697" s="29" t="s">
        <v>25</v>
      </c>
      <c r="F2697" t="s">
        <v>329</v>
      </c>
      <c r="G2697" t="s">
        <v>330</v>
      </c>
      <c r="H2697" t="s">
        <v>331</v>
      </c>
      <c r="I2697" t="s">
        <v>225</v>
      </c>
      <c r="J2697" t="s">
        <v>332</v>
      </c>
      <c r="K2697" t="s">
        <v>22</v>
      </c>
      <c r="M2697" t="s">
        <v>228</v>
      </c>
      <c r="N2697" t="s">
        <v>25</v>
      </c>
      <c r="O2697">
        <v>25</v>
      </c>
      <c r="P2697" t="s">
        <v>333</v>
      </c>
      <c r="Q2697"/>
      <c r="R2697">
        <v>12.5</v>
      </c>
      <c r="S2697">
        <v>50</v>
      </c>
      <c r="T2697" t="s">
        <v>334</v>
      </c>
    </row>
    <row r="2698" spans="2:20" hidden="1" x14ac:dyDescent="0.45">
      <c r="B2698" s="29" t="s">
        <v>30</v>
      </c>
      <c r="F2698" t="s">
        <v>329</v>
      </c>
      <c r="G2698" t="s">
        <v>330</v>
      </c>
      <c r="H2698" t="s">
        <v>335</v>
      </c>
      <c r="I2698" t="s">
        <v>225</v>
      </c>
      <c r="J2698" t="s">
        <v>336</v>
      </c>
      <c r="K2698" t="s">
        <v>22</v>
      </c>
      <c r="M2698" t="s">
        <v>228</v>
      </c>
      <c r="N2698" t="s">
        <v>30</v>
      </c>
      <c r="O2698">
        <v>48</v>
      </c>
      <c r="P2698" t="s">
        <v>229</v>
      </c>
      <c r="Q2698"/>
      <c r="R2698">
        <v>5</v>
      </c>
      <c r="S2698">
        <v>95</v>
      </c>
      <c r="T2698" t="s">
        <v>1922</v>
      </c>
    </row>
    <row r="2699" spans="2:20" hidden="1" x14ac:dyDescent="0.45">
      <c r="F2699" t="s">
        <v>329</v>
      </c>
      <c r="G2699" t="s">
        <v>330</v>
      </c>
      <c r="H2699" t="s">
        <v>335</v>
      </c>
      <c r="I2699" t="s">
        <v>225</v>
      </c>
      <c r="J2699" t="s">
        <v>336</v>
      </c>
      <c r="K2699" t="s">
        <v>22</v>
      </c>
      <c r="M2699" t="s">
        <v>228</v>
      </c>
      <c r="N2699" t="s">
        <v>358</v>
      </c>
      <c r="O2699">
        <v>0.03</v>
      </c>
      <c r="P2699" t="s">
        <v>337</v>
      </c>
      <c r="Q2699"/>
      <c r="R2699">
        <v>6.0000000000000001E-3</v>
      </c>
      <c r="S2699">
        <v>0.15</v>
      </c>
      <c r="T2699" t="s">
        <v>334</v>
      </c>
    </row>
    <row r="2700" spans="2:20" hidden="1" x14ac:dyDescent="0.45">
      <c r="F2700" t="s">
        <v>329</v>
      </c>
      <c r="G2700" t="s">
        <v>330</v>
      </c>
      <c r="H2700" t="s">
        <v>335</v>
      </c>
      <c r="I2700" t="s">
        <v>225</v>
      </c>
      <c r="J2700" t="s">
        <v>336</v>
      </c>
      <c r="K2700" t="s">
        <v>22</v>
      </c>
      <c r="M2700" t="s">
        <v>228</v>
      </c>
      <c r="N2700" t="s">
        <v>279</v>
      </c>
      <c r="O2700">
        <v>0.9</v>
      </c>
      <c r="P2700" t="s">
        <v>337</v>
      </c>
      <c r="Q2700"/>
      <c r="R2700">
        <v>0.45</v>
      </c>
      <c r="S2700">
        <v>1.8</v>
      </c>
      <c r="T2700" t="s">
        <v>334</v>
      </c>
    </row>
    <row r="2701" spans="2:20" hidden="1" x14ac:dyDescent="0.45">
      <c r="F2701" t="s">
        <v>329</v>
      </c>
      <c r="G2701" t="s">
        <v>330</v>
      </c>
      <c r="H2701" t="s">
        <v>331</v>
      </c>
      <c r="I2701" t="s">
        <v>225</v>
      </c>
      <c r="J2701" t="s">
        <v>332</v>
      </c>
      <c r="K2701" t="s">
        <v>22</v>
      </c>
      <c r="M2701" t="s">
        <v>228</v>
      </c>
      <c r="N2701" t="s">
        <v>265</v>
      </c>
      <c r="O2701">
        <v>1400</v>
      </c>
      <c r="P2701" t="s">
        <v>337</v>
      </c>
      <c r="Q2701"/>
      <c r="R2701">
        <v>700</v>
      </c>
      <c r="S2701">
        <v>2800</v>
      </c>
      <c r="T2701" t="s">
        <v>334</v>
      </c>
    </row>
    <row r="2702" spans="2:20" hidden="1" x14ac:dyDescent="0.45">
      <c r="F2702" t="s">
        <v>329</v>
      </c>
      <c r="G2702" t="s">
        <v>330</v>
      </c>
      <c r="H2702" t="s">
        <v>331</v>
      </c>
      <c r="I2702" t="s">
        <v>225</v>
      </c>
      <c r="J2702" t="s">
        <v>332</v>
      </c>
      <c r="K2702" t="s">
        <v>22</v>
      </c>
      <c r="M2702" t="s">
        <v>228</v>
      </c>
      <c r="N2702" t="s">
        <v>242</v>
      </c>
      <c r="O2702">
        <v>320</v>
      </c>
      <c r="P2702" t="s">
        <v>337</v>
      </c>
      <c r="Q2702"/>
      <c r="R2702">
        <v>160</v>
      </c>
      <c r="S2702">
        <v>640</v>
      </c>
      <c r="T2702" t="s">
        <v>334</v>
      </c>
    </row>
    <row r="2703" spans="2:20" hidden="1" x14ac:dyDescent="0.45">
      <c r="B2703" s="29" t="s">
        <v>43</v>
      </c>
      <c r="F2703" t="s">
        <v>329</v>
      </c>
      <c r="G2703" t="s">
        <v>330</v>
      </c>
      <c r="H2703" t="s">
        <v>338</v>
      </c>
      <c r="I2703" t="s">
        <v>275</v>
      </c>
      <c r="J2703" t="s">
        <v>228</v>
      </c>
      <c r="K2703" t="s">
        <v>22</v>
      </c>
      <c r="M2703" t="s">
        <v>228</v>
      </c>
      <c r="N2703" t="s">
        <v>28</v>
      </c>
      <c r="O2703">
        <v>55</v>
      </c>
      <c r="P2703" t="s">
        <v>237</v>
      </c>
      <c r="Q2703"/>
      <c r="R2703">
        <v>28</v>
      </c>
      <c r="S2703">
        <v>110</v>
      </c>
      <c r="T2703" t="s">
        <v>241</v>
      </c>
    </row>
    <row r="2704" spans="2:20" hidden="1" x14ac:dyDescent="0.45">
      <c r="F2704" t="s">
        <v>329</v>
      </c>
      <c r="G2704" t="s">
        <v>330</v>
      </c>
      <c r="H2704" t="s">
        <v>338</v>
      </c>
      <c r="I2704" t="s">
        <v>275</v>
      </c>
      <c r="J2704" t="s">
        <v>228</v>
      </c>
      <c r="K2704" t="s">
        <v>22</v>
      </c>
      <c r="M2704" t="s">
        <v>228</v>
      </c>
      <c r="N2704" t="s">
        <v>262</v>
      </c>
      <c r="O2704">
        <v>30</v>
      </c>
      <c r="P2704" t="s">
        <v>234</v>
      </c>
      <c r="Q2704"/>
      <c r="R2704">
        <v>6</v>
      </c>
      <c r="S2704">
        <v>150</v>
      </c>
      <c r="T2704" t="s">
        <v>241</v>
      </c>
    </row>
    <row r="2705" spans="2:20" hidden="1" x14ac:dyDescent="0.45">
      <c r="F2705" t="s">
        <v>329</v>
      </c>
      <c r="G2705" t="s">
        <v>330</v>
      </c>
      <c r="H2705" t="s">
        <v>338</v>
      </c>
      <c r="I2705" t="s">
        <v>275</v>
      </c>
      <c r="J2705" t="s">
        <v>228</v>
      </c>
      <c r="K2705" t="s">
        <v>22</v>
      </c>
      <c r="M2705" t="s">
        <v>228</v>
      </c>
      <c r="N2705" t="s">
        <v>236</v>
      </c>
      <c r="O2705">
        <v>82</v>
      </c>
      <c r="P2705" t="s">
        <v>237</v>
      </c>
      <c r="Q2705"/>
      <c r="R2705">
        <v>40</v>
      </c>
      <c r="S2705">
        <v>160</v>
      </c>
      <c r="T2705" t="s">
        <v>241</v>
      </c>
    </row>
    <row r="2706" spans="2:20" hidden="1" x14ac:dyDescent="0.45">
      <c r="B2706" s="29" t="s">
        <v>27</v>
      </c>
      <c r="F2706" t="s">
        <v>329</v>
      </c>
      <c r="G2706" t="s">
        <v>330</v>
      </c>
      <c r="H2706" t="s">
        <v>338</v>
      </c>
      <c r="I2706" t="s">
        <v>275</v>
      </c>
      <c r="J2706" t="s">
        <v>228</v>
      </c>
      <c r="K2706" t="s">
        <v>22</v>
      </c>
      <c r="M2706" t="s">
        <v>228</v>
      </c>
      <c r="N2706" t="s">
        <v>27</v>
      </c>
      <c r="O2706">
        <v>79</v>
      </c>
      <c r="P2706" t="s">
        <v>237</v>
      </c>
      <c r="Q2706"/>
      <c r="R2706">
        <v>40</v>
      </c>
      <c r="S2706">
        <v>160</v>
      </c>
      <c r="T2706" t="s">
        <v>241</v>
      </c>
    </row>
    <row r="2707" spans="2:20" hidden="1" x14ac:dyDescent="0.45">
      <c r="B2707" s="29" t="s">
        <v>27</v>
      </c>
      <c r="F2707" t="s">
        <v>329</v>
      </c>
      <c r="G2707" t="s">
        <v>330</v>
      </c>
      <c r="H2707" t="s">
        <v>335</v>
      </c>
      <c r="I2707" t="s">
        <v>225</v>
      </c>
      <c r="J2707" t="s">
        <v>336</v>
      </c>
      <c r="K2707" t="s">
        <v>22</v>
      </c>
      <c r="M2707" t="s">
        <v>228</v>
      </c>
      <c r="N2707" t="s">
        <v>27</v>
      </c>
      <c r="O2707">
        <v>1864</v>
      </c>
      <c r="P2707" t="s">
        <v>333</v>
      </c>
      <c r="Q2707"/>
      <c r="R2707">
        <v>932</v>
      </c>
      <c r="S2707">
        <v>3728</v>
      </c>
      <c r="T2707" t="s">
        <v>334</v>
      </c>
    </row>
    <row r="2708" spans="2:20" hidden="1" x14ac:dyDescent="0.45">
      <c r="C2708" s="29" t="s">
        <v>3078</v>
      </c>
      <c r="F2708" t="s">
        <v>339</v>
      </c>
      <c r="G2708" t="s">
        <v>340</v>
      </c>
      <c r="H2708" t="s">
        <v>281</v>
      </c>
      <c r="I2708" t="s">
        <v>275</v>
      </c>
      <c r="J2708" t="s">
        <v>228</v>
      </c>
      <c r="K2708" t="s">
        <v>342</v>
      </c>
      <c r="M2708" t="s">
        <v>228</v>
      </c>
      <c r="N2708" t="s">
        <v>358</v>
      </c>
      <c r="O2708">
        <v>1.7</v>
      </c>
      <c r="P2708" t="s">
        <v>234</v>
      </c>
      <c r="Q2708"/>
      <c r="R2708">
        <v>0.2</v>
      </c>
      <c r="S2708">
        <v>1.7</v>
      </c>
      <c r="T2708" t="s">
        <v>241</v>
      </c>
    </row>
    <row r="2709" spans="2:20" hidden="1" x14ac:dyDescent="0.45">
      <c r="B2709" s="29" t="s">
        <v>27</v>
      </c>
      <c r="C2709" s="29" t="s">
        <v>3078</v>
      </c>
      <c r="F2709" t="s">
        <v>339</v>
      </c>
      <c r="G2709" t="s">
        <v>340</v>
      </c>
      <c r="H2709" t="s">
        <v>277</v>
      </c>
      <c r="I2709" t="s">
        <v>275</v>
      </c>
      <c r="J2709" t="s">
        <v>228</v>
      </c>
      <c r="K2709" t="s">
        <v>38</v>
      </c>
      <c r="M2709" t="s">
        <v>228</v>
      </c>
      <c r="N2709" t="s">
        <v>27</v>
      </c>
      <c r="O2709">
        <v>143</v>
      </c>
      <c r="P2709" t="s">
        <v>237</v>
      </c>
      <c r="Q2709"/>
      <c r="R2709">
        <v>71</v>
      </c>
      <c r="S2709">
        <v>285</v>
      </c>
      <c r="T2709" t="s">
        <v>343</v>
      </c>
    </row>
    <row r="2710" spans="2:20" hidden="1" x14ac:dyDescent="0.45">
      <c r="C2710" s="29" t="s">
        <v>3078</v>
      </c>
      <c r="F2710" t="s">
        <v>339</v>
      </c>
      <c r="G2710" t="s">
        <v>340</v>
      </c>
      <c r="H2710" t="s">
        <v>281</v>
      </c>
      <c r="I2710" t="s">
        <v>275</v>
      </c>
      <c r="J2710" t="s">
        <v>228</v>
      </c>
      <c r="K2710" t="s">
        <v>342</v>
      </c>
      <c r="M2710" t="s">
        <v>228</v>
      </c>
      <c r="N2710" t="s">
        <v>279</v>
      </c>
      <c r="O2710">
        <v>8.0000000000000002E-3</v>
      </c>
      <c r="P2710" t="s">
        <v>234</v>
      </c>
      <c r="Q2710"/>
      <c r="R2710">
        <v>4.0000000000000001E-3</v>
      </c>
      <c r="S2710">
        <v>1.4999999999999999E-2</v>
      </c>
      <c r="T2710" t="s">
        <v>241</v>
      </c>
    </row>
    <row r="2711" spans="2:20" hidden="1" x14ac:dyDescent="0.45">
      <c r="C2711" s="29" t="s">
        <v>3078</v>
      </c>
      <c r="F2711" t="s">
        <v>339</v>
      </c>
      <c r="G2711" t="s">
        <v>340</v>
      </c>
      <c r="H2711" t="s">
        <v>281</v>
      </c>
      <c r="I2711" t="s">
        <v>275</v>
      </c>
      <c r="J2711" t="s">
        <v>228</v>
      </c>
      <c r="K2711" t="s">
        <v>342</v>
      </c>
      <c r="M2711" t="s">
        <v>228</v>
      </c>
      <c r="N2711" t="s">
        <v>265</v>
      </c>
      <c r="O2711">
        <v>0.22</v>
      </c>
      <c r="P2711" t="s">
        <v>234</v>
      </c>
      <c r="Q2711"/>
      <c r="R2711">
        <v>0.11</v>
      </c>
      <c r="S2711">
        <v>0.43</v>
      </c>
      <c r="T2711" t="s">
        <v>241</v>
      </c>
    </row>
    <row r="2712" spans="2:20" hidden="1" x14ac:dyDescent="0.45">
      <c r="B2712" s="29" t="s">
        <v>27</v>
      </c>
      <c r="C2712" s="29" t="s">
        <v>3078</v>
      </c>
      <c r="F2712" t="s">
        <v>339</v>
      </c>
      <c r="G2712" t="s">
        <v>340</v>
      </c>
      <c r="H2712" t="s">
        <v>281</v>
      </c>
      <c r="I2712" t="s">
        <v>275</v>
      </c>
      <c r="J2712" t="s">
        <v>228</v>
      </c>
      <c r="K2712" t="s">
        <v>342</v>
      </c>
      <c r="M2712" t="s">
        <v>228</v>
      </c>
      <c r="N2712" t="s">
        <v>27</v>
      </c>
      <c r="O2712">
        <v>20</v>
      </c>
      <c r="P2712" t="s">
        <v>237</v>
      </c>
      <c r="Q2712"/>
      <c r="R2712">
        <v>12</v>
      </c>
      <c r="S2712">
        <v>28</v>
      </c>
      <c r="T2712" t="s">
        <v>241</v>
      </c>
    </row>
    <row r="2713" spans="2:20" hidden="1" x14ac:dyDescent="0.45">
      <c r="C2713" s="29" t="s">
        <v>3078</v>
      </c>
      <c r="F2713" t="s">
        <v>339</v>
      </c>
      <c r="G2713" t="s">
        <v>340</v>
      </c>
      <c r="H2713" t="s">
        <v>277</v>
      </c>
      <c r="I2713" t="s">
        <v>275</v>
      </c>
      <c r="J2713" t="s">
        <v>228</v>
      </c>
      <c r="K2713" t="s">
        <v>38</v>
      </c>
      <c r="M2713" t="s">
        <v>228</v>
      </c>
      <c r="N2713" t="s">
        <v>240</v>
      </c>
      <c r="O2713">
        <v>27</v>
      </c>
      <c r="P2713" t="s">
        <v>234</v>
      </c>
      <c r="Q2713"/>
      <c r="R2713">
        <v>0.5</v>
      </c>
      <c r="S2713">
        <v>118</v>
      </c>
      <c r="T2713" t="s">
        <v>1923</v>
      </c>
    </row>
    <row r="2714" spans="2:20" hidden="1" x14ac:dyDescent="0.45">
      <c r="C2714" s="29" t="s">
        <v>3078</v>
      </c>
      <c r="F2714" t="s">
        <v>339</v>
      </c>
      <c r="G2714" t="s">
        <v>340</v>
      </c>
      <c r="H2714" t="s">
        <v>277</v>
      </c>
      <c r="I2714" t="s">
        <v>275</v>
      </c>
      <c r="J2714" t="s">
        <v>228</v>
      </c>
      <c r="K2714" t="s">
        <v>38</v>
      </c>
      <c r="M2714" t="s">
        <v>228</v>
      </c>
      <c r="N2714" t="s">
        <v>262</v>
      </c>
      <c r="O2714">
        <v>0.56000000000000005</v>
      </c>
      <c r="P2714" t="s">
        <v>234</v>
      </c>
      <c r="Q2714"/>
      <c r="R2714">
        <v>0.2</v>
      </c>
      <c r="S2714">
        <v>1</v>
      </c>
      <c r="T2714" t="s">
        <v>433</v>
      </c>
    </row>
    <row r="2715" spans="2:20" hidden="1" x14ac:dyDescent="0.45">
      <c r="B2715" s="29" t="s">
        <v>27</v>
      </c>
      <c r="C2715" s="29" t="s">
        <v>3078</v>
      </c>
      <c r="F2715" t="s">
        <v>339</v>
      </c>
      <c r="G2715" t="s">
        <v>340</v>
      </c>
      <c r="H2715" t="s">
        <v>286</v>
      </c>
      <c r="I2715" t="s">
        <v>275</v>
      </c>
      <c r="J2715" t="s">
        <v>228</v>
      </c>
      <c r="K2715" t="s">
        <v>352</v>
      </c>
      <c r="M2715" t="s">
        <v>228</v>
      </c>
      <c r="N2715" t="s">
        <v>27</v>
      </c>
      <c r="O2715">
        <v>117</v>
      </c>
      <c r="P2715" t="s">
        <v>237</v>
      </c>
      <c r="Q2715"/>
      <c r="R2715">
        <v>60</v>
      </c>
      <c r="S2715">
        <v>240</v>
      </c>
      <c r="T2715" t="s">
        <v>353</v>
      </c>
    </row>
    <row r="2716" spans="2:20" hidden="1" x14ac:dyDescent="0.45">
      <c r="C2716" s="29" t="s">
        <v>3078</v>
      </c>
      <c r="F2716" t="s">
        <v>339</v>
      </c>
      <c r="G2716" t="s">
        <v>340</v>
      </c>
      <c r="H2716" t="s">
        <v>286</v>
      </c>
      <c r="I2716" t="s">
        <v>275</v>
      </c>
      <c r="J2716" t="s">
        <v>228</v>
      </c>
      <c r="K2716" t="s">
        <v>352</v>
      </c>
      <c r="M2716" t="s">
        <v>228</v>
      </c>
      <c r="N2716" t="s">
        <v>303</v>
      </c>
      <c r="O2716">
        <v>1.8</v>
      </c>
      <c r="P2716" t="s">
        <v>234</v>
      </c>
      <c r="Q2716"/>
      <c r="R2716">
        <v>0.2</v>
      </c>
      <c r="S2716">
        <v>3</v>
      </c>
      <c r="T2716" t="s">
        <v>353</v>
      </c>
    </row>
    <row r="2717" spans="2:20" hidden="1" x14ac:dyDescent="0.45">
      <c r="B2717" s="29" t="s">
        <v>26</v>
      </c>
      <c r="C2717" s="29" t="s">
        <v>3078</v>
      </c>
      <c r="F2717" t="s">
        <v>339</v>
      </c>
      <c r="G2717" t="s">
        <v>340</v>
      </c>
      <c r="H2717" t="s">
        <v>296</v>
      </c>
      <c r="I2717" t="s">
        <v>225</v>
      </c>
      <c r="J2717" t="s">
        <v>354</v>
      </c>
      <c r="K2717" t="s">
        <v>355</v>
      </c>
      <c r="M2717" t="s">
        <v>228</v>
      </c>
      <c r="N2717" t="s">
        <v>26</v>
      </c>
      <c r="O2717">
        <v>170</v>
      </c>
      <c r="P2717" t="s">
        <v>356</v>
      </c>
      <c r="Q2717"/>
      <c r="R2717">
        <v>80</v>
      </c>
      <c r="S2717">
        <v>360</v>
      </c>
      <c r="T2717" t="s">
        <v>357</v>
      </c>
    </row>
    <row r="2718" spans="2:20" hidden="1" x14ac:dyDescent="0.45">
      <c r="C2718" s="29" t="s">
        <v>3078</v>
      </c>
      <c r="F2718" t="s">
        <v>339</v>
      </c>
      <c r="G2718" t="s">
        <v>340</v>
      </c>
      <c r="H2718" t="s">
        <v>286</v>
      </c>
      <c r="I2718" t="s">
        <v>275</v>
      </c>
      <c r="J2718" t="s">
        <v>228</v>
      </c>
      <c r="K2718" t="s">
        <v>352</v>
      </c>
      <c r="M2718" t="s">
        <v>228</v>
      </c>
      <c r="N2718" t="s">
        <v>279</v>
      </c>
      <c r="O2718">
        <v>13</v>
      </c>
      <c r="P2718" t="s">
        <v>234</v>
      </c>
      <c r="Q2718"/>
      <c r="R2718">
        <v>0.5</v>
      </c>
      <c r="S2718">
        <v>30</v>
      </c>
      <c r="T2718" t="s">
        <v>353</v>
      </c>
    </row>
    <row r="2719" spans="2:20" hidden="1" x14ac:dyDescent="0.45">
      <c r="C2719" s="29" t="s">
        <v>3078</v>
      </c>
      <c r="F2719" t="s">
        <v>339</v>
      </c>
      <c r="G2719" t="s">
        <v>340</v>
      </c>
      <c r="H2719" t="s">
        <v>286</v>
      </c>
      <c r="I2719" t="s">
        <v>275</v>
      </c>
      <c r="J2719" t="s">
        <v>228</v>
      </c>
      <c r="K2719" t="s">
        <v>352</v>
      </c>
      <c r="M2719" t="s">
        <v>228</v>
      </c>
      <c r="N2719" t="s">
        <v>242</v>
      </c>
      <c r="O2719">
        <v>13.5</v>
      </c>
      <c r="P2719" t="s">
        <v>234</v>
      </c>
      <c r="Q2719"/>
      <c r="R2719">
        <v>0.5</v>
      </c>
      <c r="S2719">
        <v>20</v>
      </c>
      <c r="T2719" t="s">
        <v>353</v>
      </c>
    </row>
    <row r="2720" spans="2:20" hidden="1" x14ac:dyDescent="0.45">
      <c r="C2720" s="29" t="s">
        <v>3078</v>
      </c>
      <c r="F2720" t="s">
        <v>339</v>
      </c>
      <c r="G2720" t="s">
        <v>340</v>
      </c>
      <c r="H2720" t="s">
        <v>286</v>
      </c>
      <c r="I2720" t="s">
        <v>275</v>
      </c>
      <c r="J2720" t="s">
        <v>228</v>
      </c>
      <c r="K2720" t="s">
        <v>352</v>
      </c>
      <c r="M2720" t="s">
        <v>228</v>
      </c>
      <c r="N2720" t="s">
        <v>249</v>
      </c>
      <c r="O2720">
        <v>58.9</v>
      </c>
      <c r="P2720" t="s">
        <v>234</v>
      </c>
      <c r="Q2720"/>
      <c r="R2720">
        <v>10</v>
      </c>
      <c r="S2720">
        <v>180</v>
      </c>
      <c r="T2720" t="s">
        <v>353</v>
      </c>
    </row>
    <row r="2721" spans="2:20" hidden="1" x14ac:dyDescent="0.45">
      <c r="B2721" s="29" t="s">
        <v>43</v>
      </c>
      <c r="C2721" s="29" t="s">
        <v>3078</v>
      </c>
      <c r="F2721" t="s">
        <v>339</v>
      </c>
      <c r="G2721" t="s">
        <v>340</v>
      </c>
      <c r="H2721" t="s">
        <v>286</v>
      </c>
      <c r="I2721" t="s">
        <v>275</v>
      </c>
      <c r="J2721" t="s">
        <v>228</v>
      </c>
      <c r="K2721" t="s">
        <v>352</v>
      </c>
      <c r="M2721" t="s">
        <v>228</v>
      </c>
      <c r="N2721" t="s">
        <v>28</v>
      </c>
      <c r="O2721">
        <v>108</v>
      </c>
      <c r="P2721" t="s">
        <v>237</v>
      </c>
      <c r="Q2721"/>
      <c r="R2721">
        <v>60</v>
      </c>
      <c r="S2721">
        <v>220</v>
      </c>
      <c r="T2721" t="s">
        <v>353</v>
      </c>
    </row>
    <row r="2722" spans="2:20" hidden="1" x14ac:dyDescent="0.45">
      <c r="B2722" s="29" t="s">
        <v>26</v>
      </c>
      <c r="C2722" s="29" t="s">
        <v>3078</v>
      </c>
      <c r="F2722" t="s">
        <v>339</v>
      </c>
      <c r="G2722" t="s">
        <v>340</v>
      </c>
      <c r="H2722" t="s">
        <v>286</v>
      </c>
      <c r="I2722" t="s">
        <v>275</v>
      </c>
      <c r="J2722" t="s">
        <v>228</v>
      </c>
      <c r="K2722" t="s">
        <v>352</v>
      </c>
      <c r="M2722" t="s">
        <v>228</v>
      </c>
      <c r="N2722" t="s">
        <v>26</v>
      </c>
      <c r="O2722">
        <v>173</v>
      </c>
      <c r="P2722" t="s">
        <v>237</v>
      </c>
      <c r="Q2722"/>
      <c r="R2722">
        <v>150</v>
      </c>
      <c r="S2722">
        <v>200</v>
      </c>
      <c r="T2722" t="s">
        <v>353</v>
      </c>
    </row>
    <row r="2723" spans="2:20" hidden="1" x14ac:dyDescent="0.45">
      <c r="B2723" s="29" t="s">
        <v>29</v>
      </c>
      <c r="C2723" s="29" t="s">
        <v>3078</v>
      </c>
      <c r="F2723" t="s">
        <v>339</v>
      </c>
      <c r="G2723" t="s">
        <v>340</v>
      </c>
      <c r="H2723" t="s">
        <v>293</v>
      </c>
      <c r="I2723" t="s">
        <v>225</v>
      </c>
      <c r="J2723" t="s">
        <v>1924</v>
      </c>
      <c r="K2723" t="s">
        <v>1925</v>
      </c>
      <c r="M2723" t="s">
        <v>228</v>
      </c>
      <c r="N2723" t="s">
        <v>29</v>
      </c>
      <c r="O2723">
        <v>1732</v>
      </c>
      <c r="P2723" t="s">
        <v>1926</v>
      </c>
      <c r="Q2723"/>
      <c r="R2723">
        <v>1000</v>
      </c>
      <c r="S2723">
        <v>3000</v>
      </c>
      <c r="T2723" t="s">
        <v>1927</v>
      </c>
    </row>
    <row r="2724" spans="2:20" hidden="1" x14ac:dyDescent="0.45">
      <c r="B2724" s="29" t="s">
        <v>26</v>
      </c>
      <c r="C2724" s="29" t="s">
        <v>3078</v>
      </c>
      <c r="F2724" t="s">
        <v>339</v>
      </c>
      <c r="G2724" t="s">
        <v>340</v>
      </c>
      <c r="H2724" t="s">
        <v>281</v>
      </c>
      <c r="I2724" t="s">
        <v>275</v>
      </c>
      <c r="J2724" t="s">
        <v>228</v>
      </c>
      <c r="K2724" t="s">
        <v>342</v>
      </c>
      <c r="M2724" t="s">
        <v>228</v>
      </c>
      <c r="N2724" t="s">
        <v>26</v>
      </c>
      <c r="O2724">
        <v>513</v>
      </c>
      <c r="P2724" t="s">
        <v>237</v>
      </c>
      <c r="Q2724"/>
      <c r="R2724">
        <v>308</v>
      </c>
      <c r="S2724">
        <v>718</v>
      </c>
      <c r="T2724" t="s">
        <v>241</v>
      </c>
    </row>
    <row r="2725" spans="2:20" hidden="1" x14ac:dyDescent="0.45">
      <c r="C2725" s="29" t="s">
        <v>3078</v>
      </c>
      <c r="F2725" t="s">
        <v>339</v>
      </c>
      <c r="G2725" t="s">
        <v>340</v>
      </c>
      <c r="H2725" t="s">
        <v>289</v>
      </c>
      <c r="I2725" t="s">
        <v>275</v>
      </c>
      <c r="J2725" t="s">
        <v>228</v>
      </c>
      <c r="K2725" t="s">
        <v>232</v>
      </c>
      <c r="M2725" t="s">
        <v>228</v>
      </c>
      <c r="N2725" t="s">
        <v>358</v>
      </c>
      <c r="O2725">
        <v>1.1000000000000001</v>
      </c>
      <c r="P2725" t="s">
        <v>257</v>
      </c>
      <c r="Q2725"/>
      <c r="R2725">
        <v>0.3</v>
      </c>
      <c r="S2725">
        <v>2.8</v>
      </c>
      <c r="T2725" t="s">
        <v>241</v>
      </c>
    </row>
    <row r="2726" spans="2:20" hidden="1" x14ac:dyDescent="0.45">
      <c r="C2726" s="29" t="s">
        <v>3078</v>
      </c>
      <c r="F2726" t="s">
        <v>339</v>
      </c>
      <c r="G2726" t="s">
        <v>340</v>
      </c>
      <c r="H2726" t="s">
        <v>289</v>
      </c>
      <c r="I2726" t="s">
        <v>275</v>
      </c>
      <c r="J2726" t="s">
        <v>228</v>
      </c>
      <c r="K2726" t="s">
        <v>232</v>
      </c>
      <c r="M2726" t="s">
        <v>228</v>
      </c>
      <c r="N2726" t="s">
        <v>249</v>
      </c>
      <c r="O2726">
        <v>2.9</v>
      </c>
      <c r="P2726" t="s">
        <v>257</v>
      </c>
      <c r="Q2726"/>
      <c r="R2726">
        <v>0.7</v>
      </c>
      <c r="S2726">
        <v>12</v>
      </c>
      <c r="T2726" t="s">
        <v>241</v>
      </c>
    </row>
    <row r="2727" spans="2:20" hidden="1" x14ac:dyDescent="0.45">
      <c r="C2727" s="29" t="s">
        <v>3078</v>
      </c>
      <c r="F2727" t="s">
        <v>339</v>
      </c>
      <c r="G2727" t="s">
        <v>340</v>
      </c>
      <c r="H2727" t="s">
        <v>289</v>
      </c>
      <c r="I2727" t="s">
        <v>275</v>
      </c>
      <c r="J2727" t="s">
        <v>228</v>
      </c>
      <c r="K2727" t="s">
        <v>232</v>
      </c>
      <c r="M2727" t="s">
        <v>228</v>
      </c>
      <c r="N2727" t="s">
        <v>246</v>
      </c>
      <c r="O2727">
        <v>0.52</v>
      </c>
      <c r="P2727" t="s">
        <v>247</v>
      </c>
      <c r="Q2727"/>
      <c r="R2727">
        <v>0.25</v>
      </c>
      <c r="S2727">
        <v>1.3</v>
      </c>
      <c r="T2727" t="s">
        <v>241</v>
      </c>
    </row>
    <row r="2728" spans="2:20" hidden="1" x14ac:dyDescent="0.45">
      <c r="C2728" s="29" t="s">
        <v>3078</v>
      </c>
      <c r="F2728" t="s">
        <v>339</v>
      </c>
      <c r="G2728" t="s">
        <v>340</v>
      </c>
      <c r="H2728" t="s">
        <v>289</v>
      </c>
      <c r="I2728" t="s">
        <v>275</v>
      </c>
      <c r="J2728" t="s">
        <v>228</v>
      </c>
      <c r="K2728" t="s">
        <v>232</v>
      </c>
      <c r="M2728" t="s">
        <v>228</v>
      </c>
      <c r="N2728" t="s">
        <v>267</v>
      </c>
      <c r="O2728">
        <v>0.73</v>
      </c>
      <c r="P2728" t="s">
        <v>234</v>
      </c>
      <c r="Q2728"/>
      <c r="R2728">
        <v>0.36</v>
      </c>
      <c r="S2728">
        <v>1.5</v>
      </c>
      <c r="T2728" t="s">
        <v>241</v>
      </c>
    </row>
    <row r="2729" spans="2:20" hidden="1" x14ac:dyDescent="0.45">
      <c r="C2729" s="29" t="s">
        <v>3078</v>
      </c>
      <c r="F2729" t="s">
        <v>339</v>
      </c>
      <c r="G2729" t="s">
        <v>340</v>
      </c>
      <c r="H2729" t="s">
        <v>289</v>
      </c>
      <c r="I2729" t="s">
        <v>275</v>
      </c>
      <c r="J2729" t="s">
        <v>228</v>
      </c>
      <c r="K2729" t="s">
        <v>232</v>
      </c>
      <c r="M2729" t="s">
        <v>228</v>
      </c>
      <c r="N2729" t="s">
        <v>253</v>
      </c>
      <c r="O2729">
        <v>8.9999999999999998E-4</v>
      </c>
      <c r="P2729" t="s">
        <v>234</v>
      </c>
      <c r="Q2729"/>
      <c r="R2729">
        <v>2.9999999999999997E-4</v>
      </c>
      <c r="S2729">
        <v>1.1000000000000001E-3</v>
      </c>
      <c r="T2729" t="s">
        <v>241</v>
      </c>
    </row>
    <row r="2730" spans="2:20" hidden="1" x14ac:dyDescent="0.45">
      <c r="C2730" s="29" t="s">
        <v>3124</v>
      </c>
      <c r="F2730" t="s">
        <v>359</v>
      </c>
      <c r="G2730" t="s">
        <v>360</v>
      </c>
      <c r="H2730" t="s">
        <v>281</v>
      </c>
      <c r="I2730" t="s">
        <v>275</v>
      </c>
      <c r="J2730" t="s">
        <v>228</v>
      </c>
      <c r="K2730" t="s">
        <v>342</v>
      </c>
      <c r="M2730" t="s">
        <v>228</v>
      </c>
      <c r="N2730" t="s">
        <v>246</v>
      </c>
      <c r="O2730">
        <v>1.4</v>
      </c>
      <c r="P2730" t="s">
        <v>247</v>
      </c>
      <c r="Q2730"/>
      <c r="R2730">
        <v>0.3</v>
      </c>
      <c r="S2730">
        <v>7.1</v>
      </c>
      <c r="T2730" t="s">
        <v>241</v>
      </c>
    </row>
    <row r="2731" spans="2:20" hidden="1" x14ac:dyDescent="0.45">
      <c r="C2731" s="29" t="s">
        <v>3124</v>
      </c>
      <c r="F2731" t="s">
        <v>359</v>
      </c>
      <c r="G2731" t="s">
        <v>360</v>
      </c>
      <c r="H2731" t="s">
        <v>289</v>
      </c>
      <c r="I2731" t="s">
        <v>275</v>
      </c>
      <c r="J2731" t="s">
        <v>228</v>
      </c>
      <c r="K2731" t="s">
        <v>232</v>
      </c>
      <c r="M2731" t="s">
        <v>228</v>
      </c>
      <c r="N2731" t="s">
        <v>246</v>
      </c>
      <c r="O2731">
        <v>0.52</v>
      </c>
      <c r="P2731" t="s">
        <v>247</v>
      </c>
      <c r="Q2731"/>
      <c r="R2731">
        <v>0.25</v>
      </c>
      <c r="S2731">
        <v>1.3</v>
      </c>
      <c r="T2731" t="s">
        <v>241</v>
      </c>
    </row>
    <row r="2732" spans="2:20" hidden="1" x14ac:dyDescent="0.45">
      <c r="C2732" s="29" t="s">
        <v>3124</v>
      </c>
      <c r="F2732" t="s">
        <v>359</v>
      </c>
      <c r="G2732" t="s">
        <v>360</v>
      </c>
      <c r="H2732" t="s">
        <v>289</v>
      </c>
      <c r="I2732" t="s">
        <v>275</v>
      </c>
      <c r="J2732" t="s">
        <v>228</v>
      </c>
      <c r="K2732" t="s">
        <v>232</v>
      </c>
      <c r="M2732" t="s">
        <v>228</v>
      </c>
      <c r="N2732" t="s">
        <v>264</v>
      </c>
      <c r="O2732">
        <v>0.72</v>
      </c>
      <c r="P2732" t="s">
        <v>257</v>
      </c>
      <c r="Q2732"/>
      <c r="R2732">
        <v>0.2</v>
      </c>
      <c r="S2732">
        <v>1.9</v>
      </c>
      <c r="T2732" t="s">
        <v>241</v>
      </c>
    </row>
    <row r="2733" spans="2:20" hidden="1" x14ac:dyDescent="0.45">
      <c r="B2733" s="29" t="s">
        <v>25</v>
      </c>
      <c r="C2733" s="29" t="s">
        <v>3124</v>
      </c>
      <c r="F2733" t="s">
        <v>359</v>
      </c>
      <c r="G2733" t="s">
        <v>360</v>
      </c>
      <c r="H2733" t="s">
        <v>281</v>
      </c>
      <c r="I2733" t="s">
        <v>275</v>
      </c>
      <c r="J2733" t="s">
        <v>228</v>
      </c>
      <c r="K2733" t="s">
        <v>342</v>
      </c>
      <c r="M2733" t="s">
        <v>228</v>
      </c>
      <c r="N2733" t="s">
        <v>25</v>
      </c>
      <c r="O2733">
        <v>66</v>
      </c>
      <c r="P2733" t="s">
        <v>237</v>
      </c>
      <c r="Q2733"/>
      <c r="R2733">
        <v>40</v>
      </c>
      <c r="S2733">
        <v>93</v>
      </c>
      <c r="T2733" t="s">
        <v>241</v>
      </c>
    </row>
    <row r="2734" spans="2:20" hidden="1" x14ac:dyDescent="0.45">
      <c r="C2734" s="29" t="s">
        <v>3124</v>
      </c>
      <c r="F2734" t="s">
        <v>359</v>
      </c>
      <c r="G2734" t="s">
        <v>360</v>
      </c>
      <c r="H2734" t="s">
        <v>289</v>
      </c>
      <c r="I2734" t="s">
        <v>275</v>
      </c>
      <c r="J2734" t="s">
        <v>228</v>
      </c>
      <c r="K2734" t="s">
        <v>232</v>
      </c>
      <c r="M2734" t="s">
        <v>228</v>
      </c>
      <c r="N2734" t="s">
        <v>303</v>
      </c>
      <c r="O2734">
        <v>5.8000000000000003E-2</v>
      </c>
      <c r="P2734" t="s">
        <v>234</v>
      </c>
      <c r="Q2734"/>
      <c r="R2734">
        <v>1.4999999999999999E-2</v>
      </c>
      <c r="S2734">
        <v>5.8000000000000003E-2</v>
      </c>
      <c r="T2734" t="s">
        <v>241</v>
      </c>
    </row>
    <row r="2735" spans="2:20" hidden="1" x14ac:dyDescent="0.45">
      <c r="C2735" s="29" t="s">
        <v>3124</v>
      </c>
      <c r="F2735" t="s">
        <v>359</v>
      </c>
      <c r="G2735" t="s">
        <v>360</v>
      </c>
      <c r="H2735" t="s">
        <v>277</v>
      </c>
      <c r="I2735" t="s">
        <v>275</v>
      </c>
      <c r="J2735" t="s">
        <v>228</v>
      </c>
      <c r="K2735" t="s">
        <v>38</v>
      </c>
      <c r="M2735" t="s">
        <v>228</v>
      </c>
      <c r="N2735" t="s">
        <v>358</v>
      </c>
      <c r="O2735">
        <v>5</v>
      </c>
      <c r="P2735" t="s">
        <v>234</v>
      </c>
      <c r="Q2735"/>
      <c r="R2735">
        <v>2</v>
      </c>
      <c r="S2735">
        <v>10</v>
      </c>
      <c r="T2735" t="s">
        <v>348</v>
      </c>
    </row>
    <row r="2736" spans="2:20" hidden="1" x14ac:dyDescent="0.45">
      <c r="C2736" s="29" t="s">
        <v>3124</v>
      </c>
      <c r="F2736" t="s">
        <v>359</v>
      </c>
      <c r="G2736" t="s">
        <v>360</v>
      </c>
      <c r="H2736" t="s">
        <v>277</v>
      </c>
      <c r="I2736" t="s">
        <v>275</v>
      </c>
      <c r="J2736" t="s">
        <v>228</v>
      </c>
      <c r="K2736" t="s">
        <v>38</v>
      </c>
      <c r="M2736" t="s">
        <v>228</v>
      </c>
      <c r="N2736" t="s">
        <v>291</v>
      </c>
      <c r="O2736">
        <v>0.06</v>
      </c>
      <c r="P2736" t="s">
        <v>234</v>
      </c>
      <c r="Q2736"/>
      <c r="R2736">
        <v>1.2E-2</v>
      </c>
      <c r="S2736">
        <v>0.3</v>
      </c>
      <c r="T2736" t="s">
        <v>349</v>
      </c>
    </row>
    <row r="2737" spans="2:20" hidden="1" x14ac:dyDescent="0.45">
      <c r="C2737" s="29" t="s">
        <v>3124</v>
      </c>
      <c r="F2737" t="s">
        <v>359</v>
      </c>
      <c r="G2737" t="s">
        <v>360</v>
      </c>
      <c r="H2737" t="s">
        <v>277</v>
      </c>
      <c r="I2737" t="s">
        <v>275</v>
      </c>
      <c r="J2737" t="s">
        <v>228</v>
      </c>
      <c r="K2737" t="s">
        <v>38</v>
      </c>
      <c r="M2737" t="s">
        <v>228</v>
      </c>
      <c r="N2737" t="s">
        <v>303</v>
      </c>
      <c r="O2737">
        <v>0.5</v>
      </c>
      <c r="P2737" t="s">
        <v>234</v>
      </c>
      <c r="Q2737"/>
      <c r="R2737">
        <v>0.25</v>
      </c>
      <c r="S2737">
        <v>1.1000000000000001</v>
      </c>
      <c r="T2737" t="s">
        <v>350</v>
      </c>
    </row>
    <row r="2738" spans="2:20" hidden="1" x14ac:dyDescent="0.45">
      <c r="C2738" s="29" t="s">
        <v>3124</v>
      </c>
      <c r="F2738" t="s">
        <v>359</v>
      </c>
      <c r="G2738" t="s">
        <v>360</v>
      </c>
      <c r="H2738" t="s">
        <v>277</v>
      </c>
      <c r="I2738" t="s">
        <v>275</v>
      </c>
      <c r="J2738" t="s">
        <v>228</v>
      </c>
      <c r="K2738" t="s">
        <v>38</v>
      </c>
      <c r="M2738" t="s">
        <v>228</v>
      </c>
      <c r="N2738" t="s">
        <v>253</v>
      </c>
      <c r="O2738">
        <v>13</v>
      </c>
      <c r="P2738" t="s">
        <v>234</v>
      </c>
      <c r="Q2738"/>
      <c r="R2738">
        <v>0.5</v>
      </c>
      <c r="S2738">
        <v>87</v>
      </c>
      <c r="T2738" t="s">
        <v>1329</v>
      </c>
    </row>
    <row r="2739" spans="2:20" hidden="1" x14ac:dyDescent="0.45">
      <c r="B2739" s="29" t="s">
        <v>43</v>
      </c>
      <c r="C2739" s="29" t="s">
        <v>3124</v>
      </c>
      <c r="F2739" t="s">
        <v>359</v>
      </c>
      <c r="G2739" t="s">
        <v>360</v>
      </c>
      <c r="H2739" t="s">
        <v>277</v>
      </c>
      <c r="I2739" t="s">
        <v>275</v>
      </c>
      <c r="J2739" t="s">
        <v>228</v>
      </c>
      <c r="K2739" t="s">
        <v>38</v>
      </c>
      <c r="M2739" t="s">
        <v>228</v>
      </c>
      <c r="N2739" t="s">
        <v>28</v>
      </c>
      <c r="O2739">
        <v>140</v>
      </c>
      <c r="P2739" t="s">
        <v>237</v>
      </c>
      <c r="Q2739"/>
      <c r="R2739">
        <v>70</v>
      </c>
      <c r="S2739">
        <v>279</v>
      </c>
      <c r="T2739" t="s">
        <v>343</v>
      </c>
    </row>
    <row r="2740" spans="2:20" hidden="1" x14ac:dyDescent="0.45">
      <c r="B2740" s="29" t="s">
        <v>43</v>
      </c>
      <c r="C2740" s="29" t="s">
        <v>3124</v>
      </c>
      <c r="F2740" t="s">
        <v>359</v>
      </c>
      <c r="G2740" t="s">
        <v>360</v>
      </c>
      <c r="H2740" t="s">
        <v>286</v>
      </c>
      <c r="I2740" t="s">
        <v>275</v>
      </c>
      <c r="J2740" t="s">
        <v>228</v>
      </c>
      <c r="K2740" t="s">
        <v>352</v>
      </c>
      <c r="M2740" t="s">
        <v>228</v>
      </c>
      <c r="N2740" t="s">
        <v>28</v>
      </c>
      <c r="O2740">
        <v>108</v>
      </c>
      <c r="P2740" t="s">
        <v>237</v>
      </c>
      <c r="Q2740"/>
      <c r="R2740">
        <v>60</v>
      </c>
      <c r="S2740">
        <v>220</v>
      </c>
      <c r="T2740" t="s">
        <v>353</v>
      </c>
    </row>
    <row r="2741" spans="2:20" hidden="1" x14ac:dyDescent="0.45">
      <c r="C2741" s="29" t="s">
        <v>3124</v>
      </c>
      <c r="F2741" t="s">
        <v>359</v>
      </c>
      <c r="G2741" t="s">
        <v>360</v>
      </c>
      <c r="H2741" t="s">
        <v>289</v>
      </c>
      <c r="I2741" t="s">
        <v>275</v>
      </c>
      <c r="J2741" t="s">
        <v>228</v>
      </c>
      <c r="K2741" t="s">
        <v>232</v>
      </c>
      <c r="M2741" t="s">
        <v>228</v>
      </c>
      <c r="N2741" t="s">
        <v>279</v>
      </c>
      <c r="O2741">
        <v>1.2999999999999999E-2</v>
      </c>
      <c r="P2741" t="s">
        <v>234</v>
      </c>
      <c r="Q2741"/>
      <c r="R2741">
        <v>6.0000000000000001E-3</v>
      </c>
      <c r="S2741">
        <v>2.5999999999999999E-2</v>
      </c>
      <c r="T2741" t="s">
        <v>241</v>
      </c>
    </row>
    <row r="2742" spans="2:20" hidden="1" x14ac:dyDescent="0.45">
      <c r="C2742" s="29" t="s">
        <v>3124</v>
      </c>
      <c r="F2742" t="s">
        <v>359</v>
      </c>
      <c r="G2742" t="s">
        <v>360</v>
      </c>
      <c r="H2742" t="s">
        <v>289</v>
      </c>
      <c r="I2742" t="s">
        <v>275</v>
      </c>
      <c r="J2742" t="s">
        <v>228</v>
      </c>
      <c r="K2742" t="s">
        <v>232</v>
      </c>
      <c r="M2742" t="s">
        <v>228</v>
      </c>
      <c r="N2742" t="s">
        <v>233</v>
      </c>
      <c r="O2742">
        <v>0.1</v>
      </c>
      <c r="P2742" t="s">
        <v>234</v>
      </c>
      <c r="Q2742"/>
      <c r="R2742">
        <v>0.05</v>
      </c>
      <c r="S2742">
        <v>0.19</v>
      </c>
      <c r="T2742" t="s">
        <v>241</v>
      </c>
    </row>
    <row r="2743" spans="2:20" hidden="1" x14ac:dyDescent="0.45">
      <c r="C2743" s="29" t="s">
        <v>3124</v>
      </c>
      <c r="F2743" t="s">
        <v>359</v>
      </c>
      <c r="G2743" t="s">
        <v>360</v>
      </c>
      <c r="H2743" t="s">
        <v>289</v>
      </c>
      <c r="I2743" t="s">
        <v>275</v>
      </c>
      <c r="J2743" t="s">
        <v>228</v>
      </c>
      <c r="K2743" t="s">
        <v>232</v>
      </c>
      <c r="M2743" t="s">
        <v>228</v>
      </c>
      <c r="N2743" t="s">
        <v>242</v>
      </c>
      <c r="O2743">
        <v>1.2999999999999999E-2</v>
      </c>
      <c r="P2743" t="s">
        <v>234</v>
      </c>
      <c r="Q2743"/>
      <c r="R2743">
        <v>7.0000000000000001E-3</v>
      </c>
      <c r="S2743">
        <v>2.5999999999999999E-2</v>
      </c>
      <c r="T2743" t="s">
        <v>241</v>
      </c>
    </row>
    <row r="2744" spans="2:20" hidden="1" x14ac:dyDescent="0.45">
      <c r="C2744" s="29" t="s">
        <v>3124</v>
      </c>
      <c r="F2744" t="s">
        <v>359</v>
      </c>
      <c r="G2744" t="s">
        <v>360</v>
      </c>
      <c r="H2744" t="s">
        <v>289</v>
      </c>
      <c r="I2744" t="s">
        <v>275</v>
      </c>
      <c r="J2744" t="s">
        <v>228</v>
      </c>
      <c r="K2744" t="s">
        <v>232</v>
      </c>
      <c r="M2744" t="s">
        <v>228</v>
      </c>
      <c r="N2744" t="s">
        <v>236</v>
      </c>
      <c r="O2744">
        <v>0.78</v>
      </c>
      <c r="P2744" t="s">
        <v>237</v>
      </c>
      <c r="Q2744"/>
      <c r="R2744">
        <v>0.47</v>
      </c>
      <c r="S2744">
        <v>1.0900000000000001</v>
      </c>
      <c r="T2744" t="s">
        <v>241</v>
      </c>
    </row>
    <row r="2745" spans="2:20" hidden="1" x14ac:dyDescent="0.45">
      <c r="B2745" s="29" t="s">
        <v>25</v>
      </c>
      <c r="C2745" s="29" t="s">
        <v>3124</v>
      </c>
      <c r="F2745" t="s">
        <v>359</v>
      </c>
      <c r="G2745" t="s">
        <v>360</v>
      </c>
      <c r="H2745" t="s">
        <v>289</v>
      </c>
      <c r="I2745" t="s">
        <v>275</v>
      </c>
      <c r="J2745" t="s">
        <v>228</v>
      </c>
      <c r="K2745" t="s">
        <v>232</v>
      </c>
      <c r="M2745" t="s">
        <v>228</v>
      </c>
      <c r="N2745" t="s">
        <v>25</v>
      </c>
      <c r="O2745">
        <v>29</v>
      </c>
      <c r="P2745" t="s">
        <v>237</v>
      </c>
      <c r="Q2745"/>
      <c r="R2745">
        <v>21</v>
      </c>
      <c r="S2745">
        <v>48</v>
      </c>
      <c r="T2745" t="s">
        <v>241</v>
      </c>
    </row>
    <row r="2746" spans="2:20" hidden="1" x14ac:dyDescent="0.45">
      <c r="B2746" s="29" t="s">
        <v>25</v>
      </c>
      <c r="C2746" s="29" t="s">
        <v>3124</v>
      </c>
      <c r="F2746" t="s">
        <v>359</v>
      </c>
      <c r="G2746" t="s">
        <v>360</v>
      </c>
      <c r="H2746" t="s">
        <v>1234</v>
      </c>
      <c r="I2746" t="s">
        <v>225</v>
      </c>
      <c r="J2746" t="s">
        <v>1928</v>
      </c>
      <c r="K2746" t="s">
        <v>445</v>
      </c>
      <c r="M2746" t="s">
        <v>228</v>
      </c>
      <c r="N2746" t="s">
        <v>25</v>
      </c>
      <c r="O2746">
        <v>135</v>
      </c>
      <c r="P2746" t="s">
        <v>356</v>
      </c>
      <c r="Q2746"/>
      <c r="R2746">
        <v>55</v>
      </c>
      <c r="S2746">
        <v>330</v>
      </c>
      <c r="T2746" t="s">
        <v>1392</v>
      </c>
    </row>
    <row r="2747" spans="2:20" hidden="1" x14ac:dyDescent="0.45">
      <c r="C2747" s="29" t="s">
        <v>3124</v>
      </c>
      <c r="F2747" t="s">
        <v>359</v>
      </c>
      <c r="G2747" t="s">
        <v>360</v>
      </c>
      <c r="H2747" t="s">
        <v>286</v>
      </c>
      <c r="I2747" t="s">
        <v>275</v>
      </c>
      <c r="J2747" t="s">
        <v>228</v>
      </c>
      <c r="K2747" t="s">
        <v>352</v>
      </c>
      <c r="M2747" t="s">
        <v>228</v>
      </c>
      <c r="N2747" t="s">
        <v>279</v>
      </c>
      <c r="O2747">
        <v>13</v>
      </c>
      <c r="P2747" t="s">
        <v>234</v>
      </c>
      <c r="Q2747"/>
      <c r="R2747">
        <v>0.5</v>
      </c>
      <c r="S2747">
        <v>30</v>
      </c>
      <c r="T2747" t="s">
        <v>353</v>
      </c>
    </row>
    <row r="2748" spans="2:20" hidden="1" x14ac:dyDescent="0.45">
      <c r="C2748" s="29" t="s">
        <v>3124</v>
      </c>
      <c r="F2748" t="s">
        <v>359</v>
      </c>
      <c r="G2748" t="s">
        <v>360</v>
      </c>
      <c r="H2748" t="s">
        <v>286</v>
      </c>
      <c r="I2748" t="s">
        <v>275</v>
      </c>
      <c r="J2748" t="s">
        <v>228</v>
      </c>
      <c r="K2748" t="s">
        <v>352</v>
      </c>
      <c r="M2748" t="s">
        <v>228</v>
      </c>
      <c r="N2748" t="s">
        <v>249</v>
      </c>
      <c r="O2748">
        <v>58.9</v>
      </c>
      <c r="P2748" t="s">
        <v>234</v>
      </c>
      <c r="Q2748"/>
      <c r="R2748">
        <v>10</v>
      </c>
      <c r="S2748">
        <v>180</v>
      </c>
      <c r="T2748" t="s">
        <v>353</v>
      </c>
    </row>
    <row r="2749" spans="2:20" hidden="1" x14ac:dyDescent="0.45">
      <c r="C2749" s="29" t="s">
        <v>3124</v>
      </c>
      <c r="F2749" t="s">
        <v>359</v>
      </c>
      <c r="G2749" t="s">
        <v>360</v>
      </c>
      <c r="H2749" t="s">
        <v>286</v>
      </c>
      <c r="I2749" t="s">
        <v>275</v>
      </c>
      <c r="J2749" t="s">
        <v>228</v>
      </c>
      <c r="K2749" t="s">
        <v>352</v>
      </c>
      <c r="M2749" t="s">
        <v>228</v>
      </c>
      <c r="N2749" t="s">
        <v>358</v>
      </c>
      <c r="O2749">
        <v>23.7</v>
      </c>
      <c r="P2749" t="s">
        <v>234</v>
      </c>
      <c r="Q2749"/>
      <c r="R2749">
        <v>8</v>
      </c>
      <c r="S2749">
        <v>100</v>
      </c>
      <c r="T2749" t="s">
        <v>353</v>
      </c>
    </row>
    <row r="2750" spans="2:20" hidden="1" x14ac:dyDescent="0.45">
      <c r="C2750" s="29" t="s">
        <v>3124</v>
      </c>
      <c r="F2750" t="s">
        <v>359</v>
      </c>
      <c r="G2750" t="s">
        <v>360</v>
      </c>
      <c r="H2750" t="s">
        <v>286</v>
      </c>
      <c r="I2750" t="s">
        <v>275</v>
      </c>
      <c r="J2750" t="s">
        <v>228</v>
      </c>
      <c r="K2750" t="s">
        <v>352</v>
      </c>
      <c r="M2750" t="s">
        <v>228</v>
      </c>
      <c r="N2750" t="s">
        <v>272</v>
      </c>
      <c r="O2750">
        <v>18.5</v>
      </c>
      <c r="P2750" t="s">
        <v>234</v>
      </c>
      <c r="Q2750"/>
      <c r="R2750">
        <v>5</v>
      </c>
      <c r="S2750">
        <v>80</v>
      </c>
      <c r="T2750" t="s">
        <v>353</v>
      </c>
    </row>
    <row r="2751" spans="2:20" hidden="1" x14ac:dyDescent="0.45">
      <c r="C2751" s="29" t="s">
        <v>3124</v>
      </c>
      <c r="F2751" t="s">
        <v>359</v>
      </c>
      <c r="G2751" t="s">
        <v>360</v>
      </c>
      <c r="H2751" t="s">
        <v>286</v>
      </c>
      <c r="I2751" t="s">
        <v>275</v>
      </c>
      <c r="J2751" t="s">
        <v>228</v>
      </c>
      <c r="K2751" t="s">
        <v>352</v>
      </c>
      <c r="M2751" t="s">
        <v>228</v>
      </c>
      <c r="N2751" t="s">
        <v>259</v>
      </c>
      <c r="O2751">
        <v>0.62</v>
      </c>
      <c r="P2751" t="s">
        <v>257</v>
      </c>
      <c r="Q2751"/>
      <c r="R2751">
        <v>0.31</v>
      </c>
      <c r="S2751">
        <v>1.2</v>
      </c>
      <c r="T2751" t="s">
        <v>353</v>
      </c>
    </row>
    <row r="2752" spans="2:20" hidden="1" x14ac:dyDescent="0.45">
      <c r="C2752" s="29" t="s">
        <v>372</v>
      </c>
      <c r="F2752" t="s">
        <v>371</v>
      </c>
      <c r="G2752" t="s">
        <v>372</v>
      </c>
      <c r="H2752" t="s">
        <v>281</v>
      </c>
      <c r="I2752" t="s">
        <v>275</v>
      </c>
      <c r="J2752" t="s">
        <v>228</v>
      </c>
      <c r="K2752" t="s">
        <v>342</v>
      </c>
      <c r="M2752" t="s">
        <v>228</v>
      </c>
      <c r="N2752" t="s">
        <v>262</v>
      </c>
      <c r="O2752">
        <v>0.12</v>
      </c>
      <c r="P2752" t="s">
        <v>234</v>
      </c>
      <c r="Q2752"/>
      <c r="R2752">
        <v>0.04</v>
      </c>
      <c r="S2752">
        <v>0.17</v>
      </c>
      <c r="T2752" t="s">
        <v>241</v>
      </c>
    </row>
    <row r="2753" spans="2:20" hidden="1" x14ac:dyDescent="0.45">
      <c r="B2753" s="29" t="s">
        <v>24</v>
      </c>
      <c r="C2753" s="29" t="s">
        <v>372</v>
      </c>
      <c r="F2753" t="s">
        <v>371</v>
      </c>
      <c r="G2753" t="s">
        <v>372</v>
      </c>
      <c r="H2753" t="s">
        <v>281</v>
      </c>
      <c r="I2753" t="s">
        <v>275</v>
      </c>
      <c r="J2753" t="s">
        <v>228</v>
      </c>
      <c r="K2753" t="s">
        <v>342</v>
      </c>
      <c r="M2753" t="s">
        <v>228</v>
      </c>
      <c r="N2753" t="s">
        <v>261</v>
      </c>
      <c r="O2753">
        <v>25</v>
      </c>
      <c r="P2753" t="s">
        <v>237</v>
      </c>
      <c r="Q2753"/>
      <c r="R2753">
        <v>15</v>
      </c>
      <c r="S2753">
        <v>35</v>
      </c>
      <c r="T2753" t="s">
        <v>241</v>
      </c>
    </row>
    <row r="2754" spans="2:20" hidden="1" x14ac:dyDescent="0.45">
      <c r="C2754" s="29" t="s">
        <v>372</v>
      </c>
      <c r="F2754" t="s">
        <v>371</v>
      </c>
      <c r="G2754" t="s">
        <v>372</v>
      </c>
      <c r="H2754" t="s">
        <v>277</v>
      </c>
      <c r="I2754" t="s">
        <v>275</v>
      </c>
      <c r="J2754" t="s">
        <v>228</v>
      </c>
      <c r="K2754" t="s">
        <v>38</v>
      </c>
      <c r="M2754" t="s">
        <v>228</v>
      </c>
      <c r="N2754" t="s">
        <v>291</v>
      </c>
      <c r="O2754">
        <v>0.06</v>
      </c>
      <c r="P2754" t="s">
        <v>234</v>
      </c>
      <c r="Q2754"/>
      <c r="R2754">
        <v>1.2E-2</v>
      </c>
      <c r="S2754">
        <v>0.3</v>
      </c>
      <c r="T2754" t="s">
        <v>349</v>
      </c>
    </row>
    <row r="2755" spans="2:20" hidden="1" x14ac:dyDescent="0.45">
      <c r="C2755" s="29" t="s">
        <v>372</v>
      </c>
      <c r="F2755" t="s">
        <v>371</v>
      </c>
      <c r="G2755" t="s">
        <v>372</v>
      </c>
      <c r="H2755" t="s">
        <v>281</v>
      </c>
      <c r="I2755" t="s">
        <v>275</v>
      </c>
      <c r="J2755" t="s">
        <v>228</v>
      </c>
      <c r="K2755" t="s">
        <v>342</v>
      </c>
      <c r="M2755" t="s">
        <v>228</v>
      </c>
      <c r="N2755" t="s">
        <v>253</v>
      </c>
      <c r="O2755">
        <v>6.0000000000000001E-3</v>
      </c>
      <c r="P2755" t="s">
        <v>234</v>
      </c>
      <c r="Q2755"/>
      <c r="R2755">
        <v>3.0000000000000001E-3</v>
      </c>
      <c r="S2755">
        <v>1.0999999999999999E-2</v>
      </c>
      <c r="T2755" t="s">
        <v>241</v>
      </c>
    </row>
    <row r="2756" spans="2:20" hidden="1" x14ac:dyDescent="0.45">
      <c r="C2756" s="29" t="s">
        <v>372</v>
      </c>
      <c r="F2756" t="s">
        <v>371</v>
      </c>
      <c r="G2756" t="s">
        <v>372</v>
      </c>
      <c r="H2756" t="s">
        <v>277</v>
      </c>
      <c r="I2756" t="s">
        <v>275</v>
      </c>
      <c r="J2756" t="s">
        <v>228</v>
      </c>
      <c r="K2756" t="s">
        <v>38</v>
      </c>
      <c r="M2756" t="s">
        <v>228</v>
      </c>
      <c r="N2756" t="s">
        <v>264</v>
      </c>
      <c r="O2756">
        <v>10</v>
      </c>
      <c r="P2756" t="s">
        <v>234</v>
      </c>
      <c r="Q2756"/>
      <c r="R2756">
        <v>5</v>
      </c>
      <c r="S2756">
        <v>20</v>
      </c>
      <c r="T2756" t="s">
        <v>348</v>
      </c>
    </row>
    <row r="2757" spans="2:20" hidden="1" x14ac:dyDescent="0.45">
      <c r="C2757" s="29" t="s">
        <v>372</v>
      </c>
      <c r="F2757" t="s">
        <v>371</v>
      </c>
      <c r="G2757" t="s">
        <v>372</v>
      </c>
      <c r="H2757" t="s">
        <v>277</v>
      </c>
      <c r="I2757" t="s">
        <v>275</v>
      </c>
      <c r="J2757" t="s">
        <v>228</v>
      </c>
      <c r="K2757" t="s">
        <v>38</v>
      </c>
      <c r="M2757" t="s">
        <v>228</v>
      </c>
      <c r="N2757" t="s">
        <v>303</v>
      </c>
      <c r="O2757">
        <v>0.5</v>
      </c>
      <c r="P2757" t="s">
        <v>234</v>
      </c>
      <c r="Q2757"/>
      <c r="R2757">
        <v>0.25</v>
      </c>
      <c r="S2757">
        <v>1.1000000000000001</v>
      </c>
      <c r="T2757" t="s">
        <v>350</v>
      </c>
    </row>
    <row r="2758" spans="2:20" hidden="1" x14ac:dyDescent="0.45">
      <c r="C2758" s="29" t="s">
        <v>372</v>
      </c>
      <c r="F2758" t="s">
        <v>371</v>
      </c>
      <c r="G2758" t="s">
        <v>372</v>
      </c>
      <c r="H2758" t="s">
        <v>286</v>
      </c>
      <c r="I2758" t="s">
        <v>275</v>
      </c>
      <c r="J2758" t="s">
        <v>228</v>
      </c>
      <c r="K2758" t="s">
        <v>352</v>
      </c>
      <c r="M2758" t="s">
        <v>228</v>
      </c>
      <c r="N2758" t="s">
        <v>249</v>
      </c>
      <c r="O2758">
        <v>58.9</v>
      </c>
      <c r="P2758" t="s">
        <v>234</v>
      </c>
      <c r="Q2758"/>
      <c r="R2758">
        <v>10</v>
      </c>
      <c r="S2758">
        <v>180</v>
      </c>
      <c r="T2758" t="s">
        <v>353</v>
      </c>
    </row>
    <row r="2759" spans="2:20" hidden="1" x14ac:dyDescent="0.45">
      <c r="C2759" s="29" t="s">
        <v>372</v>
      </c>
      <c r="F2759" t="s">
        <v>371</v>
      </c>
      <c r="G2759" t="s">
        <v>372</v>
      </c>
      <c r="H2759" t="s">
        <v>286</v>
      </c>
      <c r="I2759" t="s">
        <v>275</v>
      </c>
      <c r="J2759" t="s">
        <v>228</v>
      </c>
      <c r="K2759" t="s">
        <v>352</v>
      </c>
      <c r="M2759" t="s">
        <v>228</v>
      </c>
      <c r="N2759" t="s">
        <v>279</v>
      </c>
      <c r="O2759">
        <v>13</v>
      </c>
      <c r="P2759" t="s">
        <v>234</v>
      </c>
      <c r="Q2759"/>
      <c r="R2759">
        <v>0.5</v>
      </c>
      <c r="S2759">
        <v>30</v>
      </c>
      <c r="T2759" t="s">
        <v>353</v>
      </c>
    </row>
    <row r="2760" spans="2:20" hidden="1" x14ac:dyDescent="0.45">
      <c r="B2760" s="29" t="s">
        <v>27</v>
      </c>
      <c r="C2760" s="29" t="s">
        <v>372</v>
      </c>
      <c r="F2760" t="s">
        <v>371</v>
      </c>
      <c r="G2760" t="s">
        <v>372</v>
      </c>
      <c r="H2760" t="s">
        <v>286</v>
      </c>
      <c r="I2760" t="s">
        <v>275</v>
      </c>
      <c r="J2760" t="s">
        <v>228</v>
      </c>
      <c r="K2760" t="s">
        <v>352</v>
      </c>
      <c r="M2760" t="s">
        <v>228</v>
      </c>
      <c r="N2760" t="s">
        <v>27</v>
      </c>
      <c r="O2760">
        <v>117</v>
      </c>
      <c r="P2760" t="s">
        <v>237</v>
      </c>
      <c r="Q2760"/>
      <c r="R2760">
        <v>60</v>
      </c>
      <c r="S2760">
        <v>240</v>
      </c>
      <c r="T2760" t="s">
        <v>353</v>
      </c>
    </row>
    <row r="2761" spans="2:20" hidden="1" x14ac:dyDescent="0.45">
      <c r="B2761" s="29" t="s">
        <v>24</v>
      </c>
      <c r="C2761" s="29" t="s">
        <v>372</v>
      </c>
      <c r="F2761" t="s">
        <v>371</v>
      </c>
      <c r="G2761" t="s">
        <v>372</v>
      </c>
      <c r="H2761" t="s">
        <v>286</v>
      </c>
      <c r="I2761" t="s">
        <v>275</v>
      </c>
      <c r="J2761" t="s">
        <v>228</v>
      </c>
      <c r="K2761" t="s">
        <v>352</v>
      </c>
      <c r="M2761" t="s">
        <v>228</v>
      </c>
      <c r="N2761" t="s">
        <v>261</v>
      </c>
      <c r="O2761">
        <v>88.8</v>
      </c>
      <c r="P2761" t="s">
        <v>237</v>
      </c>
      <c r="Q2761"/>
      <c r="R2761">
        <v>10</v>
      </c>
      <c r="S2761">
        <v>300</v>
      </c>
      <c r="T2761" t="s">
        <v>353</v>
      </c>
    </row>
    <row r="2762" spans="2:20" hidden="1" x14ac:dyDescent="0.45">
      <c r="B2762" s="29" t="s">
        <v>25</v>
      </c>
      <c r="C2762" s="29" t="s">
        <v>372</v>
      </c>
      <c r="F2762" t="s">
        <v>371</v>
      </c>
      <c r="G2762" t="s">
        <v>372</v>
      </c>
      <c r="H2762" t="s">
        <v>286</v>
      </c>
      <c r="I2762" t="s">
        <v>275</v>
      </c>
      <c r="J2762" t="s">
        <v>228</v>
      </c>
      <c r="K2762" t="s">
        <v>352</v>
      </c>
      <c r="M2762" t="s">
        <v>228</v>
      </c>
      <c r="N2762" t="s">
        <v>25</v>
      </c>
      <c r="O2762">
        <v>931</v>
      </c>
      <c r="P2762" t="s">
        <v>237</v>
      </c>
      <c r="Q2762"/>
      <c r="R2762">
        <v>150</v>
      </c>
      <c r="S2762">
        <v>2000</v>
      </c>
      <c r="T2762" t="s">
        <v>353</v>
      </c>
    </row>
    <row r="2763" spans="2:20" hidden="1" x14ac:dyDescent="0.45">
      <c r="C2763" s="29" t="s">
        <v>372</v>
      </c>
      <c r="F2763" t="s">
        <v>371</v>
      </c>
      <c r="G2763" t="s">
        <v>372</v>
      </c>
      <c r="H2763" t="s">
        <v>286</v>
      </c>
      <c r="I2763" t="s">
        <v>275</v>
      </c>
      <c r="J2763" t="s">
        <v>228</v>
      </c>
      <c r="K2763" t="s">
        <v>352</v>
      </c>
      <c r="M2763" t="s">
        <v>228</v>
      </c>
      <c r="N2763" t="s">
        <v>259</v>
      </c>
      <c r="O2763">
        <v>0.62</v>
      </c>
      <c r="P2763" t="s">
        <v>257</v>
      </c>
      <c r="Q2763"/>
      <c r="R2763">
        <v>0.31</v>
      </c>
      <c r="S2763">
        <v>1.2</v>
      </c>
      <c r="T2763" t="s">
        <v>353</v>
      </c>
    </row>
    <row r="2764" spans="2:20" hidden="1" x14ac:dyDescent="0.45">
      <c r="C2764" s="29" t="s">
        <v>372</v>
      </c>
      <c r="F2764" t="s">
        <v>371</v>
      </c>
      <c r="G2764" t="s">
        <v>372</v>
      </c>
      <c r="H2764" t="s">
        <v>289</v>
      </c>
      <c r="I2764" t="s">
        <v>275</v>
      </c>
      <c r="J2764" t="s">
        <v>228</v>
      </c>
      <c r="K2764" t="s">
        <v>232</v>
      </c>
      <c r="M2764" t="s">
        <v>228</v>
      </c>
      <c r="N2764" t="s">
        <v>303</v>
      </c>
      <c r="O2764">
        <v>5.8000000000000003E-2</v>
      </c>
      <c r="P2764" t="s">
        <v>234</v>
      </c>
      <c r="Q2764"/>
      <c r="R2764">
        <v>1.4999999999999999E-2</v>
      </c>
      <c r="S2764">
        <v>5.8000000000000003E-2</v>
      </c>
      <c r="T2764" t="s">
        <v>241</v>
      </c>
    </row>
    <row r="2765" spans="2:20" hidden="1" x14ac:dyDescent="0.45">
      <c r="B2765" s="29" t="s">
        <v>30</v>
      </c>
      <c r="C2765" s="29" t="s">
        <v>372</v>
      </c>
      <c r="F2765" t="s">
        <v>371</v>
      </c>
      <c r="G2765" t="s">
        <v>372</v>
      </c>
      <c r="H2765" t="s">
        <v>286</v>
      </c>
      <c r="I2765" t="s">
        <v>275</v>
      </c>
      <c r="J2765" t="s">
        <v>228</v>
      </c>
      <c r="K2765" t="s">
        <v>352</v>
      </c>
      <c r="M2765" t="s">
        <v>228</v>
      </c>
      <c r="N2765" t="s">
        <v>30</v>
      </c>
      <c r="O2765">
        <v>6.4</v>
      </c>
      <c r="P2765" t="s">
        <v>229</v>
      </c>
      <c r="Q2765"/>
      <c r="R2765">
        <v>2</v>
      </c>
      <c r="S2765">
        <v>26</v>
      </c>
      <c r="T2765" t="s">
        <v>241</v>
      </c>
    </row>
    <row r="2766" spans="2:20" hidden="1" x14ac:dyDescent="0.45">
      <c r="C2766" s="29" t="s">
        <v>372</v>
      </c>
      <c r="F2766" t="s">
        <v>371</v>
      </c>
      <c r="G2766" t="s">
        <v>372</v>
      </c>
      <c r="H2766" t="s">
        <v>289</v>
      </c>
      <c r="I2766" t="s">
        <v>275</v>
      </c>
      <c r="J2766" t="s">
        <v>228</v>
      </c>
      <c r="K2766" t="s">
        <v>232</v>
      </c>
      <c r="M2766" t="s">
        <v>228</v>
      </c>
      <c r="N2766" t="s">
        <v>253</v>
      </c>
      <c r="O2766">
        <v>8.9999999999999998E-4</v>
      </c>
      <c r="P2766" t="s">
        <v>234</v>
      </c>
      <c r="Q2766"/>
      <c r="R2766">
        <v>2.9999999999999997E-4</v>
      </c>
      <c r="S2766">
        <v>1.1000000000000001E-3</v>
      </c>
      <c r="T2766" t="s">
        <v>241</v>
      </c>
    </row>
    <row r="2767" spans="2:20" hidden="1" x14ac:dyDescent="0.45">
      <c r="B2767" s="29" t="s">
        <v>24</v>
      </c>
      <c r="C2767" s="29" t="s">
        <v>372</v>
      </c>
      <c r="F2767" t="s">
        <v>371</v>
      </c>
      <c r="G2767" t="s">
        <v>372</v>
      </c>
      <c r="H2767" t="s">
        <v>289</v>
      </c>
      <c r="I2767" t="s">
        <v>275</v>
      </c>
      <c r="J2767" t="s">
        <v>228</v>
      </c>
      <c r="K2767" t="s">
        <v>232</v>
      </c>
      <c r="M2767" t="s">
        <v>228</v>
      </c>
      <c r="N2767" t="s">
        <v>261</v>
      </c>
      <c r="O2767">
        <v>23</v>
      </c>
      <c r="P2767" t="s">
        <v>237</v>
      </c>
      <c r="Q2767"/>
      <c r="R2767">
        <v>14</v>
      </c>
      <c r="S2767">
        <v>33</v>
      </c>
      <c r="T2767" t="s">
        <v>241</v>
      </c>
    </row>
    <row r="2768" spans="2:20" hidden="1" x14ac:dyDescent="0.45">
      <c r="C2768" s="29" t="s">
        <v>372</v>
      </c>
      <c r="F2768" t="s">
        <v>371</v>
      </c>
      <c r="G2768" t="s">
        <v>372</v>
      </c>
      <c r="H2768" t="s">
        <v>289</v>
      </c>
      <c r="I2768" t="s">
        <v>275</v>
      </c>
      <c r="J2768" t="s">
        <v>228</v>
      </c>
      <c r="K2768" t="s">
        <v>232</v>
      </c>
      <c r="M2768" t="s">
        <v>228</v>
      </c>
      <c r="N2768" t="s">
        <v>264</v>
      </c>
      <c r="O2768">
        <v>0.72</v>
      </c>
      <c r="P2768" t="s">
        <v>257</v>
      </c>
      <c r="Q2768"/>
      <c r="R2768">
        <v>0.2</v>
      </c>
      <c r="S2768">
        <v>1.9</v>
      </c>
      <c r="T2768" t="s">
        <v>241</v>
      </c>
    </row>
    <row r="2769" spans="2:20" hidden="1" x14ac:dyDescent="0.45">
      <c r="C2769" s="29" t="s">
        <v>3124</v>
      </c>
      <c r="F2769" t="s">
        <v>374</v>
      </c>
      <c r="G2769" t="s">
        <v>375</v>
      </c>
      <c r="H2769" t="s">
        <v>281</v>
      </c>
      <c r="I2769" t="s">
        <v>275</v>
      </c>
      <c r="J2769" t="s">
        <v>228</v>
      </c>
      <c r="K2769" t="s">
        <v>342</v>
      </c>
      <c r="M2769" t="s">
        <v>228</v>
      </c>
      <c r="N2769" t="s">
        <v>246</v>
      </c>
      <c r="O2769">
        <v>1.4</v>
      </c>
      <c r="P2769" t="s">
        <v>247</v>
      </c>
      <c r="Q2769"/>
      <c r="R2769">
        <v>0.3</v>
      </c>
      <c r="S2769">
        <v>7.1</v>
      </c>
      <c r="T2769" t="s">
        <v>241</v>
      </c>
    </row>
    <row r="2770" spans="2:20" hidden="1" x14ac:dyDescent="0.45">
      <c r="B2770" s="29" t="s">
        <v>25</v>
      </c>
      <c r="C2770" s="29" t="s">
        <v>3124</v>
      </c>
      <c r="F2770" t="s">
        <v>374</v>
      </c>
      <c r="G2770" t="s">
        <v>375</v>
      </c>
      <c r="H2770" t="s">
        <v>277</v>
      </c>
      <c r="I2770" t="s">
        <v>275</v>
      </c>
      <c r="J2770" t="s">
        <v>228</v>
      </c>
      <c r="K2770" t="s">
        <v>38</v>
      </c>
      <c r="M2770" t="s">
        <v>228</v>
      </c>
      <c r="N2770" t="s">
        <v>25</v>
      </c>
      <c r="O2770">
        <v>570</v>
      </c>
      <c r="P2770" t="s">
        <v>237</v>
      </c>
      <c r="Q2770"/>
      <c r="R2770">
        <v>50</v>
      </c>
      <c r="S2770">
        <v>4000</v>
      </c>
      <c r="T2770" t="s">
        <v>1230</v>
      </c>
    </row>
    <row r="2771" spans="2:20" hidden="1" x14ac:dyDescent="0.45">
      <c r="C2771" s="29" t="s">
        <v>3124</v>
      </c>
      <c r="F2771" t="s">
        <v>374</v>
      </c>
      <c r="G2771" t="s">
        <v>375</v>
      </c>
      <c r="H2771" t="s">
        <v>281</v>
      </c>
      <c r="I2771" t="s">
        <v>275</v>
      </c>
      <c r="J2771" t="s">
        <v>228</v>
      </c>
      <c r="K2771" t="s">
        <v>342</v>
      </c>
      <c r="M2771" t="s">
        <v>228</v>
      </c>
      <c r="N2771" t="s">
        <v>262</v>
      </c>
      <c r="O2771">
        <v>0.12</v>
      </c>
      <c r="P2771" t="s">
        <v>234</v>
      </c>
      <c r="Q2771"/>
      <c r="R2771">
        <v>0.04</v>
      </c>
      <c r="S2771">
        <v>0.17</v>
      </c>
      <c r="T2771" t="s">
        <v>241</v>
      </c>
    </row>
    <row r="2772" spans="2:20" hidden="1" x14ac:dyDescent="0.45">
      <c r="C2772" s="29" t="s">
        <v>3124</v>
      </c>
      <c r="F2772" t="s">
        <v>374</v>
      </c>
      <c r="G2772" t="s">
        <v>375</v>
      </c>
      <c r="H2772" t="s">
        <v>277</v>
      </c>
      <c r="I2772" t="s">
        <v>275</v>
      </c>
      <c r="J2772" t="s">
        <v>228</v>
      </c>
      <c r="K2772" t="s">
        <v>38</v>
      </c>
      <c r="M2772" t="s">
        <v>228</v>
      </c>
      <c r="N2772" t="s">
        <v>267</v>
      </c>
      <c r="O2772">
        <v>512</v>
      </c>
      <c r="P2772" t="s">
        <v>234</v>
      </c>
      <c r="Q2772"/>
      <c r="R2772">
        <v>80</v>
      </c>
      <c r="S2772">
        <v>1300</v>
      </c>
      <c r="T2772" t="s">
        <v>1923</v>
      </c>
    </row>
    <row r="2773" spans="2:20" hidden="1" x14ac:dyDescent="0.45">
      <c r="B2773" s="29" t="s">
        <v>30</v>
      </c>
      <c r="C2773" s="29" t="s">
        <v>3124</v>
      </c>
      <c r="F2773" t="s">
        <v>374</v>
      </c>
      <c r="G2773" t="s">
        <v>375</v>
      </c>
      <c r="H2773" t="s">
        <v>277</v>
      </c>
      <c r="I2773" t="s">
        <v>275</v>
      </c>
      <c r="J2773" t="s">
        <v>228</v>
      </c>
      <c r="K2773" t="s">
        <v>38</v>
      </c>
      <c r="M2773" t="s">
        <v>228</v>
      </c>
      <c r="N2773" t="s">
        <v>30</v>
      </c>
      <c r="O2773">
        <v>28</v>
      </c>
      <c r="P2773" t="s">
        <v>229</v>
      </c>
      <c r="Q2773"/>
      <c r="R2773">
        <v>11</v>
      </c>
      <c r="S2773">
        <v>39</v>
      </c>
      <c r="T2773" t="s">
        <v>380</v>
      </c>
    </row>
    <row r="2774" spans="2:20" hidden="1" x14ac:dyDescent="0.45">
      <c r="C2774" s="29" t="s">
        <v>3124</v>
      </c>
      <c r="F2774" t="s">
        <v>374</v>
      </c>
      <c r="G2774" t="s">
        <v>375</v>
      </c>
      <c r="H2774" t="s">
        <v>277</v>
      </c>
      <c r="I2774" t="s">
        <v>275</v>
      </c>
      <c r="J2774" t="s">
        <v>228</v>
      </c>
      <c r="K2774" t="s">
        <v>38</v>
      </c>
      <c r="M2774" t="s">
        <v>228</v>
      </c>
      <c r="N2774" t="s">
        <v>272</v>
      </c>
      <c r="O2774">
        <v>1.5</v>
      </c>
      <c r="P2774" t="s">
        <v>237</v>
      </c>
      <c r="Q2774"/>
      <c r="R2774">
        <v>0.2</v>
      </c>
      <c r="S2774">
        <v>1.5</v>
      </c>
      <c r="T2774" t="s">
        <v>241</v>
      </c>
    </row>
    <row r="2775" spans="2:20" hidden="1" x14ac:dyDescent="0.45">
      <c r="C2775" s="29" t="s">
        <v>3124</v>
      </c>
      <c r="F2775" t="s">
        <v>374</v>
      </c>
      <c r="G2775" t="s">
        <v>375</v>
      </c>
      <c r="H2775" t="s">
        <v>277</v>
      </c>
      <c r="I2775" t="s">
        <v>275</v>
      </c>
      <c r="J2775" t="s">
        <v>228</v>
      </c>
      <c r="K2775" t="s">
        <v>38</v>
      </c>
      <c r="M2775" t="s">
        <v>228</v>
      </c>
      <c r="N2775" t="s">
        <v>249</v>
      </c>
      <c r="O2775">
        <v>16</v>
      </c>
      <c r="P2775" t="s">
        <v>234</v>
      </c>
      <c r="Q2775"/>
      <c r="R2775">
        <v>8</v>
      </c>
      <c r="S2775">
        <v>32</v>
      </c>
      <c r="T2775" t="s">
        <v>348</v>
      </c>
    </row>
    <row r="2776" spans="2:20" hidden="1" x14ac:dyDescent="0.45">
      <c r="C2776" s="29" t="s">
        <v>3124</v>
      </c>
      <c r="F2776" t="s">
        <v>374</v>
      </c>
      <c r="G2776" t="s">
        <v>375</v>
      </c>
      <c r="H2776" t="s">
        <v>277</v>
      </c>
      <c r="I2776" t="s">
        <v>275</v>
      </c>
      <c r="J2776" t="s">
        <v>228</v>
      </c>
      <c r="K2776" t="s">
        <v>38</v>
      </c>
      <c r="M2776" t="s">
        <v>228</v>
      </c>
      <c r="N2776" t="s">
        <v>279</v>
      </c>
      <c r="O2776">
        <v>2</v>
      </c>
      <c r="P2776" t="s">
        <v>234</v>
      </c>
      <c r="Q2776"/>
      <c r="R2776">
        <v>0.5</v>
      </c>
      <c r="S2776">
        <v>16</v>
      </c>
      <c r="T2776" t="s">
        <v>1329</v>
      </c>
    </row>
    <row r="2777" spans="2:20" hidden="1" x14ac:dyDescent="0.45">
      <c r="C2777" s="29" t="s">
        <v>3124</v>
      </c>
      <c r="F2777" t="s">
        <v>374</v>
      </c>
      <c r="G2777" t="s">
        <v>375</v>
      </c>
      <c r="H2777" t="s">
        <v>277</v>
      </c>
      <c r="I2777" t="s">
        <v>275</v>
      </c>
      <c r="J2777" t="s">
        <v>228</v>
      </c>
      <c r="K2777" t="s">
        <v>38</v>
      </c>
      <c r="M2777" t="s">
        <v>228</v>
      </c>
      <c r="N2777" t="s">
        <v>265</v>
      </c>
      <c r="O2777">
        <v>6</v>
      </c>
      <c r="P2777" t="s">
        <v>234</v>
      </c>
      <c r="Q2777"/>
      <c r="R2777">
        <v>4</v>
      </c>
      <c r="S2777">
        <v>89</v>
      </c>
      <c r="T2777" t="s">
        <v>1923</v>
      </c>
    </row>
    <row r="2778" spans="2:20" hidden="1" x14ac:dyDescent="0.45">
      <c r="C2778" s="29" t="s">
        <v>3124</v>
      </c>
      <c r="F2778" t="s">
        <v>374</v>
      </c>
      <c r="G2778" t="s">
        <v>375</v>
      </c>
      <c r="H2778" t="s">
        <v>277</v>
      </c>
      <c r="I2778" t="s">
        <v>275</v>
      </c>
      <c r="J2778" t="s">
        <v>228</v>
      </c>
      <c r="K2778" t="s">
        <v>38</v>
      </c>
      <c r="M2778" t="s">
        <v>228</v>
      </c>
      <c r="N2778" t="s">
        <v>242</v>
      </c>
      <c r="O2778">
        <v>23</v>
      </c>
      <c r="P2778" t="s">
        <v>234</v>
      </c>
      <c r="Q2778"/>
      <c r="R2778">
        <v>1</v>
      </c>
      <c r="S2778">
        <v>100</v>
      </c>
      <c r="T2778" t="s">
        <v>351</v>
      </c>
    </row>
    <row r="2779" spans="2:20" hidden="1" x14ac:dyDescent="0.45">
      <c r="C2779" s="29" t="s">
        <v>3124</v>
      </c>
      <c r="F2779" t="s">
        <v>374</v>
      </c>
      <c r="G2779" t="s">
        <v>375</v>
      </c>
      <c r="H2779" t="s">
        <v>277</v>
      </c>
      <c r="I2779" t="s">
        <v>275</v>
      </c>
      <c r="J2779" t="s">
        <v>228</v>
      </c>
      <c r="K2779" t="s">
        <v>38</v>
      </c>
      <c r="M2779" t="s">
        <v>228</v>
      </c>
      <c r="N2779" t="s">
        <v>236</v>
      </c>
      <c r="O2779">
        <v>150</v>
      </c>
      <c r="P2779" t="s">
        <v>237</v>
      </c>
      <c r="Q2779"/>
      <c r="R2779">
        <v>75</v>
      </c>
      <c r="S2779">
        <v>300</v>
      </c>
      <c r="T2779" t="s">
        <v>361</v>
      </c>
    </row>
    <row r="2780" spans="2:20" hidden="1" x14ac:dyDescent="0.45">
      <c r="C2780" s="29" t="s">
        <v>3124</v>
      </c>
      <c r="F2780" t="s">
        <v>374</v>
      </c>
      <c r="G2780" t="s">
        <v>375</v>
      </c>
      <c r="H2780" t="s">
        <v>277</v>
      </c>
      <c r="I2780" t="s">
        <v>275</v>
      </c>
      <c r="J2780" t="s">
        <v>228</v>
      </c>
      <c r="K2780" t="s">
        <v>38</v>
      </c>
      <c r="M2780" t="s">
        <v>228</v>
      </c>
      <c r="N2780" t="s">
        <v>291</v>
      </c>
      <c r="O2780">
        <v>0.06</v>
      </c>
      <c r="P2780" t="s">
        <v>234</v>
      </c>
      <c r="Q2780"/>
      <c r="R2780">
        <v>1.2E-2</v>
      </c>
      <c r="S2780">
        <v>0.3</v>
      </c>
      <c r="T2780" t="s">
        <v>349</v>
      </c>
    </row>
    <row r="2781" spans="2:20" hidden="1" x14ac:dyDescent="0.45">
      <c r="C2781" s="29" t="s">
        <v>3124</v>
      </c>
      <c r="F2781" t="s">
        <v>374</v>
      </c>
      <c r="G2781" t="s">
        <v>375</v>
      </c>
      <c r="H2781" t="s">
        <v>286</v>
      </c>
      <c r="I2781" t="s">
        <v>275</v>
      </c>
      <c r="J2781" t="s">
        <v>228</v>
      </c>
      <c r="K2781" t="s">
        <v>352</v>
      </c>
      <c r="M2781" t="s">
        <v>228</v>
      </c>
      <c r="N2781" t="s">
        <v>264</v>
      </c>
      <c r="O2781">
        <v>45.5</v>
      </c>
      <c r="P2781" t="s">
        <v>234</v>
      </c>
      <c r="Q2781"/>
      <c r="R2781">
        <v>10</v>
      </c>
      <c r="S2781">
        <v>150</v>
      </c>
      <c r="T2781" t="s">
        <v>353</v>
      </c>
    </row>
    <row r="2782" spans="2:20" hidden="1" x14ac:dyDescent="0.45">
      <c r="C2782" s="29" t="s">
        <v>3124</v>
      </c>
      <c r="F2782" t="s">
        <v>374</v>
      </c>
      <c r="G2782" t="s">
        <v>375</v>
      </c>
      <c r="H2782" t="s">
        <v>286</v>
      </c>
      <c r="I2782" t="s">
        <v>275</v>
      </c>
      <c r="J2782" t="s">
        <v>228</v>
      </c>
      <c r="K2782" t="s">
        <v>352</v>
      </c>
      <c r="M2782" t="s">
        <v>228</v>
      </c>
      <c r="N2782" t="s">
        <v>303</v>
      </c>
      <c r="O2782">
        <v>1.8</v>
      </c>
      <c r="P2782" t="s">
        <v>234</v>
      </c>
      <c r="Q2782"/>
      <c r="R2782">
        <v>0.2</v>
      </c>
      <c r="S2782">
        <v>3</v>
      </c>
      <c r="T2782" t="s">
        <v>353</v>
      </c>
    </row>
    <row r="2783" spans="2:20" hidden="1" x14ac:dyDescent="0.45">
      <c r="B2783" s="29" t="s">
        <v>27</v>
      </c>
      <c r="C2783" s="29" t="s">
        <v>3124</v>
      </c>
      <c r="F2783" t="s">
        <v>374</v>
      </c>
      <c r="G2783" t="s">
        <v>375</v>
      </c>
      <c r="H2783" t="s">
        <v>286</v>
      </c>
      <c r="I2783" t="s">
        <v>275</v>
      </c>
      <c r="J2783" t="s">
        <v>228</v>
      </c>
      <c r="K2783" t="s">
        <v>352</v>
      </c>
      <c r="M2783" t="s">
        <v>228</v>
      </c>
      <c r="N2783" t="s">
        <v>27</v>
      </c>
      <c r="O2783">
        <v>117</v>
      </c>
      <c r="P2783" t="s">
        <v>237</v>
      </c>
      <c r="Q2783"/>
      <c r="R2783">
        <v>60</v>
      </c>
      <c r="S2783">
        <v>240</v>
      </c>
      <c r="T2783" t="s">
        <v>353</v>
      </c>
    </row>
    <row r="2784" spans="2:20" hidden="1" x14ac:dyDescent="0.45">
      <c r="C2784" s="29" t="s">
        <v>3124</v>
      </c>
      <c r="F2784" t="s">
        <v>374</v>
      </c>
      <c r="G2784" t="s">
        <v>375</v>
      </c>
      <c r="H2784" t="s">
        <v>289</v>
      </c>
      <c r="I2784" t="s">
        <v>275</v>
      </c>
      <c r="J2784" t="s">
        <v>228</v>
      </c>
      <c r="K2784" t="s">
        <v>232</v>
      </c>
      <c r="M2784" t="s">
        <v>228</v>
      </c>
      <c r="N2784" t="s">
        <v>272</v>
      </c>
      <c r="O2784">
        <v>1.08</v>
      </c>
      <c r="P2784" t="s">
        <v>257</v>
      </c>
      <c r="Q2784"/>
      <c r="R2784">
        <v>0.3</v>
      </c>
      <c r="S2784">
        <v>2.9</v>
      </c>
      <c r="T2784" t="s">
        <v>241</v>
      </c>
    </row>
    <row r="2785" spans="2:20" hidden="1" x14ac:dyDescent="0.45">
      <c r="C2785" s="29" t="s">
        <v>3124</v>
      </c>
      <c r="F2785" t="s">
        <v>374</v>
      </c>
      <c r="G2785" t="s">
        <v>375</v>
      </c>
      <c r="H2785" t="s">
        <v>289</v>
      </c>
      <c r="I2785" t="s">
        <v>275</v>
      </c>
      <c r="J2785" t="s">
        <v>228</v>
      </c>
      <c r="K2785" t="s">
        <v>232</v>
      </c>
      <c r="M2785" t="s">
        <v>228</v>
      </c>
      <c r="N2785" t="s">
        <v>236</v>
      </c>
      <c r="O2785">
        <v>0.78</v>
      </c>
      <c r="P2785" t="s">
        <v>237</v>
      </c>
      <c r="Q2785"/>
      <c r="R2785">
        <v>0.47</v>
      </c>
      <c r="S2785">
        <v>1.0900000000000001</v>
      </c>
      <c r="T2785" t="s">
        <v>241</v>
      </c>
    </row>
    <row r="2786" spans="2:20" hidden="1" x14ac:dyDescent="0.45">
      <c r="B2786" s="29" t="s">
        <v>43</v>
      </c>
      <c r="C2786" s="29" t="s">
        <v>3124</v>
      </c>
      <c r="F2786" t="s">
        <v>374</v>
      </c>
      <c r="G2786" t="s">
        <v>375</v>
      </c>
      <c r="H2786" t="s">
        <v>289</v>
      </c>
      <c r="I2786" t="s">
        <v>275</v>
      </c>
      <c r="J2786" t="s">
        <v>228</v>
      </c>
      <c r="K2786" t="s">
        <v>232</v>
      </c>
      <c r="M2786" t="s">
        <v>228</v>
      </c>
      <c r="N2786" t="s">
        <v>28</v>
      </c>
      <c r="O2786">
        <v>0.78</v>
      </c>
      <c r="P2786" t="s">
        <v>237</v>
      </c>
      <c r="Q2786"/>
      <c r="R2786">
        <v>0.47</v>
      </c>
      <c r="S2786">
        <v>1.0900000000000001</v>
      </c>
      <c r="T2786" t="s">
        <v>241</v>
      </c>
    </row>
    <row r="2787" spans="2:20" hidden="1" x14ac:dyDescent="0.45">
      <c r="C2787" s="29" t="s">
        <v>3124</v>
      </c>
      <c r="F2787" t="s">
        <v>374</v>
      </c>
      <c r="G2787" t="s">
        <v>375</v>
      </c>
      <c r="H2787" t="s">
        <v>289</v>
      </c>
      <c r="I2787" t="s">
        <v>275</v>
      </c>
      <c r="J2787" t="s">
        <v>228</v>
      </c>
      <c r="K2787" t="s">
        <v>232</v>
      </c>
      <c r="M2787" t="s">
        <v>228</v>
      </c>
      <c r="N2787" t="s">
        <v>262</v>
      </c>
      <c r="O2787">
        <v>0.54</v>
      </c>
      <c r="P2787" t="s">
        <v>234</v>
      </c>
      <c r="Q2787"/>
      <c r="R2787">
        <v>0.26</v>
      </c>
      <c r="S2787">
        <v>1</v>
      </c>
      <c r="T2787" t="s">
        <v>241</v>
      </c>
    </row>
    <row r="2788" spans="2:20" hidden="1" x14ac:dyDescent="0.45">
      <c r="C2788" s="29" t="s">
        <v>3124</v>
      </c>
      <c r="F2788" t="s">
        <v>374</v>
      </c>
      <c r="G2788" t="s">
        <v>375</v>
      </c>
      <c r="H2788" t="s">
        <v>289</v>
      </c>
      <c r="I2788" t="s">
        <v>275</v>
      </c>
      <c r="J2788" t="s">
        <v>228</v>
      </c>
      <c r="K2788" t="s">
        <v>232</v>
      </c>
      <c r="M2788" t="s">
        <v>228</v>
      </c>
      <c r="N2788" t="s">
        <v>233</v>
      </c>
      <c r="O2788">
        <v>0.1</v>
      </c>
      <c r="P2788" t="s">
        <v>234</v>
      </c>
      <c r="Q2788"/>
      <c r="R2788">
        <v>0.05</v>
      </c>
      <c r="S2788">
        <v>0.19</v>
      </c>
      <c r="T2788" t="s">
        <v>241</v>
      </c>
    </row>
    <row r="2789" spans="2:20" hidden="1" x14ac:dyDescent="0.45">
      <c r="C2789" s="29" t="s">
        <v>3124</v>
      </c>
      <c r="F2789" t="s">
        <v>378</v>
      </c>
      <c r="G2789" t="s">
        <v>379</v>
      </c>
      <c r="H2789" t="s">
        <v>281</v>
      </c>
      <c r="I2789" t="s">
        <v>275</v>
      </c>
      <c r="J2789" t="s">
        <v>228</v>
      </c>
      <c r="K2789" t="s">
        <v>342</v>
      </c>
      <c r="M2789" t="s">
        <v>228</v>
      </c>
      <c r="N2789" t="s">
        <v>233</v>
      </c>
      <c r="O2789">
        <v>0.03</v>
      </c>
      <c r="P2789" t="s">
        <v>234</v>
      </c>
      <c r="Q2789"/>
      <c r="R2789">
        <v>0.02</v>
      </c>
      <c r="S2789">
        <v>0.06</v>
      </c>
      <c r="T2789" t="s">
        <v>241</v>
      </c>
    </row>
    <row r="2790" spans="2:20" hidden="1" x14ac:dyDescent="0.45">
      <c r="B2790" s="29" t="s">
        <v>24</v>
      </c>
      <c r="C2790" s="29" t="s">
        <v>3124</v>
      </c>
      <c r="F2790" t="s">
        <v>378</v>
      </c>
      <c r="G2790" t="s">
        <v>379</v>
      </c>
      <c r="H2790" t="s">
        <v>281</v>
      </c>
      <c r="I2790" t="s">
        <v>275</v>
      </c>
      <c r="J2790" t="s">
        <v>228</v>
      </c>
      <c r="K2790" t="s">
        <v>342</v>
      </c>
      <c r="M2790" t="s">
        <v>228</v>
      </c>
      <c r="N2790" t="s">
        <v>261</v>
      </c>
      <c r="O2790">
        <v>25</v>
      </c>
      <c r="P2790" t="s">
        <v>237</v>
      </c>
      <c r="Q2790"/>
      <c r="R2790">
        <v>15</v>
      </c>
      <c r="S2790">
        <v>35</v>
      </c>
      <c r="T2790" t="s">
        <v>241</v>
      </c>
    </row>
    <row r="2791" spans="2:20" hidden="1" x14ac:dyDescent="0.45">
      <c r="C2791" s="29" t="s">
        <v>3124</v>
      </c>
      <c r="F2791" t="s">
        <v>378</v>
      </c>
      <c r="G2791" t="s">
        <v>379</v>
      </c>
      <c r="H2791" t="s">
        <v>277</v>
      </c>
      <c r="I2791" t="s">
        <v>275</v>
      </c>
      <c r="J2791" t="s">
        <v>228</v>
      </c>
      <c r="K2791" t="s">
        <v>38</v>
      </c>
      <c r="M2791" t="s">
        <v>228</v>
      </c>
      <c r="N2791" t="s">
        <v>358</v>
      </c>
      <c r="O2791">
        <v>5</v>
      </c>
      <c r="P2791" t="s">
        <v>234</v>
      </c>
      <c r="Q2791"/>
      <c r="R2791">
        <v>2</v>
      </c>
      <c r="S2791">
        <v>10</v>
      </c>
      <c r="T2791" t="s">
        <v>348</v>
      </c>
    </row>
    <row r="2792" spans="2:20" hidden="1" x14ac:dyDescent="0.45">
      <c r="C2792" s="29" t="s">
        <v>3124</v>
      </c>
      <c r="F2792" t="s">
        <v>378</v>
      </c>
      <c r="G2792" t="s">
        <v>379</v>
      </c>
      <c r="H2792" t="s">
        <v>277</v>
      </c>
      <c r="I2792" t="s">
        <v>275</v>
      </c>
      <c r="J2792" t="s">
        <v>228</v>
      </c>
      <c r="K2792" t="s">
        <v>38</v>
      </c>
      <c r="M2792" t="s">
        <v>228</v>
      </c>
      <c r="N2792" t="s">
        <v>246</v>
      </c>
      <c r="O2792">
        <v>100</v>
      </c>
      <c r="P2792" t="s">
        <v>247</v>
      </c>
      <c r="Q2792"/>
      <c r="R2792">
        <v>30</v>
      </c>
      <c r="S2792">
        <v>500</v>
      </c>
      <c r="T2792" t="s">
        <v>376</v>
      </c>
    </row>
    <row r="2793" spans="2:20" hidden="1" x14ac:dyDescent="0.45">
      <c r="C2793" s="29" t="s">
        <v>3124</v>
      </c>
      <c r="F2793" t="s">
        <v>378</v>
      </c>
      <c r="G2793" t="s">
        <v>379</v>
      </c>
      <c r="H2793" t="s">
        <v>277</v>
      </c>
      <c r="I2793" t="s">
        <v>275</v>
      </c>
      <c r="J2793" t="s">
        <v>228</v>
      </c>
      <c r="K2793" t="s">
        <v>38</v>
      </c>
      <c r="M2793" t="s">
        <v>228</v>
      </c>
      <c r="N2793" t="s">
        <v>259</v>
      </c>
      <c r="O2793">
        <v>5</v>
      </c>
      <c r="P2793" t="s">
        <v>257</v>
      </c>
      <c r="Q2793"/>
      <c r="R2793">
        <v>0.1</v>
      </c>
      <c r="S2793">
        <v>30</v>
      </c>
      <c r="T2793" t="s">
        <v>373</v>
      </c>
    </row>
    <row r="2794" spans="2:20" hidden="1" x14ac:dyDescent="0.45">
      <c r="C2794" s="29" t="s">
        <v>3124</v>
      </c>
      <c r="F2794" t="s">
        <v>378</v>
      </c>
      <c r="G2794" t="s">
        <v>379</v>
      </c>
      <c r="H2794" t="s">
        <v>277</v>
      </c>
      <c r="I2794" t="s">
        <v>275</v>
      </c>
      <c r="J2794" t="s">
        <v>228</v>
      </c>
      <c r="K2794" t="s">
        <v>38</v>
      </c>
      <c r="M2794" t="s">
        <v>228</v>
      </c>
      <c r="N2794" t="s">
        <v>242</v>
      </c>
      <c r="O2794">
        <v>23</v>
      </c>
      <c r="P2794" t="s">
        <v>234</v>
      </c>
      <c r="Q2794"/>
      <c r="R2794">
        <v>1</v>
      </c>
      <c r="S2794">
        <v>100</v>
      </c>
      <c r="T2794" t="s">
        <v>351</v>
      </c>
    </row>
    <row r="2795" spans="2:20" hidden="1" x14ac:dyDescent="0.45">
      <c r="B2795" s="29" t="s">
        <v>43</v>
      </c>
      <c r="C2795" s="29" t="s">
        <v>3124</v>
      </c>
      <c r="F2795" t="s">
        <v>378</v>
      </c>
      <c r="G2795" t="s">
        <v>379</v>
      </c>
      <c r="H2795" t="s">
        <v>277</v>
      </c>
      <c r="I2795" t="s">
        <v>275</v>
      </c>
      <c r="J2795" t="s">
        <v>228</v>
      </c>
      <c r="K2795" t="s">
        <v>38</v>
      </c>
      <c r="M2795" t="s">
        <v>228</v>
      </c>
      <c r="N2795" t="s">
        <v>28</v>
      </c>
      <c r="O2795">
        <v>140</v>
      </c>
      <c r="P2795" t="s">
        <v>237</v>
      </c>
      <c r="Q2795"/>
      <c r="R2795">
        <v>70</v>
      </c>
      <c r="S2795">
        <v>279</v>
      </c>
      <c r="T2795" t="s">
        <v>343</v>
      </c>
    </row>
    <row r="2796" spans="2:20" hidden="1" x14ac:dyDescent="0.45">
      <c r="B2796" s="29" t="s">
        <v>29</v>
      </c>
      <c r="C2796" s="29" t="s">
        <v>3124</v>
      </c>
      <c r="F2796" t="s">
        <v>378</v>
      </c>
      <c r="G2796" t="s">
        <v>379</v>
      </c>
      <c r="H2796" t="s">
        <v>277</v>
      </c>
      <c r="I2796" t="s">
        <v>275</v>
      </c>
      <c r="J2796" t="s">
        <v>228</v>
      </c>
      <c r="K2796" t="s">
        <v>38</v>
      </c>
      <c r="M2796" t="s">
        <v>228</v>
      </c>
      <c r="N2796" t="s">
        <v>29</v>
      </c>
      <c r="O2796">
        <v>38.4</v>
      </c>
      <c r="P2796" t="s">
        <v>237</v>
      </c>
      <c r="Q2796"/>
      <c r="R2796">
        <v>20</v>
      </c>
      <c r="S2796">
        <v>50</v>
      </c>
      <c r="T2796" t="s">
        <v>377</v>
      </c>
    </row>
    <row r="2797" spans="2:20" hidden="1" x14ac:dyDescent="0.45">
      <c r="C2797" s="29" t="s">
        <v>3124</v>
      </c>
      <c r="F2797" t="s">
        <v>378</v>
      </c>
      <c r="G2797" t="s">
        <v>379</v>
      </c>
      <c r="H2797" t="s">
        <v>286</v>
      </c>
      <c r="I2797" t="s">
        <v>275</v>
      </c>
      <c r="J2797" t="s">
        <v>228</v>
      </c>
      <c r="K2797" t="s">
        <v>352</v>
      </c>
      <c r="M2797" t="s">
        <v>228</v>
      </c>
      <c r="N2797" t="s">
        <v>240</v>
      </c>
      <c r="O2797">
        <v>134</v>
      </c>
      <c r="P2797" t="s">
        <v>234</v>
      </c>
      <c r="Q2797"/>
      <c r="R2797">
        <v>50</v>
      </c>
      <c r="S2797">
        <v>300</v>
      </c>
      <c r="T2797" t="s">
        <v>353</v>
      </c>
    </row>
    <row r="2798" spans="2:20" hidden="1" x14ac:dyDescent="0.45">
      <c r="C2798" s="29" t="s">
        <v>3124</v>
      </c>
      <c r="F2798" t="s">
        <v>378</v>
      </c>
      <c r="G2798" t="s">
        <v>379</v>
      </c>
      <c r="H2798" t="s">
        <v>286</v>
      </c>
      <c r="I2798" t="s">
        <v>275</v>
      </c>
      <c r="J2798" t="s">
        <v>228</v>
      </c>
      <c r="K2798" t="s">
        <v>352</v>
      </c>
      <c r="M2798" t="s">
        <v>228</v>
      </c>
      <c r="N2798" t="s">
        <v>249</v>
      </c>
      <c r="O2798">
        <v>58.9</v>
      </c>
      <c r="P2798" t="s">
        <v>234</v>
      </c>
      <c r="Q2798"/>
      <c r="R2798">
        <v>10</v>
      </c>
      <c r="S2798">
        <v>180</v>
      </c>
      <c r="T2798" t="s">
        <v>353</v>
      </c>
    </row>
    <row r="2799" spans="2:20" hidden="1" x14ac:dyDescent="0.45">
      <c r="C2799" s="29" t="s">
        <v>3124</v>
      </c>
      <c r="F2799" t="s">
        <v>378</v>
      </c>
      <c r="G2799" t="s">
        <v>379</v>
      </c>
      <c r="H2799" t="s">
        <v>286</v>
      </c>
      <c r="I2799" t="s">
        <v>275</v>
      </c>
      <c r="J2799" t="s">
        <v>228</v>
      </c>
      <c r="K2799" t="s">
        <v>352</v>
      </c>
      <c r="M2799" t="s">
        <v>228</v>
      </c>
      <c r="N2799" t="s">
        <v>265</v>
      </c>
      <c r="O2799">
        <v>17.5</v>
      </c>
      <c r="P2799" t="s">
        <v>234</v>
      </c>
      <c r="Q2799"/>
      <c r="R2799">
        <v>5</v>
      </c>
      <c r="S2799">
        <v>50</v>
      </c>
      <c r="T2799" t="s">
        <v>353</v>
      </c>
    </row>
    <row r="2800" spans="2:20" hidden="1" x14ac:dyDescent="0.45">
      <c r="C2800" s="29" t="s">
        <v>3124</v>
      </c>
      <c r="F2800" t="s">
        <v>378</v>
      </c>
      <c r="G2800" t="s">
        <v>379</v>
      </c>
      <c r="H2800" t="s">
        <v>286</v>
      </c>
      <c r="I2800" t="s">
        <v>275</v>
      </c>
      <c r="J2800" t="s">
        <v>228</v>
      </c>
      <c r="K2800" t="s">
        <v>352</v>
      </c>
      <c r="M2800" t="s">
        <v>228</v>
      </c>
      <c r="N2800" t="s">
        <v>358</v>
      </c>
      <c r="O2800">
        <v>23.7</v>
      </c>
      <c r="P2800" t="s">
        <v>234</v>
      </c>
      <c r="Q2800"/>
      <c r="R2800">
        <v>8</v>
      </c>
      <c r="S2800">
        <v>100</v>
      </c>
      <c r="T2800" t="s">
        <v>353</v>
      </c>
    </row>
    <row r="2801" spans="2:20" hidden="1" x14ac:dyDescent="0.45">
      <c r="C2801" s="29" t="s">
        <v>3124</v>
      </c>
      <c r="F2801" t="s">
        <v>378</v>
      </c>
      <c r="G2801" t="s">
        <v>379</v>
      </c>
      <c r="H2801" t="s">
        <v>286</v>
      </c>
      <c r="I2801" t="s">
        <v>275</v>
      </c>
      <c r="J2801" t="s">
        <v>228</v>
      </c>
      <c r="K2801" t="s">
        <v>352</v>
      </c>
      <c r="M2801" t="s">
        <v>228</v>
      </c>
      <c r="N2801" t="s">
        <v>242</v>
      </c>
      <c r="O2801">
        <v>13.5</v>
      </c>
      <c r="P2801" t="s">
        <v>234</v>
      </c>
      <c r="Q2801"/>
      <c r="R2801">
        <v>0.5</v>
      </c>
      <c r="S2801">
        <v>20</v>
      </c>
      <c r="T2801" t="s">
        <v>353</v>
      </c>
    </row>
    <row r="2802" spans="2:20" hidden="1" x14ac:dyDescent="0.45">
      <c r="B2802" s="29" t="s">
        <v>29</v>
      </c>
      <c r="C2802" s="29" t="s">
        <v>3124</v>
      </c>
      <c r="F2802" t="s">
        <v>378</v>
      </c>
      <c r="G2802" t="s">
        <v>379</v>
      </c>
      <c r="H2802" t="s">
        <v>286</v>
      </c>
      <c r="I2802" t="s">
        <v>275</v>
      </c>
      <c r="J2802" t="s">
        <v>228</v>
      </c>
      <c r="K2802" t="s">
        <v>352</v>
      </c>
      <c r="M2802" t="s">
        <v>228</v>
      </c>
      <c r="N2802" t="s">
        <v>29</v>
      </c>
      <c r="O2802">
        <v>900</v>
      </c>
      <c r="P2802" t="s">
        <v>237</v>
      </c>
      <c r="Q2802"/>
      <c r="R2802">
        <v>450</v>
      </c>
      <c r="S2802">
        <v>1000</v>
      </c>
      <c r="T2802" t="s">
        <v>353</v>
      </c>
    </row>
    <row r="2803" spans="2:20" hidden="1" x14ac:dyDescent="0.45">
      <c r="C2803" s="29" t="s">
        <v>3124</v>
      </c>
      <c r="F2803" t="s">
        <v>378</v>
      </c>
      <c r="G2803" t="s">
        <v>379</v>
      </c>
      <c r="H2803" t="s">
        <v>289</v>
      </c>
      <c r="I2803" t="s">
        <v>275</v>
      </c>
      <c r="J2803" t="s">
        <v>228</v>
      </c>
      <c r="K2803" t="s">
        <v>232</v>
      </c>
      <c r="M2803" t="s">
        <v>228</v>
      </c>
      <c r="N2803" t="s">
        <v>279</v>
      </c>
      <c r="O2803">
        <v>1.2999999999999999E-2</v>
      </c>
      <c r="P2803" t="s">
        <v>234</v>
      </c>
      <c r="Q2803"/>
      <c r="R2803">
        <v>6.0000000000000001E-3</v>
      </c>
      <c r="S2803">
        <v>2.5999999999999999E-2</v>
      </c>
      <c r="T2803" t="s">
        <v>241</v>
      </c>
    </row>
    <row r="2804" spans="2:20" hidden="1" x14ac:dyDescent="0.45">
      <c r="C2804" s="29" t="s">
        <v>3124</v>
      </c>
      <c r="F2804" t="s">
        <v>378</v>
      </c>
      <c r="G2804" t="s">
        <v>379</v>
      </c>
      <c r="H2804" t="s">
        <v>289</v>
      </c>
      <c r="I2804" t="s">
        <v>275</v>
      </c>
      <c r="J2804" t="s">
        <v>228</v>
      </c>
      <c r="K2804" t="s">
        <v>232</v>
      </c>
      <c r="M2804" t="s">
        <v>228</v>
      </c>
      <c r="N2804" t="s">
        <v>246</v>
      </c>
      <c r="O2804">
        <v>0.52</v>
      </c>
      <c r="P2804" t="s">
        <v>247</v>
      </c>
      <c r="Q2804"/>
      <c r="R2804">
        <v>0.25</v>
      </c>
      <c r="S2804">
        <v>1.3</v>
      </c>
      <c r="T2804" t="s">
        <v>241</v>
      </c>
    </row>
    <row r="2805" spans="2:20" hidden="1" x14ac:dyDescent="0.45">
      <c r="B2805" s="29" t="s">
        <v>29</v>
      </c>
      <c r="C2805" s="29" t="s">
        <v>3124</v>
      </c>
      <c r="F2805" t="s">
        <v>378</v>
      </c>
      <c r="G2805" t="s">
        <v>379</v>
      </c>
      <c r="H2805" t="s">
        <v>289</v>
      </c>
      <c r="I2805" t="s">
        <v>275</v>
      </c>
      <c r="J2805" t="s">
        <v>228</v>
      </c>
      <c r="K2805" t="s">
        <v>232</v>
      </c>
      <c r="M2805" t="s">
        <v>228</v>
      </c>
      <c r="N2805" t="s">
        <v>29</v>
      </c>
      <c r="O2805">
        <v>0.67</v>
      </c>
      <c r="P2805" t="s">
        <v>237</v>
      </c>
      <c r="Q2805"/>
      <c r="R2805">
        <v>0.4</v>
      </c>
      <c r="S2805">
        <v>0.94</v>
      </c>
      <c r="T2805" t="s">
        <v>241</v>
      </c>
    </row>
    <row r="2806" spans="2:20" hidden="1" x14ac:dyDescent="0.45">
      <c r="C2806" s="29" t="s">
        <v>3124</v>
      </c>
      <c r="F2806" t="s">
        <v>378</v>
      </c>
      <c r="G2806" t="s">
        <v>379</v>
      </c>
      <c r="H2806" t="s">
        <v>286</v>
      </c>
      <c r="I2806" t="s">
        <v>275</v>
      </c>
      <c r="J2806" t="s">
        <v>228</v>
      </c>
      <c r="K2806" t="s">
        <v>352</v>
      </c>
      <c r="M2806" t="s">
        <v>228</v>
      </c>
      <c r="N2806" t="s">
        <v>259</v>
      </c>
      <c r="O2806">
        <v>0.62</v>
      </c>
      <c r="P2806" t="s">
        <v>257</v>
      </c>
      <c r="Q2806"/>
      <c r="R2806">
        <v>0.31</v>
      </c>
      <c r="S2806">
        <v>1.2</v>
      </c>
      <c r="T2806" t="s">
        <v>353</v>
      </c>
    </row>
    <row r="2807" spans="2:20" hidden="1" x14ac:dyDescent="0.45">
      <c r="C2807" s="29" t="s">
        <v>3124</v>
      </c>
      <c r="F2807" t="s">
        <v>378</v>
      </c>
      <c r="G2807" t="s">
        <v>379</v>
      </c>
      <c r="H2807" t="s">
        <v>289</v>
      </c>
      <c r="I2807" t="s">
        <v>275</v>
      </c>
      <c r="J2807" t="s">
        <v>228</v>
      </c>
      <c r="K2807" t="s">
        <v>232</v>
      </c>
      <c r="M2807" t="s">
        <v>228</v>
      </c>
      <c r="N2807" t="s">
        <v>262</v>
      </c>
      <c r="O2807">
        <v>0.54</v>
      </c>
      <c r="P2807" t="s">
        <v>234</v>
      </c>
      <c r="Q2807"/>
      <c r="R2807">
        <v>0.26</v>
      </c>
      <c r="S2807">
        <v>1</v>
      </c>
      <c r="T2807" t="s">
        <v>241</v>
      </c>
    </row>
    <row r="2808" spans="2:20" hidden="1" x14ac:dyDescent="0.45">
      <c r="B2808" s="29" t="s">
        <v>25</v>
      </c>
      <c r="D2808" s="29" t="s">
        <v>53</v>
      </c>
      <c r="F2808" t="s">
        <v>381</v>
      </c>
      <c r="G2808" t="s">
        <v>382</v>
      </c>
      <c r="H2808" t="s">
        <v>383</v>
      </c>
      <c r="I2808" t="s">
        <v>225</v>
      </c>
      <c r="J2808" t="s">
        <v>384</v>
      </c>
      <c r="K2808" t="s">
        <v>35</v>
      </c>
      <c r="M2808" t="s">
        <v>228</v>
      </c>
      <c r="N2808" t="s">
        <v>25</v>
      </c>
      <c r="O2808">
        <v>20690</v>
      </c>
      <c r="P2808" t="s">
        <v>385</v>
      </c>
      <c r="Q2808"/>
      <c r="T2808" t="s">
        <v>386</v>
      </c>
    </row>
    <row r="2809" spans="2:20" hidden="1" x14ac:dyDescent="0.45">
      <c r="B2809" s="29" t="s">
        <v>30</v>
      </c>
      <c r="D2809" s="29" t="s">
        <v>53</v>
      </c>
      <c r="F2809" t="s">
        <v>381</v>
      </c>
      <c r="G2809" t="s">
        <v>382</v>
      </c>
      <c r="H2809" t="s">
        <v>383</v>
      </c>
      <c r="I2809" t="s">
        <v>225</v>
      </c>
      <c r="J2809" t="s">
        <v>384</v>
      </c>
      <c r="K2809" t="s">
        <v>35</v>
      </c>
      <c r="M2809" t="s">
        <v>228</v>
      </c>
      <c r="N2809" t="s">
        <v>30</v>
      </c>
      <c r="O2809">
        <v>3414</v>
      </c>
      <c r="P2809" t="s">
        <v>385</v>
      </c>
      <c r="Q2809"/>
      <c r="T2809" t="s">
        <v>386</v>
      </c>
    </row>
    <row r="2810" spans="2:20" hidden="1" x14ac:dyDescent="0.45">
      <c r="F2810" t="s">
        <v>381</v>
      </c>
      <c r="G2810" t="s">
        <v>382</v>
      </c>
      <c r="H2810" t="s">
        <v>388</v>
      </c>
      <c r="I2810" t="s">
        <v>275</v>
      </c>
      <c r="J2810" t="s">
        <v>228</v>
      </c>
      <c r="K2810" t="s">
        <v>20</v>
      </c>
      <c r="M2810" t="s">
        <v>228</v>
      </c>
      <c r="N2810" t="s">
        <v>303</v>
      </c>
      <c r="O2810">
        <v>0.01</v>
      </c>
      <c r="P2810" t="s">
        <v>389</v>
      </c>
      <c r="Q2810"/>
      <c r="T2810" t="s">
        <v>386</v>
      </c>
    </row>
    <row r="2811" spans="2:20" hidden="1" x14ac:dyDescent="0.45">
      <c r="F2811" t="s">
        <v>381</v>
      </c>
      <c r="G2811" t="s">
        <v>382</v>
      </c>
      <c r="H2811" t="s">
        <v>388</v>
      </c>
      <c r="I2811" t="s">
        <v>275</v>
      </c>
      <c r="J2811" t="s">
        <v>228</v>
      </c>
      <c r="K2811" t="s">
        <v>20</v>
      </c>
      <c r="M2811" t="s">
        <v>228</v>
      </c>
      <c r="N2811" t="s">
        <v>242</v>
      </c>
      <c r="O2811">
        <v>0.05</v>
      </c>
      <c r="P2811" t="s">
        <v>389</v>
      </c>
      <c r="Q2811"/>
      <c r="T2811" t="s">
        <v>386</v>
      </c>
    </row>
    <row r="2812" spans="2:20" hidden="1" x14ac:dyDescent="0.45">
      <c r="F2812" t="s">
        <v>381</v>
      </c>
      <c r="G2812" t="s">
        <v>382</v>
      </c>
      <c r="H2812" t="s">
        <v>388</v>
      </c>
      <c r="I2812" t="s">
        <v>275</v>
      </c>
      <c r="J2812" t="s">
        <v>228</v>
      </c>
      <c r="K2812" t="s">
        <v>20</v>
      </c>
      <c r="M2812" t="s">
        <v>228</v>
      </c>
      <c r="N2812" t="s">
        <v>265</v>
      </c>
      <c r="O2812">
        <v>1.7</v>
      </c>
      <c r="P2812">
        <v>0</v>
      </c>
      <c r="Q2812"/>
      <c r="T2812" t="s">
        <v>386</v>
      </c>
    </row>
    <row r="2813" spans="2:20" hidden="1" x14ac:dyDescent="0.45">
      <c r="B2813" s="29" t="s">
        <v>26</v>
      </c>
      <c r="F2813" t="s">
        <v>381</v>
      </c>
      <c r="G2813" t="s">
        <v>382</v>
      </c>
      <c r="H2813" t="s">
        <v>390</v>
      </c>
      <c r="I2813" t="s">
        <v>275</v>
      </c>
      <c r="J2813" t="s">
        <v>228</v>
      </c>
      <c r="K2813" t="s">
        <v>391</v>
      </c>
      <c r="M2813" t="s">
        <v>228</v>
      </c>
      <c r="N2813" t="s">
        <v>26</v>
      </c>
      <c r="O2813">
        <v>2765</v>
      </c>
      <c r="P2813" t="s">
        <v>385</v>
      </c>
      <c r="Q2813"/>
      <c r="T2813" t="s">
        <v>386</v>
      </c>
    </row>
    <row r="2814" spans="2:20" hidden="1" x14ac:dyDescent="0.45">
      <c r="B2814" s="29" t="s">
        <v>27</v>
      </c>
      <c r="F2814" t="s">
        <v>381</v>
      </c>
      <c r="G2814" t="s">
        <v>382</v>
      </c>
      <c r="H2814" t="s">
        <v>390</v>
      </c>
      <c r="I2814" t="s">
        <v>275</v>
      </c>
      <c r="J2814" t="s">
        <v>228</v>
      </c>
      <c r="K2814" t="s">
        <v>391</v>
      </c>
      <c r="M2814" t="s">
        <v>228</v>
      </c>
      <c r="N2814" t="s">
        <v>27</v>
      </c>
      <c r="O2814">
        <v>3762</v>
      </c>
      <c r="P2814" t="s">
        <v>385</v>
      </c>
      <c r="Q2814"/>
      <c r="T2814" t="s">
        <v>386</v>
      </c>
    </row>
    <row r="2815" spans="2:20" hidden="1" x14ac:dyDescent="0.45">
      <c r="B2815" s="29" t="s">
        <v>24</v>
      </c>
      <c r="D2815" s="29" t="s">
        <v>53</v>
      </c>
      <c r="F2815" t="s">
        <v>381</v>
      </c>
      <c r="G2815" t="s">
        <v>382</v>
      </c>
      <c r="H2815" t="s">
        <v>394</v>
      </c>
      <c r="I2815" t="s">
        <v>225</v>
      </c>
      <c r="J2815" t="s">
        <v>395</v>
      </c>
      <c r="K2815" t="s">
        <v>35</v>
      </c>
      <c r="M2815" t="s">
        <v>228</v>
      </c>
      <c r="N2815" t="s">
        <v>261</v>
      </c>
      <c r="O2815">
        <v>6962</v>
      </c>
      <c r="P2815" t="s">
        <v>385</v>
      </c>
      <c r="Q2815"/>
      <c r="T2815" t="s">
        <v>386</v>
      </c>
    </row>
    <row r="2816" spans="2:20" hidden="1" x14ac:dyDescent="0.45">
      <c r="B2816" s="29" t="s">
        <v>33</v>
      </c>
      <c r="D2816" s="29" t="s">
        <v>53</v>
      </c>
      <c r="F2816" t="s">
        <v>381</v>
      </c>
      <c r="G2816" t="s">
        <v>382</v>
      </c>
      <c r="H2816" t="s">
        <v>394</v>
      </c>
      <c r="I2816" t="s">
        <v>225</v>
      </c>
      <c r="J2816" t="s">
        <v>395</v>
      </c>
      <c r="K2816" t="s">
        <v>35</v>
      </c>
      <c r="M2816" t="s">
        <v>228</v>
      </c>
      <c r="N2816" t="s">
        <v>33</v>
      </c>
      <c r="O2816">
        <v>128</v>
      </c>
      <c r="P2816" t="s">
        <v>385</v>
      </c>
      <c r="Q2816"/>
      <c r="T2816" t="s">
        <v>386</v>
      </c>
    </row>
    <row r="2817" spans="2:20" hidden="1" x14ac:dyDescent="0.45">
      <c r="B2817" s="29" t="s">
        <v>34</v>
      </c>
      <c r="D2817" s="29" t="s">
        <v>53</v>
      </c>
      <c r="F2817" t="s">
        <v>381</v>
      </c>
      <c r="G2817" t="s">
        <v>382</v>
      </c>
      <c r="H2817" t="s">
        <v>394</v>
      </c>
      <c r="I2817" t="s">
        <v>225</v>
      </c>
      <c r="J2817" t="s">
        <v>395</v>
      </c>
      <c r="K2817" t="s">
        <v>35</v>
      </c>
      <c r="M2817" t="s">
        <v>228</v>
      </c>
      <c r="N2817" t="s">
        <v>34</v>
      </c>
      <c r="O2817">
        <v>3160</v>
      </c>
      <c r="P2817" t="s">
        <v>387</v>
      </c>
      <c r="Q2817"/>
      <c r="T2817" t="s">
        <v>386</v>
      </c>
    </row>
    <row r="2818" spans="2:20" hidden="1" x14ac:dyDescent="0.45">
      <c r="B2818" s="29" t="s">
        <v>34</v>
      </c>
      <c r="F2818" t="s">
        <v>381</v>
      </c>
      <c r="G2818" t="s">
        <v>382</v>
      </c>
      <c r="H2818" t="s">
        <v>1281</v>
      </c>
      <c r="I2818" t="s">
        <v>275</v>
      </c>
      <c r="J2818" t="s">
        <v>228</v>
      </c>
      <c r="K2818" t="s">
        <v>21</v>
      </c>
      <c r="M2818" t="s">
        <v>228</v>
      </c>
      <c r="N2818" t="s">
        <v>34</v>
      </c>
      <c r="O2818">
        <v>2990</v>
      </c>
      <c r="P2818" t="s">
        <v>387</v>
      </c>
      <c r="Q2818"/>
      <c r="T2818" t="s">
        <v>386</v>
      </c>
    </row>
    <row r="2819" spans="2:20" hidden="1" x14ac:dyDescent="0.45">
      <c r="D2819" s="29" t="s">
        <v>53</v>
      </c>
      <c r="F2819" t="s">
        <v>381</v>
      </c>
      <c r="G2819" t="s">
        <v>382</v>
      </c>
      <c r="H2819" t="s">
        <v>397</v>
      </c>
      <c r="I2819" t="s">
        <v>275</v>
      </c>
      <c r="J2819" t="s">
        <v>228</v>
      </c>
      <c r="K2819" t="s">
        <v>35</v>
      </c>
      <c r="M2819" t="s">
        <v>228</v>
      </c>
      <c r="N2819" t="s">
        <v>400</v>
      </c>
      <c r="O2819">
        <v>8</v>
      </c>
      <c r="P2819" t="s">
        <v>385</v>
      </c>
      <c r="Q2819"/>
      <c r="T2819" t="s">
        <v>386</v>
      </c>
    </row>
    <row r="2820" spans="2:20" hidden="1" x14ac:dyDescent="0.45">
      <c r="B2820" s="29" t="s">
        <v>33</v>
      </c>
      <c r="D2820" s="29" t="s">
        <v>53</v>
      </c>
      <c r="F2820" t="s">
        <v>381</v>
      </c>
      <c r="G2820" t="s">
        <v>382</v>
      </c>
      <c r="H2820" t="s">
        <v>397</v>
      </c>
      <c r="I2820" t="s">
        <v>275</v>
      </c>
      <c r="J2820" t="s">
        <v>228</v>
      </c>
      <c r="K2820" t="s">
        <v>35</v>
      </c>
      <c r="M2820" t="s">
        <v>228</v>
      </c>
      <c r="N2820" t="s">
        <v>33</v>
      </c>
      <c r="O2820">
        <v>135</v>
      </c>
      <c r="P2820" t="s">
        <v>385</v>
      </c>
      <c r="Q2820"/>
      <c r="T2820" t="s">
        <v>386</v>
      </c>
    </row>
    <row r="2821" spans="2:20" hidden="1" x14ac:dyDescent="0.45">
      <c r="B2821" s="29" t="s">
        <v>25</v>
      </c>
      <c r="F2821" t="s">
        <v>381</v>
      </c>
      <c r="G2821" t="s">
        <v>382</v>
      </c>
      <c r="H2821" t="s">
        <v>390</v>
      </c>
      <c r="I2821" t="s">
        <v>275</v>
      </c>
      <c r="J2821" t="s">
        <v>228</v>
      </c>
      <c r="K2821" t="s">
        <v>391</v>
      </c>
      <c r="M2821" t="s">
        <v>228</v>
      </c>
      <c r="N2821" t="s">
        <v>25</v>
      </c>
      <c r="O2821">
        <v>620793</v>
      </c>
      <c r="P2821" t="s">
        <v>385</v>
      </c>
      <c r="Q2821"/>
      <c r="T2821" t="s">
        <v>386</v>
      </c>
    </row>
    <row r="2822" spans="2:20" hidden="1" x14ac:dyDescent="0.45">
      <c r="B2822" s="29" t="s">
        <v>25</v>
      </c>
      <c r="F2822" t="s">
        <v>381</v>
      </c>
      <c r="G2822" t="s">
        <v>382</v>
      </c>
      <c r="H2822" t="s">
        <v>1281</v>
      </c>
      <c r="I2822" t="s">
        <v>275</v>
      </c>
      <c r="J2822" t="s">
        <v>228</v>
      </c>
      <c r="K2822" t="s">
        <v>21</v>
      </c>
      <c r="M2822" t="s">
        <v>228</v>
      </c>
      <c r="N2822" t="s">
        <v>25</v>
      </c>
      <c r="O2822">
        <v>4823</v>
      </c>
      <c r="P2822" t="s">
        <v>385</v>
      </c>
      <c r="Q2822"/>
      <c r="T2822" t="s">
        <v>386</v>
      </c>
    </row>
    <row r="2823" spans="2:20" hidden="1" x14ac:dyDescent="0.45">
      <c r="B2823" s="29" t="s">
        <v>34</v>
      </c>
      <c r="F2823" t="s">
        <v>381</v>
      </c>
      <c r="G2823" t="s">
        <v>382</v>
      </c>
      <c r="H2823" t="s">
        <v>398</v>
      </c>
      <c r="I2823" t="s">
        <v>275</v>
      </c>
      <c r="J2823" t="s">
        <v>228</v>
      </c>
      <c r="K2823" t="s">
        <v>399</v>
      </c>
      <c r="M2823" t="s">
        <v>228</v>
      </c>
      <c r="N2823" t="s">
        <v>34</v>
      </c>
      <c r="O2823">
        <v>3197</v>
      </c>
      <c r="P2823" t="s">
        <v>387</v>
      </c>
      <c r="Q2823"/>
      <c r="T2823" t="s">
        <v>386</v>
      </c>
    </row>
    <row r="2824" spans="2:20" hidden="1" x14ac:dyDescent="0.45">
      <c r="F2824" t="s">
        <v>381</v>
      </c>
      <c r="G2824" t="s">
        <v>382</v>
      </c>
      <c r="H2824" t="s">
        <v>1281</v>
      </c>
      <c r="I2824" t="s">
        <v>275</v>
      </c>
      <c r="J2824" t="s">
        <v>228</v>
      </c>
      <c r="K2824" t="s">
        <v>21</v>
      </c>
      <c r="M2824" t="s">
        <v>228</v>
      </c>
      <c r="N2824" t="s">
        <v>236</v>
      </c>
      <c r="O2824">
        <v>225</v>
      </c>
      <c r="P2824" t="s">
        <v>385</v>
      </c>
      <c r="Q2824"/>
      <c r="T2824" t="s">
        <v>386</v>
      </c>
    </row>
    <row r="2825" spans="2:20" hidden="1" x14ac:dyDescent="0.45">
      <c r="B2825" s="29" t="s">
        <v>24</v>
      </c>
      <c r="F2825" t="s">
        <v>381</v>
      </c>
      <c r="G2825" t="s">
        <v>382</v>
      </c>
      <c r="H2825" t="s">
        <v>398</v>
      </c>
      <c r="I2825" t="s">
        <v>275</v>
      </c>
      <c r="J2825" t="s">
        <v>228</v>
      </c>
      <c r="K2825" t="s">
        <v>399</v>
      </c>
      <c r="M2825" t="s">
        <v>228</v>
      </c>
      <c r="N2825" t="s">
        <v>261</v>
      </c>
      <c r="O2825">
        <v>18893</v>
      </c>
      <c r="P2825" t="s">
        <v>385</v>
      </c>
      <c r="Q2825"/>
      <c r="T2825" t="s">
        <v>386</v>
      </c>
    </row>
    <row r="2826" spans="2:20" hidden="1" x14ac:dyDescent="0.45">
      <c r="B2826" s="29" t="s">
        <v>25</v>
      </c>
      <c r="F2826" t="s">
        <v>381</v>
      </c>
      <c r="G2826" t="s">
        <v>382</v>
      </c>
      <c r="H2826" t="s">
        <v>402</v>
      </c>
      <c r="I2826" t="s">
        <v>225</v>
      </c>
      <c r="J2826" t="s">
        <v>395</v>
      </c>
      <c r="K2826" t="s">
        <v>399</v>
      </c>
      <c r="M2826" t="s">
        <v>228</v>
      </c>
      <c r="N2826" t="s">
        <v>25</v>
      </c>
      <c r="O2826">
        <v>836966</v>
      </c>
      <c r="P2826" t="s">
        <v>385</v>
      </c>
      <c r="Q2826"/>
      <c r="T2826" t="s">
        <v>386</v>
      </c>
    </row>
    <row r="2827" spans="2:20" hidden="1" x14ac:dyDescent="0.45">
      <c r="B2827" s="29" t="s">
        <v>43</v>
      </c>
      <c r="F2827" t="s">
        <v>381</v>
      </c>
      <c r="G2827" t="s">
        <v>382</v>
      </c>
      <c r="H2827" t="s">
        <v>402</v>
      </c>
      <c r="I2827" t="s">
        <v>225</v>
      </c>
      <c r="J2827" t="s">
        <v>395</v>
      </c>
      <c r="K2827" t="s">
        <v>399</v>
      </c>
      <c r="M2827" t="s">
        <v>228</v>
      </c>
      <c r="N2827" t="s">
        <v>28</v>
      </c>
      <c r="O2827">
        <v>147</v>
      </c>
      <c r="P2827" t="s">
        <v>385</v>
      </c>
      <c r="Q2827"/>
      <c r="T2827" t="s">
        <v>386</v>
      </c>
    </row>
    <row r="2828" spans="2:20" hidden="1" x14ac:dyDescent="0.45">
      <c r="B2828" s="29" t="s">
        <v>32</v>
      </c>
      <c r="F2828" t="s">
        <v>381</v>
      </c>
      <c r="G2828" t="s">
        <v>382</v>
      </c>
      <c r="H2828" t="s">
        <v>406</v>
      </c>
      <c r="I2828" t="s">
        <v>225</v>
      </c>
      <c r="J2828" t="s">
        <v>407</v>
      </c>
      <c r="K2828" t="s">
        <v>391</v>
      </c>
      <c r="M2828" t="s">
        <v>228</v>
      </c>
      <c r="N2828" t="s">
        <v>32</v>
      </c>
      <c r="P2828" t="s">
        <v>385</v>
      </c>
      <c r="Q2828"/>
      <c r="T2828" t="s">
        <v>386</v>
      </c>
    </row>
    <row r="2829" spans="2:20" hidden="1" x14ac:dyDescent="0.45">
      <c r="B2829" s="29" t="s">
        <v>43</v>
      </c>
      <c r="F2829" t="s">
        <v>381</v>
      </c>
      <c r="G2829" t="s">
        <v>382</v>
      </c>
      <c r="H2829" t="s">
        <v>406</v>
      </c>
      <c r="I2829" t="s">
        <v>225</v>
      </c>
      <c r="J2829" t="s">
        <v>407</v>
      </c>
      <c r="K2829" t="s">
        <v>391</v>
      </c>
      <c r="M2829" t="s">
        <v>228</v>
      </c>
      <c r="N2829" t="s">
        <v>28</v>
      </c>
      <c r="P2829" t="s">
        <v>385</v>
      </c>
      <c r="Q2829"/>
      <c r="T2829" t="s">
        <v>386</v>
      </c>
    </row>
    <row r="2830" spans="2:20" hidden="1" x14ac:dyDescent="0.45">
      <c r="B2830" s="29" t="s">
        <v>30</v>
      </c>
      <c r="F2830" t="s">
        <v>381</v>
      </c>
      <c r="G2830" t="s">
        <v>382</v>
      </c>
      <c r="H2830" t="s">
        <v>408</v>
      </c>
      <c r="I2830" t="s">
        <v>225</v>
      </c>
      <c r="J2830" t="s">
        <v>409</v>
      </c>
      <c r="K2830" t="s">
        <v>391</v>
      </c>
      <c r="M2830" t="s">
        <v>228</v>
      </c>
      <c r="N2830" t="s">
        <v>30</v>
      </c>
      <c r="O2830">
        <v>214</v>
      </c>
      <c r="P2830" t="s">
        <v>385</v>
      </c>
      <c r="Q2830"/>
      <c r="T2830" t="s">
        <v>386</v>
      </c>
    </row>
    <row r="2831" spans="2:20" hidden="1" x14ac:dyDescent="0.45">
      <c r="B2831" s="29" t="s">
        <v>34</v>
      </c>
      <c r="F2831" t="s">
        <v>381</v>
      </c>
      <c r="G2831" t="s">
        <v>382</v>
      </c>
      <c r="H2831" t="s">
        <v>408</v>
      </c>
      <c r="I2831" t="s">
        <v>225</v>
      </c>
      <c r="J2831" t="s">
        <v>409</v>
      </c>
      <c r="K2831" t="s">
        <v>391</v>
      </c>
      <c r="M2831" t="s">
        <v>228</v>
      </c>
      <c r="N2831" t="s">
        <v>34</v>
      </c>
      <c r="O2831">
        <v>3197</v>
      </c>
      <c r="P2831" t="s">
        <v>387</v>
      </c>
      <c r="Q2831"/>
      <c r="T2831" t="s">
        <v>386</v>
      </c>
    </row>
    <row r="2832" spans="2:20" hidden="1" x14ac:dyDescent="0.45">
      <c r="F2832" t="s">
        <v>381</v>
      </c>
      <c r="G2832" t="s">
        <v>382</v>
      </c>
      <c r="H2832" t="s">
        <v>411</v>
      </c>
      <c r="I2832" t="s">
        <v>225</v>
      </c>
      <c r="J2832" t="s">
        <v>405</v>
      </c>
      <c r="K2832" t="s">
        <v>399</v>
      </c>
      <c r="M2832" t="s">
        <v>228</v>
      </c>
      <c r="N2832" t="s">
        <v>400</v>
      </c>
      <c r="P2832" t="s">
        <v>385</v>
      </c>
      <c r="Q2832"/>
      <c r="T2832" t="s">
        <v>386</v>
      </c>
    </row>
    <row r="2833" spans="2:20" hidden="1" x14ac:dyDescent="0.45">
      <c r="B2833" s="29" t="s">
        <v>34</v>
      </c>
      <c r="F2833" t="s">
        <v>381</v>
      </c>
      <c r="G2833" t="s">
        <v>382</v>
      </c>
      <c r="H2833" t="s">
        <v>411</v>
      </c>
      <c r="I2833" t="s">
        <v>225</v>
      </c>
      <c r="J2833" t="s">
        <v>405</v>
      </c>
      <c r="K2833" t="s">
        <v>399</v>
      </c>
      <c r="M2833" t="s">
        <v>228</v>
      </c>
      <c r="N2833" t="s">
        <v>34</v>
      </c>
      <c r="P2833" t="s">
        <v>387</v>
      </c>
      <c r="Q2833"/>
      <c r="T2833" t="s">
        <v>386</v>
      </c>
    </row>
    <row r="2834" spans="2:20" hidden="1" x14ac:dyDescent="0.45">
      <c r="B2834" s="29" t="s">
        <v>25</v>
      </c>
      <c r="F2834" t="s">
        <v>381</v>
      </c>
      <c r="G2834" t="s">
        <v>382</v>
      </c>
      <c r="H2834" t="s">
        <v>411</v>
      </c>
      <c r="I2834" t="s">
        <v>225</v>
      </c>
      <c r="J2834" t="s">
        <v>405</v>
      </c>
      <c r="K2834" t="s">
        <v>399</v>
      </c>
      <c r="M2834" t="s">
        <v>228</v>
      </c>
      <c r="N2834" t="s">
        <v>25</v>
      </c>
      <c r="P2834" t="s">
        <v>385</v>
      </c>
      <c r="Q2834"/>
      <c r="T2834" t="s">
        <v>386</v>
      </c>
    </row>
    <row r="2835" spans="2:20" hidden="1" x14ac:dyDescent="0.45">
      <c r="B2835" s="29" t="s">
        <v>30</v>
      </c>
      <c r="F2835" t="s">
        <v>381</v>
      </c>
      <c r="G2835" t="s">
        <v>382</v>
      </c>
      <c r="H2835" t="s">
        <v>412</v>
      </c>
      <c r="I2835" t="s">
        <v>225</v>
      </c>
      <c r="J2835" t="s">
        <v>409</v>
      </c>
      <c r="K2835" t="s">
        <v>399</v>
      </c>
      <c r="M2835" t="s">
        <v>228</v>
      </c>
      <c r="N2835" t="s">
        <v>30</v>
      </c>
      <c r="O2835">
        <v>8</v>
      </c>
      <c r="P2835" t="s">
        <v>385</v>
      </c>
      <c r="Q2835"/>
      <c r="T2835" t="s">
        <v>386</v>
      </c>
    </row>
    <row r="2836" spans="2:20" hidden="1" x14ac:dyDescent="0.45">
      <c r="B2836" s="29" t="s">
        <v>32</v>
      </c>
      <c r="F2836" t="s">
        <v>381</v>
      </c>
      <c r="G2836" t="s">
        <v>382</v>
      </c>
      <c r="H2836" t="s">
        <v>410</v>
      </c>
      <c r="I2836" t="s">
        <v>225</v>
      </c>
      <c r="J2836" t="s">
        <v>407</v>
      </c>
      <c r="K2836" t="s">
        <v>399</v>
      </c>
      <c r="M2836" t="s">
        <v>228</v>
      </c>
      <c r="N2836" t="s">
        <v>32</v>
      </c>
      <c r="P2836" t="s">
        <v>385</v>
      </c>
      <c r="Q2836"/>
      <c r="T2836" t="s">
        <v>386</v>
      </c>
    </row>
    <row r="2837" spans="2:20" hidden="1" x14ac:dyDescent="0.45">
      <c r="B2837" s="29" t="s">
        <v>34</v>
      </c>
      <c r="F2837" t="s">
        <v>381</v>
      </c>
      <c r="G2837" t="s">
        <v>382</v>
      </c>
      <c r="H2837" t="s">
        <v>413</v>
      </c>
      <c r="I2837" t="s">
        <v>225</v>
      </c>
      <c r="J2837" t="s">
        <v>414</v>
      </c>
      <c r="K2837" t="s">
        <v>399</v>
      </c>
      <c r="M2837" t="s">
        <v>228</v>
      </c>
      <c r="N2837" t="s">
        <v>34</v>
      </c>
      <c r="O2837">
        <v>3197</v>
      </c>
      <c r="P2837" t="s">
        <v>387</v>
      </c>
      <c r="Q2837"/>
      <c r="T2837" t="s">
        <v>386</v>
      </c>
    </row>
    <row r="2838" spans="2:20" hidden="1" x14ac:dyDescent="0.45">
      <c r="B2838" s="29" t="s">
        <v>25</v>
      </c>
      <c r="F2838" t="s">
        <v>381</v>
      </c>
      <c r="G2838" t="s">
        <v>382</v>
      </c>
      <c r="H2838" t="s">
        <v>413</v>
      </c>
      <c r="I2838" t="s">
        <v>225</v>
      </c>
      <c r="J2838" t="s">
        <v>414</v>
      </c>
      <c r="K2838" t="s">
        <v>399</v>
      </c>
      <c r="M2838" t="s">
        <v>228</v>
      </c>
      <c r="N2838" t="s">
        <v>25</v>
      </c>
      <c r="O2838">
        <v>804157</v>
      </c>
      <c r="P2838" t="s">
        <v>385</v>
      </c>
      <c r="Q2838"/>
      <c r="T2838" t="s">
        <v>386</v>
      </c>
    </row>
    <row r="2839" spans="2:20" hidden="1" x14ac:dyDescent="0.45">
      <c r="F2839" t="s">
        <v>381</v>
      </c>
      <c r="G2839" t="s">
        <v>382</v>
      </c>
      <c r="H2839" t="s">
        <v>415</v>
      </c>
      <c r="I2839" t="s">
        <v>225</v>
      </c>
      <c r="J2839" t="s">
        <v>416</v>
      </c>
      <c r="K2839" t="s">
        <v>399</v>
      </c>
      <c r="M2839" t="s">
        <v>228</v>
      </c>
      <c r="N2839" t="s">
        <v>236</v>
      </c>
      <c r="O2839">
        <v>159</v>
      </c>
      <c r="P2839" t="s">
        <v>385</v>
      </c>
      <c r="Q2839"/>
      <c r="T2839" t="s">
        <v>386</v>
      </c>
    </row>
    <row r="2840" spans="2:20" hidden="1" x14ac:dyDescent="0.45">
      <c r="B2840" s="29" t="s">
        <v>34</v>
      </c>
      <c r="F2840" t="s">
        <v>381</v>
      </c>
      <c r="G2840" t="s">
        <v>382</v>
      </c>
      <c r="H2840" t="s">
        <v>415</v>
      </c>
      <c r="I2840" t="s">
        <v>225</v>
      </c>
      <c r="J2840" t="s">
        <v>416</v>
      </c>
      <c r="K2840" t="s">
        <v>399</v>
      </c>
      <c r="M2840" t="s">
        <v>228</v>
      </c>
      <c r="N2840" t="s">
        <v>34</v>
      </c>
      <c r="O2840">
        <v>3197</v>
      </c>
      <c r="P2840" t="s">
        <v>387</v>
      </c>
      <c r="Q2840"/>
      <c r="T2840" t="s">
        <v>386</v>
      </c>
    </row>
    <row r="2841" spans="2:20" hidden="1" x14ac:dyDescent="0.45">
      <c r="B2841" s="29" t="s">
        <v>34</v>
      </c>
      <c r="F2841" t="s">
        <v>381</v>
      </c>
      <c r="G2841" t="s">
        <v>382</v>
      </c>
      <c r="H2841" t="s">
        <v>417</v>
      </c>
      <c r="I2841" t="s">
        <v>225</v>
      </c>
      <c r="J2841" t="s">
        <v>418</v>
      </c>
      <c r="K2841" t="s">
        <v>399</v>
      </c>
      <c r="M2841" t="s">
        <v>228</v>
      </c>
      <c r="N2841" t="s">
        <v>34</v>
      </c>
      <c r="P2841" t="s">
        <v>387</v>
      </c>
      <c r="Q2841"/>
      <c r="T2841" t="s">
        <v>386</v>
      </c>
    </row>
    <row r="2842" spans="2:20" hidden="1" x14ac:dyDescent="0.45">
      <c r="B2842" s="29" t="s">
        <v>26</v>
      </c>
      <c r="F2842" t="s">
        <v>381</v>
      </c>
      <c r="G2842" t="s">
        <v>382</v>
      </c>
      <c r="H2842" t="s">
        <v>413</v>
      </c>
      <c r="I2842" t="s">
        <v>225</v>
      </c>
      <c r="J2842" t="s">
        <v>414</v>
      </c>
      <c r="K2842" t="s">
        <v>399</v>
      </c>
      <c r="M2842" t="s">
        <v>228</v>
      </c>
      <c r="N2842" t="s">
        <v>26</v>
      </c>
      <c r="O2842">
        <v>6676</v>
      </c>
      <c r="P2842" t="s">
        <v>385</v>
      </c>
      <c r="Q2842"/>
      <c r="T2842" t="s">
        <v>386</v>
      </c>
    </row>
    <row r="2843" spans="2:20" hidden="1" x14ac:dyDescent="0.45">
      <c r="B2843" s="29" t="s">
        <v>25</v>
      </c>
      <c r="F2843" t="s">
        <v>381</v>
      </c>
      <c r="G2843" t="s">
        <v>382</v>
      </c>
      <c r="H2843" t="s">
        <v>417</v>
      </c>
      <c r="I2843" t="s">
        <v>225</v>
      </c>
      <c r="J2843" t="s">
        <v>418</v>
      </c>
      <c r="K2843" t="s">
        <v>399</v>
      </c>
      <c r="M2843" t="s">
        <v>228</v>
      </c>
      <c r="N2843" t="s">
        <v>25</v>
      </c>
      <c r="P2843" t="s">
        <v>385</v>
      </c>
      <c r="Q2843"/>
      <c r="T2843" t="s">
        <v>386</v>
      </c>
    </row>
    <row r="2844" spans="2:20" hidden="1" x14ac:dyDescent="0.45">
      <c r="B2844" s="29" t="s">
        <v>27</v>
      </c>
      <c r="D2844" s="29" t="s">
        <v>53</v>
      </c>
      <c r="F2844" t="s">
        <v>381</v>
      </c>
      <c r="G2844" t="s">
        <v>382</v>
      </c>
      <c r="H2844" t="s">
        <v>420</v>
      </c>
      <c r="I2844" t="s">
        <v>225</v>
      </c>
      <c r="J2844" t="s">
        <v>407</v>
      </c>
      <c r="K2844" t="s">
        <v>35</v>
      </c>
      <c r="M2844" t="s">
        <v>228</v>
      </c>
      <c r="N2844" t="s">
        <v>27</v>
      </c>
      <c r="O2844">
        <v>98</v>
      </c>
      <c r="P2844" t="s">
        <v>385</v>
      </c>
      <c r="Q2844"/>
      <c r="T2844" t="s">
        <v>386</v>
      </c>
    </row>
    <row r="2845" spans="2:20" hidden="1" x14ac:dyDescent="0.45">
      <c r="B2845" s="29" t="s">
        <v>43</v>
      </c>
      <c r="D2845" s="29" t="s">
        <v>53</v>
      </c>
      <c r="F2845" t="s">
        <v>381</v>
      </c>
      <c r="G2845" t="s">
        <v>382</v>
      </c>
      <c r="H2845" t="s">
        <v>420</v>
      </c>
      <c r="I2845" t="s">
        <v>225</v>
      </c>
      <c r="J2845" t="s">
        <v>407</v>
      </c>
      <c r="K2845" t="s">
        <v>35</v>
      </c>
      <c r="M2845" t="s">
        <v>228</v>
      </c>
      <c r="N2845" t="s">
        <v>28</v>
      </c>
      <c r="O2845">
        <v>98</v>
      </c>
      <c r="P2845" t="s">
        <v>385</v>
      </c>
      <c r="Q2845"/>
      <c r="T2845" t="s">
        <v>386</v>
      </c>
    </row>
    <row r="2846" spans="2:20" hidden="1" x14ac:dyDescent="0.45">
      <c r="B2846" s="29" t="s">
        <v>24</v>
      </c>
      <c r="D2846" s="29" t="s">
        <v>53</v>
      </c>
      <c r="F2846" t="s">
        <v>381</v>
      </c>
      <c r="G2846" t="s">
        <v>382</v>
      </c>
      <c r="H2846" t="s">
        <v>420</v>
      </c>
      <c r="I2846" t="s">
        <v>225</v>
      </c>
      <c r="J2846" t="s">
        <v>407</v>
      </c>
      <c r="K2846" t="s">
        <v>35</v>
      </c>
      <c r="M2846" t="s">
        <v>228</v>
      </c>
      <c r="N2846" t="s">
        <v>261</v>
      </c>
      <c r="O2846">
        <v>625</v>
      </c>
      <c r="P2846" t="s">
        <v>385</v>
      </c>
      <c r="Q2846"/>
      <c r="T2846" t="s">
        <v>386</v>
      </c>
    </row>
    <row r="2847" spans="2:20" hidden="1" x14ac:dyDescent="0.45">
      <c r="B2847" s="29" t="s">
        <v>34</v>
      </c>
      <c r="D2847" s="29" t="s">
        <v>53</v>
      </c>
      <c r="F2847" t="s">
        <v>381</v>
      </c>
      <c r="G2847" t="s">
        <v>382</v>
      </c>
      <c r="H2847" t="s">
        <v>420</v>
      </c>
      <c r="I2847" t="s">
        <v>225</v>
      </c>
      <c r="J2847" t="s">
        <v>407</v>
      </c>
      <c r="K2847" t="s">
        <v>35</v>
      </c>
      <c r="M2847" t="s">
        <v>228</v>
      </c>
      <c r="N2847" t="s">
        <v>34</v>
      </c>
      <c r="O2847">
        <v>3160</v>
      </c>
      <c r="P2847" t="s">
        <v>387</v>
      </c>
      <c r="Q2847"/>
      <c r="T2847" t="s">
        <v>386</v>
      </c>
    </row>
    <row r="2848" spans="2:20" hidden="1" x14ac:dyDescent="0.45">
      <c r="B2848" s="29" t="s">
        <v>25</v>
      </c>
      <c r="D2848" s="29" t="s">
        <v>53</v>
      </c>
      <c r="F2848" t="s">
        <v>381</v>
      </c>
      <c r="G2848" t="s">
        <v>382</v>
      </c>
      <c r="H2848" t="s">
        <v>421</v>
      </c>
      <c r="I2848" t="s">
        <v>225</v>
      </c>
      <c r="J2848" t="s">
        <v>409</v>
      </c>
      <c r="K2848" t="s">
        <v>35</v>
      </c>
      <c r="M2848" t="s">
        <v>228</v>
      </c>
      <c r="N2848" t="s">
        <v>25</v>
      </c>
      <c r="O2848">
        <v>7352</v>
      </c>
      <c r="P2848" t="s">
        <v>385</v>
      </c>
      <c r="Q2848"/>
      <c r="T2848" t="s">
        <v>386</v>
      </c>
    </row>
    <row r="2849" spans="2:20" hidden="1" x14ac:dyDescent="0.45">
      <c r="B2849" s="29" t="s">
        <v>26</v>
      </c>
      <c r="D2849" s="29" t="s">
        <v>53</v>
      </c>
      <c r="F2849" t="s">
        <v>381</v>
      </c>
      <c r="G2849" t="s">
        <v>382</v>
      </c>
      <c r="H2849" t="s">
        <v>421</v>
      </c>
      <c r="I2849" t="s">
        <v>225</v>
      </c>
      <c r="J2849" t="s">
        <v>409</v>
      </c>
      <c r="K2849" t="s">
        <v>35</v>
      </c>
      <c r="M2849" t="s">
        <v>228</v>
      </c>
      <c r="N2849" t="s">
        <v>26</v>
      </c>
      <c r="O2849">
        <v>7663</v>
      </c>
      <c r="P2849" t="s">
        <v>385</v>
      </c>
      <c r="Q2849"/>
      <c r="T2849" t="s">
        <v>386</v>
      </c>
    </row>
    <row r="2850" spans="2:20" hidden="1" x14ac:dyDescent="0.45">
      <c r="B2850" s="29" t="s">
        <v>27</v>
      </c>
      <c r="D2850" s="29" t="s">
        <v>53</v>
      </c>
      <c r="F2850" t="s">
        <v>381</v>
      </c>
      <c r="G2850" t="s">
        <v>382</v>
      </c>
      <c r="H2850" t="s">
        <v>419</v>
      </c>
      <c r="I2850" t="s">
        <v>225</v>
      </c>
      <c r="J2850" t="s">
        <v>405</v>
      </c>
      <c r="K2850" t="s">
        <v>35</v>
      </c>
      <c r="M2850" t="s">
        <v>228</v>
      </c>
      <c r="N2850" t="s">
        <v>27</v>
      </c>
      <c r="O2850">
        <v>98</v>
      </c>
      <c r="P2850" t="s">
        <v>385</v>
      </c>
      <c r="Q2850"/>
      <c r="T2850" t="s">
        <v>386</v>
      </c>
    </row>
    <row r="2851" spans="2:20" hidden="1" x14ac:dyDescent="0.45">
      <c r="B2851" s="29" t="s">
        <v>33</v>
      </c>
      <c r="D2851" s="29" t="s">
        <v>53</v>
      </c>
      <c r="F2851" t="s">
        <v>381</v>
      </c>
      <c r="G2851" t="s">
        <v>382</v>
      </c>
      <c r="H2851" t="s">
        <v>421</v>
      </c>
      <c r="I2851" t="s">
        <v>225</v>
      </c>
      <c r="J2851" t="s">
        <v>409</v>
      </c>
      <c r="K2851" t="s">
        <v>35</v>
      </c>
      <c r="M2851" t="s">
        <v>228</v>
      </c>
      <c r="N2851" t="s">
        <v>33</v>
      </c>
      <c r="O2851">
        <v>136</v>
      </c>
      <c r="P2851" t="s">
        <v>385</v>
      </c>
      <c r="Q2851"/>
      <c r="T2851" t="s">
        <v>386</v>
      </c>
    </row>
    <row r="2852" spans="2:20" hidden="1" x14ac:dyDescent="0.45">
      <c r="B2852" s="29" t="s">
        <v>26</v>
      </c>
      <c r="D2852" s="29" t="s">
        <v>53</v>
      </c>
      <c r="F2852" t="s">
        <v>381</v>
      </c>
      <c r="G2852" t="s">
        <v>382</v>
      </c>
      <c r="H2852" t="s">
        <v>423</v>
      </c>
      <c r="I2852" t="s">
        <v>225</v>
      </c>
      <c r="J2852" t="s">
        <v>416</v>
      </c>
      <c r="K2852" t="s">
        <v>35</v>
      </c>
      <c r="M2852" t="s">
        <v>228</v>
      </c>
      <c r="N2852" t="s">
        <v>26</v>
      </c>
      <c r="O2852">
        <v>31077</v>
      </c>
      <c r="P2852" t="s">
        <v>385</v>
      </c>
      <c r="Q2852"/>
      <c r="T2852" t="s">
        <v>386</v>
      </c>
    </row>
    <row r="2853" spans="2:20" hidden="1" x14ac:dyDescent="0.45">
      <c r="B2853" s="29" t="s">
        <v>24</v>
      </c>
      <c r="D2853" s="29" t="s">
        <v>53</v>
      </c>
      <c r="F2853" t="s">
        <v>381</v>
      </c>
      <c r="G2853" t="s">
        <v>382</v>
      </c>
      <c r="H2853" t="s">
        <v>423</v>
      </c>
      <c r="I2853" t="s">
        <v>225</v>
      </c>
      <c r="J2853" t="s">
        <v>416</v>
      </c>
      <c r="K2853" t="s">
        <v>35</v>
      </c>
      <c r="M2853" t="s">
        <v>228</v>
      </c>
      <c r="N2853" t="s">
        <v>261</v>
      </c>
      <c r="O2853">
        <v>1725</v>
      </c>
      <c r="P2853" t="s">
        <v>385</v>
      </c>
      <c r="Q2853"/>
      <c r="T2853" t="s">
        <v>386</v>
      </c>
    </row>
    <row r="2854" spans="2:20" hidden="1" x14ac:dyDescent="0.45">
      <c r="B2854" s="29" t="s">
        <v>33</v>
      </c>
      <c r="D2854" s="29" t="s">
        <v>53</v>
      </c>
      <c r="F2854" t="s">
        <v>381</v>
      </c>
      <c r="G2854" t="s">
        <v>382</v>
      </c>
      <c r="H2854" t="s">
        <v>423</v>
      </c>
      <c r="I2854" t="s">
        <v>225</v>
      </c>
      <c r="J2854" t="s">
        <v>416</v>
      </c>
      <c r="K2854" t="s">
        <v>35</v>
      </c>
      <c r="M2854" t="s">
        <v>228</v>
      </c>
      <c r="N2854" t="s">
        <v>33</v>
      </c>
      <c r="O2854">
        <v>137</v>
      </c>
      <c r="P2854" t="s">
        <v>385</v>
      </c>
      <c r="Q2854"/>
      <c r="T2854" t="s">
        <v>386</v>
      </c>
    </row>
    <row r="2855" spans="2:20" hidden="1" x14ac:dyDescent="0.45">
      <c r="B2855" s="29" t="s">
        <v>43</v>
      </c>
      <c r="D2855" s="29" t="s">
        <v>53</v>
      </c>
      <c r="F2855" t="s">
        <v>381</v>
      </c>
      <c r="G2855" t="s">
        <v>382</v>
      </c>
      <c r="H2855" t="s">
        <v>423</v>
      </c>
      <c r="I2855" t="s">
        <v>225</v>
      </c>
      <c r="J2855" t="s">
        <v>416</v>
      </c>
      <c r="K2855" t="s">
        <v>35</v>
      </c>
      <c r="M2855" t="s">
        <v>228</v>
      </c>
      <c r="N2855" t="s">
        <v>28</v>
      </c>
      <c r="O2855">
        <v>1005</v>
      </c>
      <c r="P2855" t="s">
        <v>385</v>
      </c>
      <c r="Q2855"/>
      <c r="T2855" t="s">
        <v>386</v>
      </c>
    </row>
    <row r="2856" spans="2:20" hidden="1" x14ac:dyDescent="0.45">
      <c r="B2856" s="29" t="s">
        <v>34</v>
      </c>
      <c r="D2856" s="29" t="s">
        <v>53</v>
      </c>
      <c r="F2856" t="s">
        <v>381</v>
      </c>
      <c r="G2856" t="s">
        <v>382</v>
      </c>
      <c r="H2856" t="s">
        <v>425</v>
      </c>
      <c r="I2856" t="s">
        <v>225</v>
      </c>
      <c r="J2856" t="s">
        <v>418</v>
      </c>
      <c r="K2856" t="s">
        <v>35</v>
      </c>
      <c r="M2856" t="s">
        <v>228</v>
      </c>
      <c r="N2856" t="s">
        <v>34</v>
      </c>
      <c r="O2856">
        <v>3160</v>
      </c>
      <c r="P2856" t="s">
        <v>387</v>
      </c>
      <c r="Q2856"/>
      <c r="T2856" t="s">
        <v>386</v>
      </c>
    </row>
    <row r="2857" spans="2:20" hidden="1" x14ac:dyDescent="0.45">
      <c r="B2857" s="29" t="s">
        <v>43</v>
      </c>
      <c r="D2857" s="29" t="s">
        <v>53</v>
      </c>
      <c r="F2857" t="s">
        <v>381</v>
      </c>
      <c r="G2857" t="s">
        <v>382</v>
      </c>
      <c r="H2857" t="s">
        <v>424</v>
      </c>
      <c r="I2857" t="s">
        <v>225</v>
      </c>
      <c r="J2857" t="s">
        <v>414</v>
      </c>
      <c r="K2857" t="s">
        <v>35</v>
      </c>
      <c r="M2857" t="s">
        <v>228</v>
      </c>
      <c r="N2857" t="s">
        <v>28</v>
      </c>
      <c r="O2857">
        <v>1034</v>
      </c>
      <c r="P2857" t="s">
        <v>385</v>
      </c>
      <c r="Q2857"/>
      <c r="T2857" t="s">
        <v>386</v>
      </c>
    </row>
    <row r="2858" spans="2:20" hidden="1" x14ac:dyDescent="0.45">
      <c r="F2858" t="s">
        <v>381</v>
      </c>
      <c r="G2858" t="s">
        <v>382</v>
      </c>
      <c r="H2858" t="s">
        <v>426</v>
      </c>
      <c r="I2858" t="s">
        <v>225</v>
      </c>
      <c r="J2858" t="s">
        <v>416</v>
      </c>
      <c r="K2858" t="s">
        <v>391</v>
      </c>
      <c r="M2858" t="s">
        <v>228</v>
      </c>
      <c r="N2858" t="s">
        <v>400</v>
      </c>
      <c r="O2858">
        <v>4</v>
      </c>
      <c r="P2858" t="s">
        <v>385</v>
      </c>
      <c r="Q2858"/>
      <c r="T2858" t="s">
        <v>386</v>
      </c>
    </row>
    <row r="2859" spans="2:20" hidden="1" x14ac:dyDescent="0.45">
      <c r="B2859" s="29" t="s">
        <v>33</v>
      </c>
      <c r="F2859" t="s">
        <v>381</v>
      </c>
      <c r="G2859" t="s">
        <v>382</v>
      </c>
      <c r="H2859" t="s">
        <v>426</v>
      </c>
      <c r="I2859" t="s">
        <v>225</v>
      </c>
      <c r="J2859" t="s">
        <v>416</v>
      </c>
      <c r="K2859" t="s">
        <v>391</v>
      </c>
      <c r="M2859" t="s">
        <v>228</v>
      </c>
      <c r="N2859" t="s">
        <v>33</v>
      </c>
      <c r="O2859">
        <v>18</v>
      </c>
      <c r="P2859" t="s">
        <v>385</v>
      </c>
      <c r="Q2859"/>
      <c r="T2859" t="s">
        <v>386</v>
      </c>
    </row>
    <row r="2860" spans="2:20" hidden="1" x14ac:dyDescent="0.45">
      <c r="B2860" s="29" t="s">
        <v>34</v>
      </c>
      <c r="F2860" t="s">
        <v>381</v>
      </c>
      <c r="G2860" t="s">
        <v>382</v>
      </c>
      <c r="H2860" t="s">
        <v>426</v>
      </c>
      <c r="I2860" t="s">
        <v>225</v>
      </c>
      <c r="J2860" t="s">
        <v>416</v>
      </c>
      <c r="K2860" t="s">
        <v>391</v>
      </c>
      <c r="M2860" t="s">
        <v>228</v>
      </c>
      <c r="N2860" t="s">
        <v>34</v>
      </c>
      <c r="O2860">
        <v>3197</v>
      </c>
      <c r="P2860" t="s">
        <v>387</v>
      </c>
      <c r="Q2860"/>
      <c r="T2860" t="s">
        <v>386</v>
      </c>
    </row>
    <row r="2861" spans="2:20" hidden="1" x14ac:dyDescent="0.45">
      <c r="B2861" s="29" t="s">
        <v>43</v>
      </c>
      <c r="F2861" t="s">
        <v>381</v>
      </c>
      <c r="G2861" t="s">
        <v>382</v>
      </c>
      <c r="H2861" t="s">
        <v>426</v>
      </c>
      <c r="I2861" t="s">
        <v>225</v>
      </c>
      <c r="J2861" t="s">
        <v>416</v>
      </c>
      <c r="K2861" t="s">
        <v>391</v>
      </c>
      <c r="M2861" t="s">
        <v>228</v>
      </c>
      <c r="N2861" t="s">
        <v>28</v>
      </c>
      <c r="O2861">
        <v>3683</v>
      </c>
      <c r="P2861" t="s">
        <v>385</v>
      </c>
      <c r="Q2861"/>
      <c r="T2861" t="s">
        <v>386</v>
      </c>
    </row>
    <row r="2862" spans="2:20" hidden="1" x14ac:dyDescent="0.45">
      <c r="D2862" s="29" t="s">
        <v>53</v>
      </c>
      <c r="F2862" t="s">
        <v>381</v>
      </c>
      <c r="G2862" t="s">
        <v>382</v>
      </c>
      <c r="H2862" t="s">
        <v>425</v>
      </c>
      <c r="I2862" t="s">
        <v>225</v>
      </c>
      <c r="J2862" t="s">
        <v>418</v>
      </c>
      <c r="K2862" t="s">
        <v>35</v>
      </c>
      <c r="M2862" t="s">
        <v>228</v>
      </c>
      <c r="N2862" t="s">
        <v>236</v>
      </c>
      <c r="O2862">
        <v>950</v>
      </c>
      <c r="P2862" t="s">
        <v>385</v>
      </c>
      <c r="Q2862"/>
      <c r="T2862" t="s">
        <v>386</v>
      </c>
    </row>
    <row r="2863" spans="2:20" hidden="1" x14ac:dyDescent="0.45">
      <c r="B2863" s="29" t="s">
        <v>24</v>
      </c>
      <c r="F2863" t="s">
        <v>381</v>
      </c>
      <c r="G2863" t="s">
        <v>382</v>
      </c>
      <c r="H2863" t="s">
        <v>427</v>
      </c>
      <c r="I2863" t="s">
        <v>225</v>
      </c>
      <c r="J2863" t="s">
        <v>414</v>
      </c>
      <c r="K2863" t="s">
        <v>391</v>
      </c>
      <c r="M2863" t="s">
        <v>228</v>
      </c>
      <c r="N2863" t="s">
        <v>261</v>
      </c>
      <c r="O2863">
        <v>113157</v>
      </c>
      <c r="P2863" t="s">
        <v>385</v>
      </c>
      <c r="Q2863"/>
      <c r="T2863" t="s">
        <v>386</v>
      </c>
    </row>
    <row r="2864" spans="2:20" hidden="1" x14ac:dyDescent="0.45">
      <c r="B2864" s="29" t="s">
        <v>26</v>
      </c>
      <c r="F2864" t="s">
        <v>381</v>
      </c>
      <c r="G2864" t="s">
        <v>382</v>
      </c>
      <c r="H2864" t="s">
        <v>427</v>
      </c>
      <c r="I2864" t="s">
        <v>225</v>
      </c>
      <c r="J2864" t="s">
        <v>414</v>
      </c>
      <c r="K2864" t="s">
        <v>391</v>
      </c>
      <c r="M2864" t="s">
        <v>228</v>
      </c>
      <c r="N2864" t="s">
        <v>26</v>
      </c>
      <c r="O2864">
        <v>2495</v>
      </c>
      <c r="P2864" t="s">
        <v>385</v>
      </c>
      <c r="Q2864"/>
      <c r="T2864" t="s">
        <v>386</v>
      </c>
    </row>
    <row r="2865" spans="2:20" hidden="1" x14ac:dyDescent="0.45">
      <c r="B2865" s="29" t="s">
        <v>32</v>
      </c>
      <c r="F2865" t="s">
        <v>381</v>
      </c>
      <c r="G2865" t="s">
        <v>382</v>
      </c>
      <c r="H2865" t="s">
        <v>422</v>
      </c>
      <c r="I2865" t="s">
        <v>225</v>
      </c>
      <c r="J2865" t="s">
        <v>418</v>
      </c>
      <c r="K2865" t="s">
        <v>391</v>
      </c>
      <c r="M2865" t="s">
        <v>228</v>
      </c>
      <c r="N2865" t="s">
        <v>32</v>
      </c>
      <c r="P2865" t="s">
        <v>385</v>
      </c>
      <c r="Q2865"/>
      <c r="T2865" t="s">
        <v>386</v>
      </c>
    </row>
    <row r="2866" spans="2:20" hidden="1" x14ac:dyDescent="0.45">
      <c r="B2866" s="29" t="s">
        <v>34</v>
      </c>
      <c r="F2866" t="s">
        <v>381</v>
      </c>
      <c r="G2866" t="s">
        <v>382</v>
      </c>
      <c r="H2866" t="s">
        <v>427</v>
      </c>
      <c r="I2866" t="s">
        <v>225</v>
      </c>
      <c r="J2866" t="s">
        <v>414</v>
      </c>
      <c r="K2866" t="s">
        <v>391</v>
      </c>
      <c r="M2866" t="s">
        <v>228</v>
      </c>
      <c r="N2866" t="s">
        <v>34</v>
      </c>
      <c r="O2866">
        <v>3197</v>
      </c>
      <c r="P2866" t="s">
        <v>387</v>
      </c>
      <c r="Q2866"/>
      <c r="T2866" t="s">
        <v>386</v>
      </c>
    </row>
    <row r="2867" spans="2:20" hidden="1" x14ac:dyDescent="0.45">
      <c r="B2867" s="29" t="s">
        <v>43</v>
      </c>
      <c r="F2867" t="s">
        <v>381</v>
      </c>
      <c r="G2867" t="s">
        <v>382</v>
      </c>
      <c r="H2867" t="s">
        <v>428</v>
      </c>
      <c r="I2867" t="s">
        <v>225</v>
      </c>
      <c r="J2867" t="s">
        <v>384</v>
      </c>
      <c r="K2867" t="s">
        <v>391</v>
      </c>
      <c r="M2867" t="s">
        <v>228</v>
      </c>
      <c r="N2867" t="s">
        <v>28</v>
      </c>
      <c r="O2867">
        <v>7037</v>
      </c>
      <c r="P2867" t="s">
        <v>385</v>
      </c>
      <c r="Q2867"/>
      <c r="T2867" t="s">
        <v>386</v>
      </c>
    </row>
    <row r="2868" spans="2:20" hidden="1" x14ac:dyDescent="0.45">
      <c r="B2868" s="29" t="s">
        <v>33</v>
      </c>
      <c r="F2868" t="s">
        <v>381</v>
      </c>
      <c r="G2868" t="s">
        <v>382</v>
      </c>
      <c r="H2868" t="s">
        <v>429</v>
      </c>
      <c r="I2868" t="s">
        <v>225</v>
      </c>
      <c r="J2868" t="s">
        <v>395</v>
      </c>
      <c r="K2868" t="s">
        <v>391</v>
      </c>
      <c r="M2868" t="s">
        <v>228</v>
      </c>
      <c r="N2868" t="s">
        <v>33</v>
      </c>
      <c r="O2868">
        <v>16</v>
      </c>
      <c r="P2868" t="s">
        <v>385</v>
      </c>
      <c r="Q2868"/>
      <c r="T2868" t="s">
        <v>386</v>
      </c>
    </row>
    <row r="2869" spans="2:20" hidden="1" x14ac:dyDescent="0.45">
      <c r="B2869" s="29" t="s">
        <v>25</v>
      </c>
      <c r="F2869" t="s">
        <v>381</v>
      </c>
      <c r="G2869" t="s">
        <v>382</v>
      </c>
      <c r="H2869" t="s">
        <v>429</v>
      </c>
      <c r="I2869" t="s">
        <v>225</v>
      </c>
      <c r="J2869" t="s">
        <v>395</v>
      </c>
      <c r="K2869" t="s">
        <v>391</v>
      </c>
      <c r="M2869" t="s">
        <v>228</v>
      </c>
      <c r="N2869" t="s">
        <v>25</v>
      </c>
      <c r="O2869">
        <v>699494</v>
      </c>
      <c r="P2869" t="s">
        <v>385</v>
      </c>
      <c r="Q2869"/>
      <c r="T2869" t="s">
        <v>386</v>
      </c>
    </row>
    <row r="2870" spans="2:20" hidden="1" x14ac:dyDescent="0.45">
      <c r="B2870" s="29" t="s">
        <v>27</v>
      </c>
      <c r="F2870" t="s">
        <v>381</v>
      </c>
      <c r="G2870" t="s">
        <v>382</v>
      </c>
      <c r="H2870" t="s">
        <v>430</v>
      </c>
      <c r="I2870" t="s">
        <v>225</v>
      </c>
      <c r="J2870" t="s">
        <v>393</v>
      </c>
      <c r="K2870" t="s">
        <v>391</v>
      </c>
      <c r="M2870" t="s">
        <v>228</v>
      </c>
      <c r="N2870" t="s">
        <v>27</v>
      </c>
      <c r="O2870">
        <v>3869</v>
      </c>
      <c r="P2870" t="s">
        <v>385</v>
      </c>
      <c r="Q2870"/>
      <c r="T2870" t="s">
        <v>386</v>
      </c>
    </row>
    <row r="2871" spans="2:20" hidden="1" x14ac:dyDescent="0.45">
      <c r="B2871" s="29" t="s">
        <v>33</v>
      </c>
      <c r="F2871" t="s">
        <v>381</v>
      </c>
      <c r="G2871" t="s">
        <v>382</v>
      </c>
      <c r="H2871" t="s">
        <v>430</v>
      </c>
      <c r="I2871" t="s">
        <v>225</v>
      </c>
      <c r="J2871" t="s">
        <v>393</v>
      </c>
      <c r="K2871" t="s">
        <v>391</v>
      </c>
      <c r="M2871" t="s">
        <v>228</v>
      </c>
      <c r="N2871" t="s">
        <v>33</v>
      </c>
      <c r="O2871">
        <v>16</v>
      </c>
      <c r="P2871" t="s">
        <v>385</v>
      </c>
      <c r="Q2871"/>
      <c r="T2871" t="s">
        <v>386</v>
      </c>
    </row>
    <row r="2872" spans="2:20" hidden="1" x14ac:dyDescent="0.45">
      <c r="B2872" s="29" t="s">
        <v>32</v>
      </c>
      <c r="F2872" t="s">
        <v>381</v>
      </c>
      <c r="G2872" t="s">
        <v>382</v>
      </c>
      <c r="H2872" t="s">
        <v>430</v>
      </c>
      <c r="I2872" t="s">
        <v>225</v>
      </c>
      <c r="J2872" t="s">
        <v>393</v>
      </c>
      <c r="K2872" t="s">
        <v>391</v>
      </c>
      <c r="M2872" t="s">
        <v>228</v>
      </c>
      <c r="N2872" t="s">
        <v>32</v>
      </c>
      <c r="O2872">
        <v>17284</v>
      </c>
      <c r="P2872" t="s">
        <v>385</v>
      </c>
      <c r="Q2872"/>
      <c r="T2872" t="s">
        <v>386</v>
      </c>
    </row>
    <row r="2873" spans="2:20" hidden="1" x14ac:dyDescent="0.45">
      <c r="F2873" t="s">
        <v>381</v>
      </c>
      <c r="G2873" t="s">
        <v>382</v>
      </c>
      <c r="H2873" t="s">
        <v>429</v>
      </c>
      <c r="I2873" t="s">
        <v>225</v>
      </c>
      <c r="J2873" t="s">
        <v>395</v>
      </c>
      <c r="K2873" t="s">
        <v>391</v>
      </c>
      <c r="M2873" t="s">
        <v>228</v>
      </c>
      <c r="N2873" t="s">
        <v>236</v>
      </c>
      <c r="O2873">
        <v>4786</v>
      </c>
      <c r="P2873" t="s">
        <v>385</v>
      </c>
      <c r="Q2873"/>
      <c r="T2873" t="s">
        <v>386</v>
      </c>
    </row>
    <row r="2874" spans="2:20" hidden="1" x14ac:dyDescent="0.45">
      <c r="B2874" s="29" t="s">
        <v>26</v>
      </c>
      <c r="C2874" s="29" t="s">
        <v>3124</v>
      </c>
      <c r="F2874" t="s">
        <v>431</v>
      </c>
      <c r="G2874" t="s">
        <v>432</v>
      </c>
      <c r="H2874" t="s">
        <v>281</v>
      </c>
      <c r="I2874" t="s">
        <v>275</v>
      </c>
      <c r="J2874" t="s">
        <v>228</v>
      </c>
      <c r="K2874" t="s">
        <v>342</v>
      </c>
      <c r="M2874" t="s">
        <v>228</v>
      </c>
      <c r="N2874" t="s">
        <v>26</v>
      </c>
      <c r="O2874">
        <v>513</v>
      </c>
      <c r="P2874" t="s">
        <v>237</v>
      </c>
      <c r="Q2874"/>
      <c r="R2874">
        <v>308</v>
      </c>
      <c r="S2874">
        <v>718</v>
      </c>
      <c r="T2874" t="s">
        <v>241</v>
      </c>
    </row>
    <row r="2875" spans="2:20" hidden="1" x14ac:dyDescent="0.45">
      <c r="C2875" s="29" t="s">
        <v>3124</v>
      </c>
      <c r="F2875" t="s">
        <v>431</v>
      </c>
      <c r="G2875" t="s">
        <v>432</v>
      </c>
      <c r="H2875" t="s">
        <v>289</v>
      </c>
      <c r="I2875" t="s">
        <v>275</v>
      </c>
      <c r="J2875" t="s">
        <v>228</v>
      </c>
      <c r="K2875" t="s">
        <v>232</v>
      </c>
      <c r="M2875" t="s">
        <v>228</v>
      </c>
      <c r="N2875" t="s">
        <v>265</v>
      </c>
      <c r="O2875">
        <v>2.5999999999999999E-3</v>
      </c>
      <c r="P2875" t="s">
        <v>234</v>
      </c>
      <c r="Q2875"/>
      <c r="R2875">
        <v>1.2999999999999999E-3</v>
      </c>
      <c r="S2875">
        <v>5.1000000000000004E-3</v>
      </c>
      <c r="T2875" t="s">
        <v>241</v>
      </c>
    </row>
    <row r="2876" spans="2:20" hidden="1" x14ac:dyDescent="0.45">
      <c r="B2876" s="29" t="s">
        <v>43</v>
      </c>
      <c r="C2876" s="29" t="s">
        <v>3124</v>
      </c>
      <c r="F2876" t="s">
        <v>431</v>
      </c>
      <c r="G2876" t="s">
        <v>432</v>
      </c>
      <c r="H2876" t="s">
        <v>289</v>
      </c>
      <c r="I2876" t="s">
        <v>275</v>
      </c>
      <c r="J2876" t="s">
        <v>228</v>
      </c>
      <c r="K2876" t="s">
        <v>232</v>
      </c>
      <c r="M2876" t="s">
        <v>228</v>
      </c>
      <c r="N2876" t="s">
        <v>28</v>
      </c>
      <c r="O2876">
        <v>0.78</v>
      </c>
      <c r="P2876" t="s">
        <v>237</v>
      </c>
      <c r="Q2876"/>
      <c r="R2876">
        <v>0.47</v>
      </c>
      <c r="S2876">
        <v>1.0900000000000001</v>
      </c>
      <c r="T2876" t="s">
        <v>241</v>
      </c>
    </row>
    <row r="2877" spans="2:20" hidden="1" x14ac:dyDescent="0.45">
      <c r="C2877" s="29" t="s">
        <v>3124</v>
      </c>
      <c r="F2877" t="s">
        <v>431</v>
      </c>
      <c r="G2877" t="s">
        <v>432</v>
      </c>
      <c r="H2877" t="s">
        <v>289</v>
      </c>
      <c r="I2877" t="s">
        <v>275</v>
      </c>
      <c r="J2877" t="s">
        <v>228</v>
      </c>
      <c r="K2877" t="s">
        <v>232</v>
      </c>
      <c r="M2877" t="s">
        <v>228</v>
      </c>
      <c r="N2877" t="s">
        <v>358</v>
      </c>
      <c r="O2877">
        <v>1.1000000000000001</v>
      </c>
      <c r="P2877" t="s">
        <v>257</v>
      </c>
      <c r="Q2877"/>
      <c r="R2877">
        <v>0.3</v>
      </c>
      <c r="S2877">
        <v>2.8</v>
      </c>
      <c r="T2877" t="s">
        <v>241</v>
      </c>
    </row>
    <row r="2878" spans="2:20" hidden="1" x14ac:dyDescent="0.45">
      <c r="C2878" s="29" t="s">
        <v>3124</v>
      </c>
      <c r="F2878" t="s">
        <v>431</v>
      </c>
      <c r="G2878" t="s">
        <v>432</v>
      </c>
      <c r="H2878" t="s">
        <v>277</v>
      </c>
      <c r="I2878" t="s">
        <v>275</v>
      </c>
      <c r="J2878" t="s">
        <v>228</v>
      </c>
      <c r="K2878" t="s">
        <v>38</v>
      </c>
      <c r="M2878" t="s">
        <v>228</v>
      </c>
      <c r="N2878" t="s">
        <v>233</v>
      </c>
      <c r="O2878">
        <v>0.19</v>
      </c>
      <c r="P2878" t="s">
        <v>234</v>
      </c>
      <c r="Q2878"/>
      <c r="R2878">
        <v>0.05</v>
      </c>
      <c r="S2878">
        <v>12</v>
      </c>
      <c r="T2878" t="s">
        <v>433</v>
      </c>
    </row>
    <row r="2879" spans="2:20" hidden="1" x14ac:dyDescent="0.45">
      <c r="C2879" s="29" t="s">
        <v>3124</v>
      </c>
      <c r="F2879" t="s">
        <v>431</v>
      </c>
      <c r="G2879" t="s">
        <v>432</v>
      </c>
      <c r="H2879" t="s">
        <v>277</v>
      </c>
      <c r="I2879" t="s">
        <v>275</v>
      </c>
      <c r="J2879" t="s">
        <v>228</v>
      </c>
      <c r="K2879" t="s">
        <v>38</v>
      </c>
      <c r="M2879" t="s">
        <v>228</v>
      </c>
      <c r="N2879" t="s">
        <v>279</v>
      </c>
      <c r="O2879">
        <v>2</v>
      </c>
      <c r="P2879" t="s">
        <v>234</v>
      </c>
      <c r="Q2879"/>
      <c r="R2879">
        <v>0.5</v>
      </c>
      <c r="S2879">
        <v>16</v>
      </c>
      <c r="T2879" t="s">
        <v>1329</v>
      </c>
    </row>
    <row r="2880" spans="2:20" hidden="1" x14ac:dyDescent="0.45">
      <c r="C2880" s="29" t="s">
        <v>3124</v>
      </c>
      <c r="F2880" t="s">
        <v>431</v>
      </c>
      <c r="G2880" t="s">
        <v>432</v>
      </c>
      <c r="H2880" t="s">
        <v>277</v>
      </c>
      <c r="I2880" t="s">
        <v>275</v>
      </c>
      <c r="J2880" t="s">
        <v>228</v>
      </c>
      <c r="K2880" t="s">
        <v>38</v>
      </c>
      <c r="M2880" t="s">
        <v>228</v>
      </c>
      <c r="N2880" t="s">
        <v>240</v>
      </c>
      <c r="O2880">
        <v>27</v>
      </c>
      <c r="P2880" t="s">
        <v>234</v>
      </c>
      <c r="Q2880"/>
      <c r="R2880">
        <v>0.5</v>
      </c>
      <c r="S2880">
        <v>118</v>
      </c>
      <c r="T2880" t="s">
        <v>1923</v>
      </c>
    </row>
    <row r="2881" spans="2:20" hidden="1" x14ac:dyDescent="0.45">
      <c r="C2881" s="29" t="s">
        <v>3124</v>
      </c>
      <c r="F2881" t="s">
        <v>431</v>
      </c>
      <c r="G2881" t="s">
        <v>432</v>
      </c>
      <c r="H2881" t="s">
        <v>277</v>
      </c>
      <c r="I2881" t="s">
        <v>275</v>
      </c>
      <c r="J2881" t="s">
        <v>228</v>
      </c>
      <c r="K2881" t="s">
        <v>38</v>
      </c>
      <c r="M2881" t="s">
        <v>228</v>
      </c>
      <c r="N2881" t="s">
        <v>249</v>
      </c>
      <c r="O2881">
        <v>16</v>
      </c>
      <c r="P2881" t="s">
        <v>234</v>
      </c>
      <c r="Q2881"/>
      <c r="R2881">
        <v>8</v>
      </c>
      <c r="S2881">
        <v>32</v>
      </c>
      <c r="T2881" t="s">
        <v>348</v>
      </c>
    </row>
    <row r="2882" spans="2:20" hidden="1" x14ac:dyDescent="0.45">
      <c r="C2882" s="29" t="s">
        <v>3124</v>
      </c>
      <c r="F2882" t="s">
        <v>431</v>
      </c>
      <c r="G2882" t="s">
        <v>432</v>
      </c>
      <c r="H2882" t="s">
        <v>277</v>
      </c>
      <c r="I2882" t="s">
        <v>275</v>
      </c>
      <c r="J2882" t="s">
        <v>228</v>
      </c>
      <c r="K2882" t="s">
        <v>38</v>
      </c>
      <c r="M2882" t="s">
        <v>228</v>
      </c>
      <c r="N2882" t="s">
        <v>272</v>
      </c>
      <c r="O2882">
        <v>1.5</v>
      </c>
      <c r="P2882" t="s">
        <v>237</v>
      </c>
      <c r="Q2882"/>
      <c r="R2882">
        <v>0.2</v>
      </c>
      <c r="S2882">
        <v>1.5</v>
      </c>
      <c r="T2882" t="s">
        <v>241</v>
      </c>
    </row>
    <row r="2883" spans="2:20" hidden="1" x14ac:dyDescent="0.45">
      <c r="C2883" s="29" t="s">
        <v>3124</v>
      </c>
      <c r="F2883" t="s">
        <v>431</v>
      </c>
      <c r="G2883" t="s">
        <v>432</v>
      </c>
      <c r="H2883" t="s">
        <v>277</v>
      </c>
      <c r="I2883" t="s">
        <v>275</v>
      </c>
      <c r="J2883" t="s">
        <v>228</v>
      </c>
      <c r="K2883" t="s">
        <v>38</v>
      </c>
      <c r="M2883" t="s">
        <v>228</v>
      </c>
      <c r="N2883" t="s">
        <v>400</v>
      </c>
      <c r="O2883">
        <v>37</v>
      </c>
      <c r="P2883" t="s">
        <v>237</v>
      </c>
      <c r="Q2883"/>
      <c r="R2883">
        <v>18</v>
      </c>
      <c r="S2883">
        <v>74</v>
      </c>
      <c r="T2883" t="s">
        <v>1929</v>
      </c>
    </row>
    <row r="2884" spans="2:20" hidden="1" x14ac:dyDescent="0.45">
      <c r="C2884" s="29" t="s">
        <v>3124</v>
      </c>
      <c r="F2884" t="s">
        <v>431</v>
      </c>
      <c r="G2884" t="s">
        <v>432</v>
      </c>
      <c r="H2884" t="s">
        <v>281</v>
      </c>
      <c r="I2884" t="s">
        <v>275</v>
      </c>
      <c r="J2884" t="s">
        <v>228</v>
      </c>
      <c r="K2884" t="s">
        <v>342</v>
      </c>
      <c r="M2884" t="s">
        <v>228</v>
      </c>
      <c r="N2884" t="s">
        <v>279</v>
      </c>
      <c r="O2884">
        <v>8.0000000000000002E-3</v>
      </c>
      <c r="P2884" t="s">
        <v>234</v>
      </c>
      <c r="Q2884"/>
      <c r="R2884">
        <v>4.0000000000000001E-3</v>
      </c>
      <c r="S2884">
        <v>1.4999999999999999E-2</v>
      </c>
      <c r="T2884" t="s">
        <v>241</v>
      </c>
    </row>
    <row r="2885" spans="2:20" hidden="1" x14ac:dyDescent="0.45">
      <c r="C2885" s="29" t="s">
        <v>3124</v>
      </c>
      <c r="F2885" t="s">
        <v>431</v>
      </c>
      <c r="G2885" t="s">
        <v>432</v>
      </c>
      <c r="H2885" t="s">
        <v>281</v>
      </c>
      <c r="I2885" t="s">
        <v>275</v>
      </c>
      <c r="J2885" t="s">
        <v>228</v>
      </c>
      <c r="K2885" t="s">
        <v>342</v>
      </c>
      <c r="M2885" t="s">
        <v>228</v>
      </c>
      <c r="N2885" t="s">
        <v>267</v>
      </c>
      <c r="O2885">
        <v>29</v>
      </c>
      <c r="P2885" t="s">
        <v>234</v>
      </c>
      <c r="Q2885"/>
      <c r="R2885">
        <v>15</v>
      </c>
      <c r="S2885">
        <v>58</v>
      </c>
      <c r="T2885" t="s">
        <v>241</v>
      </c>
    </row>
    <row r="2886" spans="2:20" hidden="1" x14ac:dyDescent="0.45">
      <c r="C2886" s="29" t="s">
        <v>3124</v>
      </c>
      <c r="F2886" t="s">
        <v>431</v>
      </c>
      <c r="G2886" t="s">
        <v>432</v>
      </c>
      <c r="H2886" t="s">
        <v>281</v>
      </c>
      <c r="I2886" t="s">
        <v>275</v>
      </c>
      <c r="J2886" t="s">
        <v>228</v>
      </c>
      <c r="K2886" t="s">
        <v>342</v>
      </c>
      <c r="M2886" t="s">
        <v>228</v>
      </c>
      <c r="N2886" t="s">
        <v>246</v>
      </c>
      <c r="O2886">
        <v>1.4</v>
      </c>
      <c r="P2886" t="s">
        <v>247</v>
      </c>
      <c r="Q2886"/>
      <c r="R2886">
        <v>0.3</v>
      </c>
      <c r="S2886">
        <v>7.1</v>
      </c>
      <c r="T2886" t="s">
        <v>241</v>
      </c>
    </row>
    <row r="2887" spans="2:20" hidden="1" x14ac:dyDescent="0.45">
      <c r="B2887" s="29" t="s">
        <v>29</v>
      </c>
      <c r="C2887" s="29" t="s">
        <v>3124</v>
      </c>
      <c r="F2887" t="s">
        <v>431</v>
      </c>
      <c r="G2887" t="s">
        <v>432</v>
      </c>
      <c r="H2887" t="s">
        <v>277</v>
      </c>
      <c r="I2887" t="s">
        <v>275</v>
      </c>
      <c r="J2887" t="s">
        <v>228</v>
      </c>
      <c r="K2887" t="s">
        <v>38</v>
      </c>
      <c r="M2887" t="s">
        <v>228</v>
      </c>
      <c r="N2887" t="s">
        <v>29</v>
      </c>
      <c r="O2887">
        <v>38.4</v>
      </c>
      <c r="P2887" t="s">
        <v>237</v>
      </c>
      <c r="Q2887"/>
      <c r="R2887">
        <v>20</v>
      </c>
      <c r="S2887">
        <v>50</v>
      </c>
      <c r="T2887" t="s">
        <v>377</v>
      </c>
    </row>
    <row r="2888" spans="2:20" hidden="1" x14ac:dyDescent="0.45">
      <c r="B2888" s="29" t="s">
        <v>27</v>
      </c>
      <c r="C2888" s="29" t="s">
        <v>3124</v>
      </c>
      <c r="F2888" t="s">
        <v>431</v>
      </c>
      <c r="G2888" t="s">
        <v>432</v>
      </c>
      <c r="H2888" t="s">
        <v>277</v>
      </c>
      <c r="I2888" t="s">
        <v>275</v>
      </c>
      <c r="J2888" t="s">
        <v>228</v>
      </c>
      <c r="K2888" t="s">
        <v>38</v>
      </c>
      <c r="M2888" t="s">
        <v>228</v>
      </c>
      <c r="N2888" t="s">
        <v>27</v>
      </c>
      <c r="O2888">
        <v>143</v>
      </c>
      <c r="P2888" t="s">
        <v>237</v>
      </c>
      <c r="Q2888"/>
      <c r="R2888">
        <v>71</v>
      </c>
      <c r="S2888">
        <v>285</v>
      </c>
      <c r="T2888" t="s">
        <v>343</v>
      </c>
    </row>
    <row r="2889" spans="2:20" hidden="1" x14ac:dyDescent="0.45">
      <c r="C2889" s="29" t="s">
        <v>3124</v>
      </c>
      <c r="F2889" t="s">
        <v>431</v>
      </c>
      <c r="G2889" t="s">
        <v>432</v>
      </c>
      <c r="H2889" t="s">
        <v>286</v>
      </c>
      <c r="I2889" t="s">
        <v>275</v>
      </c>
      <c r="J2889" t="s">
        <v>228</v>
      </c>
      <c r="K2889" t="s">
        <v>352</v>
      </c>
      <c r="M2889" t="s">
        <v>228</v>
      </c>
      <c r="N2889" t="s">
        <v>264</v>
      </c>
      <c r="O2889">
        <v>45.5</v>
      </c>
      <c r="P2889" t="s">
        <v>234</v>
      </c>
      <c r="Q2889"/>
      <c r="R2889">
        <v>10</v>
      </c>
      <c r="S2889">
        <v>150</v>
      </c>
      <c r="T2889" t="s">
        <v>353</v>
      </c>
    </row>
    <row r="2890" spans="2:20" hidden="1" x14ac:dyDescent="0.45">
      <c r="C2890" s="29" t="s">
        <v>3124</v>
      </c>
      <c r="F2890" t="s">
        <v>431</v>
      </c>
      <c r="G2890" t="s">
        <v>432</v>
      </c>
      <c r="H2890" t="s">
        <v>286</v>
      </c>
      <c r="I2890" t="s">
        <v>275</v>
      </c>
      <c r="J2890" t="s">
        <v>228</v>
      </c>
      <c r="K2890" t="s">
        <v>352</v>
      </c>
      <c r="M2890" t="s">
        <v>228</v>
      </c>
      <c r="N2890" t="s">
        <v>272</v>
      </c>
      <c r="O2890">
        <v>18.5</v>
      </c>
      <c r="P2890" t="s">
        <v>234</v>
      </c>
      <c r="Q2890"/>
      <c r="R2890">
        <v>5</v>
      </c>
      <c r="S2890">
        <v>80</v>
      </c>
      <c r="T2890" t="s">
        <v>353</v>
      </c>
    </row>
    <row r="2891" spans="2:20" hidden="1" x14ac:dyDescent="0.45">
      <c r="C2891" s="29" t="s">
        <v>3124</v>
      </c>
      <c r="F2891" t="s">
        <v>431</v>
      </c>
      <c r="G2891" t="s">
        <v>432</v>
      </c>
      <c r="H2891" t="s">
        <v>286</v>
      </c>
      <c r="I2891" t="s">
        <v>275</v>
      </c>
      <c r="J2891" t="s">
        <v>228</v>
      </c>
      <c r="K2891" t="s">
        <v>352</v>
      </c>
      <c r="M2891" t="s">
        <v>228</v>
      </c>
      <c r="N2891" t="s">
        <v>259</v>
      </c>
      <c r="O2891">
        <v>0.62</v>
      </c>
      <c r="P2891" t="s">
        <v>257</v>
      </c>
      <c r="Q2891"/>
      <c r="R2891">
        <v>0.31</v>
      </c>
      <c r="S2891">
        <v>1.2</v>
      </c>
      <c r="T2891" t="s">
        <v>353</v>
      </c>
    </row>
    <row r="2892" spans="2:20" hidden="1" x14ac:dyDescent="0.45">
      <c r="C2892" s="29" t="s">
        <v>3124</v>
      </c>
      <c r="F2892" t="s">
        <v>431</v>
      </c>
      <c r="G2892" t="s">
        <v>432</v>
      </c>
      <c r="H2892" t="s">
        <v>286</v>
      </c>
      <c r="I2892" t="s">
        <v>275</v>
      </c>
      <c r="J2892" t="s">
        <v>228</v>
      </c>
      <c r="K2892" t="s">
        <v>352</v>
      </c>
      <c r="M2892" t="s">
        <v>228</v>
      </c>
      <c r="N2892" t="s">
        <v>291</v>
      </c>
      <c r="O2892">
        <v>170</v>
      </c>
      <c r="P2892" t="s">
        <v>257</v>
      </c>
      <c r="Q2892"/>
      <c r="R2892">
        <v>85</v>
      </c>
      <c r="S2892">
        <v>260</v>
      </c>
      <c r="T2892" t="s">
        <v>349</v>
      </c>
    </row>
    <row r="2893" spans="2:20" hidden="1" x14ac:dyDescent="0.45">
      <c r="B2893" s="29" t="s">
        <v>29</v>
      </c>
      <c r="C2893" s="29" t="s">
        <v>3076</v>
      </c>
      <c r="F2893" t="s">
        <v>431</v>
      </c>
      <c r="G2893" t="s">
        <v>432</v>
      </c>
      <c r="H2893" t="s">
        <v>1221</v>
      </c>
      <c r="I2893" t="s">
        <v>225</v>
      </c>
      <c r="J2893" t="s">
        <v>1930</v>
      </c>
      <c r="K2893" t="s">
        <v>1931</v>
      </c>
      <c r="M2893" t="s">
        <v>228</v>
      </c>
      <c r="N2893" t="s">
        <v>29</v>
      </c>
      <c r="O2893">
        <v>316</v>
      </c>
      <c r="P2893" t="s">
        <v>356</v>
      </c>
      <c r="Q2893"/>
      <c r="R2893">
        <v>10</v>
      </c>
      <c r="S2893">
        <v>10000</v>
      </c>
      <c r="T2893" t="s">
        <v>438</v>
      </c>
    </row>
    <row r="2894" spans="2:20" hidden="1" x14ac:dyDescent="0.45">
      <c r="B2894" s="29" t="s">
        <v>25</v>
      </c>
      <c r="C2894" s="29" t="s">
        <v>3076</v>
      </c>
      <c r="F2894" t="s">
        <v>431</v>
      </c>
      <c r="G2894" t="s">
        <v>432</v>
      </c>
      <c r="H2894" t="s">
        <v>434</v>
      </c>
      <c r="I2894" t="s">
        <v>225</v>
      </c>
      <c r="J2894" t="s">
        <v>435</v>
      </c>
      <c r="K2894" t="s">
        <v>436</v>
      </c>
      <c r="M2894" t="s">
        <v>228</v>
      </c>
      <c r="N2894" t="s">
        <v>25</v>
      </c>
      <c r="O2894">
        <v>1455</v>
      </c>
      <c r="P2894" t="s">
        <v>437</v>
      </c>
      <c r="Q2894"/>
      <c r="R2894">
        <v>460</v>
      </c>
      <c r="S2894">
        <v>4600</v>
      </c>
      <c r="T2894" t="s">
        <v>438</v>
      </c>
    </row>
    <row r="2895" spans="2:20" hidden="1" x14ac:dyDescent="0.45">
      <c r="B2895" s="29" t="s">
        <v>26</v>
      </c>
      <c r="C2895" s="29" t="s">
        <v>3124</v>
      </c>
      <c r="F2895" t="s">
        <v>431</v>
      </c>
      <c r="G2895" t="s">
        <v>432</v>
      </c>
      <c r="H2895" t="s">
        <v>286</v>
      </c>
      <c r="I2895" t="s">
        <v>275</v>
      </c>
      <c r="J2895" t="s">
        <v>228</v>
      </c>
      <c r="K2895" t="s">
        <v>352</v>
      </c>
      <c r="M2895" t="s">
        <v>228</v>
      </c>
      <c r="N2895" t="s">
        <v>26</v>
      </c>
      <c r="O2895">
        <v>173</v>
      </c>
      <c r="P2895" t="s">
        <v>237</v>
      </c>
      <c r="Q2895"/>
      <c r="R2895">
        <v>150</v>
      </c>
      <c r="S2895">
        <v>200</v>
      </c>
      <c r="T2895" t="s">
        <v>353</v>
      </c>
    </row>
    <row r="2896" spans="2:20" hidden="1" x14ac:dyDescent="0.45">
      <c r="C2896" s="29" t="s">
        <v>3124</v>
      </c>
      <c r="F2896" t="s">
        <v>431</v>
      </c>
      <c r="G2896" t="s">
        <v>432</v>
      </c>
      <c r="H2896" t="s">
        <v>286</v>
      </c>
      <c r="I2896" t="s">
        <v>275</v>
      </c>
      <c r="J2896" t="s">
        <v>228</v>
      </c>
      <c r="K2896" t="s">
        <v>352</v>
      </c>
      <c r="M2896" t="s">
        <v>228</v>
      </c>
      <c r="N2896" t="s">
        <v>236</v>
      </c>
      <c r="O2896">
        <v>124</v>
      </c>
      <c r="P2896" t="s">
        <v>237</v>
      </c>
      <c r="Q2896"/>
      <c r="R2896">
        <v>70</v>
      </c>
      <c r="S2896">
        <v>250</v>
      </c>
      <c r="T2896" t="s">
        <v>353</v>
      </c>
    </row>
    <row r="2897" spans="2:20" hidden="1" x14ac:dyDescent="0.45">
      <c r="B2897" s="29" t="s">
        <v>29</v>
      </c>
      <c r="C2897" s="29" t="s">
        <v>3124</v>
      </c>
      <c r="F2897" t="s">
        <v>431</v>
      </c>
      <c r="G2897" t="s">
        <v>432</v>
      </c>
      <c r="H2897" t="s">
        <v>1253</v>
      </c>
      <c r="I2897" t="s">
        <v>225</v>
      </c>
      <c r="J2897" t="s">
        <v>1932</v>
      </c>
      <c r="K2897" t="s">
        <v>445</v>
      </c>
      <c r="M2897" t="s">
        <v>228</v>
      </c>
      <c r="N2897" t="s">
        <v>29</v>
      </c>
      <c r="O2897">
        <v>1960</v>
      </c>
      <c r="P2897" t="s">
        <v>356</v>
      </c>
      <c r="Q2897"/>
      <c r="R2897">
        <v>118</v>
      </c>
      <c r="S2897">
        <v>15100</v>
      </c>
      <c r="T2897" t="s">
        <v>446</v>
      </c>
    </row>
    <row r="2898" spans="2:20" hidden="1" x14ac:dyDescent="0.45">
      <c r="B2898" s="29" t="s">
        <v>26</v>
      </c>
      <c r="C2898" s="29" t="s">
        <v>3124</v>
      </c>
      <c r="F2898" t="s">
        <v>431</v>
      </c>
      <c r="G2898" t="s">
        <v>432</v>
      </c>
      <c r="H2898" t="s">
        <v>443</v>
      </c>
      <c r="I2898" t="s">
        <v>225</v>
      </c>
      <c r="J2898" t="s">
        <v>444</v>
      </c>
      <c r="K2898" t="s">
        <v>445</v>
      </c>
      <c r="M2898" t="s">
        <v>228</v>
      </c>
      <c r="N2898" t="s">
        <v>26</v>
      </c>
      <c r="O2898">
        <v>1630</v>
      </c>
      <c r="P2898" t="s">
        <v>356</v>
      </c>
      <c r="Q2898"/>
      <c r="R2898">
        <v>220</v>
      </c>
      <c r="S2898">
        <v>10600</v>
      </c>
      <c r="T2898" t="s">
        <v>446</v>
      </c>
    </row>
    <row r="2899" spans="2:20" hidden="1" x14ac:dyDescent="0.45">
      <c r="B2899" s="29" t="s">
        <v>25</v>
      </c>
      <c r="C2899" s="29" t="s">
        <v>3124</v>
      </c>
      <c r="F2899" t="s">
        <v>431</v>
      </c>
      <c r="G2899" t="s">
        <v>432</v>
      </c>
      <c r="H2899" t="s">
        <v>443</v>
      </c>
      <c r="I2899" t="s">
        <v>225</v>
      </c>
      <c r="J2899" t="s">
        <v>444</v>
      </c>
      <c r="K2899" t="s">
        <v>445</v>
      </c>
      <c r="M2899" t="s">
        <v>228</v>
      </c>
      <c r="N2899" t="s">
        <v>25</v>
      </c>
      <c r="O2899">
        <v>525</v>
      </c>
      <c r="P2899" t="s">
        <v>356</v>
      </c>
      <c r="Q2899"/>
      <c r="R2899">
        <v>1</v>
      </c>
      <c r="S2899">
        <v>149000</v>
      </c>
      <c r="T2899" t="s">
        <v>446</v>
      </c>
    </row>
    <row r="2900" spans="2:20" hidden="1" x14ac:dyDescent="0.45">
      <c r="B2900" s="29" t="s">
        <v>25</v>
      </c>
      <c r="C2900" s="29" t="s">
        <v>3124</v>
      </c>
      <c r="F2900" t="s">
        <v>431</v>
      </c>
      <c r="G2900" t="s">
        <v>432</v>
      </c>
      <c r="H2900" t="s">
        <v>443</v>
      </c>
      <c r="I2900" t="s">
        <v>225</v>
      </c>
      <c r="J2900" t="s">
        <v>444</v>
      </c>
      <c r="K2900" t="s">
        <v>445</v>
      </c>
      <c r="M2900" t="s">
        <v>228</v>
      </c>
      <c r="N2900" t="s">
        <v>25</v>
      </c>
      <c r="O2900">
        <v>525</v>
      </c>
      <c r="P2900" t="s">
        <v>356</v>
      </c>
      <c r="Q2900"/>
      <c r="R2900">
        <v>1</v>
      </c>
      <c r="S2900">
        <v>149000</v>
      </c>
      <c r="T2900" t="s">
        <v>446</v>
      </c>
    </row>
    <row r="2901" spans="2:20" hidden="1" x14ac:dyDescent="0.45">
      <c r="B2901" s="29" t="s">
        <v>29</v>
      </c>
      <c r="C2901" s="29" t="s">
        <v>3124</v>
      </c>
      <c r="F2901" t="s">
        <v>431</v>
      </c>
      <c r="G2901" t="s">
        <v>432</v>
      </c>
      <c r="H2901" t="s">
        <v>443</v>
      </c>
      <c r="I2901" t="s">
        <v>225</v>
      </c>
      <c r="J2901" t="s">
        <v>444</v>
      </c>
      <c r="K2901" t="s">
        <v>445</v>
      </c>
      <c r="M2901" t="s">
        <v>228</v>
      </c>
      <c r="N2901" t="s">
        <v>29</v>
      </c>
      <c r="O2901">
        <v>223</v>
      </c>
      <c r="P2901" t="s">
        <v>356</v>
      </c>
      <c r="Q2901"/>
      <c r="R2901">
        <v>1</v>
      </c>
      <c r="S2901">
        <v>4800</v>
      </c>
      <c r="T2901" t="s">
        <v>446</v>
      </c>
    </row>
    <row r="2902" spans="2:20" hidden="1" x14ac:dyDescent="0.45">
      <c r="B2902" s="29" t="s">
        <v>25</v>
      </c>
      <c r="C2902" s="29" t="s">
        <v>3124</v>
      </c>
      <c r="F2902" t="s">
        <v>431</v>
      </c>
      <c r="G2902" t="s">
        <v>432</v>
      </c>
      <c r="H2902" t="s">
        <v>1253</v>
      </c>
      <c r="I2902" t="s">
        <v>225</v>
      </c>
      <c r="J2902" t="s">
        <v>1932</v>
      </c>
      <c r="K2902" t="s">
        <v>445</v>
      </c>
      <c r="M2902" t="s">
        <v>228</v>
      </c>
      <c r="N2902" t="s">
        <v>25</v>
      </c>
      <c r="O2902">
        <v>6.13</v>
      </c>
      <c r="P2902" t="s">
        <v>356</v>
      </c>
      <c r="Q2902"/>
      <c r="R2902">
        <v>3.07</v>
      </c>
      <c r="S2902">
        <v>258</v>
      </c>
      <c r="T2902" t="s">
        <v>446</v>
      </c>
    </row>
    <row r="2903" spans="2:20" hidden="1" x14ac:dyDescent="0.45">
      <c r="B2903" s="29" t="s">
        <v>29</v>
      </c>
      <c r="C2903" s="29" t="s">
        <v>3124</v>
      </c>
      <c r="F2903" t="s">
        <v>431</v>
      </c>
      <c r="G2903" t="s">
        <v>432</v>
      </c>
      <c r="H2903" t="s">
        <v>439</v>
      </c>
      <c r="I2903" t="s">
        <v>225</v>
      </c>
      <c r="J2903" t="s">
        <v>440</v>
      </c>
      <c r="K2903" t="s">
        <v>441</v>
      </c>
      <c r="M2903" t="s">
        <v>228</v>
      </c>
      <c r="N2903" t="s">
        <v>29</v>
      </c>
      <c r="O2903">
        <v>247</v>
      </c>
      <c r="P2903" t="s">
        <v>356</v>
      </c>
      <c r="Q2903"/>
      <c r="R2903">
        <v>210</v>
      </c>
      <c r="S2903">
        <v>290</v>
      </c>
      <c r="T2903" t="s">
        <v>442</v>
      </c>
    </row>
    <row r="2904" spans="2:20" hidden="1" x14ac:dyDescent="0.45">
      <c r="C2904" s="29" t="s">
        <v>3076</v>
      </c>
      <c r="F2904" t="s">
        <v>431</v>
      </c>
      <c r="G2904" t="s">
        <v>432</v>
      </c>
      <c r="H2904" t="s">
        <v>434</v>
      </c>
      <c r="I2904" t="s">
        <v>225</v>
      </c>
      <c r="J2904" t="s">
        <v>435</v>
      </c>
      <c r="K2904" t="s">
        <v>436</v>
      </c>
      <c r="M2904" t="s">
        <v>228</v>
      </c>
      <c r="N2904" t="s">
        <v>253</v>
      </c>
      <c r="O2904">
        <v>8.0000000000000002E-3</v>
      </c>
      <c r="P2904" t="s">
        <v>437</v>
      </c>
      <c r="Q2904"/>
      <c r="R2904">
        <v>4.0000000000000001E-3</v>
      </c>
      <c r="S2904">
        <v>1.6E-2</v>
      </c>
      <c r="T2904" t="s">
        <v>438</v>
      </c>
    </row>
    <row r="2905" spans="2:20" hidden="1" x14ac:dyDescent="0.45">
      <c r="B2905" s="29" t="s">
        <v>27</v>
      </c>
      <c r="C2905" s="29" t="s">
        <v>3124</v>
      </c>
      <c r="F2905" t="s">
        <v>431</v>
      </c>
      <c r="G2905" t="s">
        <v>432</v>
      </c>
      <c r="H2905" t="s">
        <v>286</v>
      </c>
      <c r="I2905" t="s">
        <v>275</v>
      </c>
      <c r="J2905" t="s">
        <v>228</v>
      </c>
      <c r="K2905" t="s">
        <v>352</v>
      </c>
      <c r="M2905" t="s">
        <v>228</v>
      </c>
      <c r="N2905" t="s">
        <v>27</v>
      </c>
      <c r="O2905">
        <v>117</v>
      </c>
      <c r="P2905" t="s">
        <v>237</v>
      </c>
      <c r="Q2905"/>
      <c r="R2905">
        <v>60</v>
      </c>
      <c r="S2905">
        <v>240</v>
      </c>
      <c r="T2905" t="s">
        <v>353</v>
      </c>
    </row>
    <row r="2906" spans="2:20" hidden="1" x14ac:dyDescent="0.45">
      <c r="B2906" s="29" t="s">
        <v>26</v>
      </c>
      <c r="C2906" s="29" t="s">
        <v>3124</v>
      </c>
      <c r="F2906" t="s">
        <v>431</v>
      </c>
      <c r="G2906" t="s">
        <v>432</v>
      </c>
      <c r="H2906" t="s">
        <v>1253</v>
      </c>
      <c r="I2906" t="s">
        <v>225</v>
      </c>
      <c r="J2906" t="s">
        <v>1932</v>
      </c>
      <c r="K2906" t="s">
        <v>445</v>
      </c>
      <c r="M2906" t="s">
        <v>228</v>
      </c>
      <c r="N2906" t="s">
        <v>26</v>
      </c>
      <c r="O2906">
        <v>2930</v>
      </c>
      <c r="P2906" t="s">
        <v>356</v>
      </c>
      <c r="Q2906"/>
      <c r="R2906">
        <v>220</v>
      </c>
      <c r="S2906">
        <v>14700</v>
      </c>
      <c r="T2906" t="s">
        <v>446</v>
      </c>
    </row>
    <row r="2907" spans="2:20" hidden="1" x14ac:dyDescent="0.45">
      <c r="C2907" s="29" t="s">
        <v>3076</v>
      </c>
      <c r="F2907" t="s">
        <v>431</v>
      </c>
      <c r="G2907" t="s">
        <v>432</v>
      </c>
      <c r="H2907" t="s">
        <v>434</v>
      </c>
      <c r="I2907" t="s">
        <v>225</v>
      </c>
      <c r="J2907" t="s">
        <v>435</v>
      </c>
      <c r="K2907" t="s">
        <v>436</v>
      </c>
      <c r="M2907" t="s">
        <v>228</v>
      </c>
      <c r="N2907" t="s">
        <v>249</v>
      </c>
      <c r="O2907">
        <v>2.7999999999999998E-4</v>
      </c>
      <c r="P2907" t="s">
        <v>437</v>
      </c>
      <c r="Q2907"/>
      <c r="R2907">
        <v>1.3999999999999999E-4</v>
      </c>
      <c r="S2907">
        <v>4.2000000000000002E-4</v>
      </c>
      <c r="T2907" t="s">
        <v>452</v>
      </c>
    </row>
    <row r="2908" spans="2:20" hidden="1" x14ac:dyDescent="0.45">
      <c r="C2908" s="29" t="s">
        <v>180</v>
      </c>
      <c r="D2908" s="29" t="s">
        <v>58</v>
      </c>
      <c r="F2908" t="s">
        <v>453</v>
      </c>
      <c r="G2908" t="s">
        <v>454</v>
      </c>
      <c r="H2908" t="s">
        <v>455</v>
      </c>
      <c r="I2908" t="s">
        <v>456</v>
      </c>
      <c r="J2908" t="s">
        <v>457</v>
      </c>
      <c r="K2908" t="s">
        <v>458</v>
      </c>
      <c r="N2908" t="s">
        <v>236</v>
      </c>
      <c r="O2908">
        <v>0.16</v>
      </c>
      <c r="P2908" t="s">
        <v>459</v>
      </c>
      <c r="Q2908"/>
      <c r="T2908" t="s">
        <v>460</v>
      </c>
    </row>
    <row r="2909" spans="2:20" hidden="1" x14ac:dyDescent="0.45">
      <c r="C2909" s="29" t="s">
        <v>180</v>
      </c>
      <c r="D2909" s="29" t="s">
        <v>58</v>
      </c>
      <c r="F2909" t="s">
        <v>453</v>
      </c>
      <c r="G2909" t="s">
        <v>454</v>
      </c>
      <c r="H2909" t="s">
        <v>465</v>
      </c>
      <c r="I2909" t="s">
        <v>456</v>
      </c>
      <c r="J2909" t="s">
        <v>466</v>
      </c>
      <c r="K2909" t="s">
        <v>458</v>
      </c>
      <c r="N2909" t="s">
        <v>469</v>
      </c>
      <c r="O2909">
        <v>2562.84</v>
      </c>
      <c r="P2909" t="s">
        <v>459</v>
      </c>
      <c r="Q2909"/>
      <c r="T2909" t="s">
        <v>460</v>
      </c>
    </row>
    <row r="2910" spans="2:20" hidden="1" x14ac:dyDescent="0.45">
      <c r="B2910" s="29" t="s">
        <v>26</v>
      </c>
      <c r="C2910" s="29" t="s">
        <v>180</v>
      </c>
      <c r="D2910" s="29" t="s">
        <v>58</v>
      </c>
      <c r="F2910" t="s">
        <v>453</v>
      </c>
      <c r="G2910" t="s">
        <v>454</v>
      </c>
      <c r="H2910" t="s">
        <v>463</v>
      </c>
      <c r="I2910" t="s">
        <v>456</v>
      </c>
      <c r="J2910" t="s">
        <v>464</v>
      </c>
      <c r="K2910" t="s">
        <v>458</v>
      </c>
      <c r="N2910" t="s">
        <v>26</v>
      </c>
      <c r="O2910">
        <v>61.24</v>
      </c>
      <c r="P2910" t="s">
        <v>459</v>
      </c>
      <c r="Q2910"/>
      <c r="T2910" t="s">
        <v>460</v>
      </c>
    </row>
    <row r="2911" spans="2:20" hidden="1" x14ac:dyDescent="0.45">
      <c r="B2911" s="29" t="s">
        <v>26</v>
      </c>
      <c r="C2911" s="29" t="s">
        <v>180</v>
      </c>
      <c r="D2911" s="29" t="s">
        <v>58</v>
      </c>
      <c r="F2911" t="s">
        <v>453</v>
      </c>
      <c r="G2911" t="s">
        <v>454</v>
      </c>
      <c r="H2911" t="s">
        <v>465</v>
      </c>
      <c r="I2911" t="s">
        <v>456</v>
      </c>
      <c r="J2911" t="s">
        <v>466</v>
      </c>
      <c r="K2911" t="s">
        <v>458</v>
      </c>
      <c r="N2911" t="s">
        <v>26</v>
      </c>
      <c r="O2911">
        <v>52.8</v>
      </c>
      <c r="P2911" t="s">
        <v>459</v>
      </c>
      <c r="Q2911"/>
      <c r="T2911" t="s">
        <v>460</v>
      </c>
    </row>
    <row r="2912" spans="2:20" hidden="1" x14ac:dyDescent="0.45">
      <c r="C2912" s="29" t="s">
        <v>180</v>
      </c>
      <c r="D2912" s="29" t="s">
        <v>58</v>
      </c>
      <c r="F2912" t="s">
        <v>453</v>
      </c>
      <c r="G2912" t="s">
        <v>454</v>
      </c>
      <c r="H2912" t="s">
        <v>512</v>
      </c>
      <c r="I2912" t="s">
        <v>456</v>
      </c>
      <c r="J2912" t="s">
        <v>513</v>
      </c>
      <c r="K2912" t="s">
        <v>458</v>
      </c>
      <c r="N2912" t="s">
        <v>472</v>
      </c>
      <c r="O2912">
        <v>4083.21</v>
      </c>
      <c r="P2912" t="s">
        <v>459</v>
      </c>
      <c r="Q2912"/>
      <c r="T2912" t="s">
        <v>460</v>
      </c>
    </row>
    <row r="2913" spans="2:20" hidden="1" x14ac:dyDescent="0.45">
      <c r="C2913" s="29" t="s">
        <v>180</v>
      </c>
      <c r="D2913" s="29" t="s">
        <v>58</v>
      </c>
      <c r="F2913" t="s">
        <v>453</v>
      </c>
      <c r="G2913" t="s">
        <v>454</v>
      </c>
      <c r="H2913" t="s">
        <v>512</v>
      </c>
      <c r="I2913" t="s">
        <v>456</v>
      </c>
      <c r="J2913" t="s">
        <v>513</v>
      </c>
      <c r="K2913" t="s">
        <v>458</v>
      </c>
      <c r="N2913" t="s">
        <v>483</v>
      </c>
      <c r="O2913">
        <v>2.0499999999999998</v>
      </c>
      <c r="P2913" t="s">
        <v>459</v>
      </c>
      <c r="Q2913"/>
      <c r="T2913" t="s">
        <v>460</v>
      </c>
    </row>
    <row r="2914" spans="2:20" hidden="1" x14ac:dyDescent="0.45">
      <c r="C2914" s="29" t="s">
        <v>180</v>
      </c>
      <c r="D2914" s="29" t="s">
        <v>58</v>
      </c>
      <c r="F2914" t="s">
        <v>453</v>
      </c>
      <c r="G2914" t="s">
        <v>454</v>
      </c>
      <c r="H2914" t="s">
        <v>470</v>
      </c>
      <c r="I2914" t="s">
        <v>456</v>
      </c>
      <c r="J2914" t="s">
        <v>471</v>
      </c>
      <c r="K2914" t="s">
        <v>458</v>
      </c>
      <c r="N2914" t="s">
        <v>469</v>
      </c>
      <c r="O2914">
        <v>1362.6</v>
      </c>
      <c r="P2914" t="s">
        <v>459</v>
      </c>
      <c r="Q2914"/>
      <c r="T2914" t="s">
        <v>460</v>
      </c>
    </row>
    <row r="2915" spans="2:20" hidden="1" x14ac:dyDescent="0.45">
      <c r="B2915" s="29" t="s">
        <v>34</v>
      </c>
      <c r="C2915" s="29" t="s">
        <v>180</v>
      </c>
      <c r="D2915" s="29" t="s">
        <v>58</v>
      </c>
      <c r="F2915" t="s">
        <v>453</v>
      </c>
      <c r="G2915" t="s">
        <v>454</v>
      </c>
      <c r="H2915" t="s">
        <v>470</v>
      </c>
      <c r="I2915" t="s">
        <v>456</v>
      </c>
      <c r="J2915" t="s">
        <v>471</v>
      </c>
      <c r="K2915" t="s">
        <v>458</v>
      </c>
      <c r="N2915" t="s">
        <v>34</v>
      </c>
      <c r="O2915">
        <v>4292.1899999999996</v>
      </c>
      <c r="P2915" t="s">
        <v>459</v>
      </c>
      <c r="Q2915"/>
      <c r="T2915" t="s">
        <v>460</v>
      </c>
    </row>
    <row r="2916" spans="2:20" hidden="1" x14ac:dyDescent="0.45">
      <c r="C2916" s="29" t="s">
        <v>180</v>
      </c>
      <c r="D2916" s="29" t="s">
        <v>58</v>
      </c>
      <c r="F2916" t="s">
        <v>453</v>
      </c>
      <c r="G2916" t="s">
        <v>454</v>
      </c>
      <c r="H2916" t="s">
        <v>470</v>
      </c>
      <c r="I2916" t="s">
        <v>456</v>
      </c>
      <c r="J2916" t="s">
        <v>471</v>
      </c>
      <c r="K2916" t="s">
        <v>458</v>
      </c>
      <c r="N2916" t="s">
        <v>483</v>
      </c>
      <c r="O2916">
        <v>0.17</v>
      </c>
      <c r="P2916" t="s">
        <v>459</v>
      </c>
      <c r="Q2916"/>
      <c r="T2916" t="s">
        <v>460</v>
      </c>
    </row>
    <row r="2917" spans="2:20" hidden="1" x14ac:dyDescent="0.45">
      <c r="B2917" s="29" t="s">
        <v>26</v>
      </c>
      <c r="C2917" s="29" t="s">
        <v>180</v>
      </c>
      <c r="D2917" s="29" t="s">
        <v>58</v>
      </c>
      <c r="F2917" t="s">
        <v>453</v>
      </c>
      <c r="G2917" t="s">
        <v>454</v>
      </c>
      <c r="H2917" t="s">
        <v>467</v>
      </c>
      <c r="I2917" t="s">
        <v>456</v>
      </c>
      <c r="J2917" t="s">
        <v>468</v>
      </c>
      <c r="K2917" t="s">
        <v>458</v>
      </c>
      <c r="N2917" t="s">
        <v>26</v>
      </c>
      <c r="O2917">
        <v>17.850000000000001</v>
      </c>
      <c r="P2917" t="s">
        <v>459</v>
      </c>
      <c r="Q2917"/>
      <c r="T2917" t="s">
        <v>460</v>
      </c>
    </row>
    <row r="2918" spans="2:20" hidden="1" x14ac:dyDescent="0.45">
      <c r="C2918" s="29" t="s">
        <v>180</v>
      </c>
      <c r="D2918" s="29" t="s">
        <v>58</v>
      </c>
      <c r="F2918" t="s">
        <v>453</v>
      </c>
      <c r="G2918" t="s">
        <v>454</v>
      </c>
      <c r="H2918" t="s">
        <v>516</v>
      </c>
      <c r="I2918" t="s">
        <v>456</v>
      </c>
      <c r="J2918" t="s">
        <v>517</v>
      </c>
      <c r="K2918" t="s">
        <v>458</v>
      </c>
      <c r="N2918" t="s">
        <v>469</v>
      </c>
      <c r="O2918">
        <v>481.56</v>
      </c>
      <c r="P2918" t="s">
        <v>459</v>
      </c>
      <c r="Q2918"/>
      <c r="T2918" t="s">
        <v>460</v>
      </c>
    </row>
    <row r="2919" spans="2:20" hidden="1" x14ac:dyDescent="0.45">
      <c r="B2919" s="29" t="s">
        <v>26</v>
      </c>
      <c r="C2919" s="29" t="s">
        <v>180</v>
      </c>
      <c r="D2919" s="29" t="s">
        <v>58</v>
      </c>
      <c r="F2919" t="s">
        <v>453</v>
      </c>
      <c r="G2919" t="s">
        <v>454</v>
      </c>
      <c r="H2919" t="s">
        <v>516</v>
      </c>
      <c r="I2919" t="s">
        <v>456</v>
      </c>
      <c r="J2919" t="s">
        <v>517</v>
      </c>
      <c r="K2919" t="s">
        <v>458</v>
      </c>
      <c r="N2919" t="s">
        <v>26</v>
      </c>
      <c r="O2919">
        <v>4.4400000000000004</v>
      </c>
      <c r="P2919" t="s">
        <v>459</v>
      </c>
      <c r="Q2919"/>
      <c r="T2919" t="s">
        <v>460</v>
      </c>
    </row>
    <row r="2920" spans="2:20" hidden="1" x14ac:dyDescent="0.45">
      <c r="C2920" s="29" t="s">
        <v>180</v>
      </c>
      <c r="D2920" s="29" t="s">
        <v>58</v>
      </c>
      <c r="F2920" t="s">
        <v>453</v>
      </c>
      <c r="G2920" t="s">
        <v>454</v>
      </c>
      <c r="H2920" t="s">
        <v>516</v>
      </c>
      <c r="I2920" t="s">
        <v>456</v>
      </c>
      <c r="J2920" t="s">
        <v>517</v>
      </c>
      <c r="K2920" t="s">
        <v>458</v>
      </c>
      <c r="N2920" t="s">
        <v>472</v>
      </c>
      <c r="O2920">
        <v>592.32000000000005</v>
      </c>
      <c r="P2920" t="s">
        <v>459</v>
      </c>
      <c r="Q2920"/>
      <c r="T2920" t="s">
        <v>460</v>
      </c>
    </row>
    <row r="2921" spans="2:20" hidden="1" x14ac:dyDescent="0.45">
      <c r="B2921" s="29" t="s">
        <v>25</v>
      </c>
      <c r="C2921" s="29" t="s">
        <v>180</v>
      </c>
      <c r="D2921" s="29" t="s">
        <v>58</v>
      </c>
      <c r="F2921" t="s">
        <v>453</v>
      </c>
      <c r="G2921" t="s">
        <v>454</v>
      </c>
      <c r="H2921" t="s">
        <v>516</v>
      </c>
      <c r="I2921" t="s">
        <v>456</v>
      </c>
      <c r="J2921" t="s">
        <v>517</v>
      </c>
      <c r="K2921" t="s">
        <v>458</v>
      </c>
      <c r="N2921" t="s">
        <v>25</v>
      </c>
      <c r="O2921">
        <v>4.1100000000000003</v>
      </c>
      <c r="P2921" t="s">
        <v>459</v>
      </c>
      <c r="Q2921"/>
      <c r="T2921" t="s">
        <v>460</v>
      </c>
    </row>
    <row r="2922" spans="2:20" hidden="1" x14ac:dyDescent="0.45">
      <c r="C2922" s="29" t="s">
        <v>180</v>
      </c>
      <c r="D2922" s="29" t="s">
        <v>58</v>
      </c>
      <c r="F2922" t="s">
        <v>453</v>
      </c>
      <c r="G2922" t="s">
        <v>454</v>
      </c>
      <c r="H2922" t="s">
        <v>516</v>
      </c>
      <c r="I2922" t="s">
        <v>456</v>
      </c>
      <c r="J2922" t="s">
        <v>517</v>
      </c>
      <c r="K2922" t="s">
        <v>458</v>
      </c>
      <c r="N2922" t="s">
        <v>483</v>
      </c>
      <c r="O2922">
        <v>0.04</v>
      </c>
      <c r="P2922" t="s">
        <v>459</v>
      </c>
      <c r="Q2922"/>
      <c r="T2922" t="s">
        <v>460</v>
      </c>
    </row>
    <row r="2923" spans="2:20" hidden="1" x14ac:dyDescent="0.45">
      <c r="B2923" s="29" t="s">
        <v>26</v>
      </c>
      <c r="C2923" s="29" t="s">
        <v>180</v>
      </c>
      <c r="D2923" s="29" t="s">
        <v>58</v>
      </c>
      <c r="F2923" t="s">
        <v>453</v>
      </c>
      <c r="G2923" t="s">
        <v>454</v>
      </c>
      <c r="H2923" t="s">
        <v>477</v>
      </c>
      <c r="I2923" t="s">
        <v>456</v>
      </c>
      <c r="J2923" t="s">
        <v>478</v>
      </c>
      <c r="K2923" t="s">
        <v>458</v>
      </c>
      <c r="N2923" t="s">
        <v>26</v>
      </c>
      <c r="O2923">
        <v>0.3</v>
      </c>
      <c r="P2923" t="s">
        <v>459</v>
      </c>
      <c r="Q2923"/>
      <c r="T2923" t="s">
        <v>460</v>
      </c>
    </row>
    <row r="2924" spans="2:20" hidden="1" x14ac:dyDescent="0.45">
      <c r="C2924" s="29" t="s">
        <v>180</v>
      </c>
      <c r="D2924" s="29" t="s">
        <v>58</v>
      </c>
      <c r="F2924" t="s">
        <v>453</v>
      </c>
      <c r="G2924" t="s">
        <v>454</v>
      </c>
      <c r="H2924" t="s">
        <v>514</v>
      </c>
      <c r="I2924" t="s">
        <v>456</v>
      </c>
      <c r="J2924" t="s">
        <v>515</v>
      </c>
      <c r="K2924" t="s">
        <v>458</v>
      </c>
      <c r="N2924" t="s">
        <v>483</v>
      </c>
      <c r="O2924">
        <v>1.43</v>
      </c>
      <c r="P2924" t="s">
        <v>459</v>
      </c>
      <c r="Q2924"/>
      <c r="T2924" t="s">
        <v>460</v>
      </c>
    </row>
    <row r="2925" spans="2:20" hidden="1" x14ac:dyDescent="0.45">
      <c r="C2925" s="29" t="s">
        <v>180</v>
      </c>
      <c r="D2925" s="29" t="s">
        <v>58</v>
      </c>
      <c r="F2925" t="s">
        <v>453</v>
      </c>
      <c r="G2925" t="s">
        <v>454</v>
      </c>
      <c r="H2925" t="s">
        <v>514</v>
      </c>
      <c r="I2925" t="s">
        <v>456</v>
      </c>
      <c r="J2925" t="s">
        <v>515</v>
      </c>
      <c r="K2925" t="s">
        <v>458</v>
      </c>
      <c r="N2925" t="s">
        <v>236</v>
      </c>
      <c r="O2925">
        <v>0.17</v>
      </c>
      <c r="P2925" t="s">
        <v>459</v>
      </c>
      <c r="Q2925"/>
      <c r="T2925" t="s">
        <v>460</v>
      </c>
    </row>
    <row r="2926" spans="2:20" hidden="1" x14ac:dyDescent="0.45">
      <c r="B2926" s="29" t="s">
        <v>34</v>
      </c>
      <c r="C2926" s="29" t="s">
        <v>180</v>
      </c>
      <c r="D2926" s="29" t="s">
        <v>58</v>
      </c>
      <c r="F2926" t="s">
        <v>453</v>
      </c>
      <c r="G2926" t="s">
        <v>454</v>
      </c>
      <c r="H2926" t="s">
        <v>479</v>
      </c>
      <c r="I2926" t="s">
        <v>456</v>
      </c>
      <c r="J2926" t="s">
        <v>480</v>
      </c>
      <c r="K2926" t="s">
        <v>458</v>
      </c>
      <c r="N2926" t="s">
        <v>34</v>
      </c>
      <c r="O2926">
        <v>9736.15</v>
      </c>
      <c r="P2926" t="s">
        <v>459</v>
      </c>
      <c r="Q2926"/>
      <c r="T2926" t="s">
        <v>460</v>
      </c>
    </row>
    <row r="2927" spans="2:20" hidden="1" x14ac:dyDescent="0.45">
      <c r="C2927" s="29" t="s">
        <v>180</v>
      </c>
      <c r="D2927" s="29" t="s">
        <v>58</v>
      </c>
      <c r="F2927" t="s">
        <v>453</v>
      </c>
      <c r="G2927" t="s">
        <v>454</v>
      </c>
      <c r="H2927" t="s">
        <v>481</v>
      </c>
      <c r="I2927" t="s">
        <v>456</v>
      </c>
      <c r="J2927" t="s">
        <v>482</v>
      </c>
      <c r="K2927" t="s">
        <v>458</v>
      </c>
      <c r="N2927" t="s">
        <v>469</v>
      </c>
      <c r="O2927">
        <v>3474.43</v>
      </c>
      <c r="P2927" t="s">
        <v>459</v>
      </c>
      <c r="Q2927"/>
      <c r="T2927" t="s">
        <v>460</v>
      </c>
    </row>
    <row r="2928" spans="2:20" hidden="1" x14ac:dyDescent="0.45">
      <c r="B2928" s="29" t="s">
        <v>34</v>
      </c>
      <c r="C2928" s="29" t="s">
        <v>180</v>
      </c>
      <c r="D2928" s="29" t="s">
        <v>58</v>
      </c>
      <c r="F2928" t="s">
        <v>453</v>
      </c>
      <c r="G2928" t="s">
        <v>454</v>
      </c>
      <c r="H2928" t="s">
        <v>481</v>
      </c>
      <c r="I2928" t="s">
        <v>456</v>
      </c>
      <c r="J2928" t="s">
        <v>482</v>
      </c>
      <c r="K2928" t="s">
        <v>458</v>
      </c>
      <c r="N2928" t="s">
        <v>34</v>
      </c>
      <c r="O2928">
        <v>10944.46</v>
      </c>
      <c r="P2928" t="s">
        <v>459</v>
      </c>
      <c r="Q2928"/>
      <c r="T2928" t="s">
        <v>460</v>
      </c>
    </row>
    <row r="2929" spans="2:20" hidden="1" x14ac:dyDescent="0.45">
      <c r="B2929" s="29" t="s">
        <v>29</v>
      </c>
      <c r="C2929" s="29" t="s">
        <v>180</v>
      </c>
      <c r="D2929" s="29" t="s">
        <v>58</v>
      </c>
      <c r="F2929" t="s">
        <v>453</v>
      </c>
      <c r="G2929" t="s">
        <v>454</v>
      </c>
      <c r="H2929" t="s">
        <v>484</v>
      </c>
      <c r="I2929" t="s">
        <v>456</v>
      </c>
      <c r="J2929" t="s">
        <v>485</v>
      </c>
      <c r="K2929" t="s">
        <v>458</v>
      </c>
      <c r="N2929" t="s">
        <v>29</v>
      </c>
      <c r="O2929">
        <v>1.42</v>
      </c>
      <c r="P2929" t="s">
        <v>459</v>
      </c>
      <c r="Q2929"/>
      <c r="T2929" t="s">
        <v>460</v>
      </c>
    </row>
    <row r="2930" spans="2:20" hidden="1" x14ac:dyDescent="0.45">
      <c r="C2930" s="29" t="s">
        <v>180</v>
      </c>
      <c r="D2930" s="29" t="s">
        <v>58</v>
      </c>
      <c r="F2930" t="s">
        <v>453</v>
      </c>
      <c r="G2930" t="s">
        <v>454</v>
      </c>
      <c r="H2930" t="s">
        <v>488</v>
      </c>
      <c r="I2930" t="s">
        <v>456</v>
      </c>
      <c r="J2930" t="s">
        <v>489</v>
      </c>
      <c r="K2930" t="s">
        <v>458</v>
      </c>
      <c r="N2930" t="s">
        <v>469</v>
      </c>
      <c r="O2930">
        <v>2168.08</v>
      </c>
      <c r="P2930" t="s">
        <v>459</v>
      </c>
      <c r="Q2930"/>
      <c r="T2930" t="s">
        <v>460</v>
      </c>
    </row>
    <row r="2931" spans="2:20" hidden="1" x14ac:dyDescent="0.45">
      <c r="B2931" s="29" t="s">
        <v>26</v>
      </c>
      <c r="C2931" s="29" t="s">
        <v>180</v>
      </c>
      <c r="D2931" s="29" t="s">
        <v>58</v>
      </c>
      <c r="F2931" t="s">
        <v>453</v>
      </c>
      <c r="G2931" t="s">
        <v>454</v>
      </c>
      <c r="H2931" t="s">
        <v>488</v>
      </c>
      <c r="I2931" t="s">
        <v>456</v>
      </c>
      <c r="J2931" t="s">
        <v>489</v>
      </c>
      <c r="K2931" t="s">
        <v>458</v>
      </c>
      <c r="N2931" t="s">
        <v>26</v>
      </c>
      <c r="O2931">
        <v>35.32</v>
      </c>
      <c r="P2931" t="s">
        <v>459</v>
      </c>
      <c r="Q2931"/>
      <c r="T2931" t="s">
        <v>460</v>
      </c>
    </row>
    <row r="2932" spans="2:20" hidden="1" x14ac:dyDescent="0.45">
      <c r="B2932" s="29" t="s">
        <v>29</v>
      </c>
      <c r="C2932" s="29" t="s">
        <v>180</v>
      </c>
      <c r="D2932" s="29" t="s">
        <v>58</v>
      </c>
      <c r="F2932" t="s">
        <v>453</v>
      </c>
      <c r="G2932" t="s">
        <v>454</v>
      </c>
      <c r="H2932" t="s">
        <v>488</v>
      </c>
      <c r="I2932" t="s">
        <v>456</v>
      </c>
      <c r="J2932" t="s">
        <v>489</v>
      </c>
      <c r="K2932" t="s">
        <v>458</v>
      </c>
      <c r="N2932" t="s">
        <v>29</v>
      </c>
      <c r="O2932">
        <v>1.82</v>
      </c>
      <c r="P2932" t="s">
        <v>459</v>
      </c>
      <c r="Q2932"/>
      <c r="T2932" t="s">
        <v>460</v>
      </c>
    </row>
    <row r="2933" spans="2:20" hidden="1" x14ac:dyDescent="0.45">
      <c r="B2933" s="29" t="s">
        <v>26</v>
      </c>
      <c r="C2933" s="29" t="s">
        <v>180</v>
      </c>
      <c r="D2933" s="29" t="s">
        <v>58</v>
      </c>
      <c r="F2933" t="s">
        <v>453</v>
      </c>
      <c r="G2933" t="s">
        <v>454</v>
      </c>
      <c r="H2933" t="s">
        <v>486</v>
      </c>
      <c r="I2933" t="s">
        <v>456</v>
      </c>
      <c r="J2933" t="s">
        <v>487</v>
      </c>
      <c r="K2933" t="s">
        <v>458</v>
      </c>
      <c r="N2933" t="s">
        <v>26</v>
      </c>
      <c r="O2933">
        <v>11.28</v>
      </c>
      <c r="P2933" t="s">
        <v>459</v>
      </c>
      <c r="Q2933"/>
      <c r="T2933" t="s">
        <v>460</v>
      </c>
    </row>
    <row r="2934" spans="2:20" hidden="1" x14ac:dyDescent="0.45">
      <c r="C2934" s="29" t="s">
        <v>180</v>
      </c>
      <c r="D2934" s="29" t="s">
        <v>58</v>
      </c>
      <c r="F2934" t="s">
        <v>453</v>
      </c>
      <c r="G2934" t="s">
        <v>454</v>
      </c>
      <c r="H2934" t="s">
        <v>492</v>
      </c>
      <c r="I2934" t="s">
        <v>456</v>
      </c>
      <c r="J2934" t="s">
        <v>493</v>
      </c>
      <c r="K2934" t="s">
        <v>458</v>
      </c>
      <c r="N2934" t="s">
        <v>472</v>
      </c>
      <c r="O2934">
        <v>2484.46</v>
      </c>
      <c r="P2934" t="s">
        <v>459</v>
      </c>
      <c r="Q2934"/>
      <c r="T2934" t="s">
        <v>460</v>
      </c>
    </row>
    <row r="2935" spans="2:20" hidden="1" x14ac:dyDescent="0.45">
      <c r="B2935" s="29" t="s">
        <v>34</v>
      </c>
      <c r="C2935" s="29" t="s">
        <v>180</v>
      </c>
      <c r="D2935" s="29" t="s">
        <v>58</v>
      </c>
      <c r="F2935" t="s">
        <v>453</v>
      </c>
      <c r="G2935" t="s">
        <v>454</v>
      </c>
      <c r="H2935" t="s">
        <v>494</v>
      </c>
      <c r="I2935" t="s">
        <v>456</v>
      </c>
      <c r="J2935" t="s">
        <v>495</v>
      </c>
      <c r="K2935" t="s">
        <v>458</v>
      </c>
      <c r="N2935" t="s">
        <v>34</v>
      </c>
      <c r="O2935">
        <v>5427.89</v>
      </c>
      <c r="P2935" t="s">
        <v>459</v>
      </c>
      <c r="Q2935"/>
      <c r="T2935" t="s">
        <v>460</v>
      </c>
    </row>
    <row r="2936" spans="2:20" hidden="1" x14ac:dyDescent="0.45">
      <c r="C2936" s="29" t="s">
        <v>180</v>
      </c>
      <c r="D2936" s="29" t="s">
        <v>58</v>
      </c>
      <c r="F2936" t="s">
        <v>453</v>
      </c>
      <c r="G2936" t="s">
        <v>454</v>
      </c>
      <c r="H2936" t="s">
        <v>494</v>
      </c>
      <c r="I2936" t="s">
        <v>456</v>
      </c>
      <c r="J2936" t="s">
        <v>495</v>
      </c>
      <c r="K2936" t="s">
        <v>458</v>
      </c>
      <c r="N2936" t="s">
        <v>236</v>
      </c>
      <c r="O2936">
        <v>0.14000000000000001</v>
      </c>
      <c r="P2936" t="s">
        <v>459</v>
      </c>
      <c r="Q2936"/>
      <c r="T2936" t="s">
        <v>460</v>
      </c>
    </row>
    <row r="2937" spans="2:20" hidden="1" x14ac:dyDescent="0.45">
      <c r="B2937" s="29" t="s">
        <v>34</v>
      </c>
      <c r="C2937" s="29" t="s">
        <v>180</v>
      </c>
      <c r="D2937" s="29" t="s">
        <v>58</v>
      </c>
      <c r="F2937" t="s">
        <v>453</v>
      </c>
      <c r="G2937" t="s">
        <v>454</v>
      </c>
      <c r="H2937" t="s">
        <v>496</v>
      </c>
      <c r="I2937" t="s">
        <v>456</v>
      </c>
      <c r="J2937" t="s">
        <v>497</v>
      </c>
      <c r="K2937" t="s">
        <v>458</v>
      </c>
      <c r="N2937" t="s">
        <v>34</v>
      </c>
      <c r="O2937">
        <v>4821.24</v>
      </c>
      <c r="P2937" t="s">
        <v>459</v>
      </c>
      <c r="Q2937"/>
      <c r="T2937" t="s">
        <v>460</v>
      </c>
    </row>
    <row r="2938" spans="2:20" hidden="1" x14ac:dyDescent="0.45">
      <c r="B2938" s="29" t="s">
        <v>29</v>
      </c>
      <c r="C2938" s="29" t="s">
        <v>180</v>
      </c>
      <c r="D2938" s="29" t="s">
        <v>58</v>
      </c>
      <c r="F2938" t="s">
        <v>453</v>
      </c>
      <c r="G2938" t="s">
        <v>454</v>
      </c>
      <c r="H2938" t="s">
        <v>486</v>
      </c>
      <c r="I2938" t="s">
        <v>456</v>
      </c>
      <c r="J2938" t="s">
        <v>487</v>
      </c>
      <c r="K2938" t="s">
        <v>458</v>
      </c>
      <c r="N2938" t="s">
        <v>29</v>
      </c>
      <c r="O2938">
        <v>0.69</v>
      </c>
      <c r="P2938" t="s">
        <v>459</v>
      </c>
      <c r="Q2938"/>
      <c r="T2938" t="s">
        <v>460</v>
      </c>
    </row>
    <row r="2939" spans="2:20" hidden="1" x14ac:dyDescent="0.45">
      <c r="C2939" s="29" t="s">
        <v>180</v>
      </c>
      <c r="D2939" s="29" t="s">
        <v>58</v>
      </c>
      <c r="F2939" t="s">
        <v>453</v>
      </c>
      <c r="G2939" t="s">
        <v>454</v>
      </c>
      <c r="H2939" t="s">
        <v>492</v>
      </c>
      <c r="I2939" t="s">
        <v>456</v>
      </c>
      <c r="J2939" t="s">
        <v>493</v>
      </c>
      <c r="K2939" t="s">
        <v>458</v>
      </c>
      <c r="N2939" t="s">
        <v>236</v>
      </c>
      <c r="O2939">
        <v>0.5</v>
      </c>
      <c r="P2939" t="s">
        <v>459</v>
      </c>
      <c r="Q2939"/>
      <c r="T2939" t="s">
        <v>460</v>
      </c>
    </row>
    <row r="2940" spans="2:20" hidden="1" x14ac:dyDescent="0.45">
      <c r="B2940" s="29" t="s">
        <v>26</v>
      </c>
      <c r="C2940" s="29" t="s">
        <v>180</v>
      </c>
      <c r="D2940" s="29" t="s">
        <v>58</v>
      </c>
      <c r="F2940" t="s">
        <v>453</v>
      </c>
      <c r="G2940" t="s">
        <v>454</v>
      </c>
      <c r="H2940" t="s">
        <v>496</v>
      </c>
      <c r="I2940" t="s">
        <v>456</v>
      </c>
      <c r="J2940" t="s">
        <v>497</v>
      </c>
      <c r="K2940" t="s">
        <v>458</v>
      </c>
      <c r="N2940" t="s">
        <v>26</v>
      </c>
      <c r="O2940">
        <v>18.68</v>
      </c>
      <c r="P2940" t="s">
        <v>459</v>
      </c>
      <c r="Q2940"/>
      <c r="T2940" t="s">
        <v>460</v>
      </c>
    </row>
    <row r="2941" spans="2:20" hidden="1" x14ac:dyDescent="0.45">
      <c r="C2941" s="29" t="s">
        <v>180</v>
      </c>
      <c r="D2941" s="29" t="s">
        <v>58</v>
      </c>
      <c r="F2941" t="s">
        <v>453</v>
      </c>
      <c r="G2941" t="s">
        <v>454</v>
      </c>
      <c r="H2941" t="s">
        <v>1933</v>
      </c>
      <c r="I2941" t="s">
        <v>456</v>
      </c>
      <c r="J2941" t="s">
        <v>1934</v>
      </c>
      <c r="K2941" t="s">
        <v>458</v>
      </c>
      <c r="N2941" t="s">
        <v>236</v>
      </c>
      <c r="O2941">
        <v>7.0000000000000007E-2</v>
      </c>
      <c r="P2941" t="s">
        <v>459</v>
      </c>
      <c r="Q2941"/>
      <c r="T2941" t="s">
        <v>460</v>
      </c>
    </row>
    <row r="2942" spans="2:20" hidden="1" x14ac:dyDescent="0.45">
      <c r="C2942" s="29" t="s">
        <v>180</v>
      </c>
      <c r="D2942" s="29" t="s">
        <v>58</v>
      </c>
      <c r="F2942" t="s">
        <v>453</v>
      </c>
      <c r="G2942" t="s">
        <v>454</v>
      </c>
      <c r="H2942" t="s">
        <v>500</v>
      </c>
      <c r="I2942" t="s">
        <v>456</v>
      </c>
      <c r="J2942" t="s">
        <v>501</v>
      </c>
      <c r="K2942" t="s">
        <v>458</v>
      </c>
      <c r="N2942" t="s">
        <v>469</v>
      </c>
      <c r="O2942">
        <v>881.1</v>
      </c>
      <c r="P2942" t="s">
        <v>459</v>
      </c>
      <c r="Q2942"/>
      <c r="T2942" t="s">
        <v>460</v>
      </c>
    </row>
    <row r="2943" spans="2:20" hidden="1" x14ac:dyDescent="0.45">
      <c r="B2943" s="29" t="s">
        <v>25</v>
      </c>
      <c r="C2943" s="29" t="s">
        <v>180</v>
      </c>
      <c r="D2943" s="29" t="s">
        <v>58</v>
      </c>
      <c r="F2943" t="s">
        <v>453</v>
      </c>
      <c r="G2943" t="s">
        <v>454</v>
      </c>
      <c r="H2943" t="s">
        <v>500</v>
      </c>
      <c r="I2943" t="s">
        <v>456</v>
      </c>
      <c r="J2943" t="s">
        <v>501</v>
      </c>
      <c r="K2943" t="s">
        <v>458</v>
      </c>
      <c r="N2943" t="s">
        <v>25</v>
      </c>
      <c r="O2943">
        <v>7.07</v>
      </c>
      <c r="P2943" t="s">
        <v>459</v>
      </c>
      <c r="Q2943"/>
      <c r="T2943" t="s">
        <v>460</v>
      </c>
    </row>
    <row r="2944" spans="2:20" hidden="1" x14ac:dyDescent="0.45">
      <c r="C2944" s="29" t="s">
        <v>180</v>
      </c>
      <c r="D2944" s="29" t="s">
        <v>58</v>
      </c>
      <c r="F2944" t="s">
        <v>453</v>
      </c>
      <c r="G2944" t="s">
        <v>454</v>
      </c>
      <c r="H2944" t="s">
        <v>502</v>
      </c>
      <c r="I2944" t="s">
        <v>456</v>
      </c>
      <c r="J2944" t="s">
        <v>503</v>
      </c>
      <c r="K2944" t="s">
        <v>458</v>
      </c>
      <c r="N2944" t="s">
        <v>469</v>
      </c>
      <c r="O2944">
        <v>3074.57</v>
      </c>
      <c r="P2944" t="s">
        <v>459</v>
      </c>
      <c r="Q2944"/>
      <c r="T2944" t="s">
        <v>460</v>
      </c>
    </row>
    <row r="2945" spans="2:20" hidden="1" x14ac:dyDescent="0.45">
      <c r="C2945" s="29" t="s">
        <v>180</v>
      </c>
      <c r="D2945" s="29" t="s">
        <v>58</v>
      </c>
      <c r="F2945" t="s">
        <v>453</v>
      </c>
      <c r="G2945" t="s">
        <v>454</v>
      </c>
      <c r="H2945" t="s">
        <v>502</v>
      </c>
      <c r="I2945" t="s">
        <v>456</v>
      </c>
      <c r="J2945" t="s">
        <v>503</v>
      </c>
      <c r="K2945" t="s">
        <v>458</v>
      </c>
      <c r="N2945" t="s">
        <v>236</v>
      </c>
      <c r="O2945">
        <v>0.28999999999999998</v>
      </c>
      <c r="P2945" t="s">
        <v>459</v>
      </c>
      <c r="Q2945"/>
      <c r="T2945" t="s">
        <v>460</v>
      </c>
    </row>
    <row r="2946" spans="2:20" hidden="1" x14ac:dyDescent="0.45">
      <c r="C2946" s="29" t="s">
        <v>180</v>
      </c>
      <c r="D2946" s="29" t="s">
        <v>58</v>
      </c>
      <c r="F2946" t="s">
        <v>453</v>
      </c>
      <c r="G2946" t="s">
        <v>454</v>
      </c>
      <c r="H2946" t="s">
        <v>473</v>
      </c>
      <c r="I2946" t="s">
        <v>456</v>
      </c>
      <c r="J2946" t="s">
        <v>474</v>
      </c>
      <c r="K2946" t="s">
        <v>458</v>
      </c>
      <c r="N2946" t="s">
        <v>469</v>
      </c>
      <c r="O2946">
        <v>4142.3999999999996</v>
      </c>
      <c r="P2946" t="s">
        <v>459</v>
      </c>
      <c r="Q2946"/>
      <c r="T2946" t="s">
        <v>460</v>
      </c>
    </row>
    <row r="2947" spans="2:20" hidden="1" x14ac:dyDescent="0.45">
      <c r="C2947" s="29" t="s">
        <v>180</v>
      </c>
      <c r="D2947" s="29" t="s">
        <v>58</v>
      </c>
      <c r="F2947" t="s">
        <v>453</v>
      </c>
      <c r="G2947" t="s">
        <v>454</v>
      </c>
      <c r="H2947" t="s">
        <v>1933</v>
      </c>
      <c r="I2947" t="s">
        <v>456</v>
      </c>
      <c r="J2947" t="s">
        <v>1934</v>
      </c>
      <c r="K2947" t="s">
        <v>458</v>
      </c>
      <c r="N2947" t="s">
        <v>469</v>
      </c>
      <c r="O2947">
        <v>824.65</v>
      </c>
      <c r="P2947" t="s">
        <v>459</v>
      </c>
      <c r="Q2947"/>
      <c r="T2947" t="s">
        <v>460</v>
      </c>
    </row>
    <row r="2948" spans="2:20" hidden="1" x14ac:dyDescent="0.45">
      <c r="B2948" s="29" t="s">
        <v>25</v>
      </c>
      <c r="C2948" s="29" t="s">
        <v>180</v>
      </c>
      <c r="D2948" s="29" t="s">
        <v>58</v>
      </c>
      <c r="F2948" t="s">
        <v>453</v>
      </c>
      <c r="G2948" t="s">
        <v>454</v>
      </c>
      <c r="H2948" t="s">
        <v>508</v>
      </c>
      <c r="I2948" t="s">
        <v>456</v>
      </c>
      <c r="J2948" t="s">
        <v>509</v>
      </c>
      <c r="K2948" t="s">
        <v>458</v>
      </c>
      <c r="N2948" t="s">
        <v>25</v>
      </c>
      <c r="O2948">
        <v>4.51</v>
      </c>
      <c r="P2948" t="s">
        <v>459</v>
      </c>
      <c r="Q2948"/>
      <c r="T2948" t="s">
        <v>460</v>
      </c>
    </row>
    <row r="2949" spans="2:20" hidden="1" x14ac:dyDescent="0.45">
      <c r="B2949" s="29" t="s">
        <v>34</v>
      </c>
      <c r="C2949" s="29" t="s">
        <v>180</v>
      </c>
      <c r="D2949" s="29" t="s">
        <v>58</v>
      </c>
      <c r="F2949" t="s">
        <v>510</v>
      </c>
      <c r="G2949" t="s">
        <v>511</v>
      </c>
      <c r="H2949" t="s">
        <v>455</v>
      </c>
      <c r="I2949" t="s">
        <v>456</v>
      </c>
      <c r="J2949" t="s">
        <v>457</v>
      </c>
      <c r="K2949" t="s">
        <v>458</v>
      </c>
      <c r="N2949" t="s">
        <v>34</v>
      </c>
      <c r="O2949">
        <v>5449.29</v>
      </c>
      <c r="P2949" t="s">
        <v>459</v>
      </c>
      <c r="Q2949"/>
      <c r="T2949" t="s">
        <v>460</v>
      </c>
    </row>
    <row r="2950" spans="2:20" hidden="1" x14ac:dyDescent="0.45">
      <c r="B2950" s="29" t="s">
        <v>29</v>
      </c>
      <c r="C2950" s="29" t="s">
        <v>180</v>
      </c>
      <c r="D2950" s="29" t="s">
        <v>58</v>
      </c>
      <c r="F2950" t="s">
        <v>510</v>
      </c>
      <c r="G2950" t="s">
        <v>511</v>
      </c>
      <c r="H2950" t="s">
        <v>463</v>
      </c>
      <c r="I2950" t="s">
        <v>456</v>
      </c>
      <c r="J2950" t="s">
        <v>464</v>
      </c>
      <c r="K2950" t="s">
        <v>458</v>
      </c>
      <c r="N2950" t="s">
        <v>29</v>
      </c>
      <c r="O2950">
        <v>2.02</v>
      </c>
      <c r="P2950" t="s">
        <v>459</v>
      </c>
      <c r="Q2950"/>
      <c r="T2950" t="s">
        <v>460</v>
      </c>
    </row>
    <row r="2951" spans="2:20" hidden="1" x14ac:dyDescent="0.45">
      <c r="C2951" s="29" t="s">
        <v>180</v>
      </c>
      <c r="D2951" s="29" t="s">
        <v>58</v>
      </c>
      <c r="F2951" t="s">
        <v>510</v>
      </c>
      <c r="G2951" t="s">
        <v>511</v>
      </c>
      <c r="H2951" t="s">
        <v>455</v>
      </c>
      <c r="I2951" t="s">
        <v>456</v>
      </c>
      <c r="J2951" t="s">
        <v>457</v>
      </c>
      <c r="K2951" t="s">
        <v>458</v>
      </c>
      <c r="N2951" t="s">
        <v>483</v>
      </c>
      <c r="O2951">
        <v>7.56</v>
      </c>
      <c r="P2951" t="s">
        <v>459</v>
      </c>
      <c r="Q2951"/>
      <c r="T2951" t="s">
        <v>460</v>
      </c>
    </row>
    <row r="2952" spans="2:20" hidden="1" x14ac:dyDescent="0.45">
      <c r="B2952" s="29" t="s">
        <v>25</v>
      </c>
      <c r="C2952" s="29" t="s">
        <v>180</v>
      </c>
      <c r="D2952" s="29" t="s">
        <v>58</v>
      </c>
      <c r="F2952" t="s">
        <v>510</v>
      </c>
      <c r="G2952" t="s">
        <v>511</v>
      </c>
      <c r="H2952" t="s">
        <v>455</v>
      </c>
      <c r="I2952" t="s">
        <v>456</v>
      </c>
      <c r="J2952" t="s">
        <v>457</v>
      </c>
      <c r="K2952" t="s">
        <v>458</v>
      </c>
      <c r="N2952" t="s">
        <v>25</v>
      </c>
      <c r="O2952">
        <v>29.65</v>
      </c>
      <c r="P2952" t="s">
        <v>459</v>
      </c>
      <c r="Q2952"/>
      <c r="T2952" t="s">
        <v>460</v>
      </c>
    </row>
    <row r="2953" spans="2:20" hidden="1" x14ac:dyDescent="0.45">
      <c r="C2953" s="29" t="s">
        <v>180</v>
      </c>
      <c r="D2953" s="29" t="s">
        <v>58</v>
      </c>
      <c r="F2953" t="s">
        <v>510</v>
      </c>
      <c r="G2953" t="s">
        <v>511</v>
      </c>
      <c r="H2953" t="s">
        <v>461</v>
      </c>
      <c r="I2953" t="s">
        <v>456</v>
      </c>
      <c r="J2953" t="s">
        <v>462</v>
      </c>
      <c r="K2953" t="s">
        <v>458</v>
      </c>
      <c r="N2953" t="s">
        <v>236</v>
      </c>
      <c r="O2953">
        <v>0.16</v>
      </c>
      <c r="P2953" t="s">
        <v>459</v>
      </c>
      <c r="Q2953"/>
      <c r="T2953" t="s">
        <v>460</v>
      </c>
    </row>
    <row r="2954" spans="2:20" hidden="1" x14ac:dyDescent="0.45">
      <c r="C2954" s="29" t="s">
        <v>180</v>
      </c>
      <c r="D2954" s="29" t="s">
        <v>58</v>
      </c>
      <c r="F2954" t="s">
        <v>510</v>
      </c>
      <c r="G2954" t="s">
        <v>511</v>
      </c>
      <c r="H2954" t="s">
        <v>465</v>
      </c>
      <c r="I2954" t="s">
        <v>456</v>
      </c>
      <c r="J2954" t="s">
        <v>466</v>
      </c>
      <c r="K2954" t="s">
        <v>458</v>
      </c>
      <c r="N2954" t="s">
        <v>469</v>
      </c>
      <c r="O2954">
        <v>2562.84</v>
      </c>
      <c r="P2954" t="s">
        <v>459</v>
      </c>
      <c r="Q2954"/>
      <c r="T2954" t="s">
        <v>460</v>
      </c>
    </row>
    <row r="2955" spans="2:20" hidden="1" x14ac:dyDescent="0.45">
      <c r="B2955" s="29" t="s">
        <v>26</v>
      </c>
      <c r="C2955" s="29" t="s">
        <v>180</v>
      </c>
      <c r="D2955" s="29" t="s">
        <v>58</v>
      </c>
      <c r="F2955" t="s">
        <v>510</v>
      </c>
      <c r="G2955" t="s">
        <v>511</v>
      </c>
      <c r="H2955" t="s">
        <v>479</v>
      </c>
      <c r="I2955" t="s">
        <v>456</v>
      </c>
      <c r="J2955" t="s">
        <v>480</v>
      </c>
      <c r="K2955" t="s">
        <v>458</v>
      </c>
      <c r="N2955" t="s">
        <v>26</v>
      </c>
      <c r="O2955">
        <v>69.790000000000006</v>
      </c>
      <c r="P2955" t="s">
        <v>459</v>
      </c>
      <c r="Q2955"/>
      <c r="T2955" t="s">
        <v>460</v>
      </c>
    </row>
    <row r="2956" spans="2:20" hidden="1" x14ac:dyDescent="0.45">
      <c r="C2956" s="29" t="s">
        <v>180</v>
      </c>
      <c r="D2956" s="29" t="s">
        <v>58</v>
      </c>
      <c r="F2956" t="s">
        <v>510</v>
      </c>
      <c r="G2956" t="s">
        <v>511</v>
      </c>
      <c r="H2956" t="s">
        <v>463</v>
      </c>
      <c r="I2956" t="s">
        <v>456</v>
      </c>
      <c r="J2956" t="s">
        <v>464</v>
      </c>
      <c r="K2956" t="s">
        <v>458</v>
      </c>
      <c r="N2956" t="s">
        <v>236</v>
      </c>
      <c r="O2956">
        <v>0.16</v>
      </c>
      <c r="P2956" t="s">
        <v>459</v>
      </c>
      <c r="Q2956"/>
      <c r="T2956" t="s">
        <v>460</v>
      </c>
    </row>
    <row r="2957" spans="2:20" hidden="1" x14ac:dyDescent="0.45">
      <c r="B2957" s="29" t="s">
        <v>25</v>
      </c>
      <c r="C2957" s="29" t="s">
        <v>180</v>
      </c>
      <c r="D2957" s="29" t="s">
        <v>58</v>
      </c>
      <c r="F2957" t="s">
        <v>510</v>
      </c>
      <c r="G2957" t="s">
        <v>511</v>
      </c>
      <c r="H2957" t="s">
        <v>470</v>
      </c>
      <c r="I2957" t="s">
        <v>456</v>
      </c>
      <c r="J2957" t="s">
        <v>471</v>
      </c>
      <c r="K2957" t="s">
        <v>458</v>
      </c>
      <c r="N2957" t="s">
        <v>25</v>
      </c>
      <c r="O2957">
        <v>12.25</v>
      </c>
      <c r="P2957" t="s">
        <v>459</v>
      </c>
      <c r="Q2957"/>
      <c r="T2957" t="s">
        <v>460</v>
      </c>
    </row>
    <row r="2958" spans="2:20" hidden="1" x14ac:dyDescent="0.45">
      <c r="C2958" s="29" t="s">
        <v>180</v>
      </c>
      <c r="D2958" s="29" t="s">
        <v>58</v>
      </c>
      <c r="F2958" t="s">
        <v>510</v>
      </c>
      <c r="G2958" t="s">
        <v>511</v>
      </c>
      <c r="H2958" t="s">
        <v>470</v>
      </c>
      <c r="I2958" t="s">
        <v>456</v>
      </c>
      <c r="J2958" t="s">
        <v>471</v>
      </c>
      <c r="K2958" t="s">
        <v>458</v>
      </c>
      <c r="N2958" t="s">
        <v>483</v>
      </c>
      <c r="O2958">
        <v>0.17</v>
      </c>
      <c r="P2958" t="s">
        <v>459</v>
      </c>
      <c r="Q2958"/>
      <c r="T2958" t="s">
        <v>460</v>
      </c>
    </row>
    <row r="2959" spans="2:20" hidden="1" x14ac:dyDescent="0.45">
      <c r="B2959" s="29" t="s">
        <v>29</v>
      </c>
      <c r="C2959" s="29" t="s">
        <v>180</v>
      </c>
      <c r="D2959" s="29" t="s">
        <v>58</v>
      </c>
      <c r="F2959" t="s">
        <v>510</v>
      </c>
      <c r="G2959" t="s">
        <v>511</v>
      </c>
      <c r="H2959" t="s">
        <v>467</v>
      </c>
      <c r="I2959" t="s">
        <v>456</v>
      </c>
      <c r="J2959" t="s">
        <v>468</v>
      </c>
      <c r="K2959" t="s">
        <v>458</v>
      </c>
      <c r="N2959" t="s">
        <v>29</v>
      </c>
      <c r="O2959">
        <v>1.23</v>
      </c>
      <c r="P2959" t="s">
        <v>459</v>
      </c>
      <c r="Q2959"/>
      <c r="T2959" t="s">
        <v>460</v>
      </c>
    </row>
    <row r="2960" spans="2:20" hidden="1" x14ac:dyDescent="0.45">
      <c r="C2960" s="29" t="s">
        <v>180</v>
      </c>
      <c r="D2960" s="29" t="s">
        <v>58</v>
      </c>
      <c r="F2960" t="s">
        <v>510</v>
      </c>
      <c r="G2960" t="s">
        <v>511</v>
      </c>
      <c r="H2960" t="s">
        <v>516</v>
      </c>
      <c r="I2960" t="s">
        <v>456</v>
      </c>
      <c r="J2960" t="s">
        <v>517</v>
      </c>
      <c r="K2960" t="s">
        <v>458</v>
      </c>
      <c r="N2960" t="s">
        <v>472</v>
      </c>
      <c r="O2960">
        <v>592.32000000000005</v>
      </c>
      <c r="P2960" t="s">
        <v>459</v>
      </c>
      <c r="Q2960"/>
      <c r="T2960" t="s">
        <v>460</v>
      </c>
    </row>
    <row r="2961" spans="1:20" hidden="1" x14ac:dyDescent="0.45">
      <c r="C2961" s="29" t="s">
        <v>180</v>
      </c>
      <c r="D2961" s="29" t="s">
        <v>58</v>
      </c>
      <c r="F2961" t="s">
        <v>510</v>
      </c>
      <c r="G2961" t="s">
        <v>511</v>
      </c>
      <c r="H2961" t="s">
        <v>516</v>
      </c>
      <c r="I2961" t="s">
        <v>456</v>
      </c>
      <c r="J2961" t="s">
        <v>517</v>
      </c>
      <c r="K2961" t="s">
        <v>458</v>
      </c>
      <c r="N2961" t="s">
        <v>483</v>
      </c>
      <c r="O2961">
        <v>0.04</v>
      </c>
      <c r="P2961" t="s">
        <v>459</v>
      </c>
      <c r="Q2961"/>
      <c r="T2961" t="s">
        <v>460</v>
      </c>
    </row>
    <row r="2962" spans="1:20" hidden="1" x14ac:dyDescent="0.45">
      <c r="C2962" s="29" t="s">
        <v>180</v>
      </c>
      <c r="D2962" s="29" t="s">
        <v>58</v>
      </c>
      <c r="F2962" t="s">
        <v>510</v>
      </c>
      <c r="G2962" t="s">
        <v>511</v>
      </c>
      <c r="H2962" t="s">
        <v>477</v>
      </c>
      <c r="I2962" t="s">
        <v>456</v>
      </c>
      <c r="J2962" t="s">
        <v>478</v>
      </c>
      <c r="K2962" t="s">
        <v>458</v>
      </c>
      <c r="N2962" t="s">
        <v>469</v>
      </c>
      <c r="O2962">
        <v>217.15</v>
      </c>
      <c r="P2962" t="s">
        <v>459</v>
      </c>
      <c r="Q2962"/>
      <c r="T2962" t="s">
        <v>460</v>
      </c>
    </row>
    <row r="2963" spans="1:20" hidden="1" x14ac:dyDescent="0.45">
      <c r="C2963" s="29" t="s">
        <v>180</v>
      </c>
      <c r="D2963" s="29" t="s">
        <v>58</v>
      </c>
      <c r="F2963" t="s">
        <v>510</v>
      </c>
      <c r="G2963" t="s">
        <v>511</v>
      </c>
      <c r="H2963" t="s">
        <v>514</v>
      </c>
      <c r="I2963" t="s">
        <v>456</v>
      </c>
      <c r="J2963" t="s">
        <v>515</v>
      </c>
      <c r="K2963" t="s">
        <v>458</v>
      </c>
      <c r="N2963" t="s">
        <v>469</v>
      </c>
      <c r="O2963">
        <v>2627.91</v>
      </c>
      <c r="P2963" t="s">
        <v>459</v>
      </c>
      <c r="Q2963"/>
      <c r="T2963" t="s">
        <v>460</v>
      </c>
    </row>
    <row r="2964" spans="1:20" hidden="1" x14ac:dyDescent="0.45">
      <c r="B2964" s="29" t="s">
        <v>25</v>
      </c>
      <c r="C2964" s="29" t="s">
        <v>180</v>
      </c>
      <c r="D2964" s="29" t="s">
        <v>58</v>
      </c>
      <c r="F2964" t="s">
        <v>510</v>
      </c>
      <c r="G2964" t="s">
        <v>511</v>
      </c>
      <c r="H2964" t="s">
        <v>479</v>
      </c>
      <c r="I2964" t="s">
        <v>456</v>
      </c>
      <c r="J2964" t="s">
        <v>480</v>
      </c>
      <c r="K2964" t="s">
        <v>458</v>
      </c>
      <c r="N2964" t="s">
        <v>25</v>
      </c>
      <c r="O2964">
        <v>47.54</v>
      </c>
      <c r="P2964" t="s">
        <v>459</v>
      </c>
      <c r="Q2964"/>
      <c r="T2964" t="s">
        <v>460</v>
      </c>
    </row>
    <row r="2965" spans="1:20" hidden="1" x14ac:dyDescent="0.45">
      <c r="C2965" s="29" t="s">
        <v>180</v>
      </c>
      <c r="D2965" s="29" t="s">
        <v>58</v>
      </c>
      <c r="F2965" t="s">
        <v>510</v>
      </c>
      <c r="G2965" t="s">
        <v>511</v>
      </c>
      <c r="H2965" t="s">
        <v>481</v>
      </c>
      <c r="I2965" t="s">
        <v>456</v>
      </c>
      <c r="J2965" t="s">
        <v>482</v>
      </c>
      <c r="K2965" t="s">
        <v>458</v>
      </c>
      <c r="N2965" t="s">
        <v>472</v>
      </c>
      <c r="O2965">
        <v>4273.55</v>
      </c>
      <c r="P2965" t="s">
        <v>459</v>
      </c>
      <c r="Q2965"/>
      <c r="T2965" t="s">
        <v>460</v>
      </c>
    </row>
    <row r="2966" spans="1:20" hidden="1" x14ac:dyDescent="0.45">
      <c r="C2966" s="29" t="s">
        <v>180</v>
      </c>
      <c r="D2966" s="29" t="s">
        <v>58</v>
      </c>
      <c r="F2966" t="s">
        <v>510</v>
      </c>
      <c r="G2966" t="s">
        <v>511</v>
      </c>
      <c r="H2966" t="s">
        <v>481</v>
      </c>
      <c r="I2966" t="s">
        <v>456</v>
      </c>
      <c r="J2966" t="s">
        <v>482</v>
      </c>
      <c r="K2966" t="s">
        <v>458</v>
      </c>
      <c r="N2966" t="s">
        <v>236</v>
      </c>
      <c r="O2966">
        <v>0.25</v>
      </c>
      <c r="P2966" t="s">
        <v>459</v>
      </c>
      <c r="Q2966"/>
      <c r="T2966" t="s">
        <v>460</v>
      </c>
    </row>
    <row r="2967" spans="1:20" hidden="1" x14ac:dyDescent="0.45">
      <c r="C2967" s="29" t="s">
        <v>180</v>
      </c>
      <c r="D2967" s="29" t="s">
        <v>58</v>
      </c>
      <c r="F2967" t="s">
        <v>510</v>
      </c>
      <c r="G2967" t="s">
        <v>511</v>
      </c>
      <c r="H2967" t="s">
        <v>486</v>
      </c>
      <c r="I2967" t="s">
        <v>456</v>
      </c>
      <c r="J2967" t="s">
        <v>487</v>
      </c>
      <c r="K2967" t="s">
        <v>458</v>
      </c>
      <c r="N2967" t="s">
        <v>472</v>
      </c>
      <c r="O2967">
        <v>1003.89</v>
      </c>
      <c r="P2967" t="s">
        <v>459</v>
      </c>
      <c r="Q2967"/>
      <c r="T2967" t="s">
        <v>460</v>
      </c>
    </row>
    <row r="2968" spans="1:20" hidden="1" x14ac:dyDescent="0.45">
      <c r="C2968" s="29" t="s">
        <v>180</v>
      </c>
      <c r="D2968" s="29" t="s">
        <v>58</v>
      </c>
      <c r="F2968" t="s">
        <v>510</v>
      </c>
      <c r="G2968" t="s">
        <v>511</v>
      </c>
      <c r="H2968" t="s">
        <v>486</v>
      </c>
      <c r="I2968" t="s">
        <v>456</v>
      </c>
      <c r="J2968" t="s">
        <v>487</v>
      </c>
      <c r="K2968" t="s">
        <v>458</v>
      </c>
      <c r="N2968" t="s">
        <v>236</v>
      </c>
      <c r="O2968">
        <v>7.0000000000000007E-2</v>
      </c>
      <c r="P2968" t="s">
        <v>459</v>
      </c>
      <c r="Q2968"/>
      <c r="T2968" t="s">
        <v>460</v>
      </c>
    </row>
    <row r="2969" spans="1:20" hidden="1" x14ac:dyDescent="0.45">
      <c r="B2969" s="29" t="s">
        <v>34</v>
      </c>
      <c r="C2969" s="29" t="s">
        <v>180</v>
      </c>
      <c r="D2969" s="29" t="s">
        <v>58</v>
      </c>
      <c r="F2969" t="s">
        <v>510</v>
      </c>
      <c r="G2969" t="s">
        <v>511</v>
      </c>
      <c r="H2969" t="s">
        <v>488</v>
      </c>
      <c r="I2969" t="s">
        <v>456</v>
      </c>
      <c r="J2969" t="s">
        <v>489</v>
      </c>
      <c r="K2969" t="s">
        <v>458</v>
      </c>
      <c r="N2969" t="s">
        <v>34</v>
      </c>
      <c r="O2969">
        <v>6829.44</v>
      </c>
      <c r="P2969" t="s">
        <v>459</v>
      </c>
      <c r="Q2969"/>
      <c r="T2969" t="s">
        <v>460</v>
      </c>
    </row>
    <row r="2970" spans="1:20" hidden="1" x14ac:dyDescent="0.45">
      <c r="C2970" s="29" t="s">
        <v>180</v>
      </c>
      <c r="D2970" s="29" t="s">
        <v>58</v>
      </c>
      <c r="F2970" t="s">
        <v>510</v>
      </c>
      <c r="G2970" t="s">
        <v>511</v>
      </c>
      <c r="H2970" t="s">
        <v>498</v>
      </c>
      <c r="I2970" t="s">
        <v>456</v>
      </c>
      <c r="J2970" t="s">
        <v>499</v>
      </c>
      <c r="K2970" t="s">
        <v>458</v>
      </c>
      <c r="N2970" t="s">
        <v>236</v>
      </c>
      <c r="O2970">
        <v>0.06</v>
      </c>
      <c r="P2970" t="s">
        <v>459</v>
      </c>
      <c r="Q2970"/>
      <c r="T2970" t="s">
        <v>460</v>
      </c>
    </row>
    <row r="2971" spans="1:20" hidden="1" x14ac:dyDescent="0.45">
      <c r="B2971" s="29" t="s">
        <v>34</v>
      </c>
      <c r="C2971" s="29" t="s">
        <v>180</v>
      </c>
      <c r="D2971" s="29" t="s">
        <v>58</v>
      </c>
      <c r="F2971" t="s">
        <v>510</v>
      </c>
      <c r="G2971" t="s">
        <v>511</v>
      </c>
      <c r="H2971" t="s">
        <v>490</v>
      </c>
      <c r="I2971" t="s">
        <v>456</v>
      </c>
      <c r="J2971" t="s">
        <v>491</v>
      </c>
      <c r="K2971" t="s">
        <v>458</v>
      </c>
      <c r="N2971" t="s">
        <v>34</v>
      </c>
      <c r="O2971">
        <v>6829.44</v>
      </c>
      <c r="P2971" t="s">
        <v>459</v>
      </c>
      <c r="Q2971"/>
      <c r="T2971" t="s">
        <v>460</v>
      </c>
    </row>
    <row r="2972" spans="1:20" hidden="1" x14ac:dyDescent="0.45">
      <c r="B2972" s="29" t="s">
        <v>26</v>
      </c>
      <c r="C2972" s="29" t="s">
        <v>180</v>
      </c>
      <c r="D2972" s="29" t="s">
        <v>58</v>
      </c>
      <c r="F2972" t="s">
        <v>510</v>
      </c>
      <c r="G2972" t="s">
        <v>511</v>
      </c>
      <c r="H2972" t="s">
        <v>490</v>
      </c>
      <c r="I2972" t="s">
        <v>456</v>
      </c>
      <c r="J2972" t="s">
        <v>491</v>
      </c>
      <c r="K2972" t="s">
        <v>458</v>
      </c>
      <c r="N2972" t="s">
        <v>26</v>
      </c>
      <c r="O2972">
        <v>35.32</v>
      </c>
      <c r="P2972" t="s">
        <v>459</v>
      </c>
      <c r="Q2972"/>
      <c r="T2972" t="s">
        <v>460</v>
      </c>
    </row>
    <row r="2973" spans="1:20" hidden="1" x14ac:dyDescent="0.45">
      <c r="B2973" s="29" t="s">
        <v>26</v>
      </c>
      <c r="C2973" s="29" t="s">
        <v>180</v>
      </c>
      <c r="D2973" s="29" t="s">
        <v>58</v>
      </c>
      <c r="F2973" t="s">
        <v>510</v>
      </c>
      <c r="G2973" t="s">
        <v>511</v>
      </c>
      <c r="H2973" t="s">
        <v>496</v>
      </c>
      <c r="I2973" t="s">
        <v>456</v>
      </c>
      <c r="J2973" t="s">
        <v>497</v>
      </c>
      <c r="K2973" t="s">
        <v>458</v>
      </c>
      <c r="N2973" t="s">
        <v>26</v>
      </c>
      <c r="O2973">
        <v>18.68</v>
      </c>
      <c r="P2973" t="s">
        <v>459</v>
      </c>
      <c r="Q2973"/>
      <c r="T2973" t="s">
        <v>460</v>
      </c>
    </row>
    <row r="2974" spans="1:20" hidden="1" x14ac:dyDescent="0.45">
      <c r="A2974" s="29" t="s">
        <v>3065</v>
      </c>
      <c r="B2974" s="29" t="s">
        <v>26</v>
      </c>
      <c r="C2974" s="29" t="s">
        <v>180</v>
      </c>
      <c r="D2974" s="29" t="s">
        <v>58</v>
      </c>
      <c r="F2974" t="s">
        <v>510</v>
      </c>
      <c r="G2974" t="s">
        <v>511</v>
      </c>
      <c r="H2974" t="s">
        <v>289</v>
      </c>
      <c r="I2974" t="s">
        <v>275</v>
      </c>
      <c r="J2974" t="s">
        <v>228</v>
      </c>
      <c r="K2974" t="s">
        <v>458</v>
      </c>
      <c r="M2974" t="s">
        <v>228</v>
      </c>
      <c r="N2974" t="s">
        <v>26</v>
      </c>
      <c r="O2974">
        <v>4</v>
      </c>
      <c r="P2974" t="s">
        <v>518</v>
      </c>
      <c r="Q2974" s="27">
        <f>O2974*1000/'Transportation Calcs'!$B$59</f>
        <v>9.1390462696296307E-5</v>
      </c>
      <c r="R2974">
        <v>2</v>
      </c>
      <c r="S2974">
        <v>8</v>
      </c>
      <c r="T2974" t="s">
        <v>1935</v>
      </c>
    </row>
    <row r="2975" spans="1:20" hidden="1" x14ac:dyDescent="0.45">
      <c r="A2975" s="29" t="s">
        <v>3065</v>
      </c>
      <c r="B2975" s="29" t="s">
        <v>25</v>
      </c>
      <c r="C2975" s="29" t="s">
        <v>180</v>
      </c>
      <c r="D2975" s="29" t="s">
        <v>58</v>
      </c>
      <c r="F2975" t="s">
        <v>510</v>
      </c>
      <c r="G2975" t="s">
        <v>511</v>
      </c>
      <c r="H2975" t="s">
        <v>289</v>
      </c>
      <c r="I2975" t="s">
        <v>275</v>
      </c>
      <c r="J2975" t="s">
        <v>228</v>
      </c>
      <c r="K2975" t="s">
        <v>458</v>
      </c>
      <c r="M2975" t="s">
        <v>228</v>
      </c>
      <c r="N2975" t="s">
        <v>25</v>
      </c>
      <c r="O2975">
        <v>1200</v>
      </c>
      <c r="P2975" t="s">
        <v>518</v>
      </c>
      <c r="Q2975" s="27">
        <f>O2975*1000/'Transportation Calcs'!$B$59</f>
        <v>2.7417138808888891E-2</v>
      </c>
      <c r="R2975">
        <v>600</v>
      </c>
      <c r="S2975">
        <v>2400</v>
      </c>
      <c r="T2975" t="s">
        <v>1935</v>
      </c>
    </row>
    <row r="2976" spans="1:20" hidden="1" x14ac:dyDescent="0.45">
      <c r="B2976" s="29" t="s">
        <v>34</v>
      </c>
      <c r="C2976" s="29" t="s">
        <v>180</v>
      </c>
      <c r="D2976" s="29" t="s">
        <v>58</v>
      </c>
      <c r="F2976" t="s">
        <v>510</v>
      </c>
      <c r="G2976" t="s">
        <v>511</v>
      </c>
      <c r="H2976" t="s">
        <v>494</v>
      </c>
      <c r="I2976" t="s">
        <v>456</v>
      </c>
      <c r="J2976" t="s">
        <v>495</v>
      </c>
      <c r="K2976" t="s">
        <v>458</v>
      </c>
      <c r="N2976" t="s">
        <v>34</v>
      </c>
      <c r="O2976">
        <v>5427.89</v>
      </c>
      <c r="P2976" t="s">
        <v>459</v>
      </c>
      <c r="Q2976"/>
      <c r="T2976" t="s">
        <v>460</v>
      </c>
    </row>
    <row r="2977" spans="2:20" hidden="1" x14ac:dyDescent="0.45">
      <c r="B2977" s="29" t="s">
        <v>29</v>
      </c>
      <c r="C2977" s="29" t="s">
        <v>180</v>
      </c>
      <c r="D2977" s="29" t="s">
        <v>58</v>
      </c>
      <c r="F2977" t="s">
        <v>510</v>
      </c>
      <c r="G2977" t="s">
        <v>511</v>
      </c>
      <c r="H2977" t="s">
        <v>494</v>
      </c>
      <c r="I2977" t="s">
        <v>456</v>
      </c>
      <c r="J2977" t="s">
        <v>495</v>
      </c>
      <c r="K2977" t="s">
        <v>458</v>
      </c>
      <c r="N2977" t="s">
        <v>29</v>
      </c>
      <c r="O2977">
        <v>1.45</v>
      </c>
      <c r="P2977" t="s">
        <v>459</v>
      </c>
      <c r="Q2977"/>
      <c r="T2977" t="s">
        <v>460</v>
      </c>
    </row>
    <row r="2978" spans="2:20" hidden="1" x14ac:dyDescent="0.45">
      <c r="B2978" s="29" t="s">
        <v>25</v>
      </c>
      <c r="C2978" s="29" t="s">
        <v>180</v>
      </c>
      <c r="D2978" s="29" t="s">
        <v>58</v>
      </c>
      <c r="F2978" t="s">
        <v>510</v>
      </c>
      <c r="G2978" t="s">
        <v>511</v>
      </c>
      <c r="H2978" t="s">
        <v>494</v>
      </c>
      <c r="I2978" t="s">
        <v>456</v>
      </c>
      <c r="J2978" t="s">
        <v>495</v>
      </c>
      <c r="K2978" t="s">
        <v>458</v>
      </c>
      <c r="N2978" t="s">
        <v>25</v>
      </c>
      <c r="O2978">
        <v>14.8</v>
      </c>
      <c r="P2978" t="s">
        <v>459</v>
      </c>
      <c r="Q2978"/>
      <c r="T2978" t="s">
        <v>460</v>
      </c>
    </row>
    <row r="2979" spans="2:20" hidden="1" x14ac:dyDescent="0.45">
      <c r="C2979" s="29" t="s">
        <v>180</v>
      </c>
      <c r="D2979" s="29" t="s">
        <v>58</v>
      </c>
      <c r="F2979" t="s">
        <v>510</v>
      </c>
      <c r="G2979" t="s">
        <v>511</v>
      </c>
      <c r="H2979" t="s">
        <v>496</v>
      </c>
      <c r="I2979" t="s">
        <v>456</v>
      </c>
      <c r="J2979" t="s">
        <v>497</v>
      </c>
      <c r="K2979" t="s">
        <v>458</v>
      </c>
      <c r="N2979" t="s">
        <v>469</v>
      </c>
      <c r="O2979">
        <v>1530.55</v>
      </c>
      <c r="P2979" t="s">
        <v>459</v>
      </c>
      <c r="Q2979"/>
      <c r="T2979" t="s">
        <v>460</v>
      </c>
    </row>
    <row r="2980" spans="2:20" hidden="1" x14ac:dyDescent="0.45">
      <c r="C2980" s="29" t="s">
        <v>180</v>
      </c>
      <c r="D2980" s="29" t="s">
        <v>58</v>
      </c>
      <c r="F2980" t="s">
        <v>510</v>
      </c>
      <c r="G2980" t="s">
        <v>511</v>
      </c>
      <c r="H2980" t="s">
        <v>496</v>
      </c>
      <c r="I2980" t="s">
        <v>456</v>
      </c>
      <c r="J2980" t="s">
        <v>497</v>
      </c>
      <c r="K2980" t="s">
        <v>458</v>
      </c>
      <c r="N2980" t="s">
        <v>483</v>
      </c>
      <c r="O2980">
        <v>1.2</v>
      </c>
      <c r="P2980" t="s">
        <v>459</v>
      </c>
      <c r="Q2980"/>
      <c r="T2980" t="s">
        <v>460</v>
      </c>
    </row>
    <row r="2981" spans="2:20" hidden="1" x14ac:dyDescent="0.45">
      <c r="C2981" s="29" t="s">
        <v>180</v>
      </c>
      <c r="D2981" s="29" t="s">
        <v>58</v>
      </c>
      <c r="F2981" t="s">
        <v>510</v>
      </c>
      <c r="G2981" t="s">
        <v>511</v>
      </c>
      <c r="H2981" t="s">
        <v>498</v>
      </c>
      <c r="I2981" t="s">
        <v>456</v>
      </c>
      <c r="J2981" t="s">
        <v>499</v>
      </c>
      <c r="K2981" t="s">
        <v>458</v>
      </c>
      <c r="N2981" t="s">
        <v>472</v>
      </c>
      <c r="O2981">
        <v>847.24</v>
      </c>
      <c r="P2981" t="s">
        <v>459</v>
      </c>
      <c r="Q2981"/>
      <c r="T2981" t="s">
        <v>460</v>
      </c>
    </row>
    <row r="2982" spans="2:20" hidden="1" x14ac:dyDescent="0.45">
      <c r="B2982" s="29" t="s">
        <v>34</v>
      </c>
      <c r="C2982" s="29" t="s">
        <v>180</v>
      </c>
      <c r="D2982" s="29" t="s">
        <v>58</v>
      </c>
      <c r="F2982" t="s">
        <v>510</v>
      </c>
      <c r="G2982" t="s">
        <v>511</v>
      </c>
      <c r="H2982" t="s">
        <v>496</v>
      </c>
      <c r="I2982" t="s">
        <v>456</v>
      </c>
      <c r="J2982" t="s">
        <v>497</v>
      </c>
      <c r="K2982" t="s">
        <v>458</v>
      </c>
      <c r="N2982" t="s">
        <v>34</v>
      </c>
      <c r="O2982">
        <v>4821.24</v>
      </c>
      <c r="P2982" t="s">
        <v>459</v>
      </c>
      <c r="Q2982"/>
      <c r="T2982" t="s">
        <v>460</v>
      </c>
    </row>
    <row r="2983" spans="2:20" hidden="1" x14ac:dyDescent="0.45">
      <c r="C2983" s="29" t="s">
        <v>180</v>
      </c>
      <c r="D2983" s="29" t="s">
        <v>58</v>
      </c>
      <c r="F2983" t="s">
        <v>510</v>
      </c>
      <c r="G2983" t="s">
        <v>511</v>
      </c>
      <c r="H2983" t="s">
        <v>494</v>
      </c>
      <c r="I2983" t="s">
        <v>456</v>
      </c>
      <c r="J2983" t="s">
        <v>495</v>
      </c>
      <c r="K2983" t="s">
        <v>458</v>
      </c>
      <c r="N2983" t="s">
        <v>483</v>
      </c>
      <c r="O2983">
        <v>1.25</v>
      </c>
      <c r="P2983" t="s">
        <v>459</v>
      </c>
      <c r="Q2983"/>
      <c r="T2983" t="s">
        <v>460</v>
      </c>
    </row>
    <row r="2984" spans="2:20" hidden="1" x14ac:dyDescent="0.45">
      <c r="C2984" s="29" t="s">
        <v>180</v>
      </c>
      <c r="D2984" s="29" t="s">
        <v>58</v>
      </c>
      <c r="F2984" t="s">
        <v>510</v>
      </c>
      <c r="G2984" t="s">
        <v>511</v>
      </c>
      <c r="H2984" t="s">
        <v>1933</v>
      </c>
      <c r="I2984" t="s">
        <v>456</v>
      </c>
      <c r="J2984" t="s">
        <v>1934</v>
      </c>
      <c r="K2984" t="s">
        <v>458</v>
      </c>
      <c r="N2984" t="s">
        <v>472</v>
      </c>
      <c r="O2984">
        <v>1014.32</v>
      </c>
      <c r="P2984" t="s">
        <v>459</v>
      </c>
      <c r="Q2984"/>
      <c r="T2984" t="s">
        <v>460</v>
      </c>
    </row>
    <row r="2985" spans="2:20" hidden="1" x14ac:dyDescent="0.45">
      <c r="B2985" s="29" t="s">
        <v>26</v>
      </c>
      <c r="C2985" s="29" t="s">
        <v>180</v>
      </c>
      <c r="D2985" s="29" t="s">
        <v>58</v>
      </c>
      <c r="F2985" t="s">
        <v>510</v>
      </c>
      <c r="G2985" t="s">
        <v>511</v>
      </c>
      <c r="H2985" t="s">
        <v>504</v>
      </c>
      <c r="I2985" t="s">
        <v>456</v>
      </c>
      <c r="J2985" t="s">
        <v>505</v>
      </c>
      <c r="K2985" t="s">
        <v>458</v>
      </c>
      <c r="N2985" t="s">
        <v>26</v>
      </c>
      <c r="O2985">
        <v>47.54</v>
      </c>
      <c r="P2985" t="s">
        <v>459</v>
      </c>
      <c r="Q2985"/>
      <c r="T2985" t="s">
        <v>460</v>
      </c>
    </row>
    <row r="2986" spans="2:20" hidden="1" x14ac:dyDescent="0.45">
      <c r="B2986" s="29" t="s">
        <v>25</v>
      </c>
      <c r="C2986" s="29" t="s">
        <v>180</v>
      </c>
      <c r="D2986" s="29" t="s">
        <v>58</v>
      </c>
      <c r="F2986" t="s">
        <v>510</v>
      </c>
      <c r="G2986" t="s">
        <v>511</v>
      </c>
      <c r="H2986" t="s">
        <v>504</v>
      </c>
      <c r="I2986" t="s">
        <v>456</v>
      </c>
      <c r="J2986" t="s">
        <v>505</v>
      </c>
      <c r="K2986" t="s">
        <v>458</v>
      </c>
      <c r="N2986" t="s">
        <v>25</v>
      </c>
      <c r="O2986">
        <v>27.46</v>
      </c>
      <c r="P2986" t="s">
        <v>459</v>
      </c>
      <c r="Q2986"/>
      <c r="T2986" t="s">
        <v>460</v>
      </c>
    </row>
    <row r="2987" spans="2:20" hidden="1" x14ac:dyDescent="0.45">
      <c r="C2987" s="29" t="s">
        <v>180</v>
      </c>
      <c r="D2987" s="29" t="s">
        <v>58</v>
      </c>
      <c r="F2987" t="s">
        <v>510</v>
      </c>
      <c r="G2987" t="s">
        <v>511</v>
      </c>
      <c r="H2987" t="s">
        <v>512</v>
      </c>
      <c r="I2987" t="s">
        <v>456</v>
      </c>
      <c r="J2987" t="s">
        <v>513</v>
      </c>
      <c r="K2987" t="s">
        <v>458</v>
      </c>
      <c r="N2987" t="s">
        <v>469</v>
      </c>
      <c r="O2987">
        <v>3319.68</v>
      </c>
      <c r="P2987" t="s">
        <v>459</v>
      </c>
      <c r="Q2987"/>
      <c r="T2987" t="s">
        <v>460</v>
      </c>
    </row>
    <row r="2988" spans="2:20" hidden="1" x14ac:dyDescent="0.45">
      <c r="B2988" s="29" t="s">
        <v>29</v>
      </c>
      <c r="C2988" s="29" t="s">
        <v>180</v>
      </c>
      <c r="D2988" s="29" t="s">
        <v>58</v>
      </c>
      <c r="F2988" t="s">
        <v>510</v>
      </c>
      <c r="G2988" t="s">
        <v>511</v>
      </c>
      <c r="H2988" t="s">
        <v>1933</v>
      </c>
      <c r="I2988" t="s">
        <v>456</v>
      </c>
      <c r="J2988" t="s">
        <v>1934</v>
      </c>
      <c r="K2988" t="s">
        <v>458</v>
      </c>
      <c r="N2988" t="s">
        <v>29</v>
      </c>
      <c r="O2988">
        <v>0.69</v>
      </c>
      <c r="P2988" t="s">
        <v>459</v>
      </c>
      <c r="Q2988"/>
      <c r="T2988" t="s">
        <v>460</v>
      </c>
    </row>
    <row r="2989" spans="2:20" hidden="1" x14ac:dyDescent="0.45">
      <c r="B2989" s="29" t="s">
        <v>34</v>
      </c>
      <c r="C2989" s="29" t="s">
        <v>180</v>
      </c>
      <c r="D2989" s="29" t="s">
        <v>58</v>
      </c>
      <c r="F2989" t="s">
        <v>510</v>
      </c>
      <c r="G2989" t="s">
        <v>511</v>
      </c>
      <c r="H2989" t="s">
        <v>1936</v>
      </c>
      <c r="I2989" t="s">
        <v>456</v>
      </c>
      <c r="J2989" t="s">
        <v>1937</v>
      </c>
      <c r="K2989" t="s">
        <v>458</v>
      </c>
      <c r="N2989" t="s">
        <v>34</v>
      </c>
      <c r="O2989">
        <v>10329.23</v>
      </c>
      <c r="P2989" t="s">
        <v>459</v>
      </c>
      <c r="Q2989"/>
      <c r="T2989" t="s">
        <v>460</v>
      </c>
    </row>
    <row r="2990" spans="2:20" hidden="1" x14ac:dyDescent="0.45">
      <c r="C2990" s="29" t="s">
        <v>180</v>
      </c>
      <c r="D2990" s="29" t="s">
        <v>58</v>
      </c>
      <c r="F2990" t="s">
        <v>510</v>
      </c>
      <c r="G2990" t="s">
        <v>511</v>
      </c>
      <c r="H2990" t="s">
        <v>473</v>
      </c>
      <c r="I2990" t="s">
        <v>456</v>
      </c>
      <c r="J2990" t="s">
        <v>474</v>
      </c>
      <c r="K2990" t="s">
        <v>458</v>
      </c>
      <c r="N2990" t="s">
        <v>472</v>
      </c>
      <c r="O2990">
        <v>5095.1499999999996</v>
      </c>
      <c r="P2990" t="s">
        <v>459</v>
      </c>
      <c r="Q2990"/>
      <c r="T2990" t="s">
        <v>460</v>
      </c>
    </row>
    <row r="2991" spans="2:20" hidden="1" x14ac:dyDescent="0.45">
      <c r="C2991" s="29" t="s">
        <v>180</v>
      </c>
      <c r="D2991" s="29" t="s">
        <v>58</v>
      </c>
      <c r="F2991" t="s">
        <v>510</v>
      </c>
      <c r="G2991" t="s">
        <v>511</v>
      </c>
      <c r="H2991" t="s">
        <v>1933</v>
      </c>
      <c r="I2991" t="s">
        <v>456</v>
      </c>
      <c r="J2991" t="s">
        <v>1934</v>
      </c>
      <c r="K2991" t="s">
        <v>458</v>
      </c>
      <c r="N2991" t="s">
        <v>469</v>
      </c>
      <c r="O2991">
        <v>824.65</v>
      </c>
      <c r="P2991" t="s">
        <v>459</v>
      </c>
      <c r="Q2991"/>
      <c r="T2991" t="s">
        <v>460</v>
      </c>
    </row>
    <row r="2992" spans="2:20" hidden="1" x14ac:dyDescent="0.45">
      <c r="C2992" s="29" t="s">
        <v>180</v>
      </c>
      <c r="D2992" s="29" t="s">
        <v>58</v>
      </c>
      <c r="F2992" t="s">
        <v>510</v>
      </c>
      <c r="G2992" t="s">
        <v>511</v>
      </c>
      <c r="H2992" t="s">
        <v>473</v>
      </c>
      <c r="I2992" t="s">
        <v>456</v>
      </c>
      <c r="J2992" t="s">
        <v>474</v>
      </c>
      <c r="K2992" t="s">
        <v>458</v>
      </c>
      <c r="N2992" t="s">
        <v>236</v>
      </c>
      <c r="O2992">
        <v>0.25</v>
      </c>
      <c r="P2992" t="s">
        <v>459</v>
      </c>
      <c r="Q2992"/>
      <c r="T2992" t="s">
        <v>460</v>
      </c>
    </row>
    <row r="2993" spans="2:20" hidden="1" x14ac:dyDescent="0.45">
      <c r="C2993" s="29" t="s">
        <v>70</v>
      </c>
      <c r="D2993" s="29" t="s">
        <v>55</v>
      </c>
      <c r="F2993" t="s">
        <v>520</v>
      </c>
      <c r="G2993" t="s">
        <v>521</v>
      </c>
      <c r="H2993" t="s">
        <v>1938</v>
      </c>
      <c r="I2993" t="s">
        <v>225</v>
      </c>
      <c r="J2993" t="s">
        <v>523</v>
      </c>
      <c r="K2993" t="s">
        <v>524</v>
      </c>
      <c r="L2993" t="s">
        <v>727</v>
      </c>
      <c r="M2993" t="s">
        <v>228</v>
      </c>
      <c r="N2993" t="s">
        <v>264</v>
      </c>
      <c r="O2993" s="27">
        <v>3.2000000000000001E-7</v>
      </c>
      <c r="P2993" t="s">
        <v>526</v>
      </c>
      <c r="Q2993" s="27">
        <f>O2993*km_per_mile*'Transportation Calcs'!$E$6</f>
        <v>2.0492332238778255E-10</v>
      </c>
      <c r="T2993" t="s">
        <v>527</v>
      </c>
    </row>
    <row r="2994" spans="2:20" hidden="1" x14ac:dyDescent="0.45">
      <c r="C2994" s="29" t="s">
        <v>70</v>
      </c>
      <c r="D2994" s="29" t="s">
        <v>55</v>
      </c>
      <c r="F2994" t="s">
        <v>520</v>
      </c>
      <c r="G2994" t="s">
        <v>521</v>
      </c>
      <c r="H2994" t="s">
        <v>522</v>
      </c>
      <c r="I2994" t="s">
        <v>225</v>
      </c>
      <c r="J2994" t="s">
        <v>523</v>
      </c>
      <c r="K2994" t="s">
        <v>524</v>
      </c>
      <c r="L2994" t="s">
        <v>525</v>
      </c>
      <c r="M2994" t="s">
        <v>228</v>
      </c>
      <c r="N2994" t="s">
        <v>272</v>
      </c>
      <c r="O2994" s="27">
        <v>1.0300000000000001E-6</v>
      </c>
      <c r="P2994" t="s">
        <v>526</v>
      </c>
      <c r="Q2994" s="27">
        <f>O2994*km_per_mile*'Transportation Calcs'!$E$6</f>
        <v>6.595969439356751E-10</v>
      </c>
      <c r="T2994" t="s">
        <v>527</v>
      </c>
    </row>
    <row r="2995" spans="2:20" hidden="1" x14ac:dyDescent="0.45">
      <c r="C2995" s="29" t="s">
        <v>70</v>
      </c>
      <c r="D2995" s="29" t="s">
        <v>55</v>
      </c>
      <c r="F2995" t="s">
        <v>520</v>
      </c>
      <c r="G2995" t="s">
        <v>521</v>
      </c>
      <c r="H2995" t="s">
        <v>1938</v>
      </c>
      <c r="I2995" t="s">
        <v>225</v>
      </c>
      <c r="J2995" t="s">
        <v>523</v>
      </c>
      <c r="K2995" t="s">
        <v>524</v>
      </c>
      <c r="L2995" t="s">
        <v>727</v>
      </c>
      <c r="M2995" t="s">
        <v>228</v>
      </c>
      <c r="N2995" t="s">
        <v>272</v>
      </c>
      <c r="O2995" s="27">
        <v>3.9000000000000002E-7</v>
      </c>
      <c r="P2995" t="s">
        <v>526</v>
      </c>
      <c r="Q2995" s="27">
        <f>O2995*km_per_mile*'Transportation Calcs'!$E$6</f>
        <v>2.4975029916010995E-10</v>
      </c>
      <c r="T2995" t="s">
        <v>527</v>
      </c>
    </row>
    <row r="2996" spans="2:20" hidden="1" x14ac:dyDescent="0.45">
      <c r="C2996" s="29" t="s">
        <v>70</v>
      </c>
      <c r="D2996" s="29" t="s">
        <v>55</v>
      </c>
      <c r="F2996" t="s">
        <v>520</v>
      </c>
      <c r="G2996" t="s">
        <v>521</v>
      </c>
      <c r="H2996" t="s">
        <v>534</v>
      </c>
      <c r="I2996" t="s">
        <v>225</v>
      </c>
      <c r="J2996" t="s">
        <v>523</v>
      </c>
      <c r="K2996" t="s">
        <v>524</v>
      </c>
      <c r="L2996" t="s">
        <v>535</v>
      </c>
      <c r="M2996" t="s">
        <v>228</v>
      </c>
      <c r="N2996" t="s">
        <v>264</v>
      </c>
      <c r="O2996" s="27">
        <v>3.2000000000000001E-7</v>
      </c>
      <c r="P2996" t="s">
        <v>526</v>
      </c>
      <c r="Q2996" s="27">
        <f>O2996*km_per_mile*'Transportation Calcs'!$E$6</f>
        <v>2.0492332238778255E-10</v>
      </c>
      <c r="T2996" t="s">
        <v>527</v>
      </c>
    </row>
    <row r="2997" spans="2:20" hidden="1" x14ac:dyDescent="0.45">
      <c r="C2997" s="29" t="s">
        <v>70</v>
      </c>
      <c r="D2997" s="29" t="s">
        <v>55</v>
      </c>
      <c r="F2997" t="s">
        <v>520</v>
      </c>
      <c r="G2997" t="s">
        <v>521</v>
      </c>
      <c r="H2997" t="s">
        <v>543</v>
      </c>
      <c r="I2997" t="s">
        <v>225</v>
      </c>
      <c r="J2997" t="s">
        <v>523</v>
      </c>
      <c r="K2997" t="s">
        <v>524</v>
      </c>
      <c r="L2997" t="s">
        <v>544</v>
      </c>
      <c r="M2997" t="s">
        <v>228</v>
      </c>
      <c r="N2997" t="s">
        <v>272</v>
      </c>
      <c r="O2997" s="27">
        <v>1.0300000000000001E-6</v>
      </c>
      <c r="P2997" t="s">
        <v>526</v>
      </c>
      <c r="Q2997" s="27">
        <f>O2997*km_per_mile*'Transportation Calcs'!$E$6</f>
        <v>6.595969439356751E-10</v>
      </c>
      <c r="T2997" t="s">
        <v>527</v>
      </c>
    </row>
    <row r="2998" spans="2:20" hidden="1" x14ac:dyDescent="0.45">
      <c r="B2998" s="29" t="s">
        <v>43</v>
      </c>
      <c r="C2998" s="29" t="s">
        <v>70</v>
      </c>
      <c r="D2998" s="29" t="s">
        <v>55</v>
      </c>
      <c r="F2998" t="s">
        <v>520</v>
      </c>
      <c r="G2998" t="s">
        <v>521</v>
      </c>
      <c r="H2998" t="s">
        <v>1939</v>
      </c>
      <c r="I2998" t="s">
        <v>225</v>
      </c>
      <c r="J2998" t="s">
        <v>523</v>
      </c>
      <c r="K2998" t="s">
        <v>524</v>
      </c>
      <c r="L2998" t="s">
        <v>1940</v>
      </c>
      <c r="M2998" t="s">
        <v>228</v>
      </c>
      <c r="N2998" t="s">
        <v>28</v>
      </c>
      <c r="O2998">
        <v>1.4E-3</v>
      </c>
      <c r="P2998" t="s">
        <v>526</v>
      </c>
      <c r="Q2998" s="27">
        <f>O2998*km_per_mile*'Transportation Calcs'!$E$6</f>
        <v>8.9653953544654864E-7</v>
      </c>
      <c r="T2998" t="s">
        <v>536</v>
      </c>
    </row>
    <row r="2999" spans="2:20" hidden="1" x14ac:dyDescent="0.45">
      <c r="C2999" s="29" t="s">
        <v>70</v>
      </c>
      <c r="D2999" s="29" t="s">
        <v>55</v>
      </c>
      <c r="F2999" t="s">
        <v>520</v>
      </c>
      <c r="G2999" t="s">
        <v>521</v>
      </c>
      <c r="H2999" t="s">
        <v>545</v>
      </c>
      <c r="I2999" t="s">
        <v>225</v>
      </c>
      <c r="J2999" t="s">
        <v>523</v>
      </c>
      <c r="K2999" t="s">
        <v>524</v>
      </c>
      <c r="L2999" t="s">
        <v>546</v>
      </c>
      <c r="M2999" t="s">
        <v>228</v>
      </c>
      <c r="N2999" t="s">
        <v>358</v>
      </c>
      <c r="O2999" s="27">
        <v>2.9999999999999999E-7</v>
      </c>
      <c r="P2999" t="s">
        <v>526</v>
      </c>
      <c r="Q2999" s="27">
        <f>O2999*km_per_mile*'Transportation Calcs'!$E$6</f>
        <v>1.9211561473854611E-10</v>
      </c>
      <c r="T2999" t="s">
        <v>527</v>
      </c>
    </row>
    <row r="3000" spans="2:20" hidden="1" x14ac:dyDescent="0.45">
      <c r="C3000" s="29" t="s">
        <v>70</v>
      </c>
      <c r="D3000" s="29" t="s">
        <v>55</v>
      </c>
      <c r="F3000" t="s">
        <v>520</v>
      </c>
      <c r="G3000" t="s">
        <v>521</v>
      </c>
      <c r="H3000" t="s">
        <v>575</v>
      </c>
      <c r="I3000" t="s">
        <v>225</v>
      </c>
      <c r="J3000" t="s">
        <v>523</v>
      </c>
      <c r="K3000" t="s">
        <v>524</v>
      </c>
      <c r="L3000" t="s">
        <v>576</v>
      </c>
      <c r="M3000" t="s">
        <v>228</v>
      </c>
      <c r="N3000" t="s">
        <v>358</v>
      </c>
      <c r="O3000" s="27">
        <v>2.6E-7</v>
      </c>
      <c r="P3000" t="s">
        <v>526</v>
      </c>
      <c r="Q3000" s="27">
        <f>O3000*km_per_mile*'Transportation Calcs'!$E$6</f>
        <v>1.6650019944007331E-10</v>
      </c>
      <c r="T3000" t="s">
        <v>527</v>
      </c>
    </row>
    <row r="3001" spans="2:20" hidden="1" x14ac:dyDescent="0.45">
      <c r="C3001" s="29" t="s">
        <v>70</v>
      </c>
      <c r="D3001" s="29" t="s">
        <v>55</v>
      </c>
      <c r="F3001" t="s">
        <v>520</v>
      </c>
      <c r="G3001" t="s">
        <v>521</v>
      </c>
      <c r="H3001" t="s">
        <v>1941</v>
      </c>
      <c r="I3001" t="s">
        <v>225</v>
      </c>
      <c r="J3001" t="s">
        <v>523</v>
      </c>
      <c r="K3001" t="s">
        <v>524</v>
      </c>
      <c r="L3001" t="s">
        <v>725</v>
      </c>
      <c r="M3001" t="s">
        <v>228</v>
      </c>
      <c r="N3001" t="s">
        <v>249</v>
      </c>
      <c r="O3001" s="27">
        <v>3.5999999999999999E-7</v>
      </c>
      <c r="P3001" t="s">
        <v>526</v>
      </c>
      <c r="Q3001" s="27">
        <f>O3001*km_per_mile*'Transportation Calcs'!$E$6</f>
        <v>2.3053873768625535E-10</v>
      </c>
      <c r="T3001" t="s">
        <v>527</v>
      </c>
    </row>
    <row r="3002" spans="2:20" hidden="1" x14ac:dyDescent="0.45">
      <c r="B3002" s="29" t="s">
        <v>43</v>
      </c>
      <c r="C3002" s="29" t="s">
        <v>70</v>
      </c>
      <c r="D3002" s="29" t="s">
        <v>55</v>
      </c>
      <c r="F3002" t="s">
        <v>520</v>
      </c>
      <c r="G3002" t="s">
        <v>521</v>
      </c>
      <c r="H3002" t="s">
        <v>563</v>
      </c>
      <c r="I3002" t="s">
        <v>225</v>
      </c>
      <c r="J3002" t="s">
        <v>523</v>
      </c>
      <c r="K3002" t="s">
        <v>524</v>
      </c>
      <c r="L3002" t="s">
        <v>564</v>
      </c>
      <c r="M3002" t="s">
        <v>228</v>
      </c>
      <c r="N3002" t="s">
        <v>28</v>
      </c>
      <c r="O3002">
        <v>2.2000000000000001E-3</v>
      </c>
      <c r="P3002" t="s">
        <v>526</v>
      </c>
      <c r="Q3002" s="27">
        <f>O3002*km_per_mile*'Transportation Calcs'!$E$6</f>
        <v>1.408847841416005E-6</v>
      </c>
      <c r="T3002" t="s">
        <v>536</v>
      </c>
    </row>
    <row r="3003" spans="2:20" hidden="1" x14ac:dyDescent="0.45">
      <c r="B3003" s="29" t="s">
        <v>43</v>
      </c>
      <c r="C3003" s="29" t="s">
        <v>70</v>
      </c>
      <c r="D3003" s="29" t="s">
        <v>55</v>
      </c>
      <c r="F3003" t="s">
        <v>520</v>
      </c>
      <c r="G3003" t="s">
        <v>521</v>
      </c>
      <c r="H3003" t="s">
        <v>559</v>
      </c>
      <c r="I3003" t="s">
        <v>225</v>
      </c>
      <c r="J3003" t="s">
        <v>523</v>
      </c>
      <c r="K3003" t="s">
        <v>524</v>
      </c>
      <c r="L3003" t="s">
        <v>560</v>
      </c>
      <c r="M3003" t="s">
        <v>228</v>
      </c>
      <c r="N3003" t="s">
        <v>28</v>
      </c>
      <c r="O3003">
        <v>2.2000000000000001E-3</v>
      </c>
      <c r="P3003" t="s">
        <v>526</v>
      </c>
      <c r="Q3003" s="27">
        <f>O3003*km_per_mile*'Transportation Calcs'!$E$6</f>
        <v>1.408847841416005E-6</v>
      </c>
      <c r="T3003" t="s">
        <v>536</v>
      </c>
    </row>
    <row r="3004" spans="2:20" hidden="1" x14ac:dyDescent="0.45">
      <c r="C3004" s="29" t="s">
        <v>70</v>
      </c>
      <c r="D3004" s="29" t="s">
        <v>55</v>
      </c>
      <c r="F3004" t="s">
        <v>520</v>
      </c>
      <c r="G3004" t="s">
        <v>521</v>
      </c>
      <c r="H3004" t="s">
        <v>559</v>
      </c>
      <c r="I3004" t="s">
        <v>225</v>
      </c>
      <c r="J3004" t="s">
        <v>523</v>
      </c>
      <c r="K3004" t="s">
        <v>524</v>
      </c>
      <c r="L3004" t="s">
        <v>560</v>
      </c>
      <c r="M3004" t="s">
        <v>228</v>
      </c>
      <c r="N3004" t="s">
        <v>272</v>
      </c>
      <c r="O3004" s="27">
        <v>3.9000000000000002E-7</v>
      </c>
      <c r="P3004" t="s">
        <v>526</v>
      </c>
      <c r="Q3004" s="27">
        <f>O3004*km_per_mile*'Transportation Calcs'!$E$6</f>
        <v>2.4975029916010995E-10</v>
      </c>
      <c r="T3004" t="s">
        <v>527</v>
      </c>
    </row>
    <row r="3005" spans="2:20" hidden="1" x14ac:dyDescent="0.45">
      <c r="C3005" s="29" t="s">
        <v>70</v>
      </c>
      <c r="D3005" s="29" t="s">
        <v>55</v>
      </c>
      <c r="F3005" t="s">
        <v>520</v>
      </c>
      <c r="G3005" t="s">
        <v>521</v>
      </c>
      <c r="H3005" t="s">
        <v>559</v>
      </c>
      <c r="I3005" t="s">
        <v>225</v>
      </c>
      <c r="J3005" t="s">
        <v>523</v>
      </c>
      <c r="K3005" t="s">
        <v>524</v>
      </c>
      <c r="L3005" t="s">
        <v>560</v>
      </c>
      <c r="M3005" t="s">
        <v>228</v>
      </c>
      <c r="N3005" t="s">
        <v>264</v>
      </c>
      <c r="O3005" s="27">
        <v>3.2000000000000001E-7</v>
      </c>
      <c r="P3005" t="s">
        <v>526</v>
      </c>
      <c r="Q3005" s="27">
        <f>O3005*km_per_mile*'Transportation Calcs'!$E$6</f>
        <v>2.0492332238778255E-10</v>
      </c>
      <c r="T3005" t="s">
        <v>527</v>
      </c>
    </row>
    <row r="3006" spans="2:20" hidden="1" x14ac:dyDescent="0.45">
      <c r="C3006" s="29" t="s">
        <v>70</v>
      </c>
      <c r="D3006" s="29" t="s">
        <v>55</v>
      </c>
      <c r="F3006" t="s">
        <v>520</v>
      </c>
      <c r="G3006" t="s">
        <v>521</v>
      </c>
      <c r="H3006" t="s">
        <v>561</v>
      </c>
      <c r="I3006" t="s">
        <v>225</v>
      </c>
      <c r="J3006" t="s">
        <v>523</v>
      </c>
      <c r="K3006" t="s">
        <v>524</v>
      </c>
      <c r="L3006" t="s">
        <v>562</v>
      </c>
      <c r="M3006" t="s">
        <v>228</v>
      </c>
      <c r="N3006" t="s">
        <v>358</v>
      </c>
      <c r="O3006" s="27">
        <v>2.6E-7</v>
      </c>
      <c r="P3006" t="s">
        <v>526</v>
      </c>
      <c r="Q3006" s="27">
        <f>O3006*km_per_mile*'Transportation Calcs'!$E$6</f>
        <v>1.6650019944007331E-10</v>
      </c>
      <c r="T3006" t="s">
        <v>527</v>
      </c>
    </row>
    <row r="3007" spans="2:20" hidden="1" x14ac:dyDescent="0.45">
      <c r="C3007" s="29" t="s">
        <v>70</v>
      </c>
      <c r="D3007" s="29" t="s">
        <v>55</v>
      </c>
      <c r="F3007" t="s">
        <v>520</v>
      </c>
      <c r="G3007" t="s">
        <v>521</v>
      </c>
      <c r="H3007" t="s">
        <v>1942</v>
      </c>
      <c r="I3007" t="s">
        <v>225</v>
      </c>
      <c r="J3007" t="s">
        <v>523</v>
      </c>
      <c r="K3007" t="s">
        <v>524</v>
      </c>
      <c r="L3007" t="s">
        <v>722</v>
      </c>
      <c r="M3007" t="s">
        <v>228</v>
      </c>
      <c r="N3007" t="s">
        <v>264</v>
      </c>
      <c r="O3007" s="27">
        <v>4.7999999999999996E-7</v>
      </c>
      <c r="P3007" t="s">
        <v>526</v>
      </c>
      <c r="Q3007" s="27">
        <f>O3007*km_per_mile*'Transportation Calcs'!$E$6</f>
        <v>3.0738498358167373E-10</v>
      </c>
      <c r="T3007" t="s">
        <v>527</v>
      </c>
    </row>
    <row r="3008" spans="2:20" hidden="1" x14ac:dyDescent="0.45">
      <c r="C3008" s="29" t="s">
        <v>70</v>
      </c>
      <c r="D3008" s="29" t="s">
        <v>55</v>
      </c>
      <c r="F3008" t="s">
        <v>520</v>
      </c>
      <c r="G3008" t="s">
        <v>521</v>
      </c>
      <c r="H3008" t="s">
        <v>569</v>
      </c>
      <c r="I3008" t="s">
        <v>225</v>
      </c>
      <c r="J3008" t="s">
        <v>523</v>
      </c>
      <c r="K3008" t="s">
        <v>524</v>
      </c>
      <c r="L3008" t="s">
        <v>570</v>
      </c>
      <c r="M3008" t="s">
        <v>228</v>
      </c>
      <c r="N3008" t="s">
        <v>249</v>
      </c>
      <c r="O3008" s="27">
        <v>8.8000000000000004E-7</v>
      </c>
      <c r="P3008" t="s">
        <v>526</v>
      </c>
      <c r="Q3008" s="27">
        <f>O3008*km_per_mile*'Transportation Calcs'!$E$6</f>
        <v>5.6353913656640202E-10</v>
      </c>
      <c r="T3008" t="s">
        <v>527</v>
      </c>
    </row>
    <row r="3009" spans="2:20" hidden="1" x14ac:dyDescent="0.45">
      <c r="C3009" s="29" t="s">
        <v>70</v>
      </c>
      <c r="D3009" s="29" t="s">
        <v>55</v>
      </c>
      <c r="F3009" t="s">
        <v>520</v>
      </c>
      <c r="G3009" t="s">
        <v>521</v>
      </c>
      <c r="H3009" t="s">
        <v>1943</v>
      </c>
      <c r="I3009" t="s">
        <v>225</v>
      </c>
      <c r="J3009" t="s">
        <v>523</v>
      </c>
      <c r="K3009" t="s">
        <v>524</v>
      </c>
      <c r="L3009" t="s">
        <v>730</v>
      </c>
      <c r="M3009" t="s">
        <v>228</v>
      </c>
      <c r="N3009" t="s">
        <v>249</v>
      </c>
      <c r="O3009" s="27">
        <v>8.8000000000000004E-7</v>
      </c>
      <c r="P3009" t="s">
        <v>526</v>
      </c>
      <c r="Q3009" s="27">
        <f>O3009*km_per_mile*'Transportation Calcs'!$E$6</f>
        <v>5.6353913656640202E-10</v>
      </c>
      <c r="T3009" t="s">
        <v>527</v>
      </c>
    </row>
    <row r="3010" spans="2:20" hidden="1" x14ac:dyDescent="0.45">
      <c r="C3010" s="29" t="s">
        <v>70</v>
      </c>
      <c r="D3010" s="29" t="s">
        <v>55</v>
      </c>
      <c r="F3010" t="s">
        <v>520</v>
      </c>
      <c r="G3010" t="s">
        <v>521</v>
      </c>
      <c r="H3010" t="s">
        <v>1943</v>
      </c>
      <c r="I3010" t="s">
        <v>225</v>
      </c>
      <c r="J3010" t="s">
        <v>523</v>
      </c>
      <c r="K3010" t="s">
        <v>524</v>
      </c>
      <c r="L3010" t="s">
        <v>730</v>
      </c>
      <c r="M3010" t="s">
        <v>228</v>
      </c>
      <c r="N3010" t="s">
        <v>264</v>
      </c>
      <c r="O3010" s="27">
        <v>4.7999999999999996E-7</v>
      </c>
      <c r="P3010" t="s">
        <v>526</v>
      </c>
      <c r="Q3010" s="27">
        <f>O3010*km_per_mile*'Transportation Calcs'!$E$6</f>
        <v>3.0738498358167373E-10</v>
      </c>
      <c r="T3010" t="s">
        <v>527</v>
      </c>
    </row>
    <row r="3011" spans="2:20" hidden="1" x14ac:dyDescent="0.45">
      <c r="C3011" s="29" t="s">
        <v>70</v>
      </c>
      <c r="D3011" s="29" t="s">
        <v>53</v>
      </c>
      <c r="F3011" t="s">
        <v>520</v>
      </c>
      <c r="G3011" t="s">
        <v>521</v>
      </c>
      <c r="H3011" t="s">
        <v>1944</v>
      </c>
      <c r="I3011" t="s">
        <v>225</v>
      </c>
      <c r="J3011" t="s">
        <v>523</v>
      </c>
      <c r="K3011" t="s">
        <v>35</v>
      </c>
      <c r="L3011" t="s">
        <v>1945</v>
      </c>
      <c r="M3011" t="s">
        <v>228</v>
      </c>
      <c r="N3011" t="s">
        <v>264</v>
      </c>
      <c r="O3011" s="27">
        <v>1.7400000000000001E-6</v>
      </c>
      <c r="P3011" t="s">
        <v>526</v>
      </c>
      <c r="Q3011" s="27">
        <f>O3011*km_per_mile*'Transportation Calcs'!$F$6</f>
        <v>1.2776975108839402E-9</v>
      </c>
      <c r="T3011" t="s">
        <v>527</v>
      </c>
    </row>
    <row r="3012" spans="2:20" hidden="1" x14ac:dyDescent="0.45">
      <c r="C3012" s="29" t="s">
        <v>70</v>
      </c>
      <c r="D3012" s="29" t="s">
        <v>53</v>
      </c>
      <c r="F3012" t="s">
        <v>520</v>
      </c>
      <c r="G3012" t="s">
        <v>521</v>
      </c>
      <c r="H3012" t="s">
        <v>577</v>
      </c>
      <c r="I3012" t="s">
        <v>225</v>
      </c>
      <c r="J3012" t="s">
        <v>523</v>
      </c>
      <c r="K3012" t="s">
        <v>35</v>
      </c>
      <c r="L3012" t="s">
        <v>578</v>
      </c>
      <c r="M3012" t="s">
        <v>228</v>
      </c>
      <c r="N3012" t="s">
        <v>358</v>
      </c>
      <c r="O3012" s="27">
        <v>1.53E-6</v>
      </c>
      <c r="P3012" t="s">
        <v>526</v>
      </c>
      <c r="Q3012" s="27">
        <f>O3012*km_per_mile*'Transportation Calcs'!$F$6</f>
        <v>1.1234926388807059E-9</v>
      </c>
      <c r="T3012" t="s">
        <v>527</v>
      </c>
    </row>
    <row r="3013" spans="2:20" hidden="1" x14ac:dyDescent="0.45">
      <c r="C3013" s="29" t="s">
        <v>70</v>
      </c>
      <c r="D3013" s="29" t="s">
        <v>53</v>
      </c>
      <c r="F3013" t="s">
        <v>520</v>
      </c>
      <c r="G3013" t="s">
        <v>521</v>
      </c>
      <c r="H3013" t="s">
        <v>621</v>
      </c>
      <c r="I3013" t="s">
        <v>225</v>
      </c>
      <c r="J3013" t="s">
        <v>523</v>
      </c>
      <c r="K3013" t="s">
        <v>35</v>
      </c>
      <c r="L3013" t="s">
        <v>622</v>
      </c>
      <c r="M3013" t="s">
        <v>228</v>
      </c>
      <c r="N3013" t="s">
        <v>264</v>
      </c>
      <c r="O3013" s="27">
        <v>1.7400000000000001E-6</v>
      </c>
      <c r="P3013" t="s">
        <v>526</v>
      </c>
      <c r="Q3013" s="27">
        <f>O3013*km_per_mile*'Transportation Calcs'!$F$6</f>
        <v>1.2776975108839402E-9</v>
      </c>
      <c r="T3013" t="s">
        <v>527</v>
      </c>
    </row>
    <row r="3014" spans="2:20" hidden="1" x14ac:dyDescent="0.45">
      <c r="C3014" s="29" t="s">
        <v>70</v>
      </c>
      <c r="D3014" s="29" t="s">
        <v>53</v>
      </c>
      <c r="F3014" t="s">
        <v>520</v>
      </c>
      <c r="G3014" t="s">
        <v>521</v>
      </c>
      <c r="H3014" t="s">
        <v>1946</v>
      </c>
      <c r="I3014" t="s">
        <v>225</v>
      </c>
      <c r="J3014" t="s">
        <v>523</v>
      </c>
      <c r="K3014" t="s">
        <v>35</v>
      </c>
      <c r="L3014" t="s">
        <v>639</v>
      </c>
      <c r="M3014" t="s">
        <v>228</v>
      </c>
      <c r="N3014" t="s">
        <v>358</v>
      </c>
      <c r="O3014" s="27">
        <v>1.53E-6</v>
      </c>
      <c r="P3014" t="s">
        <v>526</v>
      </c>
      <c r="Q3014" s="27">
        <f>O3014*km_per_mile*'Transportation Calcs'!$F$6</f>
        <v>1.1234926388807059E-9</v>
      </c>
      <c r="T3014" t="s">
        <v>527</v>
      </c>
    </row>
    <row r="3015" spans="2:20" hidden="1" x14ac:dyDescent="0.45">
      <c r="B3015" s="29" t="s">
        <v>43</v>
      </c>
      <c r="C3015" s="29" t="s">
        <v>70</v>
      </c>
      <c r="D3015" s="29" t="s">
        <v>53</v>
      </c>
      <c r="F3015" t="s">
        <v>520</v>
      </c>
      <c r="G3015" t="s">
        <v>521</v>
      </c>
      <c r="H3015" t="s">
        <v>579</v>
      </c>
      <c r="I3015" t="s">
        <v>225</v>
      </c>
      <c r="J3015" t="s">
        <v>523</v>
      </c>
      <c r="K3015" t="s">
        <v>35</v>
      </c>
      <c r="L3015" t="s">
        <v>580</v>
      </c>
      <c r="M3015" t="s">
        <v>228</v>
      </c>
      <c r="N3015" t="s">
        <v>28</v>
      </c>
      <c r="O3015">
        <v>2.0999999999999999E-3</v>
      </c>
      <c r="P3015" t="s">
        <v>526</v>
      </c>
      <c r="Q3015" s="27">
        <f>O3015*km_per_mile*'Transportation Calcs'!$F$6</f>
        <v>1.5420487200323418E-6</v>
      </c>
      <c r="T3015" t="s">
        <v>536</v>
      </c>
    </row>
    <row r="3016" spans="2:20" hidden="1" x14ac:dyDescent="0.45">
      <c r="C3016" s="29" t="s">
        <v>70</v>
      </c>
      <c r="D3016" s="29" t="s">
        <v>53</v>
      </c>
      <c r="F3016" t="s">
        <v>520</v>
      </c>
      <c r="G3016" t="s">
        <v>521</v>
      </c>
      <c r="H3016" t="s">
        <v>603</v>
      </c>
      <c r="I3016" t="s">
        <v>225</v>
      </c>
      <c r="J3016" t="s">
        <v>523</v>
      </c>
      <c r="K3016" t="s">
        <v>35</v>
      </c>
      <c r="L3016" t="s">
        <v>604</v>
      </c>
      <c r="M3016" t="s">
        <v>228</v>
      </c>
      <c r="N3016" t="s">
        <v>249</v>
      </c>
      <c r="O3016" s="27">
        <v>1.95E-6</v>
      </c>
      <c r="P3016" t="s">
        <v>526</v>
      </c>
      <c r="Q3016" s="27">
        <f>O3016*km_per_mile*'Transportation Calcs'!$F$6</f>
        <v>1.4319023828871745E-9</v>
      </c>
      <c r="T3016" t="s">
        <v>527</v>
      </c>
    </row>
    <row r="3017" spans="2:20" hidden="1" x14ac:dyDescent="0.45">
      <c r="C3017" s="29" t="s">
        <v>70</v>
      </c>
      <c r="D3017" s="29" t="s">
        <v>53</v>
      </c>
      <c r="F3017" t="s">
        <v>520</v>
      </c>
      <c r="G3017" t="s">
        <v>521</v>
      </c>
      <c r="H3017" t="s">
        <v>583</v>
      </c>
      <c r="I3017" t="s">
        <v>225</v>
      </c>
      <c r="J3017" t="s">
        <v>523</v>
      </c>
      <c r="K3017" t="s">
        <v>35</v>
      </c>
      <c r="L3017" t="s">
        <v>584</v>
      </c>
      <c r="M3017" t="s">
        <v>228</v>
      </c>
      <c r="N3017" t="s">
        <v>272</v>
      </c>
      <c r="O3017" s="27">
        <v>1.6199999999999999E-6</v>
      </c>
      <c r="P3017" t="s">
        <v>526</v>
      </c>
      <c r="Q3017" s="27">
        <f>O3017*km_per_mile*'Transportation Calcs'!$F$6</f>
        <v>1.1895804411678064E-9</v>
      </c>
      <c r="T3017" t="s">
        <v>527</v>
      </c>
    </row>
    <row r="3018" spans="2:20" hidden="1" x14ac:dyDescent="0.45">
      <c r="C3018" s="29" t="s">
        <v>70</v>
      </c>
      <c r="D3018" s="29" t="s">
        <v>53</v>
      </c>
      <c r="F3018" t="s">
        <v>520</v>
      </c>
      <c r="G3018" t="s">
        <v>521</v>
      </c>
      <c r="H3018" t="s">
        <v>1946</v>
      </c>
      <c r="I3018" t="s">
        <v>225</v>
      </c>
      <c r="J3018" t="s">
        <v>523</v>
      </c>
      <c r="K3018" t="s">
        <v>35</v>
      </c>
      <c r="L3018" t="s">
        <v>639</v>
      </c>
      <c r="M3018" t="s">
        <v>228</v>
      </c>
      <c r="N3018" t="s">
        <v>264</v>
      </c>
      <c r="O3018" s="27">
        <v>1.7400000000000001E-6</v>
      </c>
      <c r="P3018" t="s">
        <v>526</v>
      </c>
      <c r="Q3018" s="27">
        <f>O3018*km_per_mile*'Transportation Calcs'!$F$6</f>
        <v>1.2776975108839402E-9</v>
      </c>
      <c r="T3018" t="s">
        <v>527</v>
      </c>
    </row>
    <row r="3019" spans="2:20" hidden="1" x14ac:dyDescent="0.45">
      <c r="C3019" s="29" t="s">
        <v>70</v>
      </c>
      <c r="D3019" s="29" t="s">
        <v>53</v>
      </c>
      <c r="F3019" t="s">
        <v>520</v>
      </c>
      <c r="G3019" t="s">
        <v>521</v>
      </c>
      <c r="H3019" t="s">
        <v>1947</v>
      </c>
      <c r="I3019" t="s">
        <v>225</v>
      </c>
      <c r="J3019" t="s">
        <v>523</v>
      </c>
      <c r="K3019" t="s">
        <v>35</v>
      </c>
      <c r="L3019" t="s">
        <v>633</v>
      </c>
      <c r="M3019" t="s">
        <v>228</v>
      </c>
      <c r="N3019" t="s">
        <v>264</v>
      </c>
      <c r="O3019" s="27">
        <v>1.7400000000000001E-6</v>
      </c>
      <c r="P3019" t="s">
        <v>526</v>
      </c>
      <c r="Q3019" s="27">
        <f>O3019*km_per_mile*'Transportation Calcs'!$F$6</f>
        <v>1.2776975108839402E-9</v>
      </c>
      <c r="T3019" t="s">
        <v>527</v>
      </c>
    </row>
    <row r="3020" spans="2:20" hidden="1" x14ac:dyDescent="0.45">
      <c r="C3020" s="29" t="s">
        <v>70</v>
      </c>
      <c r="D3020" s="29" t="s">
        <v>197</v>
      </c>
      <c r="F3020" t="s">
        <v>520</v>
      </c>
      <c r="G3020" t="s">
        <v>521</v>
      </c>
      <c r="H3020" t="s">
        <v>587</v>
      </c>
      <c r="I3020" t="s">
        <v>225</v>
      </c>
      <c r="J3020" t="s">
        <v>523</v>
      </c>
      <c r="K3020" t="s">
        <v>21</v>
      </c>
      <c r="L3020" t="s">
        <v>588</v>
      </c>
      <c r="M3020" t="s">
        <v>228</v>
      </c>
      <c r="N3020" t="s">
        <v>249</v>
      </c>
      <c r="O3020">
        <v>0</v>
      </c>
      <c r="P3020" t="s">
        <v>526</v>
      </c>
      <c r="Q3020">
        <f>O3020*km_per_mile*'Transportation Calcs'!$H$6</f>
        <v>0</v>
      </c>
      <c r="T3020" t="s">
        <v>527</v>
      </c>
    </row>
    <row r="3021" spans="2:20" hidden="1" x14ac:dyDescent="0.45">
      <c r="C3021" s="29" t="s">
        <v>70</v>
      </c>
      <c r="D3021" s="29" t="s">
        <v>197</v>
      </c>
      <c r="F3021" t="s">
        <v>520</v>
      </c>
      <c r="G3021" t="s">
        <v>521</v>
      </c>
      <c r="H3021" t="s">
        <v>585</v>
      </c>
      <c r="I3021" t="s">
        <v>225</v>
      </c>
      <c r="J3021" t="s">
        <v>523</v>
      </c>
      <c r="K3021" t="s">
        <v>21</v>
      </c>
      <c r="L3021" t="s">
        <v>586</v>
      </c>
      <c r="M3021" t="s">
        <v>228</v>
      </c>
      <c r="N3021" t="s">
        <v>272</v>
      </c>
      <c r="O3021" s="27">
        <v>1E-8</v>
      </c>
      <c r="P3021" t="s">
        <v>526</v>
      </c>
      <c r="Q3021">
        <f>O3021*km_per_mile*'Transportation Calcs'!$H$6</f>
        <v>5.908749711241345E-12</v>
      </c>
      <c r="T3021" t="s">
        <v>527</v>
      </c>
    </row>
    <row r="3022" spans="2:20" hidden="1" x14ac:dyDescent="0.45">
      <c r="C3022" s="29" t="s">
        <v>70</v>
      </c>
      <c r="D3022" s="29" t="s">
        <v>53</v>
      </c>
      <c r="F3022" t="s">
        <v>520</v>
      </c>
      <c r="G3022" t="s">
        <v>521</v>
      </c>
      <c r="H3022" t="s">
        <v>593</v>
      </c>
      <c r="I3022" t="s">
        <v>225</v>
      </c>
      <c r="J3022" t="s">
        <v>523</v>
      </c>
      <c r="K3022" t="s">
        <v>35</v>
      </c>
      <c r="L3022" t="s">
        <v>594</v>
      </c>
      <c r="M3022" t="s">
        <v>228</v>
      </c>
      <c r="N3022" t="s">
        <v>358</v>
      </c>
      <c r="O3022" s="27">
        <v>1.53E-6</v>
      </c>
      <c r="P3022" t="s">
        <v>526</v>
      </c>
      <c r="Q3022" s="27">
        <f>O3022*km_per_mile*'Transportation Calcs'!$F$6</f>
        <v>1.1234926388807059E-9</v>
      </c>
      <c r="T3022" t="s">
        <v>527</v>
      </c>
    </row>
    <row r="3023" spans="2:20" hidden="1" x14ac:dyDescent="0.45">
      <c r="C3023" s="29" t="s">
        <v>70</v>
      </c>
      <c r="D3023" s="29" t="s">
        <v>53</v>
      </c>
      <c r="F3023" t="s">
        <v>520</v>
      </c>
      <c r="G3023" t="s">
        <v>521</v>
      </c>
      <c r="H3023" t="s">
        <v>581</v>
      </c>
      <c r="I3023" t="s">
        <v>225</v>
      </c>
      <c r="J3023" t="s">
        <v>523</v>
      </c>
      <c r="K3023" t="s">
        <v>35</v>
      </c>
      <c r="L3023" t="s">
        <v>582</v>
      </c>
      <c r="M3023" t="s">
        <v>228</v>
      </c>
      <c r="N3023" t="s">
        <v>249</v>
      </c>
      <c r="O3023" s="27">
        <v>1.95E-6</v>
      </c>
      <c r="P3023" t="s">
        <v>526</v>
      </c>
      <c r="Q3023" s="27">
        <f>O3023*km_per_mile*'Transportation Calcs'!$F$6</f>
        <v>1.4319023828871745E-9</v>
      </c>
      <c r="T3023" t="s">
        <v>527</v>
      </c>
    </row>
    <row r="3024" spans="2:20" hidden="1" x14ac:dyDescent="0.45">
      <c r="C3024" s="29" t="s">
        <v>70</v>
      </c>
      <c r="D3024" s="29" t="s">
        <v>53</v>
      </c>
      <c r="F3024" t="s">
        <v>520</v>
      </c>
      <c r="G3024" t="s">
        <v>521</v>
      </c>
      <c r="H3024" t="s">
        <v>593</v>
      </c>
      <c r="I3024" t="s">
        <v>225</v>
      </c>
      <c r="J3024" t="s">
        <v>523</v>
      </c>
      <c r="K3024" t="s">
        <v>35</v>
      </c>
      <c r="L3024" t="s">
        <v>594</v>
      </c>
      <c r="M3024" t="s">
        <v>228</v>
      </c>
      <c r="N3024" t="s">
        <v>264</v>
      </c>
      <c r="O3024" s="27">
        <v>1.7400000000000001E-6</v>
      </c>
      <c r="P3024" t="s">
        <v>526</v>
      </c>
      <c r="Q3024" s="27">
        <f>O3024*km_per_mile*'Transportation Calcs'!$F$6</f>
        <v>1.2776975108839402E-9</v>
      </c>
      <c r="T3024" t="s">
        <v>527</v>
      </c>
    </row>
    <row r="3025" spans="2:20" hidden="1" x14ac:dyDescent="0.45">
      <c r="C3025" s="29" t="s">
        <v>70</v>
      </c>
      <c r="D3025" s="29" t="s">
        <v>197</v>
      </c>
      <c r="F3025" t="s">
        <v>520</v>
      </c>
      <c r="G3025" t="s">
        <v>521</v>
      </c>
      <c r="H3025" t="s">
        <v>589</v>
      </c>
      <c r="I3025" t="s">
        <v>225</v>
      </c>
      <c r="J3025" t="s">
        <v>523</v>
      </c>
      <c r="K3025" t="s">
        <v>21</v>
      </c>
      <c r="L3025" t="s">
        <v>590</v>
      </c>
      <c r="M3025" t="s">
        <v>228</v>
      </c>
      <c r="N3025" t="s">
        <v>272</v>
      </c>
      <c r="O3025" s="27">
        <v>1E-8</v>
      </c>
      <c r="P3025" t="s">
        <v>526</v>
      </c>
      <c r="Q3025">
        <f>O3025*km_per_mile*'Transportation Calcs'!$H$6</f>
        <v>5.908749711241345E-12</v>
      </c>
      <c r="T3025" t="s">
        <v>527</v>
      </c>
    </row>
    <row r="3026" spans="2:20" hidden="1" x14ac:dyDescent="0.45">
      <c r="C3026" s="29" t="s">
        <v>70</v>
      </c>
      <c r="D3026" s="29" t="s">
        <v>53</v>
      </c>
      <c r="F3026" t="s">
        <v>520</v>
      </c>
      <c r="G3026" t="s">
        <v>521</v>
      </c>
      <c r="H3026" t="s">
        <v>593</v>
      </c>
      <c r="I3026" t="s">
        <v>225</v>
      </c>
      <c r="J3026" t="s">
        <v>523</v>
      </c>
      <c r="K3026" t="s">
        <v>35</v>
      </c>
      <c r="L3026" t="s">
        <v>594</v>
      </c>
      <c r="M3026" t="s">
        <v>228</v>
      </c>
      <c r="N3026" t="s">
        <v>272</v>
      </c>
      <c r="O3026" s="27">
        <v>1.6199999999999999E-6</v>
      </c>
      <c r="P3026" t="s">
        <v>526</v>
      </c>
      <c r="Q3026" s="27">
        <f>O3026*km_per_mile*'Transportation Calcs'!$F$6</f>
        <v>1.1895804411678064E-9</v>
      </c>
      <c r="T3026" t="s">
        <v>527</v>
      </c>
    </row>
    <row r="3027" spans="2:20" hidden="1" x14ac:dyDescent="0.45">
      <c r="C3027" s="29" t="s">
        <v>70</v>
      </c>
      <c r="D3027" s="29" t="s">
        <v>53</v>
      </c>
      <c r="F3027" t="s">
        <v>520</v>
      </c>
      <c r="G3027" t="s">
        <v>521</v>
      </c>
      <c r="H3027" t="s">
        <v>599</v>
      </c>
      <c r="I3027" t="s">
        <v>225</v>
      </c>
      <c r="J3027" t="s">
        <v>523</v>
      </c>
      <c r="K3027" t="s">
        <v>35</v>
      </c>
      <c r="L3027" t="s">
        <v>600</v>
      </c>
      <c r="M3027" t="s">
        <v>228</v>
      </c>
      <c r="N3027" t="s">
        <v>264</v>
      </c>
      <c r="O3027" s="27">
        <v>1.7400000000000001E-6</v>
      </c>
      <c r="P3027" t="s">
        <v>526</v>
      </c>
      <c r="Q3027" s="27">
        <f>O3027*km_per_mile*'Transportation Calcs'!$F$6</f>
        <v>1.2776975108839402E-9</v>
      </c>
      <c r="T3027" t="s">
        <v>527</v>
      </c>
    </row>
    <row r="3028" spans="2:20" hidden="1" x14ac:dyDescent="0.45">
      <c r="B3028" s="29" t="s">
        <v>43</v>
      </c>
      <c r="C3028" s="29" t="s">
        <v>70</v>
      </c>
      <c r="D3028" s="29" t="s">
        <v>53</v>
      </c>
      <c r="F3028" t="s">
        <v>520</v>
      </c>
      <c r="G3028" t="s">
        <v>521</v>
      </c>
      <c r="H3028" t="s">
        <v>601</v>
      </c>
      <c r="I3028" t="s">
        <v>225</v>
      </c>
      <c r="J3028" t="s">
        <v>523</v>
      </c>
      <c r="K3028" t="s">
        <v>35</v>
      </c>
      <c r="L3028" t="s">
        <v>602</v>
      </c>
      <c r="M3028" t="s">
        <v>228</v>
      </c>
      <c r="N3028" t="s">
        <v>28</v>
      </c>
      <c r="O3028">
        <v>1.5E-3</v>
      </c>
      <c r="P3028" t="s">
        <v>526</v>
      </c>
      <c r="Q3028" s="27">
        <f>O3028*km_per_mile*'Transportation Calcs'!$F$6</f>
        <v>1.1014633714516727E-6</v>
      </c>
      <c r="T3028" t="s">
        <v>536</v>
      </c>
    </row>
    <row r="3029" spans="2:20" hidden="1" x14ac:dyDescent="0.45">
      <c r="C3029" s="29" t="s">
        <v>70</v>
      </c>
      <c r="D3029" s="29" t="s">
        <v>53</v>
      </c>
      <c r="F3029" t="s">
        <v>520</v>
      </c>
      <c r="G3029" t="s">
        <v>521</v>
      </c>
      <c r="H3029" t="s">
        <v>627</v>
      </c>
      <c r="I3029" t="s">
        <v>225</v>
      </c>
      <c r="J3029" t="s">
        <v>523</v>
      </c>
      <c r="K3029" t="s">
        <v>35</v>
      </c>
      <c r="L3029" t="s">
        <v>628</v>
      </c>
      <c r="M3029" t="s">
        <v>228</v>
      </c>
      <c r="N3029" t="s">
        <v>358</v>
      </c>
      <c r="O3029" s="27">
        <v>1.53E-6</v>
      </c>
      <c r="P3029" t="s">
        <v>526</v>
      </c>
      <c r="Q3029" s="27">
        <f>O3029*km_per_mile*'Transportation Calcs'!$F$6</f>
        <v>1.1234926388807059E-9</v>
      </c>
      <c r="T3029" t="s">
        <v>527</v>
      </c>
    </row>
    <row r="3030" spans="2:20" hidden="1" x14ac:dyDescent="0.45">
      <c r="C3030" s="29" t="s">
        <v>70</v>
      </c>
      <c r="D3030" s="29" t="s">
        <v>55</v>
      </c>
      <c r="F3030" t="s">
        <v>520</v>
      </c>
      <c r="G3030" t="s">
        <v>521</v>
      </c>
      <c r="H3030" t="s">
        <v>609</v>
      </c>
      <c r="I3030" t="s">
        <v>225</v>
      </c>
      <c r="J3030" t="s">
        <v>523</v>
      </c>
      <c r="K3030" t="s">
        <v>524</v>
      </c>
      <c r="L3030" t="s">
        <v>610</v>
      </c>
      <c r="M3030" t="s">
        <v>228</v>
      </c>
      <c r="N3030" t="s">
        <v>249</v>
      </c>
      <c r="O3030" s="27">
        <v>3.5999999999999999E-7</v>
      </c>
      <c r="P3030" t="s">
        <v>526</v>
      </c>
      <c r="Q3030" s="27">
        <f>O3030*km_per_mile*'Transportation Calcs'!$E$6</f>
        <v>2.3053873768625535E-10</v>
      </c>
      <c r="T3030" t="s">
        <v>527</v>
      </c>
    </row>
    <row r="3031" spans="2:20" hidden="1" x14ac:dyDescent="0.45">
      <c r="B3031" s="29" t="s">
        <v>43</v>
      </c>
      <c r="C3031" s="29" t="s">
        <v>70</v>
      </c>
      <c r="D3031" s="29" t="s">
        <v>55</v>
      </c>
      <c r="F3031" t="s">
        <v>520</v>
      </c>
      <c r="G3031" t="s">
        <v>521</v>
      </c>
      <c r="H3031" t="s">
        <v>611</v>
      </c>
      <c r="I3031" t="s">
        <v>225</v>
      </c>
      <c r="J3031" t="s">
        <v>523</v>
      </c>
      <c r="K3031" t="s">
        <v>524</v>
      </c>
      <c r="L3031" t="s">
        <v>612</v>
      </c>
      <c r="M3031" t="s">
        <v>228</v>
      </c>
      <c r="N3031" t="s">
        <v>28</v>
      </c>
      <c r="O3031">
        <v>1.6000000000000001E-3</v>
      </c>
      <c r="P3031" t="s">
        <v>526</v>
      </c>
      <c r="Q3031" s="27">
        <f>O3031*km_per_mile*'Transportation Calcs'!$E$6</f>
        <v>1.0246166119389128E-6</v>
      </c>
      <c r="T3031" t="s">
        <v>536</v>
      </c>
    </row>
    <row r="3032" spans="2:20" hidden="1" x14ac:dyDescent="0.45">
      <c r="B3032" s="29" t="s">
        <v>43</v>
      </c>
      <c r="C3032" s="29" t="s">
        <v>70</v>
      </c>
      <c r="D3032" s="29" t="s">
        <v>53</v>
      </c>
      <c r="F3032" t="s">
        <v>520</v>
      </c>
      <c r="G3032" t="s">
        <v>521</v>
      </c>
      <c r="H3032" t="s">
        <v>599</v>
      </c>
      <c r="I3032" t="s">
        <v>225</v>
      </c>
      <c r="J3032" t="s">
        <v>523</v>
      </c>
      <c r="K3032" t="s">
        <v>35</v>
      </c>
      <c r="L3032" t="s">
        <v>600</v>
      </c>
      <c r="M3032" t="s">
        <v>228</v>
      </c>
      <c r="N3032" t="s">
        <v>28</v>
      </c>
      <c r="O3032">
        <v>2.0999999999999999E-3</v>
      </c>
      <c r="P3032" t="s">
        <v>526</v>
      </c>
      <c r="Q3032" s="27">
        <f>O3032*km_per_mile*'Transportation Calcs'!$F$6</f>
        <v>1.5420487200323418E-6</v>
      </c>
      <c r="T3032" t="s">
        <v>536</v>
      </c>
    </row>
    <row r="3033" spans="2:20" hidden="1" x14ac:dyDescent="0.45">
      <c r="C3033" s="29" t="s">
        <v>70</v>
      </c>
      <c r="D3033" s="29" t="s">
        <v>53</v>
      </c>
      <c r="F3033" t="s">
        <v>520</v>
      </c>
      <c r="G3033" t="s">
        <v>521</v>
      </c>
      <c r="H3033" t="s">
        <v>605</v>
      </c>
      <c r="I3033" t="s">
        <v>225</v>
      </c>
      <c r="J3033" t="s">
        <v>523</v>
      </c>
      <c r="K3033" t="s">
        <v>35</v>
      </c>
      <c r="L3033" t="s">
        <v>606</v>
      </c>
      <c r="M3033" t="s">
        <v>228</v>
      </c>
      <c r="N3033" t="s">
        <v>358</v>
      </c>
      <c r="O3033" s="27">
        <v>1.53E-6</v>
      </c>
      <c r="P3033" t="s">
        <v>526</v>
      </c>
      <c r="Q3033" s="27">
        <f>O3033*km_per_mile*'Transportation Calcs'!$F$6</f>
        <v>1.1234926388807059E-9</v>
      </c>
      <c r="T3033" t="s">
        <v>527</v>
      </c>
    </row>
    <row r="3034" spans="2:20" hidden="1" x14ac:dyDescent="0.45">
      <c r="B3034" s="29" t="s">
        <v>43</v>
      </c>
      <c r="C3034" s="29" t="s">
        <v>70</v>
      </c>
      <c r="D3034" s="29" t="s">
        <v>53</v>
      </c>
      <c r="F3034" t="s">
        <v>520</v>
      </c>
      <c r="G3034" t="s">
        <v>521</v>
      </c>
      <c r="H3034" t="s">
        <v>625</v>
      </c>
      <c r="I3034" t="s">
        <v>225</v>
      </c>
      <c r="J3034" t="s">
        <v>523</v>
      </c>
      <c r="K3034" t="s">
        <v>35</v>
      </c>
      <c r="L3034" t="s">
        <v>626</v>
      </c>
      <c r="M3034" t="s">
        <v>228</v>
      </c>
      <c r="N3034" t="s">
        <v>28</v>
      </c>
      <c r="O3034">
        <v>0.22090000000000001</v>
      </c>
      <c r="P3034" t="s">
        <v>526</v>
      </c>
      <c r="Q3034" s="27">
        <f>O3034*km_per_mile*'Transportation Calcs'!$F$6</f>
        <v>1.6220883916911633E-4</v>
      </c>
      <c r="T3034" t="s">
        <v>536</v>
      </c>
    </row>
    <row r="3035" spans="2:20" hidden="1" x14ac:dyDescent="0.45">
      <c r="C3035" s="29" t="s">
        <v>70</v>
      </c>
      <c r="D3035" s="29" t="s">
        <v>53</v>
      </c>
      <c r="F3035" t="s">
        <v>520</v>
      </c>
      <c r="G3035" t="s">
        <v>521</v>
      </c>
      <c r="H3035" t="s">
        <v>627</v>
      </c>
      <c r="I3035" t="s">
        <v>225</v>
      </c>
      <c r="J3035" t="s">
        <v>523</v>
      </c>
      <c r="K3035" t="s">
        <v>35</v>
      </c>
      <c r="L3035" t="s">
        <v>628</v>
      </c>
      <c r="M3035" t="s">
        <v>228</v>
      </c>
      <c r="N3035" t="s">
        <v>249</v>
      </c>
      <c r="O3035" s="27">
        <v>1.95E-6</v>
      </c>
      <c r="P3035" t="s">
        <v>526</v>
      </c>
      <c r="Q3035" s="27">
        <f>O3035*km_per_mile*'Transportation Calcs'!$F$6</f>
        <v>1.4319023828871745E-9</v>
      </c>
      <c r="T3035" t="s">
        <v>527</v>
      </c>
    </row>
    <row r="3036" spans="2:20" hidden="1" x14ac:dyDescent="0.45">
      <c r="B3036" s="29" t="s">
        <v>43</v>
      </c>
      <c r="C3036" s="29" t="s">
        <v>70</v>
      </c>
      <c r="D3036" s="29" t="s">
        <v>53</v>
      </c>
      <c r="F3036" t="s">
        <v>520</v>
      </c>
      <c r="G3036" t="s">
        <v>521</v>
      </c>
      <c r="H3036" t="s">
        <v>623</v>
      </c>
      <c r="I3036" t="s">
        <v>225</v>
      </c>
      <c r="J3036" t="s">
        <v>523</v>
      </c>
      <c r="K3036" t="s">
        <v>35</v>
      </c>
      <c r="L3036" t="s">
        <v>624</v>
      </c>
      <c r="M3036" t="s">
        <v>228</v>
      </c>
      <c r="N3036" t="s">
        <v>28</v>
      </c>
      <c r="O3036">
        <v>2.0999999999999999E-3</v>
      </c>
      <c r="P3036" t="s">
        <v>526</v>
      </c>
      <c r="Q3036" s="27">
        <f>O3036*km_per_mile*'Transportation Calcs'!$F$6</f>
        <v>1.5420487200323418E-6</v>
      </c>
      <c r="T3036" t="s">
        <v>536</v>
      </c>
    </row>
    <row r="3037" spans="2:20" hidden="1" x14ac:dyDescent="0.45">
      <c r="C3037" s="29" t="s">
        <v>70</v>
      </c>
      <c r="D3037" s="29" t="s">
        <v>53</v>
      </c>
      <c r="F3037" t="s">
        <v>520</v>
      </c>
      <c r="G3037" t="s">
        <v>521</v>
      </c>
      <c r="H3037" t="s">
        <v>623</v>
      </c>
      <c r="I3037" t="s">
        <v>225</v>
      </c>
      <c r="J3037" t="s">
        <v>523</v>
      </c>
      <c r="K3037" t="s">
        <v>35</v>
      </c>
      <c r="L3037" t="s">
        <v>624</v>
      </c>
      <c r="M3037" t="s">
        <v>228</v>
      </c>
      <c r="N3037" t="s">
        <v>272</v>
      </c>
      <c r="O3037" s="27">
        <v>1.6199999999999999E-6</v>
      </c>
      <c r="P3037" t="s">
        <v>526</v>
      </c>
      <c r="Q3037" s="27">
        <f>O3037*km_per_mile*'Transportation Calcs'!$F$6</f>
        <v>1.1895804411678064E-9</v>
      </c>
      <c r="T3037" t="s">
        <v>527</v>
      </c>
    </row>
    <row r="3038" spans="2:20" hidden="1" x14ac:dyDescent="0.45">
      <c r="B3038" s="29" t="s">
        <v>43</v>
      </c>
      <c r="C3038" s="29" t="s">
        <v>70</v>
      </c>
      <c r="D3038" s="29" t="s">
        <v>53</v>
      </c>
      <c r="F3038" t="s">
        <v>520</v>
      </c>
      <c r="G3038" t="s">
        <v>521</v>
      </c>
      <c r="H3038" t="s">
        <v>619</v>
      </c>
      <c r="I3038" t="s">
        <v>225</v>
      </c>
      <c r="J3038" t="s">
        <v>523</v>
      </c>
      <c r="K3038" t="s">
        <v>35</v>
      </c>
      <c r="L3038" t="s">
        <v>620</v>
      </c>
      <c r="M3038" t="s">
        <v>228</v>
      </c>
      <c r="N3038" t="s">
        <v>28</v>
      </c>
      <c r="O3038">
        <v>1.5E-3</v>
      </c>
      <c r="P3038" t="s">
        <v>526</v>
      </c>
      <c r="Q3038" s="27">
        <f>O3038*km_per_mile*'Transportation Calcs'!$F$6</f>
        <v>1.1014633714516727E-6</v>
      </c>
      <c r="T3038" t="s">
        <v>536</v>
      </c>
    </row>
    <row r="3039" spans="2:20" hidden="1" x14ac:dyDescent="0.45">
      <c r="B3039" s="29" t="s">
        <v>43</v>
      </c>
      <c r="C3039" s="29" t="s">
        <v>70</v>
      </c>
      <c r="D3039" s="29" t="s">
        <v>53</v>
      </c>
      <c r="F3039" t="s">
        <v>520</v>
      </c>
      <c r="G3039" t="s">
        <v>521</v>
      </c>
      <c r="H3039" t="s">
        <v>621</v>
      </c>
      <c r="I3039" t="s">
        <v>225</v>
      </c>
      <c r="J3039" t="s">
        <v>523</v>
      </c>
      <c r="K3039" t="s">
        <v>35</v>
      </c>
      <c r="L3039" t="s">
        <v>622</v>
      </c>
      <c r="M3039" t="s">
        <v>228</v>
      </c>
      <c r="N3039" t="s">
        <v>28</v>
      </c>
      <c r="O3039">
        <v>1.5E-3</v>
      </c>
      <c r="P3039" t="s">
        <v>526</v>
      </c>
      <c r="Q3039" s="27">
        <f>O3039*km_per_mile*'Transportation Calcs'!$F$6</f>
        <v>1.1014633714516727E-6</v>
      </c>
      <c r="T3039" t="s">
        <v>536</v>
      </c>
    </row>
    <row r="3040" spans="2:20" hidden="1" x14ac:dyDescent="0.45">
      <c r="C3040" s="29" t="s">
        <v>70</v>
      </c>
      <c r="D3040" s="29" t="s">
        <v>53</v>
      </c>
      <c r="F3040" t="s">
        <v>520</v>
      </c>
      <c r="G3040" t="s">
        <v>521</v>
      </c>
      <c r="H3040" t="s">
        <v>1948</v>
      </c>
      <c r="I3040" t="s">
        <v>225</v>
      </c>
      <c r="J3040" t="s">
        <v>523</v>
      </c>
      <c r="K3040" t="s">
        <v>35</v>
      </c>
      <c r="L3040" t="s">
        <v>649</v>
      </c>
      <c r="M3040" t="s">
        <v>228</v>
      </c>
      <c r="N3040" t="s">
        <v>264</v>
      </c>
      <c r="O3040" s="27">
        <v>1.7400000000000001E-6</v>
      </c>
      <c r="P3040" t="s">
        <v>526</v>
      </c>
      <c r="Q3040" s="27">
        <f>O3040*km_per_mile*'Transportation Calcs'!$F$6</f>
        <v>1.2776975108839402E-9</v>
      </c>
      <c r="T3040" t="s">
        <v>527</v>
      </c>
    </row>
    <row r="3041" spans="2:20" hidden="1" x14ac:dyDescent="0.45">
      <c r="C3041" s="29" t="s">
        <v>70</v>
      </c>
      <c r="D3041" s="29" t="s">
        <v>53</v>
      </c>
      <c r="F3041" t="s">
        <v>520</v>
      </c>
      <c r="G3041" t="s">
        <v>521</v>
      </c>
      <c r="H3041" t="s">
        <v>625</v>
      </c>
      <c r="I3041" t="s">
        <v>225</v>
      </c>
      <c r="J3041" t="s">
        <v>523</v>
      </c>
      <c r="K3041" t="s">
        <v>35</v>
      </c>
      <c r="L3041" t="s">
        <v>626</v>
      </c>
      <c r="M3041" t="s">
        <v>228</v>
      </c>
      <c r="N3041" t="s">
        <v>249</v>
      </c>
      <c r="O3041" s="27">
        <v>1.95E-6</v>
      </c>
      <c r="P3041" t="s">
        <v>526</v>
      </c>
      <c r="Q3041" s="27">
        <f>O3041*km_per_mile*'Transportation Calcs'!$F$6</f>
        <v>1.4319023828871745E-9</v>
      </c>
      <c r="T3041" t="s">
        <v>527</v>
      </c>
    </row>
    <row r="3042" spans="2:20" hidden="1" x14ac:dyDescent="0.45">
      <c r="C3042" s="29" t="s">
        <v>70</v>
      </c>
      <c r="D3042" s="29" t="s">
        <v>53</v>
      </c>
      <c r="F3042" t="s">
        <v>520</v>
      </c>
      <c r="G3042" t="s">
        <v>521</v>
      </c>
      <c r="H3042" t="s">
        <v>1948</v>
      </c>
      <c r="I3042" t="s">
        <v>225</v>
      </c>
      <c r="J3042" t="s">
        <v>523</v>
      </c>
      <c r="K3042" t="s">
        <v>35</v>
      </c>
      <c r="L3042" t="s">
        <v>649</v>
      </c>
      <c r="M3042" t="s">
        <v>228</v>
      </c>
      <c r="N3042" t="s">
        <v>249</v>
      </c>
      <c r="O3042" s="27">
        <v>1.95E-6</v>
      </c>
      <c r="P3042" t="s">
        <v>526</v>
      </c>
      <c r="Q3042" s="27">
        <f>O3042*km_per_mile*'Transportation Calcs'!$F$6</f>
        <v>1.4319023828871745E-9</v>
      </c>
      <c r="T3042" t="s">
        <v>527</v>
      </c>
    </row>
    <row r="3043" spans="2:20" hidden="1" x14ac:dyDescent="0.45">
      <c r="B3043" s="29" t="s">
        <v>43</v>
      </c>
      <c r="C3043" s="29" t="s">
        <v>70</v>
      </c>
      <c r="D3043" s="29" t="s">
        <v>53</v>
      </c>
      <c r="F3043" t="s">
        <v>520</v>
      </c>
      <c r="G3043" t="s">
        <v>521</v>
      </c>
      <c r="H3043" t="s">
        <v>629</v>
      </c>
      <c r="I3043" t="s">
        <v>225</v>
      </c>
      <c r="J3043" t="s">
        <v>523</v>
      </c>
      <c r="K3043" t="s">
        <v>35</v>
      </c>
      <c r="L3043" t="s">
        <v>630</v>
      </c>
      <c r="M3043" t="s">
        <v>228</v>
      </c>
      <c r="N3043" t="s">
        <v>28</v>
      </c>
      <c r="O3043">
        <v>5.4800000000000001E-2</v>
      </c>
      <c r="P3043" t="s">
        <v>526</v>
      </c>
      <c r="Q3043" s="27">
        <f>O3043*km_per_mile*'Transportation Calcs'!$F$6</f>
        <v>4.024012850370111E-5</v>
      </c>
      <c r="T3043" t="s">
        <v>536</v>
      </c>
    </row>
    <row r="3044" spans="2:20" hidden="1" x14ac:dyDescent="0.45">
      <c r="C3044" s="29" t="s">
        <v>70</v>
      </c>
      <c r="D3044" s="29" t="s">
        <v>53</v>
      </c>
      <c r="F3044" t="s">
        <v>520</v>
      </c>
      <c r="G3044" t="s">
        <v>521</v>
      </c>
      <c r="H3044" t="s">
        <v>629</v>
      </c>
      <c r="I3044" t="s">
        <v>225</v>
      </c>
      <c r="J3044" t="s">
        <v>523</v>
      </c>
      <c r="K3044" t="s">
        <v>35</v>
      </c>
      <c r="L3044" t="s">
        <v>630</v>
      </c>
      <c r="M3044" t="s">
        <v>228</v>
      </c>
      <c r="N3044" t="s">
        <v>272</v>
      </c>
      <c r="O3044" s="27">
        <v>1.6199999999999999E-6</v>
      </c>
      <c r="P3044" t="s">
        <v>526</v>
      </c>
      <c r="Q3044" s="27">
        <f>O3044*km_per_mile*'Transportation Calcs'!$F$6</f>
        <v>1.1895804411678064E-9</v>
      </c>
      <c r="T3044" t="s">
        <v>527</v>
      </c>
    </row>
    <row r="3045" spans="2:20" hidden="1" x14ac:dyDescent="0.45">
      <c r="C3045" s="29" t="s">
        <v>70</v>
      </c>
      <c r="D3045" s="29" t="s">
        <v>53</v>
      </c>
      <c r="F3045" t="s">
        <v>520</v>
      </c>
      <c r="G3045" t="s">
        <v>521</v>
      </c>
      <c r="H3045" t="s">
        <v>1948</v>
      </c>
      <c r="I3045" t="s">
        <v>225</v>
      </c>
      <c r="J3045" t="s">
        <v>523</v>
      </c>
      <c r="K3045" t="s">
        <v>35</v>
      </c>
      <c r="L3045" t="s">
        <v>649</v>
      </c>
      <c r="M3045" t="s">
        <v>228</v>
      </c>
      <c r="N3045" t="s">
        <v>358</v>
      </c>
      <c r="O3045" s="27">
        <v>1.53E-6</v>
      </c>
      <c r="P3045" t="s">
        <v>526</v>
      </c>
      <c r="Q3045" s="27">
        <f>O3045*km_per_mile*'Transportation Calcs'!$F$6</f>
        <v>1.1234926388807059E-9</v>
      </c>
      <c r="T3045" t="s">
        <v>527</v>
      </c>
    </row>
    <row r="3046" spans="2:20" hidden="1" x14ac:dyDescent="0.45">
      <c r="B3046" s="29" t="s">
        <v>34</v>
      </c>
      <c r="C3046" s="29" t="s">
        <v>70</v>
      </c>
      <c r="D3046" s="29" t="s">
        <v>53</v>
      </c>
      <c r="F3046" t="s">
        <v>520</v>
      </c>
      <c r="G3046" t="s">
        <v>521</v>
      </c>
      <c r="H3046" t="s">
        <v>631</v>
      </c>
      <c r="I3046" t="s">
        <v>225</v>
      </c>
      <c r="J3046" t="s">
        <v>523</v>
      </c>
      <c r="K3046" t="s">
        <v>35</v>
      </c>
      <c r="L3046" t="s">
        <v>584</v>
      </c>
      <c r="M3046" t="s">
        <v>228</v>
      </c>
      <c r="N3046" t="s">
        <v>34</v>
      </c>
      <c r="O3046">
        <v>0.66300000000000003</v>
      </c>
      <c r="P3046" t="s">
        <v>526</v>
      </c>
      <c r="Q3046" s="27">
        <f>O3046*km_per_mile*'Transportation Calcs'!$F$6</f>
        <v>4.8684681018163931E-4</v>
      </c>
      <c r="T3046" t="s">
        <v>527</v>
      </c>
    </row>
    <row r="3047" spans="2:20" hidden="1" x14ac:dyDescent="0.45">
      <c r="C3047" s="29" t="s">
        <v>70</v>
      </c>
      <c r="D3047" s="29" t="s">
        <v>53</v>
      </c>
      <c r="F3047" t="s">
        <v>520</v>
      </c>
      <c r="G3047" t="s">
        <v>521</v>
      </c>
      <c r="H3047" t="s">
        <v>1949</v>
      </c>
      <c r="I3047" t="s">
        <v>225</v>
      </c>
      <c r="J3047" t="s">
        <v>523</v>
      </c>
      <c r="K3047" t="s">
        <v>35</v>
      </c>
      <c r="L3047" t="s">
        <v>604</v>
      </c>
      <c r="M3047" t="s">
        <v>228</v>
      </c>
      <c r="N3047" t="s">
        <v>240</v>
      </c>
      <c r="O3047" s="27">
        <v>1.8199999999999999E-5</v>
      </c>
      <c r="P3047" t="s">
        <v>526</v>
      </c>
      <c r="Q3047" s="27">
        <f>O3047*km_per_mile*'Transportation Calcs'!$F$6</f>
        <v>1.3364422240280293E-8</v>
      </c>
      <c r="T3047" t="s">
        <v>527</v>
      </c>
    </row>
    <row r="3048" spans="2:20" hidden="1" x14ac:dyDescent="0.45">
      <c r="B3048" s="29" t="s">
        <v>34</v>
      </c>
      <c r="C3048" s="29" t="s">
        <v>70</v>
      </c>
      <c r="D3048" s="29" t="s">
        <v>53</v>
      </c>
      <c r="F3048" t="s">
        <v>520</v>
      </c>
      <c r="G3048" t="s">
        <v>521</v>
      </c>
      <c r="H3048" t="s">
        <v>1949</v>
      </c>
      <c r="I3048" t="s">
        <v>225</v>
      </c>
      <c r="J3048" t="s">
        <v>523</v>
      </c>
      <c r="K3048" t="s">
        <v>35</v>
      </c>
      <c r="L3048" t="s">
        <v>604</v>
      </c>
      <c r="M3048" t="s">
        <v>228</v>
      </c>
      <c r="N3048" t="s">
        <v>34</v>
      </c>
      <c r="O3048">
        <v>0.39800000000000002</v>
      </c>
      <c r="P3048" t="s">
        <v>526</v>
      </c>
      <c r="Q3048" s="27">
        <f>O3048*km_per_mile*'Transportation Calcs'!$F$6</f>
        <v>2.9225494789184383E-4</v>
      </c>
      <c r="T3048" t="s">
        <v>527</v>
      </c>
    </row>
    <row r="3049" spans="2:20" hidden="1" x14ac:dyDescent="0.45">
      <c r="B3049" s="29" t="s">
        <v>25</v>
      </c>
      <c r="C3049" s="29" t="s">
        <v>70</v>
      </c>
      <c r="D3049" s="29" t="s">
        <v>53</v>
      </c>
      <c r="F3049" t="s">
        <v>520</v>
      </c>
      <c r="G3049" t="s">
        <v>521</v>
      </c>
      <c r="H3049" t="s">
        <v>631</v>
      </c>
      <c r="I3049" t="s">
        <v>225</v>
      </c>
      <c r="J3049" t="s">
        <v>523</v>
      </c>
      <c r="K3049" t="s">
        <v>35</v>
      </c>
      <c r="L3049" t="s">
        <v>584</v>
      </c>
      <c r="M3049" t="s">
        <v>228</v>
      </c>
      <c r="N3049" t="s">
        <v>25</v>
      </c>
      <c r="O3049">
        <v>0.68799999999999994</v>
      </c>
      <c r="P3049" t="s">
        <v>526</v>
      </c>
      <c r="Q3049" s="27">
        <f>O3049*km_per_mile*'Transportation Calcs'!$F$6</f>
        <v>5.0520453303916715E-4</v>
      </c>
      <c r="T3049" t="s">
        <v>527</v>
      </c>
    </row>
    <row r="3050" spans="2:20" hidden="1" x14ac:dyDescent="0.45">
      <c r="B3050" s="29" t="s">
        <v>24</v>
      </c>
      <c r="C3050" s="29" t="s">
        <v>70</v>
      </c>
      <c r="D3050" s="29" t="s">
        <v>53</v>
      </c>
      <c r="F3050" t="s">
        <v>520</v>
      </c>
      <c r="G3050" t="s">
        <v>521</v>
      </c>
      <c r="H3050" t="s">
        <v>631</v>
      </c>
      <c r="I3050" t="s">
        <v>225</v>
      </c>
      <c r="J3050" t="s">
        <v>523</v>
      </c>
      <c r="K3050" t="s">
        <v>35</v>
      </c>
      <c r="L3050" t="s">
        <v>584</v>
      </c>
      <c r="M3050" t="s">
        <v>228</v>
      </c>
      <c r="N3050" t="s">
        <v>261</v>
      </c>
      <c r="O3050">
        <v>0.159</v>
      </c>
      <c r="P3050" t="s">
        <v>526</v>
      </c>
      <c r="Q3050" s="27">
        <f>O3050*km_per_mile*'Transportation Calcs'!$F$6</f>
        <v>1.1675511737387729E-4</v>
      </c>
      <c r="T3050" t="s">
        <v>527</v>
      </c>
    </row>
    <row r="3051" spans="2:20" hidden="1" x14ac:dyDescent="0.45">
      <c r="B3051" s="29" t="s">
        <v>24</v>
      </c>
      <c r="C3051" s="29" t="s">
        <v>70</v>
      </c>
      <c r="D3051" s="29" t="s">
        <v>53</v>
      </c>
      <c r="F3051" t="s">
        <v>520</v>
      </c>
      <c r="G3051" t="s">
        <v>521</v>
      </c>
      <c r="H3051" t="s">
        <v>1949</v>
      </c>
      <c r="I3051" t="s">
        <v>225</v>
      </c>
      <c r="J3051" t="s">
        <v>523</v>
      </c>
      <c r="K3051" t="s">
        <v>35</v>
      </c>
      <c r="L3051" t="s">
        <v>604</v>
      </c>
      <c r="M3051" t="s">
        <v>228</v>
      </c>
      <c r="N3051" t="s">
        <v>261</v>
      </c>
      <c r="O3051">
        <v>8.0000000000000002E-3</v>
      </c>
      <c r="P3051" t="s">
        <v>526</v>
      </c>
      <c r="Q3051" s="27">
        <f>O3051*km_per_mile*'Transportation Calcs'!$F$6</f>
        <v>5.8744713144089206E-6</v>
      </c>
      <c r="T3051" t="s">
        <v>527</v>
      </c>
    </row>
    <row r="3052" spans="2:20" hidden="1" x14ac:dyDescent="0.45">
      <c r="B3052" s="29" t="s">
        <v>24</v>
      </c>
      <c r="C3052" s="29" t="s">
        <v>70</v>
      </c>
      <c r="D3052" s="29" t="s">
        <v>53</v>
      </c>
      <c r="F3052" t="s">
        <v>520</v>
      </c>
      <c r="G3052" t="s">
        <v>521</v>
      </c>
      <c r="H3052" t="s">
        <v>632</v>
      </c>
      <c r="I3052" t="s">
        <v>225</v>
      </c>
      <c r="J3052" t="s">
        <v>523</v>
      </c>
      <c r="K3052" t="s">
        <v>35</v>
      </c>
      <c r="L3052" t="s">
        <v>633</v>
      </c>
      <c r="M3052" t="s">
        <v>228</v>
      </c>
      <c r="N3052" t="s">
        <v>261</v>
      </c>
      <c r="O3052">
        <v>7.0000000000000007E-2</v>
      </c>
      <c r="P3052" t="s">
        <v>526</v>
      </c>
      <c r="Q3052" s="27">
        <f>O3052*km_per_mile*'Transportation Calcs'!$F$6</f>
        <v>5.1401624001078061E-5</v>
      </c>
      <c r="T3052" t="s">
        <v>527</v>
      </c>
    </row>
    <row r="3053" spans="2:20" hidden="1" x14ac:dyDescent="0.45">
      <c r="B3053" s="29" t="s">
        <v>26</v>
      </c>
      <c r="C3053" s="29" t="s">
        <v>70</v>
      </c>
      <c r="D3053" s="29" t="s">
        <v>53</v>
      </c>
      <c r="F3053" t="s">
        <v>520</v>
      </c>
      <c r="G3053" t="s">
        <v>521</v>
      </c>
      <c r="H3053" t="s">
        <v>632</v>
      </c>
      <c r="I3053" t="s">
        <v>225</v>
      </c>
      <c r="J3053" t="s">
        <v>523</v>
      </c>
      <c r="K3053" t="s">
        <v>35</v>
      </c>
      <c r="L3053" t="s">
        <v>633</v>
      </c>
      <c r="M3053" t="s">
        <v>228</v>
      </c>
      <c r="N3053" t="s">
        <v>26</v>
      </c>
      <c r="O3053">
        <v>0.69</v>
      </c>
      <c r="P3053" t="s">
        <v>526</v>
      </c>
      <c r="Q3053" s="27">
        <f>O3053*km_per_mile*'Transportation Calcs'!$F$6</f>
        <v>5.0667315086776936E-4</v>
      </c>
      <c r="T3053" t="s">
        <v>527</v>
      </c>
    </row>
    <row r="3054" spans="2:20" hidden="1" x14ac:dyDescent="0.45">
      <c r="B3054" s="29" t="s">
        <v>24</v>
      </c>
      <c r="C3054" s="29" t="s">
        <v>70</v>
      </c>
      <c r="D3054" s="29" t="s">
        <v>53</v>
      </c>
      <c r="F3054" t="s">
        <v>520</v>
      </c>
      <c r="G3054" t="s">
        <v>521</v>
      </c>
      <c r="H3054" t="s">
        <v>1950</v>
      </c>
      <c r="I3054" t="s">
        <v>225</v>
      </c>
      <c r="J3054" t="s">
        <v>523</v>
      </c>
      <c r="K3054" t="s">
        <v>35</v>
      </c>
      <c r="L3054" t="s">
        <v>622</v>
      </c>
      <c r="M3054" t="s">
        <v>228</v>
      </c>
      <c r="N3054" t="s">
        <v>261</v>
      </c>
      <c r="O3054">
        <v>8.0000000000000002E-3</v>
      </c>
      <c r="P3054" t="s">
        <v>526</v>
      </c>
      <c r="Q3054" s="27">
        <f>O3054*km_per_mile*'Transportation Calcs'!$F$6</f>
        <v>5.8744713144089206E-6</v>
      </c>
      <c r="T3054" t="s">
        <v>527</v>
      </c>
    </row>
    <row r="3055" spans="2:20" hidden="1" x14ac:dyDescent="0.45">
      <c r="B3055" s="29" t="s">
        <v>26</v>
      </c>
      <c r="C3055" s="29" t="s">
        <v>70</v>
      </c>
      <c r="D3055" s="29" t="s">
        <v>53</v>
      </c>
      <c r="F3055" t="s">
        <v>520</v>
      </c>
      <c r="G3055" t="s">
        <v>521</v>
      </c>
      <c r="H3055" t="s">
        <v>1950</v>
      </c>
      <c r="I3055" t="s">
        <v>225</v>
      </c>
      <c r="J3055" t="s">
        <v>523</v>
      </c>
      <c r="K3055" t="s">
        <v>35</v>
      </c>
      <c r="L3055" t="s">
        <v>622</v>
      </c>
      <c r="M3055" t="s">
        <v>228</v>
      </c>
      <c r="N3055" t="s">
        <v>26</v>
      </c>
      <c r="O3055">
        <v>0.35</v>
      </c>
      <c r="P3055" t="s">
        <v>526</v>
      </c>
      <c r="Q3055" s="27">
        <f>O3055*km_per_mile*'Transportation Calcs'!$F$6</f>
        <v>2.5700812000539026E-4</v>
      </c>
      <c r="T3055" t="s">
        <v>527</v>
      </c>
    </row>
    <row r="3056" spans="2:20" hidden="1" x14ac:dyDescent="0.45">
      <c r="B3056" s="29" t="s">
        <v>24</v>
      </c>
      <c r="C3056" s="29" t="s">
        <v>70</v>
      </c>
      <c r="D3056" s="29" t="s">
        <v>53</v>
      </c>
      <c r="F3056" t="s">
        <v>520</v>
      </c>
      <c r="G3056" t="s">
        <v>521</v>
      </c>
      <c r="H3056" t="s">
        <v>635</v>
      </c>
      <c r="I3056" t="s">
        <v>225</v>
      </c>
      <c r="J3056" t="s">
        <v>523</v>
      </c>
      <c r="K3056" t="s">
        <v>35</v>
      </c>
      <c r="L3056" t="s">
        <v>580</v>
      </c>
      <c r="M3056" t="s">
        <v>228</v>
      </c>
      <c r="N3056" t="s">
        <v>261</v>
      </c>
      <c r="O3056">
        <v>8.0000000000000002E-3</v>
      </c>
      <c r="P3056" t="s">
        <v>526</v>
      </c>
      <c r="Q3056" s="27">
        <f>O3056*km_per_mile*'Transportation Calcs'!$F$6</f>
        <v>5.8744713144089206E-6</v>
      </c>
      <c r="T3056" t="s">
        <v>527</v>
      </c>
    </row>
    <row r="3057" spans="2:20" hidden="1" x14ac:dyDescent="0.45">
      <c r="B3057" s="29" t="s">
        <v>26</v>
      </c>
      <c r="C3057" s="29" t="s">
        <v>70</v>
      </c>
      <c r="D3057" s="29" t="s">
        <v>53</v>
      </c>
      <c r="F3057" t="s">
        <v>520</v>
      </c>
      <c r="G3057" t="s">
        <v>521</v>
      </c>
      <c r="H3057" t="s">
        <v>635</v>
      </c>
      <c r="I3057" t="s">
        <v>225</v>
      </c>
      <c r="J3057" t="s">
        <v>523</v>
      </c>
      <c r="K3057" t="s">
        <v>35</v>
      </c>
      <c r="L3057" t="s">
        <v>580</v>
      </c>
      <c r="M3057" t="s">
        <v>228</v>
      </c>
      <c r="N3057" t="s">
        <v>26</v>
      </c>
      <c r="O3057">
        <v>0.55000000000000004</v>
      </c>
      <c r="P3057" t="s">
        <v>526</v>
      </c>
      <c r="Q3057" s="27">
        <f>O3057*km_per_mile*'Transportation Calcs'!$F$6</f>
        <v>4.0386990286561333E-4</v>
      </c>
      <c r="T3057" t="s">
        <v>527</v>
      </c>
    </row>
    <row r="3058" spans="2:20" hidden="1" x14ac:dyDescent="0.45">
      <c r="B3058" s="29" t="s">
        <v>33</v>
      </c>
      <c r="C3058" s="29" t="s">
        <v>70</v>
      </c>
      <c r="D3058" s="29" t="s">
        <v>53</v>
      </c>
      <c r="F3058" t="s">
        <v>520</v>
      </c>
      <c r="G3058" t="s">
        <v>521</v>
      </c>
      <c r="H3058" t="s">
        <v>635</v>
      </c>
      <c r="I3058" t="s">
        <v>225</v>
      </c>
      <c r="J3058" t="s">
        <v>523</v>
      </c>
      <c r="K3058" t="s">
        <v>35</v>
      </c>
      <c r="L3058" t="s">
        <v>580</v>
      </c>
      <c r="M3058" t="s">
        <v>228</v>
      </c>
      <c r="N3058" t="s">
        <v>33</v>
      </c>
      <c r="O3058">
        <v>4.0000000000000001E-3</v>
      </c>
      <c r="P3058" t="s">
        <v>526</v>
      </c>
      <c r="Q3058" s="27">
        <f>O3058*km_per_mile*'Transportation Calcs'!$F$6</f>
        <v>2.9372356572044603E-6</v>
      </c>
      <c r="T3058" t="s">
        <v>527</v>
      </c>
    </row>
    <row r="3059" spans="2:20" hidden="1" x14ac:dyDescent="0.45">
      <c r="B3059" s="29" t="s">
        <v>25</v>
      </c>
      <c r="C3059" s="29" t="s">
        <v>70</v>
      </c>
      <c r="D3059" s="29" t="s">
        <v>53</v>
      </c>
      <c r="F3059" t="s">
        <v>520</v>
      </c>
      <c r="G3059" t="s">
        <v>521</v>
      </c>
      <c r="H3059" t="s">
        <v>636</v>
      </c>
      <c r="I3059" t="s">
        <v>225</v>
      </c>
      <c r="J3059" t="s">
        <v>523</v>
      </c>
      <c r="K3059" t="s">
        <v>35</v>
      </c>
      <c r="L3059" t="s">
        <v>582</v>
      </c>
      <c r="M3059" t="s">
        <v>228</v>
      </c>
      <c r="N3059" t="s">
        <v>25</v>
      </c>
      <c r="O3059">
        <v>4.9000000000000002E-2</v>
      </c>
      <c r="P3059" t="s">
        <v>526</v>
      </c>
      <c r="Q3059" s="27">
        <f>O3059*km_per_mile*'Transportation Calcs'!$F$6</f>
        <v>3.5981136800754637E-5</v>
      </c>
      <c r="T3059" t="s">
        <v>527</v>
      </c>
    </row>
    <row r="3060" spans="2:20" hidden="1" x14ac:dyDescent="0.45">
      <c r="B3060" s="29" t="s">
        <v>26</v>
      </c>
      <c r="C3060" s="29" t="s">
        <v>70</v>
      </c>
      <c r="D3060" s="29" t="s">
        <v>53</v>
      </c>
      <c r="F3060" t="s">
        <v>520</v>
      </c>
      <c r="G3060" t="s">
        <v>521</v>
      </c>
      <c r="H3060" t="s">
        <v>636</v>
      </c>
      <c r="I3060" t="s">
        <v>225</v>
      </c>
      <c r="J3060" t="s">
        <v>523</v>
      </c>
      <c r="K3060" t="s">
        <v>35</v>
      </c>
      <c r="L3060" t="s">
        <v>582</v>
      </c>
      <c r="M3060" t="s">
        <v>228</v>
      </c>
      <c r="N3060" t="s">
        <v>26</v>
      </c>
      <c r="O3060">
        <v>0.45</v>
      </c>
      <c r="P3060" t="s">
        <v>526</v>
      </c>
      <c r="Q3060" s="27">
        <f>O3060*km_per_mile*'Transportation Calcs'!$F$6</f>
        <v>3.3043901143550182E-4</v>
      </c>
      <c r="T3060" t="s">
        <v>527</v>
      </c>
    </row>
    <row r="3061" spans="2:20" hidden="1" x14ac:dyDescent="0.45">
      <c r="B3061" s="29" t="s">
        <v>24</v>
      </c>
      <c r="C3061" s="29" t="s">
        <v>70</v>
      </c>
      <c r="D3061" s="29" t="s">
        <v>53</v>
      </c>
      <c r="F3061" t="s">
        <v>520</v>
      </c>
      <c r="G3061" t="s">
        <v>521</v>
      </c>
      <c r="H3061" t="s">
        <v>637</v>
      </c>
      <c r="I3061" t="s">
        <v>225</v>
      </c>
      <c r="J3061" t="s">
        <v>523</v>
      </c>
      <c r="K3061" t="s">
        <v>35</v>
      </c>
      <c r="L3061" t="s">
        <v>596</v>
      </c>
      <c r="M3061" t="s">
        <v>228</v>
      </c>
      <c r="N3061" t="s">
        <v>261</v>
      </c>
      <c r="O3061">
        <v>8.0000000000000002E-3</v>
      </c>
      <c r="P3061" t="s">
        <v>526</v>
      </c>
      <c r="Q3061" s="27">
        <f>O3061*km_per_mile*'Transportation Calcs'!$F$6</f>
        <v>5.8744713144089206E-6</v>
      </c>
      <c r="T3061" t="s">
        <v>527</v>
      </c>
    </row>
    <row r="3062" spans="2:20" hidden="1" x14ac:dyDescent="0.45">
      <c r="C3062" s="29" t="s">
        <v>70</v>
      </c>
      <c r="D3062" s="29" t="s">
        <v>53</v>
      </c>
      <c r="F3062" t="s">
        <v>520</v>
      </c>
      <c r="G3062" t="s">
        <v>521</v>
      </c>
      <c r="H3062" t="s">
        <v>640</v>
      </c>
      <c r="I3062" t="s">
        <v>225</v>
      </c>
      <c r="J3062" t="s">
        <v>523</v>
      </c>
      <c r="K3062" t="s">
        <v>35</v>
      </c>
      <c r="L3062" t="s">
        <v>578</v>
      </c>
      <c r="M3062" t="s">
        <v>228</v>
      </c>
      <c r="N3062" t="s">
        <v>400</v>
      </c>
      <c r="O3062">
        <v>1E-3</v>
      </c>
      <c r="P3062" t="s">
        <v>526</v>
      </c>
      <c r="Q3062" s="27">
        <f>O3062*km_per_mile*'Transportation Calcs'!$F$6</f>
        <v>7.3430891430111507E-7</v>
      </c>
      <c r="T3062" t="s">
        <v>527</v>
      </c>
    </row>
    <row r="3063" spans="2:20" hidden="1" x14ac:dyDescent="0.45">
      <c r="B3063" s="29" t="s">
        <v>26</v>
      </c>
      <c r="C3063" s="29" t="s">
        <v>70</v>
      </c>
      <c r="D3063" s="29" t="s">
        <v>53</v>
      </c>
      <c r="F3063" t="s">
        <v>520</v>
      </c>
      <c r="G3063" t="s">
        <v>521</v>
      </c>
      <c r="H3063" t="s">
        <v>638</v>
      </c>
      <c r="I3063" t="s">
        <v>225</v>
      </c>
      <c r="J3063" t="s">
        <v>523</v>
      </c>
      <c r="K3063" t="s">
        <v>35</v>
      </c>
      <c r="L3063" t="s">
        <v>639</v>
      </c>
      <c r="M3063" t="s">
        <v>228</v>
      </c>
      <c r="N3063" t="s">
        <v>26</v>
      </c>
      <c r="O3063">
        <v>0.71599999999999997</v>
      </c>
      <c r="P3063" t="s">
        <v>526</v>
      </c>
      <c r="Q3063" s="27">
        <f>O3063*km_per_mile*'Transportation Calcs'!$F$6</f>
        <v>5.2576518263959841E-4</v>
      </c>
      <c r="T3063" t="s">
        <v>527</v>
      </c>
    </row>
    <row r="3064" spans="2:20" hidden="1" x14ac:dyDescent="0.45">
      <c r="B3064" s="29" t="s">
        <v>34</v>
      </c>
      <c r="C3064" s="29" t="s">
        <v>70</v>
      </c>
      <c r="D3064" s="29" t="s">
        <v>53</v>
      </c>
      <c r="F3064" t="s">
        <v>520</v>
      </c>
      <c r="G3064" t="s">
        <v>521</v>
      </c>
      <c r="H3064" t="s">
        <v>638</v>
      </c>
      <c r="I3064" t="s">
        <v>225</v>
      </c>
      <c r="J3064" t="s">
        <v>523</v>
      </c>
      <c r="K3064" t="s">
        <v>35</v>
      </c>
      <c r="L3064" t="s">
        <v>639</v>
      </c>
      <c r="M3064" t="s">
        <v>228</v>
      </c>
      <c r="N3064" t="s">
        <v>34</v>
      </c>
      <c r="O3064">
        <v>0.53</v>
      </c>
      <c r="P3064" t="s">
        <v>526</v>
      </c>
      <c r="Q3064" s="27">
        <f>O3064*km_per_mile*'Transportation Calcs'!$F$6</f>
        <v>3.8918372457959102E-4</v>
      </c>
      <c r="T3064" t="s">
        <v>527</v>
      </c>
    </row>
    <row r="3065" spans="2:20" hidden="1" x14ac:dyDescent="0.45">
      <c r="B3065" s="29" t="s">
        <v>25</v>
      </c>
      <c r="C3065" s="29" t="s">
        <v>70</v>
      </c>
      <c r="D3065" s="29" t="s">
        <v>53</v>
      </c>
      <c r="F3065" t="s">
        <v>520</v>
      </c>
      <c r="G3065" t="s">
        <v>521</v>
      </c>
      <c r="H3065" t="s">
        <v>640</v>
      </c>
      <c r="I3065" t="s">
        <v>225</v>
      </c>
      <c r="J3065" t="s">
        <v>523</v>
      </c>
      <c r="K3065" t="s">
        <v>35</v>
      </c>
      <c r="L3065" t="s">
        <v>578</v>
      </c>
      <c r="M3065" t="s">
        <v>228</v>
      </c>
      <c r="N3065" t="s">
        <v>25</v>
      </c>
      <c r="O3065">
        <v>8.8999999999999996E-2</v>
      </c>
      <c r="P3065" t="s">
        <v>526</v>
      </c>
      <c r="Q3065" s="27">
        <f>O3065*km_per_mile*'Transportation Calcs'!$F$6</f>
        <v>6.5353493372799235E-5</v>
      </c>
      <c r="T3065" t="s">
        <v>527</v>
      </c>
    </row>
    <row r="3066" spans="2:20" hidden="1" x14ac:dyDescent="0.45">
      <c r="B3066" s="29" t="s">
        <v>33</v>
      </c>
      <c r="C3066" s="29" t="s">
        <v>70</v>
      </c>
      <c r="D3066" s="29" t="s">
        <v>53</v>
      </c>
      <c r="F3066" t="s">
        <v>520</v>
      </c>
      <c r="G3066" t="s">
        <v>521</v>
      </c>
      <c r="H3066" t="s">
        <v>640</v>
      </c>
      <c r="I3066" t="s">
        <v>225</v>
      </c>
      <c r="J3066" t="s">
        <v>523</v>
      </c>
      <c r="K3066" t="s">
        <v>35</v>
      </c>
      <c r="L3066" t="s">
        <v>578</v>
      </c>
      <c r="M3066" t="s">
        <v>228</v>
      </c>
      <c r="N3066" t="s">
        <v>33</v>
      </c>
      <c r="O3066">
        <v>0.01</v>
      </c>
      <c r="P3066" t="s">
        <v>526</v>
      </c>
      <c r="Q3066" s="27">
        <f>O3066*km_per_mile*'Transportation Calcs'!$F$6</f>
        <v>7.3430891430111505E-6</v>
      </c>
      <c r="T3066" t="s">
        <v>527</v>
      </c>
    </row>
    <row r="3067" spans="2:20" hidden="1" x14ac:dyDescent="0.45">
      <c r="B3067" s="29" t="s">
        <v>26</v>
      </c>
      <c r="C3067" s="29" t="s">
        <v>70</v>
      </c>
      <c r="D3067" s="29" t="s">
        <v>53</v>
      </c>
      <c r="F3067" t="s">
        <v>520</v>
      </c>
      <c r="G3067" t="s">
        <v>521</v>
      </c>
      <c r="H3067" t="s">
        <v>1951</v>
      </c>
      <c r="I3067" t="s">
        <v>225</v>
      </c>
      <c r="J3067" t="s">
        <v>523</v>
      </c>
      <c r="K3067" t="s">
        <v>35</v>
      </c>
      <c r="L3067" t="s">
        <v>1945</v>
      </c>
      <c r="M3067" t="s">
        <v>228</v>
      </c>
      <c r="N3067" t="s">
        <v>26</v>
      </c>
      <c r="O3067">
        <v>0.57999999999999996</v>
      </c>
      <c r="P3067" t="s">
        <v>526</v>
      </c>
      <c r="Q3067" s="27">
        <f>O3067*km_per_mile*'Transportation Calcs'!$F$6</f>
        <v>4.2589917029464669E-4</v>
      </c>
      <c r="T3067" t="s">
        <v>527</v>
      </c>
    </row>
    <row r="3068" spans="2:20" hidden="1" x14ac:dyDescent="0.45">
      <c r="C3068" s="29" t="s">
        <v>70</v>
      </c>
      <c r="D3068" s="29" t="s">
        <v>53</v>
      </c>
      <c r="F3068" t="s">
        <v>520</v>
      </c>
      <c r="G3068" t="s">
        <v>521</v>
      </c>
      <c r="H3068" t="s">
        <v>1951</v>
      </c>
      <c r="I3068" t="s">
        <v>225</v>
      </c>
      <c r="J3068" t="s">
        <v>523</v>
      </c>
      <c r="K3068" t="s">
        <v>35</v>
      </c>
      <c r="L3068" t="s">
        <v>1945</v>
      </c>
      <c r="M3068" t="s">
        <v>228</v>
      </c>
      <c r="N3068" t="s">
        <v>400</v>
      </c>
      <c r="O3068">
        <v>1E-3</v>
      </c>
      <c r="P3068" t="s">
        <v>526</v>
      </c>
      <c r="Q3068" s="27">
        <f>O3068*km_per_mile*'Transportation Calcs'!$F$6</f>
        <v>7.3430891430111507E-7</v>
      </c>
      <c r="T3068" t="s">
        <v>527</v>
      </c>
    </row>
    <row r="3069" spans="2:20" hidden="1" x14ac:dyDescent="0.45">
      <c r="B3069" s="29" t="s">
        <v>26</v>
      </c>
      <c r="C3069" s="29" t="s">
        <v>70</v>
      </c>
      <c r="D3069" s="29" t="s">
        <v>53</v>
      </c>
      <c r="F3069" t="s">
        <v>520</v>
      </c>
      <c r="G3069" t="s">
        <v>521</v>
      </c>
      <c r="H3069" t="s">
        <v>640</v>
      </c>
      <c r="I3069" t="s">
        <v>225</v>
      </c>
      <c r="J3069" t="s">
        <v>523</v>
      </c>
      <c r="K3069" t="s">
        <v>35</v>
      </c>
      <c r="L3069" t="s">
        <v>578</v>
      </c>
      <c r="M3069" t="s">
        <v>228</v>
      </c>
      <c r="N3069" t="s">
        <v>26</v>
      </c>
      <c r="O3069">
        <v>0.77</v>
      </c>
      <c r="P3069" t="s">
        <v>526</v>
      </c>
      <c r="Q3069" s="27">
        <f>O3069*km_per_mile*'Transportation Calcs'!$F$6</f>
        <v>5.6541786401185861E-4</v>
      </c>
      <c r="T3069" t="s">
        <v>527</v>
      </c>
    </row>
    <row r="3070" spans="2:20" hidden="1" x14ac:dyDescent="0.45">
      <c r="B3070" s="29" t="s">
        <v>26</v>
      </c>
      <c r="C3070" s="29" t="s">
        <v>70</v>
      </c>
      <c r="D3070" s="29" t="s">
        <v>53</v>
      </c>
      <c r="F3070" t="s">
        <v>520</v>
      </c>
      <c r="G3070" t="s">
        <v>521</v>
      </c>
      <c r="H3070" t="s">
        <v>644</v>
      </c>
      <c r="I3070" t="s">
        <v>225</v>
      </c>
      <c r="J3070" t="s">
        <v>523</v>
      </c>
      <c r="K3070" t="s">
        <v>35</v>
      </c>
      <c r="L3070" t="s">
        <v>602</v>
      </c>
      <c r="M3070" t="s">
        <v>228</v>
      </c>
      <c r="N3070" t="s">
        <v>26</v>
      </c>
      <c r="O3070">
        <v>0.45</v>
      </c>
      <c r="P3070" t="s">
        <v>526</v>
      </c>
      <c r="Q3070" s="27">
        <f>O3070*km_per_mile*'Transportation Calcs'!$F$6</f>
        <v>3.3043901143550182E-4</v>
      </c>
      <c r="T3070" t="s">
        <v>527</v>
      </c>
    </row>
    <row r="3071" spans="2:20" hidden="1" x14ac:dyDescent="0.45">
      <c r="B3071" s="29" t="s">
        <v>33</v>
      </c>
      <c r="C3071" s="29" t="s">
        <v>70</v>
      </c>
      <c r="D3071" s="29" t="s">
        <v>53</v>
      </c>
      <c r="F3071" t="s">
        <v>520</v>
      </c>
      <c r="G3071" t="s">
        <v>521</v>
      </c>
      <c r="H3071" t="s">
        <v>644</v>
      </c>
      <c r="I3071" t="s">
        <v>225</v>
      </c>
      <c r="J3071" t="s">
        <v>523</v>
      </c>
      <c r="K3071" t="s">
        <v>35</v>
      </c>
      <c r="L3071" t="s">
        <v>602</v>
      </c>
      <c r="M3071" t="s">
        <v>228</v>
      </c>
      <c r="N3071" t="s">
        <v>33</v>
      </c>
      <c r="O3071">
        <v>4.0000000000000001E-3</v>
      </c>
      <c r="P3071" t="s">
        <v>526</v>
      </c>
      <c r="Q3071" s="27">
        <f>O3071*km_per_mile*'Transportation Calcs'!$F$6</f>
        <v>2.9372356572044603E-6</v>
      </c>
      <c r="T3071" t="s">
        <v>527</v>
      </c>
    </row>
    <row r="3072" spans="2:20" hidden="1" x14ac:dyDescent="0.45">
      <c r="C3072" s="29" t="s">
        <v>70</v>
      </c>
      <c r="D3072" s="29" t="s">
        <v>53</v>
      </c>
      <c r="F3072" t="s">
        <v>520</v>
      </c>
      <c r="G3072" t="s">
        <v>521</v>
      </c>
      <c r="H3072" t="s">
        <v>647</v>
      </c>
      <c r="I3072" t="s">
        <v>225</v>
      </c>
      <c r="J3072" t="s">
        <v>523</v>
      </c>
      <c r="K3072" t="s">
        <v>35</v>
      </c>
      <c r="L3072" t="s">
        <v>624</v>
      </c>
      <c r="M3072" t="s">
        <v>228</v>
      </c>
      <c r="N3072" t="s">
        <v>400</v>
      </c>
      <c r="O3072">
        <v>1.9E-3</v>
      </c>
      <c r="P3072" t="s">
        <v>526</v>
      </c>
      <c r="Q3072" s="27">
        <f>O3072*km_per_mile*'Transportation Calcs'!$F$6</f>
        <v>1.3951869371721185E-6</v>
      </c>
      <c r="T3072" t="s">
        <v>527</v>
      </c>
    </row>
    <row r="3073" spans="2:20" hidden="1" x14ac:dyDescent="0.45">
      <c r="C3073" s="29" t="s">
        <v>70</v>
      </c>
      <c r="D3073" s="29" t="s">
        <v>53</v>
      </c>
      <c r="F3073" t="s">
        <v>520</v>
      </c>
      <c r="G3073" t="s">
        <v>521</v>
      </c>
      <c r="H3073" t="s">
        <v>1952</v>
      </c>
      <c r="I3073" t="s">
        <v>225</v>
      </c>
      <c r="J3073" t="s">
        <v>523</v>
      </c>
      <c r="K3073" t="s">
        <v>35</v>
      </c>
      <c r="L3073" t="s">
        <v>608</v>
      </c>
      <c r="M3073" t="s">
        <v>228</v>
      </c>
      <c r="N3073" t="s">
        <v>240</v>
      </c>
      <c r="O3073" s="27">
        <v>1.8199999999999999E-5</v>
      </c>
      <c r="P3073" t="s">
        <v>526</v>
      </c>
      <c r="Q3073" s="27">
        <f>O3073*km_per_mile*'Transportation Calcs'!$F$6</f>
        <v>1.3364422240280293E-8</v>
      </c>
      <c r="T3073" t="s">
        <v>527</v>
      </c>
    </row>
    <row r="3074" spans="2:20" hidden="1" x14ac:dyDescent="0.45">
      <c r="B3074" s="29" t="s">
        <v>24</v>
      </c>
      <c r="C3074" s="29" t="s">
        <v>70</v>
      </c>
      <c r="D3074" s="29" t="s">
        <v>53</v>
      </c>
      <c r="F3074" t="s">
        <v>520</v>
      </c>
      <c r="G3074" t="s">
        <v>521</v>
      </c>
      <c r="H3074" t="s">
        <v>642</v>
      </c>
      <c r="I3074" t="s">
        <v>225</v>
      </c>
      <c r="J3074" t="s">
        <v>523</v>
      </c>
      <c r="K3074" t="s">
        <v>35</v>
      </c>
      <c r="L3074" t="s">
        <v>628</v>
      </c>
      <c r="M3074" t="s">
        <v>228</v>
      </c>
      <c r="N3074" t="s">
        <v>261</v>
      </c>
      <c r="O3074">
        <v>0.01</v>
      </c>
      <c r="P3074" t="s">
        <v>526</v>
      </c>
      <c r="Q3074" s="27">
        <f>O3074*km_per_mile*'Transportation Calcs'!$F$6</f>
        <v>7.3430891430111505E-6</v>
      </c>
      <c r="T3074" t="s">
        <v>527</v>
      </c>
    </row>
    <row r="3075" spans="2:20" hidden="1" x14ac:dyDescent="0.45">
      <c r="B3075" s="29" t="s">
        <v>26</v>
      </c>
      <c r="C3075" s="29" t="s">
        <v>70</v>
      </c>
      <c r="D3075" s="29" t="s">
        <v>53</v>
      </c>
      <c r="F3075" t="s">
        <v>520</v>
      </c>
      <c r="G3075" t="s">
        <v>521</v>
      </c>
      <c r="H3075" t="s">
        <v>1952</v>
      </c>
      <c r="I3075" t="s">
        <v>225</v>
      </c>
      <c r="J3075" t="s">
        <v>523</v>
      </c>
      <c r="K3075" t="s">
        <v>35</v>
      </c>
      <c r="L3075" t="s">
        <v>608</v>
      </c>
      <c r="M3075" t="s">
        <v>228</v>
      </c>
      <c r="N3075" t="s">
        <v>26</v>
      </c>
      <c r="O3075">
        <v>0.35</v>
      </c>
      <c r="P3075" t="s">
        <v>526</v>
      </c>
      <c r="Q3075" s="27">
        <f>O3075*km_per_mile*'Transportation Calcs'!$F$6</f>
        <v>2.5700812000539026E-4</v>
      </c>
      <c r="T3075" t="s">
        <v>527</v>
      </c>
    </row>
    <row r="3076" spans="2:20" hidden="1" x14ac:dyDescent="0.45">
      <c r="B3076" s="29" t="s">
        <v>26</v>
      </c>
      <c r="C3076" s="29" t="s">
        <v>70</v>
      </c>
      <c r="D3076" s="29" t="s">
        <v>53</v>
      </c>
      <c r="F3076" t="s">
        <v>520</v>
      </c>
      <c r="G3076" t="s">
        <v>521</v>
      </c>
      <c r="H3076" t="s">
        <v>643</v>
      </c>
      <c r="I3076" t="s">
        <v>225</v>
      </c>
      <c r="J3076" t="s">
        <v>523</v>
      </c>
      <c r="K3076" t="s">
        <v>35</v>
      </c>
      <c r="L3076" t="s">
        <v>606</v>
      </c>
      <c r="M3076" t="s">
        <v>228</v>
      </c>
      <c r="N3076" t="s">
        <v>26</v>
      </c>
      <c r="O3076">
        <v>0.57999999999999996</v>
      </c>
      <c r="P3076" t="s">
        <v>526</v>
      </c>
      <c r="Q3076" s="27">
        <f>O3076*km_per_mile*'Transportation Calcs'!$F$6</f>
        <v>4.2589917029464669E-4</v>
      </c>
      <c r="T3076" t="s">
        <v>527</v>
      </c>
    </row>
    <row r="3077" spans="2:20" hidden="1" x14ac:dyDescent="0.45">
      <c r="B3077" s="29" t="s">
        <v>33</v>
      </c>
      <c r="C3077" s="29" t="s">
        <v>70</v>
      </c>
      <c r="D3077" s="29" t="s">
        <v>53</v>
      </c>
      <c r="F3077" t="s">
        <v>520</v>
      </c>
      <c r="G3077" t="s">
        <v>521</v>
      </c>
      <c r="H3077" t="s">
        <v>641</v>
      </c>
      <c r="I3077" t="s">
        <v>225</v>
      </c>
      <c r="J3077" t="s">
        <v>523</v>
      </c>
      <c r="K3077" t="s">
        <v>35</v>
      </c>
      <c r="L3077" t="s">
        <v>600</v>
      </c>
      <c r="M3077" t="s">
        <v>228</v>
      </c>
      <c r="N3077" t="s">
        <v>33</v>
      </c>
      <c r="O3077">
        <v>4.0000000000000001E-3</v>
      </c>
      <c r="P3077" t="s">
        <v>526</v>
      </c>
      <c r="Q3077" s="27">
        <f>O3077*km_per_mile*'Transportation Calcs'!$F$6</f>
        <v>2.9372356572044603E-6</v>
      </c>
      <c r="T3077" t="s">
        <v>527</v>
      </c>
    </row>
    <row r="3078" spans="2:20" hidden="1" x14ac:dyDescent="0.45">
      <c r="B3078" s="29" t="s">
        <v>24</v>
      </c>
      <c r="C3078" s="29" t="s">
        <v>70</v>
      </c>
      <c r="D3078" s="29" t="s">
        <v>53</v>
      </c>
      <c r="F3078" t="s">
        <v>520</v>
      </c>
      <c r="G3078" t="s">
        <v>521</v>
      </c>
      <c r="H3078" t="s">
        <v>646</v>
      </c>
      <c r="I3078" t="s">
        <v>225</v>
      </c>
      <c r="J3078" t="s">
        <v>523</v>
      </c>
      <c r="K3078" t="s">
        <v>35</v>
      </c>
      <c r="L3078" t="s">
        <v>616</v>
      </c>
      <c r="M3078" t="s">
        <v>228</v>
      </c>
      <c r="N3078" t="s">
        <v>261</v>
      </c>
      <c r="O3078">
        <v>1.4E-2</v>
      </c>
      <c r="P3078" t="s">
        <v>526</v>
      </c>
      <c r="Q3078" s="27">
        <f>O3078*km_per_mile*'Transportation Calcs'!$F$6</f>
        <v>1.0280324800215611E-5</v>
      </c>
      <c r="T3078" t="s">
        <v>527</v>
      </c>
    </row>
    <row r="3079" spans="2:20" hidden="1" x14ac:dyDescent="0.45">
      <c r="C3079" s="29" t="s">
        <v>70</v>
      </c>
      <c r="D3079" s="29" t="s">
        <v>53</v>
      </c>
      <c r="F3079" t="s">
        <v>520</v>
      </c>
      <c r="G3079" t="s">
        <v>521</v>
      </c>
      <c r="H3079" t="s">
        <v>1953</v>
      </c>
      <c r="I3079" t="s">
        <v>225</v>
      </c>
      <c r="J3079" t="s">
        <v>523</v>
      </c>
      <c r="K3079" t="s">
        <v>35</v>
      </c>
      <c r="L3079" t="s">
        <v>618</v>
      </c>
      <c r="M3079" t="s">
        <v>228</v>
      </c>
      <c r="N3079" t="s">
        <v>400</v>
      </c>
      <c r="O3079">
        <v>1E-3</v>
      </c>
      <c r="P3079" t="s">
        <v>526</v>
      </c>
      <c r="Q3079" s="27">
        <f>O3079*km_per_mile*'Transportation Calcs'!$F$6</f>
        <v>7.3430891430111507E-7</v>
      </c>
      <c r="T3079" t="s">
        <v>527</v>
      </c>
    </row>
    <row r="3080" spans="2:20" hidden="1" x14ac:dyDescent="0.45">
      <c r="C3080" s="29" t="s">
        <v>70</v>
      </c>
      <c r="D3080" s="29" t="s">
        <v>53</v>
      </c>
      <c r="F3080" t="s">
        <v>520</v>
      </c>
      <c r="G3080" t="s">
        <v>521</v>
      </c>
      <c r="H3080" t="s">
        <v>646</v>
      </c>
      <c r="I3080" t="s">
        <v>225</v>
      </c>
      <c r="J3080" t="s">
        <v>523</v>
      </c>
      <c r="K3080" t="s">
        <v>35</v>
      </c>
      <c r="L3080" t="s">
        <v>616</v>
      </c>
      <c r="M3080" t="s">
        <v>228</v>
      </c>
      <c r="N3080" t="s">
        <v>240</v>
      </c>
      <c r="O3080" s="27">
        <v>1.8199999999999999E-5</v>
      </c>
      <c r="P3080" t="s">
        <v>526</v>
      </c>
      <c r="Q3080" s="27">
        <f>O3080*km_per_mile*'Transportation Calcs'!$F$6</f>
        <v>1.3364422240280293E-8</v>
      </c>
      <c r="T3080" t="s">
        <v>527</v>
      </c>
    </row>
    <row r="3081" spans="2:20" hidden="1" x14ac:dyDescent="0.45">
      <c r="B3081" s="29" t="s">
        <v>24</v>
      </c>
      <c r="C3081" s="29" t="s">
        <v>70</v>
      </c>
      <c r="D3081" s="29" t="s">
        <v>53</v>
      </c>
      <c r="F3081" t="s">
        <v>520</v>
      </c>
      <c r="G3081" t="s">
        <v>521</v>
      </c>
      <c r="H3081" t="s">
        <v>647</v>
      </c>
      <c r="I3081" t="s">
        <v>225</v>
      </c>
      <c r="J3081" t="s">
        <v>523</v>
      </c>
      <c r="K3081" t="s">
        <v>35</v>
      </c>
      <c r="L3081" t="s">
        <v>624</v>
      </c>
      <c r="M3081" t="s">
        <v>228</v>
      </c>
      <c r="N3081" t="s">
        <v>261</v>
      </c>
      <c r="O3081">
        <v>8.0000000000000002E-3</v>
      </c>
      <c r="P3081" t="s">
        <v>526</v>
      </c>
      <c r="Q3081" s="27">
        <f>O3081*km_per_mile*'Transportation Calcs'!$F$6</f>
        <v>5.8744713144089206E-6</v>
      </c>
      <c r="T3081" t="s">
        <v>527</v>
      </c>
    </row>
    <row r="3082" spans="2:20" hidden="1" x14ac:dyDescent="0.45">
      <c r="B3082" s="29" t="s">
        <v>26</v>
      </c>
      <c r="C3082" s="29" t="s">
        <v>70</v>
      </c>
      <c r="D3082" s="29" t="s">
        <v>53</v>
      </c>
      <c r="F3082" t="s">
        <v>520</v>
      </c>
      <c r="G3082" t="s">
        <v>521</v>
      </c>
      <c r="H3082" t="s">
        <v>1954</v>
      </c>
      <c r="I3082" t="s">
        <v>225</v>
      </c>
      <c r="J3082" t="s">
        <v>523</v>
      </c>
      <c r="K3082" t="s">
        <v>35</v>
      </c>
      <c r="L3082" t="s">
        <v>626</v>
      </c>
      <c r="M3082" t="s">
        <v>228</v>
      </c>
      <c r="N3082" t="s">
        <v>26</v>
      </c>
      <c r="O3082">
        <v>0.54600000000000004</v>
      </c>
      <c r="P3082" t="s">
        <v>526</v>
      </c>
      <c r="Q3082" s="27">
        <f>O3082*km_per_mile*'Transportation Calcs'!$F$6</f>
        <v>4.0093266720840886E-4</v>
      </c>
      <c r="T3082" t="s">
        <v>527</v>
      </c>
    </row>
    <row r="3083" spans="2:20" hidden="1" x14ac:dyDescent="0.45">
      <c r="B3083" s="29" t="s">
        <v>33</v>
      </c>
      <c r="C3083" s="29" t="s">
        <v>70</v>
      </c>
      <c r="D3083" s="29" t="s">
        <v>53</v>
      </c>
      <c r="F3083" t="s">
        <v>520</v>
      </c>
      <c r="G3083" t="s">
        <v>521</v>
      </c>
      <c r="H3083" t="s">
        <v>1954</v>
      </c>
      <c r="I3083" t="s">
        <v>225</v>
      </c>
      <c r="J3083" t="s">
        <v>523</v>
      </c>
      <c r="K3083" t="s">
        <v>35</v>
      </c>
      <c r="L3083" t="s">
        <v>626</v>
      </c>
      <c r="M3083" t="s">
        <v>228</v>
      </c>
      <c r="N3083" t="s">
        <v>33</v>
      </c>
      <c r="O3083">
        <v>0</v>
      </c>
      <c r="P3083" t="s">
        <v>526</v>
      </c>
      <c r="Q3083" s="27">
        <f>O3083*km_per_mile*'Transportation Calcs'!$F$6</f>
        <v>0</v>
      </c>
      <c r="T3083" t="s">
        <v>527</v>
      </c>
    </row>
    <row r="3084" spans="2:20" hidden="1" x14ac:dyDescent="0.45">
      <c r="B3084" s="29" t="s">
        <v>34</v>
      </c>
      <c r="C3084" s="29" t="s">
        <v>70</v>
      </c>
      <c r="D3084" s="29" t="s">
        <v>53</v>
      </c>
      <c r="F3084" t="s">
        <v>520</v>
      </c>
      <c r="G3084" t="s">
        <v>521</v>
      </c>
      <c r="H3084" t="s">
        <v>642</v>
      </c>
      <c r="I3084" t="s">
        <v>225</v>
      </c>
      <c r="J3084" t="s">
        <v>523</v>
      </c>
      <c r="K3084" t="s">
        <v>35</v>
      </c>
      <c r="L3084" t="s">
        <v>628</v>
      </c>
      <c r="M3084" t="s">
        <v>228</v>
      </c>
      <c r="N3084" t="s">
        <v>34</v>
      </c>
      <c r="O3084">
        <v>0.39800000000000002</v>
      </c>
      <c r="P3084" t="s">
        <v>526</v>
      </c>
      <c r="Q3084" s="27">
        <f>O3084*km_per_mile*'Transportation Calcs'!$F$6</f>
        <v>2.9225494789184383E-4</v>
      </c>
      <c r="T3084" t="s">
        <v>527</v>
      </c>
    </row>
    <row r="3085" spans="2:20" hidden="1" x14ac:dyDescent="0.45">
      <c r="C3085" s="29" t="s">
        <v>70</v>
      </c>
      <c r="D3085" s="29" t="s">
        <v>53</v>
      </c>
      <c r="F3085" t="s">
        <v>520</v>
      </c>
      <c r="G3085" t="s">
        <v>521</v>
      </c>
      <c r="H3085" t="s">
        <v>648</v>
      </c>
      <c r="I3085" t="s">
        <v>225</v>
      </c>
      <c r="J3085" t="s">
        <v>523</v>
      </c>
      <c r="K3085" t="s">
        <v>35</v>
      </c>
      <c r="L3085" t="s">
        <v>649</v>
      </c>
      <c r="M3085" t="s">
        <v>228</v>
      </c>
      <c r="N3085" t="s">
        <v>400</v>
      </c>
      <c r="O3085">
        <v>1E-3</v>
      </c>
      <c r="P3085" t="s">
        <v>526</v>
      </c>
      <c r="Q3085" s="27">
        <f>O3085*km_per_mile*'Transportation Calcs'!$F$6</f>
        <v>7.3430891430111507E-7</v>
      </c>
      <c r="T3085" t="s">
        <v>527</v>
      </c>
    </row>
    <row r="3086" spans="2:20" hidden="1" x14ac:dyDescent="0.45">
      <c r="C3086" s="29" t="s">
        <v>70</v>
      </c>
      <c r="D3086" s="29" t="s">
        <v>53</v>
      </c>
      <c r="F3086" t="s">
        <v>520</v>
      </c>
      <c r="G3086" t="s">
        <v>521</v>
      </c>
      <c r="H3086" t="s">
        <v>648</v>
      </c>
      <c r="I3086" t="s">
        <v>225</v>
      </c>
      <c r="J3086" t="s">
        <v>523</v>
      </c>
      <c r="K3086" t="s">
        <v>35</v>
      </c>
      <c r="L3086" t="s">
        <v>649</v>
      </c>
      <c r="M3086" t="s">
        <v>228</v>
      </c>
      <c r="N3086" t="s">
        <v>240</v>
      </c>
      <c r="O3086" s="27">
        <v>1.8199999999999999E-5</v>
      </c>
      <c r="P3086" t="s">
        <v>526</v>
      </c>
      <c r="Q3086" s="27">
        <f>O3086*km_per_mile*'Transportation Calcs'!$F$6</f>
        <v>1.3364422240280293E-8</v>
      </c>
      <c r="T3086" t="s">
        <v>527</v>
      </c>
    </row>
    <row r="3087" spans="2:20" hidden="1" x14ac:dyDescent="0.45">
      <c r="B3087" s="29" t="s">
        <v>34</v>
      </c>
      <c r="C3087" s="29" t="s">
        <v>70</v>
      </c>
      <c r="D3087" s="29" t="s">
        <v>53</v>
      </c>
      <c r="F3087" t="s">
        <v>520</v>
      </c>
      <c r="G3087" t="s">
        <v>521</v>
      </c>
      <c r="H3087" t="s">
        <v>648</v>
      </c>
      <c r="I3087" t="s">
        <v>225</v>
      </c>
      <c r="J3087" t="s">
        <v>523</v>
      </c>
      <c r="K3087" t="s">
        <v>35</v>
      </c>
      <c r="L3087" t="s">
        <v>649</v>
      </c>
      <c r="M3087" t="s">
        <v>228</v>
      </c>
      <c r="N3087" t="s">
        <v>34</v>
      </c>
      <c r="O3087">
        <v>0.59599999999999997</v>
      </c>
      <c r="P3087" t="s">
        <v>526</v>
      </c>
      <c r="Q3087" s="27">
        <f>O3087*km_per_mile*'Transportation Calcs'!$F$6</f>
        <v>4.3764811292346459E-4</v>
      </c>
      <c r="T3087" t="s">
        <v>527</v>
      </c>
    </row>
    <row r="3088" spans="2:20" hidden="1" x14ac:dyDescent="0.45">
      <c r="C3088" s="29" t="s">
        <v>70</v>
      </c>
      <c r="D3088" s="29" t="s">
        <v>55</v>
      </c>
      <c r="F3088" t="s">
        <v>520</v>
      </c>
      <c r="G3088" t="s">
        <v>521</v>
      </c>
      <c r="H3088" t="s">
        <v>650</v>
      </c>
      <c r="I3088" t="s">
        <v>225</v>
      </c>
      <c r="J3088" t="s">
        <v>523</v>
      </c>
      <c r="K3088" t="s">
        <v>524</v>
      </c>
      <c r="L3088" t="s">
        <v>651</v>
      </c>
      <c r="M3088" t="s">
        <v>228</v>
      </c>
      <c r="N3088" t="s">
        <v>249</v>
      </c>
      <c r="O3088" s="27">
        <v>3.5999999999999999E-7</v>
      </c>
      <c r="P3088" t="s">
        <v>526</v>
      </c>
      <c r="Q3088" s="27">
        <f>O3088*km_per_mile*'Transportation Calcs'!$E$6</f>
        <v>2.3053873768625535E-10</v>
      </c>
      <c r="T3088" t="s">
        <v>527</v>
      </c>
    </row>
    <row r="3089" spans="1:20" hidden="1" x14ac:dyDescent="0.45">
      <c r="C3089" s="29" t="s">
        <v>70</v>
      </c>
      <c r="D3089" s="29" t="s">
        <v>55</v>
      </c>
      <c r="F3089" t="s">
        <v>520</v>
      </c>
      <c r="G3089" t="s">
        <v>521</v>
      </c>
      <c r="H3089" t="s">
        <v>652</v>
      </c>
      <c r="I3089" t="s">
        <v>225</v>
      </c>
      <c r="J3089" t="s">
        <v>523</v>
      </c>
      <c r="K3089" t="s">
        <v>524</v>
      </c>
      <c r="L3089" t="s">
        <v>653</v>
      </c>
      <c r="M3089" t="s">
        <v>228</v>
      </c>
      <c r="N3089" t="s">
        <v>272</v>
      </c>
      <c r="O3089" s="27">
        <v>3.9000000000000002E-7</v>
      </c>
      <c r="P3089" t="s">
        <v>526</v>
      </c>
      <c r="Q3089" s="27">
        <f>O3089*km_per_mile*'Transportation Calcs'!$E$6</f>
        <v>2.4975029916010995E-10</v>
      </c>
      <c r="T3089" t="s">
        <v>527</v>
      </c>
    </row>
    <row r="3090" spans="1:20" hidden="1" x14ac:dyDescent="0.45">
      <c r="B3090" s="29" t="s">
        <v>25</v>
      </c>
      <c r="C3090" s="29" t="s">
        <v>70</v>
      </c>
      <c r="D3090" s="29" t="s">
        <v>55</v>
      </c>
      <c r="F3090" t="s">
        <v>520</v>
      </c>
      <c r="G3090" t="s">
        <v>521</v>
      </c>
      <c r="H3090" t="s">
        <v>656</v>
      </c>
      <c r="I3090" t="s">
        <v>225</v>
      </c>
      <c r="J3090" t="s">
        <v>523</v>
      </c>
      <c r="K3090" t="s">
        <v>524</v>
      </c>
      <c r="L3090" t="s">
        <v>657</v>
      </c>
      <c r="M3090" t="s">
        <v>228</v>
      </c>
      <c r="N3090" t="s">
        <v>25</v>
      </c>
      <c r="O3090">
        <v>4.2999999999999997E-2</v>
      </c>
      <c r="P3090" t="s">
        <v>526</v>
      </c>
      <c r="Q3090" s="27">
        <f>O3090*km_per_mile*'Transportation Calcs'!$E$6</f>
        <v>2.7536571445858276E-5</v>
      </c>
      <c r="T3090" t="s">
        <v>527</v>
      </c>
    </row>
    <row r="3091" spans="1:20" hidden="1" x14ac:dyDescent="0.45">
      <c r="B3091" s="29" t="s">
        <v>43</v>
      </c>
      <c r="C3091" s="29" t="s">
        <v>70</v>
      </c>
      <c r="D3091" s="29" t="s">
        <v>55</v>
      </c>
      <c r="F3091" t="s">
        <v>520</v>
      </c>
      <c r="G3091" t="s">
        <v>521</v>
      </c>
      <c r="H3091" t="s">
        <v>1955</v>
      </c>
      <c r="I3091" t="s">
        <v>225</v>
      </c>
      <c r="J3091" t="s">
        <v>523</v>
      </c>
      <c r="K3091" t="s">
        <v>524</v>
      </c>
      <c r="L3091" t="s">
        <v>758</v>
      </c>
      <c r="M3091" t="s">
        <v>228</v>
      </c>
      <c r="N3091" t="s">
        <v>28</v>
      </c>
      <c r="O3091">
        <v>1.4E-3</v>
      </c>
      <c r="P3091" t="s">
        <v>526</v>
      </c>
      <c r="Q3091" s="27">
        <f>O3091*km_per_mile*'Transportation Calcs'!$E$6</f>
        <v>8.9653953544654864E-7</v>
      </c>
      <c r="T3091" t="s">
        <v>536</v>
      </c>
    </row>
    <row r="3092" spans="1:20" hidden="1" x14ac:dyDescent="0.45">
      <c r="C3092" s="29" t="s">
        <v>70</v>
      </c>
      <c r="D3092" s="29" t="s">
        <v>55</v>
      </c>
      <c r="F3092" t="s">
        <v>520</v>
      </c>
      <c r="G3092" t="s">
        <v>521</v>
      </c>
      <c r="H3092" t="s">
        <v>1955</v>
      </c>
      <c r="I3092" t="s">
        <v>225</v>
      </c>
      <c r="J3092" t="s">
        <v>523</v>
      </c>
      <c r="K3092" t="s">
        <v>524</v>
      </c>
      <c r="L3092" t="s">
        <v>758</v>
      </c>
      <c r="M3092" t="s">
        <v>228</v>
      </c>
      <c r="N3092" t="s">
        <v>272</v>
      </c>
      <c r="O3092" s="27">
        <v>3.9000000000000002E-7</v>
      </c>
      <c r="P3092" t="s">
        <v>526</v>
      </c>
      <c r="Q3092" s="27">
        <f>O3092*km_per_mile*'Transportation Calcs'!$E$6</f>
        <v>2.4975029916010995E-10</v>
      </c>
      <c r="T3092" t="s">
        <v>527</v>
      </c>
    </row>
    <row r="3093" spans="1:20" hidden="1" x14ac:dyDescent="0.45">
      <c r="C3093" s="29" t="s">
        <v>70</v>
      </c>
      <c r="D3093" s="29" t="s">
        <v>55</v>
      </c>
      <c r="F3093" t="s">
        <v>520</v>
      </c>
      <c r="G3093" t="s">
        <v>521</v>
      </c>
      <c r="H3093" t="s">
        <v>656</v>
      </c>
      <c r="I3093" t="s">
        <v>225</v>
      </c>
      <c r="J3093" t="s">
        <v>523</v>
      </c>
      <c r="K3093" t="s">
        <v>524</v>
      </c>
      <c r="L3093" t="s">
        <v>657</v>
      </c>
      <c r="M3093" t="s">
        <v>228</v>
      </c>
      <c r="N3093" t="s">
        <v>400</v>
      </c>
      <c r="O3093">
        <v>3.27E-2</v>
      </c>
      <c r="P3093" t="s">
        <v>526</v>
      </c>
      <c r="Q3093" s="27">
        <f>O3093*km_per_mile*'Transportation Calcs'!$E$6</f>
        <v>2.094060200650153E-5</v>
      </c>
      <c r="T3093" t="s">
        <v>527</v>
      </c>
    </row>
    <row r="3094" spans="1:20" hidden="1" x14ac:dyDescent="0.45">
      <c r="A3094" s="29" t="s">
        <v>3065</v>
      </c>
      <c r="B3094" s="29" t="s">
        <v>25</v>
      </c>
      <c r="C3094" s="29" t="s">
        <v>70</v>
      </c>
      <c r="D3094" s="29" t="s">
        <v>56</v>
      </c>
      <c r="F3094" t="s">
        <v>520</v>
      </c>
      <c r="G3094" t="s">
        <v>521</v>
      </c>
      <c r="H3094" t="s">
        <v>658</v>
      </c>
      <c r="I3094" t="s">
        <v>225</v>
      </c>
      <c r="J3094" t="s">
        <v>523</v>
      </c>
      <c r="K3094" t="s">
        <v>659</v>
      </c>
      <c r="L3094" t="s">
        <v>660</v>
      </c>
      <c r="M3094" t="s">
        <v>228</v>
      </c>
      <c r="N3094" t="s">
        <v>25</v>
      </c>
      <c r="O3094">
        <v>0.45900000000000002</v>
      </c>
      <c r="P3094" t="s">
        <v>526</v>
      </c>
      <c r="Q3094" s="49">
        <f>O3094*km_per_mile*'Transportation Calcs'!$E$6</f>
        <v>2.9393689054997557E-4</v>
      </c>
      <c r="T3094" t="s">
        <v>527</v>
      </c>
    </row>
    <row r="3095" spans="1:20" hidden="1" x14ac:dyDescent="0.45">
      <c r="A3095" s="29" t="s">
        <v>3065</v>
      </c>
      <c r="B3095" s="29" t="s">
        <v>25</v>
      </c>
      <c r="C3095" s="29" t="s">
        <v>70</v>
      </c>
      <c r="D3095" s="29" t="s">
        <v>46</v>
      </c>
      <c r="F3095" t="s">
        <v>520</v>
      </c>
      <c r="G3095" t="s">
        <v>521</v>
      </c>
      <c r="H3095" t="s">
        <v>1956</v>
      </c>
      <c r="I3095" t="s">
        <v>225</v>
      </c>
      <c r="J3095" t="s">
        <v>523</v>
      </c>
      <c r="K3095" t="s">
        <v>690</v>
      </c>
      <c r="L3095" t="s">
        <v>691</v>
      </c>
      <c r="M3095" t="s">
        <v>228</v>
      </c>
      <c r="N3095" t="s">
        <v>25</v>
      </c>
      <c r="O3095">
        <v>0.61599999999999999</v>
      </c>
      <c r="P3095" t="s">
        <v>526</v>
      </c>
      <c r="Q3095" s="27">
        <f>O3095*km_per_mile*'Transportation Calcs'!$D$6</f>
        <v>3.9697235025556001E-4</v>
      </c>
      <c r="T3095" t="s">
        <v>527</v>
      </c>
    </row>
    <row r="3096" spans="1:20" hidden="1" x14ac:dyDescent="0.45">
      <c r="A3096" s="29" t="s">
        <v>3065</v>
      </c>
      <c r="B3096" s="29" t="s">
        <v>24</v>
      </c>
      <c r="C3096" s="29" t="s">
        <v>70</v>
      </c>
      <c r="D3096" s="29" t="s">
        <v>46</v>
      </c>
      <c r="F3096" t="s">
        <v>520</v>
      </c>
      <c r="G3096" t="s">
        <v>521</v>
      </c>
      <c r="H3096" t="s">
        <v>1956</v>
      </c>
      <c r="I3096" t="s">
        <v>225</v>
      </c>
      <c r="J3096" t="s">
        <v>523</v>
      </c>
      <c r="K3096" t="s">
        <v>690</v>
      </c>
      <c r="L3096" t="s">
        <v>691</v>
      </c>
      <c r="M3096" t="s">
        <v>228</v>
      </c>
      <c r="N3096" t="s">
        <v>261</v>
      </c>
      <c r="O3096">
        <v>3.5000000000000003E-2</v>
      </c>
      <c r="P3096" t="s">
        <v>526</v>
      </c>
      <c r="Q3096" s="27">
        <f>O3096*km_per_mile*'Transportation Calcs'!$D$6</f>
        <v>2.2555247173611365E-5</v>
      </c>
      <c r="T3096" t="s">
        <v>527</v>
      </c>
    </row>
    <row r="3097" spans="1:20" hidden="1" x14ac:dyDescent="0.45">
      <c r="C3097" s="29" t="s">
        <v>70</v>
      </c>
      <c r="D3097" s="29" t="s">
        <v>55</v>
      </c>
      <c r="F3097" t="s">
        <v>520</v>
      </c>
      <c r="G3097" t="s">
        <v>521</v>
      </c>
      <c r="H3097" t="s">
        <v>654</v>
      </c>
      <c r="I3097" t="s">
        <v>225</v>
      </c>
      <c r="J3097" t="s">
        <v>523</v>
      </c>
      <c r="K3097" t="s">
        <v>524</v>
      </c>
      <c r="L3097" t="s">
        <v>655</v>
      </c>
      <c r="M3097" t="s">
        <v>228</v>
      </c>
      <c r="N3097" t="s">
        <v>264</v>
      </c>
      <c r="O3097" s="27">
        <v>3.2000000000000001E-7</v>
      </c>
      <c r="P3097" t="s">
        <v>526</v>
      </c>
      <c r="Q3097" s="27">
        <f>O3097*km_per_mile*'Transportation Calcs'!$E$6</f>
        <v>2.0492332238778255E-10</v>
      </c>
      <c r="T3097" t="s">
        <v>527</v>
      </c>
    </row>
    <row r="3098" spans="1:20" hidden="1" x14ac:dyDescent="0.45">
      <c r="C3098" s="29" t="s">
        <v>70</v>
      </c>
      <c r="D3098" s="29" t="s">
        <v>55</v>
      </c>
      <c r="F3098" t="s">
        <v>520</v>
      </c>
      <c r="G3098" t="s">
        <v>521</v>
      </c>
      <c r="H3098" t="s">
        <v>663</v>
      </c>
      <c r="I3098" t="s">
        <v>225</v>
      </c>
      <c r="J3098" t="s">
        <v>523</v>
      </c>
      <c r="K3098" t="s">
        <v>524</v>
      </c>
      <c r="L3098" t="s">
        <v>664</v>
      </c>
      <c r="M3098" t="s">
        <v>228</v>
      </c>
      <c r="N3098" t="s">
        <v>358</v>
      </c>
      <c r="O3098" s="27">
        <v>2.9999999999999999E-7</v>
      </c>
      <c r="P3098" t="s">
        <v>526</v>
      </c>
      <c r="Q3098" s="27">
        <f>O3098*km_per_mile*'Transportation Calcs'!$E$6</f>
        <v>1.9211561473854611E-10</v>
      </c>
      <c r="T3098" t="s">
        <v>527</v>
      </c>
    </row>
    <row r="3099" spans="1:20" hidden="1" x14ac:dyDescent="0.45">
      <c r="C3099" s="29" t="s">
        <v>70</v>
      </c>
      <c r="D3099" s="29" t="s">
        <v>55</v>
      </c>
      <c r="F3099" t="s">
        <v>520</v>
      </c>
      <c r="G3099" t="s">
        <v>521</v>
      </c>
      <c r="H3099" t="s">
        <v>663</v>
      </c>
      <c r="I3099" t="s">
        <v>225</v>
      </c>
      <c r="J3099" t="s">
        <v>523</v>
      </c>
      <c r="K3099" t="s">
        <v>524</v>
      </c>
      <c r="L3099" t="s">
        <v>664</v>
      </c>
      <c r="M3099" t="s">
        <v>228</v>
      </c>
      <c r="N3099" t="s">
        <v>249</v>
      </c>
      <c r="O3099" s="27">
        <v>8.8000000000000004E-7</v>
      </c>
      <c r="P3099" t="s">
        <v>526</v>
      </c>
      <c r="Q3099" s="27">
        <f>O3099*km_per_mile*'Transportation Calcs'!$E$6</f>
        <v>5.6353913656640202E-10</v>
      </c>
      <c r="T3099" t="s">
        <v>527</v>
      </c>
    </row>
    <row r="3100" spans="1:20" hidden="1" x14ac:dyDescent="0.45">
      <c r="C3100" s="29" t="s">
        <v>70</v>
      </c>
      <c r="D3100" s="29" t="s">
        <v>55</v>
      </c>
      <c r="F3100" t="s">
        <v>520</v>
      </c>
      <c r="G3100" t="s">
        <v>521</v>
      </c>
      <c r="H3100" t="s">
        <v>667</v>
      </c>
      <c r="I3100" t="s">
        <v>225</v>
      </c>
      <c r="J3100" t="s">
        <v>523</v>
      </c>
      <c r="K3100" t="s">
        <v>524</v>
      </c>
      <c r="L3100" t="s">
        <v>668</v>
      </c>
      <c r="M3100" t="s">
        <v>228</v>
      </c>
      <c r="N3100" t="s">
        <v>358</v>
      </c>
      <c r="O3100" s="27">
        <v>2.9999999999999999E-7</v>
      </c>
      <c r="P3100" t="s">
        <v>526</v>
      </c>
      <c r="Q3100" s="27">
        <f>O3100*km_per_mile*'Transportation Calcs'!$E$6</f>
        <v>1.9211561473854611E-10</v>
      </c>
      <c r="T3100" t="s">
        <v>527</v>
      </c>
    </row>
    <row r="3101" spans="1:20" hidden="1" x14ac:dyDescent="0.45">
      <c r="C3101" s="29" t="s">
        <v>70</v>
      </c>
      <c r="D3101" s="29" t="s">
        <v>55</v>
      </c>
      <c r="F3101" t="s">
        <v>520</v>
      </c>
      <c r="G3101" t="s">
        <v>521</v>
      </c>
      <c r="H3101" t="s">
        <v>665</v>
      </c>
      <c r="I3101" t="s">
        <v>225</v>
      </c>
      <c r="J3101" t="s">
        <v>523</v>
      </c>
      <c r="K3101" t="s">
        <v>524</v>
      </c>
      <c r="L3101" t="s">
        <v>666</v>
      </c>
      <c r="M3101" t="s">
        <v>228</v>
      </c>
      <c r="N3101" t="s">
        <v>358</v>
      </c>
      <c r="O3101" s="27">
        <v>2.9999999999999999E-7</v>
      </c>
      <c r="P3101" t="s">
        <v>526</v>
      </c>
      <c r="Q3101" s="27">
        <f>O3101*km_per_mile*'Transportation Calcs'!$E$6</f>
        <v>1.9211561473854611E-10</v>
      </c>
      <c r="T3101" t="s">
        <v>527</v>
      </c>
    </row>
    <row r="3102" spans="1:20" hidden="1" x14ac:dyDescent="0.45">
      <c r="B3102" s="29" t="s">
        <v>43</v>
      </c>
      <c r="C3102" s="29" t="s">
        <v>70</v>
      </c>
      <c r="D3102" s="29" t="s">
        <v>55</v>
      </c>
      <c r="F3102" t="s">
        <v>520</v>
      </c>
      <c r="G3102" t="s">
        <v>521</v>
      </c>
      <c r="H3102" t="s">
        <v>1957</v>
      </c>
      <c r="I3102" t="s">
        <v>225</v>
      </c>
      <c r="J3102" t="s">
        <v>523</v>
      </c>
      <c r="K3102" t="s">
        <v>524</v>
      </c>
      <c r="L3102" t="s">
        <v>771</v>
      </c>
      <c r="M3102" t="s">
        <v>228</v>
      </c>
      <c r="N3102" t="s">
        <v>28</v>
      </c>
      <c r="O3102">
        <v>2.2000000000000001E-3</v>
      </c>
      <c r="P3102" t="s">
        <v>526</v>
      </c>
      <c r="Q3102" s="27">
        <f>O3102*km_per_mile*'Transportation Calcs'!$E$6</f>
        <v>1.408847841416005E-6</v>
      </c>
      <c r="T3102" t="s">
        <v>536</v>
      </c>
    </row>
    <row r="3103" spans="1:20" hidden="1" x14ac:dyDescent="0.45">
      <c r="B3103" s="29" t="s">
        <v>34</v>
      </c>
      <c r="C3103" s="29" t="s">
        <v>70</v>
      </c>
      <c r="D3103" s="29" t="s">
        <v>55</v>
      </c>
      <c r="F3103" t="s">
        <v>520</v>
      </c>
      <c r="G3103" t="s">
        <v>521</v>
      </c>
      <c r="H3103" t="s">
        <v>678</v>
      </c>
      <c r="I3103" t="s">
        <v>225</v>
      </c>
      <c r="J3103" t="s">
        <v>523</v>
      </c>
      <c r="K3103" t="s">
        <v>524</v>
      </c>
      <c r="L3103" t="s">
        <v>679</v>
      </c>
      <c r="M3103" t="s">
        <v>228</v>
      </c>
      <c r="N3103" t="s">
        <v>34</v>
      </c>
      <c r="O3103">
        <v>0.39800000000000002</v>
      </c>
      <c r="P3103" t="s">
        <v>526</v>
      </c>
      <c r="Q3103" s="27">
        <f>O3103*km_per_mile*'Transportation Calcs'!$E$6</f>
        <v>2.5487338221980455E-4</v>
      </c>
      <c r="T3103" t="s">
        <v>527</v>
      </c>
    </row>
    <row r="3104" spans="1:20" hidden="1" x14ac:dyDescent="0.45">
      <c r="C3104" s="29" t="s">
        <v>70</v>
      </c>
      <c r="D3104" s="29" t="s">
        <v>55</v>
      </c>
      <c r="F3104" t="s">
        <v>520</v>
      </c>
      <c r="G3104" t="s">
        <v>521</v>
      </c>
      <c r="H3104" t="s">
        <v>1958</v>
      </c>
      <c r="I3104" t="s">
        <v>225</v>
      </c>
      <c r="J3104" t="s">
        <v>523</v>
      </c>
      <c r="K3104" t="s">
        <v>524</v>
      </c>
      <c r="L3104" t="s">
        <v>1959</v>
      </c>
      <c r="M3104" t="s">
        <v>228</v>
      </c>
      <c r="N3104" t="s">
        <v>249</v>
      </c>
      <c r="O3104" s="27">
        <v>3.5999999999999999E-7</v>
      </c>
      <c r="P3104" t="s">
        <v>526</v>
      </c>
      <c r="Q3104" s="27">
        <f>O3104*km_per_mile*'Transportation Calcs'!$E$6</f>
        <v>2.3053873768625535E-10</v>
      </c>
      <c r="T3104" t="s">
        <v>527</v>
      </c>
    </row>
    <row r="3105" spans="2:20" hidden="1" x14ac:dyDescent="0.45">
      <c r="C3105" s="29" t="s">
        <v>70</v>
      </c>
      <c r="D3105" s="29" t="s">
        <v>55</v>
      </c>
      <c r="F3105" t="s">
        <v>520</v>
      </c>
      <c r="G3105" t="s">
        <v>521</v>
      </c>
      <c r="H3105" t="s">
        <v>1958</v>
      </c>
      <c r="I3105" t="s">
        <v>225</v>
      </c>
      <c r="J3105" t="s">
        <v>523</v>
      </c>
      <c r="K3105" t="s">
        <v>524</v>
      </c>
      <c r="L3105" t="s">
        <v>1959</v>
      </c>
      <c r="M3105" t="s">
        <v>228</v>
      </c>
      <c r="N3105" t="s">
        <v>264</v>
      </c>
      <c r="O3105" s="27">
        <v>3.2000000000000001E-7</v>
      </c>
      <c r="P3105" t="s">
        <v>526</v>
      </c>
      <c r="Q3105" s="27">
        <f>O3105*km_per_mile*'Transportation Calcs'!$E$6</f>
        <v>2.0492332238778255E-10</v>
      </c>
      <c r="T3105" t="s">
        <v>527</v>
      </c>
    </row>
    <row r="3106" spans="2:20" hidden="1" x14ac:dyDescent="0.45">
      <c r="B3106" s="29" t="s">
        <v>43</v>
      </c>
      <c r="C3106" s="29" t="s">
        <v>70</v>
      </c>
      <c r="D3106" s="29" t="s">
        <v>55</v>
      </c>
      <c r="F3106" t="s">
        <v>520</v>
      </c>
      <c r="G3106" t="s">
        <v>521</v>
      </c>
      <c r="H3106" t="s">
        <v>671</v>
      </c>
      <c r="I3106" t="s">
        <v>225</v>
      </c>
      <c r="J3106" t="s">
        <v>523</v>
      </c>
      <c r="K3106" t="s">
        <v>524</v>
      </c>
      <c r="L3106" t="s">
        <v>672</v>
      </c>
      <c r="M3106" t="s">
        <v>228</v>
      </c>
      <c r="N3106" t="s">
        <v>28</v>
      </c>
      <c r="O3106">
        <v>2.2000000000000001E-3</v>
      </c>
      <c r="P3106" t="s">
        <v>526</v>
      </c>
      <c r="Q3106" s="27">
        <f>O3106*km_per_mile*'Transportation Calcs'!$E$6</f>
        <v>1.408847841416005E-6</v>
      </c>
      <c r="T3106" t="s">
        <v>536</v>
      </c>
    </row>
    <row r="3107" spans="2:20" hidden="1" x14ac:dyDescent="0.45">
      <c r="C3107" s="29" t="s">
        <v>70</v>
      </c>
      <c r="D3107" s="29" t="s">
        <v>55</v>
      </c>
      <c r="F3107" t="s">
        <v>520</v>
      </c>
      <c r="G3107" t="s">
        <v>521</v>
      </c>
      <c r="H3107" t="s">
        <v>671</v>
      </c>
      <c r="I3107" t="s">
        <v>225</v>
      </c>
      <c r="J3107" t="s">
        <v>523</v>
      </c>
      <c r="K3107" t="s">
        <v>524</v>
      </c>
      <c r="L3107" t="s">
        <v>672</v>
      </c>
      <c r="M3107" t="s">
        <v>228</v>
      </c>
      <c r="N3107" t="s">
        <v>264</v>
      </c>
      <c r="O3107" s="27">
        <v>4.7999999999999996E-7</v>
      </c>
      <c r="P3107" t="s">
        <v>526</v>
      </c>
      <c r="Q3107" s="27">
        <f>O3107*km_per_mile*'Transportation Calcs'!$E$6</f>
        <v>3.0738498358167373E-10</v>
      </c>
      <c r="T3107" t="s">
        <v>527</v>
      </c>
    </row>
    <row r="3108" spans="2:20" hidden="1" x14ac:dyDescent="0.45">
      <c r="C3108" s="29" t="s">
        <v>70</v>
      </c>
      <c r="D3108" s="29" t="s">
        <v>55</v>
      </c>
      <c r="F3108" t="s">
        <v>520</v>
      </c>
      <c r="G3108" t="s">
        <v>521</v>
      </c>
      <c r="H3108" t="s">
        <v>667</v>
      </c>
      <c r="I3108" t="s">
        <v>225</v>
      </c>
      <c r="J3108" t="s">
        <v>523</v>
      </c>
      <c r="K3108" t="s">
        <v>524</v>
      </c>
      <c r="L3108" t="s">
        <v>668</v>
      </c>
      <c r="M3108" t="s">
        <v>228</v>
      </c>
      <c r="N3108" t="s">
        <v>272</v>
      </c>
      <c r="O3108" s="27">
        <v>1.0300000000000001E-6</v>
      </c>
      <c r="P3108" t="s">
        <v>526</v>
      </c>
      <c r="Q3108" s="27">
        <f>O3108*km_per_mile*'Transportation Calcs'!$E$6</f>
        <v>6.595969439356751E-10</v>
      </c>
      <c r="T3108" t="s">
        <v>527</v>
      </c>
    </row>
    <row r="3109" spans="2:20" hidden="1" x14ac:dyDescent="0.45">
      <c r="B3109" s="29" t="s">
        <v>34</v>
      </c>
      <c r="C3109" s="29" t="s">
        <v>70</v>
      </c>
      <c r="D3109" s="29" t="s">
        <v>197</v>
      </c>
      <c r="F3109" t="s">
        <v>520</v>
      </c>
      <c r="G3109" t="s">
        <v>521</v>
      </c>
      <c r="H3109" t="s">
        <v>1960</v>
      </c>
      <c r="I3109" t="s">
        <v>225</v>
      </c>
      <c r="J3109" t="s">
        <v>523</v>
      </c>
      <c r="K3109" t="s">
        <v>21</v>
      </c>
      <c r="L3109" t="s">
        <v>590</v>
      </c>
      <c r="M3109" t="s">
        <v>228</v>
      </c>
      <c r="N3109" t="s">
        <v>34</v>
      </c>
      <c r="O3109">
        <v>0.59599999999999997</v>
      </c>
      <c r="P3109" t="s">
        <v>526</v>
      </c>
      <c r="Q3109">
        <f>O3109*km_per_mile*'Transportation Calcs'!$H$6</f>
        <v>3.5216148278998413E-4</v>
      </c>
      <c r="T3109" t="s">
        <v>527</v>
      </c>
    </row>
    <row r="3110" spans="2:20" hidden="1" x14ac:dyDescent="0.45">
      <c r="B3110" s="29" t="s">
        <v>24</v>
      </c>
      <c r="C3110" s="29" t="s">
        <v>70</v>
      </c>
      <c r="D3110" s="29" t="s">
        <v>197</v>
      </c>
      <c r="F3110" t="s">
        <v>520</v>
      </c>
      <c r="G3110" t="s">
        <v>521</v>
      </c>
      <c r="H3110" t="s">
        <v>673</v>
      </c>
      <c r="I3110" t="s">
        <v>225</v>
      </c>
      <c r="J3110" t="s">
        <v>523</v>
      </c>
      <c r="K3110" t="s">
        <v>21</v>
      </c>
      <c r="L3110" t="s">
        <v>586</v>
      </c>
      <c r="M3110" t="s">
        <v>228</v>
      </c>
      <c r="N3110" t="s">
        <v>261</v>
      </c>
      <c r="O3110">
        <v>0.34200000000000003</v>
      </c>
      <c r="P3110" t="s">
        <v>526</v>
      </c>
      <c r="Q3110">
        <f>O3110*km_per_mile*'Transportation Calcs'!$H$6</f>
        <v>2.0207924012445401E-4</v>
      </c>
      <c r="T3110" t="s">
        <v>527</v>
      </c>
    </row>
    <row r="3111" spans="2:20" hidden="1" x14ac:dyDescent="0.45">
      <c r="B3111" s="29" t="s">
        <v>26</v>
      </c>
      <c r="C3111" s="29" t="s">
        <v>70</v>
      </c>
      <c r="D3111" s="29" t="s">
        <v>197</v>
      </c>
      <c r="F3111" t="s">
        <v>520</v>
      </c>
      <c r="G3111" t="s">
        <v>521</v>
      </c>
      <c r="H3111" t="s">
        <v>1961</v>
      </c>
      <c r="I3111" t="s">
        <v>225</v>
      </c>
      <c r="J3111" t="s">
        <v>523</v>
      </c>
      <c r="K3111" t="s">
        <v>21</v>
      </c>
      <c r="L3111" t="s">
        <v>588</v>
      </c>
      <c r="M3111" t="s">
        <v>228</v>
      </c>
      <c r="N3111" t="s">
        <v>26</v>
      </c>
      <c r="O3111">
        <v>0.09</v>
      </c>
      <c r="P3111" t="s">
        <v>526</v>
      </c>
      <c r="Q3111">
        <f>O3111*km_per_mile*'Transportation Calcs'!$H$6</f>
        <v>5.3178747401172098E-5</v>
      </c>
      <c r="T3111" t="s">
        <v>527</v>
      </c>
    </row>
    <row r="3112" spans="2:20" hidden="1" x14ac:dyDescent="0.45">
      <c r="B3112" s="29" t="s">
        <v>25</v>
      </c>
      <c r="C3112" s="29" t="s">
        <v>70</v>
      </c>
      <c r="D3112" s="29" t="s">
        <v>53</v>
      </c>
      <c r="F3112" t="s">
        <v>520</v>
      </c>
      <c r="G3112" t="s">
        <v>521</v>
      </c>
      <c r="H3112" t="s">
        <v>674</v>
      </c>
      <c r="I3112" t="s">
        <v>225</v>
      </c>
      <c r="J3112" t="s">
        <v>523</v>
      </c>
      <c r="K3112" t="s">
        <v>35</v>
      </c>
      <c r="L3112" t="s">
        <v>594</v>
      </c>
      <c r="M3112" t="s">
        <v>228</v>
      </c>
      <c r="N3112" t="s">
        <v>25</v>
      </c>
      <c r="O3112">
        <v>4.9000000000000002E-2</v>
      </c>
      <c r="P3112" t="s">
        <v>526</v>
      </c>
      <c r="Q3112" s="27">
        <f>O3112*km_per_mile*'Transportation Calcs'!$F$6</f>
        <v>3.5981136800754637E-5</v>
      </c>
      <c r="T3112" t="s">
        <v>527</v>
      </c>
    </row>
    <row r="3113" spans="2:20" hidden="1" x14ac:dyDescent="0.45">
      <c r="B3113" s="29" t="s">
        <v>26</v>
      </c>
      <c r="C3113" s="29" t="s">
        <v>70</v>
      </c>
      <c r="D3113" s="29" t="s">
        <v>53</v>
      </c>
      <c r="F3113" t="s">
        <v>520</v>
      </c>
      <c r="G3113" t="s">
        <v>521</v>
      </c>
      <c r="H3113" t="s">
        <v>674</v>
      </c>
      <c r="I3113" t="s">
        <v>225</v>
      </c>
      <c r="J3113" t="s">
        <v>523</v>
      </c>
      <c r="K3113" t="s">
        <v>35</v>
      </c>
      <c r="L3113" t="s">
        <v>594</v>
      </c>
      <c r="M3113" t="s">
        <v>228</v>
      </c>
      <c r="N3113" t="s">
        <v>26</v>
      </c>
      <c r="O3113">
        <v>0.17</v>
      </c>
      <c r="P3113" t="s">
        <v>526</v>
      </c>
      <c r="Q3113" s="27">
        <f>O3113*km_per_mile*'Transportation Calcs'!$F$6</f>
        <v>1.2483251543118958E-4</v>
      </c>
      <c r="T3113" t="s">
        <v>527</v>
      </c>
    </row>
    <row r="3114" spans="2:20" hidden="1" x14ac:dyDescent="0.45">
      <c r="B3114" s="29" t="s">
        <v>25</v>
      </c>
      <c r="C3114" s="29" t="s">
        <v>70</v>
      </c>
      <c r="D3114" s="29" t="s">
        <v>197</v>
      </c>
      <c r="F3114" t="s">
        <v>520</v>
      </c>
      <c r="G3114" t="s">
        <v>521</v>
      </c>
      <c r="H3114" t="s">
        <v>675</v>
      </c>
      <c r="I3114" t="s">
        <v>225</v>
      </c>
      <c r="J3114" t="s">
        <v>523</v>
      </c>
      <c r="K3114" t="s">
        <v>21</v>
      </c>
      <c r="L3114" t="s">
        <v>598</v>
      </c>
      <c r="M3114" t="s">
        <v>228</v>
      </c>
      <c r="N3114" t="s">
        <v>25</v>
      </c>
      <c r="O3114">
        <v>6.8319999999999999</v>
      </c>
      <c r="P3114" t="s">
        <v>526</v>
      </c>
      <c r="Q3114">
        <f>O3114*km_per_mile*'Transportation Calcs'!$H$6</f>
        <v>4.036857802720087E-3</v>
      </c>
      <c r="T3114" t="s">
        <v>527</v>
      </c>
    </row>
    <row r="3115" spans="2:20" hidden="1" x14ac:dyDescent="0.45">
      <c r="B3115" s="29" t="s">
        <v>26</v>
      </c>
      <c r="C3115" s="29" t="s">
        <v>70</v>
      </c>
      <c r="D3115" s="29" t="s">
        <v>197</v>
      </c>
      <c r="F3115" t="s">
        <v>520</v>
      </c>
      <c r="G3115" t="s">
        <v>521</v>
      </c>
      <c r="H3115" t="s">
        <v>675</v>
      </c>
      <c r="I3115" t="s">
        <v>225</v>
      </c>
      <c r="J3115" t="s">
        <v>523</v>
      </c>
      <c r="K3115" t="s">
        <v>21</v>
      </c>
      <c r="L3115" t="s">
        <v>598</v>
      </c>
      <c r="M3115" t="s">
        <v>228</v>
      </c>
      <c r="N3115" t="s">
        <v>26</v>
      </c>
      <c r="O3115">
        <v>2.36</v>
      </c>
      <c r="P3115" t="s">
        <v>526</v>
      </c>
      <c r="Q3115">
        <f>O3115*km_per_mile*'Transportation Calcs'!$H$6</f>
        <v>1.3944649318529572E-3</v>
      </c>
      <c r="T3115" t="s">
        <v>527</v>
      </c>
    </row>
    <row r="3116" spans="2:20" hidden="1" x14ac:dyDescent="0.45">
      <c r="B3116" s="29" t="s">
        <v>34</v>
      </c>
      <c r="C3116" s="29" t="s">
        <v>70</v>
      </c>
      <c r="D3116" s="29" t="s">
        <v>197</v>
      </c>
      <c r="F3116" t="s">
        <v>520</v>
      </c>
      <c r="G3116" t="s">
        <v>521</v>
      </c>
      <c r="H3116" t="s">
        <v>675</v>
      </c>
      <c r="I3116" t="s">
        <v>225</v>
      </c>
      <c r="J3116" t="s">
        <v>523</v>
      </c>
      <c r="K3116" t="s">
        <v>21</v>
      </c>
      <c r="L3116" t="s">
        <v>598</v>
      </c>
      <c r="M3116" t="s">
        <v>228</v>
      </c>
      <c r="N3116" t="s">
        <v>34</v>
      </c>
      <c r="O3116">
        <v>0.66300000000000003</v>
      </c>
      <c r="P3116" t="s">
        <v>526</v>
      </c>
      <c r="Q3116">
        <f>O3116*km_per_mile*'Transportation Calcs'!$H$6</f>
        <v>3.9175010585530115E-4</v>
      </c>
      <c r="T3116" t="s">
        <v>527</v>
      </c>
    </row>
    <row r="3117" spans="2:20" hidden="1" x14ac:dyDescent="0.45">
      <c r="B3117" s="29" t="s">
        <v>25</v>
      </c>
      <c r="C3117" s="29" t="s">
        <v>70</v>
      </c>
      <c r="D3117" s="29" t="s">
        <v>197</v>
      </c>
      <c r="F3117" t="s">
        <v>520</v>
      </c>
      <c r="G3117" t="s">
        <v>521</v>
      </c>
      <c r="H3117" t="s">
        <v>1960</v>
      </c>
      <c r="I3117" t="s">
        <v>225</v>
      </c>
      <c r="J3117" t="s">
        <v>523</v>
      </c>
      <c r="K3117" t="s">
        <v>21</v>
      </c>
      <c r="L3117" t="s">
        <v>590</v>
      </c>
      <c r="M3117" t="s">
        <v>228</v>
      </c>
      <c r="N3117" t="s">
        <v>25</v>
      </c>
      <c r="O3117">
        <v>3.57</v>
      </c>
      <c r="P3117" t="s">
        <v>526</v>
      </c>
      <c r="Q3117">
        <f>O3117*km_per_mile*'Transportation Calcs'!$H$6</f>
        <v>2.1094236469131598E-3</v>
      </c>
      <c r="T3117" t="s">
        <v>527</v>
      </c>
    </row>
    <row r="3118" spans="2:20" hidden="1" x14ac:dyDescent="0.45">
      <c r="B3118" s="29" t="s">
        <v>34</v>
      </c>
      <c r="C3118" s="29" t="s">
        <v>70</v>
      </c>
      <c r="D3118" s="29" t="s">
        <v>53</v>
      </c>
      <c r="F3118" t="s">
        <v>520</v>
      </c>
      <c r="G3118" t="s">
        <v>521</v>
      </c>
      <c r="H3118" t="s">
        <v>674</v>
      </c>
      <c r="I3118" t="s">
        <v>225</v>
      </c>
      <c r="J3118" t="s">
        <v>523</v>
      </c>
      <c r="K3118" t="s">
        <v>35</v>
      </c>
      <c r="L3118" t="s">
        <v>594</v>
      </c>
      <c r="M3118" t="s">
        <v>228</v>
      </c>
      <c r="N3118" t="s">
        <v>34</v>
      </c>
      <c r="O3118">
        <v>0.39800000000000002</v>
      </c>
      <c r="P3118" t="s">
        <v>526</v>
      </c>
      <c r="Q3118" s="27">
        <f>O3118*km_per_mile*'Transportation Calcs'!$F$6</f>
        <v>2.9225494789184383E-4</v>
      </c>
      <c r="T3118" t="s">
        <v>527</v>
      </c>
    </row>
    <row r="3119" spans="2:20" hidden="1" x14ac:dyDescent="0.45">
      <c r="C3119" s="29" t="s">
        <v>70</v>
      </c>
      <c r="D3119" s="29" t="s">
        <v>55</v>
      </c>
      <c r="F3119" t="s">
        <v>520</v>
      </c>
      <c r="G3119" t="s">
        <v>521</v>
      </c>
      <c r="H3119" t="s">
        <v>676</v>
      </c>
      <c r="I3119" t="s">
        <v>225</v>
      </c>
      <c r="J3119" t="s">
        <v>523</v>
      </c>
      <c r="K3119" t="s">
        <v>524</v>
      </c>
      <c r="L3119" t="s">
        <v>677</v>
      </c>
      <c r="M3119" t="s">
        <v>228</v>
      </c>
      <c r="N3119" t="s">
        <v>400</v>
      </c>
      <c r="O3119">
        <v>3.2800000000000003E-2</v>
      </c>
      <c r="P3119" t="s">
        <v>526</v>
      </c>
      <c r="Q3119" s="27">
        <f>O3119*km_per_mile*'Transportation Calcs'!$E$6</f>
        <v>2.100464054474771E-5</v>
      </c>
      <c r="T3119" t="s">
        <v>527</v>
      </c>
    </row>
    <row r="3120" spans="2:20" hidden="1" x14ac:dyDescent="0.45">
      <c r="B3120" s="29" t="s">
        <v>24</v>
      </c>
      <c r="C3120" s="29" t="s">
        <v>70</v>
      </c>
      <c r="D3120" s="29" t="s">
        <v>197</v>
      </c>
      <c r="F3120" t="s">
        <v>520</v>
      </c>
      <c r="G3120" t="s">
        <v>521</v>
      </c>
      <c r="H3120" t="s">
        <v>682</v>
      </c>
      <c r="I3120" t="s">
        <v>225</v>
      </c>
      <c r="J3120" t="s">
        <v>523</v>
      </c>
      <c r="K3120" t="s">
        <v>21</v>
      </c>
      <c r="L3120" t="s">
        <v>592</v>
      </c>
      <c r="M3120" t="s">
        <v>228</v>
      </c>
      <c r="N3120" t="s">
        <v>261</v>
      </c>
      <c r="O3120">
        <v>0.1</v>
      </c>
      <c r="P3120" t="s">
        <v>526</v>
      </c>
      <c r="Q3120">
        <f>O3120*km_per_mile*'Transportation Calcs'!$H$6</f>
        <v>5.9087497112413454E-5</v>
      </c>
      <c r="T3120" t="s">
        <v>527</v>
      </c>
    </row>
    <row r="3121" spans="2:20" hidden="1" x14ac:dyDescent="0.45">
      <c r="B3121" s="29" t="s">
        <v>33</v>
      </c>
      <c r="C3121" s="29" t="s">
        <v>70</v>
      </c>
      <c r="D3121" s="29" t="s">
        <v>55</v>
      </c>
      <c r="F3121" t="s">
        <v>520</v>
      </c>
      <c r="G3121" t="s">
        <v>521</v>
      </c>
      <c r="H3121" t="s">
        <v>1962</v>
      </c>
      <c r="I3121" t="s">
        <v>225</v>
      </c>
      <c r="J3121" t="s">
        <v>523</v>
      </c>
      <c r="K3121" t="s">
        <v>524</v>
      </c>
      <c r="L3121" t="s">
        <v>1963</v>
      </c>
      <c r="M3121" t="s">
        <v>228</v>
      </c>
      <c r="N3121" t="s">
        <v>33</v>
      </c>
      <c r="O3121">
        <v>5.0000000000000001E-3</v>
      </c>
      <c r="P3121" t="s">
        <v>526</v>
      </c>
      <c r="Q3121" s="27">
        <f>O3121*km_per_mile*'Transportation Calcs'!$E$6</f>
        <v>3.2019269123091018E-6</v>
      </c>
      <c r="T3121" t="s">
        <v>527</v>
      </c>
    </row>
    <row r="3122" spans="2:20" hidden="1" x14ac:dyDescent="0.45">
      <c r="C3122" s="29" t="s">
        <v>70</v>
      </c>
      <c r="D3122" s="29" t="s">
        <v>55</v>
      </c>
      <c r="F3122" t="s">
        <v>520</v>
      </c>
      <c r="G3122" t="s">
        <v>521</v>
      </c>
      <c r="H3122" t="s">
        <v>1962</v>
      </c>
      <c r="I3122" t="s">
        <v>225</v>
      </c>
      <c r="J3122" t="s">
        <v>523</v>
      </c>
      <c r="K3122" t="s">
        <v>524</v>
      </c>
      <c r="L3122" t="s">
        <v>1963</v>
      </c>
      <c r="M3122" t="s">
        <v>228</v>
      </c>
      <c r="N3122" t="s">
        <v>240</v>
      </c>
      <c r="O3122" s="27">
        <v>1.8199999999999999E-5</v>
      </c>
      <c r="P3122" t="s">
        <v>526</v>
      </c>
      <c r="Q3122" s="27">
        <f>O3122*km_per_mile*'Transportation Calcs'!$E$6</f>
        <v>1.1655013960805131E-8</v>
      </c>
      <c r="T3122" t="s">
        <v>527</v>
      </c>
    </row>
    <row r="3123" spans="2:20" hidden="1" x14ac:dyDescent="0.45">
      <c r="B3123" s="29" t="s">
        <v>25</v>
      </c>
      <c r="C3123" s="29" t="s">
        <v>70</v>
      </c>
      <c r="D3123" s="29" t="s">
        <v>55</v>
      </c>
      <c r="F3123" t="s">
        <v>520</v>
      </c>
      <c r="G3123" t="s">
        <v>521</v>
      </c>
      <c r="H3123" t="s">
        <v>1962</v>
      </c>
      <c r="I3123" t="s">
        <v>225</v>
      </c>
      <c r="J3123" t="s">
        <v>523</v>
      </c>
      <c r="K3123" t="s">
        <v>524</v>
      </c>
      <c r="L3123" t="s">
        <v>1963</v>
      </c>
      <c r="M3123" t="s">
        <v>228</v>
      </c>
      <c r="N3123" t="s">
        <v>25</v>
      </c>
      <c r="O3123">
        <v>11.4</v>
      </c>
      <c r="P3123" t="s">
        <v>526</v>
      </c>
      <c r="Q3123" s="27">
        <f>O3123*km_per_mile*'Transportation Calcs'!$E$6</f>
        <v>7.3003933600647537E-3</v>
      </c>
      <c r="T3123" t="s">
        <v>527</v>
      </c>
    </row>
    <row r="3124" spans="2:20" hidden="1" x14ac:dyDescent="0.45">
      <c r="B3124" s="29" t="s">
        <v>33</v>
      </c>
      <c r="C3124" s="29" t="s">
        <v>70</v>
      </c>
      <c r="D3124" s="29" t="s">
        <v>55</v>
      </c>
      <c r="F3124" t="s">
        <v>520</v>
      </c>
      <c r="G3124" t="s">
        <v>521</v>
      </c>
      <c r="H3124" t="s">
        <v>678</v>
      </c>
      <c r="I3124" t="s">
        <v>225</v>
      </c>
      <c r="J3124" t="s">
        <v>523</v>
      </c>
      <c r="K3124" t="s">
        <v>524</v>
      </c>
      <c r="L3124" t="s">
        <v>679</v>
      </c>
      <c r="M3124" t="s">
        <v>228</v>
      </c>
      <c r="N3124" t="s">
        <v>33</v>
      </c>
      <c r="O3124">
        <v>2.0000000000000001E-4</v>
      </c>
      <c r="P3124" t="s">
        <v>526</v>
      </c>
      <c r="Q3124" s="27">
        <f>O3124*km_per_mile*'Transportation Calcs'!$E$6</f>
        <v>1.2807707649236411E-7</v>
      </c>
      <c r="T3124" t="s">
        <v>527</v>
      </c>
    </row>
    <row r="3125" spans="2:20" hidden="1" x14ac:dyDescent="0.45">
      <c r="C3125" s="29" t="s">
        <v>70</v>
      </c>
      <c r="D3125" s="29" t="s">
        <v>55</v>
      </c>
      <c r="F3125" t="s">
        <v>520</v>
      </c>
      <c r="G3125" t="s">
        <v>521</v>
      </c>
      <c r="H3125" t="s">
        <v>678</v>
      </c>
      <c r="I3125" t="s">
        <v>225</v>
      </c>
      <c r="J3125" t="s">
        <v>523</v>
      </c>
      <c r="K3125" t="s">
        <v>524</v>
      </c>
      <c r="L3125" t="s">
        <v>679</v>
      </c>
      <c r="M3125" t="s">
        <v>228</v>
      </c>
      <c r="N3125" t="s">
        <v>400</v>
      </c>
      <c r="O3125">
        <v>3.27E-2</v>
      </c>
      <c r="P3125" t="s">
        <v>526</v>
      </c>
      <c r="Q3125" s="27">
        <f>O3125*km_per_mile*'Transportation Calcs'!$E$6</f>
        <v>2.094060200650153E-5</v>
      </c>
      <c r="T3125" t="s">
        <v>527</v>
      </c>
    </row>
    <row r="3126" spans="2:20" hidden="1" x14ac:dyDescent="0.45">
      <c r="B3126" s="29" t="s">
        <v>34</v>
      </c>
      <c r="C3126" s="29" t="s">
        <v>70</v>
      </c>
      <c r="D3126" s="29" t="s">
        <v>197</v>
      </c>
      <c r="F3126" t="s">
        <v>520</v>
      </c>
      <c r="G3126" t="s">
        <v>521</v>
      </c>
      <c r="H3126" t="s">
        <v>680</v>
      </c>
      <c r="I3126" t="s">
        <v>225</v>
      </c>
      <c r="J3126" t="s">
        <v>523</v>
      </c>
      <c r="K3126" t="s">
        <v>21</v>
      </c>
      <c r="L3126" t="s">
        <v>681</v>
      </c>
      <c r="M3126" t="s">
        <v>228</v>
      </c>
      <c r="N3126" t="s">
        <v>34</v>
      </c>
      <c r="O3126">
        <v>0.39800000000000002</v>
      </c>
      <c r="P3126" t="s">
        <v>526</v>
      </c>
      <c r="Q3126">
        <f>O3126*km_per_mile*'Transportation Calcs'!$H$6</f>
        <v>2.3516823850740554E-4</v>
      </c>
      <c r="T3126" t="s">
        <v>527</v>
      </c>
    </row>
    <row r="3127" spans="2:20" hidden="1" x14ac:dyDescent="0.45">
      <c r="B3127" s="29" t="s">
        <v>25</v>
      </c>
      <c r="C3127" s="29" t="s">
        <v>70</v>
      </c>
      <c r="D3127" s="29" t="s">
        <v>197</v>
      </c>
      <c r="F3127" t="s">
        <v>520</v>
      </c>
      <c r="G3127" t="s">
        <v>521</v>
      </c>
      <c r="H3127" t="s">
        <v>683</v>
      </c>
      <c r="I3127" t="s">
        <v>225</v>
      </c>
      <c r="J3127" t="s">
        <v>523</v>
      </c>
      <c r="K3127" t="s">
        <v>21</v>
      </c>
      <c r="L3127" t="s">
        <v>684</v>
      </c>
      <c r="M3127" t="s">
        <v>228</v>
      </c>
      <c r="N3127" t="s">
        <v>25</v>
      </c>
      <c r="O3127">
        <v>0.62</v>
      </c>
      <c r="P3127" t="s">
        <v>526</v>
      </c>
      <c r="Q3127">
        <f>O3127*km_per_mile*'Transportation Calcs'!$H$6</f>
        <v>3.6634248209696334E-4</v>
      </c>
      <c r="T3127" t="s">
        <v>527</v>
      </c>
    </row>
    <row r="3128" spans="2:20" hidden="1" x14ac:dyDescent="0.45">
      <c r="B3128" s="29" t="s">
        <v>24</v>
      </c>
      <c r="C3128" s="29" t="s">
        <v>70</v>
      </c>
      <c r="D3128" s="29" t="s">
        <v>197</v>
      </c>
      <c r="F3128" t="s">
        <v>520</v>
      </c>
      <c r="G3128" t="s">
        <v>521</v>
      </c>
      <c r="H3128" t="s">
        <v>683</v>
      </c>
      <c r="I3128" t="s">
        <v>225</v>
      </c>
      <c r="J3128" t="s">
        <v>523</v>
      </c>
      <c r="K3128" t="s">
        <v>21</v>
      </c>
      <c r="L3128" t="s">
        <v>684</v>
      </c>
      <c r="M3128" t="s">
        <v>228</v>
      </c>
      <c r="N3128" t="s">
        <v>261</v>
      </c>
      <c r="O3128">
        <v>0.1</v>
      </c>
      <c r="P3128" t="s">
        <v>526</v>
      </c>
      <c r="Q3128">
        <f>O3128*km_per_mile*'Transportation Calcs'!$H$6</f>
        <v>5.9087497112413454E-5</v>
      </c>
      <c r="T3128" t="s">
        <v>527</v>
      </c>
    </row>
    <row r="3129" spans="2:20" hidden="1" x14ac:dyDescent="0.45">
      <c r="C3129" s="29" t="s">
        <v>70</v>
      </c>
      <c r="D3129" s="29" t="s">
        <v>55</v>
      </c>
      <c r="F3129" t="s">
        <v>520</v>
      </c>
      <c r="G3129" t="s">
        <v>521</v>
      </c>
      <c r="H3129" t="s">
        <v>1964</v>
      </c>
      <c r="I3129" t="s">
        <v>689</v>
      </c>
      <c r="J3129" t="s">
        <v>39</v>
      </c>
      <c r="K3129" t="s">
        <v>524</v>
      </c>
      <c r="L3129" t="s">
        <v>1965</v>
      </c>
      <c r="M3129" t="s">
        <v>692</v>
      </c>
      <c r="N3129" t="s">
        <v>693</v>
      </c>
      <c r="O3129">
        <v>1.49</v>
      </c>
      <c r="P3129" t="s">
        <v>694</v>
      </c>
      <c r="Q3129"/>
      <c r="T3129" t="s">
        <v>527</v>
      </c>
    </row>
    <row r="3130" spans="2:20" hidden="1" x14ac:dyDescent="0.45">
      <c r="B3130" s="29" t="s">
        <v>26</v>
      </c>
      <c r="C3130" s="29" t="s">
        <v>70</v>
      </c>
      <c r="F3130" t="s">
        <v>520</v>
      </c>
      <c r="G3130" t="s">
        <v>521</v>
      </c>
      <c r="H3130" t="s">
        <v>685</v>
      </c>
      <c r="I3130" t="s">
        <v>225</v>
      </c>
      <c r="J3130" t="s">
        <v>523</v>
      </c>
      <c r="K3130" t="s">
        <v>686</v>
      </c>
      <c r="M3130" t="s">
        <v>228</v>
      </c>
      <c r="N3130" t="s">
        <v>26</v>
      </c>
      <c r="O3130">
        <v>0.45</v>
      </c>
      <c r="P3130" t="s">
        <v>526</v>
      </c>
      <c r="Q3130"/>
      <c r="T3130" t="s">
        <v>527</v>
      </c>
    </row>
    <row r="3131" spans="2:20" hidden="1" x14ac:dyDescent="0.45">
      <c r="B3131" s="29" t="s">
        <v>24</v>
      </c>
      <c r="C3131" s="29" t="s">
        <v>70</v>
      </c>
      <c r="F3131" t="s">
        <v>520</v>
      </c>
      <c r="G3131" t="s">
        <v>521</v>
      </c>
      <c r="H3131" t="s">
        <v>687</v>
      </c>
      <c r="I3131" t="s">
        <v>225</v>
      </c>
      <c r="J3131" t="s">
        <v>523</v>
      </c>
      <c r="K3131" t="s">
        <v>686</v>
      </c>
      <c r="M3131" t="s">
        <v>228</v>
      </c>
      <c r="N3131" t="s">
        <v>261</v>
      </c>
      <c r="O3131">
        <v>1E-3</v>
      </c>
      <c r="P3131" t="s">
        <v>526</v>
      </c>
      <c r="Q3131"/>
      <c r="T3131" t="s">
        <v>527</v>
      </c>
    </row>
    <row r="3132" spans="2:20" hidden="1" x14ac:dyDescent="0.45">
      <c r="C3132" s="29" t="s">
        <v>70</v>
      </c>
      <c r="D3132" s="29" t="s">
        <v>56</v>
      </c>
      <c r="F3132" t="s">
        <v>520</v>
      </c>
      <c r="G3132" t="s">
        <v>521</v>
      </c>
      <c r="H3132" t="s">
        <v>1966</v>
      </c>
      <c r="I3132" t="s">
        <v>689</v>
      </c>
      <c r="J3132" t="s">
        <v>39</v>
      </c>
      <c r="K3132" t="s">
        <v>659</v>
      </c>
      <c r="L3132" t="s">
        <v>660</v>
      </c>
      <c r="M3132" t="s">
        <v>692</v>
      </c>
      <c r="N3132" t="s">
        <v>698</v>
      </c>
      <c r="O3132">
        <v>87</v>
      </c>
      <c r="P3132" t="s">
        <v>526</v>
      </c>
      <c r="Q3132" s="49">
        <f>O3132*km_per_mile*'Transportation Calcs'!$E$6</f>
        <v>5.571352827417838E-2</v>
      </c>
      <c r="T3132" t="s">
        <v>527</v>
      </c>
    </row>
    <row r="3133" spans="2:20" hidden="1" x14ac:dyDescent="0.45">
      <c r="C3133" s="29" t="s">
        <v>70</v>
      </c>
      <c r="D3133" s="29" t="s">
        <v>56</v>
      </c>
      <c r="F3133" t="s">
        <v>520</v>
      </c>
      <c r="G3133" t="s">
        <v>521</v>
      </c>
      <c r="H3133" t="s">
        <v>1966</v>
      </c>
      <c r="I3133" t="s">
        <v>689</v>
      </c>
      <c r="J3133" t="s">
        <v>39</v>
      </c>
      <c r="K3133" t="s">
        <v>659</v>
      </c>
      <c r="L3133" t="s">
        <v>660</v>
      </c>
      <c r="M3133" t="s">
        <v>692</v>
      </c>
      <c r="N3133" t="s">
        <v>693</v>
      </c>
      <c r="O3133">
        <v>3.33</v>
      </c>
      <c r="P3133" t="s">
        <v>694</v>
      </c>
      <c r="Q3133"/>
      <c r="T3133" t="s">
        <v>527</v>
      </c>
    </row>
    <row r="3134" spans="2:20" hidden="1" x14ac:dyDescent="0.45">
      <c r="B3134" s="29" t="s">
        <v>25</v>
      </c>
      <c r="C3134" s="29" t="s">
        <v>70</v>
      </c>
      <c r="F3134" t="s">
        <v>520</v>
      </c>
      <c r="G3134" t="s">
        <v>521</v>
      </c>
      <c r="H3134" t="s">
        <v>1967</v>
      </c>
      <c r="I3134" t="s">
        <v>225</v>
      </c>
      <c r="J3134" t="s">
        <v>523</v>
      </c>
      <c r="K3134" t="s">
        <v>686</v>
      </c>
      <c r="M3134" t="s">
        <v>228</v>
      </c>
      <c r="N3134" t="s">
        <v>25</v>
      </c>
      <c r="O3134">
        <v>4.2000000000000003E-2</v>
      </c>
      <c r="P3134" t="s">
        <v>526</v>
      </c>
      <c r="Q3134"/>
      <c r="T3134" t="s">
        <v>527</v>
      </c>
    </row>
    <row r="3135" spans="2:20" hidden="1" x14ac:dyDescent="0.45">
      <c r="C3135" s="29" t="s">
        <v>70</v>
      </c>
      <c r="D3135" s="29" t="s">
        <v>55</v>
      </c>
      <c r="F3135" t="s">
        <v>520</v>
      </c>
      <c r="G3135" t="s">
        <v>521</v>
      </c>
      <c r="H3135" t="s">
        <v>1968</v>
      </c>
      <c r="I3135" t="s">
        <v>225</v>
      </c>
      <c r="J3135" t="s">
        <v>523</v>
      </c>
      <c r="K3135" t="s">
        <v>524</v>
      </c>
      <c r="L3135" t="s">
        <v>1963</v>
      </c>
      <c r="M3135" t="s">
        <v>228</v>
      </c>
      <c r="N3135" t="s">
        <v>358</v>
      </c>
      <c r="O3135" s="27">
        <v>2.9999999999999999E-7</v>
      </c>
      <c r="P3135" t="s">
        <v>526</v>
      </c>
      <c r="Q3135" s="27">
        <f>O3135*km_per_mile*'Transportation Calcs'!$E$6</f>
        <v>1.9211561473854611E-10</v>
      </c>
      <c r="T3135" t="s">
        <v>527</v>
      </c>
    </row>
    <row r="3136" spans="2:20" hidden="1" x14ac:dyDescent="0.45">
      <c r="C3136" s="29" t="s">
        <v>70</v>
      </c>
      <c r="D3136" s="29" t="s">
        <v>53</v>
      </c>
      <c r="F3136" t="s">
        <v>520</v>
      </c>
      <c r="G3136" t="s">
        <v>521</v>
      </c>
      <c r="H3136" t="s">
        <v>1969</v>
      </c>
      <c r="I3136" t="s">
        <v>689</v>
      </c>
      <c r="J3136" t="s">
        <v>39</v>
      </c>
      <c r="K3136" t="s">
        <v>35</v>
      </c>
      <c r="M3136" t="s">
        <v>692</v>
      </c>
      <c r="N3136" t="s">
        <v>698</v>
      </c>
      <c r="O3136">
        <v>73</v>
      </c>
      <c r="P3136" t="s">
        <v>526</v>
      </c>
      <c r="Q3136" s="27">
        <f>O3136*km_per_mile*'Transportation Calcs'!$F$6</f>
        <v>5.3604550743981398E-2</v>
      </c>
      <c r="T3136" t="s">
        <v>527</v>
      </c>
    </row>
    <row r="3137" spans="2:20" hidden="1" x14ac:dyDescent="0.45">
      <c r="C3137" s="29" t="s">
        <v>70</v>
      </c>
      <c r="D3137" s="29" t="s">
        <v>55</v>
      </c>
      <c r="F3137" t="s">
        <v>520</v>
      </c>
      <c r="G3137" t="s">
        <v>521</v>
      </c>
      <c r="H3137" t="s">
        <v>1970</v>
      </c>
      <c r="I3137" t="s">
        <v>689</v>
      </c>
      <c r="J3137" t="s">
        <v>39</v>
      </c>
      <c r="K3137" t="s">
        <v>20</v>
      </c>
      <c r="M3137" t="s">
        <v>692</v>
      </c>
      <c r="N3137" t="s">
        <v>693</v>
      </c>
      <c r="O3137">
        <v>1.49</v>
      </c>
      <c r="P3137" t="s">
        <v>694</v>
      </c>
      <c r="Q3137"/>
      <c r="T3137" t="s">
        <v>527</v>
      </c>
    </row>
    <row r="3138" spans="2:20" hidden="1" x14ac:dyDescent="0.45">
      <c r="B3138" s="29" t="s">
        <v>33</v>
      </c>
      <c r="C3138" s="29" t="s">
        <v>70</v>
      </c>
      <c r="F3138" t="s">
        <v>520</v>
      </c>
      <c r="G3138" t="s">
        <v>521</v>
      </c>
      <c r="H3138" t="s">
        <v>685</v>
      </c>
      <c r="I3138" t="s">
        <v>225</v>
      </c>
      <c r="J3138" t="s">
        <v>523</v>
      </c>
      <c r="K3138" t="s">
        <v>686</v>
      </c>
      <c r="M3138" t="s">
        <v>228</v>
      </c>
      <c r="N3138" t="s">
        <v>33</v>
      </c>
      <c r="O3138">
        <v>4.0000000000000001E-3</v>
      </c>
      <c r="P3138" t="s">
        <v>526</v>
      </c>
      <c r="Q3138"/>
      <c r="T3138" t="s">
        <v>527</v>
      </c>
    </row>
    <row r="3139" spans="2:20" hidden="1" x14ac:dyDescent="0.45">
      <c r="C3139" s="29" t="s">
        <v>70</v>
      </c>
      <c r="F3139" t="s">
        <v>520</v>
      </c>
      <c r="G3139" t="s">
        <v>521</v>
      </c>
      <c r="H3139" t="s">
        <v>1971</v>
      </c>
      <c r="I3139" t="s">
        <v>225</v>
      </c>
      <c r="J3139" t="s">
        <v>523</v>
      </c>
      <c r="K3139" t="s">
        <v>686</v>
      </c>
      <c r="M3139" t="s">
        <v>228</v>
      </c>
      <c r="N3139" t="s">
        <v>272</v>
      </c>
      <c r="O3139" s="27">
        <v>1.6199999999999999E-6</v>
      </c>
      <c r="P3139" t="s">
        <v>526</v>
      </c>
      <c r="Q3139"/>
      <c r="T3139" t="s">
        <v>527</v>
      </c>
    </row>
    <row r="3140" spans="2:20" hidden="1" x14ac:dyDescent="0.45">
      <c r="C3140" s="29" t="s">
        <v>70</v>
      </c>
      <c r="F3140" t="s">
        <v>520</v>
      </c>
      <c r="G3140" t="s">
        <v>521</v>
      </c>
      <c r="H3140" t="s">
        <v>1972</v>
      </c>
      <c r="I3140" t="s">
        <v>225</v>
      </c>
      <c r="J3140" t="s">
        <v>523</v>
      </c>
      <c r="K3140" t="s">
        <v>686</v>
      </c>
      <c r="M3140" t="s">
        <v>228</v>
      </c>
      <c r="N3140" t="s">
        <v>358</v>
      </c>
      <c r="O3140" s="27">
        <v>2.6E-7</v>
      </c>
      <c r="P3140" t="s">
        <v>526</v>
      </c>
      <c r="Q3140"/>
      <c r="T3140" t="s">
        <v>527</v>
      </c>
    </row>
    <row r="3141" spans="2:20" hidden="1" x14ac:dyDescent="0.45">
      <c r="B3141" s="29" t="s">
        <v>43</v>
      </c>
      <c r="C3141" s="29" t="s">
        <v>70</v>
      </c>
      <c r="F3141" t="s">
        <v>520</v>
      </c>
      <c r="G3141" t="s">
        <v>521</v>
      </c>
      <c r="H3141" t="s">
        <v>695</v>
      </c>
      <c r="I3141" t="s">
        <v>225</v>
      </c>
      <c r="J3141" t="s">
        <v>523</v>
      </c>
      <c r="K3141" t="s">
        <v>686</v>
      </c>
      <c r="M3141" t="s">
        <v>228</v>
      </c>
      <c r="N3141" t="s">
        <v>28</v>
      </c>
      <c r="P3141" t="s">
        <v>526</v>
      </c>
      <c r="Q3141"/>
      <c r="T3141" t="s">
        <v>527</v>
      </c>
    </row>
    <row r="3142" spans="2:20" hidden="1" x14ac:dyDescent="0.45">
      <c r="C3142" s="29" t="s">
        <v>70</v>
      </c>
      <c r="F3142" t="s">
        <v>520</v>
      </c>
      <c r="G3142" t="s">
        <v>521</v>
      </c>
      <c r="H3142" t="s">
        <v>1972</v>
      </c>
      <c r="I3142" t="s">
        <v>225</v>
      </c>
      <c r="J3142" t="s">
        <v>523</v>
      </c>
      <c r="K3142" t="s">
        <v>686</v>
      </c>
      <c r="M3142" t="s">
        <v>228</v>
      </c>
      <c r="N3142" t="s">
        <v>272</v>
      </c>
      <c r="O3142" s="27">
        <v>3.9000000000000002E-7</v>
      </c>
      <c r="P3142" t="s">
        <v>526</v>
      </c>
      <c r="Q3142"/>
      <c r="T3142" t="s">
        <v>527</v>
      </c>
    </row>
    <row r="3143" spans="2:20" hidden="1" x14ac:dyDescent="0.45">
      <c r="C3143" s="29" t="s">
        <v>70</v>
      </c>
      <c r="D3143" s="29" t="s">
        <v>55</v>
      </c>
      <c r="F3143" t="s">
        <v>520</v>
      </c>
      <c r="G3143" t="s">
        <v>521</v>
      </c>
      <c r="H3143" t="s">
        <v>1973</v>
      </c>
      <c r="I3143" t="s">
        <v>225</v>
      </c>
      <c r="J3143" t="s">
        <v>523</v>
      </c>
      <c r="K3143" t="s">
        <v>524</v>
      </c>
      <c r="L3143" t="s">
        <v>1974</v>
      </c>
      <c r="M3143" t="s">
        <v>228</v>
      </c>
      <c r="N3143" t="s">
        <v>272</v>
      </c>
      <c r="O3143" s="27">
        <v>3.9000000000000002E-7</v>
      </c>
      <c r="P3143" t="s">
        <v>526</v>
      </c>
      <c r="Q3143" s="27">
        <f>O3143*km_per_mile*'Transportation Calcs'!$E$6</f>
        <v>2.4975029916010995E-10</v>
      </c>
      <c r="T3143" t="s">
        <v>527</v>
      </c>
    </row>
    <row r="3144" spans="2:20" hidden="1" x14ac:dyDescent="0.45">
      <c r="C3144" s="29" t="s">
        <v>70</v>
      </c>
      <c r="D3144" s="29" t="s">
        <v>55</v>
      </c>
      <c r="F3144" t="s">
        <v>520</v>
      </c>
      <c r="G3144" t="s">
        <v>521</v>
      </c>
      <c r="H3144" t="s">
        <v>700</v>
      </c>
      <c r="I3144" t="s">
        <v>689</v>
      </c>
      <c r="J3144" t="s">
        <v>39</v>
      </c>
      <c r="K3144" t="s">
        <v>524</v>
      </c>
      <c r="L3144" t="s">
        <v>701</v>
      </c>
      <c r="M3144" t="s">
        <v>692</v>
      </c>
      <c r="N3144" t="s">
        <v>698</v>
      </c>
      <c r="O3144">
        <v>49</v>
      </c>
      <c r="P3144" t="s">
        <v>526</v>
      </c>
      <c r="Q3144" s="27">
        <f>O3144*km_per_mile*'Transportation Calcs'!$E$6</f>
        <v>3.13788837406292E-2</v>
      </c>
      <c r="T3144" t="s">
        <v>527</v>
      </c>
    </row>
    <row r="3145" spans="2:20" hidden="1" x14ac:dyDescent="0.45">
      <c r="C3145" s="29" t="s">
        <v>70</v>
      </c>
      <c r="D3145" s="29" t="s">
        <v>46</v>
      </c>
      <c r="F3145" t="s">
        <v>520</v>
      </c>
      <c r="G3145" t="s">
        <v>521</v>
      </c>
      <c r="H3145" t="s">
        <v>702</v>
      </c>
      <c r="I3145" t="s">
        <v>225</v>
      </c>
      <c r="J3145" t="s">
        <v>523</v>
      </c>
      <c r="K3145" t="s">
        <v>690</v>
      </c>
      <c r="L3145" t="s">
        <v>703</v>
      </c>
      <c r="M3145" t="s">
        <v>228</v>
      </c>
      <c r="N3145" t="s">
        <v>358</v>
      </c>
      <c r="O3145" s="27">
        <v>2.6E-7</v>
      </c>
      <c r="P3145" t="s">
        <v>526</v>
      </c>
      <c r="Q3145" s="27">
        <f>O3145*km_per_mile*'Transportation Calcs'!$D$6</f>
        <v>1.6755326471825584E-10</v>
      </c>
      <c r="T3145" t="s">
        <v>527</v>
      </c>
    </row>
    <row r="3146" spans="2:20" hidden="1" x14ac:dyDescent="0.45">
      <c r="C3146" s="29" t="s">
        <v>70</v>
      </c>
      <c r="D3146" s="29" t="s">
        <v>55</v>
      </c>
      <c r="F3146" t="s">
        <v>520</v>
      </c>
      <c r="G3146" t="s">
        <v>521</v>
      </c>
      <c r="H3146" t="s">
        <v>1975</v>
      </c>
      <c r="I3146" t="s">
        <v>225</v>
      </c>
      <c r="J3146" t="s">
        <v>523</v>
      </c>
      <c r="K3146" t="s">
        <v>524</v>
      </c>
      <c r="L3146" t="s">
        <v>1976</v>
      </c>
      <c r="M3146" t="s">
        <v>228</v>
      </c>
      <c r="N3146" t="s">
        <v>264</v>
      </c>
      <c r="O3146" s="27">
        <v>3.2000000000000001E-7</v>
      </c>
      <c r="P3146" t="s">
        <v>526</v>
      </c>
      <c r="Q3146" s="27">
        <f>O3146*km_per_mile*'Transportation Calcs'!$E$6</f>
        <v>2.0492332238778255E-10</v>
      </c>
      <c r="T3146" t="s">
        <v>527</v>
      </c>
    </row>
    <row r="3147" spans="2:20" hidden="1" x14ac:dyDescent="0.45">
      <c r="C3147" s="29" t="s">
        <v>70</v>
      </c>
      <c r="D3147" s="29" t="s">
        <v>55</v>
      </c>
      <c r="F3147" t="s">
        <v>520</v>
      </c>
      <c r="G3147" t="s">
        <v>521</v>
      </c>
      <c r="H3147" t="s">
        <v>1977</v>
      </c>
      <c r="I3147" t="s">
        <v>689</v>
      </c>
      <c r="J3147" t="s">
        <v>39</v>
      </c>
      <c r="K3147" t="s">
        <v>524</v>
      </c>
      <c r="L3147" t="s">
        <v>1978</v>
      </c>
      <c r="M3147" t="s">
        <v>692</v>
      </c>
      <c r="N3147" t="s">
        <v>698</v>
      </c>
      <c r="O3147">
        <v>82</v>
      </c>
      <c r="P3147" t="s">
        <v>526</v>
      </c>
      <c r="Q3147" s="27">
        <f>O3147*km_per_mile*'Transportation Calcs'!$E$6</f>
        <v>5.2511601361869269E-2</v>
      </c>
      <c r="T3147" t="s">
        <v>527</v>
      </c>
    </row>
    <row r="3148" spans="2:20" hidden="1" x14ac:dyDescent="0.45">
      <c r="C3148" s="29" t="s">
        <v>70</v>
      </c>
      <c r="D3148" s="29" t="s">
        <v>53</v>
      </c>
      <c r="F3148" t="s">
        <v>520</v>
      </c>
      <c r="G3148" t="s">
        <v>521</v>
      </c>
      <c r="H3148" t="s">
        <v>1979</v>
      </c>
      <c r="I3148" t="s">
        <v>689</v>
      </c>
      <c r="J3148" t="s">
        <v>39</v>
      </c>
      <c r="K3148" t="s">
        <v>35</v>
      </c>
      <c r="L3148" t="s">
        <v>584</v>
      </c>
      <c r="M3148" t="s">
        <v>692</v>
      </c>
      <c r="N3148" t="s">
        <v>698</v>
      </c>
      <c r="O3148">
        <v>75</v>
      </c>
      <c r="P3148" t="s">
        <v>526</v>
      </c>
      <c r="Q3148" s="27">
        <f>O3148*km_per_mile*'Transportation Calcs'!$F$6</f>
        <v>5.5073168572583632E-2</v>
      </c>
      <c r="T3148" t="s">
        <v>527</v>
      </c>
    </row>
    <row r="3149" spans="2:20" hidden="1" x14ac:dyDescent="0.45">
      <c r="C3149" s="29" t="s">
        <v>70</v>
      </c>
      <c r="D3149" s="29" t="s">
        <v>53</v>
      </c>
      <c r="F3149" t="s">
        <v>520</v>
      </c>
      <c r="G3149" t="s">
        <v>521</v>
      </c>
      <c r="H3149" t="s">
        <v>1979</v>
      </c>
      <c r="I3149" t="s">
        <v>689</v>
      </c>
      <c r="J3149" t="s">
        <v>39</v>
      </c>
      <c r="K3149" t="s">
        <v>35</v>
      </c>
      <c r="L3149" t="s">
        <v>584</v>
      </c>
      <c r="M3149" t="s">
        <v>692</v>
      </c>
      <c r="N3149" t="s">
        <v>693</v>
      </c>
      <c r="O3149">
        <v>3.2</v>
      </c>
      <c r="P3149" t="s">
        <v>694</v>
      </c>
      <c r="Q3149"/>
      <c r="T3149" t="s">
        <v>527</v>
      </c>
    </row>
    <row r="3150" spans="2:20" hidden="1" x14ac:dyDescent="0.45">
      <c r="C3150" s="29" t="s">
        <v>70</v>
      </c>
      <c r="D3150" s="29" t="s">
        <v>55</v>
      </c>
      <c r="F3150" t="s">
        <v>520</v>
      </c>
      <c r="G3150" t="s">
        <v>521</v>
      </c>
      <c r="H3150" t="s">
        <v>1980</v>
      </c>
      <c r="I3150" t="s">
        <v>689</v>
      </c>
      <c r="J3150" t="s">
        <v>39</v>
      </c>
      <c r="K3150" t="s">
        <v>524</v>
      </c>
      <c r="L3150" t="s">
        <v>1981</v>
      </c>
      <c r="M3150" t="s">
        <v>692</v>
      </c>
      <c r="N3150" t="s">
        <v>693</v>
      </c>
      <c r="O3150">
        <v>1.49</v>
      </c>
      <c r="P3150" t="s">
        <v>694</v>
      </c>
      <c r="Q3150"/>
      <c r="T3150" t="s">
        <v>527</v>
      </c>
    </row>
    <row r="3151" spans="2:20" hidden="1" x14ac:dyDescent="0.45">
      <c r="C3151" s="29" t="s">
        <v>70</v>
      </c>
      <c r="D3151" s="29" t="s">
        <v>55</v>
      </c>
      <c r="F3151" t="s">
        <v>520</v>
      </c>
      <c r="G3151" t="s">
        <v>521</v>
      </c>
      <c r="H3151" t="s">
        <v>715</v>
      </c>
      <c r="I3151" t="s">
        <v>225</v>
      </c>
      <c r="J3151" t="s">
        <v>523</v>
      </c>
      <c r="K3151" t="s">
        <v>524</v>
      </c>
      <c r="L3151" t="s">
        <v>572</v>
      </c>
      <c r="M3151" t="s">
        <v>228</v>
      </c>
      <c r="N3151" t="s">
        <v>400</v>
      </c>
      <c r="O3151">
        <v>0.1043</v>
      </c>
      <c r="P3151" t="s">
        <v>526</v>
      </c>
      <c r="Q3151" s="27">
        <f>O3151*km_per_mile*'Transportation Calcs'!$E$6</f>
        <v>6.6792195390767876E-5</v>
      </c>
      <c r="T3151" t="s">
        <v>527</v>
      </c>
    </row>
    <row r="3152" spans="2:20" hidden="1" x14ac:dyDescent="0.45">
      <c r="B3152" s="29" t="s">
        <v>34</v>
      </c>
      <c r="C3152" s="29" t="s">
        <v>70</v>
      </c>
      <c r="D3152" s="29" t="s">
        <v>55</v>
      </c>
      <c r="F3152" t="s">
        <v>520</v>
      </c>
      <c r="G3152" t="s">
        <v>521</v>
      </c>
      <c r="H3152" t="s">
        <v>1982</v>
      </c>
      <c r="I3152" t="s">
        <v>225</v>
      </c>
      <c r="J3152" t="s">
        <v>523</v>
      </c>
      <c r="K3152" t="s">
        <v>524</v>
      </c>
      <c r="L3152" t="s">
        <v>1940</v>
      </c>
      <c r="M3152" t="s">
        <v>228</v>
      </c>
      <c r="N3152" t="s">
        <v>34</v>
      </c>
      <c r="O3152">
        <v>0.39800000000000002</v>
      </c>
      <c r="P3152" t="s">
        <v>526</v>
      </c>
      <c r="Q3152" s="27">
        <f>O3152*km_per_mile*'Transportation Calcs'!$E$6</f>
        <v>2.5487338221980455E-4</v>
      </c>
      <c r="T3152" t="s">
        <v>527</v>
      </c>
    </row>
    <row r="3153" spans="2:20" hidden="1" x14ac:dyDescent="0.45">
      <c r="B3153" s="29" t="s">
        <v>26</v>
      </c>
      <c r="C3153" s="29" t="s">
        <v>70</v>
      </c>
      <c r="D3153" s="29" t="s">
        <v>55</v>
      </c>
      <c r="F3153" t="s">
        <v>520</v>
      </c>
      <c r="G3153" t="s">
        <v>521</v>
      </c>
      <c r="H3153" t="s">
        <v>1982</v>
      </c>
      <c r="I3153" t="s">
        <v>225</v>
      </c>
      <c r="J3153" t="s">
        <v>523</v>
      </c>
      <c r="K3153" t="s">
        <v>524</v>
      </c>
      <c r="L3153" t="s">
        <v>1940</v>
      </c>
      <c r="M3153" t="s">
        <v>228</v>
      </c>
      <c r="N3153" t="s">
        <v>26</v>
      </c>
      <c r="O3153">
        <v>6.0999999999999999E-2</v>
      </c>
      <c r="P3153" t="s">
        <v>526</v>
      </c>
      <c r="Q3153" s="27">
        <f>O3153*km_per_mile*'Transportation Calcs'!$E$6</f>
        <v>3.9063508330171042E-5</v>
      </c>
      <c r="T3153" t="s">
        <v>527</v>
      </c>
    </row>
    <row r="3154" spans="2:20" hidden="1" x14ac:dyDescent="0.45">
      <c r="B3154" s="29" t="s">
        <v>25</v>
      </c>
      <c r="C3154" s="29" t="s">
        <v>70</v>
      </c>
      <c r="D3154" s="29" t="s">
        <v>55</v>
      </c>
      <c r="F3154" t="s">
        <v>520</v>
      </c>
      <c r="G3154" t="s">
        <v>521</v>
      </c>
      <c r="H3154" t="s">
        <v>1982</v>
      </c>
      <c r="I3154" t="s">
        <v>225</v>
      </c>
      <c r="J3154" t="s">
        <v>523</v>
      </c>
      <c r="K3154" t="s">
        <v>524</v>
      </c>
      <c r="L3154" t="s">
        <v>1940</v>
      </c>
      <c r="M3154" t="s">
        <v>228</v>
      </c>
      <c r="N3154" t="s">
        <v>25</v>
      </c>
      <c r="O3154">
        <v>0.62</v>
      </c>
      <c r="P3154" t="s">
        <v>526</v>
      </c>
      <c r="Q3154" s="27">
        <f>O3154*km_per_mile*'Transportation Calcs'!$E$6</f>
        <v>3.9703893712632863E-4</v>
      </c>
      <c r="T3154" t="s">
        <v>527</v>
      </c>
    </row>
    <row r="3155" spans="2:20" hidden="1" x14ac:dyDescent="0.45">
      <c r="B3155" s="29" t="s">
        <v>26</v>
      </c>
      <c r="C3155" s="29" t="s">
        <v>70</v>
      </c>
      <c r="D3155" s="29" t="s">
        <v>55</v>
      </c>
      <c r="F3155" t="s">
        <v>520</v>
      </c>
      <c r="G3155" t="s">
        <v>521</v>
      </c>
      <c r="H3155" t="s">
        <v>719</v>
      </c>
      <c r="I3155" t="s">
        <v>225</v>
      </c>
      <c r="J3155" t="s">
        <v>523</v>
      </c>
      <c r="K3155" t="s">
        <v>524</v>
      </c>
      <c r="L3155" t="s">
        <v>533</v>
      </c>
      <c r="M3155" t="s">
        <v>228</v>
      </c>
      <c r="N3155" t="s">
        <v>26</v>
      </c>
      <c r="O3155">
        <v>6.0999999999999999E-2</v>
      </c>
      <c r="P3155" t="s">
        <v>526</v>
      </c>
      <c r="Q3155" s="27">
        <f>O3155*km_per_mile*'Transportation Calcs'!$E$6</f>
        <v>3.9063508330171042E-5</v>
      </c>
      <c r="T3155" t="s">
        <v>527</v>
      </c>
    </row>
    <row r="3156" spans="2:20" hidden="1" x14ac:dyDescent="0.45">
      <c r="B3156" s="29" t="s">
        <v>24</v>
      </c>
      <c r="C3156" s="29" t="s">
        <v>70</v>
      </c>
      <c r="D3156" s="29" t="s">
        <v>55</v>
      </c>
      <c r="F3156" t="s">
        <v>520</v>
      </c>
      <c r="G3156" t="s">
        <v>521</v>
      </c>
      <c r="H3156" t="s">
        <v>1983</v>
      </c>
      <c r="I3156" t="s">
        <v>225</v>
      </c>
      <c r="J3156" t="s">
        <v>523</v>
      </c>
      <c r="K3156" t="s">
        <v>524</v>
      </c>
      <c r="L3156" t="s">
        <v>535</v>
      </c>
      <c r="M3156" t="s">
        <v>228</v>
      </c>
      <c r="N3156" t="s">
        <v>261</v>
      </c>
      <c r="O3156">
        <v>6.5000000000000002E-2</v>
      </c>
      <c r="P3156" t="s">
        <v>526</v>
      </c>
      <c r="Q3156" s="27">
        <f>O3156*km_per_mile*'Transportation Calcs'!$E$6</f>
        <v>4.1625049860018331E-5</v>
      </c>
      <c r="T3156" t="s">
        <v>527</v>
      </c>
    </row>
    <row r="3157" spans="2:20" hidden="1" x14ac:dyDescent="0.45">
      <c r="B3157" s="29" t="s">
        <v>33</v>
      </c>
      <c r="C3157" s="29" t="s">
        <v>70</v>
      </c>
      <c r="D3157" s="29" t="s">
        <v>55</v>
      </c>
      <c r="F3157" t="s">
        <v>520</v>
      </c>
      <c r="G3157" t="s">
        <v>521</v>
      </c>
      <c r="H3157" t="s">
        <v>721</v>
      </c>
      <c r="I3157" t="s">
        <v>225</v>
      </c>
      <c r="J3157" t="s">
        <v>523</v>
      </c>
      <c r="K3157" t="s">
        <v>524</v>
      </c>
      <c r="L3157" t="s">
        <v>722</v>
      </c>
      <c r="M3157" t="s">
        <v>228</v>
      </c>
      <c r="N3157" t="s">
        <v>33</v>
      </c>
      <c r="O3157">
        <v>0.01</v>
      </c>
      <c r="P3157" t="s">
        <v>526</v>
      </c>
      <c r="Q3157" s="27">
        <f>O3157*km_per_mile*'Transportation Calcs'!$E$6</f>
        <v>6.4038538246182036E-6</v>
      </c>
      <c r="T3157" t="s">
        <v>527</v>
      </c>
    </row>
    <row r="3158" spans="2:20" hidden="1" x14ac:dyDescent="0.45">
      <c r="B3158" s="29" t="s">
        <v>33</v>
      </c>
      <c r="C3158" s="29" t="s">
        <v>70</v>
      </c>
      <c r="D3158" s="29" t="s">
        <v>55</v>
      </c>
      <c r="F3158" t="s">
        <v>520</v>
      </c>
      <c r="G3158" t="s">
        <v>521</v>
      </c>
      <c r="H3158" t="s">
        <v>723</v>
      </c>
      <c r="I3158" t="s">
        <v>225</v>
      </c>
      <c r="J3158" t="s">
        <v>523</v>
      </c>
      <c r="K3158" t="s">
        <v>524</v>
      </c>
      <c r="L3158" t="s">
        <v>574</v>
      </c>
      <c r="M3158" t="s">
        <v>228</v>
      </c>
      <c r="N3158" t="s">
        <v>33</v>
      </c>
      <c r="O3158">
        <v>0.01</v>
      </c>
      <c r="P3158" t="s">
        <v>526</v>
      </c>
      <c r="Q3158" s="27">
        <f>O3158*km_per_mile*'Transportation Calcs'!$E$6</f>
        <v>6.4038538246182036E-6</v>
      </c>
      <c r="T3158" t="s">
        <v>527</v>
      </c>
    </row>
    <row r="3159" spans="2:20" hidden="1" x14ac:dyDescent="0.45">
      <c r="B3159" s="29" t="s">
        <v>33</v>
      </c>
      <c r="C3159" s="29" t="s">
        <v>70</v>
      </c>
      <c r="D3159" s="29" t="s">
        <v>55</v>
      </c>
      <c r="F3159" t="s">
        <v>520</v>
      </c>
      <c r="G3159" t="s">
        <v>521</v>
      </c>
      <c r="H3159" t="s">
        <v>724</v>
      </c>
      <c r="I3159" t="s">
        <v>225</v>
      </c>
      <c r="J3159" t="s">
        <v>523</v>
      </c>
      <c r="K3159" t="s">
        <v>524</v>
      </c>
      <c r="L3159" t="s">
        <v>725</v>
      </c>
      <c r="M3159" t="s">
        <v>228</v>
      </c>
      <c r="N3159" t="s">
        <v>33</v>
      </c>
      <c r="O3159">
        <v>1.2999999999999999E-3</v>
      </c>
      <c r="P3159" t="s">
        <v>526</v>
      </c>
      <c r="Q3159" s="27">
        <f>O3159*km_per_mile*'Transportation Calcs'!$E$6</f>
        <v>8.3250099720036648E-7</v>
      </c>
      <c r="T3159" t="s">
        <v>527</v>
      </c>
    </row>
    <row r="3160" spans="2:20" hidden="1" x14ac:dyDescent="0.45">
      <c r="B3160" s="29" t="s">
        <v>26</v>
      </c>
      <c r="C3160" s="29" t="s">
        <v>70</v>
      </c>
      <c r="D3160" s="29" t="s">
        <v>55</v>
      </c>
      <c r="F3160" t="s">
        <v>520</v>
      </c>
      <c r="G3160" t="s">
        <v>521</v>
      </c>
      <c r="H3160" t="s">
        <v>724</v>
      </c>
      <c r="I3160" t="s">
        <v>225</v>
      </c>
      <c r="J3160" t="s">
        <v>523</v>
      </c>
      <c r="K3160" t="s">
        <v>524</v>
      </c>
      <c r="L3160" t="s">
        <v>725</v>
      </c>
      <c r="M3160" t="s">
        <v>228</v>
      </c>
      <c r="N3160" t="s">
        <v>26</v>
      </c>
      <c r="O3160">
        <v>5.6000000000000001E-2</v>
      </c>
      <c r="P3160" t="s">
        <v>526</v>
      </c>
      <c r="Q3160" s="27">
        <f>O3160*km_per_mile*'Transportation Calcs'!$E$6</f>
        <v>3.5861581417861943E-5</v>
      </c>
      <c r="T3160" t="s">
        <v>527</v>
      </c>
    </row>
    <row r="3161" spans="2:20" hidden="1" x14ac:dyDescent="0.45">
      <c r="C3161" s="29" t="s">
        <v>70</v>
      </c>
      <c r="D3161" s="29" t="s">
        <v>55</v>
      </c>
      <c r="F3161" t="s">
        <v>520</v>
      </c>
      <c r="G3161" t="s">
        <v>521</v>
      </c>
      <c r="H3161" t="s">
        <v>718</v>
      </c>
      <c r="I3161" t="s">
        <v>225</v>
      </c>
      <c r="J3161" t="s">
        <v>523</v>
      </c>
      <c r="K3161" t="s">
        <v>524</v>
      </c>
      <c r="L3161" t="s">
        <v>568</v>
      </c>
      <c r="M3161" t="s">
        <v>228</v>
      </c>
      <c r="N3161" t="s">
        <v>400</v>
      </c>
      <c r="O3161">
        <v>2E-3</v>
      </c>
      <c r="P3161" t="s">
        <v>526</v>
      </c>
      <c r="Q3161" s="27">
        <f>O3161*km_per_mile*'Transportation Calcs'!$E$6</f>
        <v>1.2807707649236408E-6</v>
      </c>
      <c r="T3161" t="s">
        <v>527</v>
      </c>
    </row>
    <row r="3162" spans="2:20" hidden="1" x14ac:dyDescent="0.45">
      <c r="B3162" s="29" t="s">
        <v>33</v>
      </c>
      <c r="C3162" s="29" t="s">
        <v>70</v>
      </c>
      <c r="D3162" s="29" t="s">
        <v>55</v>
      </c>
      <c r="F3162" t="s">
        <v>520</v>
      </c>
      <c r="G3162" t="s">
        <v>521</v>
      </c>
      <c r="H3162" t="s">
        <v>718</v>
      </c>
      <c r="I3162" t="s">
        <v>225</v>
      </c>
      <c r="J3162" t="s">
        <v>523</v>
      </c>
      <c r="K3162" t="s">
        <v>524</v>
      </c>
      <c r="L3162" t="s">
        <v>568</v>
      </c>
      <c r="M3162" t="s">
        <v>228</v>
      </c>
      <c r="N3162" t="s">
        <v>33</v>
      </c>
      <c r="O3162">
        <v>0.01</v>
      </c>
      <c r="P3162" t="s">
        <v>526</v>
      </c>
      <c r="Q3162" s="27">
        <f>O3162*km_per_mile*'Transportation Calcs'!$E$6</f>
        <v>6.4038538246182036E-6</v>
      </c>
      <c r="T3162" t="s">
        <v>527</v>
      </c>
    </row>
    <row r="3163" spans="2:20" hidden="1" x14ac:dyDescent="0.45">
      <c r="B3163" s="29" t="s">
        <v>25</v>
      </c>
      <c r="C3163" s="29" t="s">
        <v>70</v>
      </c>
      <c r="D3163" s="29" t="s">
        <v>55</v>
      </c>
      <c r="F3163" t="s">
        <v>520</v>
      </c>
      <c r="G3163" t="s">
        <v>521</v>
      </c>
      <c r="H3163" t="s">
        <v>718</v>
      </c>
      <c r="I3163" t="s">
        <v>225</v>
      </c>
      <c r="J3163" t="s">
        <v>523</v>
      </c>
      <c r="K3163" t="s">
        <v>524</v>
      </c>
      <c r="L3163" t="s">
        <v>568</v>
      </c>
      <c r="M3163" t="s">
        <v>228</v>
      </c>
      <c r="N3163" t="s">
        <v>25</v>
      </c>
      <c r="O3163">
        <v>6.49</v>
      </c>
      <c r="P3163" t="s">
        <v>526</v>
      </c>
      <c r="Q3163" s="27">
        <f>O3163*km_per_mile*'Transportation Calcs'!$E$6</f>
        <v>4.1561011321772151E-3</v>
      </c>
      <c r="T3163" t="s">
        <v>527</v>
      </c>
    </row>
    <row r="3164" spans="2:20" hidden="1" x14ac:dyDescent="0.45">
      <c r="B3164" s="29" t="s">
        <v>34</v>
      </c>
      <c r="C3164" s="29" t="s">
        <v>70</v>
      </c>
      <c r="D3164" s="29" t="s">
        <v>55</v>
      </c>
      <c r="F3164" t="s">
        <v>520</v>
      </c>
      <c r="G3164" t="s">
        <v>521</v>
      </c>
      <c r="H3164" t="s">
        <v>729</v>
      </c>
      <c r="I3164" t="s">
        <v>225</v>
      </c>
      <c r="J3164" t="s">
        <v>523</v>
      </c>
      <c r="K3164" t="s">
        <v>524</v>
      </c>
      <c r="L3164" t="s">
        <v>730</v>
      </c>
      <c r="M3164" t="s">
        <v>228</v>
      </c>
      <c r="N3164" t="s">
        <v>34</v>
      </c>
      <c r="O3164">
        <v>0.66300000000000003</v>
      </c>
      <c r="P3164" t="s">
        <v>526</v>
      </c>
      <c r="Q3164" s="27">
        <f>O3164*km_per_mile*'Transportation Calcs'!$E$6</f>
        <v>4.2457550857218692E-4</v>
      </c>
      <c r="T3164" t="s">
        <v>527</v>
      </c>
    </row>
    <row r="3165" spans="2:20" hidden="1" x14ac:dyDescent="0.45">
      <c r="B3165" s="29" t="s">
        <v>34</v>
      </c>
      <c r="C3165" s="29" t="s">
        <v>70</v>
      </c>
      <c r="D3165" s="29" t="s">
        <v>55</v>
      </c>
      <c r="F3165" t="s">
        <v>520</v>
      </c>
      <c r="G3165" t="s">
        <v>521</v>
      </c>
      <c r="H3165" t="s">
        <v>723</v>
      </c>
      <c r="I3165" t="s">
        <v>225</v>
      </c>
      <c r="J3165" t="s">
        <v>523</v>
      </c>
      <c r="K3165" t="s">
        <v>524</v>
      </c>
      <c r="L3165" t="s">
        <v>574</v>
      </c>
      <c r="M3165" t="s">
        <v>228</v>
      </c>
      <c r="N3165" t="s">
        <v>34</v>
      </c>
      <c r="O3165">
        <v>0.66300000000000003</v>
      </c>
      <c r="P3165" t="s">
        <v>526</v>
      </c>
      <c r="Q3165" s="27">
        <f>O3165*km_per_mile*'Transportation Calcs'!$E$6</f>
        <v>4.2457550857218692E-4</v>
      </c>
      <c r="T3165" t="s">
        <v>527</v>
      </c>
    </row>
    <row r="3166" spans="2:20" hidden="1" x14ac:dyDescent="0.45">
      <c r="C3166" s="29" t="s">
        <v>70</v>
      </c>
      <c r="D3166" s="29" t="s">
        <v>55</v>
      </c>
      <c r="F3166" t="s">
        <v>520</v>
      </c>
      <c r="G3166" t="s">
        <v>521</v>
      </c>
      <c r="H3166" t="s">
        <v>734</v>
      </c>
      <c r="I3166" t="s">
        <v>225</v>
      </c>
      <c r="J3166" t="s">
        <v>523</v>
      </c>
      <c r="K3166" t="s">
        <v>524</v>
      </c>
      <c r="L3166" t="s">
        <v>550</v>
      </c>
      <c r="M3166" t="s">
        <v>228</v>
      </c>
      <c r="N3166" t="s">
        <v>400</v>
      </c>
      <c r="O3166">
        <v>0.1043</v>
      </c>
      <c r="P3166" t="s">
        <v>526</v>
      </c>
      <c r="Q3166" s="27">
        <f>O3166*km_per_mile*'Transportation Calcs'!$E$6</f>
        <v>6.6792195390767876E-5</v>
      </c>
      <c r="T3166" t="s">
        <v>527</v>
      </c>
    </row>
    <row r="3167" spans="2:20" hidden="1" x14ac:dyDescent="0.45">
      <c r="B3167" s="29" t="s">
        <v>33</v>
      </c>
      <c r="C3167" s="29" t="s">
        <v>70</v>
      </c>
      <c r="D3167" s="29" t="s">
        <v>55</v>
      </c>
      <c r="F3167" t="s">
        <v>520</v>
      </c>
      <c r="G3167" t="s">
        <v>521</v>
      </c>
      <c r="H3167" t="s">
        <v>1984</v>
      </c>
      <c r="I3167" t="s">
        <v>225</v>
      </c>
      <c r="J3167" t="s">
        <v>523</v>
      </c>
      <c r="K3167" t="s">
        <v>524</v>
      </c>
      <c r="L3167" t="s">
        <v>610</v>
      </c>
      <c r="M3167" t="s">
        <v>228</v>
      </c>
      <c r="N3167" t="s">
        <v>33</v>
      </c>
      <c r="O3167">
        <v>1.2999999999999999E-3</v>
      </c>
      <c r="P3167" t="s">
        <v>526</v>
      </c>
      <c r="Q3167" s="27">
        <f>O3167*km_per_mile*'Transportation Calcs'!$E$6</f>
        <v>8.3250099720036648E-7</v>
      </c>
      <c r="T3167" t="s">
        <v>527</v>
      </c>
    </row>
    <row r="3168" spans="2:20" hidden="1" x14ac:dyDescent="0.45">
      <c r="B3168" s="29" t="s">
        <v>26</v>
      </c>
      <c r="C3168" s="29" t="s">
        <v>70</v>
      </c>
      <c r="D3168" s="29" t="s">
        <v>55</v>
      </c>
      <c r="F3168" t="s">
        <v>520</v>
      </c>
      <c r="G3168" t="s">
        <v>521</v>
      </c>
      <c r="H3168" t="s">
        <v>1984</v>
      </c>
      <c r="I3168" t="s">
        <v>225</v>
      </c>
      <c r="J3168" t="s">
        <v>523</v>
      </c>
      <c r="K3168" t="s">
        <v>524</v>
      </c>
      <c r="L3168" t="s">
        <v>610</v>
      </c>
      <c r="M3168" t="s">
        <v>228</v>
      </c>
      <c r="N3168" t="s">
        <v>26</v>
      </c>
      <c r="O3168">
        <v>5.8999999999999997E-2</v>
      </c>
      <c r="P3168" t="s">
        <v>526</v>
      </c>
      <c r="Q3168" s="27">
        <f>O3168*km_per_mile*'Transportation Calcs'!$E$6</f>
        <v>3.7782737565247401E-5</v>
      </c>
      <c r="T3168" t="s">
        <v>527</v>
      </c>
    </row>
    <row r="3169" spans="2:20" hidden="1" x14ac:dyDescent="0.45">
      <c r="B3169" s="29" t="s">
        <v>24</v>
      </c>
      <c r="C3169" s="29" t="s">
        <v>70</v>
      </c>
      <c r="D3169" s="29" t="s">
        <v>55</v>
      </c>
      <c r="F3169" t="s">
        <v>520</v>
      </c>
      <c r="G3169" t="s">
        <v>521</v>
      </c>
      <c r="H3169" t="s">
        <v>1984</v>
      </c>
      <c r="I3169" t="s">
        <v>225</v>
      </c>
      <c r="J3169" t="s">
        <v>523</v>
      </c>
      <c r="K3169" t="s">
        <v>524</v>
      </c>
      <c r="L3169" t="s">
        <v>610</v>
      </c>
      <c r="M3169" t="s">
        <v>228</v>
      </c>
      <c r="N3169" t="s">
        <v>261</v>
      </c>
      <c r="O3169">
        <v>4.8000000000000001E-2</v>
      </c>
      <c r="P3169" t="s">
        <v>526</v>
      </c>
      <c r="Q3169" s="27">
        <f>O3169*km_per_mile*'Transportation Calcs'!$E$6</f>
        <v>3.0738498358167379E-5</v>
      </c>
      <c r="T3169" t="s">
        <v>527</v>
      </c>
    </row>
    <row r="3170" spans="2:20" hidden="1" x14ac:dyDescent="0.45">
      <c r="C3170" s="29" t="s">
        <v>70</v>
      </c>
      <c r="D3170" s="29" t="s">
        <v>55</v>
      </c>
      <c r="F3170" t="s">
        <v>520</v>
      </c>
      <c r="G3170" t="s">
        <v>521</v>
      </c>
      <c r="H3170" t="s">
        <v>733</v>
      </c>
      <c r="I3170" t="s">
        <v>225</v>
      </c>
      <c r="J3170" t="s">
        <v>523</v>
      </c>
      <c r="K3170" t="s">
        <v>524</v>
      </c>
      <c r="L3170" t="s">
        <v>542</v>
      </c>
      <c r="M3170" t="s">
        <v>228</v>
      </c>
      <c r="N3170" t="s">
        <v>240</v>
      </c>
      <c r="O3170" s="27">
        <v>1.8199999999999999E-5</v>
      </c>
      <c r="P3170" t="s">
        <v>526</v>
      </c>
      <c r="Q3170" s="27">
        <f>O3170*km_per_mile*'Transportation Calcs'!$E$6</f>
        <v>1.1655013960805131E-8</v>
      </c>
      <c r="T3170" t="s">
        <v>527</v>
      </c>
    </row>
    <row r="3171" spans="2:20" hidden="1" x14ac:dyDescent="0.45">
      <c r="B3171" s="29" t="s">
        <v>33</v>
      </c>
      <c r="C3171" s="29" t="s">
        <v>70</v>
      </c>
      <c r="D3171" s="29" t="s">
        <v>55</v>
      </c>
      <c r="F3171" t="s">
        <v>520</v>
      </c>
      <c r="G3171" t="s">
        <v>521</v>
      </c>
      <c r="H3171" t="s">
        <v>733</v>
      </c>
      <c r="I3171" t="s">
        <v>225</v>
      </c>
      <c r="J3171" t="s">
        <v>523</v>
      </c>
      <c r="K3171" t="s">
        <v>524</v>
      </c>
      <c r="L3171" t="s">
        <v>542</v>
      </c>
      <c r="M3171" t="s">
        <v>228</v>
      </c>
      <c r="N3171" t="s">
        <v>33</v>
      </c>
      <c r="O3171">
        <v>1.2999999999999999E-3</v>
      </c>
      <c r="P3171" t="s">
        <v>526</v>
      </c>
      <c r="Q3171" s="27">
        <f>O3171*km_per_mile*'Transportation Calcs'!$E$6</f>
        <v>8.3250099720036648E-7</v>
      </c>
      <c r="T3171" t="s">
        <v>527</v>
      </c>
    </row>
    <row r="3172" spans="2:20" hidden="1" x14ac:dyDescent="0.45">
      <c r="B3172" s="29" t="s">
        <v>33</v>
      </c>
      <c r="C3172" s="29" t="s">
        <v>70</v>
      </c>
      <c r="D3172" s="29" t="s">
        <v>55</v>
      </c>
      <c r="F3172" t="s">
        <v>520</v>
      </c>
      <c r="G3172" t="s">
        <v>521</v>
      </c>
      <c r="H3172" t="s">
        <v>735</v>
      </c>
      <c r="I3172" t="s">
        <v>225</v>
      </c>
      <c r="J3172" t="s">
        <v>523</v>
      </c>
      <c r="K3172" t="s">
        <v>524</v>
      </c>
      <c r="L3172" t="s">
        <v>552</v>
      </c>
      <c r="M3172" t="s">
        <v>228</v>
      </c>
      <c r="N3172" t="s">
        <v>33</v>
      </c>
      <c r="O3172">
        <v>1.0999999999999999E-2</v>
      </c>
      <c r="P3172" t="s">
        <v>526</v>
      </c>
      <c r="Q3172" s="27">
        <f>O3172*km_per_mile*'Transportation Calcs'!$E$6</f>
        <v>7.0442392070800241E-6</v>
      </c>
      <c r="T3172" t="s">
        <v>527</v>
      </c>
    </row>
    <row r="3173" spans="2:20" hidden="1" x14ac:dyDescent="0.45">
      <c r="B3173" s="29" t="s">
        <v>26</v>
      </c>
      <c r="C3173" s="29" t="s">
        <v>70</v>
      </c>
      <c r="D3173" s="29" t="s">
        <v>55</v>
      </c>
      <c r="F3173" t="s">
        <v>520</v>
      </c>
      <c r="G3173" t="s">
        <v>521</v>
      </c>
      <c r="H3173" t="s">
        <v>737</v>
      </c>
      <c r="I3173" t="s">
        <v>225</v>
      </c>
      <c r="J3173" t="s">
        <v>523</v>
      </c>
      <c r="K3173" t="s">
        <v>524</v>
      </c>
      <c r="L3173" t="s">
        <v>531</v>
      </c>
      <c r="M3173" t="s">
        <v>228</v>
      </c>
      <c r="N3173" t="s">
        <v>26</v>
      </c>
      <c r="O3173">
        <v>3.9</v>
      </c>
      <c r="P3173" t="s">
        <v>526</v>
      </c>
      <c r="Q3173" s="27">
        <f>O3173*km_per_mile*'Transportation Calcs'!$E$6</f>
        <v>2.4975029916010994E-3</v>
      </c>
      <c r="T3173" t="s">
        <v>527</v>
      </c>
    </row>
    <row r="3174" spans="2:20" hidden="1" x14ac:dyDescent="0.45">
      <c r="B3174" s="29" t="s">
        <v>34</v>
      </c>
      <c r="C3174" s="29" t="s">
        <v>70</v>
      </c>
      <c r="D3174" s="29" t="s">
        <v>55</v>
      </c>
      <c r="F3174" t="s">
        <v>520</v>
      </c>
      <c r="G3174" t="s">
        <v>521</v>
      </c>
      <c r="H3174" t="s">
        <v>737</v>
      </c>
      <c r="I3174" t="s">
        <v>225</v>
      </c>
      <c r="J3174" t="s">
        <v>523</v>
      </c>
      <c r="K3174" t="s">
        <v>524</v>
      </c>
      <c r="L3174" t="s">
        <v>531</v>
      </c>
      <c r="M3174" t="s">
        <v>228</v>
      </c>
      <c r="N3174" t="s">
        <v>34</v>
      </c>
      <c r="O3174">
        <v>0.66300000000000003</v>
      </c>
      <c r="P3174" t="s">
        <v>526</v>
      </c>
      <c r="Q3174" s="27">
        <f>O3174*km_per_mile*'Transportation Calcs'!$E$6</f>
        <v>4.2457550857218692E-4</v>
      </c>
      <c r="T3174" t="s">
        <v>527</v>
      </c>
    </row>
    <row r="3175" spans="2:20" hidden="1" x14ac:dyDescent="0.45">
      <c r="B3175" s="29" t="s">
        <v>26</v>
      </c>
      <c r="C3175" s="29" t="s">
        <v>70</v>
      </c>
      <c r="D3175" s="29" t="s">
        <v>55</v>
      </c>
      <c r="F3175" t="s">
        <v>520</v>
      </c>
      <c r="G3175" t="s">
        <v>521</v>
      </c>
      <c r="H3175" t="s">
        <v>1985</v>
      </c>
      <c r="I3175" t="s">
        <v>225</v>
      </c>
      <c r="J3175" t="s">
        <v>523</v>
      </c>
      <c r="K3175" t="s">
        <v>524</v>
      </c>
      <c r="L3175" t="s">
        <v>525</v>
      </c>
      <c r="M3175" t="s">
        <v>228</v>
      </c>
      <c r="N3175" t="s">
        <v>26</v>
      </c>
      <c r="O3175">
        <v>3.9</v>
      </c>
      <c r="P3175" t="s">
        <v>526</v>
      </c>
      <c r="Q3175" s="27">
        <f>O3175*km_per_mile*'Transportation Calcs'!$E$6</f>
        <v>2.4975029916010994E-3</v>
      </c>
      <c r="T3175" t="s">
        <v>527</v>
      </c>
    </row>
    <row r="3176" spans="2:20" hidden="1" x14ac:dyDescent="0.45">
      <c r="B3176" s="29" t="s">
        <v>33</v>
      </c>
      <c r="C3176" s="29" t="s">
        <v>70</v>
      </c>
      <c r="D3176" s="29" t="s">
        <v>55</v>
      </c>
      <c r="F3176" t="s">
        <v>520</v>
      </c>
      <c r="G3176" t="s">
        <v>521</v>
      </c>
      <c r="H3176" t="s">
        <v>738</v>
      </c>
      <c r="I3176" t="s">
        <v>225</v>
      </c>
      <c r="J3176" t="s">
        <v>523</v>
      </c>
      <c r="K3176" t="s">
        <v>524</v>
      </c>
      <c r="L3176" t="s">
        <v>529</v>
      </c>
      <c r="M3176" t="s">
        <v>228</v>
      </c>
      <c r="N3176" t="s">
        <v>33</v>
      </c>
      <c r="O3176">
        <v>1.2999999999999999E-3</v>
      </c>
      <c r="P3176" t="s">
        <v>526</v>
      </c>
      <c r="Q3176" s="27">
        <f>O3176*km_per_mile*'Transportation Calcs'!$E$6</f>
        <v>8.3250099720036648E-7</v>
      </c>
      <c r="T3176" t="s">
        <v>527</v>
      </c>
    </row>
    <row r="3177" spans="2:20" hidden="1" x14ac:dyDescent="0.45">
      <c r="B3177" s="29" t="s">
        <v>26</v>
      </c>
      <c r="C3177" s="29" t="s">
        <v>70</v>
      </c>
      <c r="D3177" s="29" t="s">
        <v>55</v>
      </c>
      <c r="F3177" t="s">
        <v>520</v>
      </c>
      <c r="G3177" t="s">
        <v>521</v>
      </c>
      <c r="H3177" t="s">
        <v>738</v>
      </c>
      <c r="I3177" t="s">
        <v>225</v>
      </c>
      <c r="J3177" t="s">
        <v>523</v>
      </c>
      <c r="K3177" t="s">
        <v>524</v>
      </c>
      <c r="L3177" t="s">
        <v>529</v>
      </c>
      <c r="M3177" t="s">
        <v>228</v>
      </c>
      <c r="N3177" t="s">
        <v>26</v>
      </c>
      <c r="O3177">
        <v>6.0999999999999999E-2</v>
      </c>
      <c r="P3177" t="s">
        <v>526</v>
      </c>
      <c r="Q3177" s="27">
        <f>O3177*km_per_mile*'Transportation Calcs'!$E$6</f>
        <v>3.9063508330171042E-5</v>
      </c>
      <c r="T3177" t="s">
        <v>527</v>
      </c>
    </row>
    <row r="3178" spans="2:20" hidden="1" x14ac:dyDescent="0.45">
      <c r="B3178" s="29" t="s">
        <v>24</v>
      </c>
      <c r="C3178" s="29" t="s">
        <v>70</v>
      </c>
      <c r="D3178" s="29" t="s">
        <v>55</v>
      </c>
      <c r="F3178" t="s">
        <v>520</v>
      </c>
      <c r="G3178" t="s">
        <v>521</v>
      </c>
      <c r="H3178" t="s">
        <v>738</v>
      </c>
      <c r="I3178" t="s">
        <v>225</v>
      </c>
      <c r="J3178" t="s">
        <v>523</v>
      </c>
      <c r="K3178" t="s">
        <v>524</v>
      </c>
      <c r="L3178" t="s">
        <v>529</v>
      </c>
      <c r="M3178" t="s">
        <v>228</v>
      </c>
      <c r="N3178" t="s">
        <v>261</v>
      </c>
      <c r="O3178">
        <v>6.5000000000000002E-2</v>
      </c>
      <c r="P3178" t="s">
        <v>526</v>
      </c>
      <c r="Q3178" s="27">
        <f>O3178*km_per_mile*'Transportation Calcs'!$E$6</f>
        <v>4.1625049860018331E-5</v>
      </c>
      <c r="T3178" t="s">
        <v>527</v>
      </c>
    </row>
    <row r="3179" spans="2:20" hidden="1" x14ac:dyDescent="0.45">
      <c r="B3179" s="29" t="s">
        <v>34</v>
      </c>
      <c r="C3179" s="29" t="s">
        <v>70</v>
      </c>
      <c r="D3179" s="29" t="s">
        <v>55</v>
      </c>
      <c r="F3179" t="s">
        <v>520</v>
      </c>
      <c r="G3179" t="s">
        <v>521</v>
      </c>
      <c r="H3179" t="s">
        <v>726</v>
      </c>
      <c r="I3179" t="s">
        <v>225</v>
      </c>
      <c r="J3179" t="s">
        <v>523</v>
      </c>
      <c r="K3179" t="s">
        <v>524</v>
      </c>
      <c r="L3179" t="s">
        <v>727</v>
      </c>
      <c r="M3179" t="s">
        <v>228</v>
      </c>
      <c r="N3179" t="s">
        <v>34</v>
      </c>
      <c r="O3179">
        <v>0.39800000000000002</v>
      </c>
      <c r="P3179" t="s">
        <v>526</v>
      </c>
      <c r="Q3179" s="27">
        <f>O3179*km_per_mile*'Transportation Calcs'!$E$6</f>
        <v>2.5487338221980455E-4</v>
      </c>
      <c r="T3179" t="s">
        <v>527</v>
      </c>
    </row>
    <row r="3180" spans="2:20" hidden="1" x14ac:dyDescent="0.45">
      <c r="B3180" s="29" t="s">
        <v>33</v>
      </c>
      <c r="C3180" s="29" t="s">
        <v>70</v>
      </c>
      <c r="D3180" s="29" t="s">
        <v>55</v>
      </c>
      <c r="F3180" t="s">
        <v>520</v>
      </c>
      <c r="G3180" t="s">
        <v>521</v>
      </c>
      <c r="H3180" t="s">
        <v>740</v>
      </c>
      <c r="I3180" t="s">
        <v>225</v>
      </c>
      <c r="J3180" t="s">
        <v>523</v>
      </c>
      <c r="K3180" t="s">
        <v>524</v>
      </c>
      <c r="L3180" t="s">
        <v>546</v>
      </c>
      <c r="M3180" t="s">
        <v>228</v>
      </c>
      <c r="N3180" t="s">
        <v>33</v>
      </c>
      <c r="O3180">
        <v>0.01</v>
      </c>
      <c r="P3180" t="s">
        <v>526</v>
      </c>
      <c r="Q3180" s="27">
        <f>O3180*km_per_mile*'Transportation Calcs'!$E$6</f>
        <v>6.4038538246182036E-6</v>
      </c>
      <c r="T3180" t="s">
        <v>527</v>
      </c>
    </row>
    <row r="3181" spans="2:20" hidden="1" x14ac:dyDescent="0.45">
      <c r="B3181" s="29" t="s">
        <v>34</v>
      </c>
      <c r="C3181" s="29" t="s">
        <v>70</v>
      </c>
      <c r="D3181" s="29" t="s">
        <v>55</v>
      </c>
      <c r="F3181" t="s">
        <v>520</v>
      </c>
      <c r="G3181" t="s">
        <v>521</v>
      </c>
      <c r="H3181" t="s">
        <v>739</v>
      </c>
      <c r="I3181" t="s">
        <v>225</v>
      </c>
      <c r="J3181" t="s">
        <v>523</v>
      </c>
      <c r="K3181" t="s">
        <v>524</v>
      </c>
      <c r="L3181" t="s">
        <v>548</v>
      </c>
      <c r="M3181" t="s">
        <v>228</v>
      </c>
      <c r="N3181" t="s">
        <v>34</v>
      </c>
      <c r="O3181">
        <v>0.66300000000000003</v>
      </c>
      <c r="P3181" t="s">
        <v>526</v>
      </c>
      <c r="Q3181" s="27">
        <f>O3181*km_per_mile*'Transportation Calcs'!$E$6</f>
        <v>4.2457550857218692E-4</v>
      </c>
      <c r="T3181" t="s">
        <v>527</v>
      </c>
    </row>
    <row r="3182" spans="2:20" hidden="1" x14ac:dyDescent="0.45">
      <c r="B3182" s="29" t="s">
        <v>26</v>
      </c>
      <c r="C3182" s="29" t="s">
        <v>70</v>
      </c>
      <c r="D3182" s="29" t="s">
        <v>55</v>
      </c>
      <c r="F3182" t="s">
        <v>520</v>
      </c>
      <c r="G3182" t="s">
        <v>521</v>
      </c>
      <c r="H3182" t="s">
        <v>739</v>
      </c>
      <c r="I3182" t="s">
        <v>225</v>
      </c>
      <c r="J3182" t="s">
        <v>523</v>
      </c>
      <c r="K3182" t="s">
        <v>524</v>
      </c>
      <c r="L3182" t="s">
        <v>548</v>
      </c>
      <c r="M3182" t="s">
        <v>228</v>
      </c>
      <c r="N3182" t="s">
        <v>26</v>
      </c>
      <c r="O3182">
        <v>2.9</v>
      </c>
      <c r="P3182" t="s">
        <v>526</v>
      </c>
      <c r="Q3182" s="27">
        <f>O3182*km_per_mile*'Transportation Calcs'!$E$6</f>
        <v>1.8571176091392791E-3</v>
      </c>
      <c r="T3182" t="s">
        <v>527</v>
      </c>
    </row>
    <row r="3183" spans="2:20" hidden="1" x14ac:dyDescent="0.45">
      <c r="B3183" s="29" t="s">
        <v>26</v>
      </c>
      <c r="C3183" s="29" t="s">
        <v>70</v>
      </c>
      <c r="D3183" s="29" t="s">
        <v>55</v>
      </c>
      <c r="F3183" t="s">
        <v>520</v>
      </c>
      <c r="G3183" t="s">
        <v>521</v>
      </c>
      <c r="H3183" t="s">
        <v>740</v>
      </c>
      <c r="I3183" t="s">
        <v>225</v>
      </c>
      <c r="J3183" t="s">
        <v>523</v>
      </c>
      <c r="K3183" t="s">
        <v>524</v>
      </c>
      <c r="L3183" t="s">
        <v>546</v>
      </c>
      <c r="M3183" t="s">
        <v>228</v>
      </c>
      <c r="N3183" t="s">
        <v>26</v>
      </c>
      <c r="O3183">
        <v>3.52</v>
      </c>
      <c r="P3183" t="s">
        <v>526</v>
      </c>
      <c r="Q3183" s="27">
        <f>O3183*km_per_mile*'Transportation Calcs'!$E$6</f>
        <v>2.254156546265608E-3</v>
      </c>
      <c r="T3183" t="s">
        <v>527</v>
      </c>
    </row>
    <row r="3184" spans="2:20" hidden="1" x14ac:dyDescent="0.45">
      <c r="B3184" s="29" t="s">
        <v>34</v>
      </c>
      <c r="C3184" s="29" t="s">
        <v>70</v>
      </c>
      <c r="D3184" s="29" t="s">
        <v>55</v>
      </c>
      <c r="F3184" t="s">
        <v>520</v>
      </c>
      <c r="G3184" t="s">
        <v>521</v>
      </c>
      <c r="H3184" t="s">
        <v>741</v>
      </c>
      <c r="I3184" t="s">
        <v>225</v>
      </c>
      <c r="J3184" t="s">
        <v>523</v>
      </c>
      <c r="K3184" t="s">
        <v>524</v>
      </c>
      <c r="L3184" t="s">
        <v>544</v>
      </c>
      <c r="M3184" t="s">
        <v>228</v>
      </c>
      <c r="N3184" t="s">
        <v>34</v>
      </c>
      <c r="O3184">
        <v>0.66300000000000003</v>
      </c>
      <c r="P3184" t="s">
        <v>526</v>
      </c>
      <c r="Q3184" s="27">
        <f>O3184*km_per_mile*'Transportation Calcs'!$E$6</f>
        <v>4.2457550857218692E-4</v>
      </c>
      <c r="T3184" t="s">
        <v>527</v>
      </c>
    </row>
    <row r="3185" spans="1:20" hidden="1" x14ac:dyDescent="0.45">
      <c r="B3185" s="29" t="s">
        <v>33</v>
      </c>
      <c r="C3185" s="29" t="s">
        <v>70</v>
      </c>
      <c r="D3185" s="29" t="s">
        <v>55</v>
      </c>
      <c r="F3185" t="s">
        <v>520</v>
      </c>
      <c r="G3185" t="s">
        <v>521</v>
      </c>
      <c r="H3185" t="s">
        <v>741</v>
      </c>
      <c r="I3185" t="s">
        <v>225</v>
      </c>
      <c r="J3185" t="s">
        <v>523</v>
      </c>
      <c r="K3185" t="s">
        <v>524</v>
      </c>
      <c r="L3185" t="s">
        <v>544</v>
      </c>
      <c r="M3185" t="s">
        <v>228</v>
      </c>
      <c r="N3185" t="s">
        <v>33</v>
      </c>
      <c r="O3185">
        <v>0.01</v>
      </c>
      <c r="P3185" t="s">
        <v>526</v>
      </c>
      <c r="Q3185" s="27">
        <f>O3185*km_per_mile*'Transportation Calcs'!$E$6</f>
        <v>6.4038538246182036E-6</v>
      </c>
      <c r="T3185" t="s">
        <v>527</v>
      </c>
    </row>
    <row r="3186" spans="1:20" hidden="1" x14ac:dyDescent="0.45">
      <c r="C3186" s="29" t="s">
        <v>70</v>
      </c>
      <c r="D3186" s="29" t="s">
        <v>46</v>
      </c>
      <c r="F3186" t="s">
        <v>520</v>
      </c>
      <c r="G3186" t="s">
        <v>521</v>
      </c>
      <c r="H3186" t="s">
        <v>1986</v>
      </c>
      <c r="I3186" t="s">
        <v>748</v>
      </c>
      <c r="J3186" t="s">
        <v>39</v>
      </c>
      <c r="K3186" t="s">
        <v>690</v>
      </c>
      <c r="M3186" t="s">
        <v>228</v>
      </c>
      <c r="N3186" t="s">
        <v>698</v>
      </c>
      <c r="O3186">
        <v>62.6</v>
      </c>
      <c r="P3186" t="s">
        <v>526</v>
      </c>
      <c r="Q3186" s="27">
        <f>O3186*km_per_mile*'Transportation Calcs'!$D$6</f>
        <v>4.0341670659087753E-2</v>
      </c>
      <c r="R3186">
        <v>0</v>
      </c>
      <c r="S3186">
        <v>0</v>
      </c>
      <c r="T3186" t="s">
        <v>749</v>
      </c>
    </row>
    <row r="3187" spans="1:20" hidden="1" x14ac:dyDescent="0.45">
      <c r="C3187" s="29" t="s">
        <v>70</v>
      </c>
      <c r="D3187" s="29" t="s">
        <v>56</v>
      </c>
      <c r="F3187" t="s">
        <v>520</v>
      </c>
      <c r="G3187" t="s">
        <v>521</v>
      </c>
      <c r="H3187" t="s">
        <v>1987</v>
      </c>
      <c r="I3187" t="s">
        <v>748</v>
      </c>
      <c r="J3187" t="s">
        <v>39</v>
      </c>
      <c r="K3187" t="s">
        <v>659</v>
      </c>
      <c r="M3187" t="s">
        <v>228</v>
      </c>
      <c r="N3187" t="s">
        <v>698</v>
      </c>
      <c r="O3187">
        <v>86.5</v>
      </c>
      <c r="P3187" t="s">
        <v>526</v>
      </c>
      <c r="Q3187" s="49">
        <f>O3187*km_per_mile*'Transportation Calcs'!$E$6</f>
        <v>5.5393335582947463E-2</v>
      </c>
      <c r="R3187">
        <v>0</v>
      </c>
      <c r="S3187">
        <v>0</v>
      </c>
      <c r="T3187" t="s">
        <v>749</v>
      </c>
    </row>
    <row r="3188" spans="1:20" hidden="1" x14ac:dyDescent="0.45">
      <c r="C3188" s="29" t="s">
        <v>70</v>
      </c>
      <c r="D3188" s="29" t="s">
        <v>53</v>
      </c>
      <c r="F3188" t="s">
        <v>520</v>
      </c>
      <c r="G3188" t="s">
        <v>521</v>
      </c>
      <c r="H3188" t="s">
        <v>1988</v>
      </c>
      <c r="I3188" t="s">
        <v>748</v>
      </c>
      <c r="J3188" t="s">
        <v>39</v>
      </c>
      <c r="K3188" t="s">
        <v>35</v>
      </c>
      <c r="M3188" t="s">
        <v>228</v>
      </c>
      <c r="N3188" t="s">
        <v>698</v>
      </c>
      <c r="O3188">
        <v>60</v>
      </c>
      <c r="P3188" t="s">
        <v>526</v>
      </c>
      <c r="Q3188" s="27">
        <f>O3188*km_per_mile*'Transportation Calcs'!$F$6</f>
        <v>4.4058534858066906E-2</v>
      </c>
      <c r="R3188">
        <v>0</v>
      </c>
      <c r="S3188">
        <v>0</v>
      </c>
      <c r="T3188" t="s">
        <v>749</v>
      </c>
    </row>
    <row r="3189" spans="1:20" hidden="1" x14ac:dyDescent="0.45">
      <c r="C3189" s="29" t="s">
        <v>70</v>
      </c>
      <c r="D3189" s="29" t="s">
        <v>55</v>
      </c>
      <c r="F3189" t="s">
        <v>520</v>
      </c>
      <c r="G3189" t="s">
        <v>521</v>
      </c>
      <c r="H3189" t="s">
        <v>1989</v>
      </c>
      <c r="I3189" t="s">
        <v>748</v>
      </c>
      <c r="J3189" t="s">
        <v>39</v>
      </c>
      <c r="K3189" t="s">
        <v>524</v>
      </c>
      <c r="M3189" t="s">
        <v>228</v>
      </c>
      <c r="N3189" t="s">
        <v>698</v>
      </c>
      <c r="O3189">
        <v>70</v>
      </c>
      <c r="P3189" t="s">
        <v>526</v>
      </c>
      <c r="Q3189" s="27">
        <f>O3189*km_per_mile*'Transportation Calcs'!$E$6</f>
        <v>4.4826976772327429E-2</v>
      </c>
      <c r="R3189">
        <v>0</v>
      </c>
      <c r="S3189">
        <v>0</v>
      </c>
      <c r="T3189" t="s">
        <v>749</v>
      </c>
    </row>
    <row r="3190" spans="1:20" hidden="1" x14ac:dyDescent="0.45">
      <c r="B3190" s="29" t="s">
        <v>34</v>
      </c>
      <c r="C3190" s="29" t="s">
        <v>70</v>
      </c>
      <c r="D3190" s="29" t="s">
        <v>55</v>
      </c>
      <c r="F3190" t="s">
        <v>520</v>
      </c>
      <c r="G3190" t="s">
        <v>521</v>
      </c>
      <c r="H3190" t="s">
        <v>752</v>
      </c>
      <c r="I3190" t="s">
        <v>275</v>
      </c>
      <c r="J3190" t="s">
        <v>743</v>
      </c>
      <c r="K3190" t="s">
        <v>753</v>
      </c>
      <c r="M3190" t="s">
        <v>228</v>
      </c>
      <c r="N3190" t="s">
        <v>34</v>
      </c>
      <c r="O3190">
        <v>3.125</v>
      </c>
      <c r="P3190" t="s">
        <v>745</v>
      </c>
      <c r="Q3190" s="49">
        <f>O3190*1000/'Transportation Calcs'!$B$39</f>
        <v>7.4240558206067217E-2</v>
      </c>
      <c r="R3190">
        <v>0</v>
      </c>
      <c r="S3190">
        <v>0</v>
      </c>
      <c r="T3190" t="s">
        <v>746</v>
      </c>
    </row>
    <row r="3191" spans="1:20" hidden="1" x14ac:dyDescent="0.45">
      <c r="B3191" s="29" t="s">
        <v>34</v>
      </c>
      <c r="C3191" s="29" t="s">
        <v>70</v>
      </c>
      <c r="D3191" s="29" t="s">
        <v>55</v>
      </c>
      <c r="F3191" t="s">
        <v>520</v>
      </c>
      <c r="G3191" t="s">
        <v>521</v>
      </c>
      <c r="H3191" t="s">
        <v>756</v>
      </c>
      <c r="I3191" t="s">
        <v>225</v>
      </c>
      <c r="J3191" t="s">
        <v>523</v>
      </c>
      <c r="K3191" t="s">
        <v>524</v>
      </c>
      <c r="L3191" t="s">
        <v>655</v>
      </c>
      <c r="M3191" t="s">
        <v>228</v>
      </c>
      <c r="N3191" t="s">
        <v>34</v>
      </c>
      <c r="O3191">
        <v>0.39800000000000002</v>
      </c>
      <c r="P3191" t="s">
        <v>526</v>
      </c>
      <c r="Q3191" s="27">
        <f>O3191*km_per_mile*'Transportation Calcs'!$E$6</f>
        <v>2.5487338221980455E-4</v>
      </c>
      <c r="T3191" t="s">
        <v>527</v>
      </c>
    </row>
    <row r="3192" spans="1:20" hidden="1" x14ac:dyDescent="0.45">
      <c r="C3192" s="29" t="s">
        <v>70</v>
      </c>
      <c r="D3192" s="29" t="s">
        <v>55</v>
      </c>
      <c r="F3192" t="s">
        <v>520</v>
      </c>
      <c r="G3192" t="s">
        <v>521</v>
      </c>
      <c r="H3192" t="s">
        <v>757</v>
      </c>
      <c r="I3192" t="s">
        <v>225</v>
      </c>
      <c r="J3192" t="s">
        <v>523</v>
      </c>
      <c r="K3192" t="s">
        <v>524</v>
      </c>
      <c r="L3192" t="s">
        <v>758</v>
      </c>
      <c r="M3192" t="s">
        <v>228</v>
      </c>
      <c r="N3192" t="s">
        <v>400</v>
      </c>
      <c r="O3192">
        <v>1.23E-2</v>
      </c>
      <c r="P3192" t="s">
        <v>526</v>
      </c>
      <c r="Q3192" s="27">
        <f>O3192*km_per_mile*'Transportation Calcs'!$E$6</f>
        <v>7.8767402042803908E-6</v>
      </c>
      <c r="T3192" t="s">
        <v>527</v>
      </c>
    </row>
    <row r="3193" spans="1:20" hidden="1" x14ac:dyDescent="0.45">
      <c r="B3193" s="29" t="s">
        <v>26</v>
      </c>
      <c r="C3193" s="29" t="s">
        <v>70</v>
      </c>
      <c r="D3193" s="29" t="s">
        <v>55</v>
      </c>
      <c r="F3193" t="s">
        <v>520</v>
      </c>
      <c r="G3193" t="s">
        <v>521</v>
      </c>
      <c r="H3193" t="s">
        <v>757</v>
      </c>
      <c r="I3193" t="s">
        <v>225</v>
      </c>
      <c r="J3193" t="s">
        <v>523</v>
      </c>
      <c r="K3193" t="s">
        <v>524</v>
      </c>
      <c r="L3193" t="s">
        <v>758</v>
      </c>
      <c r="M3193" t="s">
        <v>228</v>
      </c>
      <c r="N3193" t="s">
        <v>26</v>
      </c>
      <c r="O3193">
        <v>5.6000000000000001E-2</v>
      </c>
      <c r="P3193" t="s">
        <v>526</v>
      </c>
      <c r="Q3193" s="27">
        <f>O3193*km_per_mile*'Transportation Calcs'!$E$6</f>
        <v>3.5861581417861943E-5</v>
      </c>
      <c r="T3193" t="s">
        <v>527</v>
      </c>
    </row>
    <row r="3194" spans="1:20" hidden="1" x14ac:dyDescent="0.45">
      <c r="C3194" s="29" t="s">
        <v>70</v>
      </c>
      <c r="D3194" s="29" t="s">
        <v>55</v>
      </c>
      <c r="F3194" t="s">
        <v>520</v>
      </c>
      <c r="G3194" t="s">
        <v>521</v>
      </c>
      <c r="H3194" t="s">
        <v>1990</v>
      </c>
      <c r="I3194" t="s">
        <v>275</v>
      </c>
      <c r="J3194" t="s">
        <v>761</v>
      </c>
      <c r="K3194" t="s">
        <v>524</v>
      </c>
      <c r="M3194" t="s">
        <v>228</v>
      </c>
      <c r="N3194" t="s">
        <v>358</v>
      </c>
      <c r="O3194" s="27">
        <v>3.8999999999999999E-6</v>
      </c>
      <c r="P3194" t="s">
        <v>762</v>
      </c>
      <c r="Q3194" s="27">
        <f>O3194/'Transportation Calcs'!$B$39</f>
        <v>9.2652216641171886E-11</v>
      </c>
      <c r="R3194" s="27">
        <v>3.8999999999999999E-6</v>
      </c>
      <c r="S3194" s="27">
        <v>3.8999999999999999E-6</v>
      </c>
      <c r="T3194" t="s">
        <v>749</v>
      </c>
    </row>
    <row r="3195" spans="1:20" hidden="1" x14ac:dyDescent="0.45">
      <c r="C3195" s="29" t="s">
        <v>70</v>
      </c>
      <c r="D3195" s="29" t="s">
        <v>197</v>
      </c>
      <c r="F3195" t="s">
        <v>520</v>
      </c>
      <c r="G3195" t="s">
        <v>521</v>
      </c>
      <c r="H3195" t="s">
        <v>760</v>
      </c>
      <c r="I3195" t="s">
        <v>275</v>
      </c>
      <c r="J3195" t="s">
        <v>761</v>
      </c>
      <c r="K3195" t="s">
        <v>21</v>
      </c>
      <c r="M3195" t="s">
        <v>228</v>
      </c>
      <c r="N3195" t="s">
        <v>400</v>
      </c>
      <c r="O3195">
        <v>0.08</v>
      </c>
      <c r="P3195" t="s">
        <v>762</v>
      </c>
      <c r="Q3195" s="49">
        <f>O3195/'Transportation Calcs'!$B$69</f>
        <v>1.6671082511485455E-6</v>
      </c>
      <c r="R3195">
        <v>0.08</v>
      </c>
      <c r="S3195">
        <v>2.1999999999999999E-2</v>
      </c>
      <c r="T3195" t="s">
        <v>749</v>
      </c>
    </row>
    <row r="3196" spans="1:20" hidden="1" x14ac:dyDescent="0.45">
      <c r="A3196" s="29" t="s">
        <v>3065</v>
      </c>
      <c r="B3196" s="29" t="s">
        <v>33</v>
      </c>
      <c r="C3196" s="29" t="s">
        <v>70</v>
      </c>
      <c r="D3196" s="29" t="s">
        <v>55</v>
      </c>
      <c r="F3196" t="s">
        <v>520</v>
      </c>
      <c r="G3196" t="s">
        <v>521</v>
      </c>
      <c r="H3196" t="s">
        <v>1991</v>
      </c>
      <c r="I3196" t="s">
        <v>275</v>
      </c>
      <c r="J3196" t="s">
        <v>761</v>
      </c>
      <c r="K3196" t="s">
        <v>524</v>
      </c>
      <c r="M3196" t="s">
        <v>228</v>
      </c>
      <c r="N3196" t="s">
        <v>33</v>
      </c>
      <c r="O3196">
        <v>0.20599999999999999</v>
      </c>
      <c r="P3196" t="s">
        <v>762</v>
      </c>
      <c r="Q3196" s="27">
        <f>O3196/'Transportation Calcs'!$B$39</f>
        <v>4.8939375969439507E-6</v>
      </c>
      <c r="R3196">
        <v>0.13300000000000001</v>
      </c>
      <c r="S3196">
        <v>0.32</v>
      </c>
      <c r="T3196" t="s">
        <v>749</v>
      </c>
    </row>
    <row r="3197" spans="1:20" hidden="1" x14ac:dyDescent="0.45">
      <c r="B3197" s="29" t="s">
        <v>24</v>
      </c>
      <c r="C3197" s="29" t="s">
        <v>70</v>
      </c>
      <c r="D3197" s="29" t="s">
        <v>55</v>
      </c>
      <c r="F3197" t="s">
        <v>520</v>
      </c>
      <c r="G3197" t="s">
        <v>521</v>
      </c>
      <c r="H3197" t="s">
        <v>1992</v>
      </c>
      <c r="I3197" t="s">
        <v>275</v>
      </c>
      <c r="J3197" t="s">
        <v>761</v>
      </c>
      <c r="K3197" t="s">
        <v>524</v>
      </c>
      <c r="M3197" t="s">
        <v>228</v>
      </c>
      <c r="N3197" t="s">
        <v>261</v>
      </c>
      <c r="O3197">
        <v>10.050000000000001</v>
      </c>
      <c r="P3197" t="s">
        <v>762</v>
      </c>
      <c r="Q3197" s="27">
        <f>O3197/'Transportation Calcs'!$B$39</f>
        <v>2.3875763519071218E-4</v>
      </c>
      <c r="R3197">
        <v>5.55</v>
      </c>
      <c r="S3197">
        <v>34.42</v>
      </c>
      <c r="T3197" t="s">
        <v>749</v>
      </c>
    </row>
    <row r="3198" spans="1:20" hidden="1" x14ac:dyDescent="0.45">
      <c r="B3198" s="29" t="s">
        <v>34</v>
      </c>
      <c r="C3198" s="29" t="s">
        <v>70</v>
      </c>
      <c r="D3198" s="29" t="s">
        <v>55</v>
      </c>
      <c r="F3198" t="s">
        <v>520</v>
      </c>
      <c r="G3198" t="s">
        <v>521</v>
      </c>
      <c r="H3198" t="s">
        <v>857</v>
      </c>
      <c r="I3198" t="s">
        <v>275</v>
      </c>
      <c r="J3198" t="s">
        <v>743</v>
      </c>
      <c r="K3198" t="s">
        <v>524</v>
      </c>
      <c r="M3198" t="s">
        <v>228</v>
      </c>
      <c r="N3198" t="s">
        <v>34</v>
      </c>
      <c r="O3198">
        <v>3.18</v>
      </c>
      <c r="P3198" t="s">
        <v>745</v>
      </c>
      <c r="Q3198" s="49">
        <f>O3198*1000/'Transportation Calcs'!$B$39</f>
        <v>7.5547192030493995E-2</v>
      </c>
      <c r="R3198">
        <v>0</v>
      </c>
      <c r="S3198">
        <v>0</v>
      </c>
      <c r="T3198" t="s">
        <v>746</v>
      </c>
    </row>
    <row r="3199" spans="1:20" hidden="1" x14ac:dyDescent="0.45">
      <c r="B3199" s="29" t="s">
        <v>34</v>
      </c>
      <c r="C3199" s="29" t="s">
        <v>70</v>
      </c>
      <c r="D3199" s="29" t="s">
        <v>55</v>
      </c>
      <c r="F3199" t="s">
        <v>520</v>
      </c>
      <c r="G3199" t="s">
        <v>521</v>
      </c>
      <c r="H3199" t="s">
        <v>857</v>
      </c>
      <c r="I3199" t="s">
        <v>275</v>
      </c>
      <c r="J3199" t="s">
        <v>743</v>
      </c>
      <c r="K3199" t="s">
        <v>524</v>
      </c>
      <c r="M3199" t="s">
        <v>228</v>
      </c>
      <c r="N3199" t="s">
        <v>34</v>
      </c>
      <c r="O3199">
        <v>3.18</v>
      </c>
      <c r="P3199" t="s">
        <v>745</v>
      </c>
      <c r="Q3199" s="49">
        <f>O3199*1000/'Transportation Calcs'!$B$39</f>
        <v>7.5547192030493995E-2</v>
      </c>
      <c r="R3199">
        <v>0</v>
      </c>
      <c r="S3199">
        <v>0</v>
      </c>
      <c r="T3199" t="s">
        <v>746</v>
      </c>
    </row>
    <row r="3200" spans="1:20" hidden="1" x14ac:dyDescent="0.45">
      <c r="B3200" s="29" t="s">
        <v>26</v>
      </c>
      <c r="C3200" s="29" t="s">
        <v>70</v>
      </c>
      <c r="D3200" s="29" t="s">
        <v>55</v>
      </c>
      <c r="F3200" t="s">
        <v>520</v>
      </c>
      <c r="G3200" t="s">
        <v>521</v>
      </c>
      <c r="H3200" t="s">
        <v>1993</v>
      </c>
      <c r="I3200" t="s">
        <v>225</v>
      </c>
      <c r="J3200" t="s">
        <v>523</v>
      </c>
      <c r="K3200" t="s">
        <v>524</v>
      </c>
      <c r="L3200" t="s">
        <v>1959</v>
      </c>
      <c r="M3200" t="s">
        <v>228</v>
      </c>
      <c r="N3200" t="s">
        <v>26</v>
      </c>
      <c r="O3200">
        <v>5.6000000000000001E-2</v>
      </c>
      <c r="P3200" t="s">
        <v>526</v>
      </c>
      <c r="Q3200" s="27">
        <f>O3200*km_per_mile*'Transportation Calcs'!$E$6</f>
        <v>3.5861581417861943E-5</v>
      </c>
      <c r="T3200" t="s">
        <v>527</v>
      </c>
    </row>
    <row r="3201" spans="2:20" hidden="1" x14ac:dyDescent="0.45">
      <c r="C3201" s="29" t="s">
        <v>70</v>
      </c>
      <c r="D3201" s="29" t="s">
        <v>53</v>
      </c>
      <c r="F3201" t="s">
        <v>520</v>
      </c>
      <c r="G3201" t="s">
        <v>521</v>
      </c>
      <c r="H3201" t="s">
        <v>1994</v>
      </c>
      <c r="I3201" t="s">
        <v>275</v>
      </c>
      <c r="J3201" t="s">
        <v>761</v>
      </c>
      <c r="K3201" t="s">
        <v>35</v>
      </c>
      <c r="M3201" t="s">
        <v>228</v>
      </c>
      <c r="N3201" t="s">
        <v>264</v>
      </c>
      <c r="O3201" s="27">
        <v>2.1399999999999998E-5</v>
      </c>
      <c r="P3201" t="s">
        <v>762</v>
      </c>
      <c r="Q3201" s="27">
        <f>O3201/'Transportation Calcs'!$B$44</f>
        <v>4.9063569229547263E-10</v>
      </c>
      <c r="R3201" s="27">
        <v>2.1399999999999998E-5</v>
      </c>
      <c r="S3201" s="27">
        <v>4.5500000000000001E-5</v>
      </c>
      <c r="T3201" t="s">
        <v>749</v>
      </c>
    </row>
    <row r="3202" spans="2:20" hidden="1" x14ac:dyDescent="0.45">
      <c r="B3202" s="29" t="s">
        <v>34</v>
      </c>
      <c r="C3202" s="29" t="s">
        <v>70</v>
      </c>
      <c r="D3202" s="29" t="s">
        <v>55</v>
      </c>
      <c r="F3202" t="s">
        <v>520</v>
      </c>
      <c r="G3202" t="s">
        <v>521</v>
      </c>
      <c r="H3202" t="s">
        <v>857</v>
      </c>
      <c r="I3202" t="s">
        <v>275</v>
      </c>
      <c r="J3202" t="s">
        <v>743</v>
      </c>
      <c r="K3202" t="s">
        <v>524</v>
      </c>
      <c r="M3202" t="s">
        <v>228</v>
      </c>
      <c r="N3202" t="s">
        <v>34</v>
      </c>
      <c r="O3202">
        <v>3.18</v>
      </c>
      <c r="P3202" t="s">
        <v>745</v>
      </c>
      <c r="Q3202" s="49">
        <f>O3202*1000/'Transportation Calcs'!$B$39</f>
        <v>7.5547192030493995E-2</v>
      </c>
      <c r="R3202">
        <v>0</v>
      </c>
      <c r="S3202">
        <v>0</v>
      </c>
      <c r="T3202" t="s">
        <v>746</v>
      </c>
    </row>
    <row r="3203" spans="2:20" hidden="1" x14ac:dyDescent="0.45">
      <c r="B3203" s="29" t="s">
        <v>26</v>
      </c>
      <c r="C3203" s="29" t="s">
        <v>70</v>
      </c>
      <c r="D3203" s="29" t="s">
        <v>55</v>
      </c>
      <c r="F3203" t="s">
        <v>520</v>
      </c>
      <c r="G3203" t="s">
        <v>521</v>
      </c>
      <c r="H3203" t="s">
        <v>769</v>
      </c>
      <c r="I3203" t="s">
        <v>225</v>
      </c>
      <c r="J3203" t="s">
        <v>523</v>
      </c>
      <c r="K3203" t="s">
        <v>524</v>
      </c>
      <c r="L3203" t="s">
        <v>558</v>
      </c>
      <c r="M3203" t="s">
        <v>228</v>
      </c>
      <c r="N3203" t="s">
        <v>26</v>
      </c>
      <c r="O3203">
        <v>0.09</v>
      </c>
      <c r="P3203" t="s">
        <v>526</v>
      </c>
      <c r="Q3203" s="27">
        <f>O3203*km_per_mile*'Transportation Calcs'!$E$6</f>
        <v>5.7634684421563827E-5</v>
      </c>
      <c r="T3203" t="s">
        <v>527</v>
      </c>
    </row>
    <row r="3204" spans="2:20" hidden="1" x14ac:dyDescent="0.45">
      <c r="B3204" s="29" t="s">
        <v>33</v>
      </c>
      <c r="C3204" s="29" t="s">
        <v>70</v>
      </c>
      <c r="D3204" s="29" t="s">
        <v>55</v>
      </c>
      <c r="F3204" t="s">
        <v>520</v>
      </c>
      <c r="G3204" t="s">
        <v>521</v>
      </c>
      <c r="H3204" t="s">
        <v>1995</v>
      </c>
      <c r="I3204" t="s">
        <v>225</v>
      </c>
      <c r="J3204" t="s">
        <v>523</v>
      </c>
      <c r="K3204" t="s">
        <v>524</v>
      </c>
      <c r="L3204" t="s">
        <v>560</v>
      </c>
      <c r="M3204" t="s">
        <v>228</v>
      </c>
      <c r="N3204" t="s">
        <v>33</v>
      </c>
      <c r="O3204">
        <v>6.0000000000000001E-3</v>
      </c>
      <c r="P3204" t="s">
        <v>526</v>
      </c>
      <c r="Q3204" s="27">
        <f>O3204*km_per_mile*'Transportation Calcs'!$E$6</f>
        <v>3.8423122947709223E-6</v>
      </c>
      <c r="T3204" t="s">
        <v>527</v>
      </c>
    </row>
    <row r="3205" spans="2:20" hidden="1" x14ac:dyDescent="0.45">
      <c r="B3205" s="29" t="s">
        <v>26</v>
      </c>
      <c r="C3205" s="29" t="s">
        <v>70</v>
      </c>
      <c r="D3205" s="29" t="s">
        <v>55</v>
      </c>
      <c r="F3205" t="s">
        <v>520</v>
      </c>
      <c r="G3205" t="s">
        <v>521</v>
      </c>
      <c r="H3205" t="s">
        <v>1995</v>
      </c>
      <c r="I3205" t="s">
        <v>225</v>
      </c>
      <c r="J3205" t="s">
        <v>523</v>
      </c>
      <c r="K3205" t="s">
        <v>524</v>
      </c>
      <c r="L3205" t="s">
        <v>560</v>
      </c>
      <c r="M3205" t="s">
        <v>228</v>
      </c>
      <c r="N3205" t="s">
        <v>26</v>
      </c>
      <c r="O3205">
        <v>0.22900000000000001</v>
      </c>
      <c r="P3205" t="s">
        <v>526</v>
      </c>
      <c r="Q3205" s="27">
        <f>O3205*km_per_mile*'Transportation Calcs'!$E$6</f>
        <v>1.4664825258375687E-4</v>
      </c>
      <c r="T3205" t="s">
        <v>527</v>
      </c>
    </row>
    <row r="3206" spans="2:20" hidden="1" x14ac:dyDescent="0.45">
      <c r="B3206" s="29" t="s">
        <v>25</v>
      </c>
      <c r="C3206" s="29" t="s">
        <v>70</v>
      </c>
      <c r="D3206" s="29" t="s">
        <v>55</v>
      </c>
      <c r="F3206" t="s">
        <v>520</v>
      </c>
      <c r="G3206" t="s">
        <v>521</v>
      </c>
      <c r="H3206" t="s">
        <v>1993</v>
      </c>
      <c r="I3206" t="s">
        <v>225</v>
      </c>
      <c r="J3206" t="s">
        <v>523</v>
      </c>
      <c r="K3206" t="s">
        <v>524</v>
      </c>
      <c r="L3206" t="s">
        <v>1959</v>
      </c>
      <c r="M3206" t="s">
        <v>228</v>
      </c>
      <c r="N3206" t="s">
        <v>25</v>
      </c>
      <c r="O3206">
        <v>0.67</v>
      </c>
      <c r="P3206" t="s">
        <v>526</v>
      </c>
      <c r="Q3206" s="27">
        <f>O3206*km_per_mile*'Transportation Calcs'!$E$6</f>
        <v>4.2905820624941974E-4</v>
      </c>
      <c r="T3206" t="s">
        <v>527</v>
      </c>
    </row>
    <row r="3207" spans="2:20" hidden="1" x14ac:dyDescent="0.45">
      <c r="C3207" s="29" t="s">
        <v>70</v>
      </c>
      <c r="D3207" s="29" t="s">
        <v>55</v>
      </c>
      <c r="F3207" t="s">
        <v>520</v>
      </c>
      <c r="G3207" t="s">
        <v>521</v>
      </c>
      <c r="H3207" t="s">
        <v>773</v>
      </c>
      <c r="I3207" t="s">
        <v>225</v>
      </c>
      <c r="J3207" t="s">
        <v>523</v>
      </c>
      <c r="K3207" t="s">
        <v>524</v>
      </c>
      <c r="L3207" t="s">
        <v>774</v>
      </c>
      <c r="M3207" t="s">
        <v>228</v>
      </c>
      <c r="N3207" t="s">
        <v>240</v>
      </c>
      <c r="O3207" s="27">
        <v>1.8199999999999999E-5</v>
      </c>
      <c r="P3207" t="s">
        <v>526</v>
      </c>
      <c r="Q3207" s="27">
        <f>O3207*km_per_mile*'Transportation Calcs'!$E$6</f>
        <v>1.1655013960805131E-8</v>
      </c>
      <c r="T3207" t="s">
        <v>527</v>
      </c>
    </row>
    <row r="3208" spans="2:20" hidden="1" x14ac:dyDescent="0.45">
      <c r="B3208" s="29" t="s">
        <v>26</v>
      </c>
      <c r="C3208" s="29" t="s">
        <v>70</v>
      </c>
      <c r="D3208" s="29" t="s">
        <v>55</v>
      </c>
      <c r="F3208" t="s">
        <v>520</v>
      </c>
      <c r="G3208" t="s">
        <v>521</v>
      </c>
      <c r="H3208" t="s">
        <v>773</v>
      </c>
      <c r="I3208" t="s">
        <v>225</v>
      </c>
      <c r="J3208" t="s">
        <v>523</v>
      </c>
      <c r="K3208" t="s">
        <v>524</v>
      </c>
      <c r="L3208" t="s">
        <v>774</v>
      </c>
      <c r="M3208" t="s">
        <v>228</v>
      </c>
      <c r="N3208" t="s">
        <v>26</v>
      </c>
      <c r="O3208">
        <v>5.6000000000000001E-2</v>
      </c>
      <c r="P3208" t="s">
        <v>526</v>
      </c>
      <c r="Q3208" s="27">
        <f>O3208*km_per_mile*'Transportation Calcs'!$E$6</f>
        <v>3.5861581417861943E-5</v>
      </c>
      <c r="T3208" t="s">
        <v>527</v>
      </c>
    </row>
    <row r="3209" spans="2:20" hidden="1" x14ac:dyDescent="0.45">
      <c r="B3209" s="29" t="s">
        <v>24</v>
      </c>
      <c r="C3209" s="29" t="s">
        <v>70</v>
      </c>
      <c r="D3209" s="29" t="s">
        <v>55</v>
      </c>
      <c r="F3209" t="s">
        <v>520</v>
      </c>
      <c r="G3209" t="s">
        <v>521</v>
      </c>
      <c r="H3209" t="s">
        <v>773</v>
      </c>
      <c r="I3209" t="s">
        <v>225</v>
      </c>
      <c r="J3209" t="s">
        <v>523</v>
      </c>
      <c r="K3209" t="s">
        <v>524</v>
      </c>
      <c r="L3209" t="s">
        <v>774</v>
      </c>
      <c r="M3209" t="s">
        <v>228</v>
      </c>
      <c r="N3209" t="s">
        <v>261</v>
      </c>
      <c r="O3209">
        <v>4.8000000000000001E-2</v>
      </c>
      <c r="P3209" t="s">
        <v>526</v>
      </c>
      <c r="Q3209" s="27">
        <f>O3209*km_per_mile*'Transportation Calcs'!$E$6</f>
        <v>3.0738498358167379E-5</v>
      </c>
      <c r="T3209" t="s">
        <v>527</v>
      </c>
    </row>
    <row r="3210" spans="2:20" hidden="1" x14ac:dyDescent="0.45">
      <c r="C3210" s="29" t="s">
        <v>70</v>
      </c>
      <c r="D3210" s="29" t="s">
        <v>55</v>
      </c>
      <c r="F3210" t="s">
        <v>520</v>
      </c>
      <c r="G3210" t="s">
        <v>521</v>
      </c>
      <c r="H3210" t="s">
        <v>775</v>
      </c>
      <c r="I3210" t="s">
        <v>225</v>
      </c>
      <c r="J3210" t="s">
        <v>523</v>
      </c>
      <c r="K3210" t="s">
        <v>524</v>
      </c>
      <c r="L3210" t="s">
        <v>554</v>
      </c>
      <c r="M3210" t="s">
        <v>228</v>
      </c>
      <c r="N3210" t="s">
        <v>400</v>
      </c>
      <c r="O3210">
        <v>1.23E-2</v>
      </c>
      <c r="P3210" t="s">
        <v>526</v>
      </c>
      <c r="Q3210" s="27">
        <f>O3210*km_per_mile*'Transportation Calcs'!$E$6</f>
        <v>7.8767402042803908E-6</v>
      </c>
      <c r="T3210" t="s">
        <v>527</v>
      </c>
    </row>
    <row r="3211" spans="2:20" hidden="1" x14ac:dyDescent="0.45">
      <c r="B3211" s="29" t="s">
        <v>26</v>
      </c>
      <c r="C3211" s="29" t="s">
        <v>70</v>
      </c>
      <c r="D3211" s="29" t="s">
        <v>55</v>
      </c>
      <c r="F3211" t="s">
        <v>520</v>
      </c>
      <c r="G3211" t="s">
        <v>521</v>
      </c>
      <c r="H3211" t="s">
        <v>776</v>
      </c>
      <c r="I3211" t="s">
        <v>225</v>
      </c>
      <c r="J3211" t="s">
        <v>523</v>
      </c>
      <c r="K3211" t="s">
        <v>524</v>
      </c>
      <c r="L3211" t="s">
        <v>668</v>
      </c>
      <c r="M3211" t="s">
        <v>228</v>
      </c>
      <c r="N3211" t="s">
        <v>26</v>
      </c>
      <c r="O3211">
        <v>2.12</v>
      </c>
      <c r="P3211" t="s">
        <v>526</v>
      </c>
      <c r="Q3211" s="27">
        <f>O3211*km_per_mile*'Transportation Calcs'!$E$6</f>
        <v>1.3576170108190594E-3</v>
      </c>
      <c r="T3211" t="s">
        <v>527</v>
      </c>
    </row>
    <row r="3212" spans="2:20" hidden="1" x14ac:dyDescent="0.45">
      <c r="B3212" s="29" t="s">
        <v>26</v>
      </c>
      <c r="C3212" s="29" t="s">
        <v>70</v>
      </c>
      <c r="D3212" s="29" t="s">
        <v>55</v>
      </c>
      <c r="F3212" t="s">
        <v>520</v>
      </c>
      <c r="G3212" t="s">
        <v>521</v>
      </c>
      <c r="H3212" t="s">
        <v>777</v>
      </c>
      <c r="I3212" t="s">
        <v>225</v>
      </c>
      <c r="J3212" t="s">
        <v>523</v>
      </c>
      <c r="K3212" t="s">
        <v>524</v>
      </c>
      <c r="L3212" t="s">
        <v>670</v>
      </c>
      <c r="M3212" t="s">
        <v>228</v>
      </c>
      <c r="N3212" t="s">
        <v>26</v>
      </c>
      <c r="O3212">
        <v>1.91</v>
      </c>
      <c r="P3212" t="s">
        <v>526</v>
      </c>
      <c r="Q3212" s="27">
        <f>O3212*km_per_mile*'Transportation Calcs'!$E$6</f>
        <v>1.2231360805020769E-3</v>
      </c>
      <c r="T3212" t="s">
        <v>527</v>
      </c>
    </row>
    <row r="3213" spans="2:20" hidden="1" x14ac:dyDescent="0.45">
      <c r="C3213" s="29" t="s">
        <v>70</v>
      </c>
      <c r="D3213" s="29" t="s">
        <v>55</v>
      </c>
      <c r="F3213" t="s">
        <v>520</v>
      </c>
      <c r="G3213" t="s">
        <v>521</v>
      </c>
      <c r="H3213" t="s">
        <v>776</v>
      </c>
      <c r="I3213" t="s">
        <v>225</v>
      </c>
      <c r="J3213" t="s">
        <v>523</v>
      </c>
      <c r="K3213" t="s">
        <v>524</v>
      </c>
      <c r="L3213" t="s">
        <v>668</v>
      </c>
      <c r="M3213" t="s">
        <v>228</v>
      </c>
      <c r="N3213" t="s">
        <v>400</v>
      </c>
      <c r="O3213">
        <v>2E-3</v>
      </c>
      <c r="P3213" t="s">
        <v>526</v>
      </c>
      <c r="Q3213" s="27">
        <f>O3213*km_per_mile*'Transportation Calcs'!$E$6</f>
        <v>1.2807707649236408E-6</v>
      </c>
      <c r="T3213" t="s">
        <v>527</v>
      </c>
    </row>
    <row r="3214" spans="2:20" hidden="1" x14ac:dyDescent="0.45">
      <c r="C3214" s="29" t="s">
        <v>70</v>
      </c>
      <c r="D3214" s="29" t="s">
        <v>55</v>
      </c>
      <c r="F3214" t="s">
        <v>520</v>
      </c>
      <c r="G3214" t="s">
        <v>521</v>
      </c>
      <c r="H3214" t="s">
        <v>1996</v>
      </c>
      <c r="I3214" t="s">
        <v>225</v>
      </c>
      <c r="J3214" t="s">
        <v>523</v>
      </c>
      <c r="K3214" t="s">
        <v>524</v>
      </c>
      <c r="L3214" t="s">
        <v>672</v>
      </c>
      <c r="M3214" t="s">
        <v>228</v>
      </c>
      <c r="N3214" t="s">
        <v>240</v>
      </c>
      <c r="O3214" s="27">
        <v>1.8199999999999999E-5</v>
      </c>
      <c r="P3214" t="s">
        <v>526</v>
      </c>
      <c r="Q3214" s="27">
        <f>O3214*km_per_mile*'Transportation Calcs'!$E$6</f>
        <v>1.1655013960805131E-8</v>
      </c>
      <c r="T3214" t="s">
        <v>527</v>
      </c>
    </row>
    <row r="3215" spans="2:20" hidden="1" x14ac:dyDescent="0.45">
      <c r="B3215" s="29" t="s">
        <v>25</v>
      </c>
      <c r="C3215" s="29" t="s">
        <v>70</v>
      </c>
      <c r="D3215" s="29" t="s">
        <v>55</v>
      </c>
      <c r="F3215" t="s">
        <v>520</v>
      </c>
      <c r="G3215" t="s">
        <v>521</v>
      </c>
      <c r="H3215" t="s">
        <v>1996</v>
      </c>
      <c r="I3215" t="s">
        <v>225</v>
      </c>
      <c r="J3215" t="s">
        <v>523</v>
      </c>
      <c r="K3215" t="s">
        <v>524</v>
      </c>
      <c r="L3215" t="s">
        <v>672</v>
      </c>
      <c r="M3215" t="s">
        <v>228</v>
      </c>
      <c r="N3215" t="s">
        <v>25</v>
      </c>
      <c r="O3215">
        <v>37.299999999999997</v>
      </c>
      <c r="P3215" t="s">
        <v>526</v>
      </c>
      <c r="Q3215" s="27">
        <f>O3215*km_per_mile*'Transportation Calcs'!$E$6</f>
        <v>2.3886374765825898E-2</v>
      </c>
      <c r="T3215" t="s">
        <v>527</v>
      </c>
    </row>
    <row r="3216" spans="2:20" hidden="1" x14ac:dyDescent="0.45">
      <c r="C3216" s="29" t="s">
        <v>70</v>
      </c>
      <c r="D3216" s="29" t="s">
        <v>55</v>
      </c>
      <c r="F3216" t="s">
        <v>520</v>
      </c>
      <c r="G3216" t="s">
        <v>521</v>
      </c>
      <c r="H3216" t="s">
        <v>1997</v>
      </c>
      <c r="I3216" t="s">
        <v>225</v>
      </c>
      <c r="J3216" t="s">
        <v>523</v>
      </c>
      <c r="K3216" t="s">
        <v>524</v>
      </c>
      <c r="L3216" t="s">
        <v>666</v>
      </c>
      <c r="M3216" t="s">
        <v>228</v>
      </c>
      <c r="N3216" t="s">
        <v>240</v>
      </c>
      <c r="O3216" s="27">
        <v>1.8199999999999999E-5</v>
      </c>
      <c r="P3216" t="s">
        <v>526</v>
      </c>
      <c r="Q3216" s="27">
        <f>O3216*km_per_mile*'Transportation Calcs'!$E$6</f>
        <v>1.1655013960805131E-8</v>
      </c>
      <c r="T3216" t="s">
        <v>527</v>
      </c>
    </row>
    <row r="3217" spans="2:20" hidden="1" x14ac:dyDescent="0.45">
      <c r="B3217" s="29" t="s">
        <v>33</v>
      </c>
      <c r="C3217" s="29" t="s">
        <v>70</v>
      </c>
      <c r="D3217" s="29" t="s">
        <v>55</v>
      </c>
      <c r="F3217" t="s">
        <v>520</v>
      </c>
      <c r="G3217" t="s">
        <v>521</v>
      </c>
      <c r="H3217" t="s">
        <v>1997</v>
      </c>
      <c r="I3217" t="s">
        <v>225</v>
      </c>
      <c r="J3217" t="s">
        <v>523</v>
      </c>
      <c r="K3217" t="s">
        <v>524</v>
      </c>
      <c r="L3217" t="s">
        <v>666</v>
      </c>
      <c r="M3217" t="s">
        <v>228</v>
      </c>
      <c r="N3217" t="s">
        <v>33</v>
      </c>
      <c r="O3217">
        <v>0.01</v>
      </c>
      <c r="P3217" t="s">
        <v>526</v>
      </c>
      <c r="Q3217" s="27">
        <f>O3217*km_per_mile*'Transportation Calcs'!$E$6</f>
        <v>6.4038538246182036E-6</v>
      </c>
      <c r="T3217" t="s">
        <v>527</v>
      </c>
    </row>
    <row r="3218" spans="2:20" hidden="1" x14ac:dyDescent="0.45">
      <c r="B3218" s="29" t="s">
        <v>24</v>
      </c>
      <c r="C3218" s="29" t="s">
        <v>70</v>
      </c>
      <c r="D3218" s="29" t="s">
        <v>55</v>
      </c>
      <c r="F3218" t="s">
        <v>520</v>
      </c>
      <c r="G3218" t="s">
        <v>521</v>
      </c>
      <c r="H3218" t="s">
        <v>1997</v>
      </c>
      <c r="I3218" t="s">
        <v>225</v>
      </c>
      <c r="J3218" t="s">
        <v>523</v>
      </c>
      <c r="K3218" t="s">
        <v>524</v>
      </c>
      <c r="L3218" t="s">
        <v>666</v>
      </c>
      <c r="M3218" t="s">
        <v>228</v>
      </c>
      <c r="N3218" t="s">
        <v>261</v>
      </c>
      <c r="O3218">
        <v>0.96</v>
      </c>
      <c r="P3218" t="s">
        <v>526</v>
      </c>
      <c r="Q3218" s="27">
        <f>O3218*km_per_mile*'Transportation Calcs'!$E$6</f>
        <v>6.147699671633476E-4</v>
      </c>
      <c r="T3218" t="s">
        <v>527</v>
      </c>
    </row>
    <row r="3219" spans="2:20" hidden="1" x14ac:dyDescent="0.45">
      <c r="B3219" s="29" t="s">
        <v>34</v>
      </c>
      <c r="C3219" s="29" t="s">
        <v>70</v>
      </c>
      <c r="D3219" s="29" t="s">
        <v>55</v>
      </c>
      <c r="F3219" t="s">
        <v>520</v>
      </c>
      <c r="G3219" t="s">
        <v>521</v>
      </c>
      <c r="H3219" t="s">
        <v>773</v>
      </c>
      <c r="I3219" t="s">
        <v>225</v>
      </c>
      <c r="J3219" t="s">
        <v>523</v>
      </c>
      <c r="K3219" t="s">
        <v>524</v>
      </c>
      <c r="L3219" t="s">
        <v>774</v>
      </c>
      <c r="M3219" t="s">
        <v>228</v>
      </c>
      <c r="N3219" t="s">
        <v>34</v>
      </c>
      <c r="O3219">
        <v>0.39800000000000002</v>
      </c>
      <c r="P3219" t="s">
        <v>526</v>
      </c>
      <c r="Q3219" s="27">
        <f>O3219*km_per_mile*'Transportation Calcs'!$E$6</f>
        <v>2.5487338221980455E-4</v>
      </c>
      <c r="T3219" t="s">
        <v>527</v>
      </c>
    </row>
    <row r="3220" spans="2:20" hidden="1" x14ac:dyDescent="0.45">
      <c r="B3220" s="29" t="s">
        <v>26</v>
      </c>
      <c r="C3220" s="29" t="s">
        <v>70</v>
      </c>
      <c r="D3220" s="29" t="s">
        <v>55</v>
      </c>
      <c r="F3220" t="s">
        <v>520</v>
      </c>
      <c r="G3220" t="s">
        <v>521</v>
      </c>
      <c r="H3220" t="s">
        <v>779</v>
      </c>
      <c r="I3220" t="s">
        <v>225</v>
      </c>
      <c r="J3220" t="s">
        <v>523</v>
      </c>
      <c r="K3220" t="s">
        <v>524</v>
      </c>
      <c r="L3220" t="s">
        <v>664</v>
      </c>
      <c r="M3220" t="s">
        <v>228</v>
      </c>
      <c r="N3220" t="s">
        <v>26</v>
      </c>
      <c r="O3220">
        <v>2.2999999999999998</v>
      </c>
      <c r="P3220" t="s">
        <v>526</v>
      </c>
      <c r="Q3220" s="27">
        <f>O3220*km_per_mile*'Transportation Calcs'!$E$6</f>
        <v>1.4728863796621867E-3</v>
      </c>
      <c r="T3220" t="s">
        <v>527</v>
      </c>
    </row>
    <row r="3221" spans="2:20" hidden="1" x14ac:dyDescent="0.45">
      <c r="C3221" s="29" t="s">
        <v>70</v>
      </c>
      <c r="D3221" s="29" t="s">
        <v>55</v>
      </c>
      <c r="F3221" t="s">
        <v>780</v>
      </c>
      <c r="G3221" t="s">
        <v>781</v>
      </c>
      <c r="H3221" t="s">
        <v>782</v>
      </c>
      <c r="I3221" t="s">
        <v>225</v>
      </c>
      <c r="J3221" t="s">
        <v>783</v>
      </c>
      <c r="K3221" t="s">
        <v>524</v>
      </c>
      <c r="L3221" t="s">
        <v>784</v>
      </c>
      <c r="M3221" t="s">
        <v>228</v>
      </c>
      <c r="N3221" t="s">
        <v>272</v>
      </c>
      <c r="O3221" s="27">
        <v>3.9000000000000002E-7</v>
      </c>
      <c r="P3221" t="s">
        <v>526</v>
      </c>
      <c r="Q3221" s="27">
        <f>O3221*km_per_mile*'Transportation Calcs'!$E$6</f>
        <v>2.4975029916010995E-10</v>
      </c>
      <c r="T3221" t="s">
        <v>527</v>
      </c>
    </row>
    <row r="3222" spans="2:20" hidden="1" x14ac:dyDescent="0.45">
      <c r="C3222" s="29" t="s">
        <v>70</v>
      </c>
      <c r="D3222" s="29" t="s">
        <v>55</v>
      </c>
      <c r="F3222" t="s">
        <v>780</v>
      </c>
      <c r="G3222" t="s">
        <v>781</v>
      </c>
      <c r="H3222" t="s">
        <v>1998</v>
      </c>
      <c r="I3222" t="s">
        <v>225</v>
      </c>
      <c r="J3222" t="s">
        <v>783</v>
      </c>
      <c r="K3222" t="s">
        <v>524</v>
      </c>
      <c r="L3222" t="s">
        <v>1999</v>
      </c>
      <c r="M3222" t="s">
        <v>228</v>
      </c>
      <c r="N3222" t="s">
        <v>272</v>
      </c>
      <c r="O3222" s="27">
        <v>1.0300000000000001E-6</v>
      </c>
      <c r="P3222" t="s">
        <v>526</v>
      </c>
      <c r="Q3222" s="27">
        <f>O3222*km_per_mile*'Transportation Calcs'!$E$6</f>
        <v>6.595969439356751E-10</v>
      </c>
      <c r="T3222" t="s">
        <v>527</v>
      </c>
    </row>
    <row r="3223" spans="2:20" hidden="1" x14ac:dyDescent="0.45">
      <c r="B3223" s="29" t="s">
        <v>34</v>
      </c>
      <c r="C3223" s="29" t="s">
        <v>70</v>
      </c>
      <c r="D3223" s="29" t="s">
        <v>53</v>
      </c>
      <c r="F3223" t="s">
        <v>780</v>
      </c>
      <c r="G3223" t="s">
        <v>781</v>
      </c>
      <c r="H3223" t="s">
        <v>793</v>
      </c>
      <c r="I3223" t="s">
        <v>225</v>
      </c>
      <c r="J3223" t="s">
        <v>783</v>
      </c>
      <c r="K3223" t="s">
        <v>35</v>
      </c>
      <c r="L3223" t="s">
        <v>794</v>
      </c>
      <c r="M3223" t="s">
        <v>228</v>
      </c>
      <c r="N3223" t="s">
        <v>34</v>
      </c>
      <c r="O3223">
        <v>0.39800000000000002</v>
      </c>
      <c r="P3223" t="s">
        <v>526</v>
      </c>
      <c r="Q3223" s="27">
        <f>O3223*km_per_mile*'Transportation Calcs'!$F$6</f>
        <v>2.9225494789184383E-4</v>
      </c>
      <c r="T3223" t="s">
        <v>527</v>
      </c>
    </row>
    <row r="3224" spans="2:20" hidden="1" x14ac:dyDescent="0.45">
      <c r="B3224" s="29" t="s">
        <v>34</v>
      </c>
      <c r="C3224" s="29" t="s">
        <v>70</v>
      </c>
      <c r="D3224" s="29" t="s">
        <v>53</v>
      </c>
      <c r="F3224" t="s">
        <v>780</v>
      </c>
      <c r="G3224" t="s">
        <v>781</v>
      </c>
      <c r="H3224" t="s">
        <v>789</v>
      </c>
      <c r="I3224" t="s">
        <v>225</v>
      </c>
      <c r="J3224" t="s">
        <v>783</v>
      </c>
      <c r="K3224" t="s">
        <v>35</v>
      </c>
      <c r="L3224" t="s">
        <v>790</v>
      </c>
      <c r="M3224" t="s">
        <v>228</v>
      </c>
      <c r="N3224" t="s">
        <v>34</v>
      </c>
      <c r="O3224">
        <v>0.46400000000000002</v>
      </c>
      <c r="P3224" t="s">
        <v>526</v>
      </c>
      <c r="Q3224" s="27">
        <f>O3224*km_per_mile*'Transportation Calcs'!$F$6</f>
        <v>3.407193362357174E-4</v>
      </c>
      <c r="T3224" t="s">
        <v>527</v>
      </c>
    </row>
    <row r="3225" spans="2:20" hidden="1" x14ac:dyDescent="0.45">
      <c r="B3225" s="29" t="s">
        <v>33</v>
      </c>
      <c r="C3225" s="29" t="s">
        <v>70</v>
      </c>
      <c r="D3225" s="29" t="s">
        <v>53</v>
      </c>
      <c r="F3225" t="s">
        <v>780</v>
      </c>
      <c r="G3225" t="s">
        <v>781</v>
      </c>
      <c r="H3225" t="s">
        <v>2000</v>
      </c>
      <c r="I3225" t="s">
        <v>225</v>
      </c>
      <c r="J3225" t="s">
        <v>783</v>
      </c>
      <c r="K3225" t="s">
        <v>35</v>
      </c>
      <c r="L3225" t="s">
        <v>2001</v>
      </c>
      <c r="M3225" t="s">
        <v>228</v>
      </c>
      <c r="N3225" t="s">
        <v>33</v>
      </c>
      <c r="O3225">
        <v>8.9999999999999993E-3</v>
      </c>
      <c r="P3225" t="s">
        <v>526</v>
      </c>
      <c r="Q3225" s="27">
        <f>O3225*km_per_mile*'Transportation Calcs'!$F$6</f>
        <v>6.6087802287100355E-6</v>
      </c>
      <c r="T3225" t="s">
        <v>527</v>
      </c>
    </row>
    <row r="3226" spans="2:20" hidden="1" x14ac:dyDescent="0.45">
      <c r="C3226" s="29" t="s">
        <v>70</v>
      </c>
      <c r="D3226" s="29" t="s">
        <v>53</v>
      </c>
      <c r="F3226" t="s">
        <v>780</v>
      </c>
      <c r="G3226" t="s">
        <v>781</v>
      </c>
      <c r="H3226" t="s">
        <v>2000</v>
      </c>
      <c r="I3226" t="s">
        <v>225</v>
      </c>
      <c r="J3226" t="s">
        <v>783</v>
      </c>
      <c r="K3226" t="s">
        <v>35</v>
      </c>
      <c r="L3226" t="s">
        <v>2001</v>
      </c>
      <c r="M3226" t="s">
        <v>228</v>
      </c>
      <c r="N3226" t="s">
        <v>400</v>
      </c>
      <c r="O3226">
        <v>1.1999999999999999E-3</v>
      </c>
      <c r="P3226" t="s">
        <v>526</v>
      </c>
      <c r="Q3226" s="27">
        <f>O3226*km_per_mile*'Transportation Calcs'!$F$6</f>
        <v>8.81170697161338E-7</v>
      </c>
      <c r="T3226" t="s">
        <v>527</v>
      </c>
    </row>
    <row r="3227" spans="2:20" hidden="1" x14ac:dyDescent="0.45">
      <c r="C3227" s="29" t="s">
        <v>70</v>
      </c>
      <c r="D3227" s="29" t="s">
        <v>55</v>
      </c>
      <c r="F3227" t="s">
        <v>780</v>
      </c>
      <c r="G3227" t="s">
        <v>781</v>
      </c>
      <c r="H3227" t="s">
        <v>2002</v>
      </c>
      <c r="I3227" t="s">
        <v>689</v>
      </c>
      <c r="J3227" t="s">
        <v>783</v>
      </c>
      <c r="K3227" t="s">
        <v>524</v>
      </c>
      <c r="L3227" t="s">
        <v>1999</v>
      </c>
      <c r="M3227" t="s">
        <v>692</v>
      </c>
      <c r="N3227" t="s">
        <v>698</v>
      </c>
      <c r="O3227">
        <v>85</v>
      </c>
      <c r="P3227" t="s">
        <v>526</v>
      </c>
      <c r="Q3227" s="27">
        <f>O3227*km_per_mile*'Transportation Calcs'!$E$6</f>
        <v>5.4432757509254734E-2</v>
      </c>
      <c r="T3227" t="s">
        <v>527</v>
      </c>
    </row>
    <row r="3228" spans="2:20" hidden="1" x14ac:dyDescent="0.45">
      <c r="C3228" s="29" t="s">
        <v>70</v>
      </c>
      <c r="D3228" s="29" t="s">
        <v>53</v>
      </c>
      <c r="F3228" t="s">
        <v>780</v>
      </c>
      <c r="G3228" t="s">
        <v>781</v>
      </c>
      <c r="H3228" t="s">
        <v>2000</v>
      </c>
      <c r="I3228" t="s">
        <v>225</v>
      </c>
      <c r="J3228" t="s">
        <v>783</v>
      </c>
      <c r="K3228" t="s">
        <v>35</v>
      </c>
      <c r="L3228" t="s">
        <v>2001</v>
      </c>
      <c r="M3228" t="s">
        <v>228</v>
      </c>
      <c r="N3228" t="s">
        <v>240</v>
      </c>
      <c r="O3228" s="27">
        <v>4.1699999999999999E-6</v>
      </c>
      <c r="P3228" t="s">
        <v>526</v>
      </c>
      <c r="Q3228" s="27">
        <f>O3228*km_per_mile*'Transportation Calcs'!$F$6</f>
        <v>3.06206817263565E-9</v>
      </c>
      <c r="T3228" t="s">
        <v>527</v>
      </c>
    </row>
    <row r="3229" spans="2:20" hidden="1" x14ac:dyDescent="0.45">
      <c r="C3229" s="29" t="s">
        <v>70</v>
      </c>
      <c r="D3229" s="29" t="s">
        <v>53</v>
      </c>
      <c r="F3229" t="s">
        <v>780</v>
      </c>
      <c r="G3229" t="s">
        <v>781</v>
      </c>
      <c r="H3229" t="s">
        <v>791</v>
      </c>
      <c r="I3229" t="s">
        <v>225</v>
      </c>
      <c r="J3229" t="s">
        <v>783</v>
      </c>
      <c r="K3229" t="s">
        <v>35</v>
      </c>
      <c r="L3229" t="s">
        <v>792</v>
      </c>
      <c r="M3229" t="s">
        <v>228</v>
      </c>
      <c r="N3229" t="s">
        <v>400</v>
      </c>
      <c r="O3229">
        <v>1.9E-3</v>
      </c>
      <c r="P3229" t="s">
        <v>526</v>
      </c>
      <c r="Q3229" s="27">
        <f>O3229*km_per_mile*'Transportation Calcs'!$F$6</f>
        <v>1.3951869371721185E-6</v>
      </c>
      <c r="T3229" t="s">
        <v>527</v>
      </c>
    </row>
    <row r="3230" spans="2:20" hidden="1" x14ac:dyDescent="0.45">
      <c r="B3230" s="29" t="s">
        <v>26</v>
      </c>
      <c r="C3230" s="29" t="s">
        <v>70</v>
      </c>
      <c r="D3230" s="29" t="s">
        <v>53</v>
      </c>
      <c r="F3230" t="s">
        <v>780</v>
      </c>
      <c r="G3230" t="s">
        <v>781</v>
      </c>
      <c r="H3230" t="s">
        <v>791</v>
      </c>
      <c r="I3230" t="s">
        <v>225</v>
      </c>
      <c r="J3230" t="s">
        <v>783</v>
      </c>
      <c r="K3230" t="s">
        <v>35</v>
      </c>
      <c r="L3230" t="s">
        <v>792</v>
      </c>
      <c r="M3230" t="s">
        <v>228</v>
      </c>
      <c r="N3230" t="s">
        <v>26</v>
      </c>
      <c r="O3230">
        <v>0.496</v>
      </c>
      <c r="P3230" t="s">
        <v>526</v>
      </c>
      <c r="Q3230" s="27">
        <f>O3230*km_per_mile*'Transportation Calcs'!$F$6</f>
        <v>3.6421722149335308E-4</v>
      </c>
      <c r="T3230" t="s">
        <v>527</v>
      </c>
    </row>
    <row r="3231" spans="2:20" hidden="1" x14ac:dyDescent="0.45">
      <c r="C3231" s="29" t="s">
        <v>70</v>
      </c>
      <c r="D3231" s="29" t="s">
        <v>53</v>
      </c>
      <c r="F3231" t="s">
        <v>780</v>
      </c>
      <c r="G3231" t="s">
        <v>781</v>
      </c>
      <c r="H3231" t="s">
        <v>787</v>
      </c>
      <c r="I3231" t="s">
        <v>225</v>
      </c>
      <c r="J3231" t="s">
        <v>783</v>
      </c>
      <c r="K3231" t="s">
        <v>35</v>
      </c>
      <c r="L3231" t="s">
        <v>788</v>
      </c>
      <c r="M3231" t="s">
        <v>228</v>
      </c>
      <c r="N3231" t="s">
        <v>400</v>
      </c>
      <c r="O3231">
        <v>1.9E-3</v>
      </c>
      <c r="P3231" t="s">
        <v>526</v>
      </c>
      <c r="Q3231" s="27">
        <f>O3231*km_per_mile*'Transportation Calcs'!$F$6</f>
        <v>1.3951869371721185E-6</v>
      </c>
      <c r="T3231" t="s">
        <v>527</v>
      </c>
    </row>
    <row r="3232" spans="2:20" hidden="1" x14ac:dyDescent="0.45">
      <c r="B3232" s="29" t="s">
        <v>33</v>
      </c>
      <c r="C3232" s="29" t="s">
        <v>70</v>
      </c>
      <c r="D3232" s="29" t="s">
        <v>53</v>
      </c>
      <c r="F3232" t="s">
        <v>780</v>
      </c>
      <c r="G3232" t="s">
        <v>781</v>
      </c>
      <c r="H3232" t="s">
        <v>2003</v>
      </c>
      <c r="I3232" t="s">
        <v>225</v>
      </c>
      <c r="J3232" t="s">
        <v>783</v>
      </c>
      <c r="K3232" t="s">
        <v>35</v>
      </c>
      <c r="L3232" t="s">
        <v>796</v>
      </c>
      <c r="M3232" t="s">
        <v>228</v>
      </c>
      <c r="N3232" t="s">
        <v>33</v>
      </c>
      <c r="O3232">
        <v>4.0000000000000001E-3</v>
      </c>
      <c r="P3232" t="s">
        <v>526</v>
      </c>
      <c r="Q3232" s="27">
        <f>O3232*km_per_mile*'Transportation Calcs'!$F$6</f>
        <v>2.9372356572044603E-6</v>
      </c>
      <c r="T3232" t="s">
        <v>527</v>
      </c>
    </row>
    <row r="3233" spans="2:20" hidden="1" x14ac:dyDescent="0.45">
      <c r="B3233" s="29" t="s">
        <v>26</v>
      </c>
      <c r="C3233" s="29" t="s">
        <v>70</v>
      </c>
      <c r="D3233" s="29" t="s">
        <v>53</v>
      </c>
      <c r="F3233" t="s">
        <v>780</v>
      </c>
      <c r="G3233" t="s">
        <v>781</v>
      </c>
      <c r="H3233" t="s">
        <v>2003</v>
      </c>
      <c r="I3233" t="s">
        <v>225</v>
      </c>
      <c r="J3233" t="s">
        <v>783</v>
      </c>
      <c r="K3233" t="s">
        <v>35</v>
      </c>
      <c r="L3233" t="s">
        <v>796</v>
      </c>
      <c r="M3233" t="s">
        <v>228</v>
      </c>
      <c r="N3233" t="s">
        <v>26</v>
      </c>
      <c r="O3233">
        <v>0.96</v>
      </c>
      <c r="P3233" t="s">
        <v>526</v>
      </c>
      <c r="Q3233" s="27">
        <f>O3233*km_per_mile*'Transportation Calcs'!$F$6</f>
        <v>7.0493655772907048E-4</v>
      </c>
      <c r="T3233" t="s">
        <v>527</v>
      </c>
    </row>
    <row r="3234" spans="2:20" hidden="1" x14ac:dyDescent="0.45">
      <c r="B3234" s="29" t="s">
        <v>24</v>
      </c>
      <c r="C3234" s="29" t="s">
        <v>70</v>
      </c>
      <c r="D3234" s="29" t="s">
        <v>53</v>
      </c>
      <c r="F3234" t="s">
        <v>780</v>
      </c>
      <c r="G3234" t="s">
        <v>781</v>
      </c>
      <c r="H3234" t="s">
        <v>2003</v>
      </c>
      <c r="I3234" t="s">
        <v>225</v>
      </c>
      <c r="J3234" t="s">
        <v>783</v>
      </c>
      <c r="K3234" t="s">
        <v>35</v>
      </c>
      <c r="L3234" t="s">
        <v>796</v>
      </c>
      <c r="M3234" t="s">
        <v>228</v>
      </c>
      <c r="N3234" t="s">
        <v>261</v>
      </c>
      <c r="O3234">
        <v>3.5000000000000003E-2</v>
      </c>
      <c r="P3234" t="s">
        <v>526</v>
      </c>
      <c r="Q3234" s="27">
        <f>O3234*km_per_mile*'Transportation Calcs'!$F$6</f>
        <v>2.5700812000539031E-5</v>
      </c>
      <c r="T3234" t="s">
        <v>527</v>
      </c>
    </row>
    <row r="3235" spans="2:20" hidden="1" x14ac:dyDescent="0.45">
      <c r="B3235" s="29" t="s">
        <v>25</v>
      </c>
      <c r="C3235" s="29" t="s">
        <v>70</v>
      </c>
      <c r="D3235" s="29" t="s">
        <v>53</v>
      </c>
      <c r="F3235" t="s">
        <v>780</v>
      </c>
      <c r="G3235" t="s">
        <v>781</v>
      </c>
      <c r="H3235" t="s">
        <v>2003</v>
      </c>
      <c r="I3235" t="s">
        <v>225</v>
      </c>
      <c r="J3235" t="s">
        <v>783</v>
      </c>
      <c r="K3235" t="s">
        <v>35</v>
      </c>
      <c r="L3235" t="s">
        <v>796</v>
      </c>
      <c r="M3235" t="s">
        <v>228</v>
      </c>
      <c r="N3235" t="s">
        <v>25</v>
      </c>
      <c r="O3235">
        <v>7.4999999999999997E-2</v>
      </c>
      <c r="P3235" t="s">
        <v>526</v>
      </c>
      <c r="Q3235" s="27">
        <f>O3235*km_per_mile*'Transportation Calcs'!$F$6</f>
        <v>5.5073168572583626E-5</v>
      </c>
      <c r="T3235" t="s">
        <v>527</v>
      </c>
    </row>
    <row r="3236" spans="2:20" hidden="1" x14ac:dyDescent="0.45">
      <c r="B3236" s="29" t="s">
        <v>24</v>
      </c>
      <c r="C3236" s="29" t="s">
        <v>70</v>
      </c>
      <c r="D3236" s="29" t="s">
        <v>53</v>
      </c>
      <c r="F3236" t="s">
        <v>780</v>
      </c>
      <c r="G3236" t="s">
        <v>781</v>
      </c>
      <c r="H3236" t="s">
        <v>791</v>
      </c>
      <c r="I3236" t="s">
        <v>225</v>
      </c>
      <c r="J3236" t="s">
        <v>783</v>
      </c>
      <c r="K3236" t="s">
        <v>35</v>
      </c>
      <c r="L3236" t="s">
        <v>792</v>
      </c>
      <c r="M3236" t="s">
        <v>228</v>
      </c>
      <c r="N3236" t="s">
        <v>261</v>
      </c>
      <c r="O3236">
        <v>3.5000000000000003E-2</v>
      </c>
      <c r="P3236" t="s">
        <v>526</v>
      </c>
      <c r="Q3236" s="27">
        <f>O3236*km_per_mile*'Transportation Calcs'!$F$6</f>
        <v>2.5700812000539031E-5</v>
      </c>
      <c r="T3236" t="s">
        <v>527</v>
      </c>
    </row>
    <row r="3237" spans="2:20" hidden="1" x14ac:dyDescent="0.45">
      <c r="C3237" s="29" t="s">
        <v>70</v>
      </c>
      <c r="D3237" s="29" t="s">
        <v>55</v>
      </c>
      <c r="F3237" t="s">
        <v>780</v>
      </c>
      <c r="G3237" t="s">
        <v>781</v>
      </c>
      <c r="H3237" t="s">
        <v>795</v>
      </c>
      <c r="I3237" t="s">
        <v>225</v>
      </c>
      <c r="J3237" t="s">
        <v>783</v>
      </c>
      <c r="K3237" t="s">
        <v>524</v>
      </c>
      <c r="L3237" t="s">
        <v>796</v>
      </c>
      <c r="M3237" t="s">
        <v>228</v>
      </c>
      <c r="N3237" t="s">
        <v>264</v>
      </c>
      <c r="O3237" s="27">
        <v>6.3E-7</v>
      </c>
      <c r="P3237" t="s">
        <v>526</v>
      </c>
      <c r="Q3237" s="27">
        <f>O3237*km_per_mile*'Transportation Calcs'!$E$6</f>
        <v>4.0344279095094687E-10</v>
      </c>
      <c r="T3237" t="s">
        <v>527</v>
      </c>
    </row>
    <row r="3238" spans="2:20" hidden="1" x14ac:dyDescent="0.45">
      <c r="C3238" s="29" t="s">
        <v>70</v>
      </c>
      <c r="D3238" s="29" t="s">
        <v>55</v>
      </c>
      <c r="F3238" t="s">
        <v>780</v>
      </c>
      <c r="G3238" t="s">
        <v>781</v>
      </c>
      <c r="H3238" t="s">
        <v>795</v>
      </c>
      <c r="I3238" t="s">
        <v>225</v>
      </c>
      <c r="J3238" t="s">
        <v>783</v>
      </c>
      <c r="K3238" t="s">
        <v>524</v>
      </c>
      <c r="L3238" t="s">
        <v>796</v>
      </c>
      <c r="M3238" t="s">
        <v>228</v>
      </c>
      <c r="N3238" t="s">
        <v>358</v>
      </c>
      <c r="O3238" s="27">
        <v>1.9000000000000001E-7</v>
      </c>
      <c r="P3238" t="s">
        <v>526</v>
      </c>
      <c r="Q3238" s="27">
        <f>O3238*km_per_mile*'Transportation Calcs'!$E$6</f>
        <v>1.2167322266774588E-10</v>
      </c>
      <c r="T3238" t="s">
        <v>527</v>
      </c>
    </row>
    <row r="3239" spans="2:20" hidden="1" x14ac:dyDescent="0.45">
      <c r="B3239" s="29" t="s">
        <v>43</v>
      </c>
      <c r="C3239" s="29" t="s">
        <v>70</v>
      </c>
      <c r="D3239" s="29" t="s">
        <v>55</v>
      </c>
      <c r="F3239" t="s">
        <v>780</v>
      </c>
      <c r="G3239" t="s">
        <v>781</v>
      </c>
      <c r="H3239" t="s">
        <v>2004</v>
      </c>
      <c r="I3239" t="s">
        <v>225</v>
      </c>
      <c r="J3239" t="s">
        <v>783</v>
      </c>
      <c r="K3239" t="s">
        <v>524</v>
      </c>
      <c r="L3239" t="s">
        <v>788</v>
      </c>
      <c r="M3239" t="s">
        <v>228</v>
      </c>
      <c r="N3239" t="s">
        <v>28</v>
      </c>
      <c r="O3239">
        <v>1E-3</v>
      </c>
      <c r="P3239" t="s">
        <v>526</v>
      </c>
      <c r="Q3239" s="27">
        <f>O3239*km_per_mile*'Transportation Calcs'!$E$6</f>
        <v>6.4038538246182042E-7</v>
      </c>
      <c r="T3239" t="s">
        <v>536</v>
      </c>
    </row>
    <row r="3240" spans="2:20" hidden="1" x14ac:dyDescent="0.45">
      <c r="C3240" s="29" t="s">
        <v>70</v>
      </c>
      <c r="D3240" s="29" t="s">
        <v>55</v>
      </c>
      <c r="F3240" t="s">
        <v>780</v>
      </c>
      <c r="G3240" t="s">
        <v>781</v>
      </c>
      <c r="H3240" t="s">
        <v>2005</v>
      </c>
      <c r="I3240" t="s">
        <v>225</v>
      </c>
      <c r="J3240" t="s">
        <v>783</v>
      </c>
      <c r="K3240" t="s">
        <v>524</v>
      </c>
      <c r="L3240" t="s">
        <v>2001</v>
      </c>
      <c r="M3240" t="s">
        <v>228</v>
      </c>
      <c r="N3240" t="s">
        <v>272</v>
      </c>
      <c r="O3240" s="27">
        <v>6.9999999999999997E-7</v>
      </c>
      <c r="P3240" t="s">
        <v>526</v>
      </c>
      <c r="Q3240" s="27">
        <f>O3240*km_per_mile*'Transportation Calcs'!$E$6</f>
        <v>4.4826976772327429E-10</v>
      </c>
      <c r="T3240" t="s">
        <v>527</v>
      </c>
    </row>
    <row r="3241" spans="2:20" hidden="1" x14ac:dyDescent="0.45">
      <c r="C3241" s="29" t="s">
        <v>70</v>
      </c>
      <c r="D3241" s="29" t="s">
        <v>53</v>
      </c>
      <c r="F3241" t="s">
        <v>780</v>
      </c>
      <c r="G3241" t="s">
        <v>781</v>
      </c>
      <c r="H3241" t="s">
        <v>2006</v>
      </c>
      <c r="I3241" t="s">
        <v>689</v>
      </c>
      <c r="J3241" t="s">
        <v>783</v>
      </c>
      <c r="K3241" t="s">
        <v>35</v>
      </c>
      <c r="L3241" t="s">
        <v>2007</v>
      </c>
      <c r="M3241" t="s">
        <v>692</v>
      </c>
      <c r="N3241" t="s">
        <v>693</v>
      </c>
      <c r="O3241">
        <v>3.42</v>
      </c>
      <c r="P3241" t="s">
        <v>694</v>
      </c>
      <c r="Q3241"/>
      <c r="T3241" t="s">
        <v>527</v>
      </c>
    </row>
    <row r="3242" spans="2:20" hidden="1" x14ac:dyDescent="0.45">
      <c r="C3242" s="29" t="s">
        <v>70</v>
      </c>
      <c r="D3242" s="29" t="s">
        <v>55</v>
      </c>
      <c r="F3242" t="s">
        <v>780</v>
      </c>
      <c r="G3242" t="s">
        <v>781</v>
      </c>
      <c r="H3242" t="s">
        <v>785</v>
      </c>
      <c r="I3242" t="s">
        <v>225</v>
      </c>
      <c r="J3242" t="s">
        <v>783</v>
      </c>
      <c r="K3242" t="s">
        <v>524</v>
      </c>
      <c r="L3242" t="s">
        <v>786</v>
      </c>
      <c r="M3242" t="s">
        <v>228</v>
      </c>
      <c r="N3242" t="s">
        <v>249</v>
      </c>
      <c r="O3242" s="27">
        <v>3.5999999999999999E-7</v>
      </c>
      <c r="P3242" t="s">
        <v>526</v>
      </c>
      <c r="Q3242" s="27">
        <f>O3242*km_per_mile*'Transportation Calcs'!$E$6</f>
        <v>2.3053873768625535E-10</v>
      </c>
      <c r="T3242" t="s">
        <v>527</v>
      </c>
    </row>
    <row r="3243" spans="2:20" hidden="1" x14ac:dyDescent="0.45">
      <c r="C3243" s="29" t="s">
        <v>70</v>
      </c>
      <c r="D3243" s="29" t="s">
        <v>55</v>
      </c>
      <c r="F3243" t="s">
        <v>780</v>
      </c>
      <c r="G3243" t="s">
        <v>781</v>
      </c>
      <c r="H3243" t="s">
        <v>801</v>
      </c>
      <c r="I3243" t="s">
        <v>225</v>
      </c>
      <c r="J3243" t="s">
        <v>783</v>
      </c>
      <c r="K3243" t="s">
        <v>524</v>
      </c>
      <c r="L3243" t="s">
        <v>792</v>
      </c>
      <c r="M3243" t="s">
        <v>228</v>
      </c>
      <c r="N3243" t="s">
        <v>272</v>
      </c>
      <c r="O3243" s="27">
        <v>6.9999999999999997E-7</v>
      </c>
      <c r="P3243" t="s">
        <v>526</v>
      </c>
      <c r="Q3243" s="27">
        <f>O3243*km_per_mile*'Transportation Calcs'!$E$6</f>
        <v>4.4826976772327429E-10</v>
      </c>
      <c r="T3243" t="s">
        <v>527</v>
      </c>
    </row>
    <row r="3244" spans="2:20" hidden="1" x14ac:dyDescent="0.45">
      <c r="C3244" s="29" t="s">
        <v>70</v>
      </c>
      <c r="D3244" s="29" t="s">
        <v>55</v>
      </c>
      <c r="F3244" t="s">
        <v>780</v>
      </c>
      <c r="G3244" t="s">
        <v>781</v>
      </c>
      <c r="H3244" t="s">
        <v>801</v>
      </c>
      <c r="I3244" t="s">
        <v>225</v>
      </c>
      <c r="J3244" t="s">
        <v>783</v>
      </c>
      <c r="K3244" t="s">
        <v>524</v>
      </c>
      <c r="L3244" t="s">
        <v>792</v>
      </c>
      <c r="M3244" t="s">
        <v>228</v>
      </c>
      <c r="N3244" t="s">
        <v>264</v>
      </c>
      <c r="O3244" s="27">
        <v>6.3E-7</v>
      </c>
      <c r="P3244" t="s">
        <v>526</v>
      </c>
      <c r="Q3244" s="27">
        <f>O3244*km_per_mile*'Transportation Calcs'!$E$6</f>
        <v>4.0344279095094687E-10</v>
      </c>
      <c r="T3244" t="s">
        <v>527</v>
      </c>
    </row>
    <row r="3245" spans="2:20" hidden="1" x14ac:dyDescent="0.45">
      <c r="C3245" s="29" t="s">
        <v>70</v>
      </c>
      <c r="D3245" s="29" t="s">
        <v>55</v>
      </c>
      <c r="F3245" t="s">
        <v>780</v>
      </c>
      <c r="G3245" t="s">
        <v>781</v>
      </c>
      <c r="H3245" t="s">
        <v>806</v>
      </c>
      <c r="I3245" t="s">
        <v>225</v>
      </c>
      <c r="J3245" t="s">
        <v>783</v>
      </c>
      <c r="K3245" t="s">
        <v>524</v>
      </c>
      <c r="L3245" t="s">
        <v>790</v>
      </c>
      <c r="M3245" t="s">
        <v>228</v>
      </c>
      <c r="N3245" t="s">
        <v>249</v>
      </c>
      <c r="O3245" s="27">
        <v>5.9999999999999997E-7</v>
      </c>
      <c r="P3245" t="s">
        <v>526</v>
      </c>
      <c r="Q3245" s="27">
        <f>O3245*km_per_mile*'Transportation Calcs'!$E$6</f>
        <v>3.8423122947709222E-10</v>
      </c>
      <c r="T3245" t="s">
        <v>527</v>
      </c>
    </row>
    <row r="3246" spans="2:20" hidden="1" x14ac:dyDescent="0.45">
      <c r="C3246" s="29" t="s">
        <v>70</v>
      </c>
      <c r="D3246" s="29" t="s">
        <v>55</v>
      </c>
      <c r="F3246" t="s">
        <v>780</v>
      </c>
      <c r="G3246" t="s">
        <v>781</v>
      </c>
      <c r="H3246" t="s">
        <v>2008</v>
      </c>
      <c r="I3246" t="s">
        <v>225</v>
      </c>
      <c r="J3246" t="s">
        <v>783</v>
      </c>
      <c r="K3246" t="s">
        <v>524</v>
      </c>
      <c r="L3246" t="s">
        <v>816</v>
      </c>
      <c r="M3246" t="s">
        <v>228</v>
      </c>
      <c r="N3246" t="s">
        <v>272</v>
      </c>
      <c r="O3246" s="27">
        <v>3.9000000000000002E-7</v>
      </c>
      <c r="P3246" t="s">
        <v>526</v>
      </c>
      <c r="Q3246" s="27">
        <f>O3246*km_per_mile*'Transportation Calcs'!$E$6</f>
        <v>2.4975029916010995E-10</v>
      </c>
      <c r="T3246" t="s">
        <v>527</v>
      </c>
    </row>
    <row r="3247" spans="2:20" hidden="1" x14ac:dyDescent="0.45">
      <c r="C3247" s="29" t="s">
        <v>70</v>
      </c>
      <c r="D3247" s="29" t="s">
        <v>55</v>
      </c>
      <c r="F3247" t="s">
        <v>780</v>
      </c>
      <c r="G3247" t="s">
        <v>781</v>
      </c>
      <c r="H3247" t="s">
        <v>807</v>
      </c>
      <c r="I3247" t="s">
        <v>225</v>
      </c>
      <c r="J3247" t="s">
        <v>783</v>
      </c>
      <c r="K3247" t="s">
        <v>524</v>
      </c>
      <c r="L3247" t="s">
        <v>798</v>
      </c>
      <c r="M3247" t="s">
        <v>228</v>
      </c>
      <c r="N3247" t="s">
        <v>358</v>
      </c>
      <c r="O3247" s="27">
        <v>2.8700000000000001E-6</v>
      </c>
      <c r="P3247" t="s">
        <v>526</v>
      </c>
      <c r="Q3247" s="27">
        <f>O3247*km_per_mile*'Transportation Calcs'!$E$6</f>
        <v>1.8379060476654247E-9</v>
      </c>
      <c r="T3247" t="s">
        <v>527</v>
      </c>
    </row>
    <row r="3248" spans="2:20" hidden="1" x14ac:dyDescent="0.45">
      <c r="C3248" s="29" t="s">
        <v>70</v>
      </c>
      <c r="D3248" s="29" t="s">
        <v>55</v>
      </c>
      <c r="F3248" t="s">
        <v>780</v>
      </c>
      <c r="G3248" t="s">
        <v>781</v>
      </c>
      <c r="H3248" t="s">
        <v>2009</v>
      </c>
      <c r="I3248" t="s">
        <v>225</v>
      </c>
      <c r="J3248" t="s">
        <v>783</v>
      </c>
      <c r="K3248" t="s">
        <v>524</v>
      </c>
      <c r="L3248" t="s">
        <v>827</v>
      </c>
      <c r="M3248" t="s">
        <v>228</v>
      </c>
      <c r="N3248" t="s">
        <v>358</v>
      </c>
      <c r="O3248" s="27">
        <v>2.6E-7</v>
      </c>
      <c r="P3248" t="s">
        <v>526</v>
      </c>
      <c r="Q3248" s="27">
        <f>O3248*km_per_mile*'Transportation Calcs'!$E$6</f>
        <v>1.6650019944007331E-10</v>
      </c>
      <c r="T3248" t="s">
        <v>527</v>
      </c>
    </row>
    <row r="3249" spans="2:20" hidden="1" x14ac:dyDescent="0.45">
      <c r="B3249" s="29" t="s">
        <v>43</v>
      </c>
      <c r="C3249" s="29" t="s">
        <v>70</v>
      </c>
      <c r="D3249" s="29" t="s">
        <v>55</v>
      </c>
      <c r="F3249" t="s">
        <v>780</v>
      </c>
      <c r="G3249" t="s">
        <v>781</v>
      </c>
      <c r="H3249" t="s">
        <v>2009</v>
      </c>
      <c r="I3249" t="s">
        <v>225</v>
      </c>
      <c r="J3249" t="s">
        <v>783</v>
      </c>
      <c r="K3249" t="s">
        <v>524</v>
      </c>
      <c r="L3249" t="s">
        <v>827</v>
      </c>
      <c r="M3249" t="s">
        <v>228</v>
      </c>
      <c r="N3249" t="s">
        <v>28</v>
      </c>
      <c r="O3249">
        <v>1.1999999999999999E-3</v>
      </c>
      <c r="P3249" t="s">
        <v>526</v>
      </c>
      <c r="Q3249" s="27">
        <f>O3249*km_per_mile*'Transportation Calcs'!$E$6</f>
        <v>7.6846245895418442E-7</v>
      </c>
      <c r="T3249" t="s">
        <v>536</v>
      </c>
    </row>
    <row r="3250" spans="2:20" hidden="1" x14ac:dyDescent="0.45">
      <c r="C3250" s="29" t="s">
        <v>70</v>
      </c>
      <c r="D3250" s="29" t="s">
        <v>55</v>
      </c>
      <c r="F3250" t="s">
        <v>780</v>
      </c>
      <c r="G3250" t="s">
        <v>781</v>
      </c>
      <c r="H3250" t="s">
        <v>2010</v>
      </c>
      <c r="I3250" t="s">
        <v>225</v>
      </c>
      <c r="J3250" t="s">
        <v>783</v>
      </c>
      <c r="K3250" t="s">
        <v>524</v>
      </c>
      <c r="L3250" t="s">
        <v>821</v>
      </c>
      <c r="M3250" t="s">
        <v>228</v>
      </c>
      <c r="N3250" t="s">
        <v>249</v>
      </c>
      <c r="O3250" s="27">
        <v>5.9999999999999997E-7</v>
      </c>
      <c r="P3250" t="s">
        <v>526</v>
      </c>
      <c r="Q3250" s="27">
        <f>O3250*km_per_mile*'Transportation Calcs'!$E$6</f>
        <v>3.8423122947709222E-10</v>
      </c>
      <c r="T3250" t="s">
        <v>527</v>
      </c>
    </row>
    <row r="3251" spans="2:20" hidden="1" x14ac:dyDescent="0.45">
      <c r="B3251" s="29" t="s">
        <v>43</v>
      </c>
      <c r="C3251" s="29" t="s">
        <v>70</v>
      </c>
      <c r="D3251" s="29" t="s">
        <v>55</v>
      </c>
      <c r="F3251" t="s">
        <v>780</v>
      </c>
      <c r="G3251" t="s">
        <v>781</v>
      </c>
      <c r="H3251" t="s">
        <v>2010</v>
      </c>
      <c r="I3251" t="s">
        <v>225</v>
      </c>
      <c r="J3251" t="s">
        <v>783</v>
      </c>
      <c r="K3251" t="s">
        <v>524</v>
      </c>
      <c r="L3251" t="s">
        <v>821</v>
      </c>
      <c r="M3251" t="s">
        <v>228</v>
      </c>
      <c r="N3251" t="s">
        <v>28</v>
      </c>
      <c r="O3251">
        <v>0.11700000000000001</v>
      </c>
      <c r="P3251" t="s">
        <v>526</v>
      </c>
      <c r="Q3251" s="27">
        <f>O3251*km_per_mile*'Transportation Calcs'!$E$6</f>
        <v>7.4925089748032999E-5</v>
      </c>
      <c r="T3251" t="s">
        <v>536</v>
      </c>
    </row>
    <row r="3252" spans="2:20" hidden="1" x14ac:dyDescent="0.45">
      <c r="C3252" s="29" t="s">
        <v>70</v>
      </c>
      <c r="D3252" s="29" t="s">
        <v>55</v>
      </c>
      <c r="F3252" t="s">
        <v>780</v>
      </c>
      <c r="G3252" t="s">
        <v>781</v>
      </c>
      <c r="H3252" t="s">
        <v>804</v>
      </c>
      <c r="I3252" t="s">
        <v>225</v>
      </c>
      <c r="J3252" t="s">
        <v>783</v>
      </c>
      <c r="K3252" t="s">
        <v>524</v>
      </c>
      <c r="L3252" t="s">
        <v>805</v>
      </c>
      <c r="M3252" t="s">
        <v>228</v>
      </c>
      <c r="N3252" t="s">
        <v>249</v>
      </c>
      <c r="O3252" s="27">
        <v>5.9999999999999997E-7</v>
      </c>
      <c r="P3252" t="s">
        <v>526</v>
      </c>
      <c r="Q3252" s="27">
        <f>O3252*km_per_mile*'Transportation Calcs'!$E$6</f>
        <v>3.8423122947709222E-10</v>
      </c>
      <c r="T3252" t="s">
        <v>527</v>
      </c>
    </row>
    <row r="3253" spans="2:20" hidden="1" x14ac:dyDescent="0.45">
      <c r="B3253" s="29" t="s">
        <v>34</v>
      </c>
      <c r="C3253" s="29" t="s">
        <v>70</v>
      </c>
      <c r="D3253" s="29" t="s">
        <v>46</v>
      </c>
      <c r="F3253" t="s">
        <v>780</v>
      </c>
      <c r="G3253" t="s">
        <v>781</v>
      </c>
      <c r="H3253" t="s">
        <v>742</v>
      </c>
      <c r="I3253" t="s">
        <v>275</v>
      </c>
      <c r="J3253" t="s">
        <v>743</v>
      </c>
      <c r="K3253" t="s">
        <v>744</v>
      </c>
      <c r="M3253" t="s">
        <v>228</v>
      </c>
      <c r="N3253" t="s">
        <v>34</v>
      </c>
      <c r="O3253">
        <v>2.75</v>
      </c>
      <c r="P3253" t="s">
        <v>745</v>
      </c>
      <c r="Q3253" s="49">
        <f>O3253*1000/'Transportation Calcs'!$B$33</f>
        <v>5.4023647870244051E-2</v>
      </c>
      <c r="R3253">
        <v>0</v>
      </c>
      <c r="S3253">
        <v>0</v>
      </c>
      <c r="T3253" t="s">
        <v>746</v>
      </c>
    </row>
    <row r="3254" spans="2:20" hidden="1" x14ac:dyDescent="0.45">
      <c r="B3254" s="29" t="s">
        <v>34</v>
      </c>
      <c r="C3254" s="29" t="s">
        <v>70</v>
      </c>
      <c r="D3254" s="29" t="s">
        <v>46</v>
      </c>
      <c r="F3254" t="s">
        <v>780</v>
      </c>
      <c r="G3254" t="s">
        <v>781</v>
      </c>
      <c r="H3254" t="s">
        <v>742</v>
      </c>
      <c r="I3254" t="s">
        <v>275</v>
      </c>
      <c r="J3254" t="s">
        <v>743</v>
      </c>
      <c r="K3254" t="s">
        <v>744</v>
      </c>
      <c r="M3254" t="s">
        <v>228</v>
      </c>
      <c r="N3254" t="s">
        <v>34</v>
      </c>
      <c r="O3254">
        <v>2.75</v>
      </c>
      <c r="P3254" t="s">
        <v>745</v>
      </c>
      <c r="Q3254" s="49">
        <f>O3254*1000/'Transportation Calcs'!$B$33</f>
        <v>5.4023647870244051E-2</v>
      </c>
      <c r="R3254">
        <v>0</v>
      </c>
      <c r="S3254">
        <v>0</v>
      </c>
      <c r="T3254" t="s">
        <v>746</v>
      </c>
    </row>
    <row r="3255" spans="2:20" hidden="1" x14ac:dyDescent="0.45">
      <c r="C3255" s="29" t="s">
        <v>70</v>
      </c>
      <c r="D3255" s="29" t="s">
        <v>55</v>
      </c>
      <c r="F3255" t="s">
        <v>780</v>
      </c>
      <c r="G3255" t="s">
        <v>781</v>
      </c>
      <c r="H3255" t="s">
        <v>808</v>
      </c>
      <c r="I3255" t="s">
        <v>225</v>
      </c>
      <c r="J3255" t="s">
        <v>783</v>
      </c>
      <c r="K3255" t="s">
        <v>524</v>
      </c>
      <c r="L3255" t="s">
        <v>784</v>
      </c>
      <c r="M3255" t="s">
        <v>228</v>
      </c>
      <c r="N3255" t="s">
        <v>240</v>
      </c>
      <c r="O3255" s="27">
        <v>3.3100000000000001E-6</v>
      </c>
      <c r="P3255" t="s">
        <v>526</v>
      </c>
      <c r="Q3255" s="27">
        <f>O3255*km_per_mile*'Transportation Calcs'!$E$6</f>
        <v>2.1196756159486255E-9</v>
      </c>
      <c r="T3255" t="s">
        <v>527</v>
      </c>
    </row>
    <row r="3256" spans="2:20" hidden="1" x14ac:dyDescent="0.45">
      <c r="B3256" s="29" t="s">
        <v>24</v>
      </c>
      <c r="C3256" s="29" t="s">
        <v>70</v>
      </c>
      <c r="D3256" s="29" t="s">
        <v>55</v>
      </c>
      <c r="F3256" t="s">
        <v>780</v>
      </c>
      <c r="G3256" t="s">
        <v>781</v>
      </c>
      <c r="H3256" t="s">
        <v>808</v>
      </c>
      <c r="I3256" t="s">
        <v>225</v>
      </c>
      <c r="J3256" t="s">
        <v>783</v>
      </c>
      <c r="K3256" t="s">
        <v>524</v>
      </c>
      <c r="L3256" t="s">
        <v>784</v>
      </c>
      <c r="M3256" t="s">
        <v>228</v>
      </c>
      <c r="N3256" t="s">
        <v>261</v>
      </c>
      <c r="O3256">
        <v>0.61399999999999999</v>
      </c>
      <c r="P3256" t="s">
        <v>526</v>
      </c>
      <c r="Q3256" s="27">
        <f>O3256*km_per_mile*'Transportation Calcs'!$E$6</f>
        <v>3.931966248315577E-4</v>
      </c>
      <c r="T3256" t="s">
        <v>527</v>
      </c>
    </row>
    <row r="3257" spans="2:20" hidden="1" x14ac:dyDescent="0.45">
      <c r="C3257" s="29" t="s">
        <v>70</v>
      </c>
      <c r="D3257" s="29" t="s">
        <v>55</v>
      </c>
      <c r="F3257" t="s">
        <v>780</v>
      </c>
      <c r="G3257" t="s">
        <v>781</v>
      </c>
      <c r="H3257" t="s">
        <v>809</v>
      </c>
      <c r="I3257" t="s">
        <v>275</v>
      </c>
      <c r="J3257" t="s">
        <v>783</v>
      </c>
      <c r="K3257" t="s">
        <v>524</v>
      </c>
      <c r="M3257" t="s">
        <v>228</v>
      </c>
      <c r="N3257" t="s">
        <v>272</v>
      </c>
      <c r="O3257" s="27">
        <v>6.9E-6</v>
      </c>
      <c r="P3257" t="s">
        <v>762</v>
      </c>
      <c r="Q3257" s="27">
        <f>O3257/'Transportation Calcs'!$B$39</f>
        <v>1.6392315251899643E-10</v>
      </c>
      <c r="R3257" s="27">
        <v>1.2099999999999999E-5</v>
      </c>
      <c r="S3257" s="27">
        <v>3.8999999999999999E-6</v>
      </c>
      <c r="T3257" t="s">
        <v>749</v>
      </c>
    </row>
    <row r="3258" spans="2:20" hidden="1" x14ac:dyDescent="0.45">
      <c r="B3258" s="29" t="s">
        <v>24</v>
      </c>
      <c r="C3258" s="29" t="s">
        <v>70</v>
      </c>
      <c r="D3258" s="29" t="s">
        <v>55</v>
      </c>
      <c r="F3258" t="s">
        <v>780</v>
      </c>
      <c r="G3258" t="s">
        <v>781</v>
      </c>
      <c r="H3258" t="s">
        <v>2011</v>
      </c>
      <c r="I3258" t="s">
        <v>275</v>
      </c>
      <c r="J3258" t="s">
        <v>783</v>
      </c>
      <c r="K3258" t="s">
        <v>524</v>
      </c>
      <c r="M3258" t="s">
        <v>228</v>
      </c>
      <c r="N3258" t="s">
        <v>261</v>
      </c>
      <c r="O3258">
        <v>14.59</v>
      </c>
      <c r="P3258" t="s">
        <v>762</v>
      </c>
      <c r="Q3258" s="27">
        <f>O3258/'Transportation Calcs'!$B$39</f>
        <v>3.4661431815248664E-4</v>
      </c>
      <c r="R3258">
        <v>3.91</v>
      </c>
      <c r="S3258">
        <v>26.08</v>
      </c>
      <c r="T3258" t="s">
        <v>749</v>
      </c>
    </row>
    <row r="3259" spans="2:20" hidden="1" x14ac:dyDescent="0.45">
      <c r="B3259" s="29" t="s">
        <v>24</v>
      </c>
      <c r="C3259" s="29" t="s">
        <v>70</v>
      </c>
      <c r="D3259" s="29" t="s">
        <v>53</v>
      </c>
      <c r="F3259" t="s">
        <v>780</v>
      </c>
      <c r="G3259" t="s">
        <v>781</v>
      </c>
      <c r="H3259" t="s">
        <v>789</v>
      </c>
      <c r="I3259" t="s">
        <v>225</v>
      </c>
      <c r="J3259" t="s">
        <v>783</v>
      </c>
      <c r="K3259" t="s">
        <v>35</v>
      </c>
      <c r="L3259" t="s">
        <v>790</v>
      </c>
      <c r="M3259" t="s">
        <v>228</v>
      </c>
      <c r="N3259" t="s">
        <v>261</v>
      </c>
      <c r="O3259">
        <v>9.4E-2</v>
      </c>
      <c r="P3259" t="s">
        <v>526</v>
      </c>
      <c r="Q3259" s="27">
        <f>O3259*km_per_mile*'Transportation Calcs'!$F$6</f>
        <v>6.9025037944304814E-5</v>
      </c>
      <c r="T3259" t="s">
        <v>527</v>
      </c>
    </row>
    <row r="3260" spans="2:20" hidden="1" x14ac:dyDescent="0.45">
      <c r="B3260" s="29" t="s">
        <v>43</v>
      </c>
      <c r="C3260" s="29" t="s">
        <v>70</v>
      </c>
      <c r="D3260" s="29" t="s">
        <v>55</v>
      </c>
      <c r="F3260" t="s">
        <v>780</v>
      </c>
      <c r="G3260" t="s">
        <v>781</v>
      </c>
      <c r="H3260" t="s">
        <v>2012</v>
      </c>
      <c r="I3260" t="s">
        <v>225</v>
      </c>
      <c r="J3260" t="s">
        <v>783</v>
      </c>
      <c r="K3260" t="s">
        <v>524</v>
      </c>
      <c r="L3260" t="s">
        <v>825</v>
      </c>
      <c r="M3260" t="s">
        <v>228</v>
      </c>
      <c r="N3260" t="s">
        <v>28</v>
      </c>
      <c r="O3260">
        <v>1.1000000000000001E-3</v>
      </c>
      <c r="P3260" t="s">
        <v>526</v>
      </c>
      <c r="Q3260" s="27">
        <f>O3260*km_per_mile*'Transportation Calcs'!$E$6</f>
        <v>7.0442392070800248E-7</v>
      </c>
      <c r="T3260" t="s">
        <v>536</v>
      </c>
    </row>
    <row r="3261" spans="2:20" hidden="1" x14ac:dyDescent="0.45">
      <c r="B3261" s="29" t="s">
        <v>26</v>
      </c>
      <c r="C3261" s="29" t="s">
        <v>70</v>
      </c>
      <c r="D3261" s="29" t="s">
        <v>53</v>
      </c>
      <c r="F3261" t="s">
        <v>780</v>
      </c>
      <c r="G3261" t="s">
        <v>781</v>
      </c>
      <c r="H3261" t="s">
        <v>2013</v>
      </c>
      <c r="I3261" t="s">
        <v>275</v>
      </c>
      <c r="J3261" t="s">
        <v>783</v>
      </c>
      <c r="K3261" t="s">
        <v>35</v>
      </c>
      <c r="M3261" t="s">
        <v>228</v>
      </c>
      <c r="N3261" t="s">
        <v>26</v>
      </c>
      <c r="O3261">
        <v>14.91</v>
      </c>
      <c r="P3261" t="s">
        <v>762</v>
      </c>
      <c r="Q3261" s="27">
        <f>O3261/'Transportation Calcs'!$B$44</f>
        <v>3.4184010150119145E-4</v>
      </c>
      <c r="R3261">
        <v>13.36</v>
      </c>
      <c r="S3261">
        <v>18.43</v>
      </c>
      <c r="T3261" t="s">
        <v>749</v>
      </c>
    </row>
    <row r="3262" spans="2:20" hidden="1" x14ac:dyDescent="0.45">
      <c r="B3262" s="29" t="s">
        <v>34</v>
      </c>
      <c r="C3262" s="29" t="s">
        <v>70</v>
      </c>
      <c r="D3262" s="29" t="s">
        <v>53</v>
      </c>
      <c r="F3262" t="s">
        <v>780</v>
      </c>
      <c r="G3262" t="s">
        <v>781</v>
      </c>
      <c r="H3262" t="s">
        <v>766</v>
      </c>
      <c r="I3262" t="s">
        <v>275</v>
      </c>
      <c r="J3262" t="s">
        <v>743</v>
      </c>
      <c r="K3262" t="s">
        <v>35</v>
      </c>
      <c r="M3262" t="s">
        <v>228</v>
      </c>
      <c r="N3262" t="s">
        <v>34</v>
      </c>
      <c r="O3262">
        <v>3.14</v>
      </c>
      <c r="P3262" t="s">
        <v>745</v>
      </c>
      <c r="Q3262" s="49">
        <f>O3262*1000/'Transportation Calcs'!$B$44</f>
        <v>7.1990470738681492E-2</v>
      </c>
      <c r="R3262">
        <v>0</v>
      </c>
      <c r="S3262">
        <v>0</v>
      </c>
      <c r="T3262" t="s">
        <v>746</v>
      </c>
    </row>
    <row r="3263" spans="2:20" hidden="1" x14ac:dyDescent="0.45">
      <c r="B3263" s="29" t="s">
        <v>25</v>
      </c>
      <c r="C3263" s="29" t="s">
        <v>70</v>
      </c>
      <c r="D3263" s="29" t="s">
        <v>53</v>
      </c>
      <c r="F3263" t="s">
        <v>780</v>
      </c>
      <c r="G3263" t="s">
        <v>781</v>
      </c>
      <c r="H3263" t="s">
        <v>817</v>
      </c>
      <c r="I3263" t="s">
        <v>225</v>
      </c>
      <c r="J3263" t="s">
        <v>783</v>
      </c>
      <c r="K3263" t="s">
        <v>35</v>
      </c>
      <c r="L3263" t="s">
        <v>798</v>
      </c>
      <c r="M3263" t="s">
        <v>228</v>
      </c>
      <c r="N3263" t="s">
        <v>25</v>
      </c>
      <c r="O3263">
        <v>1.34</v>
      </c>
      <c r="P3263" t="s">
        <v>526</v>
      </c>
      <c r="Q3263" s="27">
        <f>O3263*km_per_mile*'Transportation Calcs'!$F$6</f>
        <v>9.8397394516349431E-4</v>
      </c>
      <c r="T3263" t="s">
        <v>527</v>
      </c>
    </row>
    <row r="3264" spans="2:20" hidden="1" x14ac:dyDescent="0.45">
      <c r="C3264" s="29" t="s">
        <v>70</v>
      </c>
      <c r="D3264" s="29" t="s">
        <v>55</v>
      </c>
      <c r="F3264" t="s">
        <v>780</v>
      </c>
      <c r="G3264" t="s">
        <v>781</v>
      </c>
      <c r="H3264" t="s">
        <v>815</v>
      </c>
      <c r="I3264" t="s">
        <v>225</v>
      </c>
      <c r="J3264" t="s">
        <v>783</v>
      </c>
      <c r="K3264" t="s">
        <v>524</v>
      </c>
      <c r="L3264" t="s">
        <v>816</v>
      </c>
      <c r="M3264" t="s">
        <v>228</v>
      </c>
      <c r="N3264" t="s">
        <v>240</v>
      </c>
      <c r="O3264" s="27">
        <v>3.3100000000000001E-6</v>
      </c>
      <c r="P3264" t="s">
        <v>526</v>
      </c>
      <c r="Q3264" s="27">
        <f>O3264*km_per_mile*'Transportation Calcs'!$E$6</f>
        <v>2.1196756159486255E-9</v>
      </c>
      <c r="T3264" t="s">
        <v>527</v>
      </c>
    </row>
    <row r="3265" spans="2:20" hidden="1" x14ac:dyDescent="0.45">
      <c r="C3265" s="29" t="s">
        <v>70</v>
      </c>
      <c r="D3265" s="29" t="s">
        <v>55</v>
      </c>
      <c r="F3265" t="s">
        <v>780</v>
      </c>
      <c r="G3265" t="s">
        <v>781</v>
      </c>
      <c r="H3265" t="s">
        <v>2014</v>
      </c>
      <c r="I3265" t="s">
        <v>275</v>
      </c>
      <c r="J3265" t="s">
        <v>783</v>
      </c>
      <c r="K3265" t="s">
        <v>524</v>
      </c>
      <c r="M3265" t="s">
        <v>228</v>
      </c>
      <c r="N3265" t="s">
        <v>400</v>
      </c>
      <c r="O3265">
        <v>0.66700000000000004</v>
      </c>
      <c r="P3265" t="s">
        <v>762</v>
      </c>
      <c r="Q3265" s="27">
        <f>O3265/'Transportation Calcs'!$B$39</f>
        <v>1.5845904743502988E-5</v>
      </c>
      <c r="R3265">
        <v>0.66700000000000004</v>
      </c>
      <c r="S3265">
        <v>0.32400000000000001</v>
      </c>
      <c r="T3265" t="s">
        <v>749</v>
      </c>
    </row>
    <row r="3266" spans="2:20" hidden="1" x14ac:dyDescent="0.45">
      <c r="C3266" s="29" t="s">
        <v>70</v>
      </c>
      <c r="D3266" s="29" t="s">
        <v>53</v>
      </c>
      <c r="F3266" t="s">
        <v>780</v>
      </c>
      <c r="G3266" t="s">
        <v>781</v>
      </c>
      <c r="H3266" t="s">
        <v>820</v>
      </c>
      <c r="I3266" t="s">
        <v>225</v>
      </c>
      <c r="J3266" t="s">
        <v>783</v>
      </c>
      <c r="K3266" t="s">
        <v>35</v>
      </c>
      <c r="L3266" t="s">
        <v>821</v>
      </c>
      <c r="M3266" t="s">
        <v>228</v>
      </c>
      <c r="N3266" t="s">
        <v>400</v>
      </c>
      <c r="O3266">
        <v>1.1999999999999999E-3</v>
      </c>
      <c r="P3266" t="s">
        <v>526</v>
      </c>
      <c r="Q3266" s="27">
        <f>O3266*km_per_mile*'Transportation Calcs'!$F$6</f>
        <v>8.81170697161338E-7</v>
      </c>
      <c r="T3266" t="s">
        <v>527</v>
      </c>
    </row>
    <row r="3267" spans="2:20" hidden="1" x14ac:dyDescent="0.45">
      <c r="C3267" s="29" t="s">
        <v>70</v>
      </c>
      <c r="D3267" s="29" t="s">
        <v>53</v>
      </c>
      <c r="F3267" t="s">
        <v>780</v>
      </c>
      <c r="G3267" t="s">
        <v>781</v>
      </c>
      <c r="H3267" t="s">
        <v>819</v>
      </c>
      <c r="I3267" t="s">
        <v>225</v>
      </c>
      <c r="J3267" t="s">
        <v>783</v>
      </c>
      <c r="K3267" t="s">
        <v>35</v>
      </c>
      <c r="L3267" t="s">
        <v>805</v>
      </c>
      <c r="M3267" t="s">
        <v>228</v>
      </c>
      <c r="N3267" t="s">
        <v>400</v>
      </c>
      <c r="O3267">
        <v>1.1999999999999999E-3</v>
      </c>
      <c r="P3267" t="s">
        <v>526</v>
      </c>
      <c r="Q3267" s="27">
        <f>O3267*km_per_mile*'Transportation Calcs'!$F$6</f>
        <v>8.81170697161338E-7</v>
      </c>
      <c r="T3267" t="s">
        <v>527</v>
      </c>
    </row>
    <row r="3268" spans="2:20" hidden="1" x14ac:dyDescent="0.45">
      <c r="B3268" s="29" t="s">
        <v>33</v>
      </c>
      <c r="C3268" s="29" t="s">
        <v>70</v>
      </c>
      <c r="D3268" s="29" t="s">
        <v>53</v>
      </c>
      <c r="F3268" t="s">
        <v>780</v>
      </c>
      <c r="G3268" t="s">
        <v>781</v>
      </c>
      <c r="H3268" t="s">
        <v>819</v>
      </c>
      <c r="I3268" t="s">
        <v>225</v>
      </c>
      <c r="J3268" t="s">
        <v>783</v>
      </c>
      <c r="K3268" t="s">
        <v>35</v>
      </c>
      <c r="L3268" t="s">
        <v>805</v>
      </c>
      <c r="M3268" t="s">
        <v>228</v>
      </c>
      <c r="N3268" t="s">
        <v>33</v>
      </c>
      <c r="O3268">
        <v>3.0000000000000001E-3</v>
      </c>
      <c r="P3268" t="s">
        <v>526</v>
      </c>
      <c r="Q3268" s="27">
        <f>O3268*km_per_mile*'Transportation Calcs'!$F$6</f>
        <v>2.2029267429033453E-6</v>
      </c>
      <c r="T3268" t="s">
        <v>527</v>
      </c>
    </row>
    <row r="3269" spans="2:20" hidden="1" x14ac:dyDescent="0.45">
      <c r="B3269" s="29" t="s">
        <v>24</v>
      </c>
      <c r="C3269" s="29" t="s">
        <v>70</v>
      </c>
      <c r="D3269" s="29" t="s">
        <v>53</v>
      </c>
      <c r="F3269" t="s">
        <v>780</v>
      </c>
      <c r="G3269" t="s">
        <v>781</v>
      </c>
      <c r="H3269" t="s">
        <v>819</v>
      </c>
      <c r="I3269" t="s">
        <v>225</v>
      </c>
      <c r="J3269" t="s">
        <v>783</v>
      </c>
      <c r="K3269" t="s">
        <v>35</v>
      </c>
      <c r="L3269" t="s">
        <v>805</v>
      </c>
      <c r="M3269" t="s">
        <v>228</v>
      </c>
      <c r="N3269" t="s">
        <v>261</v>
      </c>
      <c r="O3269">
        <v>0.14099999999999999</v>
      </c>
      <c r="P3269" t="s">
        <v>526</v>
      </c>
      <c r="Q3269" s="27">
        <f>O3269*km_per_mile*'Transportation Calcs'!$F$6</f>
        <v>1.0353755691645721E-4</v>
      </c>
      <c r="T3269" t="s">
        <v>527</v>
      </c>
    </row>
    <row r="3270" spans="2:20" hidden="1" x14ac:dyDescent="0.45">
      <c r="B3270" s="29" t="s">
        <v>25</v>
      </c>
      <c r="C3270" s="29" t="s">
        <v>70</v>
      </c>
      <c r="D3270" s="29" t="s">
        <v>53</v>
      </c>
      <c r="F3270" t="s">
        <v>780</v>
      </c>
      <c r="G3270" t="s">
        <v>781</v>
      </c>
      <c r="H3270" t="s">
        <v>819</v>
      </c>
      <c r="I3270" t="s">
        <v>225</v>
      </c>
      <c r="J3270" t="s">
        <v>783</v>
      </c>
      <c r="K3270" t="s">
        <v>35</v>
      </c>
      <c r="L3270" t="s">
        <v>805</v>
      </c>
      <c r="M3270" t="s">
        <v>228</v>
      </c>
      <c r="N3270" t="s">
        <v>25</v>
      </c>
      <c r="O3270">
        <v>0.57699999999999996</v>
      </c>
      <c r="P3270" t="s">
        <v>526</v>
      </c>
      <c r="Q3270" s="27">
        <f>O3270*km_per_mile*'Transportation Calcs'!$F$6</f>
        <v>4.2369624355174338E-4</v>
      </c>
      <c r="T3270" t="s">
        <v>527</v>
      </c>
    </row>
    <row r="3271" spans="2:20" hidden="1" x14ac:dyDescent="0.45">
      <c r="B3271" s="29" t="s">
        <v>24</v>
      </c>
      <c r="C3271" s="29" t="s">
        <v>70</v>
      </c>
      <c r="D3271" s="29" t="s">
        <v>55</v>
      </c>
      <c r="F3271" t="s">
        <v>780</v>
      </c>
      <c r="G3271" t="s">
        <v>781</v>
      </c>
      <c r="H3271" t="s">
        <v>824</v>
      </c>
      <c r="I3271" t="s">
        <v>225</v>
      </c>
      <c r="J3271" t="s">
        <v>783</v>
      </c>
      <c r="K3271" t="s">
        <v>524</v>
      </c>
      <c r="L3271" t="s">
        <v>825</v>
      </c>
      <c r="M3271" t="s">
        <v>228</v>
      </c>
      <c r="N3271" t="s">
        <v>261</v>
      </c>
      <c r="O3271">
        <v>0.189</v>
      </c>
      <c r="P3271" t="s">
        <v>526</v>
      </c>
      <c r="Q3271" s="27">
        <f>O3271*km_per_mile*'Transportation Calcs'!$E$6</f>
        <v>1.2103283728528406E-4</v>
      </c>
      <c r="T3271" t="s">
        <v>527</v>
      </c>
    </row>
    <row r="3272" spans="2:20" hidden="1" x14ac:dyDescent="0.45">
      <c r="B3272" s="29" t="s">
        <v>34</v>
      </c>
      <c r="C3272" s="29" t="s">
        <v>70</v>
      </c>
      <c r="D3272" s="29" t="s">
        <v>55</v>
      </c>
      <c r="F3272" t="s">
        <v>780</v>
      </c>
      <c r="G3272" t="s">
        <v>781</v>
      </c>
      <c r="H3272" t="s">
        <v>824</v>
      </c>
      <c r="I3272" t="s">
        <v>225</v>
      </c>
      <c r="J3272" t="s">
        <v>783</v>
      </c>
      <c r="K3272" t="s">
        <v>524</v>
      </c>
      <c r="L3272" t="s">
        <v>825</v>
      </c>
      <c r="M3272" t="s">
        <v>228</v>
      </c>
      <c r="N3272" t="s">
        <v>34</v>
      </c>
      <c r="O3272">
        <v>0.46400000000000002</v>
      </c>
      <c r="P3272" t="s">
        <v>526</v>
      </c>
      <c r="Q3272" s="27">
        <f>O3272*km_per_mile*'Transportation Calcs'!$E$6</f>
        <v>2.9713881746228467E-4</v>
      </c>
      <c r="T3272" t="s">
        <v>527</v>
      </c>
    </row>
    <row r="3273" spans="2:20" hidden="1" x14ac:dyDescent="0.45">
      <c r="B3273" s="29" t="s">
        <v>33</v>
      </c>
      <c r="C3273" s="29" t="s">
        <v>70</v>
      </c>
      <c r="D3273" s="29" t="s">
        <v>55</v>
      </c>
      <c r="F3273" t="s">
        <v>780</v>
      </c>
      <c r="G3273" t="s">
        <v>781</v>
      </c>
      <c r="H3273" t="s">
        <v>824</v>
      </c>
      <c r="I3273" t="s">
        <v>225</v>
      </c>
      <c r="J3273" t="s">
        <v>783</v>
      </c>
      <c r="K3273" t="s">
        <v>524</v>
      </c>
      <c r="L3273" t="s">
        <v>825</v>
      </c>
      <c r="M3273" t="s">
        <v>228</v>
      </c>
      <c r="N3273" t="s">
        <v>33</v>
      </c>
      <c r="O3273">
        <v>2.8000000000000001E-2</v>
      </c>
      <c r="P3273" t="s">
        <v>526</v>
      </c>
      <c r="Q3273" s="27">
        <f>O3273*km_per_mile*'Transportation Calcs'!$E$6</f>
        <v>1.7930790708930971E-5</v>
      </c>
      <c r="T3273" t="s">
        <v>527</v>
      </c>
    </row>
    <row r="3274" spans="2:20" hidden="1" x14ac:dyDescent="0.45">
      <c r="B3274" s="29" t="s">
        <v>26</v>
      </c>
      <c r="C3274" s="29" t="s">
        <v>70</v>
      </c>
      <c r="D3274" s="29" t="s">
        <v>55</v>
      </c>
      <c r="F3274" t="s">
        <v>780</v>
      </c>
      <c r="G3274" t="s">
        <v>781</v>
      </c>
      <c r="H3274" t="s">
        <v>824</v>
      </c>
      <c r="I3274" t="s">
        <v>225</v>
      </c>
      <c r="J3274" t="s">
        <v>783</v>
      </c>
      <c r="K3274" t="s">
        <v>524</v>
      </c>
      <c r="L3274" t="s">
        <v>825</v>
      </c>
      <c r="M3274" t="s">
        <v>228</v>
      </c>
      <c r="N3274" t="s">
        <v>26</v>
      </c>
      <c r="O3274">
        <v>0.129</v>
      </c>
      <c r="P3274" t="s">
        <v>526</v>
      </c>
      <c r="Q3274" s="27">
        <f>O3274*km_per_mile*'Transportation Calcs'!$E$6</f>
        <v>8.2609714337574831E-5</v>
      </c>
      <c r="T3274" t="s">
        <v>527</v>
      </c>
    </row>
    <row r="3275" spans="2:20" hidden="1" x14ac:dyDescent="0.45">
      <c r="B3275" s="29" t="s">
        <v>24</v>
      </c>
      <c r="C3275" s="29" t="s">
        <v>70</v>
      </c>
      <c r="D3275" s="29" t="s">
        <v>55</v>
      </c>
      <c r="F3275" t="s">
        <v>780</v>
      </c>
      <c r="G3275" t="s">
        <v>781</v>
      </c>
      <c r="H3275" t="s">
        <v>818</v>
      </c>
      <c r="I3275" t="s">
        <v>225</v>
      </c>
      <c r="J3275" t="s">
        <v>783</v>
      </c>
      <c r="K3275" t="s">
        <v>524</v>
      </c>
      <c r="L3275" t="s">
        <v>803</v>
      </c>
      <c r="M3275" t="s">
        <v>228</v>
      </c>
      <c r="N3275" t="s">
        <v>261</v>
      </c>
      <c r="O3275">
        <v>9.6000000000000002E-2</v>
      </c>
      <c r="P3275" t="s">
        <v>526</v>
      </c>
      <c r="Q3275" s="27">
        <f>O3275*km_per_mile*'Transportation Calcs'!$E$6</f>
        <v>6.1476996716334757E-5</v>
      </c>
      <c r="T3275" t="s">
        <v>527</v>
      </c>
    </row>
    <row r="3276" spans="2:20" hidden="1" x14ac:dyDescent="0.45">
      <c r="C3276" s="29" t="s">
        <v>70</v>
      </c>
      <c r="D3276" s="29" t="s">
        <v>55</v>
      </c>
      <c r="F3276" t="s">
        <v>780</v>
      </c>
      <c r="G3276" t="s">
        <v>781</v>
      </c>
      <c r="H3276" t="s">
        <v>2015</v>
      </c>
      <c r="I3276" t="s">
        <v>225</v>
      </c>
      <c r="J3276" t="s">
        <v>783</v>
      </c>
      <c r="K3276" t="s">
        <v>524</v>
      </c>
      <c r="L3276" t="s">
        <v>786</v>
      </c>
      <c r="M3276" t="s">
        <v>228</v>
      </c>
      <c r="N3276" t="s">
        <v>240</v>
      </c>
      <c r="O3276" s="27">
        <v>3.3100000000000001E-6</v>
      </c>
      <c r="P3276" t="s">
        <v>526</v>
      </c>
      <c r="Q3276" s="27">
        <f>O3276*km_per_mile*'Transportation Calcs'!$E$6</f>
        <v>2.1196756159486255E-9</v>
      </c>
      <c r="T3276" t="s">
        <v>527</v>
      </c>
    </row>
    <row r="3277" spans="2:20" hidden="1" x14ac:dyDescent="0.45">
      <c r="C3277" s="29" t="s">
        <v>70</v>
      </c>
      <c r="D3277" s="29" t="s">
        <v>55</v>
      </c>
      <c r="F3277" t="s">
        <v>780</v>
      </c>
      <c r="G3277" t="s">
        <v>781</v>
      </c>
      <c r="H3277" t="s">
        <v>822</v>
      </c>
      <c r="I3277" t="s">
        <v>225</v>
      </c>
      <c r="J3277" t="s">
        <v>783</v>
      </c>
      <c r="K3277" t="s">
        <v>524</v>
      </c>
      <c r="L3277" t="s">
        <v>823</v>
      </c>
      <c r="M3277" t="s">
        <v>228</v>
      </c>
      <c r="N3277" t="s">
        <v>240</v>
      </c>
      <c r="O3277" s="27">
        <v>3.3100000000000001E-6</v>
      </c>
      <c r="P3277" t="s">
        <v>526</v>
      </c>
      <c r="Q3277" s="27">
        <f>O3277*km_per_mile*'Transportation Calcs'!$E$6</f>
        <v>2.1196756159486255E-9</v>
      </c>
      <c r="T3277" t="s">
        <v>527</v>
      </c>
    </row>
    <row r="3278" spans="2:20" hidden="1" x14ac:dyDescent="0.45">
      <c r="B3278" s="29" t="s">
        <v>34</v>
      </c>
      <c r="C3278" s="29" t="s">
        <v>70</v>
      </c>
      <c r="D3278" s="29" t="s">
        <v>55</v>
      </c>
      <c r="F3278" t="s">
        <v>780</v>
      </c>
      <c r="G3278" t="s">
        <v>781</v>
      </c>
      <c r="H3278" t="s">
        <v>2016</v>
      </c>
      <c r="I3278" t="s">
        <v>225</v>
      </c>
      <c r="J3278" t="s">
        <v>783</v>
      </c>
      <c r="K3278" t="s">
        <v>524</v>
      </c>
      <c r="L3278" t="s">
        <v>2017</v>
      </c>
      <c r="M3278" t="s">
        <v>228</v>
      </c>
      <c r="N3278" t="s">
        <v>34</v>
      </c>
      <c r="O3278">
        <v>0.39800000000000002</v>
      </c>
      <c r="P3278" t="s">
        <v>526</v>
      </c>
      <c r="Q3278" s="27">
        <f>O3278*km_per_mile*'Transportation Calcs'!$E$6</f>
        <v>2.5487338221980455E-4</v>
      </c>
      <c r="T3278" t="s">
        <v>527</v>
      </c>
    </row>
    <row r="3279" spans="2:20" hidden="1" x14ac:dyDescent="0.45">
      <c r="B3279" s="29" t="s">
        <v>25</v>
      </c>
      <c r="C3279" s="29" t="s">
        <v>70</v>
      </c>
      <c r="D3279" s="29" t="s">
        <v>55</v>
      </c>
      <c r="F3279" t="s">
        <v>780</v>
      </c>
      <c r="G3279" t="s">
        <v>781</v>
      </c>
      <c r="H3279" t="s">
        <v>2016</v>
      </c>
      <c r="I3279" t="s">
        <v>225</v>
      </c>
      <c r="J3279" t="s">
        <v>783</v>
      </c>
      <c r="K3279" t="s">
        <v>524</v>
      </c>
      <c r="L3279" t="s">
        <v>2017</v>
      </c>
      <c r="M3279" t="s">
        <v>228</v>
      </c>
      <c r="N3279" t="s">
        <v>25</v>
      </c>
      <c r="O3279">
        <v>1.3</v>
      </c>
      <c r="P3279" t="s">
        <v>526</v>
      </c>
      <c r="Q3279" s="27">
        <f>O3279*km_per_mile*'Transportation Calcs'!$E$6</f>
        <v>8.3250099720036657E-4</v>
      </c>
      <c r="T3279" t="s">
        <v>527</v>
      </c>
    </row>
    <row r="3280" spans="2:20" hidden="1" x14ac:dyDescent="0.45">
      <c r="B3280" s="29" t="s">
        <v>26</v>
      </c>
      <c r="C3280" s="29" t="s">
        <v>70</v>
      </c>
      <c r="D3280" s="29" t="s">
        <v>55</v>
      </c>
      <c r="F3280" t="s">
        <v>780</v>
      </c>
      <c r="G3280" t="s">
        <v>781</v>
      </c>
      <c r="H3280" t="s">
        <v>2016</v>
      </c>
      <c r="I3280" t="s">
        <v>225</v>
      </c>
      <c r="J3280" t="s">
        <v>783</v>
      </c>
      <c r="K3280" t="s">
        <v>524</v>
      </c>
      <c r="L3280" t="s">
        <v>2017</v>
      </c>
      <c r="M3280" t="s">
        <v>228</v>
      </c>
      <c r="N3280" t="s">
        <v>26</v>
      </c>
      <c r="O3280">
        <v>6.4000000000000001E-2</v>
      </c>
      <c r="P3280" t="s">
        <v>526</v>
      </c>
      <c r="Q3280" s="27">
        <f>O3280*km_per_mile*'Transportation Calcs'!$E$6</f>
        <v>4.0984664477556507E-5</v>
      </c>
      <c r="T3280" t="s">
        <v>527</v>
      </c>
    </row>
    <row r="3281" spans="2:20" x14ac:dyDescent="0.45">
      <c r="B3281" s="29" t="s">
        <v>25</v>
      </c>
      <c r="C3281" s="29" t="s">
        <v>64</v>
      </c>
      <c r="D3281" s="29" t="s">
        <v>53</v>
      </c>
      <c r="F3281" t="s">
        <v>828</v>
      </c>
      <c r="G3281" t="s">
        <v>829</v>
      </c>
      <c r="H3281" t="s">
        <v>833</v>
      </c>
      <c r="I3281" t="s">
        <v>225</v>
      </c>
      <c r="J3281" t="s">
        <v>831</v>
      </c>
      <c r="K3281" t="s">
        <v>35</v>
      </c>
      <c r="L3281" t="s">
        <v>834</v>
      </c>
      <c r="M3281" t="s">
        <v>228</v>
      </c>
      <c r="N3281" t="s">
        <v>25</v>
      </c>
      <c r="O3281">
        <v>1.93</v>
      </c>
      <c r="P3281" t="s">
        <v>526</v>
      </c>
      <c r="Q3281">
        <f>O3281*km_per_mile*'Transportation Calcs'!$F$7</f>
        <v>1.7726937772278989E-3</v>
      </c>
      <c r="T3281" t="s">
        <v>527</v>
      </c>
    </row>
    <row r="3282" spans="2:20" x14ac:dyDescent="0.45">
      <c r="C3282" s="29" t="s">
        <v>64</v>
      </c>
      <c r="D3282" s="29" t="s">
        <v>53</v>
      </c>
      <c r="F3282" t="s">
        <v>828</v>
      </c>
      <c r="G3282" t="s">
        <v>829</v>
      </c>
      <c r="H3282" t="s">
        <v>830</v>
      </c>
      <c r="I3282" t="s">
        <v>225</v>
      </c>
      <c r="J3282" t="s">
        <v>831</v>
      </c>
      <c r="K3282" t="s">
        <v>35</v>
      </c>
      <c r="L3282" t="s">
        <v>832</v>
      </c>
      <c r="M3282" t="s">
        <v>228</v>
      </c>
      <c r="N3282" t="s">
        <v>240</v>
      </c>
      <c r="O3282" s="27">
        <v>7.8499999999999994E-6</v>
      </c>
      <c r="P3282" t="s">
        <v>526</v>
      </c>
      <c r="Q3282">
        <f>O3282*km_per_mile*'Transportation Calcs'!$F$7</f>
        <v>7.2101793529735776E-9</v>
      </c>
      <c r="T3282" t="s">
        <v>527</v>
      </c>
    </row>
    <row r="3283" spans="2:20" x14ac:dyDescent="0.45">
      <c r="C3283" s="29" t="s">
        <v>64</v>
      </c>
      <c r="D3283" s="29" t="s">
        <v>53</v>
      </c>
      <c r="F3283" t="s">
        <v>828</v>
      </c>
      <c r="G3283" t="s">
        <v>829</v>
      </c>
      <c r="H3283" t="s">
        <v>830</v>
      </c>
      <c r="I3283" t="s">
        <v>225</v>
      </c>
      <c r="J3283" t="s">
        <v>831</v>
      </c>
      <c r="K3283" t="s">
        <v>35</v>
      </c>
      <c r="L3283" t="s">
        <v>832</v>
      </c>
      <c r="M3283" t="s">
        <v>228</v>
      </c>
      <c r="N3283" t="s">
        <v>400</v>
      </c>
      <c r="O3283">
        <v>0.09</v>
      </c>
      <c r="P3283" t="s">
        <v>526</v>
      </c>
      <c r="Q3283">
        <f>O3283*km_per_mile*'Transportation Calcs'!$F$7</f>
        <v>8.2664476658295794E-5</v>
      </c>
      <c r="T3283" t="s">
        <v>527</v>
      </c>
    </row>
    <row r="3284" spans="2:20" x14ac:dyDescent="0.45">
      <c r="B3284" s="29" t="s">
        <v>34</v>
      </c>
      <c r="C3284" s="29" t="s">
        <v>64</v>
      </c>
      <c r="D3284" s="29" t="s">
        <v>53</v>
      </c>
      <c r="F3284" t="s">
        <v>828</v>
      </c>
      <c r="G3284" t="s">
        <v>829</v>
      </c>
      <c r="H3284" t="s">
        <v>2018</v>
      </c>
      <c r="I3284" t="s">
        <v>225</v>
      </c>
      <c r="J3284" t="s">
        <v>831</v>
      </c>
      <c r="K3284" t="s">
        <v>35</v>
      </c>
      <c r="L3284" t="s">
        <v>2019</v>
      </c>
      <c r="M3284" t="s">
        <v>228</v>
      </c>
      <c r="N3284" t="s">
        <v>34</v>
      </c>
      <c r="O3284">
        <v>0.48599999999999999</v>
      </c>
      <c r="P3284" t="s">
        <v>526</v>
      </c>
      <c r="Q3284">
        <f>O3284*km_per_mile*'Transportation Calcs'!$F$7</f>
        <v>4.4638817395479727E-4</v>
      </c>
      <c r="T3284" t="s">
        <v>527</v>
      </c>
    </row>
    <row r="3285" spans="2:20" x14ac:dyDescent="0.45">
      <c r="B3285" s="29" t="s">
        <v>25</v>
      </c>
      <c r="C3285" s="29" t="s">
        <v>64</v>
      </c>
      <c r="D3285" s="29" t="s">
        <v>53</v>
      </c>
      <c r="F3285" t="s">
        <v>828</v>
      </c>
      <c r="G3285" t="s">
        <v>829</v>
      </c>
      <c r="H3285" t="s">
        <v>2020</v>
      </c>
      <c r="I3285" t="s">
        <v>225</v>
      </c>
      <c r="J3285" t="s">
        <v>831</v>
      </c>
      <c r="K3285" t="s">
        <v>35</v>
      </c>
      <c r="L3285" t="s">
        <v>2021</v>
      </c>
      <c r="M3285" t="s">
        <v>228</v>
      </c>
      <c r="N3285" t="s">
        <v>25</v>
      </c>
      <c r="O3285">
        <v>1.38</v>
      </c>
      <c r="P3285" t="s">
        <v>526</v>
      </c>
      <c r="Q3285">
        <f>O3285*km_per_mile*'Transportation Calcs'!$F$7</f>
        <v>1.2675219754272021E-3</v>
      </c>
      <c r="T3285" t="s">
        <v>527</v>
      </c>
    </row>
    <row r="3286" spans="2:20" x14ac:dyDescent="0.45">
      <c r="B3286" s="29" t="s">
        <v>25</v>
      </c>
      <c r="C3286" s="29" t="s">
        <v>64</v>
      </c>
      <c r="D3286" s="29" t="s">
        <v>53</v>
      </c>
      <c r="F3286" t="s">
        <v>828</v>
      </c>
      <c r="G3286" t="s">
        <v>829</v>
      </c>
      <c r="H3286" t="s">
        <v>835</v>
      </c>
      <c r="I3286" t="s">
        <v>225</v>
      </c>
      <c r="J3286" t="s">
        <v>831</v>
      </c>
      <c r="K3286" t="s">
        <v>35</v>
      </c>
      <c r="L3286" t="s">
        <v>836</v>
      </c>
      <c r="M3286" t="s">
        <v>228</v>
      </c>
      <c r="N3286" t="s">
        <v>25</v>
      </c>
      <c r="O3286">
        <v>1.55</v>
      </c>
      <c r="P3286" t="s">
        <v>526</v>
      </c>
      <c r="Q3286">
        <f>O3286*km_per_mile*'Transportation Calcs'!$F$7</f>
        <v>1.4236659868928723E-3</v>
      </c>
      <c r="T3286" t="s">
        <v>527</v>
      </c>
    </row>
    <row r="3287" spans="2:20" x14ac:dyDescent="0.45">
      <c r="B3287" s="29" t="s">
        <v>26</v>
      </c>
      <c r="C3287" s="29" t="s">
        <v>64</v>
      </c>
      <c r="D3287" s="29" t="s">
        <v>53</v>
      </c>
      <c r="F3287" t="s">
        <v>828</v>
      </c>
      <c r="G3287" t="s">
        <v>829</v>
      </c>
      <c r="H3287" t="s">
        <v>833</v>
      </c>
      <c r="I3287" t="s">
        <v>225</v>
      </c>
      <c r="J3287" t="s">
        <v>831</v>
      </c>
      <c r="K3287" t="s">
        <v>35</v>
      </c>
      <c r="L3287" t="s">
        <v>834</v>
      </c>
      <c r="M3287" t="s">
        <v>228</v>
      </c>
      <c r="N3287" t="s">
        <v>26</v>
      </c>
      <c r="O3287">
        <v>10.7</v>
      </c>
      <c r="P3287" t="s">
        <v>526</v>
      </c>
      <c r="Q3287">
        <f>O3287*km_per_mile*'Transportation Calcs'!$F$7</f>
        <v>9.8278877804862767E-3</v>
      </c>
      <c r="T3287" t="s">
        <v>527</v>
      </c>
    </row>
    <row r="3288" spans="2:20" x14ac:dyDescent="0.45">
      <c r="B3288" s="29" t="s">
        <v>33</v>
      </c>
      <c r="C3288" s="29" t="s">
        <v>64</v>
      </c>
      <c r="D3288" s="29" t="s">
        <v>53</v>
      </c>
      <c r="F3288" t="s">
        <v>828</v>
      </c>
      <c r="G3288" t="s">
        <v>829</v>
      </c>
      <c r="H3288" t="s">
        <v>837</v>
      </c>
      <c r="I3288" t="s">
        <v>225</v>
      </c>
      <c r="J3288" t="s">
        <v>831</v>
      </c>
      <c r="K3288" t="s">
        <v>35</v>
      </c>
      <c r="L3288" t="s">
        <v>838</v>
      </c>
      <c r="M3288" t="s">
        <v>228</v>
      </c>
      <c r="N3288" t="s">
        <v>33</v>
      </c>
      <c r="O3288">
        <v>8.0000000000000002E-3</v>
      </c>
      <c r="P3288" t="s">
        <v>526</v>
      </c>
      <c r="Q3288">
        <f>O3288*km_per_mile*'Transportation Calcs'!$F$7</f>
        <v>7.3479534807374045E-6</v>
      </c>
      <c r="T3288" t="s">
        <v>527</v>
      </c>
    </row>
    <row r="3289" spans="2:20" x14ac:dyDescent="0.45">
      <c r="B3289" s="29" t="s">
        <v>24</v>
      </c>
      <c r="C3289" s="29" t="s">
        <v>64</v>
      </c>
      <c r="D3289" s="29" t="s">
        <v>53</v>
      </c>
      <c r="F3289" t="s">
        <v>828</v>
      </c>
      <c r="G3289" t="s">
        <v>829</v>
      </c>
      <c r="H3289" t="s">
        <v>843</v>
      </c>
      <c r="I3289" t="s">
        <v>225</v>
      </c>
      <c r="J3289" t="s">
        <v>831</v>
      </c>
      <c r="K3289" t="s">
        <v>35</v>
      </c>
      <c r="L3289" t="s">
        <v>844</v>
      </c>
      <c r="M3289" t="s">
        <v>228</v>
      </c>
      <c r="N3289" t="s">
        <v>261</v>
      </c>
      <c r="O3289">
        <v>0.53400000000000003</v>
      </c>
      <c r="P3289" t="s">
        <v>526</v>
      </c>
      <c r="Q3289">
        <f>O3289*km_per_mile*'Transportation Calcs'!$F$7</f>
        <v>4.904758948392218E-4</v>
      </c>
      <c r="T3289" t="s">
        <v>527</v>
      </c>
    </row>
    <row r="3290" spans="2:20" x14ac:dyDescent="0.45">
      <c r="C3290" s="29" t="s">
        <v>64</v>
      </c>
      <c r="D3290" s="29" t="s">
        <v>53</v>
      </c>
      <c r="F3290" t="s">
        <v>828</v>
      </c>
      <c r="G3290" t="s">
        <v>829</v>
      </c>
      <c r="H3290" t="s">
        <v>837</v>
      </c>
      <c r="I3290" t="s">
        <v>225</v>
      </c>
      <c r="J3290" t="s">
        <v>831</v>
      </c>
      <c r="K3290" t="s">
        <v>35</v>
      </c>
      <c r="L3290" t="s">
        <v>838</v>
      </c>
      <c r="M3290" t="s">
        <v>228</v>
      </c>
      <c r="N3290" t="s">
        <v>240</v>
      </c>
      <c r="O3290" s="27">
        <v>8.3599999999999996E-6</v>
      </c>
      <c r="P3290" t="s">
        <v>526</v>
      </c>
      <c r="Q3290">
        <f>O3290*km_per_mile*'Transportation Calcs'!$F$7</f>
        <v>7.6786113873705872E-9</v>
      </c>
      <c r="T3290" t="s">
        <v>527</v>
      </c>
    </row>
    <row r="3291" spans="2:20" x14ac:dyDescent="0.45">
      <c r="C3291" s="29" t="s">
        <v>64</v>
      </c>
      <c r="D3291" s="29" t="s">
        <v>53</v>
      </c>
      <c r="F3291" t="s">
        <v>828</v>
      </c>
      <c r="G3291" t="s">
        <v>829</v>
      </c>
      <c r="H3291" t="s">
        <v>2022</v>
      </c>
      <c r="I3291" t="s">
        <v>225</v>
      </c>
      <c r="J3291" t="s">
        <v>831</v>
      </c>
      <c r="K3291" t="s">
        <v>35</v>
      </c>
      <c r="L3291" t="s">
        <v>2023</v>
      </c>
      <c r="M3291" t="s">
        <v>228</v>
      </c>
      <c r="N3291" t="s">
        <v>400</v>
      </c>
      <c r="O3291">
        <v>2.8999999999999998E-3</v>
      </c>
      <c r="P3291" t="s">
        <v>526</v>
      </c>
      <c r="Q3291">
        <f>O3291*km_per_mile*'Transportation Calcs'!$F$7</f>
        <v>2.6636331367673086E-6</v>
      </c>
      <c r="T3291" t="s">
        <v>527</v>
      </c>
    </row>
    <row r="3292" spans="2:20" x14ac:dyDescent="0.45">
      <c r="B3292" s="29" t="s">
        <v>33</v>
      </c>
      <c r="C3292" s="29" t="s">
        <v>64</v>
      </c>
      <c r="D3292" s="29" t="s">
        <v>53</v>
      </c>
      <c r="F3292" t="s">
        <v>828</v>
      </c>
      <c r="G3292" t="s">
        <v>829</v>
      </c>
      <c r="H3292" t="s">
        <v>839</v>
      </c>
      <c r="I3292" t="s">
        <v>225</v>
      </c>
      <c r="J3292" t="s">
        <v>831</v>
      </c>
      <c r="K3292" t="s">
        <v>35</v>
      </c>
      <c r="L3292" t="s">
        <v>840</v>
      </c>
      <c r="M3292" t="s">
        <v>228</v>
      </c>
      <c r="N3292" t="s">
        <v>33</v>
      </c>
      <c r="O3292">
        <v>4.0000000000000001E-3</v>
      </c>
      <c r="P3292" t="s">
        <v>526</v>
      </c>
      <c r="Q3292">
        <f>O3292*km_per_mile*'Transportation Calcs'!$F$7</f>
        <v>3.6739767403687022E-6</v>
      </c>
      <c r="T3292" t="s">
        <v>527</v>
      </c>
    </row>
    <row r="3293" spans="2:20" x14ac:dyDescent="0.45">
      <c r="B3293" s="29" t="s">
        <v>26</v>
      </c>
      <c r="C3293" s="29" t="s">
        <v>64</v>
      </c>
      <c r="D3293" s="29" t="s">
        <v>53</v>
      </c>
      <c r="F3293" t="s">
        <v>828</v>
      </c>
      <c r="G3293" t="s">
        <v>829</v>
      </c>
      <c r="H3293" t="s">
        <v>2018</v>
      </c>
      <c r="I3293" t="s">
        <v>225</v>
      </c>
      <c r="J3293" t="s">
        <v>831</v>
      </c>
      <c r="K3293" t="s">
        <v>35</v>
      </c>
      <c r="L3293" t="s">
        <v>2019</v>
      </c>
      <c r="M3293" t="s">
        <v>228</v>
      </c>
      <c r="N3293" t="s">
        <v>26</v>
      </c>
      <c r="O3293">
        <v>1.51</v>
      </c>
      <c r="P3293" t="s">
        <v>526</v>
      </c>
      <c r="Q3293">
        <f>O3293*km_per_mile*'Transportation Calcs'!$F$7</f>
        <v>1.3869262194891852E-3</v>
      </c>
      <c r="T3293" t="s">
        <v>527</v>
      </c>
    </row>
    <row r="3294" spans="2:20" x14ac:dyDescent="0.45">
      <c r="C3294" s="29" t="s">
        <v>64</v>
      </c>
      <c r="D3294" s="29" t="s">
        <v>53</v>
      </c>
      <c r="F3294" t="s">
        <v>828</v>
      </c>
      <c r="G3294" t="s">
        <v>829</v>
      </c>
      <c r="H3294" t="s">
        <v>839</v>
      </c>
      <c r="I3294" t="s">
        <v>225</v>
      </c>
      <c r="J3294" t="s">
        <v>831</v>
      </c>
      <c r="K3294" t="s">
        <v>35</v>
      </c>
      <c r="L3294" t="s">
        <v>840</v>
      </c>
      <c r="M3294" t="s">
        <v>228</v>
      </c>
      <c r="N3294" t="s">
        <v>240</v>
      </c>
      <c r="O3294" s="27">
        <v>8.3899999999999993E-6</v>
      </c>
      <c r="P3294" t="s">
        <v>526</v>
      </c>
      <c r="Q3294">
        <f>O3294*km_per_mile*'Transportation Calcs'!$F$7</f>
        <v>7.7061662129233518E-9</v>
      </c>
      <c r="T3294" t="s">
        <v>527</v>
      </c>
    </row>
    <row r="3295" spans="2:20" x14ac:dyDescent="0.45">
      <c r="C3295" s="29" t="s">
        <v>64</v>
      </c>
      <c r="D3295" s="29" t="s">
        <v>53</v>
      </c>
      <c r="F3295" t="s">
        <v>828</v>
      </c>
      <c r="G3295" t="s">
        <v>829</v>
      </c>
      <c r="H3295" t="s">
        <v>2024</v>
      </c>
      <c r="I3295" t="s">
        <v>225</v>
      </c>
      <c r="J3295" t="s">
        <v>831</v>
      </c>
      <c r="K3295" t="s">
        <v>35</v>
      </c>
      <c r="L3295" t="s">
        <v>918</v>
      </c>
      <c r="M3295" t="s">
        <v>228</v>
      </c>
      <c r="N3295" t="s">
        <v>400</v>
      </c>
      <c r="O3295">
        <v>2.8999999999999998E-3</v>
      </c>
      <c r="P3295" t="s">
        <v>526</v>
      </c>
      <c r="Q3295">
        <f>O3295*km_per_mile*'Transportation Calcs'!$F$7</f>
        <v>2.6636331367673086E-6</v>
      </c>
      <c r="T3295" t="s">
        <v>527</v>
      </c>
    </row>
    <row r="3296" spans="2:20" x14ac:dyDescent="0.45">
      <c r="C3296" s="29" t="s">
        <v>64</v>
      </c>
      <c r="D3296" s="29" t="s">
        <v>53</v>
      </c>
      <c r="F3296" t="s">
        <v>828</v>
      </c>
      <c r="G3296" t="s">
        <v>829</v>
      </c>
      <c r="H3296" t="s">
        <v>2022</v>
      </c>
      <c r="I3296" t="s">
        <v>225</v>
      </c>
      <c r="J3296" t="s">
        <v>831</v>
      </c>
      <c r="K3296" t="s">
        <v>35</v>
      </c>
      <c r="L3296" t="s">
        <v>2023</v>
      </c>
      <c r="M3296" t="s">
        <v>228</v>
      </c>
      <c r="N3296" t="s">
        <v>240</v>
      </c>
      <c r="O3296" s="27">
        <v>8.0499999999999992E-6</v>
      </c>
      <c r="P3296" t="s">
        <v>526</v>
      </c>
      <c r="Q3296">
        <f>O3296*km_per_mile*'Transportation Calcs'!$F$7</f>
        <v>7.393878189992012E-9</v>
      </c>
      <c r="T3296" t="s">
        <v>527</v>
      </c>
    </row>
    <row r="3297" spans="1:20" x14ac:dyDescent="0.45">
      <c r="C3297" s="29" t="s">
        <v>64</v>
      </c>
      <c r="D3297" s="29" t="s">
        <v>53</v>
      </c>
      <c r="F3297" t="s">
        <v>828</v>
      </c>
      <c r="G3297" t="s">
        <v>829</v>
      </c>
      <c r="H3297" t="s">
        <v>843</v>
      </c>
      <c r="I3297" t="s">
        <v>225</v>
      </c>
      <c r="J3297" t="s">
        <v>831</v>
      </c>
      <c r="K3297" t="s">
        <v>35</v>
      </c>
      <c r="L3297" t="s">
        <v>844</v>
      </c>
      <c r="M3297" t="s">
        <v>228</v>
      </c>
      <c r="N3297" t="s">
        <v>240</v>
      </c>
      <c r="O3297" s="27">
        <v>1.5400000000000002E-5</v>
      </c>
      <c r="P3297" t="s">
        <v>526</v>
      </c>
      <c r="Q3297">
        <f>O3297*km_per_mile*'Transportation Calcs'!$F$7</f>
        <v>1.4144810450419505E-8</v>
      </c>
      <c r="T3297" t="s">
        <v>527</v>
      </c>
    </row>
    <row r="3298" spans="1:20" x14ac:dyDescent="0.45">
      <c r="C3298" s="29" t="s">
        <v>64</v>
      </c>
      <c r="D3298" s="29" t="s">
        <v>53</v>
      </c>
      <c r="F3298" t="s">
        <v>828</v>
      </c>
      <c r="G3298" t="s">
        <v>829</v>
      </c>
      <c r="H3298" t="s">
        <v>849</v>
      </c>
      <c r="I3298" t="s">
        <v>225</v>
      </c>
      <c r="J3298" t="s">
        <v>831</v>
      </c>
      <c r="K3298" t="s">
        <v>35</v>
      </c>
      <c r="L3298" t="s">
        <v>850</v>
      </c>
      <c r="M3298" t="s">
        <v>228</v>
      </c>
      <c r="N3298" t="s">
        <v>400</v>
      </c>
      <c r="O3298">
        <v>0.09</v>
      </c>
      <c r="P3298" t="s">
        <v>526</v>
      </c>
      <c r="Q3298">
        <f>O3298*km_per_mile*'Transportation Calcs'!$F$7</f>
        <v>8.2664476658295794E-5</v>
      </c>
      <c r="T3298" t="s">
        <v>527</v>
      </c>
    </row>
    <row r="3299" spans="1:20" x14ac:dyDescent="0.45">
      <c r="B3299" s="29" t="s">
        <v>33</v>
      </c>
      <c r="C3299" s="29" t="s">
        <v>64</v>
      </c>
      <c r="D3299" s="29" t="s">
        <v>53</v>
      </c>
      <c r="F3299" t="s">
        <v>828</v>
      </c>
      <c r="G3299" t="s">
        <v>829</v>
      </c>
      <c r="H3299" t="s">
        <v>841</v>
      </c>
      <c r="I3299" t="s">
        <v>225</v>
      </c>
      <c r="J3299" t="s">
        <v>831</v>
      </c>
      <c r="K3299" t="s">
        <v>35</v>
      </c>
      <c r="L3299" t="s">
        <v>842</v>
      </c>
      <c r="M3299" t="s">
        <v>228</v>
      </c>
      <c r="N3299" t="s">
        <v>33</v>
      </c>
      <c r="O3299">
        <v>1.2E-2</v>
      </c>
      <c r="P3299" t="s">
        <v>526</v>
      </c>
      <c r="Q3299">
        <f>O3299*km_per_mile*'Transportation Calcs'!$F$7</f>
        <v>1.1021930221106107E-5</v>
      </c>
      <c r="T3299" t="s">
        <v>527</v>
      </c>
    </row>
    <row r="3300" spans="1:20" x14ac:dyDescent="0.45">
      <c r="B3300" s="29" t="s">
        <v>24</v>
      </c>
      <c r="C3300" s="29" t="s">
        <v>64</v>
      </c>
      <c r="D3300" s="29" t="s">
        <v>53</v>
      </c>
      <c r="F3300" t="s">
        <v>828</v>
      </c>
      <c r="G3300" t="s">
        <v>829</v>
      </c>
      <c r="H3300" t="s">
        <v>837</v>
      </c>
      <c r="I3300" t="s">
        <v>225</v>
      </c>
      <c r="J3300" t="s">
        <v>831</v>
      </c>
      <c r="K3300" t="s">
        <v>35</v>
      </c>
      <c r="L3300" t="s">
        <v>838</v>
      </c>
      <c r="M3300" t="s">
        <v>228</v>
      </c>
      <c r="N3300" t="s">
        <v>261</v>
      </c>
      <c r="O3300">
        <v>0.32600000000000001</v>
      </c>
      <c r="P3300" t="s">
        <v>526</v>
      </c>
      <c r="Q3300">
        <f>O3300*km_per_mile*'Transportation Calcs'!$F$7</f>
        <v>2.9942910434004928E-4</v>
      </c>
      <c r="T3300" t="s">
        <v>527</v>
      </c>
    </row>
    <row r="3301" spans="1:20" x14ac:dyDescent="0.45">
      <c r="C3301" s="29" t="s">
        <v>64</v>
      </c>
      <c r="D3301" s="29" t="s">
        <v>53</v>
      </c>
      <c r="F3301" t="s">
        <v>828</v>
      </c>
      <c r="G3301" t="s">
        <v>829</v>
      </c>
      <c r="H3301" t="s">
        <v>847</v>
      </c>
      <c r="I3301" t="s">
        <v>225</v>
      </c>
      <c r="J3301" t="s">
        <v>831</v>
      </c>
      <c r="K3301" t="s">
        <v>35</v>
      </c>
      <c r="L3301" t="s">
        <v>848</v>
      </c>
      <c r="M3301" t="s">
        <v>228</v>
      </c>
      <c r="N3301" t="s">
        <v>400</v>
      </c>
      <c r="O3301">
        <v>2.8999999999999998E-3</v>
      </c>
      <c r="P3301" t="s">
        <v>526</v>
      </c>
      <c r="Q3301">
        <f>O3301*km_per_mile*'Transportation Calcs'!$F$7</f>
        <v>2.6636331367673086E-6</v>
      </c>
      <c r="T3301" t="s">
        <v>527</v>
      </c>
    </row>
    <row r="3302" spans="1:20" x14ac:dyDescent="0.45">
      <c r="B3302" s="29" t="s">
        <v>25</v>
      </c>
      <c r="C3302" s="29" t="s">
        <v>64</v>
      </c>
      <c r="D3302" s="29" t="s">
        <v>53</v>
      </c>
      <c r="F3302" t="s">
        <v>828</v>
      </c>
      <c r="G3302" t="s">
        <v>829</v>
      </c>
      <c r="H3302" t="s">
        <v>2025</v>
      </c>
      <c r="I3302" t="s">
        <v>225</v>
      </c>
      <c r="J3302" t="s">
        <v>831</v>
      </c>
      <c r="K3302" t="s">
        <v>35</v>
      </c>
      <c r="L3302" t="s">
        <v>922</v>
      </c>
      <c r="M3302" t="s">
        <v>228</v>
      </c>
      <c r="N3302" t="s">
        <v>25</v>
      </c>
      <c r="O3302">
        <v>1.49</v>
      </c>
      <c r="P3302" t="s">
        <v>526</v>
      </c>
      <c r="Q3302">
        <f>O3302*km_per_mile*'Transportation Calcs'!$F$7</f>
        <v>1.3685563357873414E-3</v>
      </c>
      <c r="T3302" t="s">
        <v>527</v>
      </c>
    </row>
    <row r="3303" spans="1:20" x14ac:dyDescent="0.45">
      <c r="B3303" s="29" t="s">
        <v>24</v>
      </c>
      <c r="C3303" s="29" t="s">
        <v>64</v>
      </c>
      <c r="D3303" s="29" t="s">
        <v>53</v>
      </c>
      <c r="F3303" t="s">
        <v>828</v>
      </c>
      <c r="G3303" t="s">
        <v>829</v>
      </c>
      <c r="H3303" t="s">
        <v>2025</v>
      </c>
      <c r="I3303" t="s">
        <v>225</v>
      </c>
      <c r="J3303" t="s">
        <v>831</v>
      </c>
      <c r="K3303" t="s">
        <v>35</v>
      </c>
      <c r="L3303" t="s">
        <v>922</v>
      </c>
      <c r="M3303" t="s">
        <v>228</v>
      </c>
      <c r="N3303" t="s">
        <v>261</v>
      </c>
      <c r="O3303">
        <v>0.27800000000000002</v>
      </c>
      <c r="P3303" t="s">
        <v>526</v>
      </c>
      <c r="Q3303">
        <f>O3303*km_per_mile*'Transportation Calcs'!$F$7</f>
        <v>2.553413834556248E-4</v>
      </c>
      <c r="T3303" t="s">
        <v>527</v>
      </c>
    </row>
    <row r="3304" spans="1:20" x14ac:dyDescent="0.45">
      <c r="B3304" s="29" t="s">
        <v>34</v>
      </c>
      <c r="C3304" s="29" t="s">
        <v>64</v>
      </c>
      <c r="D3304" s="29" t="s">
        <v>53</v>
      </c>
      <c r="F3304" t="s">
        <v>828</v>
      </c>
      <c r="G3304" t="s">
        <v>829</v>
      </c>
      <c r="H3304" t="s">
        <v>2025</v>
      </c>
      <c r="I3304" t="s">
        <v>225</v>
      </c>
      <c r="J3304" t="s">
        <v>831</v>
      </c>
      <c r="K3304" t="s">
        <v>35</v>
      </c>
      <c r="L3304" t="s">
        <v>922</v>
      </c>
      <c r="M3304" t="s">
        <v>228</v>
      </c>
      <c r="N3304" t="s">
        <v>34</v>
      </c>
      <c r="O3304">
        <v>0.48599999999999999</v>
      </c>
      <c r="P3304" t="s">
        <v>526</v>
      </c>
      <c r="Q3304">
        <f>O3304*km_per_mile*'Transportation Calcs'!$F$7</f>
        <v>4.4638817395479727E-4</v>
      </c>
      <c r="T3304" t="s">
        <v>527</v>
      </c>
    </row>
    <row r="3305" spans="1:20" x14ac:dyDescent="0.45">
      <c r="B3305" s="29" t="s">
        <v>24</v>
      </c>
      <c r="C3305" s="29" t="s">
        <v>64</v>
      </c>
      <c r="D3305" s="29" t="s">
        <v>53</v>
      </c>
      <c r="F3305" t="s">
        <v>828</v>
      </c>
      <c r="G3305" t="s">
        <v>829</v>
      </c>
      <c r="H3305" t="s">
        <v>847</v>
      </c>
      <c r="I3305" t="s">
        <v>225</v>
      </c>
      <c r="J3305" t="s">
        <v>831</v>
      </c>
      <c r="K3305" t="s">
        <v>35</v>
      </c>
      <c r="L3305" t="s">
        <v>848</v>
      </c>
      <c r="M3305" t="s">
        <v>228</v>
      </c>
      <c r="N3305" t="s">
        <v>261</v>
      </c>
      <c r="O3305">
        <v>0.01</v>
      </c>
      <c r="P3305" t="s">
        <v>526</v>
      </c>
      <c r="Q3305">
        <f>O3305*km_per_mile*'Transportation Calcs'!$F$7</f>
        <v>9.1849418509217547E-6</v>
      </c>
      <c r="T3305" t="s">
        <v>527</v>
      </c>
    </row>
    <row r="3306" spans="1:20" x14ac:dyDescent="0.45">
      <c r="B3306" s="29" t="s">
        <v>33</v>
      </c>
      <c r="C3306" s="29" t="s">
        <v>64</v>
      </c>
      <c r="D3306" s="29" t="s">
        <v>53</v>
      </c>
      <c r="F3306" t="s">
        <v>828</v>
      </c>
      <c r="G3306" t="s">
        <v>829</v>
      </c>
      <c r="H3306" t="s">
        <v>2020</v>
      </c>
      <c r="I3306" t="s">
        <v>225</v>
      </c>
      <c r="J3306" t="s">
        <v>831</v>
      </c>
      <c r="K3306" t="s">
        <v>35</v>
      </c>
      <c r="L3306" t="s">
        <v>2021</v>
      </c>
      <c r="M3306" t="s">
        <v>228</v>
      </c>
      <c r="N3306" t="s">
        <v>33</v>
      </c>
      <c r="O3306">
        <v>7.0000000000000001E-3</v>
      </c>
      <c r="P3306" t="s">
        <v>526</v>
      </c>
      <c r="Q3306">
        <f>O3306*km_per_mile*'Transportation Calcs'!$F$7</f>
        <v>6.4294592956452293E-6</v>
      </c>
      <c r="T3306" t="s">
        <v>527</v>
      </c>
    </row>
    <row r="3307" spans="1:20" x14ac:dyDescent="0.45">
      <c r="C3307" s="29" t="s">
        <v>64</v>
      </c>
      <c r="D3307" s="29" t="s">
        <v>53</v>
      </c>
      <c r="F3307" t="s">
        <v>828</v>
      </c>
      <c r="G3307" t="s">
        <v>829</v>
      </c>
      <c r="H3307" t="s">
        <v>847</v>
      </c>
      <c r="I3307" t="s">
        <v>225</v>
      </c>
      <c r="J3307" t="s">
        <v>831</v>
      </c>
      <c r="K3307" t="s">
        <v>35</v>
      </c>
      <c r="L3307" t="s">
        <v>848</v>
      </c>
      <c r="M3307" t="s">
        <v>228</v>
      </c>
      <c r="N3307" t="s">
        <v>240</v>
      </c>
      <c r="O3307" s="27">
        <v>1.06E-5</v>
      </c>
      <c r="P3307" t="s">
        <v>526</v>
      </c>
      <c r="Q3307">
        <f>O3307*km_per_mile*'Transportation Calcs'!$F$7</f>
        <v>9.7360383619770625E-9</v>
      </c>
      <c r="T3307" t="s">
        <v>527</v>
      </c>
    </row>
    <row r="3308" spans="1:20" x14ac:dyDescent="0.45">
      <c r="B3308" s="29" t="s">
        <v>25</v>
      </c>
      <c r="C3308" s="29" t="s">
        <v>64</v>
      </c>
      <c r="D3308" s="29" t="s">
        <v>53</v>
      </c>
      <c r="F3308" t="s">
        <v>828</v>
      </c>
      <c r="G3308" t="s">
        <v>829</v>
      </c>
      <c r="H3308" t="s">
        <v>2026</v>
      </c>
      <c r="I3308" t="s">
        <v>225</v>
      </c>
      <c r="J3308" t="s">
        <v>831</v>
      </c>
      <c r="K3308" t="s">
        <v>35</v>
      </c>
      <c r="L3308" t="s">
        <v>954</v>
      </c>
      <c r="M3308" t="s">
        <v>228</v>
      </c>
      <c r="N3308" t="s">
        <v>25</v>
      </c>
      <c r="O3308">
        <v>0.105</v>
      </c>
      <c r="P3308" t="s">
        <v>526</v>
      </c>
      <c r="Q3308">
        <f>O3308*km_per_mile*'Transportation Calcs'!$F$7</f>
        <v>9.6441889434678436E-5</v>
      </c>
      <c r="T3308" t="s">
        <v>527</v>
      </c>
    </row>
    <row r="3309" spans="1:20" x14ac:dyDescent="0.45">
      <c r="B3309" s="29" t="s">
        <v>34</v>
      </c>
      <c r="C3309" s="29" t="s">
        <v>64</v>
      </c>
      <c r="D3309" s="29" t="s">
        <v>53</v>
      </c>
      <c r="F3309" t="s">
        <v>828</v>
      </c>
      <c r="G3309" t="s">
        <v>829</v>
      </c>
      <c r="H3309" t="s">
        <v>2026</v>
      </c>
      <c r="I3309" t="s">
        <v>225</v>
      </c>
      <c r="J3309" t="s">
        <v>831</v>
      </c>
      <c r="K3309" t="s">
        <v>35</v>
      </c>
      <c r="L3309" t="s">
        <v>954</v>
      </c>
      <c r="M3309" t="s">
        <v>228</v>
      </c>
      <c r="N3309" t="s">
        <v>34</v>
      </c>
      <c r="O3309">
        <v>0.48599999999999999</v>
      </c>
      <c r="P3309" t="s">
        <v>526</v>
      </c>
      <c r="Q3309">
        <f>O3309*km_per_mile*'Transportation Calcs'!$F$7</f>
        <v>4.4638817395479727E-4</v>
      </c>
      <c r="T3309" t="s">
        <v>527</v>
      </c>
    </row>
    <row r="3310" spans="1:20" x14ac:dyDescent="0.45">
      <c r="B3310" s="29" t="s">
        <v>26</v>
      </c>
      <c r="C3310" s="29" t="s">
        <v>64</v>
      </c>
      <c r="D3310" s="29" t="s">
        <v>53</v>
      </c>
      <c r="F3310" t="s">
        <v>828</v>
      </c>
      <c r="G3310" t="s">
        <v>829</v>
      </c>
      <c r="H3310" t="s">
        <v>849</v>
      </c>
      <c r="I3310" t="s">
        <v>225</v>
      </c>
      <c r="J3310" t="s">
        <v>831</v>
      </c>
      <c r="K3310" t="s">
        <v>35</v>
      </c>
      <c r="L3310" t="s">
        <v>850</v>
      </c>
      <c r="M3310" t="s">
        <v>228</v>
      </c>
      <c r="N3310" t="s">
        <v>26</v>
      </c>
      <c r="O3310">
        <v>0.42199999999999999</v>
      </c>
      <c r="P3310" t="s">
        <v>526</v>
      </c>
      <c r="Q3310">
        <f>O3310*km_per_mile*'Transportation Calcs'!$F$7</f>
        <v>3.8760454610889812E-4</v>
      </c>
      <c r="T3310" t="s">
        <v>527</v>
      </c>
    </row>
    <row r="3311" spans="1:20" x14ac:dyDescent="0.45">
      <c r="B3311" s="29" t="s">
        <v>34</v>
      </c>
      <c r="C3311" s="29" t="s">
        <v>64</v>
      </c>
      <c r="D3311" s="29" t="s">
        <v>55</v>
      </c>
      <c r="F3311" t="s">
        <v>828</v>
      </c>
      <c r="G3311" t="s">
        <v>829</v>
      </c>
      <c r="H3311" t="s">
        <v>750</v>
      </c>
      <c r="I3311" t="s">
        <v>275</v>
      </c>
      <c r="J3311" t="s">
        <v>743</v>
      </c>
      <c r="K3311" t="s">
        <v>751</v>
      </c>
      <c r="M3311" t="s">
        <v>228</v>
      </c>
      <c r="N3311" t="s">
        <v>34</v>
      </c>
      <c r="O3311">
        <v>3.0609999999999999</v>
      </c>
      <c r="P3311" t="s">
        <v>745</v>
      </c>
      <c r="Q3311" s="27">
        <f>O3311*1000/'Transportation Calcs'!$B$39</f>
        <v>7.2720111574006957E-2</v>
      </c>
      <c r="R3311">
        <v>0</v>
      </c>
      <c r="S3311">
        <v>0</v>
      </c>
      <c r="T3311" t="s">
        <v>746</v>
      </c>
    </row>
    <row r="3312" spans="1:20" x14ac:dyDescent="0.45">
      <c r="A3312" s="29" t="s">
        <v>3065</v>
      </c>
      <c r="B3312" s="29" t="s">
        <v>34</v>
      </c>
      <c r="C3312" s="29" t="s">
        <v>64</v>
      </c>
      <c r="D3312" s="29" t="s">
        <v>197</v>
      </c>
      <c r="F3312" t="s">
        <v>828</v>
      </c>
      <c r="G3312" t="s">
        <v>829</v>
      </c>
      <c r="H3312" t="s">
        <v>764</v>
      </c>
      <c r="I3312" t="s">
        <v>275</v>
      </c>
      <c r="J3312" t="s">
        <v>743</v>
      </c>
      <c r="K3312" t="s">
        <v>765</v>
      </c>
      <c r="M3312" t="s">
        <v>228</v>
      </c>
      <c r="N3312" t="s">
        <v>34</v>
      </c>
      <c r="O3312">
        <v>3.0169999999999999</v>
      </c>
      <c r="P3312" t="s">
        <v>745</v>
      </c>
      <c r="Q3312" s="27">
        <f>O3312*1000/'Transportation Calcs'!$B$69</f>
        <v>6.287081992143953E-2</v>
      </c>
      <c r="R3312">
        <v>0</v>
      </c>
      <c r="S3312">
        <v>0</v>
      </c>
      <c r="T3312" t="s">
        <v>746</v>
      </c>
    </row>
    <row r="3313" spans="1:20" x14ac:dyDescent="0.45">
      <c r="B3313" s="29" t="s">
        <v>34</v>
      </c>
      <c r="C3313" s="29" t="s">
        <v>64</v>
      </c>
      <c r="D3313" s="29" t="s">
        <v>46</v>
      </c>
      <c r="F3313" t="s">
        <v>828</v>
      </c>
      <c r="G3313" t="s">
        <v>829</v>
      </c>
      <c r="H3313" t="s">
        <v>742</v>
      </c>
      <c r="I3313" t="s">
        <v>275</v>
      </c>
      <c r="J3313" t="s">
        <v>743</v>
      </c>
      <c r="K3313" t="s">
        <v>744</v>
      </c>
      <c r="M3313" t="s">
        <v>228</v>
      </c>
      <c r="N3313" t="s">
        <v>34</v>
      </c>
      <c r="O3313">
        <v>2.75</v>
      </c>
      <c r="P3313" t="s">
        <v>745</v>
      </c>
      <c r="Q3313" s="27">
        <f>O3313*1000/'Transportation Calcs'!$B$33</f>
        <v>5.4023647870244051E-2</v>
      </c>
      <c r="R3313">
        <v>0</v>
      </c>
      <c r="S3313">
        <v>0</v>
      </c>
      <c r="T3313" t="s">
        <v>746</v>
      </c>
    </row>
    <row r="3314" spans="1:20" x14ac:dyDescent="0.45">
      <c r="B3314" s="29" t="s">
        <v>34</v>
      </c>
      <c r="C3314" s="29" t="s">
        <v>64</v>
      </c>
      <c r="D3314" s="29" t="s">
        <v>55</v>
      </c>
      <c r="F3314" t="s">
        <v>828</v>
      </c>
      <c r="G3314" t="s">
        <v>829</v>
      </c>
      <c r="H3314" t="s">
        <v>752</v>
      </c>
      <c r="I3314" t="s">
        <v>275</v>
      </c>
      <c r="J3314" t="s">
        <v>743</v>
      </c>
      <c r="K3314" t="s">
        <v>753</v>
      </c>
      <c r="M3314" t="s">
        <v>228</v>
      </c>
      <c r="N3314" t="s">
        <v>34</v>
      </c>
      <c r="O3314">
        <v>3.125</v>
      </c>
      <c r="P3314" t="s">
        <v>745</v>
      </c>
      <c r="Q3314" s="27">
        <f>O3314*1000/'Transportation Calcs'!$B$39</f>
        <v>7.4240558206067217E-2</v>
      </c>
      <c r="R3314">
        <v>0</v>
      </c>
      <c r="S3314">
        <v>0</v>
      </c>
      <c r="T3314" t="s">
        <v>746</v>
      </c>
    </row>
    <row r="3315" spans="1:20" x14ac:dyDescent="0.45">
      <c r="B3315" s="29" t="s">
        <v>34</v>
      </c>
      <c r="C3315" s="29" t="s">
        <v>64</v>
      </c>
      <c r="D3315" s="29" t="s">
        <v>55</v>
      </c>
      <c r="F3315" t="s">
        <v>828</v>
      </c>
      <c r="G3315" t="s">
        <v>829</v>
      </c>
      <c r="H3315" t="s">
        <v>752</v>
      </c>
      <c r="I3315" t="s">
        <v>275</v>
      </c>
      <c r="J3315" t="s">
        <v>743</v>
      </c>
      <c r="K3315" t="s">
        <v>753</v>
      </c>
      <c r="M3315" t="s">
        <v>228</v>
      </c>
      <c r="N3315" t="s">
        <v>34</v>
      </c>
      <c r="O3315">
        <v>3.125</v>
      </c>
      <c r="P3315" t="s">
        <v>745</v>
      </c>
      <c r="Q3315" s="27">
        <f>O3315*1000/'Transportation Calcs'!$B$39</f>
        <v>7.4240558206067217E-2</v>
      </c>
      <c r="R3315">
        <v>0</v>
      </c>
      <c r="S3315">
        <v>0</v>
      </c>
      <c r="T3315" t="s">
        <v>746</v>
      </c>
    </row>
    <row r="3316" spans="1:20" x14ac:dyDescent="0.45">
      <c r="A3316" s="29" t="s">
        <v>3065</v>
      </c>
      <c r="B3316" s="29" t="s">
        <v>24</v>
      </c>
      <c r="C3316" s="29" t="s">
        <v>64</v>
      </c>
      <c r="D3316" s="29" t="s">
        <v>46</v>
      </c>
      <c r="F3316" t="s">
        <v>828</v>
      </c>
      <c r="G3316" t="s">
        <v>829</v>
      </c>
      <c r="H3316" t="s">
        <v>2027</v>
      </c>
      <c r="I3316" t="s">
        <v>275</v>
      </c>
      <c r="J3316" t="s">
        <v>831</v>
      </c>
      <c r="K3316" t="s">
        <v>856</v>
      </c>
      <c r="M3316" t="s">
        <v>228</v>
      </c>
      <c r="N3316" t="s">
        <v>261</v>
      </c>
      <c r="O3316">
        <v>0.26</v>
      </c>
      <c r="P3316" t="s">
        <v>762</v>
      </c>
      <c r="Q3316" s="27">
        <f>O3316/'Transportation Calcs'!$B$33</f>
        <v>5.1076903440958011E-6</v>
      </c>
      <c r="R3316">
        <v>0.1</v>
      </c>
      <c r="S3316">
        <v>0.67</v>
      </c>
      <c r="T3316" t="s">
        <v>749</v>
      </c>
    </row>
    <row r="3317" spans="1:20" x14ac:dyDescent="0.45">
      <c r="C3317" s="29" t="s">
        <v>64</v>
      </c>
      <c r="D3317" s="29" t="s">
        <v>46</v>
      </c>
      <c r="F3317" t="s">
        <v>828</v>
      </c>
      <c r="G3317" t="s">
        <v>829</v>
      </c>
      <c r="H3317" t="s">
        <v>2028</v>
      </c>
      <c r="I3317" t="s">
        <v>275</v>
      </c>
      <c r="J3317" t="s">
        <v>831</v>
      </c>
      <c r="K3317" t="s">
        <v>856</v>
      </c>
      <c r="M3317" t="s">
        <v>228</v>
      </c>
      <c r="N3317" t="s">
        <v>272</v>
      </c>
      <c r="P3317" t="s">
        <v>762</v>
      </c>
      <c r="Q3317" s="27">
        <f>O3317/'Transportation Calcs'!$B$33</f>
        <v>0</v>
      </c>
      <c r="R3317">
        <v>0</v>
      </c>
      <c r="S3317">
        <v>0</v>
      </c>
      <c r="T3317" t="s">
        <v>749</v>
      </c>
    </row>
    <row r="3318" spans="1:20" x14ac:dyDescent="0.45">
      <c r="C3318" s="29" t="s">
        <v>64</v>
      </c>
      <c r="D3318" s="29" t="s">
        <v>46</v>
      </c>
      <c r="F3318" t="s">
        <v>828</v>
      </c>
      <c r="G3318" t="s">
        <v>829</v>
      </c>
      <c r="H3318" t="s">
        <v>2028</v>
      </c>
      <c r="I3318" t="s">
        <v>275</v>
      </c>
      <c r="J3318" t="s">
        <v>831</v>
      </c>
      <c r="K3318" t="s">
        <v>856</v>
      </c>
      <c r="M3318" t="s">
        <v>228</v>
      </c>
      <c r="N3318" t="s">
        <v>358</v>
      </c>
      <c r="P3318" t="s">
        <v>762</v>
      </c>
      <c r="Q3318" s="27">
        <f>O3318/'Transportation Calcs'!$B$33</f>
        <v>0</v>
      </c>
      <c r="S3318">
        <v>0</v>
      </c>
      <c r="T3318" t="s">
        <v>749</v>
      </c>
    </row>
    <row r="3319" spans="1:20" x14ac:dyDescent="0.45">
      <c r="C3319" s="29" t="s">
        <v>64</v>
      </c>
      <c r="D3319" s="29" t="s">
        <v>46</v>
      </c>
      <c r="F3319" t="s">
        <v>828</v>
      </c>
      <c r="G3319" t="s">
        <v>829</v>
      </c>
      <c r="H3319" t="s">
        <v>2029</v>
      </c>
      <c r="I3319" t="s">
        <v>275</v>
      </c>
      <c r="J3319" t="s">
        <v>831</v>
      </c>
      <c r="K3319" t="s">
        <v>856</v>
      </c>
      <c r="M3319" t="s">
        <v>228</v>
      </c>
      <c r="N3319" t="s">
        <v>240</v>
      </c>
      <c r="P3319" t="s">
        <v>762</v>
      </c>
      <c r="Q3319" s="27">
        <f>O3319/'Transportation Calcs'!$B$33</f>
        <v>0</v>
      </c>
      <c r="R3319">
        <v>0</v>
      </c>
      <c r="S3319">
        <v>0</v>
      </c>
      <c r="T3319" t="s">
        <v>749</v>
      </c>
    </row>
    <row r="3320" spans="1:20" x14ac:dyDescent="0.45">
      <c r="B3320" s="29" t="s">
        <v>34</v>
      </c>
      <c r="C3320" s="29" t="s">
        <v>64</v>
      </c>
      <c r="D3320" s="29" t="s">
        <v>55</v>
      </c>
      <c r="F3320" t="s">
        <v>828</v>
      </c>
      <c r="G3320" t="s">
        <v>829</v>
      </c>
      <c r="H3320" t="s">
        <v>857</v>
      </c>
      <c r="I3320" t="s">
        <v>275</v>
      </c>
      <c r="J3320" t="s">
        <v>743</v>
      </c>
      <c r="K3320" t="s">
        <v>524</v>
      </c>
      <c r="M3320" t="s">
        <v>228</v>
      </c>
      <c r="N3320" t="s">
        <v>34</v>
      </c>
      <c r="O3320">
        <v>3.18</v>
      </c>
      <c r="P3320" t="s">
        <v>745</v>
      </c>
      <c r="Q3320" s="27">
        <f>O3320*1000/'Transportation Calcs'!$B$39</f>
        <v>7.5547192030493995E-2</v>
      </c>
      <c r="R3320">
        <v>0</v>
      </c>
      <c r="S3320">
        <v>0</v>
      </c>
      <c r="T3320" t="s">
        <v>746</v>
      </c>
    </row>
    <row r="3321" spans="1:20" x14ac:dyDescent="0.45">
      <c r="B3321" s="29" t="s">
        <v>34</v>
      </c>
      <c r="C3321" s="29" t="s">
        <v>64</v>
      </c>
      <c r="D3321" s="29" t="s">
        <v>55</v>
      </c>
      <c r="F3321" t="s">
        <v>828</v>
      </c>
      <c r="G3321" t="s">
        <v>829</v>
      </c>
      <c r="H3321" t="s">
        <v>857</v>
      </c>
      <c r="I3321" t="s">
        <v>275</v>
      </c>
      <c r="J3321" t="s">
        <v>743</v>
      </c>
      <c r="K3321" t="s">
        <v>524</v>
      </c>
      <c r="M3321" t="s">
        <v>228</v>
      </c>
      <c r="N3321" t="s">
        <v>34</v>
      </c>
      <c r="O3321">
        <v>3.18</v>
      </c>
      <c r="P3321" t="s">
        <v>745</v>
      </c>
      <c r="Q3321" s="27">
        <f>O3321*1000/'Transportation Calcs'!$B$39</f>
        <v>7.5547192030493995E-2</v>
      </c>
      <c r="R3321">
        <v>0</v>
      </c>
      <c r="S3321">
        <v>0</v>
      </c>
      <c r="T3321" t="s">
        <v>746</v>
      </c>
    </row>
    <row r="3322" spans="1:20" x14ac:dyDescent="0.45">
      <c r="C3322" s="29" t="s">
        <v>64</v>
      </c>
      <c r="D3322" s="29" t="s">
        <v>55</v>
      </c>
      <c r="F3322" t="s">
        <v>828</v>
      </c>
      <c r="G3322" t="s">
        <v>829</v>
      </c>
      <c r="H3322" t="s">
        <v>851</v>
      </c>
      <c r="I3322" t="s">
        <v>225</v>
      </c>
      <c r="J3322" t="s">
        <v>831</v>
      </c>
      <c r="K3322" t="s">
        <v>524</v>
      </c>
      <c r="L3322" t="s">
        <v>852</v>
      </c>
      <c r="M3322" t="s">
        <v>228</v>
      </c>
      <c r="N3322" t="s">
        <v>400</v>
      </c>
      <c r="O3322">
        <v>1.9E-3</v>
      </c>
      <c r="P3322" t="s">
        <v>526</v>
      </c>
      <c r="Q3322" s="27">
        <f>O3322*km_per_mile*'Transportation Calcs'!$E$7</f>
        <v>2.3224095663302092E-6</v>
      </c>
      <c r="T3322" t="s">
        <v>527</v>
      </c>
    </row>
    <row r="3323" spans="1:20" x14ac:dyDescent="0.45">
      <c r="B3323" s="29" t="s">
        <v>34</v>
      </c>
      <c r="C3323" s="29" t="s">
        <v>64</v>
      </c>
      <c r="D3323" s="29" t="s">
        <v>53</v>
      </c>
      <c r="F3323" t="s">
        <v>828</v>
      </c>
      <c r="G3323" t="s">
        <v>829</v>
      </c>
      <c r="H3323" t="s">
        <v>858</v>
      </c>
      <c r="I3323" t="s">
        <v>225</v>
      </c>
      <c r="J3323" t="s">
        <v>831</v>
      </c>
      <c r="K3323" t="s">
        <v>35</v>
      </c>
      <c r="L3323" t="s">
        <v>859</v>
      </c>
      <c r="M3323" t="s">
        <v>228</v>
      </c>
      <c r="N3323" t="s">
        <v>34</v>
      </c>
      <c r="O3323">
        <v>0.48599999999999999</v>
      </c>
      <c r="P3323" t="s">
        <v>526</v>
      </c>
      <c r="Q3323">
        <f>O3323*km_per_mile*'Transportation Calcs'!$F$7</f>
        <v>4.4638817395479727E-4</v>
      </c>
      <c r="T3323" t="s">
        <v>527</v>
      </c>
    </row>
    <row r="3324" spans="1:20" x14ac:dyDescent="0.45">
      <c r="B3324" s="29" t="s">
        <v>26</v>
      </c>
      <c r="C3324" s="29" t="s">
        <v>64</v>
      </c>
      <c r="D3324" s="29" t="s">
        <v>53</v>
      </c>
      <c r="F3324" t="s">
        <v>828</v>
      </c>
      <c r="G3324" t="s">
        <v>829</v>
      </c>
      <c r="H3324" t="s">
        <v>864</v>
      </c>
      <c r="I3324" t="s">
        <v>225</v>
      </c>
      <c r="J3324" t="s">
        <v>831</v>
      </c>
      <c r="K3324" t="s">
        <v>35</v>
      </c>
      <c r="L3324" t="s">
        <v>865</v>
      </c>
      <c r="M3324" t="s">
        <v>228</v>
      </c>
      <c r="N3324" t="s">
        <v>26</v>
      </c>
      <c r="O3324">
        <v>0.93300000000000005</v>
      </c>
      <c r="P3324" t="s">
        <v>526</v>
      </c>
      <c r="Q3324">
        <f>O3324*km_per_mile*'Transportation Calcs'!$F$7</f>
        <v>8.5695507469099987E-4</v>
      </c>
      <c r="T3324" t="s">
        <v>527</v>
      </c>
    </row>
    <row r="3325" spans="1:20" x14ac:dyDescent="0.45">
      <c r="C3325" s="29" t="s">
        <v>64</v>
      </c>
      <c r="D3325" s="29" t="s">
        <v>53</v>
      </c>
      <c r="F3325" t="s">
        <v>828</v>
      </c>
      <c r="G3325" t="s">
        <v>829</v>
      </c>
      <c r="H3325" t="s">
        <v>864</v>
      </c>
      <c r="I3325" t="s">
        <v>225</v>
      </c>
      <c r="J3325" t="s">
        <v>831</v>
      </c>
      <c r="K3325" t="s">
        <v>35</v>
      </c>
      <c r="L3325" t="s">
        <v>865</v>
      </c>
      <c r="M3325" t="s">
        <v>228</v>
      </c>
      <c r="N3325" t="s">
        <v>400</v>
      </c>
      <c r="O3325">
        <v>1.0999999999999999E-2</v>
      </c>
      <c r="P3325" t="s">
        <v>526</v>
      </c>
      <c r="Q3325">
        <f>O3325*km_per_mile*'Transportation Calcs'!$F$7</f>
        <v>1.0103436036013931E-5</v>
      </c>
      <c r="T3325" t="s">
        <v>527</v>
      </c>
    </row>
    <row r="3326" spans="1:20" x14ac:dyDescent="0.45">
      <c r="B3326" s="29" t="s">
        <v>25</v>
      </c>
      <c r="C3326" s="29" t="s">
        <v>64</v>
      </c>
      <c r="D3326" s="29" t="s">
        <v>53</v>
      </c>
      <c r="F3326" t="s">
        <v>828</v>
      </c>
      <c r="G3326" t="s">
        <v>829</v>
      </c>
      <c r="H3326" t="s">
        <v>858</v>
      </c>
      <c r="I3326" t="s">
        <v>225</v>
      </c>
      <c r="J3326" t="s">
        <v>831</v>
      </c>
      <c r="K3326" t="s">
        <v>35</v>
      </c>
      <c r="L3326" t="s">
        <v>859</v>
      </c>
      <c r="M3326" t="s">
        <v>228</v>
      </c>
      <c r="N3326" t="s">
        <v>25</v>
      </c>
      <c r="O3326">
        <v>4.7E-2</v>
      </c>
      <c r="P3326" t="s">
        <v>526</v>
      </c>
      <c r="Q3326">
        <f>O3326*km_per_mile*'Transportation Calcs'!$F$7</f>
        <v>4.3169226699332252E-5</v>
      </c>
      <c r="T3326" t="s">
        <v>527</v>
      </c>
    </row>
    <row r="3327" spans="1:20" x14ac:dyDescent="0.45">
      <c r="B3327" s="29" t="s">
        <v>26</v>
      </c>
      <c r="C3327" s="29" t="s">
        <v>64</v>
      </c>
      <c r="D3327" s="29" t="s">
        <v>53</v>
      </c>
      <c r="F3327" t="s">
        <v>828</v>
      </c>
      <c r="G3327" t="s">
        <v>829</v>
      </c>
      <c r="H3327" t="s">
        <v>866</v>
      </c>
      <c r="I3327" t="s">
        <v>225</v>
      </c>
      <c r="J3327" t="s">
        <v>831</v>
      </c>
      <c r="K3327" t="s">
        <v>35</v>
      </c>
      <c r="L3327" t="s">
        <v>867</v>
      </c>
      <c r="M3327" t="s">
        <v>228</v>
      </c>
      <c r="N3327" t="s">
        <v>26</v>
      </c>
      <c r="O3327">
        <v>4.7</v>
      </c>
      <c r="P3327" t="s">
        <v>526</v>
      </c>
      <c r="Q3327">
        <f>O3327*km_per_mile*'Transportation Calcs'!$F$7</f>
        <v>4.3169226699332252E-3</v>
      </c>
      <c r="T3327" t="s">
        <v>527</v>
      </c>
    </row>
    <row r="3328" spans="1:20" x14ac:dyDescent="0.45">
      <c r="B3328" s="29" t="s">
        <v>24</v>
      </c>
      <c r="C3328" s="29" t="s">
        <v>64</v>
      </c>
      <c r="D3328" s="29" t="s">
        <v>53</v>
      </c>
      <c r="F3328" t="s">
        <v>828</v>
      </c>
      <c r="G3328" t="s">
        <v>829</v>
      </c>
      <c r="H3328" t="s">
        <v>2030</v>
      </c>
      <c r="I3328" t="s">
        <v>225</v>
      </c>
      <c r="J3328" t="s">
        <v>831</v>
      </c>
      <c r="K3328" t="s">
        <v>35</v>
      </c>
      <c r="L3328" t="s">
        <v>937</v>
      </c>
      <c r="M3328" t="s">
        <v>228</v>
      </c>
      <c r="N3328" t="s">
        <v>261</v>
      </c>
      <c r="O3328">
        <v>0.193</v>
      </c>
      <c r="P3328" t="s">
        <v>526</v>
      </c>
      <c r="Q3328">
        <f>O3328*km_per_mile*'Transportation Calcs'!$F$7</f>
        <v>1.7726937772278989E-4</v>
      </c>
      <c r="T3328" t="s">
        <v>527</v>
      </c>
    </row>
    <row r="3329" spans="2:20" x14ac:dyDescent="0.45">
      <c r="B3329" s="29" t="s">
        <v>33</v>
      </c>
      <c r="C3329" s="29" t="s">
        <v>64</v>
      </c>
      <c r="D3329" s="29" t="s">
        <v>53</v>
      </c>
      <c r="F3329" t="s">
        <v>828</v>
      </c>
      <c r="G3329" t="s">
        <v>829</v>
      </c>
      <c r="H3329" t="s">
        <v>2030</v>
      </c>
      <c r="I3329" t="s">
        <v>225</v>
      </c>
      <c r="J3329" t="s">
        <v>831</v>
      </c>
      <c r="K3329" t="s">
        <v>35</v>
      </c>
      <c r="L3329" t="s">
        <v>937</v>
      </c>
      <c r="M3329" t="s">
        <v>228</v>
      </c>
      <c r="N3329" t="s">
        <v>33</v>
      </c>
      <c r="O3329">
        <v>5.0000000000000001E-3</v>
      </c>
      <c r="P3329" t="s">
        <v>526</v>
      </c>
      <c r="Q3329">
        <f>O3329*km_per_mile*'Transportation Calcs'!$F$7</f>
        <v>4.5924709254608774E-6</v>
      </c>
      <c r="T3329" t="s">
        <v>527</v>
      </c>
    </row>
    <row r="3330" spans="2:20" x14ac:dyDescent="0.45">
      <c r="B3330" s="29" t="s">
        <v>24</v>
      </c>
      <c r="C3330" s="29" t="s">
        <v>64</v>
      </c>
      <c r="D3330" s="29" t="s">
        <v>53</v>
      </c>
      <c r="F3330" t="s">
        <v>828</v>
      </c>
      <c r="G3330" t="s">
        <v>829</v>
      </c>
      <c r="H3330" t="s">
        <v>858</v>
      </c>
      <c r="I3330" t="s">
        <v>225</v>
      </c>
      <c r="J3330" t="s">
        <v>831</v>
      </c>
      <c r="K3330" t="s">
        <v>35</v>
      </c>
      <c r="L3330" t="s">
        <v>859</v>
      </c>
      <c r="M3330" t="s">
        <v>228</v>
      </c>
      <c r="N3330" t="s">
        <v>261</v>
      </c>
      <c r="O3330">
        <v>5.0000000000000001E-3</v>
      </c>
      <c r="P3330" t="s">
        <v>526</v>
      </c>
      <c r="Q3330">
        <f>O3330*km_per_mile*'Transportation Calcs'!$F$7</f>
        <v>4.5924709254608774E-6</v>
      </c>
      <c r="T3330" t="s">
        <v>527</v>
      </c>
    </row>
    <row r="3331" spans="2:20" x14ac:dyDescent="0.45">
      <c r="B3331" s="29" t="s">
        <v>24</v>
      </c>
      <c r="C3331" s="29" t="s">
        <v>64</v>
      </c>
      <c r="D3331" s="29" t="s">
        <v>53</v>
      </c>
      <c r="F3331" t="s">
        <v>828</v>
      </c>
      <c r="G3331" t="s">
        <v>829</v>
      </c>
      <c r="H3331" t="s">
        <v>868</v>
      </c>
      <c r="I3331" t="s">
        <v>225</v>
      </c>
      <c r="J3331" t="s">
        <v>831</v>
      </c>
      <c r="K3331" t="s">
        <v>35</v>
      </c>
      <c r="L3331" t="s">
        <v>869</v>
      </c>
      <c r="M3331" t="s">
        <v>228</v>
      </c>
      <c r="N3331" t="s">
        <v>261</v>
      </c>
      <c r="O3331">
        <v>0.123</v>
      </c>
      <c r="P3331" t="s">
        <v>526</v>
      </c>
      <c r="Q3331">
        <f>O3331*km_per_mile*'Transportation Calcs'!$F$7</f>
        <v>1.129747847663376E-4</v>
      </c>
      <c r="T3331" t="s">
        <v>527</v>
      </c>
    </row>
    <row r="3332" spans="2:20" x14ac:dyDescent="0.45">
      <c r="C3332" s="29" t="s">
        <v>64</v>
      </c>
      <c r="D3332" s="29" t="s">
        <v>53</v>
      </c>
      <c r="F3332" t="s">
        <v>828</v>
      </c>
      <c r="G3332" t="s">
        <v>829</v>
      </c>
      <c r="H3332" t="s">
        <v>868</v>
      </c>
      <c r="I3332" t="s">
        <v>225</v>
      </c>
      <c r="J3332" t="s">
        <v>831</v>
      </c>
      <c r="K3332" t="s">
        <v>35</v>
      </c>
      <c r="L3332" t="s">
        <v>869</v>
      </c>
      <c r="M3332" t="s">
        <v>228</v>
      </c>
      <c r="N3332" t="s">
        <v>400</v>
      </c>
      <c r="O3332">
        <v>2.8999999999999998E-3</v>
      </c>
      <c r="P3332" t="s">
        <v>526</v>
      </c>
      <c r="Q3332">
        <f>O3332*km_per_mile*'Transportation Calcs'!$F$7</f>
        <v>2.6636331367673086E-6</v>
      </c>
      <c r="T3332" t="s">
        <v>527</v>
      </c>
    </row>
    <row r="3333" spans="2:20" x14ac:dyDescent="0.45">
      <c r="C3333" s="29" t="s">
        <v>64</v>
      </c>
      <c r="D3333" s="29" t="s">
        <v>53</v>
      </c>
      <c r="F3333" t="s">
        <v>828</v>
      </c>
      <c r="G3333" t="s">
        <v>829</v>
      </c>
      <c r="H3333" t="s">
        <v>2030</v>
      </c>
      <c r="I3333" t="s">
        <v>225</v>
      </c>
      <c r="J3333" t="s">
        <v>831</v>
      </c>
      <c r="K3333" t="s">
        <v>35</v>
      </c>
      <c r="L3333" t="s">
        <v>937</v>
      </c>
      <c r="M3333" t="s">
        <v>228</v>
      </c>
      <c r="N3333" t="s">
        <v>240</v>
      </c>
      <c r="O3333" s="27">
        <v>5.4299999999999997E-6</v>
      </c>
      <c r="P3333" t="s">
        <v>526</v>
      </c>
      <c r="Q3333">
        <f>O3333*km_per_mile*'Transportation Calcs'!$F$7</f>
        <v>4.9874234250505134E-9</v>
      </c>
      <c r="T3333" t="s">
        <v>527</v>
      </c>
    </row>
    <row r="3334" spans="2:20" x14ac:dyDescent="0.45">
      <c r="C3334" s="29" t="s">
        <v>64</v>
      </c>
      <c r="D3334" s="29" t="s">
        <v>53</v>
      </c>
      <c r="F3334" t="s">
        <v>828</v>
      </c>
      <c r="G3334" t="s">
        <v>829</v>
      </c>
      <c r="H3334" t="s">
        <v>883</v>
      </c>
      <c r="I3334" t="s">
        <v>225</v>
      </c>
      <c r="J3334" t="s">
        <v>873</v>
      </c>
      <c r="K3334" t="s">
        <v>35</v>
      </c>
      <c r="L3334" t="s">
        <v>884</v>
      </c>
      <c r="M3334" t="s">
        <v>228</v>
      </c>
      <c r="N3334" t="s">
        <v>249</v>
      </c>
      <c r="O3334" s="27">
        <v>5.4500000000000003E-6</v>
      </c>
      <c r="P3334" t="s">
        <v>526</v>
      </c>
      <c r="Q3334">
        <f>O3334*km_per_mile*'Transportation Calcs'!$F$7</f>
        <v>5.0057933087523573E-9</v>
      </c>
      <c r="T3334" t="s">
        <v>527</v>
      </c>
    </row>
    <row r="3335" spans="2:20" x14ac:dyDescent="0.45">
      <c r="B3335" s="29" t="s">
        <v>43</v>
      </c>
      <c r="C3335" s="29" t="s">
        <v>64</v>
      </c>
      <c r="D3335" s="29" t="s">
        <v>53</v>
      </c>
      <c r="F3335" t="s">
        <v>828</v>
      </c>
      <c r="G3335" t="s">
        <v>829</v>
      </c>
      <c r="H3335" t="s">
        <v>872</v>
      </c>
      <c r="I3335" t="s">
        <v>225</v>
      </c>
      <c r="J3335" t="s">
        <v>873</v>
      </c>
      <c r="K3335" t="s">
        <v>35</v>
      </c>
      <c r="L3335" t="s">
        <v>874</v>
      </c>
      <c r="M3335" t="s">
        <v>228</v>
      </c>
      <c r="N3335" t="s">
        <v>28</v>
      </c>
      <c r="O3335">
        <v>2.3E-3</v>
      </c>
      <c r="P3335" t="s">
        <v>526</v>
      </c>
      <c r="Q3335" s="27">
        <f>O3335*km_per_mile*'Transportation Calcs'!$F$7</f>
        <v>2.1125366257120039E-6</v>
      </c>
      <c r="T3335" t="s">
        <v>536</v>
      </c>
    </row>
    <row r="3336" spans="2:20" x14ac:dyDescent="0.45">
      <c r="C3336" s="29" t="s">
        <v>64</v>
      </c>
      <c r="D3336" s="29" t="s">
        <v>53</v>
      </c>
      <c r="F3336" t="s">
        <v>828</v>
      </c>
      <c r="G3336" t="s">
        <v>829</v>
      </c>
      <c r="H3336" t="s">
        <v>875</v>
      </c>
      <c r="I3336" t="s">
        <v>225</v>
      </c>
      <c r="J3336" t="s">
        <v>873</v>
      </c>
      <c r="K3336" t="s">
        <v>35</v>
      </c>
      <c r="L3336" t="s">
        <v>876</v>
      </c>
      <c r="M3336" t="s">
        <v>228</v>
      </c>
      <c r="N3336" t="s">
        <v>272</v>
      </c>
      <c r="O3336" s="27">
        <v>1.3999999999999999E-6</v>
      </c>
      <c r="P3336" t="s">
        <v>526</v>
      </c>
      <c r="Q3336">
        <f>O3336*km_per_mile*'Transportation Calcs'!$F$7</f>
        <v>1.2858918591290458E-9</v>
      </c>
      <c r="T3336" t="s">
        <v>527</v>
      </c>
    </row>
    <row r="3337" spans="2:20" x14ac:dyDescent="0.45">
      <c r="C3337" s="29" t="s">
        <v>64</v>
      </c>
      <c r="D3337" s="29" t="s">
        <v>53</v>
      </c>
      <c r="F3337" t="s">
        <v>828</v>
      </c>
      <c r="G3337" t="s">
        <v>829</v>
      </c>
      <c r="H3337" t="s">
        <v>2031</v>
      </c>
      <c r="I3337" t="s">
        <v>225</v>
      </c>
      <c r="J3337" t="s">
        <v>873</v>
      </c>
      <c r="K3337" t="s">
        <v>35</v>
      </c>
      <c r="L3337" t="s">
        <v>940</v>
      </c>
      <c r="M3337" t="s">
        <v>228</v>
      </c>
      <c r="N3337" t="s">
        <v>272</v>
      </c>
      <c r="O3337" s="27">
        <v>1.3999999999999999E-6</v>
      </c>
      <c r="P3337" t="s">
        <v>526</v>
      </c>
      <c r="Q3337">
        <f>O3337*km_per_mile*'Transportation Calcs'!$F$7</f>
        <v>1.2858918591290458E-9</v>
      </c>
      <c r="T3337" t="s">
        <v>527</v>
      </c>
    </row>
    <row r="3338" spans="2:20" x14ac:dyDescent="0.45">
      <c r="C3338" s="29" t="s">
        <v>64</v>
      </c>
      <c r="D3338" s="29" t="s">
        <v>53</v>
      </c>
      <c r="F3338" t="s">
        <v>828</v>
      </c>
      <c r="G3338" t="s">
        <v>829</v>
      </c>
      <c r="H3338" t="s">
        <v>890</v>
      </c>
      <c r="I3338" t="s">
        <v>225</v>
      </c>
      <c r="J3338" t="s">
        <v>873</v>
      </c>
      <c r="K3338" t="s">
        <v>35</v>
      </c>
      <c r="L3338" t="s">
        <v>891</v>
      </c>
      <c r="M3338" t="s">
        <v>228</v>
      </c>
      <c r="N3338" t="s">
        <v>358</v>
      </c>
      <c r="O3338" s="27">
        <v>6.0900000000000001E-6</v>
      </c>
      <c r="P3338" t="s">
        <v>526</v>
      </c>
      <c r="Q3338">
        <f>O3338*km_per_mile*'Transportation Calcs'!$F$7</f>
        <v>5.593629587211349E-9</v>
      </c>
      <c r="T3338" t="s">
        <v>527</v>
      </c>
    </row>
    <row r="3339" spans="2:20" x14ac:dyDescent="0.45">
      <c r="C3339" s="29" t="s">
        <v>64</v>
      </c>
      <c r="D3339" s="29" t="s">
        <v>53</v>
      </c>
      <c r="F3339" t="s">
        <v>828</v>
      </c>
      <c r="G3339" t="s">
        <v>829</v>
      </c>
      <c r="H3339" t="s">
        <v>2032</v>
      </c>
      <c r="I3339" t="s">
        <v>225</v>
      </c>
      <c r="J3339" t="s">
        <v>873</v>
      </c>
      <c r="K3339" t="s">
        <v>35</v>
      </c>
      <c r="L3339" t="s">
        <v>901</v>
      </c>
      <c r="M3339" t="s">
        <v>228</v>
      </c>
      <c r="N3339" t="s">
        <v>358</v>
      </c>
      <c r="O3339" s="27">
        <v>6.0900000000000001E-6</v>
      </c>
      <c r="P3339" t="s">
        <v>526</v>
      </c>
      <c r="Q3339">
        <f>O3339*km_per_mile*'Transportation Calcs'!$F$7</f>
        <v>5.593629587211349E-9</v>
      </c>
      <c r="T3339" t="s">
        <v>527</v>
      </c>
    </row>
    <row r="3340" spans="2:20" x14ac:dyDescent="0.45">
      <c r="C3340" s="29" t="s">
        <v>64</v>
      </c>
      <c r="D3340" s="29" t="s">
        <v>53</v>
      </c>
      <c r="F3340" t="s">
        <v>828</v>
      </c>
      <c r="G3340" t="s">
        <v>829</v>
      </c>
      <c r="H3340" t="s">
        <v>2033</v>
      </c>
      <c r="I3340" t="s">
        <v>225</v>
      </c>
      <c r="J3340" t="s">
        <v>873</v>
      </c>
      <c r="K3340" t="s">
        <v>35</v>
      </c>
      <c r="L3340" t="s">
        <v>880</v>
      </c>
      <c r="M3340" t="s">
        <v>228</v>
      </c>
      <c r="N3340" t="s">
        <v>358</v>
      </c>
      <c r="O3340" s="27">
        <v>6.0900000000000001E-6</v>
      </c>
      <c r="P3340" t="s">
        <v>526</v>
      </c>
      <c r="Q3340">
        <f>O3340*km_per_mile*'Transportation Calcs'!$F$7</f>
        <v>5.593629587211349E-9</v>
      </c>
      <c r="T3340" t="s">
        <v>527</v>
      </c>
    </row>
    <row r="3341" spans="2:20" x14ac:dyDescent="0.45">
      <c r="C3341" s="29" t="s">
        <v>64</v>
      </c>
      <c r="D3341" s="29" t="s">
        <v>53</v>
      </c>
      <c r="F3341" t="s">
        <v>828</v>
      </c>
      <c r="G3341" t="s">
        <v>829</v>
      </c>
      <c r="H3341" t="s">
        <v>2034</v>
      </c>
      <c r="I3341" t="s">
        <v>225</v>
      </c>
      <c r="J3341" t="s">
        <v>873</v>
      </c>
      <c r="K3341" t="s">
        <v>35</v>
      </c>
      <c r="L3341" t="s">
        <v>896</v>
      </c>
      <c r="M3341" t="s">
        <v>228</v>
      </c>
      <c r="N3341" t="s">
        <v>358</v>
      </c>
      <c r="O3341" s="27">
        <v>6.0900000000000001E-6</v>
      </c>
      <c r="P3341" t="s">
        <v>526</v>
      </c>
      <c r="Q3341">
        <f>O3341*km_per_mile*'Transportation Calcs'!$F$7</f>
        <v>5.593629587211349E-9</v>
      </c>
      <c r="T3341" t="s">
        <v>527</v>
      </c>
    </row>
    <row r="3342" spans="2:20" x14ac:dyDescent="0.45">
      <c r="C3342" s="29" t="s">
        <v>64</v>
      </c>
      <c r="D3342" s="29" t="s">
        <v>53</v>
      </c>
      <c r="F3342" t="s">
        <v>828</v>
      </c>
      <c r="G3342" t="s">
        <v>829</v>
      </c>
      <c r="H3342" t="s">
        <v>892</v>
      </c>
      <c r="I3342" t="s">
        <v>225</v>
      </c>
      <c r="J3342" t="s">
        <v>873</v>
      </c>
      <c r="K3342" t="s">
        <v>35</v>
      </c>
      <c r="L3342" t="s">
        <v>893</v>
      </c>
      <c r="M3342" t="s">
        <v>228</v>
      </c>
      <c r="N3342" t="s">
        <v>249</v>
      </c>
      <c r="O3342" s="27">
        <v>5.4500000000000003E-6</v>
      </c>
      <c r="P3342" t="s">
        <v>526</v>
      </c>
      <c r="Q3342">
        <f>O3342*km_per_mile*'Transportation Calcs'!$F$7</f>
        <v>5.0057933087523573E-9</v>
      </c>
      <c r="T3342" t="s">
        <v>527</v>
      </c>
    </row>
    <row r="3343" spans="2:20" x14ac:dyDescent="0.45">
      <c r="C3343" s="29" t="s">
        <v>64</v>
      </c>
      <c r="D3343" s="29" t="s">
        <v>53</v>
      </c>
      <c r="F3343" t="s">
        <v>828</v>
      </c>
      <c r="G3343" t="s">
        <v>829</v>
      </c>
      <c r="H3343" t="s">
        <v>2035</v>
      </c>
      <c r="I3343" t="s">
        <v>225</v>
      </c>
      <c r="J3343" t="s">
        <v>873</v>
      </c>
      <c r="K3343" t="s">
        <v>35</v>
      </c>
      <c r="L3343" t="s">
        <v>2036</v>
      </c>
      <c r="M3343" t="s">
        <v>228</v>
      </c>
      <c r="N3343" t="s">
        <v>272</v>
      </c>
      <c r="O3343" s="27">
        <v>1.3999999999999999E-6</v>
      </c>
      <c r="P3343" t="s">
        <v>526</v>
      </c>
      <c r="Q3343">
        <f>O3343*km_per_mile*'Transportation Calcs'!$F$7</f>
        <v>1.2858918591290458E-9</v>
      </c>
      <c r="T3343" t="s">
        <v>527</v>
      </c>
    </row>
    <row r="3344" spans="2:20" x14ac:dyDescent="0.45">
      <c r="B3344" s="29" t="s">
        <v>24</v>
      </c>
      <c r="C3344" s="29" t="s">
        <v>64</v>
      </c>
      <c r="D3344" s="29" t="s">
        <v>53</v>
      </c>
      <c r="F3344" t="s">
        <v>828</v>
      </c>
      <c r="G3344" t="s">
        <v>829</v>
      </c>
      <c r="H3344" t="s">
        <v>894</v>
      </c>
      <c r="I3344" t="s">
        <v>225</v>
      </c>
      <c r="J3344" t="s">
        <v>873</v>
      </c>
      <c r="K3344" t="s">
        <v>35</v>
      </c>
      <c r="L3344" t="s">
        <v>893</v>
      </c>
      <c r="M3344" t="s">
        <v>228</v>
      </c>
      <c r="N3344" t="s">
        <v>261</v>
      </c>
      <c r="O3344">
        <v>0.39900000000000002</v>
      </c>
      <c r="P3344" t="s">
        <v>526</v>
      </c>
      <c r="Q3344">
        <f>O3344*km_per_mile*'Transportation Calcs'!$F$7</f>
        <v>3.6647917985177807E-4</v>
      </c>
      <c r="T3344" t="s">
        <v>527</v>
      </c>
    </row>
    <row r="3345" spans="2:20" x14ac:dyDescent="0.45">
      <c r="B3345" s="29" t="s">
        <v>34</v>
      </c>
      <c r="C3345" s="29" t="s">
        <v>64</v>
      </c>
      <c r="D3345" s="29" t="s">
        <v>53</v>
      </c>
      <c r="F3345" t="s">
        <v>828</v>
      </c>
      <c r="G3345" t="s">
        <v>829</v>
      </c>
      <c r="H3345" t="s">
        <v>2037</v>
      </c>
      <c r="I3345" t="s">
        <v>225</v>
      </c>
      <c r="J3345" t="s">
        <v>873</v>
      </c>
      <c r="K3345" t="s">
        <v>35</v>
      </c>
      <c r="L3345" t="s">
        <v>2036</v>
      </c>
      <c r="M3345" t="s">
        <v>228</v>
      </c>
      <c r="N3345" t="s">
        <v>34</v>
      </c>
      <c r="O3345">
        <v>0.59599999999999997</v>
      </c>
      <c r="P3345" t="s">
        <v>526</v>
      </c>
      <c r="Q3345">
        <f>O3345*km_per_mile*'Transportation Calcs'!$F$7</f>
        <v>5.4742253431493658E-4</v>
      </c>
      <c r="T3345" t="s">
        <v>527</v>
      </c>
    </row>
    <row r="3346" spans="2:20" x14ac:dyDescent="0.45">
      <c r="B3346" s="29" t="s">
        <v>33</v>
      </c>
      <c r="C3346" s="29" t="s">
        <v>64</v>
      </c>
      <c r="D3346" s="29" t="s">
        <v>53</v>
      </c>
      <c r="F3346" t="s">
        <v>828</v>
      </c>
      <c r="G3346" t="s">
        <v>829</v>
      </c>
      <c r="H3346" t="s">
        <v>897</v>
      </c>
      <c r="I3346" t="s">
        <v>225</v>
      </c>
      <c r="J3346" t="s">
        <v>873</v>
      </c>
      <c r="K3346" t="s">
        <v>35</v>
      </c>
      <c r="L3346" t="s">
        <v>882</v>
      </c>
      <c r="M3346" t="s">
        <v>228</v>
      </c>
      <c r="N3346" t="s">
        <v>33</v>
      </c>
      <c r="O3346">
        <v>8.9999999999999993E-3</v>
      </c>
      <c r="P3346" t="s">
        <v>526</v>
      </c>
      <c r="Q3346">
        <f>O3346*km_per_mile*'Transportation Calcs'!$F$7</f>
        <v>8.2664476658295787E-6</v>
      </c>
      <c r="T3346" t="s">
        <v>527</v>
      </c>
    </row>
    <row r="3347" spans="2:20" x14ac:dyDescent="0.45">
      <c r="B3347" s="29" t="s">
        <v>33</v>
      </c>
      <c r="C3347" s="29" t="s">
        <v>64</v>
      </c>
      <c r="D3347" s="29" t="s">
        <v>53</v>
      </c>
      <c r="F3347" t="s">
        <v>828</v>
      </c>
      <c r="G3347" t="s">
        <v>829</v>
      </c>
      <c r="H3347" t="s">
        <v>879</v>
      </c>
      <c r="I3347" t="s">
        <v>225</v>
      </c>
      <c r="J3347" t="s">
        <v>873</v>
      </c>
      <c r="K3347" t="s">
        <v>35</v>
      </c>
      <c r="L3347" t="s">
        <v>880</v>
      </c>
      <c r="M3347" t="s">
        <v>228</v>
      </c>
      <c r="N3347" t="s">
        <v>33</v>
      </c>
      <c r="O3347">
        <v>2.9000000000000001E-2</v>
      </c>
      <c r="P3347" t="s">
        <v>526</v>
      </c>
      <c r="Q3347">
        <f>O3347*km_per_mile*'Transportation Calcs'!$F$7</f>
        <v>2.6636331367673092E-5</v>
      </c>
      <c r="T3347" t="s">
        <v>527</v>
      </c>
    </row>
    <row r="3348" spans="2:20" x14ac:dyDescent="0.45">
      <c r="B3348" s="29" t="s">
        <v>25</v>
      </c>
      <c r="C3348" s="29" t="s">
        <v>64</v>
      </c>
      <c r="D3348" s="29" t="s">
        <v>53</v>
      </c>
      <c r="F3348" t="s">
        <v>828</v>
      </c>
      <c r="G3348" t="s">
        <v>829</v>
      </c>
      <c r="H3348" t="s">
        <v>897</v>
      </c>
      <c r="I3348" t="s">
        <v>225</v>
      </c>
      <c r="J3348" t="s">
        <v>873</v>
      </c>
      <c r="K3348" t="s">
        <v>35</v>
      </c>
      <c r="L3348" t="s">
        <v>882</v>
      </c>
      <c r="M3348" t="s">
        <v>228</v>
      </c>
      <c r="N3348" t="s">
        <v>25</v>
      </c>
      <c r="O3348">
        <v>1.85</v>
      </c>
      <c r="P3348" t="s">
        <v>526</v>
      </c>
      <c r="Q3348">
        <f>O3348*km_per_mile*'Transportation Calcs'!$F$7</f>
        <v>1.6992142424205249E-3</v>
      </c>
      <c r="T3348" t="s">
        <v>527</v>
      </c>
    </row>
    <row r="3349" spans="2:20" x14ac:dyDescent="0.45">
      <c r="C3349" s="29" t="s">
        <v>64</v>
      </c>
      <c r="D3349" s="29" t="s">
        <v>53</v>
      </c>
      <c r="F3349" t="s">
        <v>828</v>
      </c>
      <c r="G3349" t="s">
        <v>829</v>
      </c>
      <c r="H3349" t="s">
        <v>897</v>
      </c>
      <c r="I3349" t="s">
        <v>225</v>
      </c>
      <c r="J3349" t="s">
        <v>873</v>
      </c>
      <c r="K3349" t="s">
        <v>35</v>
      </c>
      <c r="L3349" t="s">
        <v>882</v>
      </c>
      <c r="M3349" t="s">
        <v>228</v>
      </c>
      <c r="N3349" t="s">
        <v>240</v>
      </c>
      <c r="O3349" s="27">
        <v>1.26E-5</v>
      </c>
      <c r="P3349" t="s">
        <v>526</v>
      </c>
      <c r="Q3349">
        <f>O3349*km_per_mile*'Transportation Calcs'!$F$7</f>
        <v>1.1573026732161412E-8</v>
      </c>
      <c r="T3349" t="s">
        <v>527</v>
      </c>
    </row>
    <row r="3350" spans="2:20" x14ac:dyDescent="0.45">
      <c r="B3350" s="29" t="s">
        <v>25</v>
      </c>
      <c r="C3350" s="29" t="s">
        <v>64</v>
      </c>
      <c r="D3350" s="29" t="s">
        <v>53</v>
      </c>
      <c r="F3350" t="s">
        <v>828</v>
      </c>
      <c r="G3350" t="s">
        <v>829</v>
      </c>
      <c r="H3350" t="s">
        <v>2037</v>
      </c>
      <c r="I3350" t="s">
        <v>225</v>
      </c>
      <c r="J3350" t="s">
        <v>873</v>
      </c>
      <c r="K3350" t="s">
        <v>35</v>
      </c>
      <c r="L3350" t="s">
        <v>2036</v>
      </c>
      <c r="M3350" t="s">
        <v>228</v>
      </c>
      <c r="N3350" t="s">
        <v>25</v>
      </c>
      <c r="O3350">
        <v>1.6</v>
      </c>
      <c r="P3350" t="s">
        <v>526</v>
      </c>
      <c r="Q3350">
        <f>O3350*km_per_mile*'Transportation Calcs'!$F$7</f>
        <v>1.469590696147481E-3</v>
      </c>
      <c r="T3350" t="s">
        <v>527</v>
      </c>
    </row>
    <row r="3351" spans="2:20" x14ac:dyDescent="0.45">
      <c r="B3351" s="29" t="s">
        <v>24</v>
      </c>
      <c r="C3351" s="29" t="s">
        <v>64</v>
      </c>
      <c r="D3351" s="29" t="s">
        <v>53</v>
      </c>
      <c r="F3351" t="s">
        <v>828</v>
      </c>
      <c r="G3351" t="s">
        <v>829</v>
      </c>
      <c r="H3351" t="s">
        <v>2037</v>
      </c>
      <c r="I3351" t="s">
        <v>225</v>
      </c>
      <c r="J3351" t="s">
        <v>873</v>
      </c>
      <c r="K3351" t="s">
        <v>35</v>
      </c>
      <c r="L3351" t="s">
        <v>2036</v>
      </c>
      <c r="M3351" t="s">
        <v>228</v>
      </c>
      <c r="N3351" t="s">
        <v>261</v>
      </c>
      <c r="O3351">
        <v>0.41599999999999998</v>
      </c>
      <c r="P3351" t="s">
        <v>526</v>
      </c>
      <c r="Q3351">
        <f>O3351*km_per_mile*'Transportation Calcs'!$F$7</f>
        <v>3.8209358099834499E-4</v>
      </c>
      <c r="T3351" t="s">
        <v>527</v>
      </c>
    </row>
    <row r="3352" spans="2:20" x14ac:dyDescent="0.45">
      <c r="C3352" s="29" t="s">
        <v>64</v>
      </c>
      <c r="D3352" s="29" t="s">
        <v>53</v>
      </c>
      <c r="F3352" t="s">
        <v>828</v>
      </c>
      <c r="G3352" t="s">
        <v>829</v>
      </c>
      <c r="H3352" t="s">
        <v>895</v>
      </c>
      <c r="I3352" t="s">
        <v>225</v>
      </c>
      <c r="J3352" t="s">
        <v>873</v>
      </c>
      <c r="K3352" t="s">
        <v>35</v>
      </c>
      <c r="L3352" t="s">
        <v>896</v>
      </c>
      <c r="M3352" t="s">
        <v>228</v>
      </c>
      <c r="N3352" t="s">
        <v>240</v>
      </c>
      <c r="O3352" s="27">
        <v>1.2799999999999999E-5</v>
      </c>
      <c r="P3352" t="s">
        <v>526</v>
      </c>
      <c r="Q3352">
        <f>O3352*km_per_mile*'Transportation Calcs'!$F$7</f>
        <v>1.1756725569179847E-8</v>
      </c>
      <c r="T3352" t="s">
        <v>527</v>
      </c>
    </row>
    <row r="3353" spans="2:20" x14ac:dyDescent="0.45">
      <c r="C3353" s="29" t="s">
        <v>64</v>
      </c>
      <c r="D3353" s="29" t="s">
        <v>53</v>
      </c>
      <c r="F3353" t="s">
        <v>828</v>
      </c>
      <c r="G3353" t="s">
        <v>829</v>
      </c>
      <c r="H3353" t="s">
        <v>2038</v>
      </c>
      <c r="I3353" t="s">
        <v>225</v>
      </c>
      <c r="J3353" t="s">
        <v>873</v>
      </c>
      <c r="K3353" t="s">
        <v>35</v>
      </c>
      <c r="L3353" t="s">
        <v>891</v>
      </c>
      <c r="M3353" t="s">
        <v>228</v>
      </c>
      <c r="N3353" t="s">
        <v>240</v>
      </c>
      <c r="O3353" s="27">
        <v>1.2799999999999999E-5</v>
      </c>
      <c r="P3353" t="s">
        <v>526</v>
      </c>
      <c r="Q3353">
        <f>O3353*km_per_mile*'Transportation Calcs'!$F$7</f>
        <v>1.1756725569179847E-8</v>
      </c>
      <c r="T3353" t="s">
        <v>527</v>
      </c>
    </row>
    <row r="3354" spans="2:20" x14ac:dyDescent="0.45">
      <c r="B3354" s="29" t="s">
        <v>43</v>
      </c>
      <c r="C3354" s="29" t="s">
        <v>64</v>
      </c>
      <c r="D3354" s="29" t="s">
        <v>46</v>
      </c>
      <c r="F3354" t="s">
        <v>828</v>
      </c>
      <c r="G3354" t="s">
        <v>829</v>
      </c>
      <c r="H3354" t="s">
        <v>2039</v>
      </c>
      <c r="I3354" t="s">
        <v>225</v>
      </c>
      <c r="J3354" t="s">
        <v>873</v>
      </c>
      <c r="K3354" t="s">
        <v>690</v>
      </c>
      <c r="L3354" t="s">
        <v>946</v>
      </c>
      <c r="M3354" t="s">
        <v>228</v>
      </c>
      <c r="N3354" t="s">
        <v>28</v>
      </c>
      <c r="O3354">
        <v>5.0000000000000001E-3</v>
      </c>
      <c r="P3354" t="s">
        <v>526</v>
      </c>
      <c r="Q3354" s="27">
        <f>O3354*km_per_mile*'Transportation Calcs'!$D$7</f>
        <v>5.3939750440122464E-6</v>
      </c>
      <c r="T3354" t="s">
        <v>536</v>
      </c>
    </row>
    <row r="3355" spans="2:20" x14ac:dyDescent="0.45">
      <c r="C3355" s="29" t="s">
        <v>64</v>
      </c>
      <c r="D3355" s="29" t="s">
        <v>46</v>
      </c>
      <c r="F3355" t="s">
        <v>828</v>
      </c>
      <c r="G3355" t="s">
        <v>829</v>
      </c>
      <c r="H3355" t="s">
        <v>2040</v>
      </c>
      <c r="I3355" t="s">
        <v>225</v>
      </c>
      <c r="J3355" t="s">
        <v>873</v>
      </c>
      <c r="K3355" t="s">
        <v>690</v>
      </c>
      <c r="L3355" t="s">
        <v>959</v>
      </c>
      <c r="M3355" t="s">
        <v>228</v>
      </c>
      <c r="N3355" t="s">
        <v>358</v>
      </c>
      <c r="P3355" t="s">
        <v>526</v>
      </c>
      <c r="Q3355" s="27">
        <f>O3355*km_per_mile*'Transportation Calcs'!$D$7</f>
        <v>0</v>
      </c>
      <c r="T3355" t="s">
        <v>527</v>
      </c>
    </row>
    <row r="3356" spans="2:20" x14ac:dyDescent="0.45">
      <c r="C3356" s="29" t="s">
        <v>64</v>
      </c>
      <c r="D3356" s="29" t="s">
        <v>46</v>
      </c>
      <c r="F3356" t="s">
        <v>828</v>
      </c>
      <c r="G3356" t="s">
        <v>829</v>
      </c>
      <c r="H3356" t="s">
        <v>2040</v>
      </c>
      <c r="I3356" t="s">
        <v>225</v>
      </c>
      <c r="J3356" t="s">
        <v>873</v>
      </c>
      <c r="K3356" t="s">
        <v>690</v>
      </c>
      <c r="L3356" t="s">
        <v>959</v>
      </c>
      <c r="M3356" t="s">
        <v>228</v>
      </c>
      <c r="N3356" t="s">
        <v>272</v>
      </c>
      <c r="P3356" t="s">
        <v>526</v>
      </c>
      <c r="Q3356" s="27">
        <f>O3356*km_per_mile*'Transportation Calcs'!$D$7</f>
        <v>0</v>
      </c>
      <c r="T3356" t="s">
        <v>527</v>
      </c>
    </row>
    <row r="3357" spans="2:20" x14ac:dyDescent="0.45">
      <c r="B3357" s="29" t="s">
        <v>24</v>
      </c>
      <c r="C3357" s="29" t="s">
        <v>64</v>
      </c>
      <c r="D3357" s="29" t="s">
        <v>53</v>
      </c>
      <c r="F3357" t="s">
        <v>828</v>
      </c>
      <c r="G3357" t="s">
        <v>829</v>
      </c>
      <c r="H3357" t="s">
        <v>2038</v>
      </c>
      <c r="I3357" t="s">
        <v>225</v>
      </c>
      <c r="J3357" t="s">
        <v>873</v>
      </c>
      <c r="K3357" t="s">
        <v>35</v>
      </c>
      <c r="L3357" t="s">
        <v>891</v>
      </c>
      <c r="M3357" t="s">
        <v>228</v>
      </c>
      <c r="N3357" t="s">
        <v>261</v>
      </c>
      <c r="O3357">
        <v>2.1000000000000001E-2</v>
      </c>
      <c r="P3357" t="s">
        <v>526</v>
      </c>
      <c r="Q3357">
        <f>O3357*km_per_mile*'Transportation Calcs'!$F$7</f>
        <v>1.928837788693569E-5</v>
      </c>
      <c r="T3357" t="s">
        <v>527</v>
      </c>
    </row>
    <row r="3358" spans="2:20" x14ac:dyDescent="0.45">
      <c r="C3358" s="29" t="s">
        <v>64</v>
      </c>
      <c r="D3358" s="29" t="s">
        <v>53</v>
      </c>
      <c r="F3358" t="s">
        <v>828</v>
      </c>
      <c r="G3358" t="s">
        <v>829</v>
      </c>
      <c r="H3358" t="s">
        <v>905</v>
      </c>
      <c r="I3358" t="s">
        <v>225</v>
      </c>
      <c r="J3358" t="s">
        <v>831</v>
      </c>
      <c r="K3358" t="s">
        <v>35</v>
      </c>
      <c r="M3358" t="s">
        <v>228</v>
      </c>
      <c r="N3358" t="s">
        <v>358</v>
      </c>
      <c r="O3358" s="27">
        <v>6.0900000000000001E-6</v>
      </c>
      <c r="P3358" t="s">
        <v>526</v>
      </c>
      <c r="Q3358">
        <f>O3358*km_per_mile*'Transportation Calcs'!$F$7</f>
        <v>5.593629587211349E-9</v>
      </c>
      <c r="T3358" t="s">
        <v>527</v>
      </c>
    </row>
    <row r="3359" spans="2:20" x14ac:dyDescent="0.45">
      <c r="C3359" s="29" t="s">
        <v>64</v>
      </c>
      <c r="D3359" s="29" t="s">
        <v>53</v>
      </c>
      <c r="F3359" t="s">
        <v>828</v>
      </c>
      <c r="G3359" t="s">
        <v>829</v>
      </c>
      <c r="H3359" t="s">
        <v>2041</v>
      </c>
      <c r="I3359" t="s">
        <v>225</v>
      </c>
      <c r="J3359" t="s">
        <v>873</v>
      </c>
      <c r="K3359" t="s">
        <v>35</v>
      </c>
      <c r="M3359" t="s">
        <v>228</v>
      </c>
      <c r="N3359" t="s">
        <v>358</v>
      </c>
      <c r="O3359" s="27">
        <v>6.0900000000000001E-6</v>
      </c>
      <c r="P3359" t="s">
        <v>526</v>
      </c>
      <c r="Q3359">
        <f>O3359*km_per_mile*'Transportation Calcs'!$F$7</f>
        <v>5.593629587211349E-9</v>
      </c>
      <c r="T3359" t="s">
        <v>527</v>
      </c>
    </row>
    <row r="3360" spans="2:20" x14ac:dyDescent="0.45">
      <c r="C3360" s="29" t="s">
        <v>64</v>
      </c>
      <c r="D3360" s="29" t="s">
        <v>53</v>
      </c>
      <c r="F3360" t="s">
        <v>828</v>
      </c>
      <c r="G3360" t="s">
        <v>829</v>
      </c>
      <c r="H3360" t="s">
        <v>2041</v>
      </c>
      <c r="I3360" t="s">
        <v>225</v>
      </c>
      <c r="J3360" t="s">
        <v>873</v>
      </c>
      <c r="K3360" t="s">
        <v>35</v>
      </c>
      <c r="M3360" t="s">
        <v>228</v>
      </c>
      <c r="N3360" t="s">
        <v>272</v>
      </c>
      <c r="O3360" s="27">
        <v>1.3999999999999999E-6</v>
      </c>
      <c r="P3360" t="s">
        <v>526</v>
      </c>
      <c r="Q3360">
        <f>O3360*km_per_mile*'Transportation Calcs'!$F$7</f>
        <v>1.2858918591290458E-9</v>
      </c>
      <c r="T3360" t="s">
        <v>527</v>
      </c>
    </row>
    <row r="3361" spans="2:20" x14ac:dyDescent="0.45">
      <c r="B3361" s="29" t="s">
        <v>24</v>
      </c>
      <c r="C3361" s="29" t="s">
        <v>64</v>
      </c>
      <c r="D3361" s="29" t="s">
        <v>53</v>
      </c>
      <c r="F3361" t="s">
        <v>828</v>
      </c>
      <c r="G3361" t="s">
        <v>829</v>
      </c>
      <c r="H3361" t="s">
        <v>910</v>
      </c>
      <c r="I3361" t="s">
        <v>225</v>
      </c>
      <c r="J3361" t="s">
        <v>873</v>
      </c>
      <c r="K3361" t="s">
        <v>35</v>
      </c>
      <c r="M3361" t="s">
        <v>228</v>
      </c>
      <c r="N3361" t="s">
        <v>261</v>
      </c>
      <c r="O3361">
        <v>2.1000000000000001E-2</v>
      </c>
      <c r="P3361" t="s">
        <v>526</v>
      </c>
      <c r="Q3361">
        <f>O3361*km_per_mile*'Transportation Calcs'!$F$7</f>
        <v>1.928837788693569E-5</v>
      </c>
      <c r="T3361" t="s">
        <v>527</v>
      </c>
    </row>
    <row r="3362" spans="2:20" x14ac:dyDescent="0.45">
      <c r="C3362" s="29" t="s">
        <v>64</v>
      </c>
      <c r="D3362" s="29" t="s">
        <v>53</v>
      </c>
      <c r="F3362" t="s">
        <v>828</v>
      </c>
      <c r="G3362" t="s">
        <v>829</v>
      </c>
      <c r="H3362" t="s">
        <v>2042</v>
      </c>
      <c r="I3362" t="s">
        <v>225</v>
      </c>
      <c r="J3362" t="s">
        <v>873</v>
      </c>
      <c r="K3362" t="s">
        <v>35</v>
      </c>
      <c r="M3362" t="s">
        <v>228</v>
      </c>
      <c r="N3362" t="s">
        <v>272</v>
      </c>
      <c r="P3362" t="s">
        <v>526</v>
      </c>
      <c r="Q3362">
        <f>O3362*km_per_mile*'Transportation Calcs'!$F$7</f>
        <v>0</v>
      </c>
      <c r="T3362" t="s">
        <v>527</v>
      </c>
    </row>
    <row r="3363" spans="2:20" x14ac:dyDescent="0.45">
      <c r="C3363" s="29" t="s">
        <v>64</v>
      </c>
      <c r="D3363" s="29" t="s">
        <v>53</v>
      </c>
      <c r="F3363" t="s">
        <v>828</v>
      </c>
      <c r="G3363" t="s">
        <v>829</v>
      </c>
      <c r="H3363" t="s">
        <v>2043</v>
      </c>
      <c r="I3363" t="s">
        <v>689</v>
      </c>
      <c r="J3363" t="s">
        <v>873</v>
      </c>
      <c r="K3363" t="s">
        <v>35</v>
      </c>
      <c r="L3363" t="s">
        <v>2044</v>
      </c>
      <c r="M3363" t="s">
        <v>692</v>
      </c>
      <c r="N3363" t="s">
        <v>698</v>
      </c>
      <c r="O3363">
        <v>263</v>
      </c>
      <c r="P3363" t="s">
        <v>526</v>
      </c>
      <c r="Q3363">
        <f>O3363*km_per_mile*'Transportation Calcs'!$F$7</f>
        <v>0.24156397067924215</v>
      </c>
      <c r="T3363" t="s">
        <v>527</v>
      </c>
    </row>
    <row r="3364" spans="2:20" x14ac:dyDescent="0.45">
      <c r="C3364" s="29" t="s">
        <v>64</v>
      </c>
      <c r="D3364" s="29" t="s">
        <v>53</v>
      </c>
      <c r="F3364" t="s">
        <v>828</v>
      </c>
      <c r="G3364" t="s">
        <v>829</v>
      </c>
      <c r="H3364" t="s">
        <v>2045</v>
      </c>
      <c r="I3364" t="s">
        <v>689</v>
      </c>
      <c r="J3364" t="s">
        <v>873</v>
      </c>
      <c r="K3364" t="s">
        <v>35</v>
      </c>
      <c r="L3364" t="s">
        <v>2046</v>
      </c>
      <c r="M3364" t="s">
        <v>692</v>
      </c>
      <c r="N3364" t="s">
        <v>693</v>
      </c>
      <c r="O3364">
        <v>12.85</v>
      </c>
      <c r="P3364" t="s">
        <v>694</v>
      </c>
      <c r="Q3364"/>
      <c r="T3364" t="s">
        <v>527</v>
      </c>
    </row>
    <row r="3365" spans="2:20" x14ac:dyDescent="0.45">
      <c r="C3365" s="29" t="s">
        <v>64</v>
      </c>
      <c r="D3365" s="29" t="s">
        <v>53</v>
      </c>
      <c r="F3365" t="s">
        <v>828</v>
      </c>
      <c r="G3365" t="s">
        <v>829</v>
      </c>
      <c r="H3365" t="s">
        <v>2045</v>
      </c>
      <c r="I3365" t="s">
        <v>689</v>
      </c>
      <c r="J3365" t="s">
        <v>873</v>
      </c>
      <c r="K3365" t="s">
        <v>35</v>
      </c>
      <c r="L3365" t="s">
        <v>2046</v>
      </c>
      <c r="M3365" t="s">
        <v>692</v>
      </c>
      <c r="N3365" t="s">
        <v>698</v>
      </c>
      <c r="O3365">
        <v>301</v>
      </c>
      <c r="P3365" t="s">
        <v>526</v>
      </c>
      <c r="Q3365">
        <f>O3365*km_per_mile*'Transportation Calcs'!$F$7</f>
        <v>0.27646674971274482</v>
      </c>
      <c r="T3365" t="s">
        <v>527</v>
      </c>
    </row>
    <row r="3366" spans="2:20" x14ac:dyDescent="0.45">
      <c r="C3366" s="29" t="s">
        <v>64</v>
      </c>
      <c r="D3366" s="29" t="s">
        <v>53</v>
      </c>
      <c r="F3366" t="s">
        <v>828</v>
      </c>
      <c r="G3366" t="s">
        <v>829</v>
      </c>
      <c r="H3366" t="s">
        <v>912</v>
      </c>
      <c r="I3366" t="s">
        <v>689</v>
      </c>
      <c r="J3366" t="s">
        <v>873</v>
      </c>
      <c r="K3366" t="s">
        <v>35</v>
      </c>
      <c r="L3366" t="s">
        <v>913</v>
      </c>
      <c r="M3366" t="s">
        <v>692</v>
      </c>
      <c r="N3366" t="s">
        <v>693</v>
      </c>
      <c r="O3366">
        <v>15.63</v>
      </c>
      <c r="P3366" t="s">
        <v>694</v>
      </c>
      <c r="Q3366"/>
      <c r="T3366" t="s">
        <v>527</v>
      </c>
    </row>
    <row r="3367" spans="2:20" x14ac:dyDescent="0.45">
      <c r="C3367" s="29" t="s">
        <v>64</v>
      </c>
      <c r="D3367" s="29" t="s">
        <v>53</v>
      </c>
      <c r="F3367" t="s">
        <v>828</v>
      </c>
      <c r="G3367" t="s">
        <v>829</v>
      </c>
      <c r="H3367" t="s">
        <v>915</v>
      </c>
      <c r="I3367" t="s">
        <v>689</v>
      </c>
      <c r="J3367" t="s">
        <v>888</v>
      </c>
      <c r="K3367" t="s">
        <v>35</v>
      </c>
      <c r="L3367" t="s">
        <v>916</v>
      </c>
      <c r="M3367" t="s">
        <v>692</v>
      </c>
      <c r="N3367" t="s">
        <v>693</v>
      </c>
      <c r="O3367">
        <v>10.72</v>
      </c>
      <c r="P3367" t="s">
        <v>694</v>
      </c>
      <c r="Q3367"/>
      <c r="T3367" t="s">
        <v>527</v>
      </c>
    </row>
    <row r="3368" spans="2:20" x14ac:dyDescent="0.45">
      <c r="C3368" s="29" t="s">
        <v>64</v>
      </c>
      <c r="D3368" s="29" t="s">
        <v>53</v>
      </c>
      <c r="F3368" t="s">
        <v>828</v>
      </c>
      <c r="G3368" t="s">
        <v>829</v>
      </c>
      <c r="H3368" t="s">
        <v>2047</v>
      </c>
      <c r="I3368" t="s">
        <v>689</v>
      </c>
      <c r="J3368" t="s">
        <v>888</v>
      </c>
      <c r="K3368" t="s">
        <v>35</v>
      </c>
      <c r="L3368" t="s">
        <v>2048</v>
      </c>
      <c r="M3368" t="s">
        <v>692</v>
      </c>
      <c r="N3368" t="s">
        <v>698</v>
      </c>
      <c r="O3368">
        <v>251</v>
      </c>
      <c r="P3368" t="s">
        <v>526</v>
      </c>
      <c r="Q3368">
        <f>O3368*km_per_mile*'Transportation Calcs'!$F$7</f>
        <v>0.23054204045813606</v>
      </c>
      <c r="T3368" t="s">
        <v>527</v>
      </c>
    </row>
    <row r="3369" spans="2:20" x14ac:dyDescent="0.45">
      <c r="C3369" s="29" t="s">
        <v>64</v>
      </c>
      <c r="D3369" s="29" t="s">
        <v>53</v>
      </c>
      <c r="F3369" t="s">
        <v>828</v>
      </c>
      <c r="G3369" t="s">
        <v>829</v>
      </c>
      <c r="H3369" t="s">
        <v>2049</v>
      </c>
      <c r="I3369" t="s">
        <v>225</v>
      </c>
      <c r="J3369" t="s">
        <v>831</v>
      </c>
      <c r="K3369" t="s">
        <v>35</v>
      </c>
      <c r="M3369" t="s">
        <v>228</v>
      </c>
      <c r="N3369" t="s">
        <v>249</v>
      </c>
      <c r="O3369" s="27">
        <v>5.4500000000000003E-6</v>
      </c>
      <c r="P3369" t="s">
        <v>526</v>
      </c>
      <c r="Q3369">
        <f>O3369*km_per_mile*'Transportation Calcs'!$F$7</f>
        <v>5.0057933087523573E-9</v>
      </c>
      <c r="T3369" t="s">
        <v>527</v>
      </c>
    </row>
    <row r="3370" spans="2:20" x14ac:dyDescent="0.45">
      <c r="B3370" s="29" t="s">
        <v>43</v>
      </c>
      <c r="C3370" s="29" t="s">
        <v>64</v>
      </c>
      <c r="D3370" s="29" t="s">
        <v>53</v>
      </c>
      <c r="F3370" t="s">
        <v>828</v>
      </c>
      <c r="G3370" t="s">
        <v>829</v>
      </c>
      <c r="H3370" t="s">
        <v>2049</v>
      </c>
      <c r="I3370" t="s">
        <v>225</v>
      </c>
      <c r="J3370" t="s">
        <v>831</v>
      </c>
      <c r="K3370" t="s">
        <v>35</v>
      </c>
      <c r="M3370" t="s">
        <v>228</v>
      </c>
      <c r="N3370" t="s">
        <v>28</v>
      </c>
      <c r="O3370">
        <v>5.0000000000000001E-4</v>
      </c>
      <c r="P3370" t="s">
        <v>526</v>
      </c>
      <c r="Q3370" s="27">
        <f>O3370*km_per_mile*'Transportation Calcs'!$F$7</f>
        <v>4.5924709254608778E-7</v>
      </c>
      <c r="T3370" t="s">
        <v>527</v>
      </c>
    </row>
    <row r="3371" spans="2:20" x14ac:dyDescent="0.45">
      <c r="B3371" s="29" t="s">
        <v>34</v>
      </c>
      <c r="C3371" s="29" t="s">
        <v>64</v>
      </c>
      <c r="D3371" s="29" t="s">
        <v>53</v>
      </c>
      <c r="F3371" t="s">
        <v>828</v>
      </c>
      <c r="G3371" t="s">
        <v>829</v>
      </c>
      <c r="H3371" t="s">
        <v>2050</v>
      </c>
      <c r="I3371" t="s">
        <v>225</v>
      </c>
      <c r="J3371" t="s">
        <v>831</v>
      </c>
      <c r="K3371" t="s">
        <v>35</v>
      </c>
      <c r="M3371" t="s">
        <v>228</v>
      </c>
      <c r="N3371" t="s">
        <v>34</v>
      </c>
      <c r="O3371">
        <v>0.48599999999999999</v>
      </c>
      <c r="P3371" t="s">
        <v>526</v>
      </c>
      <c r="Q3371">
        <f>O3371*km_per_mile*'Transportation Calcs'!$F$7</f>
        <v>4.4638817395479727E-4</v>
      </c>
      <c r="T3371" t="s">
        <v>527</v>
      </c>
    </row>
    <row r="3372" spans="2:20" x14ac:dyDescent="0.45">
      <c r="C3372" s="29" t="s">
        <v>64</v>
      </c>
      <c r="D3372" s="29" t="s">
        <v>53</v>
      </c>
      <c r="F3372" t="s">
        <v>828</v>
      </c>
      <c r="G3372" t="s">
        <v>829</v>
      </c>
      <c r="H3372" t="s">
        <v>2050</v>
      </c>
      <c r="I3372" t="s">
        <v>225</v>
      </c>
      <c r="J3372" t="s">
        <v>831</v>
      </c>
      <c r="K3372" t="s">
        <v>35</v>
      </c>
      <c r="M3372" t="s">
        <v>228</v>
      </c>
      <c r="N3372" t="s">
        <v>240</v>
      </c>
      <c r="O3372" s="27">
        <v>1.26E-5</v>
      </c>
      <c r="P3372" t="s">
        <v>526</v>
      </c>
      <c r="Q3372">
        <f>O3372*km_per_mile*'Transportation Calcs'!$F$7</f>
        <v>1.1573026732161412E-8</v>
      </c>
      <c r="T3372" t="s">
        <v>527</v>
      </c>
    </row>
    <row r="3373" spans="2:20" x14ac:dyDescent="0.45">
      <c r="B3373" s="29" t="s">
        <v>34</v>
      </c>
      <c r="C3373" s="29" t="s">
        <v>64</v>
      </c>
      <c r="D3373" s="29" t="s">
        <v>53</v>
      </c>
      <c r="F3373" t="s">
        <v>828</v>
      </c>
      <c r="G3373" t="s">
        <v>829</v>
      </c>
      <c r="H3373" t="s">
        <v>2051</v>
      </c>
      <c r="I3373" t="s">
        <v>225</v>
      </c>
      <c r="J3373" t="s">
        <v>831</v>
      </c>
      <c r="K3373" t="s">
        <v>35</v>
      </c>
      <c r="M3373" t="s">
        <v>228</v>
      </c>
      <c r="N3373" t="s">
        <v>34</v>
      </c>
      <c r="O3373">
        <v>0.48599999999999999</v>
      </c>
      <c r="P3373" t="s">
        <v>526</v>
      </c>
      <c r="Q3373">
        <f>O3373*km_per_mile*'Transportation Calcs'!$F$7</f>
        <v>4.4638817395479727E-4</v>
      </c>
      <c r="T3373" t="s">
        <v>527</v>
      </c>
    </row>
    <row r="3374" spans="2:20" x14ac:dyDescent="0.45">
      <c r="C3374" s="29" t="s">
        <v>64</v>
      </c>
      <c r="D3374" s="29" t="s">
        <v>53</v>
      </c>
      <c r="F3374" t="s">
        <v>828</v>
      </c>
      <c r="G3374" t="s">
        <v>829</v>
      </c>
      <c r="H3374" t="s">
        <v>914</v>
      </c>
      <c r="I3374" t="s">
        <v>225</v>
      </c>
      <c r="J3374" t="s">
        <v>831</v>
      </c>
      <c r="K3374" t="s">
        <v>35</v>
      </c>
      <c r="M3374" t="s">
        <v>228</v>
      </c>
      <c r="N3374" t="s">
        <v>240</v>
      </c>
      <c r="O3374" s="27">
        <v>5.1699999999999996E-6</v>
      </c>
      <c r="P3374" t="s">
        <v>526</v>
      </c>
      <c r="Q3374">
        <f>O3374*km_per_mile*'Transportation Calcs'!$F$7</f>
        <v>4.7486149369265466E-9</v>
      </c>
      <c r="T3374" t="s">
        <v>527</v>
      </c>
    </row>
    <row r="3375" spans="2:20" x14ac:dyDescent="0.45">
      <c r="C3375" s="29" t="s">
        <v>64</v>
      </c>
      <c r="D3375" s="29" t="s">
        <v>53</v>
      </c>
      <c r="F3375" t="s">
        <v>828</v>
      </c>
      <c r="G3375" t="s">
        <v>829</v>
      </c>
      <c r="H3375" t="s">
        <v>2051</v>
      </c>
      <c r="I3375" t="s">
        <v>225</v>
      </c>
      <c r="J3375" t="s">
        <v>831</v>
      </c>
      <c r="K3375" t="s">
        <v>35</v>
      </c>
      <c r="M3375" t="s">
        <v>228</v>
      </c>
      <c r="N3375" t="s">
        <v>400</v>
      </c>
      <c r="O3375">
        <v>8.9999999999999993E-3</v>
      </c>
      <c r="P3375" t="s">
        <v>526</v>
      </c>
      <c r="Q3375">
        <f>O3375*km_per_mile*'Transportation Calcs'!$F$7</f>
        <v>8.2664476658295787E-6</v>
      </c>
      <c r="T3375" t="s">
        <v>527</v>
      </c>
    </row>
    <row r="3376" spans="2:20" x14ac:dyDescent="0.45">
      <c r="C3376" s="29" t="s">
        <v>64</v>
      </c>
      <c r="D3376" s="29" t="s">
        <v>53</v>
      </c>
      <c r="F3376" t="s">
        <v>828</v>
      </c>
      <c r="G3376" t="s">
        <v>829</v>
      </c>
      <c r="H3376" t="s">
        <v>2052</v>
      </c>
      <c r="I3376" t="s">
        <v>225</v>
      </c>
      <c r="J3376" t="s">
        <v>831</v>
      </c>
      <c r="K3376" t="s">
        <v>35</v>
      </c>
      <c r="M3376" t="s">
        <v>228</v>
      </c>
      <c r="N3376" t="s">
        <v>240</v>
      </c>
      <c r="O3376" s="27">
        <v>7.8499999999999994E-6</v>
      </c>
      <c r="P3376" t="s">
        <v>526</v>
      </c>
      <c r="Q3376">
        <f>O3376*km_per_mile*'Transportation Calcs'!$F$7</f>
        <v>7.2101793529735776E-9</v>
      </c>
      <c r="T3376" t="s">
        <v>527</v>
      </c>
    </row>
    <row r="3377" spans="2:20" x14ac:dyDescent="0.45">
      <c r="C3377" s="29" t="s">
        <v>64</v>
      </c>
      <c r="D3377" s="29" t="s">
        <v>53</v>
      </c>
      <c r="F3377" t="s">
        <v>828</v>
      </c>
      <c r="G3377" t="s">
        <v>829</v>
      </c>
      <c r="H3377" t="s">
        <v>2053</v>
      </c>
      <c r="I3377" t="s">
        <v>225</v>
      </c>
      <c r="J3377" t="s">
        <v>831</v>
      </c>
      <c r="K3377" t="s">
        <v>35</v>
      </c>
      <c r="L3377" t="s">
        <v>2019</v>
      </c>
      <c r="M3377" t="s">
        <v>228</v>
      </c>
      <c r="N3377" t="s">
        <v>272</v>
      </c>
      <c r="O3377" s="27">
        <v>1.3999999999999999E-6</v>
      </c>
      <c r="P3377" t="s">
        <v>526</v>
      </c>
      <c r="Q3377">
        <f>O3377*km_per_mile*'Transportation Calcs'!$F$7</f>
        <v>1.2858918591290458E-9</v>
      </c>
      <c r="T3377" t="s">
        <v>527</v>
      </c>
    </row>
    <row r="3378" spans="2:20" x14ac:dyDescent="0.45">
      <c r="C3378" s="29" t="s">
        <v>64</v>
      </c>
      <c r="D3378" s="29" t="s">
        <v>53</v>
      </c>
      <c r="F3378" t="s">
        <v>828</v>
      </c>
      <c r="G3378" t="s">
        <v>829</v>
      </c>
      <c r="H3378" t="s">
        <v>917</v>
      </c>
      <c r="I3378" t="s">
        <v>225</v>
      </c>
      <c r="J3378" t="s">
        <v>831</v>
      </c>
      <c r="K3378" t="s">
        <v>35</v>
      </c>
      <c r="L3378" t="s">
        <v>918</v>
      </c>
      <c r="M3378" t="s">
        <v>228</v>
      </c>
      <c r="N3378" t="s">
        <v>272</v>
      </c>
      <c r="O3378" s="27">
        <v>1.3999999999999999E-6</v>
      </c>
      <c r="P3378" t="s">
        <v>526</v>
      </c>
      <c r="Q3378">
        <f>O3378*km_per_mile*'Transportation Calcs'!$F$7</f>
        <v>1.2858918591290458E-9</v>
      </c>
      <c r="T3378" t="s">
        <v>527</v>
      </c>
    </row>
    <row r="3379" spans="2:20" x14ac:dyDescent="0.45">
      <c r="C3379" s="29" t="s">
        <v>64</v>
      </c>
      <c r="D3379" s="29" t="s">
        <v>53</v>
      </c>
      <c r="F3379" t="s">
        <v>828</v>
      </c>
      <c r="G3379" t="s">
        <v>829</v>
      </c>
      <c r="H3379" t="s">
        <v>926</v>
      </c>
      <c r="I3379" t="s">
        <v>225</v>
      </c>
      <c r="J3379" t="s">
        <v>831</v>
      </c>
      <c r="K3379" t="s">
        <v>35</v>
      </c>
      <c r="L3379" t="s">
        <v>863</v>
      </c>
      <c r="M3379" t="s">
        <v>228</v>
      </c>
      <c r="N3379" t="s">
        <v>272</v>
      </c>
      <c r="O3379" s="27">
        <v>1.3999999999999999E-6</v>
      </c>
      <c r="P3379" t="s">
        <v>526</v>
      </c>
      <c r="Q3379">
        <f>O3379*km_per_mile*'Transportation Calcs'!$F$7</f>
        <v>1.2858918591290458E-9</v>
      </c>
      <c r="T3379" t="s">
        <v>527</v>
      </c>
    </row>
    <row r="3380" spans="2:20" x14ac:dyDescent="0.45">
      <c r="C3380" s="29" t="s">
        <v>64</v>
      </c>
      <c r="D3380" s="29" t="s">
        <v>53</v>
      </c>
      <c r="F3380" t="s">
        <v>828</v>
      </c>
      <c r="G3380" t="s">
        <v>829</v>
      </c>
      <c r="H3380" t="s">
        <v>926</v>
      </c>
      <c r="I3380" t="s">
        <v>225</v>
      </c>
      <c r="J3380" t="s">
        <v>831</v>
      </c>
      <c r="K3380" t="s">
        <v>35</v>
      </c>
      <c r="L3380" t="s">
        <v>863</v>
      </c>
      <c r="M3380" t="s">
        <v>228</v>
      </c>
      <c r="N3380" t="s">
        <v>358</v>
      </c>
      <c r="O3380" s="27">
        <v>6.0900000000000001E-6</v>
      </c>
      <c r="P3380" t="s">
        <v>526</v>
      </c>
      <c r="Q3380">
        <f>O3380*km_per_mile*'Transportation Calcs'!$F$7</f>
        <v>5.593629587211349E-9</v>
      </c>
      <c r="T3380" t="s">
        <v>527</v>
      </c>
    </row>
    <row r="3381" spans="2:20" x14ac:dyDescent="0.45">
      <c r="C3381" s="29" t="s">
        <v>64</v>
      </c>
      <c r="D3381" s="29" t="s">
        <v>53</v>
      </c>
      <c r="F3381" t="s">
        <v>828</v>
      </c>
      <c r="G3381" t="s">
        <v>829</v>
      </c>
      <c r="H3381" t="s">
        <v>919</v>
      </c>
      <c r="I3381" t="s">
        <v>225</v>
      </c>
      <c r="J3381" t="s">
        <v>831</v>
      </c>
      <c r="K3381" t="s">
        <v>35</v>
      </c>
      <c r="L3381" t="s">
        <v>838</v>
      </c>
      <c r="M3381" t="s">
        <v>228</v>
      </c>
      <c r="N3381" t="s">
        <v>272</v>
      </c>
      <c r="O3381" s="27">
        <v>1.3999999999999999E-6</v>
      </c>
      <c r="P3381" t="s">
        <v>526</v>
      </c>
      <c r="Q3381">
        <f>O3381*km_per_mile*'Transportation Calcs'!$F$7</f>
        <v>1.2858918591290458E-9</v>
      </c>
      <c r="T3381" t="s">
        <v>527</v>
      </c>
    </row>
    <row r="3382" spans="2:20" x14ac:dyDescent="0.45">
      <c r="B3382" s="29" t="s">
        <v>43</v>
      </c>
      <c r="C3382" s="29" t="s">
        <v>64</v>
      </c>
      <c r="D3382" s="29" t="s">
        <v>53</v>
      </c>
      <c r="F3382" t="s">
        <v>828</v>
      </c>
      <c r="G3382" t="s">
        <v>829</v>
      </c>
      <c r="H3382" t="s">
        <v>2054</v>
      </c>
      <c r="I3382" t="s">
        <v>225</v>
      </c>
      <c r="J3382" t="s">
        <v>831</v>
      </c>
      <c r="K3382" t="s">
        <v>35</v>
      </c>
      <c r="L3382" t="s">
        <v>2023</v>
      </c>
      <c r="M3382" t="s">
        <v>228</v>
      </c>
      <c r="N3382" t="s">
        <v>28</v>
      </c>
      <c r="O3382">
        <v>0.104</v>
      </c>
      <c r="P3382" t="s">
        <v>526</v>
      </c>
      <c r="Q3382" s="27">
        <f>O3382*km_per_mile*'Transportation Calcs'!$F$7</f>
        <v>9.5523395249586248E-5</v>
      </c>
      <c r="T3382" t="s">
        <v>536</v>
      </c>
    </row>
    <row r="3383" spans="2:20" x14ac:dyDescent="0.45">
      <c r="B3383" s="29" t="s">
        <v>43</v>
      </c>
      <c r="C3383" s="29" t="s">
        <v>64</v>
      </c>
      <c r="D3383" s="29" t="s">
        <v>53</v>
      </c>
      <c r="F3383" t="s">
        <v>828</v>
      </c>
      <c r="G3383" t="s">
        <v>829</v>
      </c>
      <c r="H3383" t="s">
        <v>923</v>
      </c>
      <c r="I3383" t="s">
        <v>225</v>
      </c>
      <c r="J3383" t="s">
        <v>831</v>
      </c>
      <c r="K3383" t="s">
        <v>35</v>
      </c>
      <c r="L3383" t="s">
        <v>832</v>
      </c>
      <c r="M3383" t="s">
        <v>228</v>
      </c>
      <c r="N3383" t="s">
        <v>28</v>
      </c>
      <c r="O3383">
        <v>8.0000000000000004E-4</v>
      </c>
      <c r="P3383" t="s">
        <v>526</v>
      </c>
      <c r="Q3383" s="27">
        <f>O3383*km_per_mile*'Transportation Calcs'!$F$7</f>
        <v>7.3479534807374057E-7</v>
      </c>
      <c r="T3383" t="s">
        <v>536</v>
      </c>
    </row>
    <row r="3384" spans="2:20" x14ac:dyDescent="0.45">
      <c r="C3384" s="29" t="s">
        <v>64</v>
      </c>
      <c r="D3384" s="29" t="s">
        <v>53</v>
      </c>
      <c r="F3384" t="s">
        <v>828</v>
      </c>
      <c r="G3384" t="s">
        <v>829</v>
      </c>
      <c r="H3384" t="s">
        <v>920</v>
      </c>
      <c r="I3384" t="s">
        <v>225</v>
      </c>
      <c r="J3384" t="s">
        <v>831</v>
      </c>
      <c r="K3384" t="s">
        <v>35</v>
      </c>
      <c r="L3384" t="s">
        <v>848</v>
      </c>
      <c r="M3384" t="s">
        <v>228</v>
      </c>
      <c r="N3384" t="s">
        <v>264</v>
      </c>
      <c r="O3384" s="27">
        <v>8.9999999999999996E-7</v>
      </c>
      <c r="P3384" t="s">
        <v>526</v>
      </c>
      <c r="Q3384">
        <f>O3384*km_per_mile*'Transportation Calcs'!$F$7</f>
        <v>8.2664476658295794E-10</v>
      </c>
      <c r="T3384" t="s">
        <v>527</v>
      </c>
    </row>
    <row r="3385" spans="2:20" x14ac:dyDescent="0.45">
      <c r="B3385" s="29" t="s">
        <v>43</v>
      </c>
      <c r="C3385" s="29" t="s">
        <v>64</v>
      </c>
      <c r="D3385" s="29" t="s">
        <v>53</v>
      </c>
      <c r="F3385" t="s">
        <v>828</v>
      </c>
      <c r="G3385" t="s">
        <v>829</v>
      </c>
      <c r="H3385" t="s">
        <v>921</v>
      </c>
      <c r="I3385" t="s">
        <v>225</v>
      </c>
      <c r="J3385" t="s">
        <v>831</v>
      </c>
      <c r="K3385" t="s">
        <v>35</v>
      </c>
      <c r="L3385" t="s">
        <v>922</v>
      </c>
      <c r="M3385" t="s">
        <v>228</v>
      </c>
      <c r="N3385" t="s">
        <v>28</v>
      </c>
      <c r="O3385">
        <v>0.13</v>
      </c>
      <c r="P3385" t="s">
        <v>526</v>
      </c>
      <c r="Q3385" s="27">
        <f>O3385*km_per_mile*'Transportation Calcs'!$F$7</f>
        <v>1.1940424406198282E-4</v>
      </c>
      <c r="T3385" t="s">
        <v>536</v>
      </c>
    </row>
    <row r="3386" spans="2:20" x14ac:dyDescent="0.45">
      <c r="C3386" s="29" t="s">
        <v>64</v>
      </c>
      <c r="D3386" s="29" t="s">
        <v>53</v>
      </c>
      <c r="F3386" t="s">
        <v>828</v>
      </c>
      <c r="G3386" t="s">
        <v>829</v>
      </c>
      <c r="H3386" t="s">
        <v>2055</v>
      </c>
      <c r="I3386" t="s">
        <v>225</v>
      </c>
      <c r="J3386" t="s">
        <v>831</v>
      </c>
      <c r="K3386" t="s">
        <v>35</v>
      </c>
      <c r="L3386" t="s">
        <v>2021</v>
      </c>
      <c r="M3386" t="s">
        <v>228</v>
      </c>
      <c r="N3386" t="s">
        <v>249</v>
      </c>
      <c r="O3386" s="27">
        <v>5.4500000000000003E-6</v>
      </c>
      <c r="P3386" t="s">
        <v>526</v>
      </c>
      <c r="Q3386">
        <f>O3386*km_per_mile*'Transportation Calcs'!$F$7</f>
        <v>5.0057933087523573E-9</v>
      </c>
      <c r="T3386" t="s">
        <v>527</v>
      </c>
    </row>
    <row r="3387" spans="2:20" x14ac:dyDescent="0.45">
      <c r="C3387" s="29" t="s">
        <v>64</v>
      </c>
      <c r="D3387" s="29" t="s">
        <v>53</v>
      </c>
      <c r="F3387" t="s">
        <v>828</v>
      </c>
      <c r="G3387" t="s">
        <v>829</v>
      </c>
      <c r="H3387" t="s">
        <v>2053</v>
      </c>
      <c r="I3387" t="s">
        <v>225</v>
      </c>
      <c r="J3387" t="s">
        <v>831</v>
      </c>
      <c r="K3387" t="s">
        <v>35</v>
      </c>
      <c r="L3387" t="s">
        <v>2019</v>
      </c>
      <c r="M3387" t="s">
        <v>228</v>
      </c>
      <c r="N3387" t="s">
        <v>249</v>
      </c>
      <c r="O3387" s="27">
        <v>5.4500000000000003E-6</v>
      </c>
      <c r="P3387" t="s">
        <v>526</v>
      </c>
      <c r="Q3387">
        <f>O3387*km_per_mile*'Transportation Calcs'!$F$7</f>
        <v>5.0057933087523573E-9</v>
      </c>
      <c r="T3387" t="s">
        <v>527</v>
      </c>
    </row>
    <row r="3388" spans="2:20" x14ac:dyDescent="0.45">
      <c r="C3388" s="29" t="s">
        <v>64</v>
      </c>
      <c r="D3388" s="29" t="s">
        <v>53</v>
      </c>
      <c r="F3388" t="s">
        <v>828</v>
      </c>
      <c r="G3388" t="s">
        <v>829</v>
      </c>
      <c r="H3388" t="s">
        <v>924</v>
      </c>
      <c r="I3388" t="s">
        <v>225</v>
      </c>
      <c r="J3388" t="s">
        <v>831</v>
      </c>
      <c r="K3388" t="s">
        <v>35</v>
      </c>
      <c r="L3388" t="s">
        <v>834</v>
      </c>
      <c r="M3388" t="s">
        <v>228</v>
      </c>
      <c r="N3388" t="s">
        <v>249</v>
      </c>
      <c r="O3388" s="27">
        <v>5.4500000000000003E-6</v>
      </c>
      <c r="P3388" t="s">
        <v>526</v>
      </c>
      <c r="Q3388">
        <f>O3388*km_per_mile*'Transportation Calcs'!$F$7</f>
        <v>5.0057933087523573E-9</v>
      </c>
      <c r="T3388" t="s">
        <v>527</v>
      </c>
    </row>
    <row r="3389" spans="2:20" x14ac:dyDescent="0.45">
      <c r="C3389" s="29" t="s">
        <v>64</v>
      </c>
      <c r="D3389" s="29" t="s">
        <v>53</v>
      </c>
      <c r="F3389" t="s">
        <v>828</v>
      </c>
      <c r="G3389" t="s">
        <v>829</v>
      </c>
      <c r="H3389" t="s">
        <v>923</v>
      </c>
      <c r="I3389" t="s">
        <v>225</v>
      </c>
      <c r="J3389" t="s">
        <v>831</v>
      </c>
      <c r="K3389" t="s">
        <v>35</v>
      </c>
      <c r="L3389" t="s">
        <v>832</v>
      </c>
      <c r="M3389" t="s">
        <v>228</v>
      </c>
      <c r="N3389" t="s">
        <v>264</v>
      </c>
      <c r="O3389" s="27">
        <v>8.9999999999999996E-7</v>
      </c>
      <c r="P3389" t="s">
        <v>526</v>
      </c>
      <c r="Q3389">
        <f>O3389*km_per_mile*'Transportation Calcs'!$F$7</f>
        <v>8.2664476658295794E-10</v>
      </c>
      <c r="T3389" t="s">
        <v>527</v>
      </c>
    </row>
    <row r="3390" spans="2:20" x14ac:dyDescent="0.45">
      <c r="B3390" s="29" t="s">
        <v>34</v>
      </c>
      <c r="C3390" s="29" t="s">
        <v>64</v>
      </c>
      <c r="D3390" s="29" t="s">
        <v>53</v>
      </c>
      <c r="F3390" t="s">
        <v>828</v>
      </c>
      <c r="G3390" t="s">
        <v>829</v>
      </c>
      <c r="H3390" t="s">
        <v>929</v>
      </c>
      <c r="I3390" t="s">
        <v>225</v>
      </c>
      <c r="J3390" t="s">
        <v>831</v>
      </c>
      <c r="K3390" t="s">
        <v>35</v>
      </c>
      <c r="L3390" t="s">
        <v>930</v>
      </c>
      <c r="M3390" t="s">
        <v>228</v>
      </c>
      <c r="N3390" t="s">
        <v>34</v>
      </c>
      <c r="O3390">
        <v>0.48599999999999999</v>
      </c>
      <c r="P3390" t="s">
        <v>526</v>
      </c>
      <c r="Q3390">
        <f>O3390*km_per_mile*'Transportation Calcs'!$F$7</f>
        <v>4.4638817395479727E-4</v>
      </c>
      <c r="T3390" t="s">
        <v>527</v>
      </c>
    </row>
    <row r="3391" spans="2:20" x14ac:dyDescent="0.45">
      <c r="C3391" s="29" t="s">
        <v>64</v>
      </c>
      <c r="D3391" s="29" t="s">
        <v>53</v>
      </c>
      <c r="F3391" t="s">
        <v>828</v>
      </c>
      <c r="G3391" t="s">
        <v>829</v>
      </c>
      <c r="H3391" t="s">
        <v>927</v>
      </c>
      <c r="I3391" t="s">
        <v>225</v>
      </c>
      <c r="J3391" t="s">
        <v>831</v>
      </c>
      <c r="K3391" t="s">
        <v>35</v>
      </c>
      <c r="L3391" t="s">
        <v>867</v>
      </c>
      <c r="M3391" t="s">
        <v>228</v>
      </c>
      <c r="N3391" t="s">
        <v>358</v>
      </c>
      <c r="O3391" s="27">
        <v>6.0900000000000001E-6</v>
      </c>
      <c r="P3391" t="s">
        <v>526</v>
      </c>
      <c r="Q3391">
        <f>O3391*km_per_mile*'Transportation Calcs'!$F$7</f>
        <v>5.593629587211349E-9</v>
      </c>
      <c r="T3391" t="s">
        <v>527</v>
      </c>
    </row>
    <row r="3392" spans="2:20" x14ac:dyDescent="0.45">
      <c r="B3392" s="29" t="s">
        <v>25</v>
      </c>
      <c r="C3392" s="29" t="s">
        <v>64</v>
      </c>
      <c r="D3392" s="29" t="s">
        <v>53</v>
      </c>
      <c r="F3392" t="s">
        <v>828</v>
      </c>
      <c r="G3392" t="s">
        <v>829</v>
      </c>
      <c r="H3392" t="s">
        <v>931</v>
      </c>
      <c r="I3392" t="s">
        <v>225</v>
      </c>
      <c r="J3392" t="s">
        <v>831</v>
      </c>
      <c r="K3392" t="s">
        <v>35</v>
      </c>
      <c r="L3392" t="s">
        <v>932</v>
      </c>
      <c r="M3392" t="s">
        <v>228</v>
      </c>
      <c r="N3392" t="s">
        <v>25</v>
      </c>
      <c r="O3392">
        <v>0.121</v>
      </c>
      <c r="P3392" t="s">
        <v>526</v>
      </c>
      <c r="Q3392">
        <f>O3392*km_per_mile*'Transportation Calcs'!$F$7</f>
        <v>1.1113779639615325E-4</v>
      </c>
      <c r="T3392" t="s">
        <v>527</v>
      </c>
    </row>
    <row r="3393" spans="2:20" x14ac:dyDescent="0.45">
      <c r="B3393" s="29" t="s">
        <v>25</v>
      </c>
      <c r="C3393" s="29" t="s">
        <v>64</v>
      </c>
      <c r="D3393" s="29" t="s">
        <v>53</v>
      </c>
      <c r="F3393" t="s">
        <v>828</v>
      </c>
      <c r="G3393" t="s">
        <v>829</v>
      </c>
      <c r="H3393" t="s">
        <v>929</v>
      </c>
      <c r="I3393" t="s">
        <v>225</v>
      </c>
      <c r="J3393" t="s">
        <v>831</v>
      </c>
      <c r="K3393" t="s">
        <v>35</v>
      </c>
      <c r="L3393" t="s">
        <v>930</v>
      </c>
      <c r="M3393" t="s">
        <v>228</v>
      </c>
      <c r="N3393" t="s">
        <v>25</v>
      </c>
      <c r="O3393">
        <v>0.121</v>
      </c>
      <c r="P3393" t="s">
        <v>526</v>
      </c>
      <c r="Q3393">
        <f>O3393*km_per_mile*'Transportation Calcs'!$F$7</f>
        <v>1.1113779639615325E-4</v>
      </c>
      <c r="T3393" t="s">
        <v>527</v>
      </c>
    </row>
    <row r="3394" spans="2:20" x14ac:dyDescent="0.45">
      <c r="C3394" s="29" t="s">
        <v>64</v>
      </c>
      <c r="D3394" s="29" t="s">
        <v>53</v>
      </c>
      <c r="F3394" t="s">
        <v>828</v>
      </c>
      <c r="G3394" t="s">
        <v>829</v>
      </c>
      <c r="H3394" t="s">
        <v>2056</v>
      </c>
      <c r="I3394" t="s">
        <v>225</v>
      </c>
      <c r="J3394" t="s">
        <v>831</v>
      </c>
      <c r="K3394" t="s">
        <v>35</v>
      </c>
      <c r="L3394" t="s">
        <v>871</v>
      </c>
      <c r="M3394" t="s">
        <v>228</v>
      </c>
      <c r="N3394" t="s">
        <v>358</v>
      </c>
      <c r="O3394" s="27">
        <v>6.0900000000000001E-6</v>
      </c>
      <c r="P3394" t="s">
        <v>526</v>
      </c>
      <c r="Q3394">
        <f>O3394*km_per_mile*'Transportation Calcs'!$F$7</f>
        <v>5.593629587211349E-9</v>
      </c>
      <c r="T3394" t="s">
        <v>527</v>
      </c>
    </row>
    <row r="3395" spans="2:20" x14ac:dyDescent="0.45">
      <c r="C3395" s="29" t="s">
        <v>64</v>
      </c>
      <c r="D3395" s="29" t="s">
        <v>53</v>
      </c>
      <c r="F3395" t="s">
        <v>828</v>
      </c>
      <c r="G3395" t="s">
        <v>829</v>
      </c>
      <c r="H3395" t="s">
        <v>2057</v>
      </c>
      <c r="I3395" t="s">
        <v>225</v>
      </c>
      <c r="J3395" t="s">
        <v>831</v>
      </c>
      <c r="K3395" t="s">
        <v>35</v>
      </c>
      <c r="L3395" t="s">
        <v>865</v>
      </c>
      <c r="M3395" t="s">
        <v>228</v>
      </c>
      <c r="N3395" t="s">
        <v>249</v>
      </c>
      <c r="O3395" s="27">
        <v>5.4500000000000003E-6</v>
      </c>
      <c r="P3395" t="s">
        <v>526</v>
      </c>
      <c r="Q3395">
        <f>O3395*km_per_mile*'Transportation Calcs'!$F$7</f>
        <v>5.0057933087523573E-9</v>
      </c>
      <c r="T3395" t="s">
        <v>527</v>
      </c>
    </row>
    <row r="3396" spans="2:20" x14ac:dyDescent="0.45">
      <c r="C3396" s="29" t="s">
        <v>64</v>
      </c>
      <c r="D3396" s="29" t="s">
        <v>53</v>
      </c>
      <c r="F3396" t="s">
        <v>828</v>
      </c>
      <c r="G3396" t="s">
        <v>829</v>
      </c>
      <c r="H3396" t="s">
        <v>885</v>
      </c>
      <c r="I3396" t="s">
        <v>225</v>
      </c>
      <c r="J3396" t="s">
        <v>873</v>
      </c>
      <c r="K3396" t="s">
        <v>35</v>
      </c>
      <c r="L3396" t="s">
        <v>886</v>
      </c>
      <c r="M3396" t="s">
        <v>228</v>
      </c>
      <c r="N3396" t="s">
        <v>358</v>
      </c>
      <c r="O3396" s="27">
        <v>6.0900000000000001E-6</v>
      </c>
      <c r="P3396" t="s">
        <v>526</v>
      </c>
      <c r="Q3396">
        <f>O3396*km_per_mile*'Transportation Calcs'!$F$7</f>
        <v>5.593629587211349E-9</v>
      </c>
      <c r="T3396" t="s">
        <v>527</v>
      </c>
    </row>
    <row r="3397" spans="2:20" x14ac:dyDescent="0.45">
      <c r="C3397" s="29" t="s">
        <v>64</v>
      </c>
      <c r="D3397" s="29" t="s">
        <v>53</v>
      </c>
      <c r="F3397" t="s">
        <v>828</v>
      </c>
      <c r="G3397" t="s">
        <v>829</v>
      </c>
      <c r="H3397" t="s">
        <v>2057</v>
      </c>
      <c r="I3397" t="s">
        <v>225</v>
      </c>
      <c r="J3397" t="s">
        <v>831</v>
      </c>
      <c r="K3397" t="s">
        <v>35</v>
      </c>
      <c r="L3397" t="s">
        <v>865</v>
      </c>
      <c r="M3397" t="s">
        <v>228</v>
      </c>
      <c r="N3397" t="s">
        <v>272</v>
      </c>
      <c r="O3397" s="27">
        <v>1.3999999999999999E-6</v>
      </c>
      <c r="P3397" t="s">
        <v>526</v>
      </c>
      <c r="Q3397">
        <f>O3397*km_per_mile*'Transportation Calcs'!$F$7</f>
        <v>1.2858918591290458E-9</v>
      </c>
      <c r="T3397" t="s">
        <v>527</v>
      </c>
    </row>
    <row r="3398" spans="2:20" x14ac:dyDescent="0.45">
      <c r="B3398" s="29" t="s">
        <v>43</v>
      </c>
      <c r="C3398" s="29" t="s">
        <v>64</v>
      </c>
      <c r="D3398" s="29" t="s">
        <v>53</v>
      </c>
      <c r="F3398" t="s">
        <v>828</v>
      </c>
      <c r="G3398" t="s">
        <v>829</v>
      </c>
      <c r="H3398" t="s">
        <v>2057</v>
      </c>
      <c r="I3398" t="s">
        <v>225</v>
      </c>
      <c r="J3398" t="s">
        <v>831</v>
      </c>
      <c r="K3398" t="s">
        <v>35</v>
      </c>
      <c r="L3398" t="s">
        <v>865</v>
      </c>
      <c r="M3398" t="s">
        <v>228</v>
      </c>
      <c r="N3398" t="s">
        <v>28</v>
      </c>
      <c r="O3398">
        <v>1.06E-2</v>
      </c>
      <c r="P3398" t="s">
        <v>526</v>
      </c>
      <c r="Q3398" s="27">
        <f>O3398*km_per_mile*'Transportation Calcs'!$F$7</f>
        <v>9.7360383619770603E-6</v>
      </c>
      <c r="T3398" t="s">
        <v>536</v>
      </c>
    </row>
    <row r="3399" spans="2:20" x14ac:dyDescent="0.45">
      <c r="C3399" s="29" t="s">
        <v>64</v>
      </c>
      <c r="D3399" s="29" t="s">
        <v>53</v>
      </c>
      <c r="F3399" t="s">
        <v>828</v>
      </c>
      <c r="G3399" t="s">
        <v>829</v>
      </c>
      <c r="H3399" t="s">
        <v>2058</v>
      </c>
      <c r="I3399" t="s">
        <v>225</v>
      </c>
      <c r="J3399" t="s">
        <v>831</v>
      </c>
      <c r="K3399" t="s">
        <v>35</v>
      </c>
      <c r="L3399" t="s">
        <v>859</v>
      </c>
      <c r="M3399" t="s">
        <v>228</v>
      </c>
      <c r="N3399" t="s">
        <v>249</v>
      </c>
      <c r="O3399" s="27">
        <v>5.4500000000000003E-6</v>
      </c>
      <c r="P3399" t="s">
        <v>526</v>
      </c>
      <c r="Q3399">
        <f>O3399*km_per_mile*'Transportation Calcs'!$F$7</f>
        <v>5.0057933087523573E-9</v>
      </c>
      <c r="T3399" t="s">
        <v>527</v>
      </c>
    </row>
    <row r="3400" spans="2:20" x14ac:dyDescent="0.45">
      <c r="C3400" s="29" t="s">
        <v>64</v>
      </c>
      <c r="D3400" s="29" t="s">
        <v>53</v>
      </c>
      <c r="F3400" t="s">
        <v>828</v>
      </c>
      <c r="G3400" t="s">
        <v>829</v>
      </c>
      <c r="H3400" t="s">
        <v>2058</v>
      </c>
      <c r="I3400" t="s">
        <v>225</v>
      </c>
      <c r="J3400" t="s">
        <v>831</v>
      </c>
      <c r="K3400" t="s">
        <v>35</v>
      </c>
      <c r="L3400" t="s">
        <v>859</v>
      </c>
      <c r="M3400" t="s">
        <v>228</v>
      </c>
      <c r="N3400" t="s">
        <v>358</v>
      </c>
      <c r="O3400" s="27">
        <v>6.0900000000000001E-6</v>
      </c>
      <c r="P3400" t="s">
        <v>526</v>
      </c>
      <c r="Q3400">
        <f>O3400*km_per_mile*'Transportation Calcs'!$F$7</f>
        <v>5.593629587211349E-9</v>
      </c>
      <c r="T3400" t="s">
        <v>527</v>
      </c>
    </row>
    <row r="3401" spans="2:20" x14ac:dyDescent="0.45">
      <c r="C3401" s="29" t="s">
        <v>64</v>
      </c>
      <c r="D3401" s="29" t="s">
        <v>53</v>
      </c>
      <c r="F3401" t="s">
        <v>828</v>
      </c>
      <c r="G3401" t="s">
        <v>829</v>
      </c>
      <c r="H3401" t="s">
        <v>936</v>
      </c>
      <c r="I3401" t="s">
        <v>225</v>
      </c>
      <c r="J3401" t="s">
        <v>831</v>
      </c>
      <c r="K3401" t="s">
        <v>35</v>
      </c>
      <c r="L3401" t="s">
        <v>937</v>
      </c>
      <c r="M3401" t="s">
        <v>228</v>
      </c>
      <c r="N3401" t="s">
        <v>249</v>
      </c>
      <c r="O3401" s="27">
        <v>5.4500000000000003E-6</v>
      </c>
      <c r="P3401" t="s">
        <v>526</v>
      </c>
      <c r="Q3401">
        <f>O3401*km_per_mile*'Transportation Calcs'!$F$7</f>
        <v>5.0057933087523573E-9</v>
      </c>
      <c r="T3401" t="s">
        <v>527</v>
      </c>
    </row>
    <row r="3402" spans="2:20" x14ac:dyDescent="0.45">
      <c r="C3402" s="29" t="s">
        <v>64</v>
      </c>
      <c r="D3402" s="29" t="s">
        <v>53</v>
      </c>
      <c r="F3402" t="s">
        <v>828</v>
      </c>
      <c r="G3402" t="s">
        <v>829</v>
      </c>
      <c r="H3402" t="s">
        <v>938</v>
      </c>
      <c r="I3402" t="s">
        <v>225</v>
      </c>
      <c r="J3402" t="s">
        <v>831</v>
      </c>
      <c r="K3402" t="s">
        <v>35</v>
      </c>
      <c r="L3402" t="s">
        <v>869</v>
      </c>
      <c r="M3402" t="s">
        <v>228</v>
      </c>
      <c r="N3402" t="s">
        <v>264</v>
      </c>
      <c r="O3402" s="27">
        <v>8.9999999999999996E-7</v>
      </c>
      <c r="P3402" t="s">
        <v>526</v>
      </c>
      <c r="Q3402">
        <f>O3402*km_per_mile*'Transportation Calcs'!$F$7</f>
        <v>8.2664476658295794E-10</v>
      </c>
      <c r="T3402" t="s">
        <v>527</v>
      </c>
    </row>
    <row r="3403" spans="2:20" x14ac:dyDescent="0.45">
      <c r="C3403" s="29" t="s">
        <v>64</v>
      </c>
      <c r="D3403" s="29" t="s">
        <v>53</v>
      </c>
      <c r="F3403" t="s">
        <v>828</v>
      </c>
      <c r="G3403" t="s">
        <v>829</v>
      </c>
      <c r="H3403" t="s">
        <v>941</v>
      </c>
      <c r="I3403" t="s">
        <v>225</v>
      </c>
      <c r="J3403" t="s">
        <v>873</v>
      </c>
      <c r="K3403" t="s">
        <v>35</v>
      </c>
      <c r="L3403" t="s">
        <v>886</v>
      </c>
      <c r="M3403" t="s">
        <v>228</v>
      </c>
      <c r="N3403" t="s">
        <v>240</v>
      </c>
      <c r="O3403" s="27">
        <v>1.6099999999999998E-5</v>
      </c>
      <c r="P3403" t="s">
        <v>526</v>
      </c>
      <c r="Q3403">
        <f>O3403*km_per_mile*'Transportation Calcs'!$F$7</f>
        <v>1.4787756379984024E-8</v>
      </c>
      <c r="T3403" t="s">
        <v>527</v>
      </c>
    </row>
    <row r="3404" spans="2:20" x14ac:dyDescent="0.45">
      <c r="C3404" s="29" t="s">
        <v>64</v>
      </c>
      <c r="D3404" s="29" t="s">
        <v>53</v>
      </c>
      <c r="F3404" t="s">
        <v>828</v>
      </c>
      <c r="G3404" t="s">
        <v>829</v>
      </c>
      <c r="H3404" t="s">
        <v>941</v>
      </c>
      <c r="I3404" t="s">
        <v>225</v>
      </c>
      <c r="J3404" t="s">
        <v>873</v>
      </c>
      <c r="K3404" t="s">
        <v>35</v>
      </c>
      <c r="L3404" t="s">
        <v>886</v>
      </c>
      <c r="M3404" t="s">
        <v>228</v>
      </c>
      <c r="N3404" t="s">
        <v>400</v>
      </c>
      <c r="O3404">
        <v>2.8999999999999998E-3</v>
      </c>
      <c r="P3404" t="s">
        <v>526</v>
      </c>
      <c r="Q3404">
        <f>O3404*km_per_mile*'Transportation Calcs'!$F$7</f>
        <v>2.6636331367673086E-6</v>
      </c>
      <c r="T3404" t="s">
        <v>527</v>
      </c>
    </row>
    <row r="3405" spans="2:20" x14ac:dyDescent="0.45">
      <c r="C3405" s="29" t="s">
        <v>64</v>
      </c>
      <c r="D3405" s="29" t="s">
        <v>46</v>
      </c>
      <c r="F3405" t="s">
        <v>828</v>
      </c>
      <c r="G3405" t="s">
        <v>829</v>
      </c>
      <c r="H3405" t="s">
        <v>944</v>
      </c>
      <c r="I3405" t="s">
        <v>225</v>
      </c>
      <c r="J3405" t="s">
        <v>873</v>
      </c>
      <c r="K3405" t="s">
        <v>690</v>
      </c>
      <c r="L3405" t="s">
        <v>899</v>
      </c>
      <c r="M3405" t="s">
        <v>228</v>
      </c>
      <c r="N3405" t="s">
        <v>400</v>
      </c>
      <c r="P3405" t="s">
        <v>526</v>
      </c>
      <c r="Q3405" s="27">
        <f>O3405*km_per_mile*'Transportation Calcs'!$D$7</f>
        <v>0</v>
      </c>
      <c r="T3405" t="s">
        <v>527</v>
      </c>
    </row>
    <row r="3406" spans="2:20" x14ac:dyDescent="0.45">
      <c r="B3406" s="29" t="s">
        <v>33</v>
      </c>
      <c r="C3406" s="29" t="s">
        <v>64</v>
      </c>
      <c r="D3406" s="29" t="s">
        <v>53</v>
      </c>
      <c r="F3406" t="s">
        <v>828</v>
      </c>
      <c r="G3406" t="s">
        <v>829</v>
      </c>
      <c r="H3406" t="s">
        <v>939</v>
      </c>
      <c r="I3406" t="s">
        <v>225</v>
      </c>
      <c r="J3406" t="s">
        <v>873</v>
      </c>
      <c r="K3406" t="s">
        <v>35</v>
      </c>
      <c r="L3406" t="s">
        <v>940</v>
      </c>
      <c r="M3406" t="s">
        <v>228</v>
      </c>
      <c r="N3406" t="s">
        <v>33</v>
      </c>
      <c r="O3406">
        <v>2.9000000000000001E-2</v>
      </c>
      <c r="P3406" t="s">
        <v>526</v>
      </c>
      <c r="Q3406">
        <f>O3406*km_per_mile*'Transportation Calcs'!$F$7</f>
        <v>2.6636331367673092E-5</v>
      </c>
      <c r="T3406" t="s">
        <v>527</v>
      </c>
    </row>
    <row r="3407" spans="2:20" x14ac:dyDescent="0.45">
      <c r="B3407" s="29" t="s">
        <v>34</v>
      </c>
      <c r="C3407" s="29" t="s">
        <v>64</v>
      </c>
      <c r="D3407" s="29" t="s">
        <v>46</v>
      </c>
      <c r="F3407" t="s">
        <v>828</v>
      </c>
      <c r="G3407" t="s">
        <v>829</v>
      </c>
      <c r="H3407" t="s">
        <v>945</v>
      </c>
      <c r="I3407" t="s">
        <v>225</v>
      </c>
      <c r="J3407" t="s">
        <v>873</v>
      </c>
      <c r="K3407" t="s">
        <v>690</v>
      </c>
      <c r="L3407" t="s">
        <v>946</v>
      </c>
      <c r="M3407" t="s">
        <v>228</v>
      </c>
      <c r="N3407" t="s">
        <v>34</v>
      </c>
      <c r="P3407" t="s">
        <v>526</v>
      </c>
      <c r="Q3407" s="27">
        <f>O3407*km_per_mile*'Transportation Calcs'!$D$7</f>
        <v>0</v>
      </c>
      <c r="T3407" t="s">
        <v>527</v>
      </c>
    </row>
    <row r="3408" spans="2:20" x14ac:dyDescent="0.45">
      <c r="B3408" s="29" t="s">
        <v>25</v>
      </c>
      <c r="C3408" s="29" t="s">
        <v>64</v>
      </c>
      <c r="D3408" s="29" t="s">
        <v>53</v>
      </c>
      <c r="F3408" t="s">
        <v>828</v>
      </c>
      <c r="G3408" t="s">
        <v>829</v>
      </c>
      <c r="H3408" t="s">
        <v>2059</v>
      </c>
      <c r="I3408" t="s">
        <v>225</v>
      </c>
      <c r="J3408" t="s">
        <v>873</v>
      </c>
      <c r="K3408" t="s">
        <v>35</v>
      </c>
      <c r="L3408" t="s">
        <v>876</v>
      </c>
      <c r="M3408" t="s">
        <v>228</v>
      </c>
      <c r="N3408" t="s">
        <v>25</v>
      </c>
      <c r="O3408">
        <v>0.223</v>
      </c>
      <c r="P3408" t="s">
        <v>526</v>
      </c>
      <c r="Q3408">
        <f>O3408*km_per_mile*'Transportation Calcs'!$F$7</f>
        <v>2.0482420327555515E-4</v>
      </c>
      <c r="T3408" t="s">
        <v>527</v>
      </c>
    </row>
    <row r="3409" spans="2:20" x14ac:dyDescent="0.45">
      <c r="C3409" s="29" t="s">
        <v>64</v>
      </c>
      <c r="D3409" s="29" t="s">
        <v>53</v>
      </c>
      <c r="F3409" t="s">
        <v>828</v>
      </c>
      <c r="G3409" t="s">
        <v>829</v>
      </c>
      <c r="H3409" t="s">
        <v>2057</v>
      </c>
      <c r="I3409" t="s">
        <v>225</v>
      </c>
      <c r="J3409" t="s">
        <v>831</v>
      </c>
      <c r="K3409" t="s">
        <v>35</v>
      </c>
      <c r="L3409" t="s">
        <v>865</v>
      </c>
      <c r="M3409" t="s">
        <v>228</v>
      </c>
      <c r="N3409" t="s">
        <v>358</v>
      </c>
      <c r="O3409" s="27">
        <v>6.0900000000000001E-6</v>
      </c>
      <c r="P3409" t="s">
        <v>526</v>
      </c>
      <c r="Q3409">
        <f>O3409*km_per_mile*'Transportation Calcs'!$F$7</f>
        <v>5.593629587211349E-9</v>
      </c>
      <c r="T3409" t="s">
        <v>527</v>
      </c>
    </row>
    <row r="3410" spans="2:20" x14ac:dyDescent="0.45">
      <c r="B3410" s="29" t="s">
        <v>33</v>
      </c>
      <c r="C3410" s="29" t="s">
        <v>64</v>
      </c>
      <c r="D3410" s="29" t="s">
        <v>53</v>
      </c>
      <c r="F3410" t="s">
        <v>828</v>
      </c>
      <c r="G3410" t="s">
        <v>829</v>
      </c>
      <c r="H3410" t="s">
        <v>947</v>
      </c>
      <c r="I3410" t="s">
        <v>225</v>
      </c>
      <c r="J3410" t="s">
        <v>873</v>
      </c>
      <c r="K3410" t="s">
        <v>35</v>
      </c>
      <c r="L3410" t="s">
        <v>874</v>
      </c>
      <c r="M3410" t="s">
        <v>228</v>
      </c>
      <c r="N3410" t="s">
        <v>33</v>
      </c>
      <c r="O3410">
        <v>0.04</v>
      </c>
      <c r="P3410" t="s">
        <v>526</v>
      </c>
      <c r="Q3410">
        <f>O3410*km_per_mile*'Transportation Calcs'!$F$7</f>
        <v>3.6739767403687019E-5</v>
      </c>
      <c r="T3410" t="s">
        <v>527</v>
      </c>
    </row>
    <row r="3411" spans="2:20" x14ac:dyDescent="0.45">
      <c r="B3411" s="29" t="s">
        <v>34</v>
      </c>
      <c r="C3411" s="29" t="s">
        <v>64</v>
      </c>
      <c r="D3411" s="29" t="s">
        <v>53</v>
      </c>
      <c r="F3411" t="s">
        <v>828</v>
      </c>
      <c r="G3411" t="s">
        <v>829</v>
      </c>
      <c r="H3411" t="s">
        <v>2059</v>
      </c>
      <c r="I3411" t="s">
        <v>225</v>
      </c>
      <c r="J3411" t="s">
        <v>873</v>
      </c>
      <c r="K3411" t="s">
        <v>35</v>
      </c>
      <c r="L3411" t="s">
        <v>876</v>
      </c>
      <c r="M3411" t="s">
        <v>228</v>
      </c>
      <c r="N3411" t="s">
        <v>34</v>
      </c>
      <c r="O3411">
        <v>0.26500000000000001</v>
      </c>
      <c r="P3411" t="s">
        <v>526</v>
      </c>
      <c r="Q3411">
        <f>O3411*km_per_mile*'Transportation Calcs'!$F$7</f>
        <v>2.4340095904942652E-4</v>
      </c>
      <c r="T3411" t="s">
        <v>527</v>
      </c>
    </row>
    <row r="3412" spans="2:20" x14ac:dyDescent="0.45">
      <c r="C3412" s="29" t="s">
        <v>64</v>
      </c>
      <c r="D3412" s="29" t="s">
        <v>53</v>
      </c>
      <c r="F3412" t="s">
        <v>828</v>
      </c>
      <c r="G3412" t="s">
        <v>829</v>
      </c>
      <c r="H3412" t="s">
        <v>2059</v>
      </c>
      <c r="I3412" t="s">
        <v>225</v>
      </c>
      <c r="J3412" t="s">
        <v>873</v>
      </c>
      <c r="K3412" t="s">
        <v>35</v>
      </c>
      <c r="L3412" t="s">
        <v>876</v>
      </c>
      <c r="M3412" t="s">
        <v>228</v>
      </c>
      <c r="N3412" t="s">
        <v>400</v>
      </c>
      <c r="O3412">
        <v>1.0999999999999999E-2</v>
      </c>
      <c r="P3412" t="s">
        <v>526</v>
      </c>
      <c r="Q3412">
        <f>O3412*km_per_mile*'Transportation Calcs'!$F$7</f>
        <v>1.0103436036013931E-5</v>
      </c>
      <c r="T3412" t="s">
        <v>527</v>
      </c>
    </row>
    <row r="3413" spans="2:20" x14ac:dyDescent="0.45">
      <c r="B3413" s="29" t="s">
        <v>26</v>
      </c>
      <c r="C3413" s="29" t="s">
        <v>64</v>
      </c>
      <c r="D3413" s="29" t="s">
        <v>53</v>
      </c>
      <c r="F3413" t="s">
        <v>828</v>
      </c>
      <c r="G3413" t="s">
        <v>829</v>
      </c>
      <c r="H3413" t="s">
        <v>2059</v>
      </c>
      <c r="I3413" t="s">
        <v>225</v>
      </c>
      <c r="J3413" t="s">
        <v>873</v>
      </c>
      <c r="K3413" t="s">
        <v>35</v>
      </c>
      <c r="L3413" t="s">
        <v>876</v>
      </c>
      <c r="M3413" t="s">
        <v>228</v>
      </c>
      <c r="N3413" t="s">
        <v>26</v>
      </c>
      <c r="O3413">
        <v>3.09</v>
      </c>
      <c r="P3413" t="s">
        <v>526</v>
      </c>
      <c r="Q3413">
        <f>O3413*km_per_mile*'Transportation Calcs'!$F$7</f>
        <v>2.8381470319348225E-3</v>
      </c>
      <c r="T3413" t="s">
        <v>527</v>
      </c>
    </row>
    <row r="3414" spans="2:20" x14ac:dyDescent="0.45">
      <c r="B3414" s="29" t="s">
        <v>25</v>
      </c>
      <c r="C3414" s="29" t="s">
        <v>64</v>
      </c>
      <c r="D3414" s="29" t="s">
        <v>53</v>
      </c>
      <c r="F3414" t="s">
        <v>828</v>
      </c>
      <c r="G3414" t="s">
        <v>829</v>
      </c>
      <c r="H3414" t="s">
        <v>948</v>
      </c>
      <c r="I3414" t="s">
        <v>225</v>
      </c>
      <c r="J3414" t="s">
        <v>873</v>
      </c>
      <c r="K3414" t="s">
        <v>35</v>
      </c>
      <c r="L3414" t="s">
        <v>878</v>
      </c>
      <c r="M3414" t="s">
        <v>228</v>
      </c>
      <c r="N3414" t="s">
        <v>25</v>
      </c>
      <c r="O3414">
        <v>0.223</v>
      </c>
      <c r="P3414" t="s">
        <v>526</v>
      </c>
      <c r="Q3414">
        <f>O3414*km_per_mile*'Transportation Calcs'!$F$7</f>
        <v>2.0482420327555515E-4</v>
      </c>
      <c r="T3414" t="s">
        <v>527</v>
      </c>
    </row>
    <row r="3415" spans="2:20" x14ac:dyDescent="0.45">
      <c r="B3415" s="29" t="s">
        <v>26</v>
      </c>
      <c r="C3415" s="29" t="s">
        <v>64</v>
      </c>
      <c r="D3415" s="29" t="s">
        <v>53</v>
      </c>
      <c r="F3415" t="s">
        <v>828</v>
      </c>
      <c r="G3415" t="s">
        <v>829</v>
      </c>
      <c r="H3415" t="s">
        <v>948</v>
      </c>
      <c r="I3415" t="s">
        <v>225</v>
      </c>
      <c r="J3415" t="s">
        <v>873</v>
      </c>
      <c r="K3415" t="s">
        <v>35</v>
      </c>
      <c r="L3415" t="s">
        <v>878</v>
      </c>
      <c r="M3415" t="s">
        <v>228</v>
      </c>
      <c r="N3415" t="s">
        <v>26</v>
      </c>
      <c r="O3415">
        <v>5.42</v>
      </c>
      <c r="P3415" t="s">
        <v>526</v>
      </c>
      <c r="Q3415">
        <f>O3415*km_per_mile*'Transportation Calcs'!$F$7</f>
        <v>4.9782384831995909E-3</v>
      </c>
      <c r="T3415" t="s">
        <v>527</v>
      </c>
    </row>
    <row r="3416" spans="2:20" x14ac:dyDescent="0.45">
      <c r="C3416" s="29" t="s">
        <v>64</v>
      </c>
      <c r="D3416" s="29" t="s">
        <v>53</v>
      </c>
      <c r="F3416" t="s">
        <v>828</v>
      </c>
      <c r="G3416" t="s">
        <v>829</v>
      </c>
      <c r="H3416" t="s">
        <v>948</v>
      </c>
      <c r="I3416" t="s">
        <v>225</v>
      </c>
      <c r="J3416" t="s">
        <v>873</v>
      </c>
      <c r="K3416" t="s">
        <v>35</v>
      </c>
      <c r="L3416" t="s">
        <v>878</v>
      </c>
      <c r="M3416" t="s">
        <v>228</v>
      </c>
      <c r="N3416" t="s">
        <v>400</v>
      </c>
      <c r="O3416">
        <v>2.8999999999999998E-3</v>
      </c>
      <c r="P3416" t="s">
        <v>526</v>
      </c>
      <c r="Q3416">
        <f>O3416*km_per_mile*'Transportation Calcs'!$F$7</f>
        <v>2.6636331367673086E-6</v>
      </c>
      <c r="T3416" t="s">
        <v>527</v>
      </c>
    </row>
    <row r="3417" spans="2:20" x14ac:dyDescent="0.45">
      <c r="B3417" s="29" t="s">
        <v>34</v>
      </c>
      <c r="C3417" s="29" t="s">
        <v>64</v>
      </c>
      <c r="D3417" s="29" t="s">
        <v>53</v>
      </c>
      <c r="F3417" t="s">
        <v>828</v>
      </c>
      <c r="G3417" t="s">
        <v>829</v>
      </c>
      <c r="H3417" t="s">
        <v>948</v>
      </c>
      <c r="I3417" t="s">
        <v>225</v>
      </c>
      <c r="J3417" t="s">
        <v>873</v>
      </c>
      <c r="K3417" t="s">
        <v>35</v>
      </c>
      <c r="L3417" t="s">
        <v>878</v>
      </c>
      <c r="M3417" t="s">
        <v>228</v>
      </c>
      <c r="N3417" t="s">
        <v>34</v>
      </c>
      <c r="O3417">
        <v>0.26500000000000001</v>
      </c>
      <c r="P3417" t="s">
        <v>526</v>
      </c>
      <c r="Q3417">
        <f>O3417*km_per_mile*'Transportation Calcs'!$F$7</f>
        <v>2.4340095904942652E-4</v>
      </c>
      <c r="T3417" t="s">
        <v>527</v>
      </c>
    </row>
    <row r="3418" spans="2:20" x14ac:dyDescent="0.45">
      <c r="C3418" s="29" t="s">
        <v>64</v>
      </c>
      <c r="D3418" s="29" t="s">
        <v>53</v>
      </c>
      <c r="F3418" t="s">
        <v>828</v>
      </c>
      <c r="G3418" t="s">
        <v>829</v>
      </c>
      <c r="H3418" t="s">
        <v>952</v>
      </c>
      <c r="I3418" t="s">
        <v>225</v>
      </c>
      <c r="J3418" t="s">
        <v>831</v>
      </c>
      <c r="K3418" t="s">
        <v>35</v>
      </c>
      <c r="L3418" t="s">
        <v>842</v>
      </c>
      <c r="M3418" t="s">
        <v>228</v>
      </c>
      <c r="N3418" t="s">
        <v>249</v>
      </c>
      <c r="O3418" s="27">
        <v>5.4500000000000003E-6</v>
      </c>
      <c r="P3418" t="s">
        <v>526</v>
      </c>
      <c r="Q3418">
        <f>O3418*km_per_mile*'Transportation Calcs'!$F$7</f>
        <v>5.0057933087523573E-9</v>
      </c>
      <c r="T3418" t="s">
        <v>527</v>
      </c>
    </row>
    <row r="3419" spans="2:20" x14ac:dyDescent="0.45">
      <c r="C3419" s="29" t="s">
        <v>64</v>
      </c>
      <c r="D3419" s="29" t="s">
        <v>53</v>
      </c>
      <c r="F3419" t="s">
        <v>828</v>
      </c>
      <c r="G3419" t="s">
        <v>829</v>
      </c>
      <c r="H3419" t="s">
        <v>949</v>
      </c>
      <c r="I3419" t="s">
        <v>225</v>
      </c>
      <c r="J3419" t="s">
        <v>831</v>
      </c>
      <c r="K3419" t="s">
        <v>35</v>
      </c>
      <c r="L3419" t="s">
        <v>932</v>
      </c>
      <c r="M3419" t="s">
        <v>228</v>
      </c>
      <c r="N3419" t="s">
        <v>272</v>
      </c>
      <c r="O3419" s="27">
        <v>1.3999999999999999E-6</v>
      </c>
      <c r="P3419" t="s">
        <v>526</v>
      </c>
      <c r="Q3419">
        <f>O3419*km_per_mile*'Transportation Calcs'!$F$7</f>
        <v>1.2858918591290458E-9</v>
      </c>
      <c r="T3419" t="s">
        <v>527</v>
      </c>
    </row>
    <row r="3420" spans="2:20" x14ac:dyDescent="0.45">
      <c r="C3420" s="29" t="s">
        <v>64</v>
      </c>
      <c r="D3420" s="29" t="s">
        <v>53</v>
      </c>
      <c r="F3420" t="s">
        <v>828</v>
      </c>
      <c r="G3420" t="s">
        <v>829</v>
      </c>
      <c r="H3420" t="s">
        <v>955</v>
      </c>
      <c r="I3420" t="s">
        <v>225</v>
      </c>
      <c r="J3420" t="s">
        <v>831</v>
      </c>
      <c r="K3420" t="s">
        <v>35</v>
      </c>
      <c r="L3420" t="s">
        <v>850</v>
      </c>
      <c r="M3420" t="s">
        <v>228</v>
      </c>
      <c r="N3420" t="s">
        <v>249</v>
      </c>
      <c r="O3420" s="27">
        <v>5.4500000000000003E-6</v>
      </c>
      <c r="P3420" t="s">
        <v>526</v>
      </c>
      <c r="Q3420">
        <f>O3420*km_per_mile*'Transportation Calcs'!$F$7</f>
        <v>5.0057933087523573E-9</v>
      </c>
      <c r="T3420" t="s">
        <v>527</v>
      </c>
    </row>
    <row r="3421" spans="2:20" x14ac:dyDescent="0.45">
      <c r="C3421" s="29" t="s">
        <v>64</v>
      </c>
      <c r="D3421" s="29" t="s">
        <v>53</v>
      </c>
      <c r="F3421" t="s">
        <v>828</v>
      </c>
      <c r="G3421" t="s">
        <v>829</v>
      </c>
      <c r="H3421" t="s">
        <v>2060</v>
      </c>
      <c r="I3421" t="s">
        <v>225</v>
      </c>
      <c r="J3421" t="s">
        <v>831</v>
      </c>
      <c r="K3421" t="s">
        <v>35</v>
      </c>
      <c r="L3421" t="s">
        <v>844</v>
      </c>
      <c r="M3421" t="s">
        <v>228</v>
      </c>
      <c r="N3421" t="s">
        <v>358</v>
      </c>
      <c r="O3421" s="27">
        <v>6.0900000000000001E-6</v>
      </c>
      <c r="P3421" t="s">
        <v>526</v>
      </c>
      <c r="Q3421">
        <f>O3421*km_per_mile*'Transportation Calcs'!$F$7</f>
        <v>5.593629587211349E-9</v>
      </c>
      <c r="T3421" t="s">
        <v>527</v>
      </c>
    </row>
    <row r="3422" spans="2:20" x14ac:dyDescent="0.45">
      <c r="B3422" s="29" t="s">
        <v>24</v>
      </c>
      <c r="C3422" s="29" t="s">
        <v>64</v>
      </c>
      <c r="D3422" s="29" t="s">
        <v>46</v>
      </c>
      <c r="F3422" t="s">
        <v>828</v>
      </c>
      <c r="G3422" t="s">
        <v>829</v>
      </c>
      <c r="H3422" t="s">
        <v>956</v>
      </c>
      <c r="I3422" t="s">
        <v>225</v>
      </c>
      <c r="J3422" t="s">
        <v>873</v>
      </c>
      <c r="K3422" t="s">
        <v>690</v>
      </c>
      <c r="L3422" t="s">
        <v>957</v>
      </c>
      <c r="M3422" t="s">
        <v>228</v>
      </c>
      <c r="N3422" t="s">
        <v>261</v>
      </c>
      <c r="O3422">
        <v>0.371</v>
      </c>
      <c r="P3422" t="s">
        <v>526</v>
      </c>
      <c r="Q3422" s="27">
        <f>O3422*km_per_mile*'Transportation Calcs'!$D$7</f>
        <v>4.0023294826570867E-4</v>
      </c>
      <c r="T3422" t="s">
        <v>527</v>
      </c>
    </row>
    <row r="3423" spans="2:20" x14ac:dyDescent="0.45">
      <c r="C3423" s="29" t="s">
        <v>64</v>
      </c>
      <c r="D3423" s="29" t="s">
        <v>53</v>
      </c>
      <c r="F3423" t="s">
        <v>828</v>
      </c>
      <c r="G3423" t="s">
        <v>829</v>
      </c>
      <c r="H3423" t="s">
        <v>949</v>
      </c>
      <c r="I3423" t="s">
        <v>225</v>
      </c>
      <c r="J3423" t="s">
        <v>831</v>
      </c>
      <c r="K3423" t="s">
        <v>35</v>
      </c>
      <c r="L3423" t="s">
        <v>932</v>
      </c>
      <c r="M3423" t="s">
        <v>228</v>
      </c>
      <c r="N3423" t="s">
        <v>358</v>
      </c>
      <c r="O3423" s="27">
        <v>6.0900000000000001E-6</v>
      </c>
      <c r="P3423" t="s">
        <v>526</v>
      </c>
      <c r="Q3423">
        <f>O3423*km_per_mile*'Transportation Calcs'!$F$7</f>
        <v>5.593629587211349E-9</v>
      </c>
      <c r="T3423" t="s">
        <v>527</v>
      </c>
    </row>
    <row r="3424" spans="2:20" x14ac:dyDescent="0.45">
      <c r="B3424" s="29" t="s">
        <v>25</v>
      </c>
      <c r="C3424" s="29" t="s">
        <v>64</v>
      </c>
      <c r="D3424" s="29" t="s">
        <v>46</v>
      </c>
      <c r="F3424" t="s">
        <v>828</v>
      </c>
      <c r="G3424" t="s">
        <v>829</v>
      </c>
      <c r="H3424" t="s">
        <v>944</v>
      </c>
      <c r="I3424" t="s">
        <v>225</v>
      </c>
      <c r="J3424" t="s">
        <v>873</v>
      </c>
      <c r="K3424" t="s">
        <v>690</v>
      </c>
      <c r="L3424" t="s">
        <v>899</v>
      </c>
      <c r="M3424" t="s">
        <v>228</v>
      </c>
      <c r="N3424" t="s">
        <v>25</v>
      </c>
      <c r="O3424">
        <v>1</v>
      </c>
      <c r="P3424" t="s">
        <v>526</v>
      </c>
      <c r="Q3424" s="27">
        <f>O3424*km_per_mile*'Transportation Calcs'!$D$7</f>
        <v>1.0787950088024495E-3</v>
      </c>
      <c r="T3424" t="s">
        <v>527</v>
      </c>
    </row>
    <row r="3425" spans="2:20" hidden="1" x14ac:dyDescent="0.45">
      <c r="C3425" s="29" t="s">
        <v>3075</v>
      </c>
      <c r="D3425" s="29" t="s">
        <v>55</v>
      </c>
      <c r="F3425" t="s">
        <v>962</v>
      </c>
      <c r="G3425" t="s">
        <v>963</v>
      </c>
      <c r="H3425" t="s">
        <v>964</v>
      </c>
      <c r="I3425" t="s">
        <v>225</v>
      </c>
      <c r="J3425" t="s">
        <v>965</v>
      </c>
      <c r="K3425" t="s">
        <v>20</v>
      </c>
      <c r="L3425" t="s">
        <v>966</v>
      </c>
      <c r="M3425" t="s">
        <v>228</v>
      </c>
      <c r="N3425" t="s">
        <v>400</v>
      </c>
      <c r="O3425">
        <v>1E-3</v>
      </c>
      <c r="P3425" t="s">
        <v>526</v>
      </c>
      <c r="Q3425" s="27">
        <f>O3425*km_per_mile*'Transportation Calcs'!$E$11</f>
        <v>8.1616802920011564E-7</v>
      </c>
      <c r="T3425" t="s">
        <v>527</v>
      </c>
    </row>
    <row r="3426" spans="2:20" hidden="1" x14ac:dyDescent="0.45">
      <c r="B3426" s="29" t="s">
        <v>26</v>
      </c>
      <c r="C3426" s="29" t="s">
        <v>3075</v>
      </c>
      <c r="D3426" s="29" t="s">
        <v>55</v>
      </c>
      <c r="F3426" t="s">
        <v>962</v>
      </c>
      <c r="G3426" t="s">
        <v>963</v>
      </c>
      <c r="H3426" t="s">
        <v>971</v>
      </c>
      <c r="I3426" t="s">
        <v>225</v>
      </c>
      <c r="J3426" t="s">
        <v>965</v>
      </c>
      <c r="K3426" t="s">
        <v>20</v>
      </c>
      <c r="L3426" t="s">
        <v>972</v>
      </c>
      <c r="M3426" t="s">
        <v>228</v>
      </c>
      <c r="N3426" t="s">
        <v>26</v>
      </c>
      <c r="O3426">
        <v>0.22</v>
      </c>
      <c r="P3426" t="s">
        <v>526</v>
      </c>
      <c r="Q3426" s="27">
        <f>O3426*km_per_mile*'Transportation Calcs'!$E$11</f>
        <v>1.7955696642402543E-4</v>
      </c>
      <c r="T3426" t="s">
        <v>527</v>
      </c>
    </row>
    <row r="3427" spans="2:20" hidden="1" x14ac:dyDescent="0.45">
      <c r="B3427" s="29" t="s">
        <v>26</v>
      </c>
      <c r="C3427" s="29" t="s">
        <v>3075</v>
      </c>
      <c r="D3427" s="29" t="s">
        <v>55</v>
      </c>
      <c r="F3427" t="s">
        <v>962</v>
      </c>
      <c r="G3427" t="s">
        <v>963</v>
      </c>
      <c r="H3427" t="s">
        <v>2061</v>
      </c>
      <c r="I3427" t="s">
        <v>225</v>
      </c>
      <c r="J3427" t="s">
        <v>965</v>
      </c>
      <c r="K3427" t="s">
        <v>20</v>
      </c>
      <c r="L3427" t="s">
        <v>1062</v>
      </c>
      <c r="M3427" t="s">
        <v>228</v>
      </c>
      <c r="N3427" t="s">
        <v>26</v>
      </c>
      <c r="O3427">
        <v>5.6000000000000001E-2</v>
      </c>
      <c r="P3427" t="s">
        <v>526</v>
      </c>
      <c r="Q3427" s="27">
        <f>O3427*km_per_mile*'Transportation Calcs'!$E$11</f>
        <v>4.5705409635206476E-5</v>
      </c>
      <c r="T3427" t="s">
        <v>527</v>
      </c>
    </row>
    <row r="3428" spans="2:20" hidden="1" x14ac:dyDescent="0.45">
      <c r="B3428" s="29" t="s">
        <v>34</v>
      </c>
      <c r="C3428" s="29" t="s">
        <v>3075</v>
      </c>
      <c r="D3428" s="29" t="s">
        <v>55</v>
      </c>
      <c r="F3428" t="s">
        <v>962</v>
      </c>
      <c r="G3428" t="s">
        <v>963</v>
      </c>
      <c r="H3428" t="s">
        <v>2061</v>
      </c>
      <c r="I3428" t="s">
        <v>225</v>
      </c>
      <c r="J3428" t="s">
        <v>965</v>
      </c>
      <c r="K3428" t="s">
        <v>20</v>
      </c>
      <c r="L3428" t="s">
        <v>1062</v>
      </c>
      <c r="M3428" t="s">
        <v>228</v>
      </c>
      <c r="N3428" t="s">
        <v>34</v>
      </c>
      <c r="O3428">
        <v>4.24</v>
      </c>
      <c r="P3428" t="s">
        <v>526</v>
      </c>
      <c r="Q3428" s="27">
        <f>O3428*km_per_mile*'Transportation Calcs'!$E$11</f>
        <v>3.4605524438084904E-3</v>
      </c>
      <c r="T3428" t="s">
        <v>527</v>
      </c>
    </row>
    <row r="3429" spans="2:20" hidden="1" x14ac:dyDescent="0.45">
      <c r="B3429" s="29" t="s">
        <v>33</v>
      </c>
      <c r="C3429" s="29" t="s">
        <v>3075</v>
      </c>
      <c r="D3429" s="29" t="s">
        <v>55</v>
      </c>
      <c r="F3429" t="s">
        <v>962</v>
      </c>
      <c r="G3429" t="s">
        <v>963</v>
      </c>
      <c r="H3429" t="s">
        <v>971</v>
      </c>
      <c r="I3429" t="s">
        <v>225</v>
      </c>
      <c r="J3429" t="s">
        <v>965</v>
      </c>
      <c r="K3429" t="s">
        <v>20</v>
      </c>
      <c r="L3429" t="s">
        <v>972</v>
      </c>
      <c r="M3429" t="s">
        <v>228</v>
      </c>
      <c r="N3429" t="s">
        <v>33</v>
      </c>
      <c r="O3429">
        <v>1E-3</v>
      </c>
      <c r="P3429" t="s">
        <v>526</v>
      </c>
      <c r="Q3429" s="27">
        <f>O3429*km_per_mile*'Transportation Calcs'!$E$11</f>
        <v>8.1616802920011564E-7</v>
      </c>
      <c r="T3429" t="s">
        <v>527</v>
      </c>
    </row>
    <row r="3430" spans="2:20" hidden="1" x14ac:dyDescent="0.45">
      <c r="C3430" s="29" t="s">
        <v>3075</v>
      </c>
      <c r="D3430" s="29" t="s">
        <v>55</v>
      </c>
      <c r="F3430" t="s">
        <v>962</v>
      </c>
      <c r="G3430" t="s">
        <v>963</v>
      </c>
      <c r="H3430" t="s">
        <v>971</v>
      </c>
      <c r="I3430" t="s">
        <v>225</v>
      </c>
      <c r="J3430" t="s">
        <v>965</v>
      </c>
      <c r="K3430" t="s">
        <v>20</v>
      </c>
      <c r="L3430" t="s">
        <v>972</v>
      </c>
      <c r="M3430" t="s">
        <v>228</v>
      </c>
      <c r="N3430" t="s">
        <v>400</v>
      </c>
      <c r="O3430">
        <v>1E-3</v>
      </c>
      <c r="P3430" t="s">
        <v>526</v>
      </c>
      <c r="Q3430" s="27">
        <f>O3430*km_per_mile*'Transportation Calcs'!$E$11</f>
        <v>8.1616802920011564E-7</v>
      </c>
      <c r="T3430" t="s">
        <v>527</v>
      </c>
    </row>
    <row r="3431" spans="2:20" hidden="1" x14ac:dyDescent="0.45">
      <c r="B3431" s="29" t="s">
        <v>24</v>
      </c>
      <c r="C3431" s="29" t="s">
        <v>3075</v>
      </c>
      <c r="D3431" s="29" t="s">
        <v>55</v>
      </c>
      <c r="F3431" t="s">
        <v>962</v>
      </c>
      <c r="G3431" t="s">
        <v>963</v>
      </c>
      <c r="H3431" t="s">
        <v>964</v>
      </c>
      <c r="I3431" t="s">
        <v>225</v>
      </c>
      <c r="J3431" t="s">
        <v>965</v>
      </c>
      <c r="K3431" t="s">
        <v>20</v>
      </c>
      <c r="L3431" t="s">
        <v>966</v>
      </c>
      <c r="M3431" t="s">
        <v>228</v>
      </c>
      <c r="N3431" t="s">
        <v>261</v>
      </c>
      <c r="O3431">
        <v>0.77</v>
      </c>
      <c r="P3431" t="s">
        <v>526</v>
      </c>
      <c r="Q3431" s="27">
        <f>O3431*km_per_mile*'Transportation Calcs'!$E$11</f>
        <v>6.28449382484089E-4</v>
      </c>
      <c r="T3431" t="s">
        <v>527</v>
      </c>
    </row>
    <row r="3432" spans="2:20" hidden="1" x14ac:dyDescent="0.45">
      <c r="B3432" s="29" t="s">
        <v>25</v>
      </c>
      <c r="C3432" s="29" t="s">
        <v>3075</v>
      </c>
      <c r="D3432" s="29" t="s">
        <v>55</v>
      </c>
      <c r="F3432" t="s">
        <v>962</v>
      </c>
      <c r="G3432" t="s">
        <v>963</v>
      </c>
      <c r="H3432" t="s">
        <v>971</v>
      </c>
      <c r="I3432" t="s">
        <v>225</v>
      </c>
      <c r="J3432" t="s">
        <v>965</v>
      </c>
      <c r="K3432" t="s">
        <v>20</v>
      </c>
      <c r="L3432" t="s">
        <v>972</v>
      </c>
      <c r="M3432" t="s">
        <v>228</v>
      </c>
      <c r="N3432" t="s">
        <v>25</v>
      </c>
      <c r="O3432">
        <v>6.7</v>
      </c>
      <c r="P3432" t="s">
        <v>526</v>
      </c>
      <c r="Q3432" s="27">
        <f>O3432*km_per_mile*'Transportation Calcs'!$E$11</f>
        <v>5.4683257956407751E-3</v>
      </c>
      <c r="T3432" t="s">
        <v>527</v>
      </c>
    </row>
    <row r="3433" spans="2:20" hidden="1" x14ac:dyDescent="0.45">
      <c r="B3433" s="29" t="s">
        <v>34</v>
      </c>
      <c r="C3433" s="29" t="s">
        <v>3075</v>
      </c>
      <c r="D3433" s="29" t="s">
        <v>55</v>
      </c>
      <c r="F3433" t="s">
        <v>962</v>
      </c>
      <c r="G3433" t="s">
        <v>963</v>
      </c>
      <c r="H3433" t="s">
        <v>973</v>
      </c>
      <c r="I3433" t="s">
        <v>225</v>
      </c>
      <c r="J3433" t="s">
        <v>965</v>
      </c>
      <c r="K3433" t="s">
        <v>20</v>
      </c>
      <c r="L3433" t="s">
        <v>974</v>
      </c>
      <c r="M3433" t="s">
        <v>228</v>
      </c>
      <c r="N3433" t="s">
        <v>34</v>
      </c>
      <c r="O3433">
        <v>2.12</v>
      </c>
      <c r="P3433" t="s">
        <v>526</v>
      </c>
      <c r="Q3433" s="27">
        <f>O3433*km_per_mile*'Transportation Calcs'!$E$11</f>
        <v>1.7302762219042452E-3</v>
      </c>
      <c r="T3433" t="s">
        <v>527</v>
      </c>
    </row>
    <row r="3434" spans="2:20" hidden="1" x14ac:dyDescent="0.45">
      <c r="B3434" s="29" t="s">
        <v>25</v>
      </c>
      <c r="C3434" s="29" t="s">
        <v>3075</v>
      </c>
      <c r="D3434" s="29" t="s">
        <v>55</v>
      </c>
      <c r="F3434" t="s">
        <v>962</v>
      </c>
      <c r="G3434" t="s">
        <v>963</v>
      </c>
      <c r="H3434" t="s">
        <v>2062</v>
      </c>
      <c r="I3434" t="s">
        <v>225</v>
      </c>
      <c r="J3434" t="s">
        <v>965</v>
      </c>
      <c r="K3434" t="s">
        <v>20</v>
      </c>
      <c r="L3434" t="s">
        <v>1062</v>
      </c>
      <c r="M3434" t="s">
        <v>228</v>
      </c>
      <c r="N3434" t="s">
        <v>25</v>
      </c>
      <c r="O3434">
        <v>32.799999999999997</v>
      </c>
      <c r="P3434" t="s">
        <v>526</v>
      </c>
      <c r="Q3434" s="27">
        <f>O3434*km_per_mile*'Transportation Calcs'!$E$11</f>
        <v>2.6770311357763789E-2</v>
      </c>
      <c r="T3434" t="s">
        <v>527</v>
      </c>
    </row>
    <row r="3435" spans="2:20" hidden="1" x14ac:dyDescent="0.45">
      <c r="B3435" s="29" t="s">
        <v>24</v>
      </c>
      <c r="C3435" s="29" t="s">
        <v>3075</v>
      </c>
      <c r="D3435" s="29" t="s">
        <v>55</v>
      </c>
      <c r="F3435" t="s">
        <v>962</v>
      </c>
      <c r="G3435" t="s">
        <v>963</v>
      </c>
      <c r="H3435" t="s">
        <v>2062</v>
      </c>
      <c r="I3435" t="s">
        <v>225</v>
      </c>
      <c r="J3435" t="s">
        <v>965</v>
      </c>
      <c r="K3435" t="s">
        <v>20</v>
      </c>
      <c r="L3435" t="s">
        <v>1062</v>
      </c>
      <c r="M3435" t="s">
        <v>228</v>
      </c>
      <c r="N3435" t="s">
        <v>261</v>
      </c>
      <c r="O3435">
        <v>2.06</v>
      </c>
      <c r="P3435" t="s">
        <v>526</v>
      </c>
      <c r="Q3435" s="27">
        <f>O3435*km_per_mile*'Transportation Calcs'!$E$11</f>
        <v>1.6813061401522382E-3</v>
      </c>
      <c r="T3435" t="s">
        <v>527</v>
      </c>
    </row>
    <row r="3436" spans="2:20" hidden="1" x14ac:dyDescent="0.45">
      <c r="B3436" s="29" t="s">
        <v>24</v>
      </c>
      <c r="C3436" s="29" t="s">
        <v>3075</v>
      </c>
      <c r="D3436" s="29" t="s">
        <v>55</v>
      </c>
      <c r="F3436" t="s">
        <v>962</v>
      </c>
      <c r="G3436" t="s">
        <v>963</v>
      </c>
      <c r="H3436" t="s">
        <v>975</v>
      </c>
      <c r="I3436" t="s">
        <v>225</v>
      </c>
      <c r="J3436" t="s">
        <v>965</v>
      </c>
      <c r="K3436" t="s">
        <v>20</v>
      </c>
      <c r="L3436" t="s">
        <v>976</v>
      </c>
      <c r="M3436" t="s">
        <v>228</v>
      </c>
      <c r="N3436" t="s">
        <v>261</v>
      </c>
      <c r="O3436">
        <v>1.08</v>
      </c>
      <c r="P3436" t="s">
        <v>526</v>
      </c>
      <c r="Q3436" s="27">
        <f>O3436*km_per_mile*'Transportation Calcs'!$E$11</f>
        <v>8.8146147153612487E-4</v>
      </c>
      <c r="T3436" t="s">
        <v>527</v>
      </c>
    </row>
    <row r="3437" spans="2:20" hidden="1" x14ac:dyDescent="0.45">
      <c r="B3437" s="29" t="s">
        <v>26</v>
      </c>
      <c r="C3437" s="29" t="s">
        <v>3075</v>
      </c>
      <c r="D3437" s="29" t="s">
        <v>55</v>
      </c>
      <c r="F3437" t="s">
        <v>962</v>
      </c>
      <c r="G3437" t="s">
        <v>963</v>
      </c>
      <c r="H3437" t="s">
        <v>2062</v>
      </c>
      <c r="I3437" t="s">
        <v>225</v>
      </c>
      <c r="J3437" t="s">
        <v>965</v>
      </c>
      <c r="K3437" t="s">
        <v>20</v>
      </c>
      <c r="L3437" t="s">
        <v>1062</v>
      </c>
      <c r="M3437" t="s">
        <v>228</v>
      </c>
      <c r="N3437" t="s">
        <v>26</v>
      </c>
      <c r="O3437">
        <v>0.22500000000000001</v>
      </c>
      <c r="P3437" t="s">
        <v>526</v>
      </c>
      <c r="Q3437" s="27">
        <f>O3437*km_per_mile*'Transportation Calcs'!$E$11</f>
        <v>1.8363780657002602E-4</v>
      </c>
      <c r="T3437" t="s">
        <v>527</v>
      </c>
    </row>
    <row r="3438" spans="2:20" hidden="1" x14ac:dyDescent="0.45">
      <c r="B3438" s="29" t="s">
        <v>25</v>
      </c>
      <c r="C3438" s="29" t="s">
        <v>3075</v>
      </c>
      <c r="D3438" s="29" t="s">
        <v>55</v>
      </c>
      <c r="F3438" t="s">
        <v>962</v>
      </c>
      <c r="G3438" t="s">
        <v>963</v>
      </c>
      <c r="H3438" t="s">
        <v>2063</v>
      </c>
      <c r="I3438" t="s">
        <v>225</v>
      </c>
      <c r="J3438" t="s">
        <v>965</v>
      </c>
      <c r="K3438" t="s">
        <v>20</v>
      </c>
      <c r="L3438" t="s">
        <v>1069</v>
      </c>
      <c r="M3438" t="s">
        <v>228</v>
      </c>
      <c r="N3438" t="s">
        <v>25</v>
      </c>
      <c r="O3438">
        <v>16.3</v>
      </c>
      <c r="P3438" t="s">
        <v>526</v>
      </c>
      <c r="Q3438" s="27">
        <f>O3438*km_per_mile*'Transportation Calcs'!$E$11</f>
        <v>1.3303538875961885E-2</v>
      </c>
      <c r="T3438" t="s">
        <v>527</v>
      </c>
    </row>
    <row r="3439" spans="2:20" hidden="1" x14ac:dyDescent="0.45">
      <c r="B3439" s="29" t="s">
        <v>26</v>
      </c>
      <c r="C3439" s="29" t="s">
        <v>3075</v>
      </c>
      <c r="D3439" s="29" t="s">
        <v>55</v>
      </c>
      <c r="F3439" t="s">
        <v>962</v>
      </c>
      <c r="G3439" t="s">
        <v>963</v>
      </c>
      <c r="H3439" t="s">
        <v>2063</v>
      </c>
      <c r="I3439" t="s">
        <v>225</v>
      </c>
      <c r="J3439" t="s">
        <v>965</v>
      </c>
      <c r="K3439" t="s">
        <v>20</v>
      </c>
      <c r="L3439" t="s">
        <v>1069</v>
      </c>
      <c r="M3439" t="s">
        <v>228</v>
      </c>
      <c r="N3439" t="s">
        <v>26</v>
      </c>
      <c r="O3439">
        <v>2.8000000000000001E-2</v>
      </c>
      <c r="P3439" t="s">
        <v>526</v>
      </c>
      <c r="Q3439" s="27">
        <f>O3439*km_per_mile*'Transportation Calcs'!$E$11</f>
        <v>2.2852704817603238E-5</v>
      </c>
      <c r="T3439" t="s">
        <v>527</v>
      </c>
    </row>
    <row r="3440" spans="2:20" hidden="1" x14ac:dyDescent="0.45">
      <c r="B3440" s="29" t="s">
        <v>25</v>
      </c>
      <c r="C3440" s="29" t="s">
        <v>3075</v>
      </c>
      <c r="D3440" s="29" t="s">
        <v>55</v>
      </c>
      <c r="F3440" t="s">
        <v>962</v>
      </c>
      <c r="G3440" t="s">
        <v>963</v>
      </c>
      <c r="H3440" t="s">
        <v>977</v>
      </c>
      <c r="I3440" t="s">
        <v>225</v>
      </c>
      <c r="J3440" t="s">
        <v>965</v>
      </c>
      <c r="K3440" t="s">
        <v>20</v>
      </c>
      <c r="L3440" t="s">
        <v>978</v>
      </c>
      <c r="M3440" t="s">
        <v>228</v>
      </c>
      <c r="N3440" t="s">
        <v>25</v>
      </c>
      <c r="O3440">
        <v>11.2</v>
      </c>
      <c r="P3440" t="s">
        <v>526</v>
      </c>
      <c r="Q3440" s="27">
        <f>O3440*km_per_mile*'Transportation Calcs'!$E$11</f>
        <v>9.1410819270412932E-3</v>
      </c>
      <c r="T3440" t="s">
        <v>527</v>
      </c>
    </row>
    <row r="3441" spans="1:20" hidden="1" x14ac:dyDescent="0.45">
      <c r="B3441" s="29" t="s">
        <v>26</v>
      </c>
      <c r="C3441" s="29" t="s">
        <v>3075</v>
      </c>
      <c r="D3441" s="29" t="s">
        <v>55</v>
      </c>
      <c r="F3441" t="s">
        <v>962</v>
      </c>
      <c r="G3441" t="s">
        <v>963</v>
      </c>
      <c r="H3441" t="s">
        <v>977</v>
      </c>
      <c r="I3441" t="s">
        <v>225</v>
      </c>
      <c r="J3441" t="s">
        <v>965</v>
      </c>
      <c r="K3441" t="s">
        <v>20</v>
      </c>
      <c r="L3441" t="s">
        <v>978</v>
      </c>
      <c r="M3441" t="s">
        <v>228</v>
      </c>
      <c r="N3441" t="s">
        <v>26</v>
      </c>
      <c r="O3441">
        <v>0.104</v>
      </c>
      <c r="P3441" t="s">
        <v>526</v>
      </c>
      <c r="Q3441" s="27">
        <f>O3441*km_per_mile*'Transportation Calcs'!$E$11</f>
        <v>8.4881475036812013E-5</v>
      </c>
      <c r="T3441" t="s">
        <v>527</v>
      </c>
    </row>
    <row r="3442" spans="1:20" hidden="1" x14ac:dyDescent="0.45">
      <c r="C3442" s="29" t="s">
        <v>3075</v>
      </c>
      <c r="D3442" s="29" t="s">
        <v>55</v>
      </c>
      <c r="F3442" t="s">
        <v>962</v>
      </c>
      <c r="G3442" t="s">
        <v>963</v>
      </c>
      <c r="H3442" t="s">
        <v>977</v>
      </c>
      <c r="I3442" t="s">
        <v>225</v>
      </c>
      <c r="J3442" t="s">
        <v>965</v>
      </c>
      <c r="K3442" t="s">
        <v>20</v>
      </c>
      <c r="L3442" t="s">
        <v>978</v>
      </c>
      <c r="M3442" t="s">
        <v>228</v>
      </c>
      <c r="N3442" t="s">
        <v>240</v>
      </c>
      <c r="O3442" s="27">
        <v>7.4900000000000005E-7</v>
      </c>
      <c r="P3442" t="s">
        <v>526</v>
      </c>
      <c r="Q3442" s="27">
        <f>O3442*km_per_mile*'Transportation Calcs'!$E$11</f>
        <v>6.1130985387088658E-10</v>
      </c>
      <c r="T3442" t="s">
        <v>527</v>
      </c>
    </row>
    <row r="3443" spans="1:20" hidden="1" x14ac:dyDescent="0.45">
      <c r="B3443" s="29" t="s">
        <v>34</v>
      </c>
      <c r="C3443" s="29" t="s">
        <v>3075</v>
      </c>
      <c r="D3443" s="29" t="s">
        <v>55</v>
      </c>
      <c r="F3443" t="s">
        <v>962</v>
      </c>
      <c r="G3443" t="s">
        <v>963</v>
      </c>
      <c r="H3443" t="s">
        <v>977</v>
      </c>
      <c r="I3443" t="s">
        <v>225</v>
      </c>
      <c r="J3443" t="s">
        <v>965</v>
      </c>
      <c r="K3443" t="s">
        <v>20</v>
      </c>
      <c r="L3443" t="s">
        <v>978</v>
      </c>
      <c r="M3443" t="s">
        <v>228</v>
      </c>
      <c r="N3443" t="s">
        <v>34</v>
      </c>
      <c r="O3443">
        <v>2.83</v>
      </c>
      <c r="P3443" t="s">
        <v>526</v>
      </c>
      <c r="Q3443" s="27">
        <f>O3443*km_per_mile*'Transportation Calcs'!$E$11</f>
        <v>2.3097555226363272E-3</v>
      </c>
      <c r="T3443" t="s">
        <v>527</v>
      </c>
    </row>
    <row r="3444" spans="1:20" hidden="1" x14ac:dyDescent="0.45">
      <c r="C3444" s="29" t="s">
        <v>3075</v>
      </c>
      <c r="D3444" s="29" t="s">
        <v>55</v>
      </c>
      <c r="F3444" t="s">
        <v>962</v>
      </c>
      <c r="G3444" t="s">
        <v>963</v>
      </c>
      <c r="H3444" t="s">
        <v>2064</v>
      </c>
      <c r="I3444" t="s">
        <v>275</v>
      </c>
      <c r="J3444" t="s">
        <v>965</v>
      </c>
      <c r="K3444" t="s">
        <v>524</v>
      </c>
      <c r="M3444" t="s">
        <v>228</v>
      </c>
      <c r="N3444" t="s">
        <v>249</v>
      </c>
      <c r="O3444" s="27">
        <v>9.3999999999999998E-6</v>
      </c>
      <c r="P3444" t="s">
        <v>762</v>
      </c>
      <c r="Q3444" s="27">
        <f>O3444/'Transportation Calcs'!$B$39</f>
        <v>2.233155990838502E-10</v>
      </c>
      <c r="R3444" s="27">
        <v>9.5999999999999996E-6</v>
      </c>
      <c r="S3444" s="27">
        <v>9.2E-6</v>
      </c>
      <c r="T3444" t="s">
        <v>749</v>
      </c>
    </row>
    <row r="3445" spans="1:20" hidden="1" x14ac:dyDescent="0.45">
      <c r="A3445" s="29" t="s">
        <v>3065</v>
      </c>
      <c r="B3445" s="29" t="s">
        <v>34</v>
      </c>
      <c r="C3445" s="29" t="s">
        <v>3075</v>
      </c>
      <c r="D3445" s="29" t="s">
        <v>53</v>
      </c>
      <c r="F3445" t="s">
        <v>962</v>
      </c>
      <c r="G3445" t="s">
        <v>963</v>
      </c>
      <c r="H3445" t="s">
        <v>766</v>
      </c>
      <c r="I3445" t="s">
        <v>275</v>
      </c>
      <c r="J3445" t="s">
        <v>743</v>
      </c>
      <c r="K3445" t="s">
        <v>35</v>
      </c>
      <c r="M3445" t="s">
        <v>228</v>
      </c>
      <c r="N3445" t="s">
        <v>34</v>
      </c>
      <c r="O3445">
        <v>3.14</v>
      </c>
      <c r="P3445" t="s">
        <v>745</v>
      </c>
      <c r="Q3445" s="49">
        <f>O3445*1000/'Transportation Calcs'!$B$44</f>
        <v>7.1990470738681492E-2</v>
      </c>
      <c r="R3445">
        <v>0</v>
      </c>
      <c r="S3445">
        <v>0</v>
      </c>
      <c r="T3445" t="s">
        <v>746</v>
      </c>
    </row>
    <row r="3446" spans="1:20" hidden="1" x14ac:dyDescent="0.45">
      <c r="B3446" s="29" t="s">
        <v>34</v>
      </c>
      <c r="C3446" s="29" t="s">
        <v>3075</v>
      </c>
      <c r="D3446" s="29" t="s">
        <v>55</v>
      </c>
      <c r="F3446" t="s">
        <v>962</v>
      </c>
      <c r="G3446" t="s">
        <v>963</v>
      </c>
      <c r="H3446" t="s">
        <v>752</v>
      </c>
      <c r="I3446" t="s">
        <v>275</v>
      </c>
      <c r="J3446" t="s">
        <v>743</v>
      </c>
      <c r="K3446" t="s">
        <v>753</v>
      </c>
      <c r="M3446" t="s">
        <v>228</v>
      </c>
      <c r="N3446" t="s">
        <v>34</v>
      </c>
      <c r="O3446">
        <v>3.125</v>
      </c>
      <c r="P3446" t="s">
        <v>745</v>
      </c>
      <c r="Q3446" s="49">
        <f>O3446*1000/'Transportation Calcs'!$B$39</f>
        <v>7.4240558206067217E-2</v>
      </c>
      <c r="R3446">
        <v>0</v>
      </c>
      <c r="S3446">
        <v>0</v>
      </c>
      <c r="T3446" t="s">
        <v>746</v>
      </c>
    </row>
    <row r="3447" spans="1:20" hidden="1" x14ac:dyDescent="0.45">
      <c r="B3447" s="29" t="s">
        <v>34</v>
      </c>
      <c r="C3447" s="29" t="s">
        <v>3075</v>
      </c>
      <c r="D3447" s="29" t="s">
        <v>55</v>
      </c>
      <c r="F3447" t="s">
        <v>962</v>
      </c>
      <c r="G3447" t="s">
        <v>963</v>
      </c>
      <c r="H3447" t="s">
        <v>752</v>
      </c>
      <c r="I3447" t="s">
        <v>275</v>
      </c>
      <c r="J3447" t="s">
        <v>743</v>
      </c>
      <c r="K3447" t="s">
        <v>753</v>
      </c>
      <c r="M3447" t="s">
        <v>228</v>
      </c>
      <c r="N3447" t="s">
        <v>34</v>
      </c>
      <c r="O3447">
        <v>3.125</v>
      </c>
      <c r="P3447" t="s">
        <v>745</v>
      </c>
      <c r="Q3447" s="49">
        <f>O3447*1000/'Transportation Calcs'!$B$39</f>
        <v>7.4240558206067217E-2</v>
      </c>
      <c r="R3447">
        <v>0</v>
      </c>
      <c r="S3447">
        <v>0</v>
      </c>
      <c r="T3447" t="s">
        <v>746</v>
      </c>
    </row>
    <row r="3448" spans="1:20" hidden="1" x14ac:dyDescent="0.45">
      <c r="B3448" s="29" t="s">
        <v>34</v>
      </c>
      <c r="C3448" s="29" t="s">
        <v>3075</v>
      </c>
      <c r="D3448" s="29" t="s">
        <v>55</v>
      </c>
      <c r="F3448" t="s">
        <v>962</v>
      </c>
      <c r="G3448" t="s">
        <v>963</v>
      </c>
      <c r="H3448" t="s">
        <v>752</v>
      </c>
      <c r="I3448" t="s">
        <v>275</v>
      </c>
      <c r="J3448" t="s">
        <v>743</v>
      </c>
      <c r="K3448" t="s">
        <v>753</v>
      </c>
      <c r="M3448" t="s">
        <v>228</v>
      </c>
      <c r="N3448" t="s">
        <v>34</v>
      </c>
      <c r="O3448">
        <v>3.125</v>
      </c>
      <c r="P3448" t="s">
        <v>745</v>
      </c>
      <c r="Q3448" s="49">
        <f>O3448*1000/'Transportation Calcs'!$B$39</f>
        <v>7.4240558206067217E-2</v>
      </c>
      <c r="R3448">
        <v>0</v>
      </c>
      <c r="S3448">
        <v>0</v>
      </c>
      <c r="T3448" t="s">
        <v>746</v>
      </c>
    </row>
    <row r="3449" spans="1:20" hidden="1" x14ac:dyDescent="0.45">
      <c r="B3449" s="29" t="s">
        <v>34</v>
      </c>
      <c r="C3449" s="29" t="s">
        <v>3075</v>
      </c>
      <c r="D3449" s="29" t="s">
        <v>53</v>
      </c>
      <c r="F3449" t="s">
        <v>962</v>
      </c>
      <c r="G3449" t="s">
        <v>963</v>
      </c>
      <c r="H3449" t="s">
        <v>766</v>
      </c>
      <c r="I3449" t="s">
        <v>275</v>
      </c>
      <c r="J3449" t="s">
        <v>743</v>
      </c>
      <c r="K3449" t="s">
        <v>35</v>
      </c>
      <c r="M3449" t="s">
        <v>228</v>
      </c>
      <c r="N3449" t="s">
        <v>34</v>
      </c>
      <c r="O3449">
        <v>3.14</v>
      </c>
      <c r="P3449" t="s">
        <v>745</v>
      </c>
      <c r="Q3449" s="49">
        <f>O3449*1000/'Transportation Calcs'!$B$44</f>
        <v>7.1990470738681492E-2</v>
      </c>
      <c r="R3449">
        <v>0</v>
      </c>
      <c r="S3449">
        <v>0</v>
      </c>
      <c r="T3449" t="s">
        <v>746</v>
      </c>
    </row>
    <row r="3450" spans="1:20" hidden="1" x14ac:dyDescent="0.45">
      <c r="B3450" s="29" t="s">
        <v>34</v>
      </c>
      <c r="C3450" s="29" t="s">
        <v>3075</v>
      </c>
      <c r="D3450" s="29" t="s">
        <v>55</v>
      </c>
      <c r="F3450" t="s">
        <v>962</v>
      </c>
      <c r="G3450" t="s">
        <v>963</v>
      </c>
      <c r="H3450" t="s">
        <v>857</v>
      </c>
      <c r="I3450" t="s">
        <v>275</v>
      </c>
      <c r="J3450" t="s">
        <v>743</v>
      </c>
      <c r="K3450" t="s">
        <v>524</v>
      </c>
      <c r="M3450" t="s">
        <v>228</v>
      </c>
      <c r="N3450" t="s">
        <v>34</v>
      </c>
      <c r="O3450">
        <v>3.18</v>
      </c>
      <c r="P3450" t="s">
        <v>745</v>
      </c>
      <c r="Q3450" s="49">
        <f>O3450*1000/'Transportation Calcs'!$B$39</f>
        <v>7.5547192030493995E-2</v>
      </c>
      <c r="R3450">
        <v>0</v>
      </c>
      <c r="S3450">
        <v>0</v>
      </c>
      <c r="T3450" t="s">
        <v>746</v>
      </c>
    </row>
    <row r="3451" spans="1:20" hidden="1" x14ac:dyDescent="0.45">
      <c r="B3451" s="29" t="s">
        <v>34</v>
      </c>
      <c r="C3451" s="29" t="s">
        <v>3075</v>
      </c>
      <c r="D3451" s="29" t="s">
        <v>55</v>
      </c>
      <c r="F3451" t="s">
        <v>962</v>
      </c>
      <c r="G3451" t="s">
        <v>963</v>
      </c>
      <c r="H3451" t="s">
        <v>857</v>
      </c>
      <c r="I3451" t="s">
        <v>275</v>
      </c>
      <c r="J3451" t="s">
        <v>743</v>
      </c>
      <c r="K3451" t="s">
        <v>524</v>
      </c>
      <c r="M3451" t="s">
        <v>228</v>
      </c>
      <c r="N3451" t="s">
        <v>34</v>
      </c>
      <c r="O3451">
        <v>3.18</v>
      </c>
      <c r="P3451" t="s">
        <v>745</v>
      </c>
      <c r="Q3451" s="49">
        <f>O3451*1000/'Transportation Calcs'!$B$39</f>
        <v>7.5547192030493995E-2</v>
      </c>
      <c r="R3451">
        <v>0</v>
      </c>
      <c r="S3451">
        <v>0</v>
      </c>
      <c r="T3451" t="s">
        <v>746</v>
      </c>
    </row>
    <row r="3452" spans="1:20" hidden="1" x14ac:dyDescent="0.45">
      <c r="A3452" s="29" t="s">
        <v>3065</v>
      </c>
      <c r="B3452" s="29" t="s">
        <v>33</v>
      </c>
      <c r="C3452" s="29" t="s">
        <v>3075</v>
      </c>
      <c r="D3452" s="29" t="s">
        <v>55</v>
      </c>
      <c r="F3452" t="s">
        <v>962</v>
      </c>
      <c r="G3452" t="s">
        <v>963</v>
      </c>
      <c r="H3452" t="s">
        <v>2065</v>
      </c>
      <c r="I3452" t="s">
        <v>275</v>
      </c>
      <c r="J3452" t="s">
        <v>965</v>
      </c>
      <c r="K3452" t="s">
        <v>524</v>
      </c>
      <c r="M3452" t="s">
        <v>228</v>
      </c>
      <c r="N3452" t="s">
        <v>33</v>
      </c>
      <c r="O3452">
        <v>5.8999999999999997E-2</v>
      </c>
      <c r="P3452" t="s">
        <v>762</v>
      </c>
      <c r="Q3452" s="27">
        <f>O3452/'Transportation Calcs'!$B$39</f>
        <v>1.4016617389305491E-6</v>
      </c>
      <c r="R3452">
        <v>4.8000000000000001E-2</v>
      </c>
      <c r="S3452">
        <v>6.7000000000000004E-2</v>
      </c>
      <c r="T3452" t="s">
        <v>749</v>
      </c>
    </row>
    <row r="3453" spans="1:20" hidden="1" x14ac:dyDescent="0.45">
      <c r="B3453" s="29" t="s">
        <v>33</v>
      </c>
      <c r="C3453" s="29" t="s">
        <v>3075</v>
      </c>
      <c r="D3453" s="29" t="s">
        <v>55</v>
      </c>
      <c r="F3453" t="s">
        <v>962</v>
      </c>
      <c r="G3453" t="s">
        <v>963</v>
      </c>
      <c r="H3453" t="s">
        <v>982</v>
      </c>
      <c r="I3453" t="s">
        <v>225</v>
      </c>
      <c r="J3453" t="s">
        <v>965</v>
      </c>
      <c r="K3453" t="s">
        <v>20</v>
      </c>
      <c r="L3453" t="s">
        <v>983</v>
      </c>
      <c r="M3453" t="s">
        <v>228</v>
      </c>
      <c r="N3453" t="s">
        <v>33</v>
      </c>
      <c r="O3453">
        <v>1E-3</v>
      </c>
      <c r="P3453" t="s">
        <v>526</v>
      </c>
      <c r="Q3453" s="27">
        <f>O3453*km_per_mile*'Transportation Calcs'!$E$11</f>
        <v>8.1616802920011564E-7</v>
      </c>
      <c r="T3453" t="s">
        <v>527</v>
      </c>
    </row>
    <row r="3454" spans="1:20" hidden="1" x14ac:dyDescent="0.45">
      <c r="B3454" s="29" t="s">
        <v>26</v>
      </c>
      <c r="C3454" s="29" t="s">
        <v>3075</v>
      </c>
      <c r="D3454" s="29" t="s">
        <v>55</v>
      </c>
      <c r="F3454" t="s">
        <v>962</v>
      </c>
      <c r="G3454" t="s">
        <v>963</v>
      </c>
      <c r="H3454" t="s">
        <v>984</v>
      </c>
      <c r="I3454" t="s">
        <v>225</v>
      </c>
      <c r="J3454" t="s">
        <v>965</v>
      </c>
      <c r="K3454" t="s">
        <v>20</v>
      </c>
      <c r="L3454" t="s">
        <v>985</v>
      </c>
      <c r="M3454" t="s">
        <v>228</v>
      </c>
      <c r="N3454" t="s">
        <v>26</v>
      </c>
      <c r="O3454">
        <v>0.17</v>
      </c>
      <c r="P3454" t="s">
        <v>526</v>
      </c>
      <c r="Q3454" s="27">
        <f>O3454*km_per_mile*'Transportation Calcs'!$E$11</f>
        <v>1.3874856496401964E-4</v>
      </c>
      <c r="T3454" t="s">
        <v>527</v>
      </c>
    </row>
    <row r="3455" spans="1:20" hidden="1" x14ac:dyDescent="0.45">
      <c r="A3455" s="29" t="s">
        <v>3065</v>
      </c>
      <c r="B3455" s="29" t="s">
        <v>34</v>
      </c>
      <c r="C3455" s="29" t="s">
        <v>3075</v>
      </c>
      <c r="D3455" s="29" t="s">
        <v>56</v>
      </c>
      <c r="F3455" t="s">
        <v>962</v>
      </c>
      <c r="G3455" t="s">
        <v>963</v>
      </c>
      <c r="H3455" t="s">
        <v>754</v>
      </c>
      <c r="I3455" t="s">
        <v>275</v>
      </c>
      <c r="J3455" t="s">
        <v>743</v>
      </c>
      <c r="K3455" t="s">
        <v>755</v>
      </c>
      <c r="M3455" t="s">
        <v>228</v>
      </c>
      <c r="N3455" t="s">
        <v>34</v>
      </c>
      <c r="O3455">
        <v>2.1040000000000001</v>
      </c>
      <c r="P3455" t="s">
        <v>745</v>
      </c>
      <c r="Q3455" s="49">
        <f>O3455*1000/'Transportation Calcs'!$B$49</f>
        <v>7.1128091598533075E-2</v>
      </c>
      <c r="R3455">
        <v>0</v>
      </c>
      <c r="S3455">
        <v>0</v>
      </c>
      <c r="T3455" t="s">
        <v>746</v>
      </c>
    </row>
    <row r="3456" spans="1:20" hidden="1" x14ac:dyDescent="0.45">
      <c r="B3456" s="29" t="s">
        <v>24</v>
      </c>
      <c r="C3456" s="29" t="s">
        <v>3075</v>
      </c>
      <c r="D3456" s="29" t="s">
        <v>55</v>
      </c>
      <c r="F3456" t="s">
        <v>962</v>
      </c>
      <c r="G3456" t="s">
        <v>963</v>
      </c>
      <c r="H3456" t="s">
        <v>986</v>
      </c>
      <c r="I3456" t="s">
        <v>225</v>
      </c>
      <c r="J3456" t="s">
        <v>965</v>
      </c>
      <c r="K3456" t="s">
        <v>20</v>
      </c>
      <c r="L3456" t="s">
        <v>987</v>
      </c>
      <c r="M3456" t="s">
        <v>228</v>
      </c>
      <c r="N3456" t="s">
        <v>261</v>
      </c>
      <c r="O3456">
        <v>8.3800000000000008</v>
      </c>
      <c r="P3456" t="s">
        <v>526</v>
      </c>
      <c r="Q3456" s="27">
        <f>O3456*km_per_mile*'Transportation Calcs'!$E$11</f>
        <v>6.8394880846969694E-3</v>
      </c>
      <c r="T3456" t="s">
        <v>527</v>
      </c>
    </row>
    <row r="3457" spans="2:20" hidden="1" x14ac:dyDescent="0.45">
      <c r="B3457" s="29" t="s">
        <v>24</v>
      </c>
      <c r="C3457" s="29" t="s">
        <v>3075</v>
      </c>
      <c r="D3457" s="29" t="s">
        <v>55</v>
      </c>
      <c r="F3457" t="s">
        <v>962</v>
      </c>
      <c r="G3457" t="s">
        <v>963</v>
      </c>
      <c r="H3457" t="s">
        <v>980</v>
      </c>
      <c r="I3457" t="s">
        <v>225</v>
      </c>
      <c r="J3457" t="s">
        <v>965</v>
      </c>
      <c r="K3457" t="s">
        <v>20</v>
      </c>
      <c r="L3457" t="s">
        <v>981</v>
      </c>
      <c r="M3457" t="s">
        <v>228</v>
      </c>
      <c r="N3457" t="s">
        <v>261</v>
      </c>
      <c r="O3457">
        <v>3.18</v>
      </c>
      <c r="P3457" t="s">
        <v>526</v>
      </c>
      <c r="Q3457" s="27">
        <f>O3457*km_per_mile*'Transportation Calcs'!$E$11</f>
        <v>2.5954143328563678E-3</v>
      </c>
      <c r="T3457" t="s">
        <v>527</v>
      </c>
    </row>
    <row r="3458" spans="2:20" hidden="1" x14ac:dyDescent="0.45">
      <c r="B3458" s="29" t="s">
        <v>25</v>
      </c>
      <c r="C3458" s="29" t="s">
        <v>3075</v>
      </c>
      <c r="D3458" s="29" t="s">
        <v>55</v>
      </c>
      <c r="F3458" t="s">
        <v>962</v>
      </c>
      <c r="G3458" t="s">
        <v>963</v>
      </c>
      <c r="H3458" t="s">
        <v>990</v>
      </c>
      <c r="I3458" t="s">
        <v>225</v>
      </c>
      <c r="J3458" t="s">
        <v>965</v>
      </c>
      <c r="K3458" t="s">
        <v>20</v>
      </c>
      <c r="L3458" t="s">
        <v>991</v>
      </c>
      <c r="M3458" t="s">
        <v>228</v>
      </c>
      <c r="N3458" t="s">
        <v>25</v>
      </c>
      <c r="O3458">
        <v>0.93</v>
      </c>
      <c r="P3458" t="s">
        <v>526</v>
      </c>
      <c r="Q3458" s="27">
        <f>O3458*km_per_mile*'Transportation Calcs'!$E$11</f>
        <v>7.590362671561075E-4</v>
      </c>
      <c r="T3458" t="s">
        <v>527</v>
      </c>
    </row>
    <row r="3459" spans="2:20" hidden="1" x14ac:dyDescent="0.45">
      <c r="B3459" s="29" t="s">
        <v>25</v>
      </c>
      <c r="C3459" s="29" t="s">
        <v>3075</v>
      </c>
      <c r="D3459" s="29" t="s">
        <v>55</v>
      </c>
      <c r="F3459" t="s">
        <v>962</v>
      </c>
      <c r="G3459" t="s">
        <v>963</v>
      </c>
      <c r="H3459" t="s">
        <v>988</v>
      </c>
      <c r="I3459" t="s">
        <v>225</v>
      </c>
      <c r="J3459" t="s">
        <v>965</v>
      </c>
      <c r="K3459" t="s">
        <v>20</v>
      </c>
      <c r="L3459" t="s">
        <v>989</v>
      </c>
      <c r="M3459" t="s">
        <v>228</v>
      </c>
      <c r="N3459" t="s">
        <v>25</v>
      </c>
      <c r="O3459">
        <v>33.54</v>
      </c>
      <c r="P3459" t="s">
        <v>526</v>
      </c>
      <c r="Q3459" s="27">
        <f>O3459*km_per_mile*'Transportation Calcs'!$E$11</f>
        <v>2.7374275699371876E-2</v>
      </c>
      <c r="T3459" t="s">
        <v>527</v>
      </c>
    </row>
    <row r="3460" spans="2:20" hidden="1" x14ac:dyDescent="0.45">
      <c r="B3460" s="29" t="s">
        <v>34</v>
      </c>
      <c r="C3460" s="29" t="s">
        <v>3075</v>
      </c>
      <c r="D3460" s="29" t="s">
        <v>55</v>
      </c>
      <c r="F3460" t="s">
        <v>962</v>
      </c>
      <c r="G3460" t="s">
        <v>963</v>
      </c>
      <c r="H3460" t="s">
        <v>990</v>
      </c>
      <c r="I3460" t="s">
        <v>225</v>
      </c>
      <c r="J3460" t="s">
        <v>965</v>
      </c>
      <c r="K3460" t="s">
        <v>20</v>
      </c>
      <c r="L3460" t="s">
        <v>991</v>
      </c>
      <c r="M3460" t="s">
        <v>228</v>
      </c>
      <c r="N3460" t="s">
        <v>34</v>
      </c>
      <c r="O3460">
        <v>0.53</v>
      </c>
      <c r="P3460" t="s">
        <v>526</v>
      </c>
      <c r="Q3460" s="27">
        <f>O3460*km_per_mile*'Transportation Calcs'!$E$11</f>
        <v>4.325690554760613E-4</v>
      </c>
      <c r="T3460" t="s">
        <v>527</v>
      </c>
    </row>
    <row r="3461" spans="2:20" hidden="1" x14ac:dyDescent="0.45">
      <c r="B3461" s="29" t="s">
        <v>34</v>
      </c>
      <c r="C3461" s="29" t="s">
        <v>3075</v>
      </c>
      <c r="D3461" s="29" t="s">
        <v>55</v>
      </c>
      <c r="F3461" t="s">
        <v>962</v>
      </c>
      <c r="G3461" t="s">
        <v>963</v>
      </c>
      <c r="H3461" t="s">
        <v>992</v>
      </c>
      <c r="I3461" t="s">
        <v>225</v>
      </c>
      <c r="J3461" t="s">
        <v>965</v>
      </c>
      <c r="K3461" t="s">
        <v>20</v>
      </c>
      <c r="L3461" t="s">
        <v>993</v>
      </c>
      <c r="M3461" t="s">
        <v>228</v>
      </c>
      <c r="N3461" t="s">
        <v>34</v>
      </c>
      <c r="O3461">
        <v>0.53</v>
      </c>
      <c r="P3461" t="s">
        <v>526</v>
      </c>
      <c r="Q3461" s="27">
        <f>O3461*km_per_mile*'Transportation Calcs'!$E$11</f>
        <v>4.325690554760613E-4</v>
      </c>
      <c r="T3461" t="s">
        <v>527</v>
      </c>
    </row>
    <row r="3462" spans="2:20" hidden="1" x14ac:dyDescent="0.45">
      <c r="B3462" s="29" t="s">
        <v>26</v>
      </c>
      <c r="C3462" s="29" t="s">
        <v>3075</v>
      </c>
      <c r="D3462" s="29" t="s">
        <v>55</v>
      </c>
      <c r="F3462" t="s">
        <v>962</v>
      </c>
      <c r="G3462" t="s">
        <v>963</v>
      </c>
      <c r="H3462" t="s">
        <v>998</v>
      </c>
      <c r="I3462" t="s">
        <v>225</v>
      </c>
      <c r="J3462" t="s">
        <v>965</v>
      </c>
      <c r="K3462" t="s">
        <v>20</v>
      </c>
      <c r="L3462" t="s">
        <v>999</v>
      </c>
      <c r="M3462" t="s">
        <v>228</v>
      </c>
      <c r="N3462" t="s">
        <v>26</v>
      </c>
      <c r="O3462">
        <v>0.3</v>
      </c>
      <c r="P3462" t="s">
        <v>526</v>
      </c>
      <c r="Q3462" s="27">
        <f>O3462*km_per_mile*'Transportation Calcs'!$E$11</f>
        <v>2.4485040876003462E-4</v>
      </c>
      <c r="T3462" t="s">
        <v>527</v>
      </c>
    </row>
    <row r="3463" spans="2:20" hidden="1" x14ac:dyDescent="0.45">
      <c r="B3463" s="29" t="s">
        <v>34</v>
      </c>
      <c r="C3463" s="29" t="s">
        <v>3075</v>
      </c>
      <c r="D3463" s="29" t="s">
        <v>55</v>
      </c>
      <c r="F3463" t="s">
        <v>962</v>
      </c>
      <c r="G3463" t="s">
        <v>963</v>
      </c>
      <c r="H3463" t="s">
        <v>2066</v>
      </c>
      <c r="I3463" t="s">
        <v>275</v>
      </c>
      <c r="J3463" t="s">
        <v>1003</v>
      </c>
      <c r="K3463" t="s">
        <v>2067</v>
      </c>
      <c r="M3463" t="s">
        <v>692</v>
      </c>
      <c r="N3463" t="s">
        <v>34</v>
      </c>
      <c r="O3463">
        <v>3.0939999999999999</v>
      </c>
      <c r="P3463" t="s">
        <v>745</v>
      </c>
      <c r="Q3463" s="49">
        <f>O3463*1000/'Transportation Calcs'!$B$39</f>
        <v>7.3504091868663038E-2</v>
      </c>
    </row>
    <row r="3464" spans="2:20" hidden="1" x14ac:dyDescent="0.45">
      <c r="C3464" s="29" t="s">
        <v>3075</v>
      </c>
      <c r="D3464" s="29" t="s">
        <v>55</v>
      </c>
      <c r="F3464" t="s">
        <v>962</v>
      </c>
      <c r="G3464" t="s">
        <v>963</v>
      </c>
      <c r="H3464" t="s">
        <v>2068</v>
      </c>
      <c r="I3464" t="s">
        <v>689</v>
      </c>
      <c r="J3464" t="s">
        <v>965</v>
      </c>
      <c r="K3464" t="s">
        <v>524</v>
      </c>
      <c r="L3464" t="s">
        <v>2069</v>
      </c>
      <c r="M3464" t="s">
        <v>692</v>
      </c>
      <c r="N3464" t="s">
        <v>698</v>
      </c>
      <c r="O3464">
        <v>46</v>
      </c>
      <c r="P3464" t="s">
        <v>526</v>
      </c>
      <c r="Q3464" s="27">
        <f>O3464*km_per_mile*'Transportation Calcs'!$E$11</f>
        <v>3.7543729343205316E-2</v>
      </c>
      <c r="T3464" t="s">
        <v>527</v>
      </c>
    </row>
    <row r="3465" spans="2:20" hidden="1" x14ac:dyDescent="0.45">
      <c r="C3465" s="29" t="s">
        <v>3075</v>
      </c>
      <c r="D3465" s="29" t="s">
        <v>55</v>
      </c>
      <c r="F3465" t="s">
        <v>962</v>
      </c>
      <c r="G3465" t="s">
        <v>963</v>
      </c>
      <c r="H3465" t="s">
        <v>1007</v>
      </c>
      <c r="I3465" t="s">
        <v>225</v>
      </c>
      <c r="J3465" t="s">
        <v>965</v>
      </c>
      <c r="K3465" t="s">
        <v>20</v>
      </c>
      <c r="L3465" t="s">
        <v>1008</v>
      </c>
      <c r="M3465" t="s">
        <v>228</v>
      </c>
      <c r="N3465" t="s">
        <v>400</v>
      </c>
      <c r="O3465">
        <v>1E-3</v>
      </c>
      <c r="P3465" t="s">
        <v>526</v>
      </c>
      <c r="Q3465" s="27">
        <f>O3465*km_per_mile*'Transportation Calcs'!$E$11</f>
        <v>8.1616802920011564E-7</v>
      </c>
      <c r="T3465" t="s">
        <v>527</v>
      </c>
    </row>
    <row r="3466" spans="2:20" hidden="1" x14ac:dyDescent="0.45">
      <c r="C3466" s="29" t="s">
        <v>3075</v>
      </c>
      <c r="D3466" s="29" t="s">
        <v>55</v>
      </c>
      <c r="F3466" t="s">
        <v>962</v>
      </c>
      <c r="G3466" t="s">
        <v>963</v>
      </c>
      <c r="H3466" t="s">
        <v>2070</v>
      </c>
      <c r="I3466" t="s">
        <v>689</v>
      </c>
      <c r="J3466" t="s">
        <v>965</v>
      </c>
      <c r="K3466" t="s">
        <v>524</v>
      </c>
      <c r="L3466" t="s">
        <v>2071</v>
      </c>
      <c r="M3466" t="s">
        <v>692</v>
      </c>
      <c r="N3466" t="s">
        <v>698</v>
      </c>
      <c r="O3466">
        <v>37</v>
      </c>
      <c r="P3466" t="s">
        <v>526</v>
      </c>
      <c r="Q3466" s="27">
        <f>O3466*km_per_mile*'Transportation Calcs'!$E$11</f>
        <v>3.0198217080404276E-2</v>
      </c>
      <c r="T3466" t="s">
        <v>527</v>
      </c>
    </row>
    <row r="3467" spans="2:20" hidden="1" x14ac:dyDescent="0.45">
      <c r="C3467" s="29" t="s">
        <v>3075</v>
      </c>
      <c r="D3467" s="29" t="s">
        <v>55</v>
      </c>
      <c r="F3467" t="s">
        <v>962</v>
      </c>
      <c r="G3467" t="s">
        <v>963</v>
      </c>
      <c r="H3467" t="s">
        <v>2072</v>
      </c>
      <c r="I3467" t="s">
        <v>689</v>
      </c>
      <c r="J3467" t="s">
        <v>965</v>
      </c>
      <c r="K3467" t="s">
        <v>524</v>
      </c>
      <c r="L3467" t="s">
        <v>2073</v>
      </c>
      <c r="M3467" t="s">
        <v>692</v>
      </c>
      <c r="N3467" t="s">
        <v>698</v>
      </c>
      <c r="O3467">
        <v>36</v>
      </c>
      <c r="P3467" t="s">
        <v>526</v>
      </c>
      <c r="Q3467" s="27">
        <f>O3467*km_per_mile*'Transportation Calcs'!$E$11</f>
        <v>2.9382049051204159E-2</v>
      </c>
      <c r="T3467" t="s">
        <v>527</v>
      </c>
    </row>
    <row r="3468" spans="2:20" hidden="1" x14ac:dyDescent="0.45">
      <c r="C3468" s="29" t="s">
        <v>3075</v>
      </c>
      <c r="D3468" s="29" t="s">
        <v>55</v>
      </c>
      <c r="F3468" t="s">
        <v>962</v>
      </c>
      <c r="G3468" t="s">
        <v>963</v>
      </c>
      <c r="H3468" t="s">
        <v>2074</v>
      </c>
      <c r="I3468" t="s">
        <v>225</v>
      </c>
      <c r="J3468" t="s">
        <v>965</v>
      </c>
      <c r="K3468" t="s">
        <v>20</v>
      </c>
      <c r="L3468" t="s">
        <v>2075</v>
      </c>
      <c r="M3468" t="s">
        <v>228</v>
      </c>
      <c r="N3468" t="s">
        <v>400</v>
      </c>
      <c r="O3468">
        <v>1E-3</v>
      </c>
      <c r="P3468" t="s">
        <v>526</v>
      </c>
      <c r="Q3468" s="27">
        <f>O3468*km_per_mile*'Transportation Calcs'!$E$11</f>
        <v>8.1616802920011564E-7</v>
      </c>
      <c r="T3468" t="s">
        <v>527</v>
      </c>
    </row>
    <row r="3469" spans="2:20" hidden="1" x14ac:dyDescent="0.45">
      <c r="B3469" s="29" t="s">
        <v>33</v>
      </c>
      <c r="C3469" s="29" t="s">
        <v>3075</v>
      </c>
      <c r="D3469" s="29" t="s">
        <v>55</v>
      </c>
      <c r="F3469" t="s">
        <v>962</v>
      </c>
      <c r="G3469" t="s">
        <v>963</v>
      </c>
      <c r="H3469" t="s">
        <v>2074</v>
      </c>
      <c r="I3469" t="s">
        <v>225</v>
      </c>
      <c r="J3469" t="s">
        <v>965</v>
      </c>
      <c r="K3469" t="s">
        <v>20</v>
      </c>
      <c r="L3469" t="s">
        <v>2075</v>
      </c>
      <c r="M3469" t="s">
        <v>228</v>
      </c>
      <c r="N3469" t="s">
        <v>33</v>
      </c>
      <c r="O3469">
        <v>5.0000000000000001E-3</v>
      </c>
      <c r="P3469" t="s">
        <v>526</v>
      </c>
      <c r="Q3469" s="27">
        <f>O3469*km_per_mile*'Transportation Calcs'!$E$11</f>
        <v>4.0808401460005774E-6</v>
      </c>
      <c r="T3469" t="s">
        <v>527</v>
      </c>
    </row>
    <row r="3470" spans="2:20" hidden="1" x14ac:dyDescent="0.45">
      <c r="C3470" s="29" t="s">
        <v>3075</v>
      </c>
      <c r="D3470" s="29" t="s">
        <v>55</v>
      </c>
      <c r="F3470" t="s">
        <v>962</v>
      </c>
      <c r="G3470" t="s">
        <v>963</v>
      </c>
      <c r="H3470" t="s">
        <v>1011</v>
      </c>
      <c r="I3470" t="s">
        <v>225</v>
      </c>
      <c r="J3470" t="s">
        <v>965</v>
      </c>
      <c r="K3470" t="s">
        <v>20</v>
      </c>
      <c r="L3470" t="s">
        <v>1012</v>
      </c>
      <c r="M3470" t="s">
        <v>228</v>
      </c>
      <c r="N3470" t="s">
        <v>249</v>
      </c>
      <c r="O3470" s="27">
        <v>3.5999999999999999E-7</v>
      </c>
      <c r="P3470" t="s">
        <v>526</v>
      </c>
      <c r="Q3470" s="27">
        <f>O3470*km_per_mile*'Transportation Calcs'!$E$11</f>
        <v>2.9382049051204159E-10</v>
      </c>
      <c r="T3470" t="s">
        <v>527</v>
      </c>
    </row>
    <row r="3471" spans="2:20" hidden="1" x14ac:dyDescent="0.45">
      <c r="B3471" s="29" t="s">
        <v>43</v>
      </c>
      <c r="C3471" s="29" t="s">
        <v>3075</v>
      </c>
      <c r="D3471" s="29" t="s">
        <v>55</v>
      </c>
      <c r="F3471" t="s">
        <v>962</v>
      </c>
      <c r="G3471" t="s">
        <v>963</v>
      </c>
      <c r="H3471" t="s">
        <v>1011</v>
      </c>
      <c r="I3471" t="s">
        <v>225</v>
      </c>
      <c r="J3471" t="s">
        <v>965</v>
      </c>
      <c r="K3471" t="s">
        <v>20</v>
      </c>
      <c r="L3471" t="s">
        <v>1012</v>
      </c>
      <c r="M3471" t="s">
        <v>228</v>
      </c>
      <c r="N3471" t="s">
        <v>28</v>
      </c>
      <c r="O3471">
        <v>2E-3</v>
      </c>
      <c r="P3471" t="s">
        <v>526</v>
      </c>
      <c r="Q3471" s="27">
        <f>O3471*km_per_mile*'Transportation Calcs'!$E$11</f>
        <v>1.6323360584002313E-6</v>
      </c>
      <c r="T3471" t="s">
        <v>527</v>
      </c>
    </row>
    <row r="3472" spans="2:20" hidden="1" x14ac:dyDescent="0.45">
      <c r="C3472" s="29" t="s">
        <v>3075</v>
      </c>
      <c r="D3472" s="29" t="s">
        <v>55</v>
      </c>
      <c r="F3472" t="s">
        <v>962</v>
      </c>
      <c r="G3472" t="s">
        <v>963</v>
      </c>
      <c r="H3472" t="s">
        <v>996</v>
      </c>
      <c r="I3472" t="s">
        <v>225</v>
      </c>
      <c r="J3472" t="s">
        <v>965</v>
      </c>
      <c r="K3472" t="s">
        <v>20</v>
      </c>
      <c r="L3472" t="s">
        <v>997</v>
      </c>
      <c r="M3472" t="s">
        <v>228</v>
      </c>
      <c r="N3472" t="s">
        <v>400</v>
      </c>
      <c r="O3472">
        <v>1.9E-3</v>
      </c>
      <c r="P3472" t="s">
        <v>526</v>
      </c>
      <c r="Q3472" s="27">
        <f>O3472*km_per_mile*'Transportation Calcs'!$E$11</f>
        <v>1.5507192554802195E-6</v>
      </c>
      <c r="T3472" t="s">
        <v>527</v>
      </c>
    </row>
    <row r="3473" spans="2:20" hidden="1" x14ac:dyDescent="0.45">
      <c r="C3473" s="29" t="s">
        <v>3075</v>
      </c>
      <c r="D3473" s="29" t="s">
        <v>53</v>
      </c>
      <c r="F3473" t="s">
        <v>962</v>
      </c>
      <c r="G3473" t="s">
        <v>963</v>
      </c>
      <c r="H3473" t="s">
        <v>1022</v>
      </c>
      <c r="I3473" t="s">
        <v>689</v>
      </c>
      <c r="J3473" t="s">
        <v>965</v>
      </c>
      <c r="K3473" t="s">
        <v>35</v>
      </c>
      <c r="L3473" t="s">
        <v>1023</v>
      </c>
      <c r="M3473" t="s">
        <v>692</v>
      </c>
      <c r="N3473" t="s">
        <v>698</v>
      </c>
      <c r="O3473">
        <v>30</v>
      </c>
      <c r="P3473" t="s">
        <v>526</v>
      </c>
      <c r="Q3473"/>
      <c r="T3473" t="s">
        <v>527</v>
      </c>
    </row>
    <row r="3474" spans="2:20" hidden="1" x14ac:dyDescent="0.45">
      <c r="C3474" s="29" t="s">
        <v>3075</v>
      </c>
      <c r="D3474" s="29" t="s">
        <v>55</v>
      </c>
      <c r="F3474" t="s">
        <v>962</v>
      </c>
      <c r="G3474" t="s">
        <v>963</v>
      </c>
      <c r="H3474" t="s">
        <v>1026</v>
      </c>
      <c r="I3474" t="s">
        <v>225</v>
      </c>
      <c r="J3474" t="s">
        <v>965</v>
      </c>
      <c r="K3474" t="s">
        <v>20</v>
      </c>
      <c r="L3474" t="s">
        <v>997</v>
      </c>
      <c r="M3474" t="s">
        <v>228</v>
      </c>
      <c r="N3474" t="s">
        <v>358</v>
      </c>
      <c r="O3474" s="27">
        <v>2.6E-7</v>
      </c>
      <c r="P3474" t="s">
        <v>526</v>
      </c>
      <c r="Q3474" s="27">
        <f>O3474*km_per_mile*'Transportation Calcs'!$E$11</f>
        <v>2.1220368759203003E-10</v>
      </c>
      <c r="T3474" t="s">
        <v>527</v>
      </c>
    </row>
    <row r="3475" spans="2:20" hidden="1" x14ac:dyDescent="0.45">
      <c r="B3475" s="29" t="s">
        <v>43</v>
      </c>
      <c r="C3475" s="29" t="s">
        <v>3075</v>
      </c>
      <c r="D3475" s="29" t="s">
        <v>55</v>
      </c>
      <c r="F3475" t="s">
        <v>962</v>
      </c>
      <c r="G3475" t="s">
        <v>963</v>
      </c>
      <c r="H3475" t="s">
        <v>1026</v>
      </c>
      <c r="I3475" t="s">
        <v>225</v>
      </c>
      <c r="J3475" t="s">
        <v>965</v>
      </c>
      <c r="K3475" t="s">
        <v>20</v>
      </c>
      <c r="L3475" t="s">
        <v>997</v>
      </c>
      <c r="M3475" t="s">
        <v>228</v>
      </c>
      <c r="N3475" t="s">
        <v>28</v>
      </c>
      <c r="O3475">
        <v>0.04</v>
      </c>
      <c r="P3475" t="s">
        <v>526</v>
      </c>
      <c r="Q3475" s="27">
        <f>O3475*km_per_mile*'Transportation Calcs'!$E$11</f>
        <v>3.2646721168004619E-5</v>
      </c>
      <c r="T3475" t="s">
        <v>527</v>
      </c>
    </row>
    <row r="3476" spans="2:20" hidden="1" x14ac:dyDescent="0.45">
      <c r="C3476" s="29" t="s">
        <v>3075</v>
      </c>
      <c r="D3476" s="29" t="s">
        <v>55</v>
      </c>
      <c r="F3476" t="s">
        <v>962</v>
      </c>
      <c r="G3476" t="s">
        <v>963</v>
      </c>
      <c r="H3476" t="s">
        <v>2076</v>
      </c>
      <c r="I3476" t="s">
        <v>225</v>
      </c>
      <c r="J3476" t="s">
        <v>965</v>
      </c>
      <c r="K3476" t="s">
        <v>20</v>
      </c>
      <c r="L3476" t="s">
        <v>1001</v>
      </c>
      <c r="M3476" t="s">
        <v>228</v>
      </c>
      <c r="N3476" t="s">
        <v>358</v>
      </c>
      <c r="O3476" s="27">
        <v>2.6E-7</v>
      </c>
      <c r="P3476" t="s">
        <v>526</v>
      </c>
      <c r="Q3476" s="27">
        <f>O3476*km_per_mile*'Transportation Calcs'!$E$11</f>
        <v>2.1220368759203003E-10</v>
      </c>
      <c r="T3476" t="s">
        <v>527</v>
      </c>
    </row>
    <row r="3477" spans="2:20" hidden="1" x14ac:dyDescent="0.45">
      <c r="C3477" s="29" t="s">
        <v>3075</v>
      </c>
      <c r="D3477" s="29" t="s">
        <v>55</v>
      </c>
      <c r="F3477" t="s">
        <v>962</v>
      </c>
      <c r="G3477" t="s">
        <v>963</v>
      </c>
      <c r="H3477" t="s">
        <v>2077</v>
      </c>
      <c r="I3477" t="s">
        <v>689</v>
      </c>
      <c r="J3477" t="s">
        <v>965</v>
      </c>
      <c r="K3477" t="s">
        <v>20</v>
      </c>
      <c r="L3477" t="s">
        <v>1014</v>
      </c>
      <c r="M3477" t="s">
        <v>692</v>
      </c>
      <c r="N3477" t="s">
        <v>698</v>
      </c>
      <c r="O3477">
        <v>40</v>
      </c>
      <c r="P3477" t="s">
        <v>526</v>
      </c>
      <c r="Q3477" s="27">
        <f>O3477*km_per_mile*'Transportation Calcs'!$E$11</f>
        <v>3.2646721168004621E-2</v>
      </c>
      <c r="T3477" t="s">
        <v>527</v>
      </c>
    </row>
    <row r="3478" spans="2:20" hidden="1" x14ac:dyDescent="0.45">
      <c r="C3478" s="29" t="s">
        <v>3075</v>
      </c>
      <c r="D3478" s="29" t="s">
        <v>55</v>
      </c>
      <c r="F3478" t="s">
        <v>962</v>
      </c>
      <c r="G3478" t="s">
        <v>963</v>
      </c>
      <c r="H3478" t="s">
        <v>2078</v>
      </c>
      <c r="I3478" t="s">
        <v>689</v>
      </c>
      <c r="J3478" t="s">
        <v>965</v>
      </c>
      <c r="K3478" t="s">
        <v>20</v>
      </c>
      <c r="L3478" t="s">
        <v>997</v>
      </c>
      <c r="M3478" t="s">
        <v>692</v>
      </c>
      <c r="N3478" t="s">
        <v>693</v>
      </c>
      <c r="O3478">
        <v>1.79</v>
      </c>
      <c r="P3478" t="s">
        <v>694</v>
      </c>
      <c r="Q3478"/>
      <c r="T3478" t="s">
        <v>527</v>
      </c>
    </row>
    <row r="3479" spans="2:20" hidden="1" x14ac:dyDescent="0.45">
      <c r="C3479" s="29" t="s">
        <v>3075</v>
      </c>
      <c r="D3479" s="29" t="s">
        <v>53</v>
      </c>
      <c r="F3479" t="s">
        <v>962</v>
      </c>
      <c r="G3479" t="s">
        <v>963</v>
      </c>
      <c r="H3479" t="s">
        <v>1018</v>
      </c>
      <c r="I3479" t="s">
        <v>689</v>
      </c>
      <c r="J3479" t="s">
        <v>965</v>
      </c>
      <c r="K3479" t="s">
        <v>35</v>
      </c>
      <c r="L3479" t="s">
        <v>1019</v>
      </c>
      <c r="M3479" t="s">
        <v>692</v>
      </c>
      <c r="N3479" t="s">
        <v>693</v>
      </c>
      <c r="O3479">
        <v>1.1299999999999999</v>
      </c>
      <c r="P3479" t="s">
        <v>694</v>
      </c>
      <c r="Q3479"/>
      <c r="T3479" t="s">
        <v>527</v>
      </c>
    </row>
    <row r="3480" spans="2:20" hidden="1" x14ac:dyDescent="0.45">
      <c r="C3480" s="29" t="s">
        <v>3075</v>
      </c>
      <c r="D3480" s="29" t="s">
        <v>53</v>
      </c>
      <c r="F3480" t="s">
        <v>962</v>
      </c>
      <c r="G3480" t="s">
        <v>963</v>
      </c>
      <c r="H3480" t="s">
        <v>2079</v>
      </c>
      <c r="I3480" t="s">
        <v>689</v>
      </c>
      <c r="J3480" t="s">
        <v>965</v>
      </c>
      <c r="K3480" t="s">
        <v>35</v>
      </c>
      <c r="L3480" t="s">
        <v>2080</v>
      </c>
      <c r="M3480" t="s">
        <v>692</v>
      </c>
      <c r="N3480" t="s">
        <v>698</v>
      </c>
      <c r="O3480">
        <v>27</v>
      </c>
      <c r="P3480" t="s">
        <v>526</v>
      </c>
      <c r="Q3480"/>
      <c r="T3480" t="s">
        <v>527</v>
      </c>
    </row>
    <row r="3481" spans="2:20" hidden="1" x14ac:dyDescent="0.45">
      <c r="C3481" s="29" t="s">
        <v>3075</v>
      </c>
      <c r="D3481" s="29" t="s">
        <v>53</v>
      </c>
      <c r="F3481" t="s">
        <v>962</v>
      </c>
      <c r="G3481" t="s">
        <v>963</v>
      </c>
      <c r="H3481" t="s">
        <v>1020</v>
      </c>
      <c r="I3481" t="s">
        <v>689</v>
      </c>
      <c r="J3481" t="s">
        <v>965</v>
      </c>
      <c r="K3481" t="s">
        <v>35</v>
      </c>
      <c r="L3481" t="s">
        <v>1021</v>
      </c>
      <c r="M3481" t="s">
        <v>692</v>
      </c>
      <c r="N3481" t="s">
        <v>693</v>
      </c>
      <c r="O3481">
        <v>1.26</v>
      </c>
      <c r="P3481" t="s">
        <v>694</v>
      </c>
      <c r="Q3481"/>
      <c r="T3481" t="s">
        <v>527</v>
      </c>
    </row>
    <row r="3482" spans="2:20" hidden="1" x14ac:dyDescent="0.45">
      <c r="B3482" s="29" t="s">
        <v>34</v>
      </c>
      <c r="C3482" s="29" t="s">
        <v>3075</v>
      </c>
      <c r="D3482" s="29" t="s">
        <v>55</v>
      </c>
      <c r="F3482" t="s">
        <v>962</v>
      </c>
      <c r="G3482" t="s">
        <v>963</v>
      </c>
      <c r="H3482" t="s">
        <v>1025</v>
      </c>
      <c r="I3482" t="s">
        <v>225</v>
      </c>
      <c r="J3482" t="s">
        <v>965</v>
      </c>
      <c r="K3482" t="s">
        <v>20</v>
      </c>
      <c r="L3482" t="s">
        <v>1012</v>
      </c>
      <c r="M3482" t="s">
        <v>228</v>
      </c>
      <c r="N3482" t="s">
        <v>34</v>
      </c>
      <c r="O3482">
        <v>0.13300000000000001</v>
      </c>
      <c r="P3482" t="s">
        <v>526</v>
      </c>
      <c r="Q3482" s="27">
        <f>O3482*km_per_mile*'Transportation Calcs'!$E$11</f>
        <v>1.0855034788361538E-4</v>
      </c>
      <c r="T3482" t="s">
        <v>527</v>
      </c>
    </row>
    <row r="3483" spans="2:20" hidden="1" x14ac:dyDescent="0.45">
      <c r="B3483" s="29" t="s">
        <v>26</v>
      </c>
      <c r="C3483" s="29" t="s">
        <v>3075</v>
      </c>
      <c r="D3483" s="29" t="s">
        <v>55</v>
      </c>
      <c r="F3483" t="s">
        <v>962</v>
      </c>
      <c r="G3483" t="s">
        <v>963</v>
      </c>
      <c r="H3483" t="s">
        <v>2081</v>
      </c>
      <c r="I3483" t="s">
        <v>225</v>
      </c>
      <c r="J3483" t="s">
        <v>965</v>
      </c>
      <c r="K3483" t="s">
        <v>20</v>
      </c>
      <c r="L3483" t="s">
        <v>1014</v>
      </c>
      <c r="M3483" t="s">
        <v>228</v>
      </c>
      <c r="N3483" t="s">
        <v>26</v>
      </c>
      <c r="O3483">
        <v>0.187</v>
      </c>
      <c r="P3483" t="s">
        <v>526</v>
      </c>
      <c r="Q3483" s="27">
        <f>O3483*km_per_mile*'Transportation Calcs'!$E$11</f>
        <v>1.5262342146042161E-4</v>
      </c>
      <c r="T3483" t="s">
        <v>527</v>
      </c>
    </row>
    <row r="3484" spans="2:20" hidden="1" x14ac:dyDescent="0.45">
      <c r="C3484" s="29" t="s">
        <v>3075</v>
      </c>
      <c r="D3484" s="29" t="s">
        <v>55</v>
      </c>
      <c r="F3484" t="s">
        <v>962</v>
      </c>
      <c r="G3484" t="s">
        <v>963</v>
      </c>
      <c r="H3484" t="s">
        <v>2082</v>
      </c>
      <c r="I3484" t="s">
        <v>225</v>
      </c>
      <c r="J3484" t="s">
        <v>965</v>
      </c>
      <c r="K3484" t="s">
        <v>20</v>
      </c>
      <c r="L3484" t="s">
        <v>991</v>
      </c>
      <c r="M3484" t="s">
        <v>228</v>
      </c>
      <c r="N3484" t="s">
        <v>249</v>
      </c>
      <c r="O3484" s="27">
        <v>1.95E-6</v>
      </c>
      <c r="P3484" t="s">
        <v>526</v>
      </c>
      <c r="Q3484" s="27">
        <f>O3484*km_per_mile*'Transportation Calcs'!$E$11</f>
        <v>1.5915276569402255E-9</v>
      </c>
      <c r="T3484" t="s">
        <v>527</v>
      </c>
    </row>
    <row r="3485" spans="2:20" hidden="1" x14ac:dyDescent="0.45">
      <c r="C3485" s="29" t="s">
        <v>3075</v>
      </c>
      <c r="D3485" s="29" t="s">
        <v>55</v>
      </c>
      <c r="F3485" t="s">
        <v>962</v>
      </c>
      <c r="G3485" t="s">
        <v>963</v>
      </c>
      <c r="H3485" t="s">
        <v>1030</v>
      </c>
      <c r="I3485" t="s">
        <v>225</v>
      </c>
      <c r="J3485" t="s">
        <v>965</v>
      </c>
      <c r="K3485" t="s">
        <v>20</v>
      </c>
      <c r="L3485" t="s">
        <v>1006</v>
      </c>
      <c r="M3485" t="s">
        <v>228</v>
      </c>
      <c r="N3485" t="s">
        <v>358</v>
      </c>
      <c r="O3485" s="27">
        <v>1.53E-6</v>
      </c>
      <c r="P3485" t="s">
        <v>526</v>
      </c>
      <c r="Q3485" s="27">
        <f>O3485*km_per_mile*'Transportation Calcs'!$E$11</f>
        <v>1.2487370846761767E-9</v>
      </c>
      <c r="T3485" t="s">
        <v>527</v>
      </c>
    </row>
    <row r="3486" spans="2:20" hidden="1" x14ac:dyDescent="0.45">
      <c r="B3486" s="29" t="s">
        <v>34</v>
      </c>
      <c r="C3486" s="29" t="s">
        <v>3075</v>
      </c>
      <c r="D3486" s="29" t="s">
        <v>55</v>
      </c>
      <c r="F3486" t="s">
        <v>962</v>
      </c>
      <c r="G3486" t="s">
        <v>963</v>
      </c>
      <c r="H3486" t="s">
        <v>1033</v>
      </c>
      <c r="I3486" t="s">
        <v>225</v>
      </c>
      <c r="J3486" t="s">
        <v>965</v>
      </c>
      <c r="K3486" t="s">
        <v>20</v>
      </c>
      <c r="L3486" t="s">
        <v>1034</v>
      </c>
      <c r="M3486" t="s">
        <v>228</v>
      </c>
      <c r="N3486" t="s">
        <v>34</v>
      </c>
      <c r="O3486">
        <v>0.221</v>
      </c>
      <c r="P3486" t="s">
        <v>526</v>
      </c>
      <c r="Q3486" s="27">
        <f>O3486*km_per_mile*'Transportation Calcs'!$E$11</f>
        <v>1.8037313445322555E-4</v>
      </c>
      <c r="T3486" t="s">
        <v>527</v>
      </c>
    </row>
    <row r="3487" spans="2:20" hidden="1" x14ac:dyDescent="0.45">
      <c r="C3487" s="29" t="s">
        <v>3075</v>
      </c>
      <c r="D3487" s="29" t="s">
        <v>55</v>
      </c>
      <c r="F3487" t="s">
        <v>962</v>
      </c>
      <c r="G3487" t="s">
        <v>963</v>
      </c>
      <c r="H3487" t="s">
        <v>1033</v>
      </c>
      <c r="I3487" t="s">
        <v>225</v>
      </c>
      <c r="J3487" t="s">
        <v>965</v>
      </c>
      <c r="K3487" t="s">
        <v>20</v>
      </c>
      <c r="L3487" t="s">
        <v>1034</v>
      </c>
      <c r="M3487" t="s">
        <v>228</v>
      </c>
      <c r="N3487" t="s">
        <v>240</v>
      </c>
      <c r="O3487" s="27">
        <v>1.53E-6</v>
      </c>
      <c r="P3487" t="s">
        <v>526</v>
      </c>
      <c r="Q3487" s="27">
        <f>O3487*km_per_mile*'Transportation Calcs'!$E$11</f>
        <v>1.2487370846761767E-9</v>
      </c>
      <c r="T3487" t="s">
        <v>527</v>
      </c>
    </row>
    <row r="3488" spans="2:20" hidden="1" x14ac:dyDescent="0.45">
      <c r="C3488" s="29" t="s">
        <v>3075</v>
      </c>
      <c r="D3488" s="29" t="s">
        <v>55</v>
      </c>
      <c r="F3488" t="s">
        <v>962</v>
      </c>
      <c r="G3488" t="s">
        <v>963</v>
      </c>
      <c r="H3488" t="s">
        <v>1033</v>
      </c>
      <c r="I3488" t="s">
        <v>225</v>
      </c>
      <c r="J3488" t="s">
        <v>965</v>
      </c>
      <c r="K3488" t="s">
        <v>20</v>
      </c>
      <c r="L3488" t="s">
        <v>1034</v>
      </c>
      <c r="M3488" t="s">
        <v>228</v>
      </c>
      <c r="N3488" t="s">
        <v>400</v>
      </c>
      <c r="O3488">
        <v>1.9E-3</v>
      </c>
      <c r="P3488" t="s">
        <v>526</v>
      </c>
      <c r="Q3488" s="27">
        <f>O3488*km_per_mile*'Transportation Calcs'!$E$11</f>
        <v>1.5507192554802195E-6</v>
      </c>
      <c r="T3488" t="s">
        <v>527</v>
      </c>
    </row>
    <row r="3489" spans="2:20" hidden="1" x14ac:dyDescent="0.45">
      <c r="B3489" s="29" t="s">
        <v>24</v>
      </c>
      <c r="C3489" s="29" t="s">
        <v>3075</v>
      </c>
      <c r="D3489" s="29" t="s">
        <v>55</v>
      </c>
      <c r="F3489" t="s">
        <v>962</v>
      </c>
      <c r="G3489" t="s">
        <v>963</v>
      </c>
      <c r="H3489" t="s">
        <v>1033</v>
      </c>
      <c r="I3489" t="s">
        <v>225</v>
      </c>
      <c r="J3489" t="s">
        <v>965</v>
      </c>
      <c r="K3489" t="s">
        <v>20</v>
      </c>
      <c r="L3489" t="s">
        <v>1034</v>
      </c>
      <c r="M3489" t="s">
        <v>228</v>
      </c>
      <c r="N3489" t="s">
        <v>261</v>
      </c>
      <c r="O3489">
        <v>0.99399999999999999</v>
      </c>
      <c r="P3489" t="s">
        <v>526</v>
      </c>
      <c r="Q3489" s="27">
        <f>O3489*km_per_mile*'Transportation Calcs'!$E$11</f>
        <v>8.1127102102491479E-4</v>
      </c>
      <c r="T3489" t="s">
        <v>527</v>
      </c>
    </row>
    <row r="3490" spans="2:20" hidden="1" x14ac:dyDescent="0.45">
      <c r="C3490" s="29" t="s">
        <v>3075</v>
      </c>
      <c r="D3490" s="29" t="s">
        <v>55</v>
      </c>
      <c r="F3490" t="s">
        <v>962</v>
      </c>
      <c r="G3490" t="s">
        <v>963</v>
      </c>
      <c r="H3490" t="s">
        <v>1037</v>
      </c>
      <c r="I3490" t="s">
        <v>225</v>
      </c>
      <c r="J3490" t="s">
        <v>965</v>
      </c>
      <c r="K3490" t="s">
        <v>20</v>
      </c>
      <c r="L3490" t="s">
        <v>1038</v>
      </c>
      <c r="M3490" t="s">
        <v>228</v>
      </c>
      <c r="N3490" t="s">
        <v>240</v>
      </c>
      <c r="O3490" s="27">
        <v>1.48E-6</v>
      </c>
      <c r="P3490" t="s">
        <v>526</v>
      </c>
      <c r="Q3490" s="27">
        <f>O3490*km_per_mile*'Transportation Calcs'!$E$11</f>
        <v>1.2079286832161712E-9</v>
      </c>
      <c r="T3490" t="s">
        <v>527</v>
      </c>
    </row>
    <row r="3491" spans="2:20" hidden="1" x14ac:dyDescent="0.45">
      <c r="C3491" s="29" t="s">
        <v>3075</v>
      </c>
      <c r="D3491" s="29" t="s">
        <v>55</v>
      </c>
      <c r="F3491" t="s">
        <v>962</v>
      </c>
      <c r="G3491" t="s">
        <v>963</v>
      </c>
      <c r="H3491" t="s">
        <v>2083</v>
      </c>
      <c r="I3491" t="s">
        <v>225</v>
      </c>
      <c r="J3491" t="s">
        <v>1040</v>
      </c>
      <c r="K3491" t="s">
        <v>524</v>
      </c>
      <c r="L3491" t="s">
        <v>987</v>
      </c>
      <c r="M3491" t="s">
        <v>228</v>
      </c>
      <c r="N3491" t="s">
        <v>358</v>
      </c>
      <c r="O3491" s="27">
        <v>5.9999999999999995E-8</v>
      </c>
      <c r="P3491" t="s">
        <v>526</v>
      </c>
      <c r="Q3491" s="27">
        <f>O3491*km_per_mile*'Transportation Calcs'!$E$11</f>
        <v>4.8970081752006925E-11</v>
      </c>
      <c r="T3491" t="s">
        <v>527</v>
      </c>
    </row>
    <row r="3492" spans="2:20" hidden="1" x14ac:dyDescent="0.45">
      <c r="C3492" s="29" t="s">
        <v>3075</v>
      </c>
      <c r="D3492" s="29" t="s">
        <v>55</v>
      </c>
      <c r="F3492" t="s">
        <v>962</v>
      </c>
      <c r="G3492" t="s">
        <v>963</v>
      </c>
      <c r="H3492" t="s">
        <v>2083</v>
      </c>
      <c r="I3492" t="s">
        <v>225</v>
      </c>
      <c r="J3492" t="s">
        <v>1040</v>
      </c>
      <c r="K3492" t="s">
        <v>524</v>
      </c>
      <c r="L3492" t="s">
        <v>987</v>
      </c>
      <c r="M3492" t="s">
        <v>228</v>
      </c>
      <c r="N3492" t="s">
        <v>272</v>
      </c>
      <c r="O3492" s="27">
        <v>2.0599999999999999E-7</v>
      </c>
      <c r="P3492" t="s">
        <v>526</v>
      </c>
      <c r="Q3492" s="27">
        <f>O3492*km_per_mile*'Transportation Calcs'!$E$11</f>
        <v>1.6813061401522379E-10</v>
      </c>
      <c r="T3492" t="s">
        <v>527</v>
      </c>
    </row>
    <row r="3493" spans="2:20" hidden="1" x14ac:dyDescent="0.45">
      <c r="B3493" s="29" t="s">
        <v>34</v>
      </c>
      <c r="C3493" s="29" t="s">
        <v>3075</v>
      </c>
      <c r="D3493" s="29" t="s">
        <v>55</v>
      </c>
      <c r="F3493" t="s">
        <v>962</v>
      </c>
      <c r="G3493" t="s">
        <v>963</v>
      </c>
      <c r="H3493" t="s">
        <v>1035</v>
      </c>
      <c r="I3493" t="s">
        <v>225</v>
      </c>
      <c r="J3493" t="s">
        <v>965</v>
      </c>
      <c r="K3493" t="s">
        <v>20</v>
      </c>
      <c r="L3493" t="s">
        <v>1036</v>
      </c>
      <c r="M3493" t="s">
        <v>228</v>
      </c>
      <c r="N3493" t="s">
        <v>34</v>
      </c>
      <c r="O3493">
        <v>0.13300000000000001</v>
      </c>
      <c r="P3493" t="s">
        <v>526</v>
      </c>
      <c r="Q3493" s="27">
        <f>O3493*km_per_mile*'Transportation Calcs'!$E$11</f>
        <v>1.0855034788361538E-4</v>
      </c>
      <c r="T3493" t="s">
        <v>527</v>
      </c>
    </row>
    <row r="3494" spans="2:20" hidden="1" x14ac:dyDescent="0.45">
      <c r="B3494" s="29" t="s">
        <v>33</v>
      </c>
      <c r="C3494" s="29" t="s">
        <v>3075</v>
      </c>
      <c r="D3494" s="29" t="s">
        <v>55</v>
      </c>
      <c r="F3494" t="s">
        <v>962</v>
      </c>
      <c r="G3494" t="s">
        <v>963</v>
      </c>
      <c r="H3494" t="s">
        <v>1043</v>
      </c>
      <c r="I3494" t="s">
        <v>225</v>
      </c>
      <c r="J3494" t="s">
        <v>965</v>
      </c>
      <c r="K3494" t="s">
        <v>20</v>
      </c>
      <c r="L3494" t="s">
        <v>1044</v>
      </c>
      <c r="M3494" t="s">
        <v>228</v>
      </c>
      <c r="N3494" t="s">
        <v>33</v>
      </c>
      <c r="O3494">
        <v>2E-3</v>
      </c>
      <c r="P3494" t="s">
        <v>526</v>
      </c>
      <c r="Q3494" s="27">
        <f>O3494*km_per_mile*'Transportation Calcs'!$E$11</f>
        <v>1.6323360584002313E-6</v>
      </c>
      <c r="T3494" t="s">
        <v>527</v>
      </c>
    </row>
    <row r="3495" spans="2:20" hidden="1" x14ac:dyDescent="0.45">
      <c r="C3495" s="29" t="s">
        <v>3075</v>
      </c>
      <c r="D3495" s="29" t="s">
        <v>55</v>
      </c>
      <c r="F3495" t="s">
        <v>962</v>
      </c>
      <c r="G3495" t="s">
        <v>963</v>
      </c>
      <c r="H3495" t="s">
        <v>1051</v>
      </c>
      <c r="I3495" t="s">
        <v>225</v>
      </c>
      <c r="J3495" t="s">
        <v>965</v>
      </c>
      <c r="K3495" t="s">
        <v>20</v>
      </c>
      <c r="L3495" t="s">
        <v>1052</v>
      </c>
      <c r="M3495" t="s">
        <v>228</v>
      </c>
      <c r="N3495" t="s">
        <v>240</v>
      </c>
      <c r="O3495" s="27">
        <v>1.19E-6</v>
      </c>
      <c r="P3495" t="s">
        <v>526</v>
      </c>
      <c r="Q3495" s="27">
        <f>O3495*km_per_mile*'Transportation Calcs'!$E$11</f>
        <v>9.7123995474813752E-10</v>
      </c>
      <c r="T3495" t="s">
        <v>527</v>
      </c>
    </row>
    <row r="3496" spans="2:20" hidden="1" x14ac:dyDescent="0.45">
      <c r="B3496" s="29" t="s">
        <v>26</v>
      </c>
      <c r="C3496" s="29" t="s">
        <v>3075</v>
      </c>
      <c r="D3496" s="29" t="s">
        <v>55</v>
      </c>
      <c r="F3496" t="s">
        <v>962</v>
      </c>
      <c r="G3496" t="s">
        <v>963</v>
      </c>
      <c r="H3496" t="s">
        <v>1051</v>
      </c>
      <c r="I3496" t="s">
        <v>225</v>
      </c>
      <c r="J3496" t="s">
        <v>965</v>
      </c>
      <c r="K3496" t="s">
        <v>20</v>
      </c>
      <c r="L3496" t="s">
        <v>1052</v>
      </c>
      <c r="M3496" t="s">
        <v>228</v>
      </c>
      <c r="N3496" t="s">
        <v>26</v>
      </c>
      <c r="O3496">
        <v>0.19400000000000001</v>
      </c>
      <c r="P3496" t="s">
        <v>526</v>
      </c>
      <c r="Q3496" s="27">
        <f>O3496*km_per_mile*'Transportation Calcs'!$E$11</f>
        <v>1.5833659766482244E-4</v>
      </c>
      <c r="T3496" t="s">
        <v>527</v>
      </c>
    </row>
    <row r="3497" spans="2:20" hidden="1" x14ac:dyDescent="0.45">
      <c r="B3497" s="29" t="s">
        <v>24</v>
      </c>
      <c r="C3497" s="29" t="s">
        <v>3075</v>
      </c>
      <c r="D3497" s="29" t="s">
        <v>55</v>
      </c>
      <c r="F3497" t="s">
        <v>962</v>
      </c>
      <c r="G3497" t="s">
        <v>963</v>
      </c>
      <c r="H3497" t="s">
        <v>1051</v>
      </c>
      <c r="I3497" t="s">
        <v>225</v>
      </c>
      <c r="J3497" t="s">
        <v>965</v>
      </c>
      <c r="K3497" t="s">
        <v>20</v>
      </c>
      <c r="L3497" t="s">
        <v>1052</v>
      </c>
      <c r="M3497" t="s">
        <v>228</v>
      </c>
      <c r="N3497" t="s">
        <v>261</v>
      </c>
      <c r="O3497">
        <v>0.54100000000000004</v>
      </c>
      <c r="P3497" t="s">
        <v>526</v>
      </c>
      <c r="Q3497" s="27">
        <f>O3497*km_per_mile*'Transportation Calcs'!$E$11</f>
        <v>4.4154690379726258E-4</v>
      </c>
      <c r="T3497" t="s">
        <v>527</v>
      </c>
    </row>
    <row r="3498" spans="2:20" hidden="1" x14ac:dyDescent="0.45">
      <c r="C3498" s="29" t="s">
        <v>3075</v>
      </c>
      <c r="D3498" s="29" t="s">
        <v>55</v>
      </c>
      <c r="F3498" t="s">
        <v>962</v>
      </c>
      <c r="G3498" t="s">
        <v>963</v>
      </c>
      <c r="H3498" t="s">
        <v>2084</v>
      </c>
      <c r="I3498" t="s">
        <v>225</v>
      </c>
      <c r="J3498" t="s">
        <v>965</v>
      </c>
      <c r="K3498" t="s">
        <v>20</v>
      </c>
      <c r="L3498" t="s">
        <v>2085</v>
      </c>
      <c r="M3498" t="s">
        <v>228</v>
      </c>
      <c r="N3498" t="s">
        <v>240</v>
      </c>
      <c r="O3498" s="27">
        <v>1.2300000000000001E-6</v>
      </c>
      <c r="P3498" t="s">
        <v>526</v>
      </c>
      <c r="Q3498" s="27">
        <f>O3498*km_per_mile*'Transportation Calcs'!$E$11</f>
        <v>1.0038866759161421E-9</v>
      </c>
      <c r="T3498" t="s">
        <v>527</v>
      </c>
    </row>
    <row r="3499" spans="2:20" hidden="1" x14ac:dyDescent="0.45">
      <c r="B3499" s="29" t="s">
        <v>25</v>
      </c>
      <c r="C3499" s="29" t="s">
        <v>3075</v>
      </c>
      <c r="D3499" s="29" t="s">
        <v>55</v>
      </c>
      <c r="F3499" t="s">
        <v>962</v>
      </c>
      <c r="G3499" t="s">
        <v>963</v>
      </c>
      <c r="H3499" t="s">
        <v>1037</v>
      </c>
      <c r="I3499" t="s">
        <v>225</v>
      </c>
      <c r="J3499" t="s">
        <v>965</v>
      </c>
      <c r="K3499" t="s">
        <v>20</v>
      </c>
      <c r="L3499" t="s">
        <v>1038</v>
      </c>
      <c r="M3499" t="s">
        <v>228</v>
      </c>
      <c r="N3499" t="s">
        <v>25</v>
      </c>
      <c r="O3499">
        <v>21.1</v>
      </c>
      <c r="P3499" t="s">
        <v>526</v>
      </c>
      <c r="Q3499" s="27">
        <f>O3499*km_per_mile*'Transportation Calcs'!$E$11</f>
        <v>1.7221145416122439E-2</v>
      </c>
      <c r="T3499" t="s">
        <v>527</v>
      </c>
    </row>
    <row r="3500" spans="2:20" hidden="1" x14ac:dyDescent="0.45">
      <c r="C3500" s="29" t="s">
        <v>3075</v>
      </c>
      <c r="D3500" s="29" t="s">
        <v>55</v>
      </c>
      <c r="F3500" t="s">
        <v>962</v>
      </c>
      <c r="G3500" t="s">
        <v>963</v>
      </c>
      <c r="H3500" t="s">
        <v>1058</v>
      </c>
      <c r="I3500" t="s">
        <v>225</v>
      </c>
      <c r="J3500" t="s">
        <v>1040</v>
      </c>
      <c r="K3500" t="s">
        <v>524</v>
      </c>
      <c r="L3500" t="s">
        <v>1038</v>
      </c>
      <c r="M3500" t="s">
        <v>228</v>
      </c>
      <c r="N3500" t="s">
        <v>249</v>
      </c>
      <c r="O3500" s="27">
        <v>3.5999999999999999E-7</v>
      </c>
      <c r="P3500" t="s">
        <v>526</v>
      </c>
      <c r="Q3500" s="27">
        <f>O3500*km_per_mile*'Transportation Calcs'!$E$11</f>
        <v>2.9382049051204159E-10</v>
      </c>
      <c r="T3500" t="s">
        <v>527</v>
      </c>
    </row>
    <row r="3501" spans="2:20" hidden="1" x14ac:dyDescent="0.45">
      <c r="B3501" s="29" t="s">
        <v>43</v>
      </c>
      <c r="C3501" s="29" t="s">
        <v>3075</v>
      </c>
      <c r="D3501" s="29" t="s">
        <v>55</v>
      </c>
      <c r="F3501" t="s">
        <v>962</v>
      </c>
      <c r="G3501" t="s">
        <v>963</v>
      </c>
      <c r="H3501" t="s">
        <v>1055</v>
      </c>
      <c r="I3501" t="s">
        <v>225</v>
      </c>
      <c r="J3501" t="s">
        <v>1040</v>
      </c>
      <c r="K3501" t="s">
        <v>524</v>
      </c>
      <c r="L3501" t="s">
        <v>1056</v>
      </c>
      <c r="M3501" t="s">
        <v>228</v>
      </c>
      <c r="N3501" t="s">
        <v>28</v>
      </c>
      <c r="O3501">
        <v>3.5000000000000001E-3</v>
      </c>
      <c r="P3501" t="s">
        <v>526</v>
      </c>
      <c r="Q3501" s="27">
        <f>O3501*km_per_mile*'Transportation Calcs'!$E$11</f>
        <v>2.8565881022004047E-6</v>
      </c>
      <c r="T3501" t="s">
        <v>536</v>
      </c>
    </row>
    <row r="3502" spans="2:20" hidden="1" x14ac:dyDescent="0.45">
      <c r="C3502" s="29" t="s">
        <v>3075</v>
      </c>
      <c r="D3502" s="29" t="s">
        <v>55</v>
      </c>
      <c r="F3502" t="s">
        <v>962</v>
      </c>
      <c r="G3502" t="s">
        <v>963</v>
      </c>
      <c r="H3502" t="s">
        <v>1057</v>
      </c>
      <c r="I3502" t="s">
        <v>225</v>
      </c>
      <c r="J3502" t="s">
        <v>1040</v>
      </c>
      <c r="K3502" t="s">
        <v>524</v>
      </c>
      <c r="L3502" t="s">
        <v>1054</v>
      </c>
      <c r="M3502" t="s">
        <v>228</v>
      </c>
      <c r="N3502" t="s">
        <v>249</v>
      </c>
      <c r="O3502" s="27">
        <v>3.5999999999999999E-7</v>
      </c>
      <c r="P3502" t="s">
        <v>526</v>
      </c>
      <c r="Q3502" s="27">
        <f>O3502*km_per_mile*'Transportation Calcs'!$E$11</f>
        <v>2.9382049051204159E-10</v>
      </c>
      <c r="T3502" t="s">
        <v>527</v>
      </c>
    </row>
    <row r="3503" spans="2:20" hidden="1" x14ac:dyDescent="0.45">
      <c r="B3503" s="29" t="s">
        <v>43</v>
      </c>
      <c r="C3503" s="29" t="s">
        <v>3075</v>
      </c>
      <c r="D3503" s="29" t="s">
        <v>55</v>
      </c>
      <c r="F3503" t="s">
        <v>962</v>
      </c>
      <c r="G3503" t="s">
        <v>963</v>
      </c>
      <c r="H3503" t="s">
        <v>1057</v>
      </c>
      <c r="I3503" t="s">
        <v>225</v>
      </c>
      <c r="J3503" t="s">
        <v>1040</v>
      </c>
      <c r="K3503" t="s">
        <v>524</v>
      </c>
      <c r="L3503" t="s">
        <v>1054</v>
      </c>
      <c r="M3503" t="s">
        <v>228</v>
      </c>
      <c r="N3503" t="s">
        <v>28</v>
      </c>
      <c r="O3503">
        <v>1.4E-2</v>
      </c>
      <c r="P3503" t="s">
        <v>526</v>
      </c>
      <c r="Q3503" s="27">
        <f>O3503*km_per_mile*'Transportation Calcs'!$E$11</f>
        <v>1.1426352408801619E-5</v>
      </c>
      <c r="T3503" t="s">
        <v>536</v>
      </c>
    </row>
    <row r="3504" spans="2:20" hidden="1" x14ac:dyDescent="0.45">
      <c r="C3504" s="29" t="s">
        <v>3075</v>
      </c>
      <c r="D3504" s="29" t="s">
        <v>55</v>
      </c>
      <c r="F3504" t="s">
        <v>962</v>
      </c>
      <c r="G3504" t="s">
        <v>963</v>
      </c>
      <c r="H3504" t="s">
        <v>2086</v>
      </c>
      <c r="I3504" t="s">
        <v>689</v>
      </c>
      <c r="J3504" t="s">
        <v>965</v>
      </c>
      <c r="K3504" t="s">
        <v>524</v>
      </c>
      <c r="L3504" t="s">
        <v>2087</v>
      </c>
      <c r="M3504" t="s">
        <v>692</v>
      </c>
      <c r="N3504" t="s">
        <v>698</v>
      </c>
      <c r="O3504">
        <v>33</v>
      </c>
      <c r="P3504" t="s">
        <v>526</v>
      </c>
      <c r="Q3504" s="27">
        <f>O3504*km_per_mile*'Transportation Calcs'!$E$11</f>
        <v>2.6933544963603815E-2</v>
      </c>
      <c r="T3504" t="s">
        <v>527</v>
      </c>
    </row>
    <row r="3505" spans="2:20" hidden="1" x14ac:dyDescent="0.45">
      <c r="C3505" s="29" t="s">
        <v>3075</v>
      </c>
      <c r="D3505" s="29" t="s">
        <v>55</v>
      </c>
      <c r="F3505" t="s">
        <v>962</v>
      </c>
      <c r="G3505" t="s">
        <v>963</v>
      </c>
      <c r="H3505" t="s">
        <v>1063</v>
      </c>
      <c r="I3505" t="s">
        <v>689</v>
      </c>
      <c r="J3505" t="s">
        <v>965</v>
      </c>
      <c r="K3505" t="s">
        <v>524</v>
      </c>
      <c r="L3505" t="s">
        <v>1064</v>
      </c>
      <c r="M3505" t="s">
        <v>692</v>
      </c>
      <c r="N3505" t="s">
        <v>698</v>
      </c>
      <c r="O3505">
        <v>20</v>
      </c>
      <c r="P3505" t="s">
        <v>526</v>
      </c>
      <c r="Q3505" s="27">
        <f>O3505*km_per_mile*'Transportation Calcs'!$E$11</f>
        <v>1.632336058400231E-2</v>
      </c>
      <c r="T3505" t="s">
        <v>527</v>
      </c>
    </row>
    <row r="3506" spans="2:20" hidden="1" x14ac:dyDescent="0.45">
      <c r="C3506" s="29" t="s">
        <v>3075</v>
      </c>
      <c r="D3506" s="29" t="s">
        <v>55</v>
      </c>
      <c r="F3506" t="s">
        <v>962</v>
      </c>
      <c r="G3506" t="s">
        <v>963</v>
      </c>
      <c r="H3506" t="s">
        <v>1065</v>
      </c>
      <c r="I3506" t="s">
        <v>689</v>
      </c>
      <c r="J3506" t="s">
        <v>965</v>
      </c>
      <c r="K3506" t="s">
        <v>524</v>
      </c>
      <c r="L3506" t="s">
        <v>1066</v>
      </c>
      <c r="M3506" t="s">
        <v>692</v>
      </c>
      <c r="N3506" t="s">
        <v>693</v>
      </c>
      <c r="O3506">
        <v>0.88</v>
      </c>
      <c r="P3506" t="s">
        <v>694</v>
      </c>
      <c r="Q3506"/>
      <c r="T3506" t="s">
        <v>527</v>
      </c>
    </row>
    <row r="3507" spans="2:20" hidden="1" x14ac:dyDescent="0.45">
      <c r="C3507" s="29" t="s">
        <v>3075</v>
      </c>
      <c r="D3507" s="29" t="s">
        <v>55</v>
      </c>
      <c r="F3507" t="s">
        <v>962</v>
      </c>
      <c r="G3507" t="s">
        <v>963</v>
      </c>
      <c r="H3507" t="s">
        <v>2088</v>
      </c>
      <c r="I3507" t="s">
        <v>225</v>
      </c>
      <c r="J3507" t="s">
        <v>1040</v>
      </c>
      <c r="K3507" t="s">
        <v>524</v>
      </c>
      <c r="L3507" t="s">
        <v>968</v>
      </c>
      <c r="M3507" t="s">
        <v>228</v>
      </c>
      <c r="N3507" t="s">
        <v>249</v>
      </c>
      <c r="O3507" s="27">
        <v>7.1999999999999996E-8</v>
      </c>
      <c r="P3507" t="s">
        <v>526</v>
      </c>
      <c r="Q3507" s="27">
        <f>O3507*km_per_mile*'Transportation Calcs'!$E$11</f>
        <v>5.876409810240832E-11</v>
      </c>
      <c r="T3507" t="s">
        <v>527</v>
      </c>
    </row>
    <row r="3508" spans="2:20" hidden="1" x14ac:dyDescent="0.45">
      <c r="C3508" s="29" t="s">
        <v>3075</v>
      </c>
      <c r="D3508" s="29" t="s">
        <v>55</v>
      </c>
      <c r="F3508" t="s">
        <v>962</v>
      </c>
      <c r="G3508" t="s">
        <v>963</v>
      </c>
      <c r="H3508" t="s">
        <v>2088</v>
      </c>
      <c r="I3508" t="s">
        <v>225</v>
      </c>
      <c r="J3508" t="s">
        <v>1040</v>
      </c>
      <c r="K3508" t="s">
        <v>524</v>
      </c>
      <c r="L3508" t="s">
        <v>968</v>
      </c>
      <c r="M3508" t="s">
        <v>228</v>
      </c>
      <c r="N3508" t="s">
        <v>358</v>
      </c>
      <c r="O3508" s="27">
        <v>5.2000000000000002E-8</v>
      </c>
      <c r="P3508" t="s">
        <v>526</v>
      </c>
      <c r="Q3508" s="27">
        <f>O3508*km_per_mile*'Transportation Calcs'!$E$11</f>
        <v>4.244073751840601E-11</v>
      </c>
      <c r="T3508" t="s">
        <v>527</v>
      </c>
    </row>
    <row r="3509" spans="2:20" hidden="1" x14ac:dyDescent="0.45">
      <c r="C3509" s="29" t="s">
        <v>3075</v>
      </c>
      <c r="D3509" s="29" t="s">
        <v>55</v>
      </c>
      <c r="F3509" t="s">
        <v>962</v>
      </c>
      <c r="G3509" t="s">
        <v>963</v>
      </c>
      <c r="H3509" t="s">
        <v>2089</v>
      </c>
      <c r="I3509" t="s">
        <v>225</v>
      </c>
      <c r="J3509" t="s">
        <v>1040</v>
      </c>
      <c r="K3509" t="s">
        <v>524</v>
      </c>
      <c r="L3509" t="s">
        <v>966</v>
      </c>
      <c r="M3509" t="s">
        <v>228</v>
      </c>
      <c r="N3509" t="s">
        <v>358</v>
      </c>
      <c r="O3509" s="27">
        <v>5.2000000000000002E-8</v>
      </c>
      <c r="P3509" t="s">
        <v>526</v>
      </c>
      <c r="Q3509" s="27">
        <f>O3509*km_per_mile*'Transportation Calcs'!$E$11</f>
        <v>4.244073751840601E-11</v>
      </c>
      <c r="T3509" t="s">
        <v>527</v>
      </c>
    </row>
    <row r="3510" spans="2:20" hidden="1" x14ac:dyDescent="0.45">
      <c r="C3510" s="29" t="s">
        <v>3075</v>
      </c>
      <c r="D3510" s="29" t="s">
        <v>55</v>
      </c>
      <c r="F3510" t="s">
        <v>962</v>
      </c>
      <c r="G3510" t="s">
        <v>963</v>
      </c>
      <c r="H3510" t="s">
        <v>2090</v>
      </c>
      <c r="I3510" t="s">
        <v>225</v>
      </c>
      <c r="J3510" t="s">
        <v>1040</v>
      </c>
      <c r="K3510" t="s">
        <v>524</v>
      </c>
      <c r="L3510" t="s">
        <v>2091</v>
      </c>
      <c r="M3510" t="s">
        <v>228</v>
      </c>
      <c r="N3510" t="s">
        <v>249</v>
      </c>
      <c r="O3510" s="27">
        <v>3.5999999999999999E-7</v>
      </c>
      <c r="P3510" t="s">
        <v>526</v>
      </c>
      <c r="Q3510" s="27">
        <f>O3510*km_per_mile*'Transportation Calcs'!$E$11</f>
        <v>2.9382049051204159E-10</v>
      </c>
      <c r="T3510" t="s">
        <v>527</v>
      </c>
    </row>
    <row r="3511" spans="2:20" hidden="1" x14ac:dyDescent="0.45">
      <c r="B3511" s="29" t="s">
        <v>43</v>
      </c>
      <c r="C3511" s="29" t="s">
        <v>3075</v>
      </c>
      <c r="D3511" s="29" t="s">
        <v>55</v>
      </c>
      <c r="F3511" t="s">
        <v>962</v>
      </c>
      <c r="G3511" t="s">
        <v>963</v>
      </c>
      <c r="H3511" t="s">
        <v>2088</v>
      </c>
      <c r="I3511" t="s">
        <v>225</v>
      </c>
      <c r="J3511" t="s">
        <v>1040</v>
      </c>
      <c r="K3511" t="s">
        <v>524</v>
      </c>
      <c r="L3511" t="s">
        <v>968</v>
      </c>
      <c r="M3511" t="s">
        <v>228</v>
      </c>
      <c r="N3511" t="s">
        <v>28</v>
      </c>
      <c r="O3511">
        <v>4.0000000000000001E-3</v>
      </c>
      <c r="P3511" t="s">
        <v>526</v>
      </c>
      <c r="Q3511" s="27">
        <f>O3511*km_per_mile*'Transportation Calcs'!$E$11</f>
        <v>3.2646721168004626E-6</v>
      </c>
      <c r="T3511" t="s">
        <v>536</v>
      </c>
    </row>
    <row r="3512" spans="2:20" hidden="1" x14ac:dyDescent="0.45">
      <c r="C3512" s="29" t="s">
        <v>3075</v>
      </c>
      <c r="D3512" s="29" t="s">
        <v>55</v>
      </c>
      <c r="F3512" t="s">
        <v>962</v>
      </c>
      <c r="G3512" t="s">
        <v>963</v>
      </c>
      <c r="H3512" t="s">
        <v>2090</v>
      </c>
      <c r="I3512" t="s">
        <v>225</v>
      </c>
      <c r="J3512" t="s">
        <v>1040</v>
      </c>
      <c r="K3512" t="s">
        <v>524</v>
      </c>
      <c r="L3512" t="s">
        <v>2091</v>
      </c>
      <c r="M3512" t="s">
        <v>228</v>
      </c>
      <c r="N3512" t="s">
        <v>358</v>
      </c>
      <c r="O3512" s="27">
        <v>2.6E-7</v>
      </c>
      <c r="P3512" t="s">
        <v>526</v>
      </c>
      <c r="Q3512" s="27">
        <f>O3512*km_per_mile*'Transportation Calcs'!$E$11</f>
        <v>2.1220368759203003E-10</v>
      </c>
      <c r="T3512" t="s">
        <v>527</v>
      </c>
    </row>
    <row r="3513" spans="2:20" hidden="1" x14ac:dyDescent="0.45">
      <c r="C3513" s="29" t="s">
        <v>3075</v>
      </c>
      <c r="D3513" s="29" t="s">
        <v>55</v>
      </c>
      <c r="F3513" t="s">
        <v>962</v>
      </c>
      <c r="G3513" t="s">
        <v>963</v>
      </c>
      <c r="H3513" t="s">
        <v>2092</v>
      </c>
      <c r="I3513" t="s">
        <v>225</v>
      </c>
      <c r="J3513" t="s">
        <v>1040</v>
      </c>
      <c r="K3513" t="s">
        <v>524</v>
      </c>
      <c r="L3513" t="s">
        <v>976</v>
      </c>
      <c r="M3513" t="s">
        <v>228</v>
      </c>
      <c r="N3513" t="s">
        <v>249</v>
      </c>
      <c r="O3513" s="27">
        <v>3.5999999999999999E-7</v>
      </c>
      <c r="P3513" t="s">
        <v>526</v>
      </c>
      <c r="Q3513" s="27">
        <f>O3513*km_per_mile*'Transportation Calcs'!$E$11</f>
        <v>2.9382049051204159E-10</v>
      </c>
      <c r="T3513" t="s">
        <v>527</v>
      </c>
    </row>
    <row r="3514" spans="2:20" hidden="1" x14ac:dyDescent="0.45">
      <c r="B3514" s="29" t="s">
        <v>43</v>
      </c>
      <c r="C3514" s="29" t="s">
        <v>3075</v>
      </c>
      <c r="D3514" s="29" t="s">
        <v>55</v>
      </c>
      <c r="F3514" t="s">
        <v>962</v>
      </c>
      <c r="G3514" t="s">
        <v>963</v>
      </c>
      <c r="H3514" t="s">
        <v>2089</v>
      </c>
      <c r="I3514" t="s">
        <v>225</v>
      </c>
      <c r="J3514" t="s">
        <v>1040</v>
      </c>
      <c r="K3514" t="s">
        <v>524</v>
      </c>
      <c r="L3514" t="s">
        <v>966</v>
      </c>
      <c r="M3514" t="s">
        <v>228</v>
      </c>
      <c r="N3514" t="s">
        <v>28</v>
      </c>
      <c r="O3514">
        <v>7.0000000000000001E-3</v>
      </c>
      <c r="P3514" t="s">
        <v>526</v>
      </c>
      <c r="Q3514" s="27">
        <f>O3514*km_per_mile*'Transportation Calcs'!$E$11</f>
        <v>5.7131762044008095E-6</v>
      </c>
      <c r="T3514" t="s">
        <v>536</v>
      </c>
    </row>
    <row r="3515" spans="2:20" hidden="1" x14ac:dyDescent="0.45">
      <c r="C3515" s="29" t="s">
        <v>3075</v>
      </c>
      <c r="D3515" s="29" t="s">
        <v>55</v>
      </c>
      <c r="F3515" t="s">
        <v>962</v>
      </c>
      <c r="G3515" t="s">
        <v>963</v>
      </c>
      <c r="H3515" t="s">
        <v>2093</v>
      </c>
      <c r="I3515" t="s">
        <v>225</v>
      </c>
      <c r="J3515" t="s">
        <v>1040</v>
      </c>
      <c r="K3515" t="s">
        <v>524</v>
      </c>
      <c r="L3515" t="s">
        <v>1062</v>
      </c>
      <c r="M3515" t="s">
        <v>228</v>
      </c>
      <c r="N3515" t="s">
        <v>249</v>
      </c>
      <c r="O3515" s="27">
        <v>3.5999999999999999E-7</v>
      </c>
      <c r="P3515" t="s">
        <v>526</v>
      </c>
      <c r="Q3515" s="27">
        <f>O3515*km_per_mile*'Transportation Calcs'!$E$11</f>
        <v>2.9382049051204159E-10</v>
      </c>
      <c r="T3515" t="s">
        <v>527</v>
      </c>
    </row>
    <row r="3516" spans="2:20" hidden="1" x14ac:dyDescent="0.45">
      <c r="C3516" s="29" t="s">
        <v>3075</v>
      </c>
      <c r="D3516" s="29" t="s">
        <v>55</v>
      </c>
      <c r="F3516" t="s">
        <v>962</v>
      </c>
      <c r="G3516" t="s">
        <v>963</v>
      </c>
      <c r="H3516" t="s">
        <v>2093</v>
      </c>
      <c r="I3516" t="s">
        <v>225</v>
      </c>
      <c r="J3516" t="s">
        <v>1040</v>
      </c>
      <c r="K3516" t="s">
        <v>524</v>
      </c>
      <c r="L3516" t="s">
        <v>1062</v>
      </c>
      <c r="M3516" t="s">
        <v>228</v>
      </c>
      <c r="N3516" t="s">
        <v>358</v>
      </c>
      <c r="O3516" s="27">
        <v>2.6E-7</v>
      </c>
      <c r="P3516" t="s">
        <v>526</v>
      </c>
      <c r="Q3516" s="27">
        <f>O3516*km_per_mile*'Transportation Calcs'!$E$11</f>
        <v>2.1220368759203003E-10</v>
      </c>
      <c r="T3516" t="s">
        <v>527</v>
      </c>
    </row>
    <row r="3517" spans="2:20" hidden="1" x14ac:dyDescent="0.45">
      <c r="B3517" s="29" t="s">
        <v>43</v>
      </c>
      <c r="C3517" s="29" t="s">
        <v>3075</v>
      </c>
      <c r="D3517" s="29" t="s">
        <v>55</v>
      </c>
      <c r="F3517" t="s">
        <v>962</v>
      </c>
      <c r="G3517" t="s">
        <v>963</v>
      </c>
      <c r="H3517" t="s">
        <v>2093</v>
      </c>
      <c r="I3517" t="s">
        <v>225</v>
      </c>
      <c r="J3517" t="s">
        <v>1040</v>
      </c>
      <c r="K3517" t="s">
        <v>524</v>
      </c>
      <c r="L3517" t="s">
        <v>1062</v>
      </c>
      <c r="M3517" t="s">
        <v>228</v>
      </c>
      <c r="N3517" t="s">
        <v>28</v>
      </c>
      <c r="O3517">
        <v>1.4E-2</v>
      </c>
      <c r="P3517" t="s">
        <v>526</v>
      </c>
      <c r="Q3517" s="27">
        <f>O3517*km_per_mile*'Transportation Calcs'!$E$11</f>
        <v>1.1426352408801619E-5</v>
      </c>
      <c r="T3517" t="s">
        <v>536</v>
      </c>
    </row>
    <row r="3518" spans="2:20" hidden="1" x14ac:dyDescent="0.45">
      <c r="C3518" s="29" t="s">
        <v>3075</v>
      </c>
      <c r="D3518" s="29" t="s">
        <v>55</v>
      </c>
      <c r="F3518" t="s">
        <v>962</v>
      </c>
      <c r="G3518" t="s">
        <v>963</v>
      </c>
      <c r="H3518" t="s">
        <v>1070</v>
      </c>
      <c r="I3518" t="s">
        <v>225</v>
      </c>
      <c r="J3518" t="s">
        <v>1040</v>
      </c>
      <c r="K3518" t="s">
        <v>524</v>
      </c>
      <c r="L3518" t="s">
        <v>974</v>
      </c>
      <c r="M3518" t="s">
        <v>228</v>
      </c>
      <c r="N3518" t="s">
        <v>358</v>
      </c>
      <c r="P3518" t="s">
        <v>526</v>
      </c>
      <c r="Q3518" s="27">
        <f>O3518*km_per_mile*'Transportation Calcs'!$E$11</f>
        <v>0</v>
      </c>
      <c r="T3518" t="s">
        <v>527</v>
      </c>
    </row>
    <row r="3519" spans="2:20" hidden="1" x14ac:dyDescent="0.45">
      <c r="C3519" s="29" t="s">
        <v>3075</v>
      </c>
      <c r="D3519" s="29" t="s">
        <v>55</v>
      </c>
      <c r="F3519" t="s">
        <v>962</v>
      </c>
      <c r="G3519" t="s">
        <v>963</v>
      </c>
      <c r="H3519" t="s">
        <v>2094</v>
      </c>
      <c r="I3519" t="s">
        <v>225</v>
      </c>
      <c r="J3519" t="s">
        <v>1040</v>
      </c>
      <c r="K3519" t="s">
        <v>524</v>
      </c>
      <c r="L3519" t="s">
        <v>978</v>
      </c>
      <c r="M3519" t="s">
        <v>228</v>
      </c>
      <c r="N3519" t="s">
        <v>249</v>
      </c>
      <c r="P3519" t="s">
        <v>526</v>
      </c>
      <c r="Q3519" s="27">
        <f>O3519*km_per_mile*'Transportation Calcs'!$E$11</f>
        <v>0</v>
      </c>
      <c r="T3519" t="s">
        <v>527</v>
      </c>
    </row>
    <row r="3520" spans="2:20" hidden="1" x14ac:dyDescent="0.45">
      <c r="C3520" s="29" t="s">
        <v>3075</v>
      </c>
      <c r="D3520" s="29" t="s">
        <v>55</v>
      </c>
      <c r="F3520" t="s">
        <v>962</v>
      </c>
      <c r="G3520" t="s">
        <v>963</v>
      </c>
      <c r="H3520" t="s">
        <v>2094</v>
      </c>
      <c r="I3520" t="s">
        <v>225</v>
      </c>
      <c r="J3520" t="s">
        <v>1040</v>
      </c>
      <c r="K3520" t="s">
        <v>524</v>
      </c>
      <c r="L3520" t="s">
        <v>978</v>
      </c>
      <c r="M3520" t="s">
        <v>228</v>
      </c>
      <c r="N3520" t="s">
        <v>358</v>
      </c>
      <c r="P3520" t="s">
        <v>526</v>
      </c>
      <c r="Q3520" s="27">
        <f>O3520*km_per_mile*'Transportation Calcs'!$E$11</f>
        <v>0</v>
      </c>
      <c r="T3520" t="s">
        <v>527</v>
      </c>
    </row>
    <row r="3521" spans="2:20" hidden="1" x14ac:dyDescent="0.45">
      <c r="B3521" s="29" t="s">
        <v>24</v>
      </c>
      <c r="F3521" t="s">
        <v>1071</v>
      </c>
      <c r="G3521" t="s">
        <v>1072</v>
      </c>
      <c r="H3521" t="s">
        <v>2095</v>
      </c>
      <c r="I3521" t="s">
        <v>225</v>
      </c>
      <c r="J3521" t="s">
        <v>1074</v>
      </c>
      <c r="K3521" t="s">
        <v>20</v>
      </c>
      <c r="M3521" t="s">
        <v>1082</v>
      </c>
      <c r="N3521" t="s">
        <v>261</v>
      </c>
      <c r="O3521">
        <v>0.03</v>
      </c>
      <c r="P3521" t="s">
        <v>1076</v>
      </c>
      <c r="Q3521"/>
      <c r="T3521" t="s">
        <v>1077</v>
      </c>
    </row>
    <row r="3522" spans="2:20" hidden="1" x14ac:dyDescent="0.45">
      <c r="B3522" s="29" t="s">
        <v>24</v>
      </c>
      <c r="F3522" t="s">
        <v>1071</v>
      </c>
      <c r="G3522" t="s">
        <v>1072</v>
      </c>
      <c r="H3522" t="s">
        <v>2096</v>
      </c>
      <c r="I3522" t="s">
        <v>225</v>
      </c>
      <c r="J3522" t="s">
        <v>1079</v>
      </c>
      <c r="K3522" t="s">
        <v>20</v>
      </c>
      <c r="M3522" t="s">
        <v>1080</v>
      </c>
      <c r="N3522" t="s">
        <v>261</v>
      </c>
      <c r="O3522">
        <v>0.01</v>
      </c>
      <c r="P3522" t="s">
        <v>1076</v>
      </c>
      <c r="Q3522"/>
      <c r="T3522" t="s">
        <v>1077</v>
      </c>
    </row>
    <row r="3523" spans="2:20" hidden="1" x14ac:dyDescent="0.45">
      <c r="B3523" s="29" t="s">
        <v>24</v>
      </c>
      <c r="F3523" t="s">
        <v>1071</v>
      </c>
      <c r="G3523" t="s">
        <v>1072</v>
      </c>
      <c r="H3523" t="s">
        <v>2097</v>
      </c>
      <c r="I3523" t="s">
        <v>225</v>
      </c>
      <c r="J3523" t="s">
        <v>1090</v>
      </c>
      <c r="K3523" t="s">
        <v>20</v>
      </c>
      <c r="M3523" t="s">
        <v>1085</v>
      </c>
      <c r="N3523" t="s">
        <v>261</v>
      </c>
      <c r="O3523">
        <v>0.01</v>
      </c>
      <c r="P3523" t="s">
        <v>1076</v>
      </c>
      <c r="Q3523"/>
      <c r="T3523" t="s">
        <v>1077</v>
      </c>
    </row>
    <row r="3524" spans="2:20" hidden="1" x14ac:dyDescent="0.45">
      <c r="B3524" s="29" t="s">
        <v>24</v>
      </c>
      <c r="F3524" t="s">
        <v>1071</v>
      </c>
      <c r="G3524" t="s">
        <v>1072</v>
      </c>
      <c r="H3524" t="s">
        <v>2098</v>
      </c>
      <c r="I3524" t="s">
        <v>225</v>
      </c>
      <c r="J3524" t="s">
        <v>1074</v>
      </c>
      <c r="K3524" t="s">
        <v>20</v>
      </c>
      <c r="M3524" t="s">
        <v>1080</v>
      </c>
      <c r="N3524" t="s">
        <v>261</v>
      </c>
      <c r="O3524">
        <v>0.01</v>
      </c>
      <c r="P3524" t="s">
        <v>1076</v>
      </c>
      <c r="Q3524"/>
      <c r="T3524" t="s">
        <v>1077</v>
      </c>
    </row>
    <row r="3525" spans="2:20" hidden="1" x14ac:dyDescent="0.45">
      <c r="B3525" s="29" t="s">
        <v>24</v>
      </c>
      <c r="F3525" t="s">
        <v>1071</v>
      </c>
      <c r="G3525" t="s">
        <v>1072</v>
      </c>
      <c r="H3525" t="s">
        <v>2099</v>
      </c>
      <c r="I3525" t="s">
        <v>225</v>
      </c>
      <c r="J3525" t="s">
        <v>1074</v>
      </c>
      <c r="K3525" t="s">
        <v>20</v>
      </c>
      <c r="M3525" t="s">
        <v>1075</v>
      </c>
      <c r="N3525" t="s">
        <v>261</v>
      </c>
      <c r="O3525">
        <v>0.02</v>
      </c>
      <c r="P3525" t="s">
        <v>1076</v>
      </c>
      <c r="Q3525"/>
      <c r="T3525" t="s">
        <v>1077</v>
      </c>
    </row>
    <row r="3526" spans="2:20" hidden="1" x14ac:dyDescent="0.45">
      <c r="B3526" s="29" t="s">
        <v>24</v>
      </c>
      <c r="F3526" t="s">
        <v>1071</v>
      </c>
      <c r="G3526" t="s">
        <v>1072</v>
      </c>
      <c r="H3526" t="s">
        <v>2100</v>
      </c>
      <c r="I3526" t="s">
        <v>225</v>
      </c>
      <c r="J3526" t="s">
        <v>1079</v>
      </c>
      <c r="K3526" t="s">
        <v>20</v>
      </c>
      <c r="M3526" t="s">
        <v>1085</v>
      </c>
      <c r="N3526" t="s">
        <v>261</v>
      </c>
      <c r="O3526">
        <v>0.01</v>
      </c>
      <c r="P3526" t="s">
        <v>1076</v>
      </c>
      <c r="Q3526"/>
      <c r="T3526" t="s">
        <v>1077</v>
      </c>
    </row>
    <row r="3527" spans="2:20" hidden="1" x14ac:dyDescent="0.45">
      <c r="B3527" s="29" t="s">
        <v>24</v>
      </c>
      <c r="F3527" t="s">
        <v>1071</v>
      </c>
      <c r="G3527" t="s">
        <v>1072</v>
      </c>
      <c r="H3527" t="s">
        <v>2101</v>
      </c>
      <c r="I3527" t="s">
        <v>225</v>
      </c>
      <c r="J3527" t="s">
        <v>1079</v>
      </c>
      <c r="K3527" t="s">
        <v>20</v>
      </c>
      <c r="M3527" t="s">
        <v>1085</v>
      </c>
      <c r="N3527" t="s">
        <v>261</v>
      </c>
      <c r="O3527">
        <v>0.16</v>
      </c>
      <c r="P3527" t="s">
        <v>1076</v>
      </c>
      <c r="Q3527"/>
      <c r="T3527" t="s">
        <v>1077</v>
      </c>
    </row>
    <row r="3528" spans="2:20" hidden="1" x14ac:dyDescent="0.45">
      <c r="B3528" s="29" t="s">
        <v>24</v>
      </c>
      <c r="F3528" t="s">
        <v>1071</v>
      </c>
      <c r="G3528" t="s">
        <v>1072</v>
      </c>
      <c r="H3528" t="s">
        <v>2102</v>
      </c>
      <c r="I3528" t="s">
        <v>225</v>
      </c>
      <c r="J3528" t="s">
        <v>1079</v>
      </c>
      <c r="K3528" t="s">
        <v>20</v>
      </c>
      <c r="M3528" t="s">
        <v>1075</v>
      </c>
      <c r="N3528" t="s">
        <v>261</v>
      </c>
      <c r="O3528">
        <v>0.24</v>
      </c>
      <c r="P3528" t="s">
        <v>1076</v>
      </c>
      <c r="Q3528"/>
      <c r="T3528" t="s">
        <v>1077</v>
      </c>
    </row>
    <row r="3529" spans="2:20" hidden="1" x14ac:dyDescent="0.45">
      <c r="B3529" s="29" t="s">
        <v>24</v>
      </c>
      <c r="F3529" t="s">
        <v>1071</v>
      </c>
      <c r="G3529" t="s">
        <v>1072</v>
      </c>
      <c r="H3529" t="s">
        <v>2103</v>
      </c>
      <c r="I3529" t="s">
        <v>225</v>
      </c>
      <c r="J3529" t="s">
        <v>1079</v>
      </c>
      <c r="K3529" t="s">
        <v>20</v>
      </c>
      <c r="M3529" t="s">
        <v>1085</v>
      </c>
      <c r="N3529" t="s">
        <v>261</v>
      </c>
      <c r="O3529">
        <v>0.01</v>
      </c>
      <c r="P3529" t="s">
        <v>1076</v>
      </c>
      <c r="Q3529"/>
      <c r="T3529" t="s">
        <v>1077</v>
      </c>
    </row>
    <row r="3530" spans="2:20" hidden="1" x14ac:dyDescent="0.45">
      <c r="B3530" s="29" t="s">
        <v>24</v>
      </c>
      <c r="F3530" t="s">
        <v>1071</v>
      </c>
      <c r="G3530" t="s">
        <v>1072</v>
      </c>
      <c r="H3530" t="s">
        <v>2104</v>
      </c>
      <c r="I3530" t="s">
        <v>225</v>
      </c>
      <c r="J3530" t="s">
        <v>1079</v>
      </c>
      <c r="K3530" t="s">
        <v>20</v>
      </c>
      <c r="M3530" t="s">
        <v>1075</v>
      </c>
      <c r="N3530" t="s">
        <v>261</v>
      </c>
      <c r="O3530">
        <v>0.02</v>
      </c>
      <c r="P3530" t="s">
        <v>1076</v>
      </c>
      <c r="Q3530"/>
      <c r="T3530" t="s">
        <v>1077</v>
      </c>
    </row>
    <row r="3531" spans="2:20" hidden="1" x14ac:dyDescent="0.45">
      <c r="B3531" s="29" t="s">
        <v>24</v>
      </c>
      <c r="F3531" t="s">
        <v>1071</v>
      </c>
      <c r="G3531" t="s">
        <v>1072</v>
      </c>
      <c r="H3531" t="s">
        <v>2105</v>
      </c>
      <c r="I3531" t="s">
        <v>225</v>
      </c>
      <c r="J3531" t="s">
        <v>1099</v>
      </c>
      <c r="K3531" t="s">
        <v>20</v>
      </c>
      <c r="M3531" t="s">
        <v>1082</v>
      </c>
      <c r="N3531" t="s">
        <v>261</v>
      </c>
      <c r="O3531">
        <v>0.91</v>
      </c>
      <c r="P3531" t="s">
        <v>1076</v>
      </c>
      <c r="Q3531"/>
      <c r="T3531" t="s">
        <v>1077</v>
      </c>
    </row>
    <row r="3532" spans="2:20" hidden="1" x14ac:dyDescent="0.45">
      <c r="B3532" s="29" t="s">
        <v>24</v>
      </c>
      <c r="F3532" t="s">
        <v>1071</v>
      </c>
      <c r="G3532" t="s">
        <v>1072</v>
      </c>
      <c r="H3532" t="s">
        <v>2106</v>
      </c>
      <c r="I3532" t="s">
        <v>225</v>
      </c>
      <c r="J3532" t="s">
        <v>1099</v>
      </c>
      <c r="K3532" t="s">
        <v>20</v>
      </c>
      <c r="M3532" t="s">
        <v>1082</v>
      </c>
      <c r="N3532" t="s">
        <v>261</v>
      </c>
      <c r="O3532">
        <v>0.03</v>
      </c>
      <c r="P3532" t="s">
        <v>1076</v>
      </c>
      <c r="Q3532"/>
      <c r="T3532" t="s">
        <v>1077</v>
      </c>
    </row>
    <row r="3533" spans="2:20" hidden="1" x14ac:dyDescent="0.45">
      <c r="B3533" s="29" t="s">
        <v>24</v>
      </c>
      <c r="F3533" t="s">
        <v>1071</v>
      </c>
      <c r="G3533" t="s">
        <v>1072</v>
      </c>
      <c r="H3533" t="s">
        <v>2107</v>
      </c>
      <c r="I3533" t="s">
        <v>225</v>
      </c>
      <c r="J3533" t="s">
        <v>1099</v>
      </c>
      <c r="K3533" t="s">
        <v>20</v>
      </c>
      <c r="M3533" t="s">
        <v>1085</v>
      </c>
      <c r="N3533" t="s">
        <v>261</v>
      </c>
      <c r="O3533">
        <v>0.01</v>
      </c>
      <c r="P3533" t="s">
        <v>1076</v>
      </c>
      <c r="Q3533"/>
      <c r="T3533" t="s">
        <v>1077</v>
      </c>
    </row>
    <row r="3534" spans="2:20" hidden="1" x14ac:dyDescent="0.45">
      <c r="B3534" s="29" t="s">
        <v>24</v>
      </c>
      <c r="F3534" t="s">
        <v>1071</v>
      </c>
      <c r="G3534" t="s">
        <v>1072</v>
      </c>
      <c r="H3534" t="s">
        <v>2108</v>
      </c>
      <c r="I3534" t="s">
        <v>225</v>
      </c>
      <c r="J3534" t="s">
        <v>1099</v>
      </c>
      <c r="K3534" t="s">
        <v>20</v>
      </c>
      <c r="M3534" t="s">
        <v>1080</v>
      </c>
      <c r="N3534" t="s">
        <v>261</v>
      </c>
      <c r="O3534">
        <v>0.01</v>
      </c>
      <c r="P3534" t="s">
        <v>1076</v>
      </c>
      <c r="Q3534"/>
      <c r="T3534" t="s">
        <v>1077</v>
      </c>
    </row>
    <row r="3535" spans="2:20" hidden="1" x14ac:dyDescent="0.45">
      <c r="B3535" s="29" t="s">
        <v>24</v>
      </c>
      <c r="F3535" t="s">
        <v>1071</v>
      </c>
      <c r="G3535" t="s">
        <v>1072</v>
      </c>
      <c r="H3535" t="s">
        <v>2109</v>
      </c>
      <c r="I3535" t="s">
        <v>225</v>
      </c>
      <c r="J3535" t="s">
        <v>1099</v>
      </c>
      <c r="K3535" t="s">
        <v>20</v>
      </c>
      <c r="M3535" t="s">
        <v>1085</v>
      </c>
      <c r="N3535" t="s">
        <v>261</v>
      </c>
      <c r="O3535">
        <v>0.01</v>
      </c>
      <c r="P3535" t="s">
        <v>1076</v>
      </c>
      <c r="Q3535"/>
      <c r="T3535" t="s">
        <v>1077</v>
      </c>
    </row>
    <row r="3536" spans="2:20" hidden="1" x14ac:dyDescent="0.45">
      <c r="B3536" s="29" t="s">
        <v>24</v>
      </c>
      <c r="F3536" t="s">
        <v>1071</v>
      </c>
      <c r="G3536" t="s">
        <v>1072</v>
      </c>
      <c r="H3536" t="s">
        <v>2110</v>
      </c>
      <c r="I3536" t="s">
        <v>225</v>
      </c>
      <c r="J3536" t="s">
        <v>1109</v>
      </c>
      <c r="K3536" t="s">
        <v>20</v>
      </c>
      <c r="M3536" t="s">
        <v>1080</v>
      </c>
      <c r="N3536" t="s">
        <v>261</v>
      </c>
      <c r="O3536">
        <v>0.01</v>
      </c>
      <c r="P3536" t="s">
        <v>1076</v>
      </c>
      <c r="Q3536"/>
      <c r="T3536" t="s">
        <v>1077</v>
      </c>
    </row>
    <row r="3537" spans="2:20" hidden="1" x14ac:dyDescent="0.45">
      <c r="B3537" s="29" t="s">
        <v>24</v>
      </c>
      <c r="F3537" t="s">
        <v>1071</v>
      </c>
      <c r="G3537" t="s">
        <v>1072</v>
      </c>
      <c r="H3537" t="s">
        <v>2111</v>
      </c>
      <c r="I3537" t="s">
        <v>225</v>
      </c>
      <c r="J3537" t="s">
        <v>1097</v>
      </c>
      <c r="K3537" t="s">
        <v>20</v>
      </c>
      <c r="M3537" t="s">
        <v>1080</v>
      </c>
      <c r="N3537" t="s">
        <v>261</v>
      </c>
      <c r="O3537">
        <v>0.66</v>
      </c>
      <c r="P3537" t="s">
        <v>1076</v>
      </c>
      <c r="Q3537"/>
      <c r="T3537" t="s">
        <v>1077</v>
      </c>
    </row>
    <row r="3538" spans="2:20" hidden="1" x14ac:dyDescent="0.45">
      <c r="B3538" s="29" t="s">
        <v>24</v>
      </c>
      <c r="F3538" t="s">
        <v>1071</v>
      </c>
      <c r="G3538" t="s">
        <v>1072</v>
      </c>
      <c r="H3538" t="s">
        <v>2112</v>
      </c>
      <c r="I3538" t="s">
        <v>225</v>
      </c>
      <c r="J3538" t="s">
        <v>1097</v>
      </c>
      <c r="K3538" t="s">
        <v>20</v>
      </c>
      <c r="M3538" t="s">
        <v>1080</v>
      </c>
      <c r="N3538" t="s">
        <v>261</v>
      </c>
      <c r="O3538">
        <v>0.2</v>
      </c>
      <c r="P3538" t="s">
        <v>1076</v>
      </c>
      <c r="Q3538"/>
      <c r="T3538" t="s">
        <v>1077</v>
      </c>
    </row>
    <row r="3539" spans="2:20" hidden="1" x14ac:dyDescent="0.45">
      <c r="B3539" s="29" t="s">
        <v>24</v>
      </c>
      <c r="F3539" t="s">
        <v>1071</v>
      </c>
      <c r="G3539" t="s">
        <v>1072</v>
      </c>
      <c r="H3539" t="s">
        <v>2113</v>
      </c>
      <c r="I3539" t="s">
        <v>225</v>
      </c>
      <c r="J3539" t="s">
        <v>1097</v>
      </c>
      <c r="K3539" t="s">
        <v>20</v>
      </c>
      <c r="M3539" t="s">
        <v>1075</v>
      </c>
      <c r="N3539" t="s">
        <v>261</v>
      </c>
      <c r="O3539">
        <v>0.02</v>
      </c>
      <c r="P3539" t="s">
        <v>1076</v>
      </c>
      <c r="Q3539"/>
      <c r="T3539" t="s">
        <v>1077</v>
      </c>
    </row>
    <row r="3540" spans="2:20" hidden="1" x14ac:dyDescent="0.45">
      <c r="B3540" s="29" t="s">
        <v>24</v>
      </c>
      <c r="F3540" t="s">
        <v>1071</v>
      </c>
      <c r="G3540" t="s">
        <v>1072</v>
      </c>
      <c r="H3540" t="s">
        <v>2114</v>
      </c>
      <c r="I3540" t="s">
        <v>225</v>
      </c>
      <c r="J3540" t="s">
        <v>1097</v>
      </c>
      <c r="K3540" t="s">
        <v>20</v>
      </c>
      <c r="M3540" t="s">
        <v>1075</v>
      </c>
      <c r="N3540" t="s">
        <v>261</v>
      </c>
      <c r="O3540">
        <v>0.6</v>
      </c>
      <c r="P3540" t="s">
        <v>1076</v>
      </c>
      <c r="Q3540"/>
      <c r="T3540" t="s">
        <v>1077</v>
      </c>
    </row>
    <row r="3541" spans="2:20" hidden="1" x14ac:dyDescent="0.45">
      <c r="B3541" s="29" t="s">
        <v>24</v>
      </c>
      <c r="F3541" t="s">
        <v>1071</v>
      </c>
      <c r="G3541" t="s">
        <v>1072</v>
      </c>
      <c r="H3541" t="s">
        <v>2115</v>
      </c>
      <c r="I3541" t="s">
        <v>225</v>
      </c>
      <c r="J3541" t="s">
        <v>1097</v>
      </c>
      <c r="K3541" t="s">
        <v>20</v>
      </c>
      <c r="M3541" t="s">
        <v>1075</v>
      </c>
      <c r="N3541" t="s">
        <v>261</v>
      </c>
      <c r="O3541">
        <v>0.06</v>
      </c>
      <c r="P3541" t="s">
        <v>1076</v>
      </c>
      <c r="Q3541"/>
      <c r="T3541" t="s">
        <v>1077</v>
      </c>
    </row>
    <row r="3542" spans="2:20" hidden="1" x14ac:dyDescent="0.45">
      <c r="B3542" s="29" t="s">
        <v>24</v>
      </c>
      <c r="F3542" t="s">
        <v>1071</v>
      </c>
      <c r="G3542" t="s">
        <v>1072</v>
      </c>
      <c r="H3542" t="s">
        <v>2116</v>
      </c>
      <c r="I3542" t="s">
        <v>225</v>
      </c>
      <c r="J3542" t="s">
        <v>1118</v>
      </c>
      <c r="K3542" t="s">
        <v>20</v>
      </c>
      <c r="M3542" t="s">
        <v>1080</v>
      </c>
      <c r="N3542" t="s">
        <v>261</v>
      </c>
      <c r="O3542">
        <v>0.62</v>
      </c>
      <c r="P3542" t="s">
        <v>1076</v>
      </c>
      <c r="Q3542"/>
      <c r="T3542" t="s">
        <v>1077</v>
      </c>
    </row>
    <row r="3543" spans="2:20" hidden="1" x14ac:dyDescent="0.45">
      <c r="B3543" s="29" t="s">
        <v>24</v>
      </c>
      <c r="F3543" t="s">
        <v>1071</v>
      </c>
      <c r="G3543" t="s">
        <v>1072</v>
      </c>
      <c r="H3543" t="s">
        <v>2117</v>
      </c>
      <c r="I3543" t="s">
        <v>225</v>
      </c>
      <c r="J3543" t="s">
        <v>1118</v>
      </c>
      <c r="K3543" t="s">
        <v>20</v>
      </c>
      <c r="M3543" t="s">
        <v>1085</v>
      </c>
      <c r="N3543" t="s">
        <v>261</v>
      </c>
      <c r="O3543">
        <v>0.28000000000000003</v>
      </c>
      <c r="P3543" t="s">
        <v>1076</v>
      </c>
      <c r="Q3543"/>
      <c r="T3543" t="s">
        <v>1077</v>
      </c>
    </row>
    <row r="3544" spans="2:20" hidden="1" x14ac:dyDescent="0.45">
      <c r="B3544" s="29" t="s">
        <v>24</v>
      </c>
      <c r="F3544" t="s">
        <v>1071</v>
      </c>
      <c r="G3544" t="s">
        <v>1072</v>
      </c>
      <c r="H3544" t="s">
        <v>2118</v>
      </c>
      <c r="I3544" t="s">
        <v>225</v>
      </c>
      <c r="J3544" t="s">
        <v>1118</v>
      </c>
      <c r="K3544" t="s">
        <v>20</v>
      </c>
      <c r="M3544" t="s">
        <v>1085</v>
      </c>
      <c r="N3544" t="s">
        <v>261</v>
      </c>
      <c r="O3544">
        <v>0.77</v>
      </c>
      <c r="P3544" t="s">
        <v>1076</v>
      </c>
      <c r="Q3544"/>
      <c r="T3544" t="s">
        <v>1077</v>
      </c>
    </row>
    <row r="3545" spans="2:20" hidden="1" x14ac:dyDescent="0.45">
      <c r="B3545" s="29" t="s">
        <v>24</v>
      </c>
      <c r="F3545" t="s">
        <v>1071</v>
      </c>
      <c r="G3545" t="s">
        <v>1072</v>
      </c>
      <c r="H3545" t="s">
        <v>2119</v>
      </c>
      <c r="I3545" t="s">
        <v>225</v>
      </c>
      <c r="J3545" t="s">
        <v>1118</v>
      </c>
      <c r="K3545" t="s">
        <v>20</v>
      </c>
      <c r="M3545" t="s">
        <v>1080</v>
      </c>
      <c r="N3545" t="s">
        <v>261</v>
      </c>
      <c r="O3545">
        <v>0.03</v>
      </c>
      <c r="P3545" t="s">
        <v>1076</v>
      </c>
      <c r="Q3545"/>
      <c r="T3545" t="s">
        <v>1077</v>
      </c>
    </row>
    <row r="3546" spans="2:20" hidden="1" x14ac:dyDescent="0.45">
      <c r="B3546" s="29" t="s">
        <v>24</v>
      </c>
      <c r="F3546" t="s">
        <v>1071</v>
      </c>
      <c r="G3546" t="s">
        <v>1072</v>
      </c>
      <c r="H3546" t="s">
        <v>2120</v>
      </c>
      <c r="I3546" t="s">
        <v>225</v>
      </c>
      <c r="J3546" t="s">
        <v>1090</v>
      </c>
      <c r="K3546" t="s">
        <v>20</v>
      </c>
      <c r="M3546" t="s">
        <v>1085</v>
      </c>
      <c r="N3546" t="s">
        <v>261</v>
      </c>
      <c r="O3546">
        <v>0.83</v>
      </c>
      <c r="P3546" t="s">
        <v>1076</v>
      </c>
      <c r="Q3546"/>
      <c r="T3546" t="s">
        <v>1077</v>
      </c>
    </row>
    <row r="3547" spans="2:20" hidden="1" x14ac:dyDescent="0.45">
      <c r="B3547" s="29" t="s">
        <v>24</v>
      </c>
      <c r="F3547" t="s">
        <v>1071</v>
      </c>
      <c r="G3547" t="s">
        <v>1072</v>
      </c>
      <c r="H3547" t="s">
        <v>2121</v>
      </c>
      <c r="I3547" t="s">
        <v>225</v>
      </c>
      <c r="J3547" t="s">
        <v>1090</v>
      </c>
      <c r="K3547" t="s">
        <v>20</v>
      </c>
      <c r="M3547" t="s">
        <v>1075</v>
      </c>
      <c r="N3547" t="s">
        <v>261</v>
      </c>
      <c r="O3547">
        <v>1.04</v>
      </c>
      <c r="P3547" t="s">
        <v>1076</v>
      </c>
      <c r="Q3547"/>
      <c r="T3547" t="s">
        <v>1077</v>
      </c>
    </row>
    <row r="3548" spans="2:20" hidden="1" x14ac:dyDescent="0.45">
      <c r="B3548" s="29" t="s">
        <v>24</v>
      </c>
      <c r="F3548" t="s">
        <v>1071</v>
      </c>
      <c r="G3548" t="s">
        <v>1072</v>
      </c>
      <c r="H3548" t="s">
        <v>2122</v>
      </c>
      <c r="I3548" t="s">
        <v>225</v>
      </c>
      <c r="J3548" t="s">
        <v>1090</v>
      </c>
      <c r="K3548" t="s">
        <v>20</v>
      </c>
      <c r="M3548" t="s">
        <v>1082</v>
      </c>
      <c r="N3548" t="s">
        <v>261</v>
      </c>
      <c r="O3548">
        <v>0.03</v>
      </c>
      <c r="P3548" t="s">
        <v>1076</v>
      </c>
      <c r="Q3548"/>
      <c r="T3548" t="s">
        <v>1077</v>
      </c>
    </row>
    <row r="3549" spans="2:20" hidden="1" x14ac:dyDescent="0.45">
      <c r="B3549" s="29" t="s">
        <v>24</v>
      </c>
      <c r="F3549" t="s">
        <v>1071</v>
      </c>
      <c r="G3549" t="s">
        <v>1072</v>
      </c>
      <c r="H3549" t="s">
        <v>2123</v>
      </c>
      <c r="I3549" t="s">
        <v>225</v>
      </c>
      <c r="J3549" t="s">
        <v>1118</v>
      </c>
      <c r="K3549" t="s">
        <v>20</v>
      </c>
      <c r="M3549" t="s">
        <v>1075</v>
      </c>
      <c r="N3549" t="s">
        <v>261</v>
      </c>
      <c r="O3549">
        <v>0.35</v>
      </c>
      <c r="P3549" t="s">
        <v>1076</v>
      </c>
      <c r="Q3549"/>
      <c r="T3549" t="s">
        <v>1077</v>
      </c>
    </row>
    <row r="3550" spans="2:20" hidden="1" x14ac:dyDescent="0.45">
      <c r="B3550" s="29" t="s">
        <v>24</v>
      </c>
      <c r="F3550" t="s">
        <v>1071</v>
      </c>
      <c r="G3550" t="s">
        <v>1072</v>
      </c>
      <c r="H3550" t="s">
        <v>2124</v>
      </c>
      <c r="I3550" t="s">
        <v>225</v>
      </c>
      <c r="J3550" t="s">
        <v>1118</v>
      </c>
      <c r="K3550" t="s">
        <v>20</v>
      </c>
      <c r="M3550" t="s">
        <v>1075</v>
      </c>
      <c r="N3550" t="s">
        <v>261</v>
      </c>
      <c r="O3550">
        <v>0.02</v>
      </c>
      <c r="P3550" t="s">
        <v>1076</v>
      </c>
      <c r="Q3550"/>
      <c r="T3550" t="s">
        <v>1077</v>
      </c>
    </row>
    <row r="3551" spans="2:20" hidden="1" x14ac:dyDescent="0.45">
      <c r="B3551" s="29" t="s">
        <v>24</v>
      </c>
      <c r="F3551" t="s">
        <v>1071</v>
      </c>
      <c r="G3551" t="s">
        <v>1072</v>
      </c>
      <c r="H3551" t="s">
        <v>2125</v>
      </c>
      <c r="I3551" t="s">
        <v>225</v>
      </c>
      <c r="J3551" t="s">
        <v>1107</v>
      </c>
      <c r="K3551" t="s">
        <v>20</v>
      </c>
      <c r="M3551" t="s">
        <v>1085</v>
      </c>
      <c r="N3551" t="s">
        <v>261</v>
      </c>
      <c r="O3551">
        <v>0.01</v>
      </c>
      <c r="P3551" t="s">
        <v>1076</v>
      </c>
      <c r="Q3551"/>
      <c r="T3551" t="s">
        <v>1077</v>
      </c>
    </row>
    <row r="3552" spans="2:20" hidden="1" x14ac:dyDescent="0.45">
      <c r="B3552" s="29" t="s">
        <v>24</v>
      </c>
      <c r="F3552" t="s">
        <v>1071</v>
      </c>
      <c r="G3552" t="s">
        <v>1072</v>
      </c>
      <c r="H3552" t="s">
        <v>2126</v>
      </c>
      <c r="I3552" t="s">
        <v>225</v>
      </c>
      <c r="J3552" t="s">
        <v>1107</v>
      </c>
      <c r="K3552" t="s">
        <v>20</v>
      </c>
      <c r="M3552" t="s">
        <v>1075</v>
      </c>
      <c r="N3552" t="s">
        <v>261</v>
      </c>
      <c r="O3552">
        <v>0.3</v>
      </c>
      <c r="P3552" t="s">
        <v>1076</v>
      </c>
      <c r="Q3552"/>
      <c r="T3552" t="s">
        <v>1077</v>
      </c>
    </row>
    <row r="3553" spans="2:20" hidden="1" x14ac:dyDescent="0.45">
      <c r="B3553" s="29" t="s">
        <v>24</v>
      </c>
      <c r="F3553" t="s">
        <v>1071</v>
      </c>
      <c r="G3553" t="s">
        <v>1072</v>
      </c>
      <c r="H3553" t="s">
        <v>2127</v>
      </c>
      <c r="I3553" t="s">
        <v>225</v>
      </c>
      <c r="J3553" t="s">
        <v>1107</v>
      </c>
      <c r="K3553" t="s">
        <v>20</v>
      </c>
      <c r="M3553" t="s">
        <v>1082</v>
      </c>
      <c r="N3553" t="s">
        <v>261</v>
      </c>
      <c r="O3553">
        <v>0.03</v>
      </c>
      <c r="P3553" t="s">
        <v>1076</v>
      </c>
      <c r="Q3553"/>
      <c r="T3553" t="s">
        <v>1077</v>
      </c>
    </row>
    <row r="3554" spans="2:20" hidden="1" x14ac:dyDescent="0.45">
      <c r="B3554" s="29" t="s">
        <v>24</v>
      </c>
      <c r="F3554" t="s">
        <v>1071</v>
      </c>
      <c r="G3554" t="s">
        <v>1072</v>
      </c>
      <c r="H3554" t="s">
        <v>2128</v>
      </c>
      <c r="I3554" t="s">
        <v>225</v>
      </c>
      <c r="J3554" t="s">
        <v>1107</v>
      </c>
      <c r="K3554" t="s">
        <v>20</v>
      </c>
      <c r="M3554" t="s">
        <v>1082</v>
      </c>
      <c r="N3554" t="s">
        <v>261</v>
      </c>
      <c r="O3554">
        <v>0.93</v>
      </c>
      <c r="P3554" t="s">
        <v>1076</v>
      </c>
      <c r="Q3554"/>
      <c r="T3554" t="s">
        <v>1077</v>
      </c>
    </row>
    <row r="3555" spans="2:20" hidden="1" x14ac:dyDescent="0.45">
      <c r="B3555" s="29" t="s">
        <v>24</v>
      </c>
      <c r="F3555" t="s">
        <v>1071</v>
      </c>
      <c r="G3555" t="s">
        <v>1072</v>
      </c>
      <c r="H3555" t="s">
        <v>2129</v>
      </c>
      <c r="I3555" t="s">
        <v>225</v>
      </c>
      <c r="J3555" t="s">
        <v>1118</v>
      </c>
      <c r="K3555" t="s">
        <v>20</v>
      </c>
      <c r="M3555" t="s">
        <v>1082</v>
      </c>
      <c r="N3555" t="s">
        <v>261</v>
      </c>
      <c r="O3555">
        <v>2.67</v>
      </c>
      <c r="P3555" t="s">
        <v>1076</v>
      </c>
      <c r="Q3555"/>
      <c r="T3555" t="s">
        <v>1077</v>
      </c>
    </row>
    <row r="3556" spans="2:20" hidden="1" x14ac:dyDescent="0.45">
      <c r="B3556" s="29" t="s">
        <v>24</v>
      </c>
      <c r="F3556" t="s">
        <v>1071</v>
      </c>
      <c r="G3556" t="s">
        <v>1072</v>
      </c>
      <c r="H3556" t="s">
        <v>2130</v>
      </c>
      <c r="I3556" t="s">
        <v>225</v>
      </c>
      <c r="J3556" t="s">
        <v>1130</v>
      </c>
      <c r="K3556" t="s">
        <v>20</v>
      </c>
      <c r="M3556" t="s">
        <v>1075</v>
      </c>
      <c r="N3556" t="s">
        <v>261</v>
      </c>
      <c r="O3556">
        <v>0.06</v>
      </c>
      <c r="P3556" t="s">
        <v>1076</v>
      </c>
      <c r="Q3556"/>
      <c r="T3556" t="s">
        <v>1077</v>
      </c>
    </row>
    <row r="3557" spans="2:20" hidden="1" x14ac:dyDescent="0.45">
      <c r="B3557" s="29" t="s">
        <v>24</v>
      </c>
      <c r="F3557" t="s">
        <v>1071</v>
      </c>
      <c r="G3557" t="s">
        <v>1072</v>
      </c>
      <c r="H3557" t="s">
        <v>2131</v>
      </c>
      <c r="I3557" t="s">
        <v>225</v>
      </c>
      <c r="J3557" t="s">
        <v>1130</v>
      </c>
      <c r="K3557" t="s">
        <v>20</v>
      </c>
      <c r="M3557" t="s">
        <v>1082</v>
      </c>
      <c r="N3557" t="s">
        <v>261</v>
      </c>
      <c r="O3557">
        <v>0.03</v>
      </c>
      <c r="P3557" t="s">
        <v>1076</v>
      </c>
      <c r="Q3557"/>
      <c r="T3557" t="s">
        <v>1077</v>
      </c>
    </row>
    <row r="3558" spans="2:20" hidden="1" x14ac:dyDescent="0.45">
      <c r="B3558" s="29" t="s">
        <v>24</v>
      </c>
      <c r="F3558" t="s">
        <v>1071</v>
      </c>
      <c r="G3558" t="s">
        <v>1072</v>
      </c>
      <c r="H3558" t="s">
        <v>2132</v>
      </c>
      <c r="I3558" t="s">
        <v>225</v>
      </c>
      <c r="J3558" t="s">
        <v>1130</v>
      </c>
      <c r="K3558" t="s">
        <v>20</v>
      </c>
      <c r="M3558" t="s">
        <v>1085</v>
      </c>
      <c r="N3558" t="s">
        <v>261</v>
      </c>
      <c r="O3558">
        <v>2.87</v>
      </c>
      <c r="P3558" t="s">
        <v>1076</v>
      </c>
      <c r="Q3558"/>
      <c r="T3558" t="s">
        <v>1077</v>
      </c>
    </row>
    <row r="3559" spans="2:20" hidden="1" x14ac:dyDescent="0.45">
      <c r="B3559" s="29" t="s">
        <v>24</v>
      </c>
      <c r="F3559" t="s">
        <v>1071</v>
      </c>
      <c r="G3559" t="s">
        <v>1072</v>
      </c>
      <c r="H3559" t="s">
        <v>2133</v>
      </c>
      <c r="I3559" t="s">
        <v>225</v>
      </c>
      <c r="J3559" t="s">
        <v>1130</v>
      </c>
      <c r="K3559" t="s">
        <v>20</v>
      </c>
      <c r="M3559" t="s">
        <v>1080</v>
      </c>
      <c r="N3559" t="s">
        <v>261</v>
      </c>
      <c r="O3559">
        <v>0.68</v>
      </c>
      <c r="P3559" t="s">
        <v>1076</v>
      </c>
      <c r="Q3559"/>
      <c r="T3559" t="s">
        <v>1077</v>
      </c>
    </row>
    <row r="3560" spans="2:20" hidden="1" x14ac:dyDescent="0.45">
      <c r="B3560" s="29" t="s">
        <v>24</v>
      </c>
      <c r="F3560" t="s">
        <v>1071</v>
      </c>
      <c r="G3560" t="s">
        <v>1072</v>
      </c>
      <c r="H3560" t="s">
        <v>2134</v>
      </c>
      <c r="I3560" t="s">
        <v>225</v>
      </c>
      <c r="J3560" t="s">
        <v>1130</v>
      </c>
      <c r="K3560" t="s">
        <v>20</v>
      </c>
      <c r="M3560" t="s">
        <v>1085</v>
      </c>
      <c r="N3560" t="s">
        <v>261</v>
      </c>
      <c r="O3560">
        <v>2.35</v>
      </c>
      <c r="P3560" t="s">
        <v>1076</v>
      </c>
      <c r="Q3560"/>
      <c r="T3560" t="s">
        <v>1077</v>
      </c>
    </row>
    <row r="3561" spans="2:20" hidden="1" x14ac:dyDescent="0.45">
      <c r="B3561" s="29" t="s">
        <v>24</v>
      </c>
      <c r="F3561" t="s">
        <v>1071</v>
      </c>
      <c r="G3561" t="s">
        <v>1072</v>
      </c>
      <c r="H3561" t="s">
        <v>2135</v>
      </c>
      <c r="I3561" t="s">
        <v>225</v>
      </c>
      <c r="J3561" t="s">
        <v>1132</v>
      </c>
      <c r="K3561" t="s">
        <v>20</v>
      </c>
      <c r="M3561" t="s">
        <v>1085</v>
      </c>
      <c r="N3561" t="s">
        <v>261</v>
      </c>
      <c r="O3561">
        <v>1.96</v>
      </c>
      <c r="P3561" t="s">
        <v>1076</v>
      </c>
      <c r="Q3561"/>
      <c r="T3561" t="s">
        <v>1077</v>
      </c>
    </row>
    <row r="3562" spans="2:20" hidden="1" x14ac:dyDescent="0.45">
      <c r="B3562" s="29" t="s">
        <v>24</v>
      </c>
      <c r="F3562" t="s">
        <v>1071</v>
      </c>
      <c r="G3562" t="s">
        <v>1072</v>
      </c>
      <c r="H3562" t="s">
        <v>2136</v>
      </c>
      <c r="I3562" t="s">
        <v>225</v>
      </c>
      <c r="J3562" t="s">
        <v>1132</v>
      </c>
      <c r="K3562" t="s">
        <v>20</v>
      </c>
      <c r="M3562" t="s">
        <v>1075</v>
      </c>
      <c r="N3562" t="s">
        <v>261</v>
      </c>
      <c r="O3562">
        <v>0.06</v>
      </c>
      <c r="P3562" t="s">
        <v>1076</v>
      </c>
      <c r="Q3562"/>
      <c r="T3562" t="s">
        <v>1077</v>
      </c>
    </row>
    <row r="3563" spans="2:20" hidden="1" x14ac:dyDescent="0.45">
      <c r="B3563" s="29" t="s">
        <v>24</v>
      </c>
      <c r="F3563" t="s">
        <v>1071</v>
      </c>
      <c r="G3563" t="s">
        <v>1072</v>
      </c>
      <c r="H3563" t="s">
        <v>2137</v>
      </c>
      <c r="I3563" t="s">
        <v>225</v>
      </c>
      <c r="J3563" t="s">
        <v>1146</v>
      </c>
      <c r="K3563" t="s">
        <v>20</v>
      </c>
      <c r="M3563" t="s">
        <v>1085</v>
      </c>
      <c r="N3563" t="s">
        <v>261</v>
      </c>
      <c r="O3563">
        <v>0.3</v>
      </c>
      <c r="P3563" t="s">
        <v>1076</v>
      </c>
      <c r="Q3563"/>
      <c r="T3563" t="s">
        <v>1077</v>
      </c>
    </row>
    <row r="3564" spans="2:20" hidden="1" x14ac:dyDescent="0.45">
      <c r="B3564" s="29" t="s">
        <v>24</v>
      </c>
      <c r="F3564" t="s">
        <v>1071</v>
      </c>
      <c r="G3564" t="s">
        <v>1072</v>
      </c>
      <c r="H3564" t="s">
        <v>2138</v>
      </c>
      <c r="I3564" t="s">
        <v>225</v>
      </c>
      <c r="J3564" t="s">
        <v>1158</v>
      </c>
      <c r="K3564" t="s">
        <v>20</v>
      </c>
      <c r="M3564" t="s">
        <v>1082</v>
      </c>
      <c r="N3564" t="s">
        <v>261</v>
      </c>
      <c r="O3564">
        <v>0.09</v>
      </c>
      <c r="P3564" t="s">
        <v>1076</v>
      </c>
      <c r="Q3564"/>
      <c r="T3564" t="s">
        <v>1077</v>
      </c>
    </row>
    <row r="3565" spans="2:20" hidden="1" x14ac:dyDescent="0.45">
      <c r="B3565" s="29" t="s">
        <v>24</v>
      </c>
      <c r="F3565" t="s">
        <v>1071</v>
      </c>
      <c r="G3565" t="s">
        <v>1072</v>
      </c>
      <c r="H3565" t="s">
        <v>2139</v>
      </c>
      <c r="I3565" t="s">
        <v>225</v>
      </c>
      <c r="J3565" t="s">
        <v>1146</v>
      </c>
      <c r="K3565" t="s">
        <v>20</v>
      </c>
      <c r="M3565" t="s">
        <v>1085</v>
      </c>
      <c r="N3565" t="s">
        <v>261</v>
      </c>
      <c r="O3565">
        <v>0.24</v>
      </c>
      <c r="P3565" t="s">
        <v>1076</v>
      </c>
      <c r="Q3565"/>
      <c r="T3565" t="s">
        <v>1077</v>
      </c>
    </row>
    <row r="3566" spans="2:20" hidden="1" x14ac:dyDescent="0.45">
      <c r="B3566" s="29" t="s">
        <v>24</v>
      </c>
      <c r="F3566" t="s">
        <v>1071</v>
      </c>
      <c r="G3566" t="s">
        <v>1072</v>
      </c>
      <c r="H3566" t="s">
        <v>2140</v>
      </c>
      <c r="I3566" t="s">
        <v>225</v>
      </c>
      <c r="J3566" t="s">
        <v>1146</v>
      </c>
      <c r="K3566" t="s">
        <v>20</v>
      </c>
      <c r="M3566" t="s">
        <v>1075</v>
      </c>
      <c r="N3566" t="s">
        <v>261</v>
      </c>
      <c r="O3566">
        <v>0.02</v>
      </c>
      <c r="P3566" t="s">
        <v>1076</v>
      </c>
      <c r="Q3566"/>
      <c r="T3566" t="s">
        <v>1077</v>
      </c>
    </row>
    <row r="3567" spans="2:20" hidden="1" x14ac:dyDescent="0.45">
      <c r="B3567" s="29" t="s">
        <v>24</v>
      </c>
      <c r="F3567" t="s">
        <v>1071</v>
      </c>
      <c r="G3567" t="s">
        <v>1072</v>
      </c>
      <c r="H3567" t="s">
        <v>2141</v>
      </c>
      <c r="I3567" t="s">
        <v>225</v>
      </c>
      <c r="J3567" t="s">
        <v>1109</v>
      </c>
      <c r="K3567" t="s">
        <v>20</v>
      </c>
      <c r="M3567" t="s">
        <v>1085</v>
      </c>
      <c r="N3567" t="s">
        <v>261</v>
      </c>
      <c r="O3567">
        <v>0.04</v>
      </c>
      <c r="P3567" t="s">
        <v>1076</v>
      </c>
      <c r="Q3567"/>
      <c r="T3567" t="s">
        <v>1077</v>
      </c>
    </row>
    <row r="3568" spans="2:20" hidden="1" x14ac:dyDescent="0.45">
      <c r="B3568" s="29" t="s">
        <v>24</v>
      </c>
      <c r="F3568" t="s">
        <v>1071</v>
      </c>
      <c r="G3568" t="s">
        <v>1072</v>
      </c>
      <c r="H3568" t="s">
        <v>2142</v>
      </c>
      <c r="I3568" t="s">
        <v>225</v>
      </c>
      <c r="J3568" t="s">
        <v>1109</v>
      </c>
      <c r="K3568" t="s">
        <v>20</v>
      </c>
      <c r="M3568" t="s">
        <v>1075</v>
      </c>
      <c r="N3568" t="s">
        <v>261</v>
      </c>
      <c r="O3568">
        <v>0.02</v>
      </c>
      <c r="P3568" t="s">
        <v>1076</v>
      </c>
      <c r="Q3568"/>
      <c r="T3568" t="s">
        <v>1077</v>
      </c>
    </row>
    <row r="3569" spans="2:20" hidden="1" x14ac:dyDescent="0.45">
      <c r="B3569" s="29" t="s">
        <v>24</v>
      </c>
      <c r="F3569" t="s">
        <v>1071</v>
      </c>
      <c r="G3569" t="s">
        <v>1072</v>
      </c>
      <c r="H3569" t="s">
        <v>2143</v>
      </c>
      <c r="I3569" t="s">
        <v>225</v>
      </c>
      <c r="J3569" t="s">
        <v>1109</v>
      </c>
      <c r="K3569" t="s">
        <v>20</v>
      </c>
      <c r="M3569" t="s">
        <v>1075</v>
      </c>
      <c r="N3569" t="s">
        <v>261</v>
      </c>
      <c r="O3569">
        <v>0.02</v>
      </c>
      <c r="P3569" t="s">
        <v>1076</v>
      </c>
      <c r="Q3569"/>
      <c r="T3569" t="s">
        <v>1077</v>
      </c>
    </row>
    <row r="3570" spans="2:20" hidden="1" x14ac:dyDescent="0.45">
      <c r="B3570" s="29" t="s">
        <v>24</v>
      </c>
      <c r="F3570" t="s">
        <v>1071</v>
      </c>
      <c r="G3570" t="s">
        <v>1072</v>
      </c>
      <c r="H3570" t="s">
        <v>2144</v>
      </c>
      <c r="I3570" t="s">
        <v>225</v>
      </c>
      <c r="J3570" t="s">
        <v>1109</v>
      </c>
      <c r="K3570" t="s">
        <v>20</v>
      </c>
      <c r="M3570" t="s">
        <v>1075</v>
      </c>
      <c r="N3570" t="s">
        <v>261</v>
      </c>
      <c r="O3570">
        <v>0.38</v>
      </c>
      <c r="P3570" t="s">
        <v>1076</v>
      </c>
      <c r="Q3570"/>
      <c r="T3570" t="s">
        <v>1077</v>
      </c>
    </row>
    <row r="3571" spans="2:20" hidden="1" x14ac:dyDescent="0.45">
      <c r="B3571" s="29" t="s">
        <v>24</v>
      </c>
      <c r="F3571" t="s">
        <v>1071</v>
      </c>
      <c r="G3571" t="s">
        <v>1072</v>
      </c>
      <c r="H3571" t="s">
        <v>2145</v>
      </c>
      <c r="I3571" t="s">
        <v>225</v>
      </c>
      <c r="J3571" t="s">
        <v>1158</v>
      </c>
      <c r="K3571" t="s">
        <v>20</v>
      </c>
      <c r="M3571" t="s">
        <v>1085</v>
      </c>
      <c r="N3571" t="s">
        <v>261</v>
      </c>
      <c r="O3571">
        <v>2.92</v>
      </c>
      <c r="P3571" t="s">
        <v>1076</v>
      </c>
      <c r="Q3571"/>
      <c r="T3571" t="s">
        <v>1077</v>
      </c>
    </row>
    <row r="3572" spans="2:20" hidden="1" x14ac:dyDescent="0.45">
      <c r="B3572" s="29" t="s">
        <v>24</v>
      </c>
      <c r="F3572" t="s">
        <v>1071</v>
      </c>
      <c r="G3572" t="s">
        <v>1072</v>
      </c>
      <c r="H3572" t="s">
        <v>2146</v>
      </c>
      <c r="I3572" t="s">
        <v>225</v>
      </c>
      <c r="J3572" t="s">
        <v>1158</v>
      </c>
      <c r="K3572" t="s">
        <v>20</v>
      </c>
      <c r="M3572" t="s">
        <v>1085</v>
      </c>
      <c r="N3572" t="s">
        <v>261</v>
      </c>
      <c r="O3572">
        <v>0.04</v>
      </c>
      <c r="P3572" t="s">
        <v>1076</v>
      </c>
      <c r="Q3572"/>
      <c r="T3572" t="s">
        <v>1077</v>
      </c>
    </row>
    <row r="3573" spans="2:20" hidden="1" x14ac:dyDescent="0.45">
      <c r="B3573" s="29" t="s">
        <v>24</v>
      </c>
      <c r="F3573" t="s">
        <v>1071</v>
      </c>
      <c r="G3573" t="s">
        <v>1072</v>
      </c>
      <c r="H3573" t="s">
        <v>2147</v>
      </c>
      <c r="I3573" t="s">
        <v>225</v>
      </c>
      <c r="J3573" t="s">
        <v>1158</v>
      </c>
      <c r="K3573" t="s">
        <v>20</v>
      </c>
      <c r="M3573" t="s">
        <v>1085</v>
      </c>
      <c r="N3573" t="s">
        <v>261</v>
      </c>
      <c r="O3573">
        <v>13.7</v>
      </c>
      <c r="P3573" t="s">
        <v>1076</v>
      </c>
      <c r="Q3573"/>
      <c r="T3573" t="s">
        <v>1077</v>
      </c>
    </row>
    <row r="3574" spans="2:20" hidden="1" x14ac:dyDescent="0.45">
      <c r="B3574" s="29" t="s">
        <v>24</v>
      </c>
      <c r="F3574" t="s">
        <v>1071</v>
      </c>
      <c r="G3574" t="s">
        <v>1072</v>
      </c>
      <c r="H3574" t="s">
        <v>2148</v>
      </c>
      <c r="I3574" t="s">
        <v>225</v>
      </c>
      <c r="J3574" t="s">
        <v>1158</v>
      </c>
      <c r="K3574" t="s">
        <v>20</v>
      </c>
      <c r="M3574" t="s">
        <v>1085</v>
      </c>
      <c r="N3574" t="s">
        <v>261</v>
      </c>
      <c r="O3574">
        <v>1.21</v>
      </c>
      <c r="P3574" t="s">
        <v>1076</v>
      </c>
      <c r="Q3574"/>
      <c r="T3574" t="s">
        <v>1077</v>
      </c>
    </row>
    <row r="3575" spans="2:20" hidden="1" x14ac:dyDescent="0.45">
      <c r="B3575" s="29" t="s">
        <v>24</v>
      </c>
      <c r="F3575" t="s">
        <v>1071</v>
      </c>
      <c r="G3575" t="s">
        <v>1072</v>
      </c>
      <c r="H3575" t="s">
        <v>2149</v>
      </c>
      <c r="I3575" t="s">
        <v>225</v>
      </c>
      <c r="J3575" t="s">
        <v>1158</v>
      </c>
      <c r="K3575" t="s">
        <v>20</v>
      </c>
      <c r="M3575" t="s">
        <v>1082</v>
      </c>
      <c r="N3575" t="s">
        <v>261</v>
      </c>
      <c r="O3575">
        <v>2.73</v>
      </c>
      <c r="P3575" t="s">
        <v>1076</v>
      </c>
      <c r="Q3575"/>
      <c r="T3575" t="s">
        <v>1077</v>
      </c>
    </row>
    <row r="3576" spans="2:20" hidden="1" x14ac:dyDescent="0.45">
      <c r="B3576" s="29" t="s">
        <v>24</v>
      </c>
      <c r="F3576" t="s">
        <v>1071</v>
      </c>
      <c r="G3576" t="s">
        <v>1072</v>
      </c>
      <c r="H3576" t="s">
        <v>2150</v>
      </c>
      <c r="I3576" t="s">
        <v>225</v>
      </c>
      <c r="J3576" t="s">
        <v>1146</v>
      </c>
      <c r="K3576" t="s">
        <v>20</v>
      </c>
      <c r="M3576" t="s">
        <v>1082</v>
      </c>
      <c r="N3576" t="s">
        <v>261</v>
      </c>
      <c r="O3576">
        <v>0.03</v>
      </c>
      <c r="P3576" t="s">
        <v>1076</v>
      </c>
      <c r="Q3576"/>
      <c r="T3576" t="s">
        <v>1077</v>
      </c>
    </row>
    <row r="3577" spans="2:20" hidden="1" x14ac:dyDescent="0.45">
      <c r="B3577" s="29" t="s">
        <v>24</v>
      </c>
      <c r="F3577" t="s">
        <v>1071</v>
      </c>
      <c r="G3577" t="s">
        <v>1072</v>
      </c>
      <c r="H3577" t="s">
        <v>2151</v>
      </c>
      <c r="I3577" t="s">
        <v>225</v>
      </c>
      <c r="J3577" t="s">
        <v>1146</v>
      </c>
      <c r="K3577" t="s">
        <v>20</v>
      </c>
      <c r="M3577" t="s">
        <v>1075</v>
      </c>
      <c r="N3577" t="s">
        <v>261</v>
      </c>
      <c r="O3577">
        <v>0.36</v>
      </c>
      <c r="P3577" t="s">
        <v>1076</v>
      </c>
      <c r="Q3577"/>
      <c r="T3577" t="s">
        <v>1077</v>
      </c>
    </row>
    <row r="3578" spans="2:20" hidden="1" x14ac:dyDescent="0.45">
      <c r="B3578" s="29" t="s">
        <v>24</v>
      </c>
      <c r="F3578" t="s">
        <v>1071</v>
      </c>
      <c r="G3578" t="s">
        <v>1072</v>
      </c>
      <c r="H3578" t="s">
        <v>2152</v>
      </c>
      <c r="I3578" t="s">
        <v>225</v>
      </c>
      <c r="J3578" t="s">
        <v>1158</v>
      </c>
      <c r="K3578" t="s">
        <v>20</v>
      </c>
      <c r="M3578" t="s">
        <v>1080</v>
      </c>
      <c r="N3578" t="s">
        <v>261</v>
      </c>
      <c r="O3578">
        <v>0.84</v>
      </c>
      <c r="P3578" t="s">
        <v>1076</v>
      </c>
      <c r="Q3578"/>
      <c r="T3578" t="s">
        <v>1077</v>
      </c>
    </row>
    <row r="3579" spans="2:20" hidden="1" x14ac:dyDescent="0.45">
      <c r="B3579" s="29" t="s">
        <v>24</v>
      </c>
      <c r="F3579" t="s">
        <v>1071</v>
      </c>
      <c r="G3579" t="s">
        <v>1072</v>
      </c>
      <c r="H3579" t="s">
        <v>2153</v>
      </c>
      <c r="I3579" t="s">
        <v>225</v>
      </c>
      <c r="J3579" t="s">
        <v>1158</v>
      </c>
      <c r="K3579" t="s">
        <v>20</v>
      </c>
      <c r="M3579" t="s">
        <v>1080</v>
      </c>
      <c r="N3579" t="s">
        <v>261</v>
      </c>
      <c r="O3579">
        <v>0.02</v>
      </c>
      <c r="P3579" t="s">
        <v>1076</v>
      </c>
      <c r="Q3579"/>
      <c r="T3579" t="s">
        <v>1077</v>
      </c>
    </row>
    <row r="3580" spans="2:20" hidden="1" x14ac:dyDescent="0.45">
      <c r="B3580" s="29" t="s">
        <v>24</v>
      </c>
      <c r="F3580" t="s">
        <v>1071</v>
      </c>
      <c r="G3580" t="s">
        <v>1072</v>
      </c>
      <c r="H3580" t="s">
        <v>2154</v>
      </c>
      <c r="I3580" t="s">
        <v>225</v>
      </c>
      <c r="J3580" t="s">
        <v>1158</v>
      </c>
      <c r="K3580" t="s">
        <v>20</v>
      </c>
      <c r="M3580" t="s">
        <v>1080</v>
      </c>
      <c r="N3580" t="s">
        <v>261</v>
      </c>
      <c r="O3580">
        <v>9.6</v>
      </c>
      <c r="P3580" t="s">
        <v>1076</v>
      </c>
      <c r="Q3580"/>
      <c r="T3580" t="s">
        <v>1077</v>
      </c>
    </row>
    <row r="3581" spans="2:20" hidden="1" x14ac:dyDescent="0.45">
      <c r="B3581" s="29" t="s">
        <v>27</v>
      </c>
      <c r="F3581" t="s">
        <v>1171</v>
      </c>
      <c r="G3581" t="s">
        <v>1172</v>
      </c>
      <c r="H3581" t="s">
        <v>1177</v>
      </c>
      <c r="I3581" t="s">
        <v>275</v>
      </c>
      <c r="J3581" t="s">
        <v>523</v>
      </c>
      <c r="K3581" t="s">
        <v>228</v>
      </c>
      <c r="M3581" t="s">
        <v>228</v>
      </c>
      <c r="N3581" t="s">
        <v>27</v>
      </c>
      <c r="O3581">
        <v>7.4999999999999997E-3</v>
      </c>
      <c r="P3581" t="s">
        <v>1173</v>
      </c>
      <c r="Q3581"/>
      <c r="R3581">
        <v>4.4999999999999997E-3</v>
      </c>
      <c r="S3581">
        <v>1.01E-2</v>
      </c>
      <c r="T3581" t="s">
        <v>1174</v>
      </c>
    </row>
    <row r="3582" spans="2:20" hidden="1" x14ac:dyDescent="0.45">
      <c r="B3582" s="29" t="s">
        <v>43</v>
      </c>
      <c r="C3582" s="29" t="s">
        <v>179</v>
      </c>
      <c r="D3582" s="29" t="s">
        <v>53</v>
      </c>
      <c r="F3582" t="s">
        <v>1178</v>
      </c>
      <c r="G3582" t="s">
        <v>1179</v>
      </c>
      <c r="H3582" t="s">
        <v>289</v>
      </c>
      <c r="I3582" t="s">
        <v>225</v>
      </c>
      <c r="J3582" t="s">
        <v>1180</v>
      </c>
      <c r="K3582" t="s">
        <v>1181</v>
      </c>
      <c r="M3582" t="s">
        <v>228</v>
      </c>
      <c r="N3582" t="s">
        <v>28</v>
      </c>
      <c r="O3582">
        <v>2</v>
      </c>
      <c r="P3582" t="s">
        <v>1182</v>
      </c>
      <c r="Q3582" s="27">
        <f>O3582/'Transportation Calcs'!$B$44</f>
        <v>4.5853803018268467E-5</v>
      </c>
      <c r="R3582">
        <v>0.5</v>
      </c>
      <c r="S3582">
        <v>4</v>
      </c>
      <c r="T3582" t="s">
        <v>1183</v>
      </c>
    </row>
    <row r="3583" spans="2:20" hidden="1" x14ac:dyDescent="0.45">
      <c r="B3583" s="29" t="s">
        <v>26</v>
      </c>
      <c r="C3583" s="29" t="s">
        <v>179</v>
      </c>
      <c r="D3583" s="29" t="s">
        <v>53</v>
      </c>
      <c r="F3583" t="s">
        <v>1178</v>
      </c>
      <c r="G3583" t="s">
        <v>1179</v>
      </c>
      <c r="H3583" t="s">
        <v>281</v>
      </c>
      <c r="I3583" t="s">
        <v>225</v>
      </c>
      <c r="J3583" t="s">
        <v>1184</v>
      </c>
      <c r="K3583" t="s">
        <v>1181</v>
      </c>
      <c r="M3583" t="s">
        <v>228</v>
      </c>
      <c r="N3583" t="s">
        <v>26</v>
      </c>
      <c r="O3583">
        <v>39.9</v>
      </c>
      <c r="P3583" t="s">
        <v>1182</v>
      </c>
      <c r="Q3583" s="27">
        <f>O3583/'Transportation Calcs'!$B$44</f>
        <v>9.1478337021445595E-4</v>
      </c>
      <c r="R3583">
        <v>22</v>
      </c>
      <c r="S3583">
        <v>78</v>
      </c>
      <c r="T3583" t="s">
        <v>2155</v>
      </c>
    </row>
    <row r="3584" spans="2:20" hidden="1" x14ac:dyDescent="0.45">
      <c r="B3584" s="29" t="s">
        <v>25</v>
      </c>
      <c r="C3584" s="29" t="s">
        <v>179</v>
      </c>
      <c r="D3584" s="29" t="s">
        <v>53</v>
      </c>
      <c r="F3584" t="s">
        <v>1178</v>
      </c>
      <c r="G3584" t="s">
        <v>1179</v>
      </c>
      <c r="H3584" t="s">
        <v>289</v>
      </c>
      <c r="I3584" t="s">
        <v>225</v>
      </c>
      <c r="J3584" t="s">
        <v>1180</v>
      </c>
      <c r="K3584" t="s">
        <v>1181</v>
      </c>
      <c r="M3584" t="s">
        <v>228</v>
      </c>
      <c r="N3584" t="s">
        <v>25</v>
      </c>
      <c r="O3584">
        <v>10.8</v>
      </c>
      <c r="P3584" t="s">
        <v>1182</v>
      </c>
      <c r="Q3584" s="27">
        <f>O3584/'Transportation Calcs'!$B$44</f>
        <v>2.4761053629864975E-4</v>
      </c>
      <c r="R3584">
        <v>2</v>
      </c>
      <c r="S3584">
        <v>18</v>
      </c>
      <c r="T3584" t="s">
        <v>1185</v>
      </c>
    </row>
    <row r="3585" spans="1:20" hidden="1" x14ac:dyDescent="0.45">
      <c r="B3585" s="29" t="s">
        <v>26</v>
      </c>
      <c r="C3585" s="29" t="s">
        <v>179</v>
      </c>
      <c r="D3585" s="29" t="s">
        <v>53</v>
      </c>
      <c r="F3585" t="s">
        <v>1178</v>
      </c>
      <c r="G3585" t="s">
        <v>1179</v>
      </c>
      <c r="H3585" t="s">
        <v>289</v>
      </c>
      <c r="I3585" t="s">
        <v>225</v>
      </c>
      <c r="J3585" t="s">
        <v>1180</v>
      </c>
      <c r="K3585" t="s">
        <v>1181</v>
      </c>
      <c r="M3585" t="s">
        <v>228</v>
      </c>
      <c r="N3585" t="s">
        <v>26</v>
      </c>
      <c r="O3585">
        <v>54.4</v>
      </c>
      <c r="P3585" t="s">
        <v>1182</v>
      </c>
      <c r="Q3585" s="27">
        <f>O3585/'Transportation Calcs'!$B$44</f>
        <v>1.2472234420969023E-3</v>
      </c>
      <c r="R3585">
        <v>27</v>
      </c>
      <c r="S3585">
        <v>85</v>
      </c>
      <c r="T3585" t="s">
        <v>2155</v>
      </c>
    </row>
    <row r="3586" spans="1:20" hidden="1" x14ac:dyDescent="0.45">
      <c r="B3586" s="29" t="s">
        <v>25</v>
      </c>
      <c r="C3586" s="29" t="s">
        <v>179</v>
      </c>
      <c r="D3586" s="29" t="s">
        <v>53</v>
      </c>
      <c r="F3586" t="s">
        <v>1178</v>
      </c>
      <c r="G3586" t="s">
        <v>1179</v>
      </c>
      <c r="H3586" t="s">
        <v>281</v>
      </c>
      <c r="I3586" t="s">
        <v>225</v>
      </c>
      <c r="J3586" t="s">
        <v>1184</v>
      </c>
      <c r="K3586" t="s">
        <v>1181</v>
      </c>
      <c r="M3586" t="s">
        <v>228</v>
      </c>
      <c r="N3586" t="s">
        <v>25</v>
      </c>
      <c r="O3586">
        <v>10.8</v>
      </c>
      <c r="P3586" t="s">
        <v>1182</v>
      </c>
      <c r="Q3586" s="27">
        <f>O3586/'Transportation Calcs'!$B$44</f>
        <v>2.4761053629864975E-4</v>
      </c>
      <c r="R3586">
        <v>6</v>
      </c>
      <c r="S3586">
        <v>20</v>
      </c>
      <c r="T3586" t="s">
        <v>1185</v>
      </c>
    </row>
    <row r="3587" spans="1:20" hidden="1" x14ac:dyDescent="0.45">
      <c r="C3587" s="29" t="s">
        <v>179</v>
      </c>
      <c r="D3587" s="29" t="s">
        <v>53</v>
      </c>
      <c r="F3587" t="s">
        <v>1178</v>
      </c>
      <c r="G3587" t="s">
        <v>1179</v>
      </c>
      <c r="H3587" t="s">
        <v>1207</v>
      </c>
      <c r="I3587" t="s">
        <v>225</v>
      </c>
      <c r="J3587" t="s">
        <v>1184</v>
      </c>
      <c r="K3587" t="s">
        <v>1181</v>
      </c>
      <c r="M3587" t="s">
        <v>228</v>
      </c>
      <c r="N3587" t="s">
        <v>698</v>
      </c>
      <c r="O3587">
        <v>53.6</v>
      </c>
      <c r="P3587" t="s">
        <v>1187</v>
      </c>
      <c r="Q3587"/>
      <c r="T3587" t="s">
        <v>1188</v>
      </c>
    </row>
    <row r="3588" spans="1:20" hidden="1" x14ac:dyDescent="0.45">
      <c r="A3588" s="29" t="s">
        <v>3065</v>
      </c>
      <c r="B3588" s="29" t="s">
        <v>24</v>
      </c>
      <c r="C3588" s="29" t="s">
        <v>179</v>
      </c>
      <c r="D3588" s="29" t="s">
        <v>53</v>
      </c>
      <c r="F3588" t="s">
        <v>1178</v>
      </c>
      <c r="G3588" t="s">
        <v>1179</v>
      </c>
      <c r="H3588" t="s">
        <v>1189</v>
      </c>
      <c r="I3588" t="s">
        <v>275</v>
      </c>
      <c r="J3588" t="s">
        <v>228</v>
      </c>
      <c r="K3588" t="s">
        <v>1181</v>
      </c>
      <c r="M3588" t="s">
        <v>228</v>
      </c>
      <c r="N3588" t="s">
        <v>261</v>
      </c>
      <c r="O3588">
        <v>4.6500000000000004</v>
      </c>
      <c r="P3588" t="s">
        <v>518</v>
      </c>
      <c r="Q3588" s="27">
        <f>O3588/'Transportation Calcs'!$B$44</f>
        <v>1.066100920174742E-4</v>
      </c>
      <c r="R3588">
        <v>2</v>
      </c>
      <c r="S3588">
        <v>8</v>
      </c>
      <c r="T3588" t="s">
        <v>1191</v>
      </c>
    </row>
    <row r="3589" spans="1:20" hidden="1" x14ac:dyDescent="0.45">
      <c r="B3589" s="29" t="s">
        <v>33</v>
      </c>
      <c r="C3589" s="29" t="s">
        <v>179</v>
      </c>
      <c r="D3589" s="29" t="s">
        <v>53</v>
      </c>
      <c r="F3589" t="s">
        <v>1178</v>
      </c>
      <c r="G3589" t="s">
        <v>1179</v>
      </c>
      <c r="H3589" t="s">
        <v>286</v>
      </c>
      <c r="I3589" t="s">
        <v>225</v>
      </c>
      <c r="J3589" t="s">
        <v>1192</v>
      </c>
      <c r="K3589" t="s">
        <v>1181</v>
      </c>
      <c r="M3589" t="s">
        <v>228</v>
      </c>
      <c r="N3589" t="s">
        <v>33</v>
      </c>
      <c r="O3589">
        <v>24</v>
      </c>
      <c r="P3589" t="s">
        <v>356</v>
      </c>
      <c r="Q3589" s="27">
        <f>O3589/('Transportation Calcs'!$B$44*1000)</f>
        <v>5.5024563621922165E-7</v>
      </c>
      <c r="T3589" t="s">
        <v>2156</v>
      </c>
    </row>
    <row r="3590" spans="1:20" hidden="1" x14ac:dyDescent="0.45">
      <c r="A3590" s="29" t="s">
        <v>3065</v>
      </c>
      <c r="B3590" s="29" t="s">
        <v>34</v>
      </c>
      <c r="C3590" s="29" t="s">
        <v>179</v>
      </c>
      <c r="D3590" s="29" t="s">
        <v>53</v>
      </c>
      <c r="F3590" t="s">
        <v>1178</v>
      </c>
      <c r="G3590" t="s">
        <v>1179</v>
      </c>
      <c r="H3590" t="s">
        <v>1189</v>
      </c>
      <c r="I3590" t="s">
        <v>275</v>
      </c>
      <c r="J3590" t="s">
        <v>228</v>
      </c>
      <c r="K3590" t="s">
        <v>1181</v>
      </c>
      <c r="M3590" t="s">
        <v>228</v>
      </c>
      <c r="N3590" t="s">
        <v>34</v>
      </c>
      <c r="O3590">
        <v>3140</v>
      </c>
      <c r="P3590" t="s">
        <v>518</v>
      </c>
      <c r="Q3590" s="27">
        <f>O3590/'Transportation Calcs'!$B$44</f>
        <v>7.1990470738681492E-2</v>
      </c>
      <c r="R3590">
        <v>3120</v>
      </c>
      <c r="S3590">
        <v>3160</v>
      </c>
      <c r="T3590" t="s">
        <v>1191</v>
      </c>
    </row>
    <row r="3591" spans="1:20" hidden="1" x14ac:dyDescent="0.45">
      <c r="C3591" s="29" t="s">
        <v>3074</v>
      </c>
      <c r="D3591" s="29" t="s">
        <v>196</v>
      </c>
      <c r="F3591" t="s">
        <v>1193</v>
      </c>
      <c r="G3591" t="s">
        <v>1194</v>
      </c>
      <c r="H3591" t="s">
        <v>1189</v>
      </c>
      <c r="I3591" t="s">
        <v>275</v>
      </c>
      <c r="J3591" t="s">
        <v>228</v>
      </c>
      <c r="K3591" t="s">
        <v>1195</v>
      </c>
      <c r="M3591" t="s">
        <v>228</v>
      </c>
      <c r="N3591" t="s">
        <v>358</v>
      </c>
      <c r="O3591">
        <v>0.02</v>
      </c>
      <c r="P3591" t="s">
        <v>1190</v>
      </c>
      <c r="Q3591" s="27">
        <f>O3591/('Transportation Calcs'!$B$64*1000)</f>
        <v>4.9695311667886112E-10</v>
      </c>
      <c r="R3591">
        <v>0</v>
      </c>
      <c r="S3591">
        <v>0</v>
      </c>
      <c r="T3591" t="s">
        <v>1198</v>
      </c>
    </row>
    <row r="3592" spans="1:20" hidden="1" x14ac:dyDescent="0.45">
      <c r="C3592" s="29" t="s">
        <v>3074</v>
      </c>
      <c r="D3592" s="29" t="s">
        <v>196</v>
      </c>
      <c r="F3592" t="s">
        <v>1193</v>
      </c>
      <c r="G3592" t="s">
        <v>1194</v>
      </c>
      <c r="H3592" t="s">
        <v>1189</v>
      </c>
      <c r="I3592" t="s">
        <v>275</v>
      </c>
      <c r="J3592" t="s">
        <v>228</v>
      </c>
      <c r="K3592" t="s">
        <v>1195</v>
      </c>
      <c r="M3592" t="s">
        <v>228</v>
      </c>
      <c r="N3592" t="s">
        <v>291</v>
      </c>
      <c r="O3592">
        <v>0.56999999999999995</v>
      </c>
      <c r="P3592" t="s">
        <v>1196</v>
      </c>
      <c r="Q3592"/>
      <c r="T3592" t="s">
        <v>1197</v>
      </c>
    </row>
    <row r="3593" spans="1:20" hidden="1" x14ac:dyDescent="0.45">
      <c r="C3593" s="29" t="s">
        <v>3074</v>
      </c>
      <c r="D3593" s="29" t="s">
        <v>196</v>
      </c>
      <c r="F3593" t="s">
        <v>1193</v>
      </c>
      <c r="G3593" t="s">
        <v>1194</v>
      </c>
      <c r="H3593" t="s">
        <v>1189</v>
      </c>
      <c r="I3593" t="s">
        <v>275</v>
      </c>
      <c r="J3593" t="s">
        <v>228</v>
      </c>
      <c r="K3593" t="s">
        <v>1195</v>
      </c>
      <c r="M3593" t="s">
        <v>228</v>
      </c>
      <c r="N3593" t="s">
        <v>267</v>
      </c>
      <c r="O3593">
        <v>1.2</v>
      </c>
      <c r="P3593" t="s">
        <v>1190</v>
      </c>
      <c r="Q3593" s="27">
        <f>O3593/('Transportation Calcs'!$B$64*1000)</f>
        <v>2.9817187000731663E-8</v>
      </c>
      <c r="T3593" t="s">
        <v>1198</v>
      </c>
    </row>
    <row r="3594" spans="1:20" hidden="1" x14ac:dyDescent="0.45">
      <c r="C3594" s="29" t="s">
        <v>3074</v>
      </c>
      <c r="D3594" s="29" t="s">
        <v>196</v>
      </c>
      <c r="F3594" t="s">
        <v>1193</v>
      </c>
      <c r="G3594" t="s">
        <v>1194</v>
      </c>
      <c r="H3594" t="s">
        <v>1189</v>
      </c>
      <c r="I3594" t="s">
        <v>275</v>
      </c>
      <c r="J3594" t="s">
        <v>228</v>
      </c>
      <c r="K3594" t="s">
        <v>1195</v>
      </c>
      <c r="M3594" t="s">
        <v>228</v>
      </c>
      <c r="N3594" t="s">
        <v>246</v>
      </c>
      <c r="O3594">
        <v>0.47</v>
      </c>
      <c r="P3594" t="s">
        <v>1363</v>
      </c>
      <c r="Q3594"/>
      <c r="T3594" t="s">
        <v>1197</v>
      </c>
    </row>
    <row r="3595" spans="1:20" hidden="1" x14ac:dyDescent="0.45">
      <c r="C3595" s="29" t="s">
        <v>3074</v>
      </c>
      <c r="D3595" s="29" t="s">
        <v>196</v>
      </c>
      <c r="F3595" t="s">
        <v>1193</v>
      </c>
      <c r="G3595" t="s">
        <v>1194</v>
      </c>
      <c r="H3595" t="s">
        <v>1189</v>
      </c>
      <c r="I3595" t="s">
        <v>275</v>
      </c>
      <c r="J3595" t="s">
        <v>228</v>
      </c>
      <c r="K3595" t="s">
        <v>1195</v>
      </c>
      <c r="M3595" t="s">
        <v>228</v>
      </c>
      <c r="N3595" t="s">
        <v>259</v>
      </c>
      <c r="O3595">
        <v>0.14000000000000001</v>
      </c>
      <c r="P3595" t="s">
        <v>1196</v>
      </c>
      <c r="Q3595"/>
      <c r="T3595" t="s">
        <v>1197</v>
      </c>
    </row>
    <row r="3596" spans="1:20" hidden="1" x14ac:dyDescent="0.45">
      <c r="C3596" s="29" t="s">
        <v>3074</v>
      </c>
      <c r="D3596" s="29" t="s">
        <v>196</v>
      </c>
      <c r="F3596" t="s">
        <v>1193</v>
      </c>
      <c r="G3596" t="s">
        <v>1194</v>
      </c>
      <c r="H3596" t="s">
        <v>1189</v>
      </c>
      <c r="I3596" t="s">
        <v>275</v>
      </c>
      <c r="J3596" t="s">
        <v>228</v>
      </c>
      <c r="K3596" t="s">
        <v>1195</v>
      </c>
      <c r="M3596" t="s">
        <v>228</v>
      </c>
      <c r="N3596" t="s">
        <v>291</v>
      </c>
      <c r="O3596">
        <v>0.56999999999999995</v>
      </c>
      <c r="P3596" t="s">
        <v>1196</v>
      </c>
      <c r="Q3596"/>
      <c r="T3596" t="s">
        <v>1197</v>
      </c>
    </row>
    <row r="3597" spans="1:20" hidden="1" x14ac:dyDescent="0.45">
      <c r="C3597" s="29" t="s">
        <v>3074</v>
      </c>
      <c r="D3597" s="29" t="s">
        <v>196</v>
      </c>
      <c r="F3597" t="s">
        <v>1193</v>
      </c>
      <c r="G3597" t="s">
        <v>1194</v>
      </c>
      <c r="H3597" t="s">
        <v>1189</v>
      </c>
      <c r="I3597" t="s">
        <v>275</v>
      </c>
      <c r="J3597" t="s">
        <v>228</v>
      </c>
      <c r="K3597" t="s">
        <v>1195</v>
      </c>
      <c r="M3597" t="s">
        <v>228</v>
      </c>
      <c r="N3597" t="s">
        <v>303</v>
      </c>
      <c r="O3597">
        <v>0.04</v>
      </c>
      <c r="P3597" t="s">
        <v>1190</v>
      </c>
      <c r="Q3597" s="27">
        <f>O3597/('Transportation Calcs'!$B$64*1000)</f>
        <v>9.9390623335772224E-10</v>
      </c>
      <c r="T3597" t="s">
        <v>1198</v>
      </c>
    </row>
    <row r="3598" spans="1:20" hidden="1" x14ac:dyDescent="0.45">
      <c r="C3598" s="29" t="s">
        <v>3074</v>
      </c>
      <c r="D3598" s="29" t="s">
        <v>196</v>
      </c>
      <c r="F3598" t="s">
        <v>1193</v>
      </c>
      <c r="G3598" t="s">
        <v>1194</v>
      </c>
      <c r="H3598" t="s">
        <v>1189</v>
      </c>
      <c r="I3598" t="s">
        <v>275</v>
      </c>
      <c r="J3598" t="s">
        <v>228</v>
      </c>
      <c r="K3598" t="s">
        <v>1195</v>
      </c>
      <c r="M3598" t="s">
        <v>228</v>
      </c>
      <c r="N3598" t="s">
        <v>240</v>
      </c>
      <c r="O3598">
        <v>0.18</v>
      </c>
      <c r="P3598" t="s">
        <v>1190</v>
      </c>
      <c r="Q3598" s="27">
        <f>O3598/('Transportation Calcs'!$B$64*1000)</f>
        <v>4.4725780501097496E-9</v>
      </c>
      <c r="T3598" t="s">
        <v>1198</v>
      </c>
    </row>
    <row r="3599" spans="1:20" hidden="1" x14ac:dyDescent="0.45">
      <c r="C3599" s="29" t="s">
        <v>3074</v>
      </c>
      <c r="D3599" s="29" t="s">
        <v>196</v>
      </c>
      <c r="F3599" t="s">
        <v>1193</v>
      </c>
      <c r="G3599" t="s">
        <v>1194</v>
      </c>
      <c r="H3599" t="s">
        <v>286</v>
      </c>
      <c r="I3599" t="s">
        <v>275</v>
      </c>
      <c r="J3599" t="s">
        <v>228</v>
      </c>
      <c r="K3599" t="s">
        <v>1199</v>
      </c>
      <c r="M3599" t="s">
        <v>228</v>
      </c>
      <c r="N3599" t="s">
        <v>358</v>
      </c>
      <c r="O3599">
        <v>0.01</v>
      </c>
      <c r="P3599" t="s">
        <v>1190</v>
      </c>
      <c r="Q3599" s="27">
        <f>O3599/('Transportation Calcs'!$B$64*1000)</f>
        <v>2.4847655833943056E-10</v>
      </c>
      <c r="R3599">
        <v>0</v>
      </c>
      <c r="S3599">
        <v>0</v>
      </c>
      <c r="T3599" t="s">
        <v>1198</v>
      </c>
    </row>
    <row r="3600" spans="1:20" hidden="1" x14ac:dyDescent="0.45">
      <c r="C3600" s="29" t="s">
        <v>3074</v>
      </c>
      <c r="D3600" s="29" t="s">
        <v>196</v>
      </c>
      <c r="F3600" t="s">
        <v>1193</v>
      </c>
      <c r="G3600" t="s">
        <v>1194</v>
      </c>
      <c r="H3600" t="s">
        <v>286</v>
      </c>
      <c r="I3600" t="s">
        <v>275</v>
      </c>
      <c r="J3600" t="s">
        <v>228</v>
      </c>
      <c r="K3600" t="s">
        <v>1199</v>
      </c>
      <c r="M3600" t="s">
        <v>228</v>
      </c>
      <c r="N3600" t="s">
        <v>262</v>
      </c>
      <c r="O3600">
        <v>0.03</v>
      </c>
      <c r="P3600" t="s">
        <v>1190</v>
      </c>
      <c r="Q3600" s="27">
        <f>O3600/('Transportation Calcs'!$B$64*1000)</f>
        <v>7.4542967501829163E-10</v>
      </c>
      <c r="T3600" t="s">
        <v>1198</v>
      </c>
    </row>
    <row r="3601" spans="2:20" hidden="1" x14ac:dyDescent="0.45">
      <c r="B3601" s="29" t="s">
        <v>24</v>
      </c>
      <c r="C3601" s="29" t="s">
        <v>3074</v>
      </c>
      <c r="D3601" s="29" t="s">
        <v>196</v>
      </c>
      <c r="F3601" t="s">
        <v>1193</v>
      </c>
      <c r="G3601" t="s">
        <v>1194</v>
      </c>
      <c r="H3601" t="s">
        <v>286</v>
      </c>
      <c r="I3601" t="s">
        <v>275</v>
      </c>
      <c r="J3601" t="s">
        <v>228</v>
      </c>
      <c r="K3601" t="s">
        <v>1199</v>
      </c>
      <c r="M3601" t="s">
        <v>228</v>
      </c>
      <c r="N3601" t="s">
        <v>261</v>
      </c>
      <c r="O3601">
        <v>2.8</v>
      </c>
      <c r="P3601" t="s">
        <v>518</v>
      </c>
      <c r="Q3601" s="27">
        <f>O3601/'Transportation Calcs'!$B$64</f>
        <v>6.9573436335040547E-5</v>
      </c>
      <c r="T3601" t="s">
        <v>1206</v>
      </c>
    </row>
    <row r="3602" spans="2:20" hidden="1" x14ac:dyDescent="0.45">
      <c r="C3602" s="29" t="s">
        <v>3074</v>
      </c>
      <c r="D3602" s="29" t="s">
        <v>196</v>
      </c>
      <c r="F3602" t="s">
        <v>1193</v>
      </c>
      <c r="G3602" t="s">
        <v>1194</v>
      </c>
      <c r="H3602" t="s">
        <v>286</v>
      </c>
      <c r="I3602" t="s">
        <v>275</v>
      </c>
      <c r="J3602" t="s">
        <v>228</v>
      </c>
      <c r="K3602" t="s">
        <v>1199</v>
      </c>
      <c r="M3602" t="s">
        <v>228</v>
      </c>
      <c r="N3602" t="s">
        <v>265</v>
      </c>
      <c r="O3602">
        <v>0.2</v>
      </c>
      <c r="P3602" t="s">
        <v>1190</v>
      </c>
      <c r="Q3602" s="27">
        <f>O3602/('Transportation Calcs'!$B$64*1000)</f>
        <v>4.9695311667886118E-9</v>
      </c>
      <c r="T3602" t="s">
        <v>1198</v>
      </c>
    </row>
    <row r="3603" spans="2:20" hidden="1" x14ac:dyDescent="0.45">
      <c r="B3603" s="29" t="s">
        <v>27</v>
      </c>
      <c r="C3603" s="29" t="s">
        <v>3074</v>
      </c>
      <c r="D3603" s="29" t="s">
        <v>196</v>
      </c>
      <c r="F3603" t="s">
        <v>1193</v>
      </c>
      <c r="G3603" t="s">
        <v>1194</v>
      </c>
      <c r="H3603" t="s">
        <v>1189</v>
      </c>
      <c r="I3603" t="s">
        <v>275</v>
      </c>
      <c r="J3603" t="s">
        <v>228</v>
      </c>
      <c r="K3603" t="s">
        <v>1195</v>
      </c>
      <c r="M3603" t="s">
        <v>228</v>
      </c>
      <c r="N3603" t="s">
        <v>27</v>
      </c>
      <c r="O3603">
        <v>6.2</v>
      </c>
      <c r="P3603" t="s">
        <v>518</v>
      </c>
      <c r="Q3603" s="27">
        <f>O3603/'Transportation Calcs'!$B$64</f>
        <v>1.5405546617044695E-4</v>
      </c>
      <c r="T3603" t="s">
        <v>1200</v>
      </c>
    </row>
    <row r="3604" spans="2:20" hidden="1" x14ac:dyDescent="0.45">
      <c r="C3604" s="29" t="s">
        <v>3074</v>
      </c>
      <c r="D3604" s="29" t="s">
        <v>196</v>
      </c>
      <c r="F3604" t="s">
        <v>1193</v>
      </c>
      <c r="G3604" t="s">
        <v>1194</v>
      </c>
      <c r="H3604" t="s">
        <v>1189</v>
      </c>
      <c r="I3604" t="s">
        <v>275</v>
      </c>
      <c r="J3604" t="s">
        <v>228</v>
      </c>
      <c r="K3604" t="s">
        <v>1195</v>
      </c>
      <c r="M3604" t="s">
        <v>228</v>
      </c>
      <c r="N3604" t="s">
        <v>236</v>
      </c>
      <c r="O3604">
        <v>6.2</v>
      </c>
      <c r="P3604" t="s">
        <v>518</v>
      </c>
      <c r="Q3604" s="27">
        <f>O3604/'Transportation Calcs'!$B$64</f>
        <v>1.5405546617044695E-4</v>
      </c>
      <c r="T3604" t="s">
        <v>1200</v>
      </c>
    </row>
    <row r="3605" spans="2:20" hidden="1" x14ac:dyDescent="0.45">
      <c r="C3605" s="29" t="s">
        <v>3074</v>
      </c>
      <c r="D3605" s="29" t="s">
        <v>196</v>
      </c>
      <c r="F3605" t="s">
        <v>1193</v>
      </c>
      <c r="G3605" t="s">
        <v>1194</v>
      </c>
      <c r="H3605" t="s">
        <v>1189</v>
      </c>
      <c r="I3605" t="s">
        <v>275</v>
      </c>
      <c r="J3605" t="s">
        <v>228</v>
      </c>
      <c r="K3605" t="s">
        <v>1195</v>
      </c>
      <c r="M3605" t="s">
        <v>228</v>
      </c>
      <c r="N3605" t="s">
        <v>236</v>
      </c>
      <c r="O3605">
        <v>6.2</v>
      </c>
      <c r="P3605" t="s">
        <v>518</v>
      </c>
      <c r="Q3605" s="27">
        <f>O3605/'Transportation Calcs'!$B$64</f>
        <v>1.5405546617044695E-4</v>
      </c>
      <c r="T3605" t="s">
        <v>1200</v>
      </c>
    </row>
    <row r="3606" spans="2:20" hidden="1" x14ac:dyDescent="0.45">
      <c r="B3606" s="29" t="s">
        <v>29</v>
      </c>
      <c r="C3606" s="29" t="s">
        <v>3074</v>
      </c>
      <c r="D3606" s="29" t="s">
        <v>196</v>
      </c>
      <c r="F3606" t="s">
        <v>1193</v>
      </c>
      <c r="G3606" t="s">
        <v>1194</v>
      </c>
      <c r="H3606" t="s">
        <v>1189</v>
      </c>
      <c r="I3606" t="s">
        <v>275</v>
      </c>
      <c r="J3606" t="s">
        <v>228</v>
      </c>
      <c r="K3606" t="s">
        <v>1195</v>
      </c>
      <c r="M3606" t="s">
        <v>228</v>
      </c>
      <c r="N3606" t="s">
        <v>29</v>
      </c>
      <c r="O3606">
        <v>20</v>
      </c>
      <c r="P3606" t="s">
        <v>518</v>
      </c>
      <c r="Q3606" s="27">
        <f>O3606/'Transportation Calcs'!$B$64</f>
        <v>4.9695311667886108E-4</v>
      </c>
      <c r="T3606" t="s">
        <v>1201</v>
      </c>
    </row>
    <row r="3607" spans="2:20" hidden="1" x14ac:dyDescent="0.45">
      <c r="B3607" s="29" t="s">
        <v>24</v>
      </c>
      <c r="C3607" s="29" t="s">
        <v>3074</v>
      </c>
      <c r="D3607" s="29" t="s">
        <v>196</v>
      </c>
      <c r="F3607" t="s">
        <v>1193</v>
      </c>
      <c r="G3607" t="s">
        <v>1194</v>
      </c>
      <c r="H3607" t="s">
        <v>1189</v>
      </c>
      <c r="I3607" t="s">
        <v>275</v>
      </c>
      <c r="J3607" t="s">
        <v>228</v>
      </c>
      <c r="K3607" t="s">
        <v>1195</v>
      </c>
      <c r="M3607" t="s">
        <v>228</v>
      </c>
      <c r="N3607" t="s">
        <v>261</v>
      </c>
      <c r="O3607">
        <v>2.7</v>
      </c>
      <c r="P3607" t="s">
        <v>518</v>
      </c>
      <c r="Q3607" s="27">
        <f>O3607/'Transportation Calcs'!$B$64</f>
        <v>6.7088670751646248E-5</v>
      </c>
      <c r="T3607" t="s">
        <v>1206</v>
      </c>
    </row>
    <row r="3608" spans="2:20" hidden="1" x14ac:dyDescent="0.45">
      <c r="B3608" s="29" t="s">
        <v>24</v>
      </c>
      <c r="C3608" s="29" t="s">
        <v>3074</v>
      </c>
      <c r="D3608" s="29" t="s">
        <v>196</v>
      </c>
      <c r="F3608" t="s">
        <v>1193</v>
      </c>
      <c r="G3608" t="s">
        <v>1194</v>
      </c>
      <c r="H3608" t="s">
        <v>1189</v>
      </c>
      <c r="I3608" t="s">
        <v>275</v>
      </c>
      <c r="J3608" t="s">
        <v>228</v>
      </c>
      <c r="K3608" t="s">
        <v>1195</v>
      </c>
      <c r="M3608" t="s">
        <v>228</v>
      </c>
      <c r="N3608" t="s">
        <v>261</v>
      </c>
      <c r="O3608">
        <v>2.7</v>
      </c>
      <c r="P3608" t="s">
        <v>518</v>
      </c>
      <c r="Q3608" s="27">
        <f>O3608/'Transportation Calcs'!$B$64</f>
        <v>6.7088670751646248E-5</v>
      </c>
      <c r="T3608" t="s">
        <v>1206</v>
      </c>
    </row>
    <row r="3609" spans="2:20" hidden="1" x14ac:dyDescent="0.45">
      <c r="B3609" s="29" t="s">
        <v>25</v>
      </c>
      <c r="C3609" s="29" t="s">
        <v>3074</v>
      </c>
      <c r="D3609" s="29" t="s">
        <v>196</v>
      </c>
      <c r="F3609" t="s">
        <v>1193</v>
      </c>
      <c r="G3609" t="s">
        <v>1194</v>
      </c>
      <c r="H3609" t="s">
        <v>1189</v>
      </c>
      <c r="I3609" t="s">
        <v>275</v>
      </c>
      <c r="J3609" t="s">
        <v>228</v>
      </c>
      <c r="K3609" t="s">
        <v>1195</v>
      </c>
      <c r="M3609" t="s">
        <v>228</v>
      </c>
      <c r="N3609" t="s">
        <v>25</v>
      </c>
      <c r="O3609">
        <v>7.4</v>
      </c>
      <c r="P3609" t="s">
        <v>518</v>
      </c>
      <c r="Q3609" s="27">
        <f>O3609/'Transportation Calcs'!$B$64</f>
        <v>1.8387265317117862E-4</v>
      </c>
      <c r="T3609" t="s">
        <v>1202</v>
      </c>
    </row>
    <row r="3610" spans="2:20" hidden="1" x14ac:dyDescent="0.45">
      <c r="B3610" s="29" t="s">
        <v>25</v>
      </c>
      <c r="C3610" s="29" t="s">
        <v>3074</v>
      </c>
      <c r="D3610" s="29" t="s">
        <v>196</v>
      </c>
      <c r="F3610" t="s">
        <v>1193</v>
      </c>
      <c r="G3610" t="s">
        <v>1194</v>
      </c>
      <c r="H3610" t="s">
        <v>1189</v>
      </c>
      <c r="I3610" t="s">
        <v>275</v>
      </c>
      <c r="J3610" t="s">
        <v>228</v>
      </c>
      <c r="K3610" t="s">
        <v>1195</v>
      </c>
      <c r="M3610" t="s">
        <v>228</v>
      </c>
      <c r="N3610" t="s">
        <v>25</v>
      </c>
      <c r="O3610">
        <v>7.4</v>
      </c>
      <c r="P3610" t="s">
        <v>518</v>
      </c>
      <c r="Q3610" s="27">
        <f>O3610/'Transportation Calcs'!$B$64</f>
        <v>1.8387265317117862E-4</v>
      </c>
      <c r="T3610" t="s">
        <v>1202</v>
      </c>
    </row>
    <row r="3611" spans="2:20" hidden="1" x14ac:dyDescent="0.45">
      <c r="B3611" s="29" t="s">
        <v>26</v>
      </c>
      <c r="C3611" s="29" t="s">
        <v>3074</v>
      </c>
      <c r="D3611" s="29" t="s">
        <v>196</v>
      </c>
      <c r="F3611" t="s">
        <v>1193</v>
      </c>
      <c r="G3611" t="s">
        <v>1194</v>
      </c>
      <c r="H3611" t="s">
        <v>1189</v>
      </c>
      <c r="I3611" t="s">
        <v>275</v>
      </c>
      <c r="J3611" t="s">
        <v>228</v>
      </c>
      <c r="K3611" t="s">
        <v>1195</v>
      </c>
      <c r="M3611" t="s">
        <v>228</v>
      </c>
      <c r="N3611" t="s">
        <v>26</v>
      </c>
      <c r="O3611">
        <v>79.3</v>
      </c>
      <c r="P3611" t="s">
        <v>518</v>
      </c>
      <c r="Q3611" s="27">
        <f>O3611/'Transportation Calcs'!$B$64</f>
        <v>1.9704191076316841E-3</v>
      </c>
      <c r="T3611" t="s">
        <v>1214</v>
      </c>
    </row>
    <row r="3612" spans="2:20" hidden="1" x14ac:dyDescent="0.45">
      <c r="C3612" s="29" t="s">
        <v>3074</v>
      </c>
      <c r="D3612" s="29" t="s">
        <v>196</v>
      </c>
      <c r="F3612" t="s">
        <v>1193</v>
      </c>
      <c r="G3612" t="s">
        <v>1194</v>
      </c>
      <c r="H3612" t="s">
        <v>1189</v>
      </c>
      <c r="I3612" t="s">
        <v>275</v>
      </c>
      <c r="J3612" t="s">
        <v>228</v>
      </c>
      <c r="K3612" t="s">
        <v>1195</v>
      </c>
      <c r="M3612" t="s">
        <v>228</v>
      </c>
      <c r="N3612" t="s">
        <v>240</v>
      </c>
      <c r="O3612">
        <v>0.18</v>
      </c>
      <c r="P3612" t="s">
        <v>1190</v>
      </c>
      <c r="Q3612" s="27">
        <f>O3612/('Transportation Calcs'!$B$64*1000)</f>
        <v>4.4725780501097496E-9</v>
      </c>
      <c r="T3612" t="s">
        <v>1198</v>
      </c>
    </row>
    <row r="3613" spans="2:20" hidden="1" x14ac:dyDescent="0.45">
      <c r="C3613" s="29" t="s">
        <v>3074</v>
      </c>
      <c r="D3613" s="29" t="s">
        <v>196</v>
      </c>
      <c r="F3613" t="s">
        <v>1193</v>
      </c>
      <c r="G3613" t="s">
        <v>1194</v>
      </c>
      <c r="H3613" t="s">
        <v>1189</v>
      </c>
      <c r="I3613" t="s">
        <v>275</v>
      </c>
      <c r="J3613" t="s">
        <v>228</v>
      </c>
      <c r="K3613" t="s">
        <v>1195</v>
      </c>
      <c r="M3613" t="s">
        <v>228</v>
      </c>
      <c r="N3613" t="s">
        <v>265</v>
      </c>
      <c r="O3613">
        <v>0.2</v>
      </c>
      <c r="P3613" t="s">
        <v>1190</v>
      </c>
      <c r="Q3613" s="27">
        <f>O3613/('Transportation Calcs'!$B$64*1000)</f>
        <v>4.9695311667886118E-9</v>
      </c>
      <c r="T3613" t="s">
        <v>1198</v>
      </c>
    </row>
    <row r="3614" spans="2:20" hidden="1" x14ac:dyDescent="0.45">
      <c r="C3614" s="29" t="s">
        <v>3074</v>
      </c>
      <c r="D3614" s="29" t="s">
        <v>196</v>
      </c>
      <c r="F3614" t="s">
        <v>1193</v>
      </c>
      <c r="G3614" t="s">
        <v>1194</v>
      </c>
      <c r="H3614" t="s">
        <v>1189</v>
      </c>
      <c r="I3614" t="s">
        <v>275</v>
      </c>
      <c r="J3614" t="s">
        <v>228</v>
      </c>
      <c r="K3614" t="s">
        <v>1195</v>
      </c>
      <c r="M3614" t="s">
        <v>228</v>
      </c>
      <c r="N3614" t="s">
        <v>265</v>
      </c>
      <c r="O3614">
        <v>0.2</v>
      </c>
      <c r="P3614" t="s">
        <v>1190</v>
      </c>
      <c r="Q3614" s="27">
        <f>O3614/('Transportation Calcs'!$B$64*1000)</f>
        <v>4.9695311667886118E-9</v>
      </c>
      <c r="T3614" t="s">
        <v>1198</v>
      </c>
    </row>
    <row r="3615" spans="2:20" hidden="1" x14ac:dyDescent="0.45">
      <c r="C3615" s="29" t="s">
        <v>3074</v>
      </c>
      <c r="D3615" s="29" t="s">
        <v>196</v>
      </c>
      <c r="F3615" t="s">
        <v>1193</v>
      </c>
      <c r="G3615" t="s">
        <v>1194</v>
      </c>
      <c r="H3615" t="s">
        <v>1189</v>
      </c>
      <c r="I3615" t="s">
        <v>275</v>
      </c>
      <c r="J3615" t="s">
        <v>228</v>
      </c>
      <c r="K3615" t="s">
        <v>1195</v>
      </c>
      <c r="M3615" t="s">
        <v>228</v>
      </c>
      <c r="N3615" t="s">
        <v>240</v>
      </c>
      <c r="O3615">
        <v>0.18</v>
      </c>
      <c r="P3615" t="s">
        <v>1190</v>
      </c>
      <c r="Q3615" s="27">
        <f>O3615/('Transportation Calcs'!$B$64*1000)</f>
        <v>4.4725780501097496E-9</v>
      </c>
      <c r="T3615" t="s">
        <v>1198</v>
      </c>
    </row>
    <row r="3616" spans="2:20" hidden="1" x14ac:dyDescent="0.45">
      <c r="C3616" s="29" t="s">
        <v>3074</v>
      </c>
      <c r="D3616" s="29" t="s">
        <v>196</v>
      </c>
      <c r="F3616" t="s">
        <v>1193</v>
      </c>
      <c r="G3616" t="s">
        <v>1194</v>
      </c>
      <c r="H3616" t="s">
        <v>1189</v>
      </c>
      <c r="I3616" t="s">
        <v>275</v>
      </c>
      <c r="J3616" t="s">
        <v>228</v>
      </c>
      <c r="K3616" t="s">
        <v>1195</v>
      </c>
      <c r="M3616" t="s">
        <v>228</v>
      </c>
      <c r="N3616" t="s">
        <v>253</v>
      </c>
      <c r="O3616">
        <v>0.02</v>
      </c>
      <c r="P3616" t="s">
        <v>1190</v>
      </c>
      <c r="Q3616" s="27">
        <f>O3616/('Transportation Calcs'!$B$64*1000)</f>
        <v>4.9695311667886112E-10</v>
      </c>
      <c r="T3616" t="s">
        <v>1198</v>
      </c>
    </row>
    <row r="3617" spans="1:20" hidden="1" x14ac:dyDescent="0.45">
      <c r="C3617" s="29" t="s">
        <v>3074</v>
      </c>
      <c r="D3617" s="29" t="s">
        <v>196</v>
      </c>
      <c r="F3617" t="s">
        <v>1193</v>
      </c>
      <c r="G3617" t="s">
        <v>1194</v>
      </c>
      <c r="H3617" t="s">
        <v>1189</v>
      </c>
      <c r="I3617" t="s">
        <v>275</v>
      </c>
      <c r="J3617" t="s">
        <v>228</v>
      </c>
      <c r="K3617" t="s">
        <v>1195</v>
      </c>
      <c r="M3617" t="s">
        <v>228</v>
      </c>
      <c r="N3617" t="s">
        <v>253</v>
      </c>
      <c r="O3617">
        <v>0.02</v>
      </c>
      <c r="P3617" t="s">
        <v>1190</v>
      </c>
      <c r="Q3617" s="27">
        <f>O3617/('Transportation Calcs'!$B$64*1000)</f>
        <v>4.9695311667886112E-10</v>
      </c>
      <c r="T3617" t="s">
        <v>1198</v>
      </c>
    </row>
    <row r="3618" spans="1:20" hidden="1" x14ac:dyDescent="0.45">
      <c r="C3618" s="29" t="s">
        <v>3074</v>
      </c>
      <c r="D3618" s="29" t="s">
        <v>196</v>
      </c>
      <c r="F3618" t="s">
        <v>1193</v>
      </c>
      <c r="G3618" t="s">
        <v>1194</v>
      </c>
      <c r="H3618" t="s">
        <v>1189</v>
      </c>
      <c r="I3618" t="s">
        <v>275</v>
      </c>
      <c r="J3618" t="s">
        <v>228</v>
      </c>
      <c r="K3618" t="s">
        <v>1195</v>
      </c>
      <c r="M3618" t="s">
        <v>228</v>
      </c>
      <c r="N3618" t="s">
        <v>262</v>
      </c>
      <c r="O3618">
        <v>0.02</v>
      </c>
      <c r="P3618" t="s">
        <v>1190</v>
      </c>
      <c r="Q3618" s="27">
        <f>O3618/('Transportation Calcs'!$B$64*1000)</f>
        <v>4.9695311667886112E-10</v>
      </c>
      <c r="T3618" t="s">
        <v>1198</v>
      </c>
    </row>
    <row r="3619" spans="1:20" hidden="1" x14ac:dyDescent="0.45">
      <c r="A3619" s="29" t="s">
        <v>3065</v>
      </c>
      <c r="B3619" s="29" t="s">
        <v>24</v>
      </c>
      <c r="C3619" s="29" t="s">
        <v>3074</v>
      </c>
      <c r="D3619" s="29" t="s">
        <v>55</v>
      </c>
      <c r="F3619" t="s">
        <v>1203</v>
      </c>
      <c r="G3619" t="s">
        <v>1204</v>
      </c>
      <c r="H3619" t="s">
        <v>289</v>
      </c>
      <c r="I3619" t="s">
        <v>275</v>
      </c>
      <c r="J3619" t="s">
        <v>228</v>
      </c>
      <c r="K3619" t="s">
        <v>20</v>
      </c>
      <c r="M3619" t="s">
        <v>228</v>
      </c>
      <c r="N3619" t="s">
        <v>261</v>
      </c>
      <c r="O3619">
        <v>181.5</v>
      </c>
      <c r="P3619" t="s">
        <v>518</v>
      </c>
      <c r="Q3619" s="27">
        <f>O3619/'Transportation Calcs'!$B$39</f>
        <v>4.3118916206083841E-3</v>
      </c>
      <c r="T3619" t="s">
        <v>1205</v>
      </c>
    </row>
    <row r="3620" spans="1:20" hidden="1" x14ac:dyDescent="0.45">
      <c r="C3620" s="29" t="s">
        <v>3074</v>
      </c>
      <c r="D3620" s="29" t="s">
        <v>196</v>
      </c>
      <c r="F3620" t="s">
        <v>1203</v>
      </c>
      <c r="G3620" t="s">
        <v>1204</v>
      </c>
      <c r="H3620" t="s">
        <v>286</v>
      </c>
      <c r="I3620" t="s">
        <v>275</v>
      </c>
      <c r="J3620" t="s">
        <v>228</v>
      </c>
      <c r="K3620" t="s">
        <v>1199</v>
      </c>
      <c r="M3620" t="s">
        <v>228</v>
      </c>
      <c r="N3620" t="s">
        <v>267</v>
      </c>
      <c r="O3620">
        <v>1.2</v>
      </c>
      <c r="P3620" t="s">
        <v>1190</v>
      </c>
      <c r="Q3620" s="27">
        <f>O3620/('Transportation Calcs'!$B$64*1000)</f>
        <v>2.9817187000731663E-8</v>
      </c>
      <c r="T3620" t="s">
        <v>1198</v>
      </c>
    </row>
    <row r="3621" spans="1:20" hidden="1" x14ac:dyDescent="0.45">
      <c r="C3621" s="29" t="s">
        <v>3074</v>
      </c>
      <c r="D3621" s="29" t="s">
        <v>196</v>
      </c>
      <c r="F3621" t="s">
        <v>1203</v>
      </c>
      <c r="G3621" t="s">
        <v>1204</v>
      </c>
      <c r="H3621" t="s">
        <v>286</v>
      </c>
      <c r="I3621" t="s">
        <v>275</v>
      </c>
      <c r="J3621" t="s">
        <v>228</v>
      </c>
      <c r="K3621" t="s">
        <v>1199</v>
      </c>
      <c r="M3621" t="s">
        <v>228</v>
      </c>
      <c r="N3621" t="s">
        <v>246</v>
      </c>
      <c r="O3621">
        <v>0.13</v>
      </c>
      <c r="P3621" t="s">
        <v>1364</v>
      </c>
      <c r="Q3621"/>
      <c r="T3621" t="s">
        <v>1197</v>
      </c>
    </row>
    <row r="3622" spans="1:20" hidden="1" x14ac:dyDescent="0.45">
      <c r="C3622" s="29" t="s">
        <v>3074</v>
      </c>
      <c r="D3622" s="29" t="s">
        <v>196</v>
      </c>
      <c r="F3622" t="s">
        <v>1203</v>
      </c>
      <c r="G3622" t="s">
        <v>1204</v>
      </c>
      <c r="H3622" t="s">
        <v>286</v>
      </c>
      <c r="I3622" t="s">
        <v>275</v>
      </c>
      <c r="J3622" t="s">
        <v>228</v>
      </c>
      <c r="K3622" t="s">
        <v>1199</v>
      </c>
      <c r="M3622" t="s">
        <v>228</v>
      </c>
      <c r="N3622" t="s">
        <v>291</v>
      </c>
      <c r="O3622">
        <v>3.7999999999999999E-2</v>
      </c>
      <c r="P3622" t="s">
        <v>1196</v>
      </c>
      <c r="Q3622"/>
      <c r="T3622" t="s">
        <v>1197</v>
      </c>
    </row>
    <row r="3623" spans="1:20" hidden="1" x14ac:dyDescent="0.45">
      <c r="C3623" s="29" t="s">
        <v>3074</v>
      </c>
      <c r="D3623" s="29" t="s">
        <v>196</v>
      </c>
      <c r="F3623" t="s">
        <v>1203</v>
      </c>
      <c r="G3623" t="s">
        <v>1204</v>
      </c>
      <c r="H3623" t="s">
        <v>286</v>
      </c>
      <c r="I3623" t="s">
        <v>275</v>
      </c>
      <c r="J3623" t="s">
        <v>228</v>
      </c>
      <c r="K3623" t="s">
        <v>1199</v>
      </c>
      <c r="M3623" t="s">
        <v>228</v>
      </c>
      <c r="N3623" t="s">
        <v>249</v>
      </c>
      <c r="O3623">
        <v>0.01</v>
      </c>
      <c r="P3623" t="s">
        <v>1190</v>
      </c>
      <c r="Q3623" s="27">
        <f>O3623/('Transportation Calcs'!$B$64*1000)</f>
        <v>2.4847655833943056E-10</v>
      </c>
      <c r="R3623">
        <v>0</v>
      </c>
      <c r="S3623">
        <v>0</v>
      </c>
      <c r="T3623" t="s">
        <v>1198</v>
      </c>
    </row>
    <row r="3624" spans="1:20" hidden="1" x14ac:dyDescent="0.45">
      <c r="C3624" s="29" t="s">
        <v>3074</v>
      </c>
      <c r="D3624" s="29" t="s">
        <v>196</v>
      </c>
      <c r="F3624" t="s">
        <v>1203</v>
      </c>
      <c r="G3624" t="s">
        <v>1204</v>
      </c>
      <c r="H3624" t="s">
        <v>1189</v>
      </c>
      <c r="I3624" t="s">
        <v>275</v>
      </c>
      <c r="J3624" t="s">
        <v>228</v>
      </c>
      <c r="K3624" t="s">
        <v>1195</v>
      </c>
      <c r="M3624" t="s">
        <v>228</v>
      </c>
      <c r="N3624" t="s">
        <v>358</v>
      </c>
      <c r="O3624">
        <v>0.02</v>
      </c>
      <c r="P3624" t="s">
        <v>1190</v>
      </c>
      <c r="Q3624" s="27">
        <f>O3624/('Transportation Calcs'!$B$64*1000)</f>
        <v>4.9695311667886112E-10</v>
      </c>
      <c r="R3624">
        <v>0</v>
      </c>
      <c r="S3624">
        <v>0</v>
      </c>
      <c r="T3624" t="s">
        <v>1198</v>
      </c>
    </row>
    <row r="3625" spans="1:20" hidden="1" x14ac:dyDescent="0.45">
      <c r="C3625" s="29" t="s">
        <v>3074</v>
      </c>
      <c r="D3625" s="29" t="s">
        <v>196</v>
      </c>
      <c r="F3625" t="s">
        <v>1203</v>
      </c>
      <c r="G3625" t="s">
        <v>1204</v>
      </c>
      <c r="H3625" t="s">
        <v>1189</v>
      </c>
      <c r="I3625" t="s">
        <v>275</v>
      </c>
      <c r="J3625" t="s">
        <v>228</v>
      </c>
      <c r="K3625" t="s">
        <v>1195</v>
      </c>
      <c r="M3625" t="s">
        <v>228</v>
      </c>
      <c r="N3625" t="s">
        <v>272</v>
      </c>
      <c r="O3625">
        <v>8.9999999999999993E-3</v>
      </c>
      <c r="P3625" t="s">
        <v>1190</v>
      </c>
      <c r="Q3625" s="27">
        <f>O3625/('Transportation Calcs'!$B$64*1000)</f>
        <v>2.2362890250548749E-10</v>
      </c>
      <c r="R3625">
        <v>0</v>
      </c>
      <c r="S3625">
        <v>0</v>
      </c>
      <c r="T3625" t="s">
        <v>1198</v>
      </c>
    </row>
    <row r="3626" spans="1:20" hidden="1" x14ac:dyDescent="0.45">
      <c r="B3626" s="29" t="s">
        <v>25</v>
      </c>
      <c r="C3626" s="29" t="s">
        <v>3074</v>
      </c>
      <c r="D3626" s="29" t="s">
        <v>196</v>
      </c>
      <c r="F3626" t="s">
        <v>1203</v>
      </c>
      <c r="G3626" t="s">
        <v>1204</v>
      </c>
      <c r="H3626" t="s">
        <v>286</v>
      </c>
      <c r="I3626" t="s">
        <v>275</v>
      </c>
      <c r="J3626" t="s">
        <v>228</v>
      </c>
      <c r="K3626" t="s">
        <v>1199</v>
      </c>
      <c r="M3626" t="s">
        <v>228</v>
      </c>
      <c r="N3626" t="s">
        <v>25</v>
      </c>
      <c r="O3626">
        <v>7.4</v>
      </c>
      <c r="P3626" t="s">
        <v>518</v>
      </c>
      <c r="Q3626" s="27">
        <f>O3626/'Transportation Calcs'!$B$64</f>
        <v>1.8387265317117862E-4</v>
      </c>
      <c r="T3626" t="s">
        <v>1202</v>
      </c>
    </row>
    <row r="3627" spans="1:20" hidden="1" x14ac:dyDescent="0.45">
      <c r="B3627" s="29" t="s">
        <v>29</v>
      </c>
      <c r="C3627" s="29" t="s">
        <v>3074</v>
      </c>
      <c r="D3627" s="29" t="s">
        <v>196</v>
      </c>
      <c r="F3627" t="s">
        <v>1203</v>
      </c>
      <c r="G3627" t="s">
        <v>1204</v>
      </c>
      <c r="H3627" t="s">
        <v>286</v>
      </c>
      <c r="I3627" t="s">
        <v>275</v>
      </c>
      <c r="J3627" t="s">
        <v>228</v>
      </c>
      <c r="K3627" t="s">
        <v>1199</v>
      </c>
      <c r="M3627" t="s">
        <v>228</v>
      </c>
      <c r="N3627" t="s">
        <v>29</v>
      </c>
      <c r="O3627">
        <v>20</v>
      </c>
      <c r="P3627" t="s">
        <v>518</v>
      </c>
      <c r="Q3627" s="27">
        <f>O3627/'Transportation Calcs'!$B$64</f>
        <v>4.9695311667886108E-4</v>
      </c>
      <c r="T3627" t="s">
        <v>1201</v>
      </c>
    </row>
    <row r="3628" spans="1:20" hidden="1" x14ac:dyDescent="0.45">
      <c r="C3628" s="29" t="s">
        <v>3074</v>
      </c>
      <c r="D3628" s="29" t="s">
        <v>55</v>
      </c>
      <c r="F3628" t="s">
        <v>1203</v>
      </c>
      <c r="G3628" t="s">
        <v>1204</v>
      </c>
      <c r="H3628" t="s">
        <v>1212</v>
      </c>
      <c r="I3628" t="s">
        <v>225</v>
      </c>
      <c r="J3628" t="s">
        <v>1211</v>
      </c>
      <c r="K3628" t="s">
        <v>1209</v>
      </c>
      <c r="M3628" t="s">
        <v>228</v>
      </c>
      <c r="N3628" t="s">
        <v>400</v>
      </c>
      <c r="O3628">
        <v>5</v>
      </c>
      <c r="P3628" t="s">
        <v>385</v>
      </c>
      <c r="Q3628" s="27">
        <f>O3628/('Transportation Calcs'!$B$39*1000)</f>
        <v>1.1878489312970754E-7</v>
      </c>
      <c r="T3628" t="s">
        <v>1205</v>
      </c>
    </row>
    <row r="3629" spans="1:20" hidden="1" x14ac:dyDescent="0.45">
      <c r="C3629" s="29" t="s">
        <v>3074</v>
      </c>
      <c r="D3629" s="29" t="s">
        <v>55</v>
      </c>
      <c r="F3629" t="s">
        <v>1203</v>
      </c>
      <c r="G3629" t="s">
        <v>1204</v>
      </c>
      <c r="H3629" t="s">
        <v>1212</v>
      </c>
      <c r="I3629" t="s">
        <v>225</v>
      </c>
      <c r="J3629" t="s">
        <v>1211</v>
      </c>
      <c r="K3629" t="s">
        <v>1209</v>
      </c>
      <c r="M3629" t="s">
        <v>228</v>
      </c>
      <c r="N3629" t="s">
        <v>236</v>
      </c>
      <c r="O3629">
        <v>188</v>
      </c>
      <c r="P3629" t="s">
        <v>385</v>
      </c>
      <c r="Q3629" s="27">
        <f>O3629/('Transportation Calcs'!$B$39*1000)</f>
        <v>4.4663119816770039E-6</v>
      </c>
      <c r="T3629" t="s">
        <v>1205</v>
      </c>
    </row>
    <row r="3630" spans="1:20" hidden="1" x14ac:dyDescent="0.45">
      <c r="C3630" s="29" t="s">
        <v>3074</v>
      </c>
      <c r="D3630" s="29" t="s">
        <v>196</v>
      </c>
      <c r="F3630" t="s">
        <v>1203</v>
      </c>
      <c r="G3630" t="s">
        <v>1204</v>
      </c>
      <c r="H3630" t="s">
        <v>1189</v>
      </c>
      <c r="I3630" t="s">
        <v>275</v>
      </c>
      <c r="J3630" t="s">
        <v>228</v>
      </c>
      <c r="K3630" t="s">
        <v>1195</v>
      </c>
      <c r="M3630" t="s">
        <v>228</v>
      </c>
      <c r="N3630" t="s">
        <v>358</v>
      </c>
      <c r="O3630">
        <v>0.02</v>
      </c>
      <c r="P3630" t="s">
        <v>1190</v>
      </c>
      <c r="Q3630" s="27">
        <f>O3630/('Transportation Calcs'!$B$64*1000)</f>
        <v>4.9695311667886112E-10</v>
      </c>
      <c r="R3630">
        <v>0</v>
      </c>
      <c r="S3630">
        <v>0</v>
      </c>
      <c r="T3630" t="s">
        <v>1198</v>
      </c>
    </row>
    <row r="3631" spans="1:20" hidden="1" x14ac:dyDescent="0.45">
      <c r="B3631" s="29" t="s">
        <v>43</v>
      </c>
      <c r="C3631" s="29" t="s">
        <v>3074</v>
      </c>
      <c r="D3631" s="29" t="s">
        <v>53</v>
      </c>
      <c r="F3631" t="s">
        <v>1203</v>
      </c>
      <c r="G3631" t="s">
        <v>1204</v>
      </c>
      <c r="H3631" t="s">
        <v>1210</v>
      </c>
      <c r="I3631" t="s">
        <v>225</v>
      </c>
      <c r="J3631" t="s">
        <v>1211</v>
      </c>
      <c r="K3631" t="s">
        <v>35</v>
      </c>
      <c r="M3631" t="s">
        <v>228</v>
      </c>
      <c r="N3631" t="s">
        <v>28</v>
      </c>
      <c r="O3631">
        <v>3.71</v>
      </c>
      <c r="P3631" t="s">
        <v>387</v>
      </c>
      <c r="Q3631" s="27">
        <f>O3631/'Transportation Calcs'!$B$44</f>
        <v>8.5058804598888015E-5</v>
      </c>
      <c r="T3631" t="s">
        <v>1205</v>
      </c>
    </row>
    <row r="3632" spans="1:20" hidden="1" x14ac:dyDescent="0.45">
      <c r="C3632" s="29" t="s">
        <v>3074</v>
      </c>
      <c r="D3632" s="29" t="s">
        <v>53</v>
      </c>
      <c r="F3632" t="s">
        <v>1203</v>
      </c>
      <c r="G3632" t="s">
        <v>1204</v>
      </c>
      <c r="H3632" t="s">
        <v>1167</v>
      </c>
      <c r="I3632" t="s">
        <v>225</v>
      </c>
      <c r="J3632" t="s">
        <v>1208</v>
      </c>
      <c r="K3632" t="s">
        <v>35</v>
      </c>
      <c r="M3632" t="s">
        <v>228</v>
      </c>
      <c r="N3632" t="s">
        <v>400</v>
      </c>
      <c r="O3632">
        <v>7</v>
      </c>
      <c r="P3632" t="s">
        <v>385</v>
      </c>
      <c r="Q3632">
        <f>O3632/('Transportation Calcs'!$B$44*1000)</f>
        <v>1.6048831056393965E-7</v>
      </c>
      <c r="T3632" t="s">
        <v>1205</v>
      </c>
    </row>
    <row r="3633" spans="2:20" hidden="1" x14ac:dyDescent="0.45">
      <c r="C3633" s="29" t="s">
        <v>3074</v>
      </c>
      <c r="D3633" s="29" t="s">
        <v>55</v>
      </c>
      <c r="F3633" t="s">
        <v>1203</v>
      </c>
      <c r="G3633" t="s">
        <v>1204</v>
      </c>
      <c r="H3633" t="s">
        <v>1207</v>
      </c>
      <c r="I3633" t="s">
        <v>225</v>
      </c>
      <c r="J3633" t="s">
        <v>1208</v>
      </c>
      <c r="K3633" t="s">
        <v>1209</v>
      </c>
      <c r="M3633" t="s">
        <v>228</v>
      </c>
      <c r="N3633" t="s">
        <v>400</v>
      </c>
      <c r="O3633">
        <v>5</v>
      </c>
      <c r="P3633" t="s">
        <v>385</v>
      </c>
      <c r="Q3633" s="27">
        <f>O3633/('Transportation Calcs'!$B$39*1000)</f>
        <v>1.1878489312970754E-7</v>
      </c>
      <c r="T3633" t="s">
        <v>1205</v>
      </c>
    </row>
    <row r="3634" spans="2:20" hidden="1" x14ac:dyDescent="0.45">
      <c r="B3634" s="29" t="s">
        <v>25</v>
      </c>
      <c r="C3634" s="29" t="s">
        <v>3074</v>
      </c>
      <c r="D3634" s="29" t="s">
        <v>55</v>
      </c>
      <c r="F3634" t="s">
        <v>1203</v>
      </c>
      <c r="G3634" t="s">
        <v>1204</v>
      </c>
      <c r="H3634" t="s">
        <v>1186</v>
      </c>
      <c r="I3634" t="s">
        <v>225</v>
      </c>
      <c r="J3634" t="s">
        <v>1208</v>
      </c>
      <c r="K3634" t="s">
        <v>1213</v>
      </c>
      <c r="M3634" t="s">
        <v>228</v>
      </c>
      <c r="N3634" t="s">
        <v>25</v>
      </c>
      <c r="O3634">
        <v>481</v>
      </c>
      <c r="P3634" t="s">
        <v>387</v>
      </c>
      <c r="Q3634" s="27">
        <f>O3634/'Transportation Calcs'!$B$39</f>
        <v>1.1427106719077866E-2</v>
      </c>
      <c r="T3634" t="s">
        <v>1205</v>
      </c>
    </row>
    <row r="3635" spans="2:20" hidden="1" x14ac:dyDescent="0.45">
      <c r="B3635" s="29" t="s">
        <v>26</v>
      </c>
      <c r="C3635" s="29" t="s">
        <v>3074</v>
      </c>
      <c r="D3635" s="29" t="s">
        <v>55</v>
      </c>
      <c r="F3635" t="s">
        <v>1203</v>
      </c>
      <c r="G3635" t="s">
        <v>1204</v>
      </c>
      <c r="H3635" t="s">
        <v>1207</v>
      </c>
      <c r="I3635" t="s">
        <v>225</v>
      </c>
      <c r="J3635" t="s">
        <v>1208</v>
      </c>
      <c r="K3635" t="s">
        <v>1209</v>
      </c>
      <c r="M3635" t="s">
        <v>228</v>
      </c>
      <c r="N3635" t="s">
        <v>26</v>
      </c>
      <c r="O3635">
        <v>26.8</v>
      </c>
      <c r="P3635" t="s">
        <v>387</v>
      </c>
      <c r="Q3635" s="27">
        <f>O3635/'Transportation Calcs'!$B$39</f>
        <v>6.3668702717523248E-4</v>
      </c>
      <c r="T3635" t="s">
        <v>1205</v>
      </c>
    </row>
    <row r="3636" spans="2:20" hidden="1" x14ac:dyDescent="0.45">
      <c r="B3636" s="29" t="s">
        <v>27</v>
      </c>
      <c r="C3636" s="29" t="s">
        <v>3074</v>
      </c>
      <c r="D3636" s="29" t="s">
        <v>196</v>
      </c>
      <c r="F3636" t="s">
        <v>1203</v>
      </c>
      <c r="G3636" t="s">
        <v>1204</v>
      </c>
      <c r="H3636" t="s">
        <v>1189</v>
      </c>
      <c r="I3636" t="s">
        <v>275</v>
      </c>
      <c r="J3636" t="s">
        <v>228</v>
      </c>
      <c r="K3636" t="s">
        <v>1195</v>
      </c>
      <c r="M3636" t="s">
        <v>228</v>
      </c>
      <c r="N3636" t="s">
        <v>27</v>
      </c>
      <c r="O3636">
        <v>6.2</v>
      </c>
      <c r="P3636" t="s">
        <v>518</v>
      </c>
      <c r="Q3636" s="27">
        <f>O3636/'Transportation Calcs'!$B$64</f>
        <v>1.5405546617044695E-4</v>
      </c>
      <c r="T3636" t="s">
        <v>1200</v>
      </c>
    </row>
    <row r="3637" spans="2:20" hidden="1" x14ac:dyDescent="0.45">
      <c r="B3637" s="29" t="s">
        <v>27</v>
      </c>
      <c r="C3637" s="29" t="s">
        <v>3074</v>
      </c>
      <c r="D3637" s="29" t="s">
        <v>196</v>
      </c>
      <c r="F3637" t="s">
        <v>1203</v>
      </c>
      <c r="G3637" t="s">
        <v>1204</v>
      </c>
      <c r="H3637" t="s">
        <v>1189</v>
      </c>
      <c r="I3637" t="s">
        <v>275</v>
      </c>
      <c r="J3637" t="s">
        <v>228</v>
      </c>
      <c r="K3637" t="s">
        <v>1195</v>
      </c>
      <c r="M3637" t="s">
        <v>228</v>
      </c>
      <c r="N3637" t="s">
        <v>27</v>
      </c>
      <c r="O3637">
        <v>6.2</v>
      </c>
      <c r="P3637" t="s">
        <v>518</v>
      </c>
      <c r="Q3637" s="27">
        <f>O3637/'Transportation Calcs'!$B$64</f>
        <v>1.5405546617044695E-4</v>
      </c>
      <c r="T3637" t="s">
        <v>1200</v>
      </c>
    </row>
    <row r="3638" spans="2:20" hidden="1" x14ac:dyDescent="0.45">
      <c r="B3638" s="29" t="s">
        <v>27</v>
      </c>
      <c r="C3638" s="29" t="s">
        <v>3074</v>
      </c>
      <c r="D3638" s="29" t="s">
        <v>196</v>
      </c>
      <c r="F3638" t="s">
        <v>1203</v>
      </c>
      <c r="G3638" t="s">
        <v>1204</v>
      </c>
      <c r="H3638" t="s">
        <v>1189</v>
      </c>
      <c r="I3638" t="s">
        <v>275</v>
      </c>
      <c r="J3638" t="s">
        <v>228</v>
      </c>
      <c r="K3638" t="s">
        <v>1195</v>
      </c>
      <c r="M3638" t="s">
        <v>228</v>
      </c>
      <c r="N3638" t="s">
        <v>27</v>
      </c>
      <c r="O3638">
        <v>6.2</v>
      </c>
      <c r="P3638" t="s">
        <v>518</v>
      </c>
      <c r="Q3638" s="27">
        <f>O3638/'Transportation Calcs'!$B$64</f>
        <v>1.5405546617044695E-4</v>
      </c>
      <c r="T3638" t="s">
        <v>1200</v>
      </c>
    </row>
    <row r="3639" spans="2:20" hidden="1" x14ac:dyDescent="0.45">
      <c r="C3639" s="29" t="s">
        <v>3074</v>
      </c>
      <c r="D3639" s="29" t="s">
        <v>196</v>
      </c>
      <c r="F3639" t="s">
        <v>1203</v>
      </c>
      <c r="G3639" t="s">
        <v>1204</v>
      </c>
      <c r="H3639" t="s">
        <v>1189</v>
      </c>
      <c r="I3639" t="s">
        <v>275</v>
      </c>
      <c r="J3639" t="s">
        <v>228</v>
      </c>
      <c r="K3639" t="s">
        <v>1195</v>
      </c>
      <c r="M3639" t="s">
        <v>228</v>
      </c>
      <c r="N3639" t="s">
        <v>240</v>
      </c>
      <c r="O3639">
        <v>0.18</v>
      </c>
      <c r="P3639" t="s">
        <v>1190</v>
      </c>
      <c r="Q3639" s="27">
        <f>O3639/('Transportation Calcs'!$B$64*1000)</f>
        <v>4.4725780501097496E-9</v>
      </c>
      <c r="T3639" t="s">
        <v>1198</v>
      </c>
    </row>
    <row r="3640" spans="2:20" hidden="1" x14ac:dyDescent="0.45">
      <c r="B3640" s="29" t="s">
        <v>25</v>
      </c>
      <c r="C3640" s="29" t="s">
        <v>3074</v>
      </c>
      <c r="D3640" s="29" t="s">
        <v>196</v>
      </c>
      <c r="F3640" t="s">
        <v>1203</v>
      </c>
      <c r="G3640" t="s">
        <v>1204</v>
      </c>
      <c r="H3640" t="s">
        <v>1189</v>
      </c>
      <c r="I3640" t="s">
        <v>275</v>
      </c>
      <c r="J3640" t="s">
        <v>228</v>
      </c>
      <c r="K3640" t="s">
        <v>1195</v>
      </c>
      <c r="M3640" t="s">
        <v>228</v>
      </c>
      <c r="N3640" t="s">
        <v>25</v>
      </c>
      <c r="O3640">
        <v>7.4</v>
      </c>
      <c r="P3640" t="s">
        <v>518</v>
      </c>
      <c r="Q3640" s="27">
        <f>O3640/'Transportation Calcs'!$B$64</f>
        <v>1.8387265317117862E-4</v>
      </c>
      <c r="T3640" t="s">
        <v>1202</v>
      </c>
    </row>
    <row r="3641" spans="2:20" hidden="1" x14ac:dyDescent="0.45">
      <c r="B3641" s="29" t="s">
        <v>27</v>
      </c>
      <c r="C3641" s="29" t="s">
        <v>3074</v>
      </c>
      <c r="D3641" s="29" t="s">
        <v>196</v>
      </c>
      <c r="F3641" t="s">
        <v>1203</v>
      </c>
      <c r="G3641" t="s">
        <v>1204</v>
      </c>
      <c r="H3641" t="s">
        <v>1189</v>
      </c>
      <c r="I3641" t="s">
        <v>275</v>
      </c>
      <c r="J3641" t="s">
        <v>228</v>
      </c>
      <c r="K3641" t="s">
        <v>1195</v>
      </c>
      <c r="M3641" t="s">
        <v>228</v>
      </c>
      <c r="N3641" t="s">
        <v>27</v>
      </c>
      <c r="O3641">
        <v>6.2</v>
      </c>
      <c r="P3641" t="s">
        <v>518</v>
      </c>
      <c r="Q3641" s="27">
        <f>O3641/'Transportation Calcs'!$B$64</f>
        <v>1.5405546617044695E-4</v>
      </c>
      <c r="T3641" t="s">
        <v>1200</v>
      </c>
    </row>
    <row r="3642" spans="2:20" hidden="1" x14ac:dyDescent="0.45">
      <c r="B3642" s="29" t="s">
        <v>29</v>
      </c>
      <c r="C3642" s="29" t="s">
        <v>3074</v>
      </c>
      <c r="D3642" s="29" t="s">
        <v>196</v>
      </c>
      <c r="F3642" t="s">
        <v>1203</v>
      </c>
      <c r="G3642" t="s">
        <v>1204</v>
      </c>
      <c r="H3642" t="s">
        <v>1189</v>
      </c>
      <c r="I3642" t="s">
        <v>275</v>
      </c>
      <c r="J3642" t="s">
        <v>228</v>
      </c>
      <c r="K3642" t="s">
        <v>1195</v>
      </c>
      <c r="M3642" t="s">
        <v>228</v>
      </c>
      <c r="N3642" t="s">
        <v>29</v>
      </c>
      <c r="O3642">
        <v>20</v>
      </c>
      <c r="P3642" t="s">
        <v>518</v>
      </c>
      <c r="Q3642" s="27">
        <f>O3642/'Transportation Calcs'!$B$64</f>
        <v>4.9695311667886108E-4</v>
      </c>
      <c r="T3642" t="s">
        <v>1201</v>
      </c>
    </row>
    <row r="3643" spans="2:20" hidden="1" x14ac:dyDescent="0.45">
      <c r="C3643" s="29" t="s">
        <v>3074</v>
      </c>
      <c r="D3643" s="29" t="s">
        <v>196</v>
      </c>
      <c r="F3643" t="s">
        <v>1203</v>
      </c>
      <c r="G3643" t="s">
        <v>1204</v>
      </c>
      <c r="H3643" t="s">
        <v>1189</v>
      </c>
      <c r="I3643" t="s">
        <v>275</v>
      </c>
      <c r="J3643" t="s">
        <v>228</v>
      </c>
      <c r="K3643" t="s">
        <v>1195</v>
      </c>
      <c r="M3643" t="s">
        <v>228</v>
      </c>
      <c r="N3643" t="s">
        <v>236</v>
      </c>
      <c r="O3643">
        <v>6.2</v>
      </c>
      <c r="P3643" t="s">
        <v>518</v>
      </c>
      <c r="Q3643" s="27">
        <f>O3643/'Transportation Calcs'!$B$64</f>
        <v>1.5405546617044695E-4</v>
      </c>
      <c r="T3643" t="s">
        <v>1200</v>
      </c>
    </row>
    <row r="3644" spans="2:20" hidden="1" x14ac:dyDescent="0.45">
      <c r="C3644" s="29" t="s">
        <v>3074</v>
      </c>
      <c r="D3644" s="29" t="s">
        <v>196</v>
      </c>
      <c r="F3644" t="s">
        <v>1203</v>
      </c>
      <c r="G3644" t="s">
        <v>1204</v>
      </c>
      <c r="H3644" t="s">
        <v>1189</v>
      </c>
      <c r="I3644" t="s">
        <v>275</v>
      </c>
      <c r="J3644" t="s">
        <v>228</v>
      </c>
      <c r="K3644" t="s">
        <v>1195</v>
      </c>
      <c r="M3644" t="s">
        <v>228</v>
      </c>
      <c r="N3644" t="s">
        <v>246</v>
      </c>
      <c r="O3644">
        <v>0.47</v>
      </c>
      <c r="P3644" t="s">
        <v>1363</v>
      </c>
      <c r="Q3644"/>
      <c r="T3644" t="s">
        <v>1197</v>
      </c>
    </row>
    <row r="3645" spans="2:20" hidden="1" x14ac:dyDescent="0.45">
      <c r="C3645" s="29" t="s">
        <v>3074</v>
      </c>
      <c r="D3645" s="29" t="s">
        <v>196</v>
      </c>
      <c r="F3645" t="s">
        <v>1203</v>
      </c>
      <c r="G3645" t="s">
        <v>1204</v>
      </c>
      <c r="H3645" t="s">
        <v>1189</v>
      </c>
      <c r="I3645" t="s">
        <v>275</v>
      </c>
      <c r="J3645" t="s">
        <v>228</v>
      </c>
      <c r="K3645" t="s">
        <v>1195</v>
      </c>
      <c r="M3645" t="s">
        <v>228</v>
      </c>
      <c r="N3645" t="s">
        <v>246</v>
      </c>
      <c r="O3645">
        <v>0.47</v>
      </c>
      <c r="P3645" t="s">
        <v>1363</v>
      </c>
      <c r="Q3645"/>
      <c r="T3645" t="s">
        <v>1197</v>
      </c>
    </row>
    <row r="3646" spans="2:20" hidden="1" x14ac:dyDescent="0.45">
      <c r="C3646" s="29" t="s">
        <v>3074</v>
      </c>
      <c r="D3646" s="29" t="s">
        <v>196</v>
      </c>
      <c r="F3646" t="s">
        <v>1203</v>
      </c>
      <c r="G3646" t="s">
        <v>1204</v>
      </c>
      <c r="H3646" t="s">
        <v>1189</v>
      </c>
      <c r="I3646" t="s">
        <v>275</v>
      </c>
      <c r="J3646" t="s">
        <v>228</v>
      </c>
      <c r="K3646" t="s">
        <v>1195</v>
      </c>
      <c r="M3646" t="s">
        <v>228</v>
      </c>
      <c r="N3646" t="s">
        <v>267</v>
      </c>
      <c r="O3646">
        <v>1.2</v>
      </c>
      <c r="P3646" t="s">
        <v>1190</v>
      </c>
      <c r="Q3646" s="27">
        <f>O3646/('Transportation Calcs'!$B$64*1000)</f>
        <v>2.9817187000731663E-8</v>
      </c>
      <c r="T3646" t="s">
        <v>1198</v>
      </c>
    </row>
    <row r="3647" spans="2:20" hidden="1" x14ac:dyDescent="0.45">
      <c r="C3647" s="29" t="s">
        <v>3074</v>
      </c>
      <c r="D3647" s="29" t="s">
        <v>196</v>
      </c>
      <c r="F3647" t="s">
        <v>1203</v>
      </c>
      <c r="G3647" t="s">
        <v>1204</v>
      </c>
      <c r="H3647" t="s">
        <v>1189</v>
      </c>
      <c r="I3647" t="s">
        <v>275</v>
      </c>
      <c r="J3647" t="s">
        <v>228</v>
      </c>
      <c r="K3647" t="s">
        <v>1195</v>
      </c>
      <c r="M3647" t="s">
        <v>228</v>
      </c>
      <c r="N3647" t="s">
        <v>259</v>
      </c>
      <c r="O3647">
        <v>0.14000000000000001</v>
      </c>
      <c r="P3647" t="s">
        <v>1196</v>
      </c>
      <c r="Q3647"/>
      <c r="T3647" t="s">
        <v>1197</v>
      </c>
    </row>
    <row r="3648" spans="2:20" hidden="1" x14ac:dyDescent="0.45">
      <c r="C3648" s="29" t="s">
        <v>3074</v>
      </c>
      <c r="D3648" s="29" t="s">
        <v>196</v>
      </c>
      <c r="F3648" t="s">
        <v>1203</v>
      </c>
      <c r="G3648" t="s">
        <v>1204</v>
      </c>
      <c r="H3648" t="s">
        <v>1189</v>
      </c>
      <c r="I3648" t="s">
        <v>275</v>
      </c>
      <c r="J3648" t="s">
        <v>228</v>
      </c>
      <c r="K3648" t="s">
        <v>1195</v>
      </c>
      <c r="M3648" t="s">
        <v>228</v>
      </c>
      <c r="N3648" t="s">
        <v>259</v>
      </c>
      <c r="O3648">
        <v>0.14000000000000001</v>
      </c>
      <c r="P3648" t="s">
        <v>1196</v>
      </c>
      <c r="Q3648"/>
      <c r="T3648" t="s">
        <v>1197</v>
      </c>
    </row>
    <row r="3649" spans="2:20" hidden="1" x14ac:dyDescent="0.45">
      <c r="C3649" s="29" t="s">
        <v>3074</v>
      </c>
      <c r="D3649" s="29" t="s">
        <v>196</v>
      </c>
      <c r="F3649" t="s">
        <v>1203</v>
      </c>
      <c r="G3649" t="s">
        <v>1204</v>
      </c>
      <c r="H3649" t="s">
        <v>1189</v>
      </c>
      <c r="I3649" t="s">
        <v>275</v>
      </c>
      <c r="J3649" t="s">
        <v>228</v>
      </c>
      <c r="K3649" t="s">
        <v>1195</v>
      </c>
      <c r="M3649" t="s">
        <v>228</v>
      </c>
      <c r="N3649" t="s">
        <v>291</v>
      </c>
      <c r="O3649">
        <v>0.56999999999999995</v>
      </c>
      <c r="P3649" t="s">
        <v>1196</v>
      </c>
      <c r="Q3649"/>
      <c r="T3649" t="s">
        <v>1197</v>
      </c>
    </row>
    <row r="3650" spans="2:20" hidden="1" x14ac:dyDescent="0.45">
      <c r="C3650" s="29" t="s">
        <v>3074</v>
      </c>
      <c r="D3650" s="29" t="s">
        <v>196</v>
      </c>
      <c r="F3650" t="s">
        <v>1203</v>
      </c>
      <c r="G3650" t="s">
        <v>1204</v>
      </c>
      <c r="H3650" t="s">
        <v>1189</v>
      </c>
      <c r="I3650" t="s">
        <v>275</v>
      </c>
      <c r="J3650" t="s">
        <v>228</v>
      </c>
      <c r="K3650" t="s">
        <v>1195</v>
      </c>
      <c r="M3650" t="s">
        <v>228</v>
      </c>
      <c r="N3650" t="s">
        <v>242</v>
      </c>
      <c r="O3650">
        <v>0.72</v>
      </c>
      <c r="P3650" t="s">
        <v>1190</v>
      </c>
      <c r="Q3650" s="27">
        <f>O3650/('Transportation Calcs'!$B$64*1000)</f>
        <v>1.7890312200438998E-8</v>
      </c>
      <c r="T3650" t="s">
        <v>1198</v>
      </c>
    </row>
    <row r="3651" spans="2:20" hidden="1" x14ac:dyDescent="0.45">
      <c r="C3651" s="29" t="s">
        <v>3074</v>
      </c>
      <c r="D3651" s="29" t="s">
        <v>196</v>
      </c>
      <c r="F3651" t="s">
        <v>1203</v>
      </c>
      <c r="G3651" t="s">
        <v>1204</v>
      </c>
      <c r="H3651" t="s">
        <v>1189</v>
      </c>
      <c r="I3651" t="s">
        <v>275</v>
      </c>
      <c r="J3651" t="s">
        <v>228</v>
      </c>
      <c r="K3651" t="s">
        <v>1195</v>
      </c>
      <c r="M3651" t="s">
        <v>228</v>
      </c>
      <c r="N3651" t="s">
        <v>233</v>
      </c>
      <c r="O3651">
        <v>0.05</v>
      </c>
      <c r="P3651" t="s">
        <v>1190</v>
      </c>
      <c r="Q3651" s="27">
        <f>O3651/('Transportation Calcs'!$B$64*1000)</f>
        <v>1.242382791697153E-9</v>
      </c>
      <c r="T3651" t="s">
        <v>1198</v>
      </c>
    </row>
    <row r="3652" spans="2:20" hidden="1" x14ac:dyDescent="0.45">
      <c r="C3652" s="29" t="s">
        <v>3074</v>
      </c>
      <c r="D3652" s="29" t="s">
        <v>196</v>
      </c>
      <c r="F3652" t="s">
        <v>1203</v>
      </c>
      <c r="G3652" t="s">
        <v>1204</v>
      </c>
      <c r="H3652" t="s">
        <v>1189</v>
      </c>
      <c r="I3652" t="s">
        <v>275</v>
      </c>
      <c r="J3652" t="s">
        <v>228</v>
      </c>
      <c r="K3652" t="s">
        <v>1195</v>
      </c>
      <c r="M3652" t="s">
        <v>228</v>
      </c>
      <c r="N3652" t="s">
        <v>233</v>
      </c>
      <c r="O3652">
        <v>0.05</v>
      </c>
      <c r="P3652" t="s">
        <v>1190</v>
      </c>
      <c r="Q3652" s="27">
        <f>O3652/('Transportation Calcs'!$B$64*1000)</f>
        <v>1.242382791697153E-9</v>
      </c>
      <c r="T3652" t="s">
        <v>1198</v>
      </c>
    </row>
    <row r="3653" spans="2:20" hidden="1" x14ac:dyDescent="0.45">
      <c r="B3653" s="29" t="s">
        <v>25</v>
      </c>
      <c r="C3653" s="29" t="s">
        <v>60</v>
      </c>
      <c r="D3653" s="29" t="s">
        <v>51</v>
      </c>
      <c r="F3653" t="s">
        <v>1215</v>
      </c>
      <c r="G3653" t="s">
        <v>1216</v>
      </c>
      <c r="H3653" t="s">
        <v>1217</v>
      </c>
      <c r="I3653" t="s">
        <v>225</v>
      </c>
      <c r="J3653" t="s">
        <v>1218</v>
      </c>
      <c r="K3653" t="s">
        <v>1219</v>
      </c>
      <c r="M3653" t="s">
        <v>228</v>
      </c>
      <c r="N3653" t="s">
        <v>25</v>
      </c>
      <c r="O3653">
        <v>570</v>
      </c>
      <c r="P3653" t="s">
        <v>237</v>
      </c>
      <c r="Q3653">
        <f>O3653/'Building Calcs'!$B$2</f>
        <v>6.0138183599340006E-4</v>
      </c>
      <c r="R3653">
        <v>50</v>
      </c>
      <c r="S3653">
        <v>4000</v>
      </c>
      <c r="T3653" t="s">
        <v>1230</v>
      </c>
    </row>
    <row r="3654" spans="2:20" hidden="1" x14ac:dyDescent="0.45">
      <c r="C3654" s="29" t="s">
        <v>60</v>
      </c>
      <c r="D3654" s="29" t="s">
        <v>51</v>
      </c>
      <c r="F3654" t="s">
        <v>1215</v>
      </c>
      <c r="G3654" t="s">
        <v>1216</v>
      </c>
      <c r="H3654" t="s">
        <v>1217</v>
      </c>
      <c r="I3654" t="s">
        <v>225</v>
      </c>
      <c r="J3654" t="s">
        <v>1218</v>
      </c>
      <c r="K3654" t="s">
        <v>1219</v>
      </c>
      <c r="M3654" t="s">
        <v>228</v>
      </c>
      <c r="N3654" t="s">
        <v>233</v>
      </c>
      <c r="O3654">
        <v>0.19</v>
      </c>
      <c r="P3654" t="s">
        <v>234</v>
      </c>
      <c r="Q3654"/>
      <c r="R3654">
        <v>0.05</v>
      </c>
      <c r="S3654">
        <v>12</v>
      </c>
      <c r="T3654" t="s">
        <v>433</v>
      </c>
    </row>
    <row r="3655" spans="2:20" hidden="1" x14ac:dyDescent="0.45">
      <c r="C3655" s="29" t="s">
        <v>60</v>
      </c>
      <c r="D3655" s="29" t="s">
        <v>51</v>
      </c>
      <c r="F3655" t="s">
        <v>1215</v>
      </c>
      <c r="G3655" t="s">
        <v>1216</v>
      </c>
      <c r="H3655" t="s">
        <v>1217</v>
      </c>
      <c r="I3655" t="s">
        <v>225</v>
      </c>
      <c r="J3655" t="s">
        <v>1218</v>
      </c>
      <c r="K3655" t="s">
        <v>1219</v>
      </c>
      <c r="M3655" t="s">
        <v>228</v>
      </c>
      <c r="N3655" t="s">
        <v>259</v>
      </c>
      <c r="O3655">
        <v>5</v>
      </c>
      <c r="P3655" t="s">
        <v>257</v>
      </c>
      <c r="Q3655"/>
      <c r="R3655">
        <v>0.1</v>
      </c>
      <c r="S3655">
        <v>30</v>
      </c>
      <c r="T3655" t="s">
        <v>373</v>
      </c>
    </row>
    <row r="3656" spans="2:20" hidden="1" x14ac:dyDescent="0.45">
      <c r="C3656" s="29" t="s">
        <v>60</v>
      </c>
      <c r="D3656" s="29" t="s">
        <v>51</v>
      </c>
      <c r="F3656" t="s">
        <v>1215</v>
      </c>
      <c r="G3656" t="s">
        <v>1216</v>
      </c>
      <c r="H3656" t="s">
        <v>1217</v>
      </c>
      <c r="I3656" t="s">
        <v>225</v>
      </c>
      <c r="J3656" t="s">
        <v>1218</v>
      </c>
      <c r="K3656" t="s">
        <v>1219</v>
      </c>
      <c r="M3656" t="s">
        <v>228</v>
      </c>
      <c r="N3656" t="s">
        <v>240</v>
      </c>
      <c r="O3656">
        <v>27</v>
      </c>
      <c r="P3656" t="s">
        <v>234</v>
      </c>
      <c r="Q3656"/>
      <c r="R3656">
        <v>0.5</v>
      </c>
      <c r="S3656">
        <v>118</v>
      </c>
      <c r="T3656" t="s">
        <v>1220</v>
      </c>
    </row>
    <row r="3657" spans="2:20" hidden="1" x14ac:dyDescent="0.45">
      <c r="B3657" s="29" t="s">
        <v>24</v>
      </c>
      <c r="C3657" s="29" t="s">
        <v>60</v>
      </c>
      <c r="D3657" s="29" t="s">
        <v>51</v>
      </c>
      <c r="F3657" t="s">
        <v>1215</v>
      </c>
      <c r="G3657" t="s">
        <v>1216</v>
      </c>
      <c r="H3657" t="s">
        <v>1217</v>
      </c>
      <c r="I3657" t="s">
        <v>225</v>
      </c>
      <c r="J3657" t="s">
        <v>1218</v>
      </c>
      <c r="K3657" t="s">
        <v>1219</v>
      </c>
      <c r="M3657" t="s">
        <v>228</v>
      </c>
      <c r="N3657" t="s">
        <v>261</v>
      </c>
      <c r="O3657">
        <v>300</v>
      </c>
      <c r="P3657" t="s">
        <v>237</v>
      </c>
      <c r="Q3657">
        <f>O3657/'Building Calcs'!$B$2</f>
        <v>3.16516755786E-4</v>
      </c>
      <c r="R3657">
        <v>5</v>
      </c>
      <c r="S3657">
        <v>500</v>
      </c>
      <c r="T3657" t="s">
        <v>361</v>
      </c>
    </row>
    <row r="3658" spans="2:20" hidden="1" x14ac:dyDescent="0.45">
      <c r="B3658" s="29" t="s">
        <v>30</v>
      </c>
      <c r="C3658" s="29" t="s">
        <v>60</v>
      </c>
      <c r="D3658" s="29" t="s">
        <v>51</v>
      </c>
      <c r="F3658" t="s">
        <v>1215</v>
      </c>
      <c r="G3658" t="s">
        <v>1216</v>
      </c>
      <c r="H3658" t="s">
        <v>1217</v>
      </c>
      <c r="I3658" t="s">
        <v>225</v>
      </c>
      <c r="J3658" t="s">
        <v>1218</v>
      </c>
      <c r="K3658" t="s">
        <v>1219</v>
      </c>
      <c r="M3658" t="s">
        <v>228</v>
      </c>
      <c r="N3658" t="s">
        <v>30</v>
      </c>
      <c r="O3658">
        <v>28</v>
      </c>
      <c r="P3658" t="s">
        <v>229</v>
      </c>
      <c r="Q3658"/>
      <c r="R3658">
        <v>11</v>
      </c>
      <c r="S3658">
        <v>39</v>
      </c>
      <c r="T3658" t="s">
        <v>1231</v>
      </c>
    </row>
    <row r="3659" spans="2:20" hidden="1" x14ac:dyDescent="0.45">
      <c r="B3659" s="29" t="s">
        <v>30</v>
      </c>
      <c r="C3659" s="29" t="s">
        <v>60</v>
      </c>
      <c r="D3659" s="29" t="s">
        <v>45</v>
      </c>
      <c r="F3659" t="s">
        <v>1215</v>
      </c>
      <c r="G3659" t="s">
        <v>1216</v>
      </c>
      <c r="H3659" t="s">
        <v>1221</v>
      </c>
      <c r="I3659" t="s">
        <v>225</v>
      </c>
      <c r="J3659" t="s">
        <v>1222</v>
      </c>
      <c r="K3659" t="s">
        <v>1223</v>
      </c>
      <c r="M3659" t="s">
        <v>228</v>
      </c>
      <c r="N3659" t="s">
        <v>30</v>
      </c>
      <c r="O3659">
        <v>6.4</v>
      </c>
      <c r="P3659" t="s">
        <v>229</v>
      </c>
      <c r="Q3659"/>
      <c r="R3659">
        <v>2</v>
      </c>
      <c r="S3659">
        <v>26</v>
      </c>
      <c r="T3659" t="s">
        <v>1236</v>
      </c>
    </row>
    <row r="3660" spans="2:20" hidden="1" x14ac:dyDescent="0.45">
      <c r="C3660" s="29" t="s">
        <v>60</v>
      </c>
      <c r="D3660" s="29" t="s">
        <v>51</v>
      </c>
      <c r="F3660" t="s">
        <v>1215</v>
      </c>
      <c r="G3660" t="s">
        <v>1216</v>
      </c>
      <c r="H3660" t="s">
        <v>1217</v>
      </c>
      <c r="I3660" t="s">
        <v>225</v>
      </c>
      <c r="J3660" t="s">
        <v>1218</v>
      </c>
      <c r="K3660" t="s">
        <v>1219</v>
      </c>
      <c r="M3660" t="s">
        <v>228</v>
      </c>
      <c r="N3660" t="s">
        <v>246</v>
      </c>
      <c r="O3660">
        <v>100</v>
      </c>
      <c r="P3660" t="s">
        <v>247</v>
      </c>
      <c r="Q3660"/>
      <c r="R3660">
        <v>30</v>
      </c>
      <c r="S3660">
        <v>500</v>
      </c>
      <c r="T3660" t="s">
        <v>376</v>
      </c>
    </row>
    <row r="3661" spans="2:20" hidden="1" x14ac:dyDescent="0.45">
      <c r="C3661" s="29" t="s">
        <v>60</v>
      </c>
      <c r="D3661" s="29" t="s">
        <v>51</v>
      </c>
      <c r="F3661" t="s">
        <v>1215</v>
      </c>
      <c r="G3661" t="s">
        <v>1216</v>
      </c>
      <c r="H3661" t="s">
        <v>1217</v>
      </c>
      <c r="I3661" t="s">
        <v>225</v>
      </c>
      <c r="J3661" t="s">
        <v>1218</v>
      </c>
      <c r="K3661" t="s">
        <v>1219</v>
      </c>
      <c r="M3661" t="s">
        <v>228</v>
      </c>
      <c r="N3661" t="s">
        <v>264</v>
      </c>
      <c r="O3661">
        <v>10</v>
      </c>
      <c r="P3661" t="s">
        <v>234</v>
      </c>
      <c r="Q3661"/>
      <c r="R3661">
        <v>5</v>
      </c>
      <c r="S3661">
        <v>20</v>
      </c>
      <c r="T3661" t="s">
        <v>348</v>
      </c>
    </row>
    <row r="3662" spans="2:20" hidden="1" x14ac:dyDescent="0.45">
      <c r="C3662" s="29" t="s">
        <v>60</v>
      </c>
      <c r="D3662" s="29" t="s">
        <v>45</v>
      </c>
      <c r="F3662" t="s">
        <v>1215</v>
      </c>
      <c r="G3662" t="s">
        <v>1216</v>
      </c>
      <c r="H3662" t="s">
        <v>1221</v>
      </c>
      <c r="I3662" t="s">
        <v>225</v>
      </c>
      <c r="J3662" t="s">
        <v>1222</v>
      </c>
      <c r="K3662" t="s">
        <v>1223</v>
      </c>
      <c r="M3662" t="s">
        <v>228</v>
      </c>
      <c r="N3662" t="s">
        <v>253</v>
      </c>
      <c r="O3662">
        <v>1</v>
      </c>
      <c r="P3662" t="s">
        <v>234</v>
      </c>
      <c r="Q3662"/>
      <c r="R3662">
        <v>0.5</v>
      </c>
      <c r="S3662">
        <v>1.5</v>
      </c>
      <c r="T3662" t="s">
        <v>1224</v>
      </c>
    </row>
    <row r="3663" spans="2:20" hidden="1" x14ac:dyDescent="0.45">
      <c r="C3663" s="29" t="s">
        <v>60</v>
      </c>
      <c r="D3663" s="29" t="s">
        <v>51</v>
      </c>
      <c r="F3663" t="s">
        <v>1215</v>
      </c>
      <c r="G3663" t="s">
        <v>1216</v>
      </c>
      <c r="H3663" t="s">
        <v>1217</v>
      </c>
      <c r="I3663" t="s">
        <v>225</v>
      </c>
      <c r="J3663" t="s">
        <v>1218</v>
      </c>
      <c r="K3663" t="s">
        <v>1219</v>
      </c>
      <c r="M3663" t="s">
        <v>228</v>
      </c>
      <c r="N3663" t="s">
        <v>253</v>
      </c>
      <c r="O3663">
        <v>13</v>
      </c>
      <c r="P3663" t="s">
        <v>234</v>
      </c>
      <c r="Q3663"/>
      <c r="R3663">
        <v>0.5</v>
      </c>
      <c r="S3663">
        <v>87</v>
      </c>
      <c r="T3663" t="s">
        <v>1228</v>
      </c>
    </row>
    <row r="3664" spans="2:20" hidden="1" x14ac:dyDescent="0.45">
      <c r="C3664" s="29" t="s">
        <v>60</v>
      </c>
      <c r="D3664" s="29" t="s">
        <v>45</v>
      </c>
      <c r="F3664" t="s">
        <v>1215</v>
      </c>
      <c r="G3664" t="s">
        <v>1216</v>
      </c>
      <c r="H3664" t="s">
        <v>1221</v>
      </c>
      <c r="I3664" t="s">
        <v>225</v>
      </c>
      <c r="J3664" t="s">
        <v>1222</v>
      </c>
      <c r="K3664" t="s">
        <v>1223</v>
      </c>
      <c r="M3664" t="s">
        <v>228</v>
      </c>
      <c r="N3664" t="s">
        <v>242</v>
      </c>
      <c r="O3664">
        <v>6</v>
      </c>
      <c r="P3664" t="s">
        <v>234</v>
      </c>
      <c r="Q3664"/>
      <c r="R3664">
        <v>2</v>
      </c>
      <c r="S3664">
        <v>18</v>
      </c>
      <c r="T3664" t="s">
        <v>1224</v>
      </c>
    </row>
    <row r="3665" spans="2:20" hidden="1" x14ac:dyDescent="0.45">
      <c r="B3665" s="29" t="s">
        <v>26</v>
      </c>
      <c r="C3665" s="29" t="s">
        <v>60</v>
      </c>
      <c r="D3665" s="29" t="s">
        <v>45</v>
      </c>
      <c r="F3665" t="s">
        <v>1215</v>
      </c>
      <c r="G3665" t="s">
        <v>1216</v>
      </c>
      <c r="H3665" t="s">
        <v>1221</v>
      </c>
      <c r="I3665" t="s">
        <v>225</v>
      </c>
      <c r="J3665" t="s">
        <v>1222</v>
      </c>
      <c r="K3665" t="s">
        <v>1223</v>
      </c>
      <c r="M3665" t="s">
        <v>228</v>
      </c>
      <c r="N3665" t="s">
        <v>26</v>
      </c>
      <c r="O3665">
        <v>165</v>
      </c>
      <c r="P3665" t="s">
        <v>237</v>
      </c>
      <c r="Q3665">
        <f>O3665/'Building Calcs'!$B$2</f>
        <v>1.740842156823E-4</v>
      </c>
      <c r="R3665">
        <v>100</v>
      </c>
      <c r="S3665">
        <v>250</v>
      </c>
      <c r="T3665" t="s">
        <v>1254</v>
      </c>
    </row>
    <row r="3666" spans="2:20" hidden="1" x14ac:dyDescent="0.45">
      <c r="C3666" s="29" t="s">
        <v>60</v>
      </c>
      <c r="D3666" s="29" t="s">
        <v>45</v>
      </c>
      <c r="F3666" t="s">
        <v>1215</v>
      </c>
      <c r="G3666" t="s">
        <v>1216</v>
      </c>
      <c r="H3666" t="s">
        <v>1221</v>
      </c>
      <c r="I3666" t="s">
        <v>225</v>
      </c>
      <c r="J3666" t="s">
        <v>1222</v>
      </c>
      <c r="K3666" t="s">
        <v>1223</v>
      </c>
      <c r="M3666" t="s">
        <v>228</v>
      </c>
      <c r="N3666" t="s">
        <v>279</v>
      </c>
      <c r="O3666">
        <v>37</v>
      </c>
      <c r="P3666" t="s">
        <v>234</v>
      </c>
      <c r="Q3666"/>
      <c r="R3666">
        <v>3.7</v>
      </c>
      <c r="S3666">
        <v>74</v>
      </c>
      <c r="T3666" t="s">
        <v>1224</v>
      </c>
    </row>
    <row r="3667" spans="2:20" hidden="1" x14ac:dyDescent="0.45">
      <c r="C3667" s="29" t="s">
        <v>60</v>
      </c>
      <c r="D3667" s="29" t="s">
        <v>51</v>
      </c>
      <c r="F3667" t="s">
        <v>1215</v>
      </c>
      <c r="G3667" t="s">
        <v>1216</v>
      </c>
      <c r="H3667" t="s">
        <v>1225</v>
      </c>
      <c r="I3667" t="s">
        <v>225</v>
      </c>
      <c r="J3667" t="s">
        <v>1226</v>
      </c>
      <c r="K3667" t="s">
        <v>1219</v>
      </c>
      <c r="M3667" t="s">
        <v>228</v>
      </c>
      <c r="N3667" t="s">
        <v>264</v>
      </c>
      <c r="O3667">
        <v>10</v>
      </c>
      <c r="P3667" t="s">
        <v>234</v>
      </c>
      <c r="Q3667"/>
      <c r="R3667">
        <v>5</v>
      </c>
      <c r="S3667">
        <v>20</v>
      </c>
      <c r="T3667" t="s">
        <v>348</v>
      </c>
    </row>
    <row r="3668" spans="2:20" hidden="1" x14ac:dyDescent="0.45">
      <c r="C3668" s="29" t="s">
        <v>60</v>
      </c>
      <c r="D3668" s="29" t="s">
        <v>51</v>
      </c>
      <c r="F3668" t="s">
        <v>1215</v>
      </c>
      <c r="G3668" t="s">
        <v>1216</v>
      </c>
      <c r="H3668" t="s">
        <v>1225</v>
      </c>
      <c r="I3668" t="s">
        <v>225</v>
      </c>
      <c r="J3668" t="s">
        <v>1226</v>
      </c>
      <c r="K3668" t="s">
        <v>1219</v>
      </c>
      <c r="M3668" t="s">
        <v>228</v>
      </c>
      <c r="N3668" t="s">
        <v>279</v>
      </c>
      <c r="O3668">
        <v>2</v>
      </c>
      <c r="P3668" t="s">
        <v>234</v>
      </c>
      <c r="Q3668"/>
      <c r="R3668">
        <v>0.5</v>
      </c>
      <c r="S3668">
        <v>16</v>
      </c>
      <c r="T3668" t="s">
        <v>1228</v>
      </c>
    </row>
    <row r="3669" spans="2:20" hidden="1" x14ac:dyDescent="0.45">
      <c r="C3669" s="29" t="s">
        <v>60</v>
      </c>
      <c r="D3669" s="29" t="s">
        <v>51</v>
      </c>
      <c r="F3669" t="s">
        <v>1215</v>
      </c>
      <c r="G3669" t="s">
        <v>1216</v>
      </c>
      <c r="H3669" t="s">
        <v>1225</v>
      </c>
      <c r="I3669" t="s">
        <v>225</v>
      </c>
      <c r="J3669" t="s">
        <v>1226</v>
      </c>
      <c r="K3669" t="s">
        <v>1219</v>
      </c>
      <c r="M3669" t="s">
        <v>228</v>
      </c>
      <c r="N3669" t="s">
        <v>267</v>
      </c>
      <c r="O3669">
        <v>512</v>
      </c>
      <c r="P3669" t="s">
        <v>234</v>
      </c>
      <c r="Q3669"/>
      <c r="R3669">
        <v>80</v>
      </c>
      <c r="S3669">
        <v>1300</v>
      </c>
      <c r="T3669" t="s">
        <v>1220</v>
      </c>
    </row>
    <row r="3670" spans="2:20" hidden="1" x14ac:dyDescent="0.45">
      <c r="C3670" s="29" t="s">
        <v>60</v>
      </c>
      <c r="D3670" s="29" t="s">
        <v>51</v>
      </c>
      <c r="F3670" t="s">
        <v>1215</v>
      </c>
      <c r="G3670" t="s">
        <v>1216</v>
      </c>
      <c r="H3670" t="s">
        <v>1225</v>
      </c>
      <c r="I3670" t="s">
        <v>225</v>
      </c>
      <c r="J3670" t="s">
        <v>1226</v>
      </c>
      <c r="K3670" t="s">
        <v>1219</v>
      </c>
      <c r="M3670" t="s">
        <v>228</v>
      </c>
      <c r="N3670" t="s">
        <v>262</v>
      </c>
      <c r="O3670">
        <v>0.56000000000000005</v>
      </c>
      <c r="P3670" t="s">
        <v>234</v>
      </c>
      <c r="Q3670"/>
      <c r="R3670">
        <v>0.2</v>
      </c>
      <c r="S3670">
        <v>1</v>
      </c>
      <c r="T3670" t="s">
        <v>433</v>
      </c>
    </row>
    <row r="3671" spans="2:20" hidden="1" x14ac:dyDescent="0.45">
      <c r="C3671" s="29" t="s">
        <v>60</v>
      </c>
      <c r="D3671" s="29" t="s">
        <v>51</v>
      </c>
      <c r="F3671" t="s">
        <v>1215</v>
      </c>
      <c r="G3671" t="s">
        <v>1216</v>
      </c>
      <c r="H3671" t="s">
        <v>1225</v>
      </c>
      <c r="I3671" t="s">
        <v>225</v>
      </c>
      <c r="J3671" t="s">
        <v>1226</v>
      </c>
      <c r="K3671" t="s">
        <v>1219</v>
      </c>
      <c r="M3671" t="s">
        <v>228</v>
      </c>
      <c r="N3671" t="s">
        <v>358</v>
      </c>
      <c r="O3671">
        <v>5</v>
      </c>
      <c r="P3671" t="s">
        <v>234</v>
      </c>
      <c r="Q3671"/>
      <c r="R3671">
        <v>2</v>
      </c>
      <c r="S3671">
        <v>10</v>
      </c>
      <c r="T3671" t="s">
        <v>348</v>
      </c>
    </row>
    <row r="3672" spans="2:20" hidden="1" x14ac:dyDescent="0.45">
      <c r="C3672" s="29" t="s">
        <v>60</v>
      </c>
      <c r="D3672" s="29" t="s">
        <v>51</v>
      </c>
      <c r="F3672" t="s">
        <v>1215</v>
      </c>
      <c r="G3672" t="s">
        <v>1216</v>
      </c>
      <c r="H3672" t="s">
        <v>1225</v>
      </c>
      <c r="I3672" t="s">
        <v>225</v>
      </c>
      <c r="J3672" t="s">
        <v>1226</v>
      </c>
      <c r="K3672" t="s">
        <v>1219</v>
      </c>
      <c r="M3672" t="s">
        <v>228</v>
      </c>
      <c r="N3672" t="s">
        <v>358</v>
      </c>
      <c r="O3672">
        <v>5</v>
      </c>
      <c r="P3672" t="s">
        <v>234</v>
      </c>
      <c r="Q3672"/>
      <c r="R3672">
        <v>2</v>
      </c>
      <c r="S3672">
        <v>10</v>
      </c>
      <c r="T3672" t="s">
        <v>348</v>
      </c>
    </row>
    <row r="3673" spans="2:20" hidden="1" x14ac:dyDescent="0.45">
      <c r="C3673" s="29" t="s">
        <v>60</v>
      </c>
      <c r="D3673" s="29" t="s">
        <v>51</v>
      </c>
      <c r="F3673" t="s">
        <v>1215</v>
      </c>
      <c r="G3673" t="s">
        <v>1216</v>
      </c>
      <c r="H3673" t="s">
        <v>1225</v>
      </c>
      <c r="I3673" t="s">
        <v>225</v>
      </c>
      <c r="J3673" t="s">
        <v>1226</v>
      </c>
      <c r="K3673" t="s">
        <v>1219</v>
      </c>
      <c r="M3673" t="s">
        <v>228</v>
      </c>
      <c r="N3673" t="s">
        <v>249</v>
      </c>
      <c r="O3673">
        <v>16</v>
      </c>
      <c r="P3673" t="s">
        <v>234</v>
      </c>
      <c r="Q3673"/>
      <c r="R3673">
        <v>8</v>
      </c>
      <c r="S3673">
        <v>32</v>
      </c>
      <c r="T3673" t="s">
        <v>348</v>
      </c>
    </row>
    <row r="3674" spans="2:20" hidden="1" x14ac:dyDescent="0.45">
      <c r="C3674" s="29" t="s">
        <v>60</v>
      </c>
      <c r="D3674" s="29" t="s">
        <v>51</v>
      </c>
      <c r="F3674" t="s">
        <v>1215</v>
      </c>
      <c r="G3674" t="s">
        <v>1216</v>
      </c>
      <c r="H3674" t="s">
        <v>1225</v>
      </c>
      <c r="I3674" t="s">
        <v>225</v>
      </c>
      <c r="J3674" t="s">
        <v>1226</v>
      </c>
      <c r="K3674" t="s">
        <v>1219</v>
      </c>
      <c r="M3674" t="s">
        <v>228</v>
      </c>
      <c r="N3674" t="s">
        <v>291</v>
      </c>
      <c r="O3674">
        <v>7.0000000000000001E-3</v>
      </c>
      <c r="P3674" t="s">
        <v>257</v>
      </c>
      <c r="Q3674"/>
      <c r="R3674">
        <v>6.9999999999999999E-4</v>
      </c>
      <c r="S3674">
        <v>7.0000000000000007E-2</v>
      </c>
      <c r="T3674" t="s">
        <v>376</v>
      </c>
    </row>
    <row r="3675" spans="2:20" hidden="1" x14ac:dyDescent="0.45">
      <c r="C3675" s="29" t="s">
        <v>60</v>
      </c>
      <c r="D3675" s="29" t="s">
        <v>51</v>
      </c>
      <c r="F3675" t="s">
        <v>1215</v>
      </c>
      <c r="G3675" t="s">
        <v>1216</v>
      </c>
      <c r="H3675" t="s">
        <v>1225</v>
      </c>
      <c r="I3675" t="s">
        <v>225</v>
      </c>
      <c r="J3675" t="s">
        <v>1226</v>
      </c>
      <c r="K3675" t="s">
        <v>1219</v>
      </c>
      <c r="M3675" t="s">
        <v>228</v>
      </c>
      <c r="N3675" t="s">
        <v>291</v>
      </c>
      <c r="O3675">
        <v>7.0000000000000001E-3</v>
      </c>
      <c r="P3675" t="s">
        <v>257</v>
      </c>
      <c r="Q3675"/>
      <c r="R3675">
        <v>6.9999999999999999E-4</v>
      </c>
      <c r="S3675">
        <v>7.0000000000000007E-2</v>
      </c>
      <c r="T3675" t="s">
        <v>376</v>
      </c>
    </row>
    <row r="3676" spans="2:20" hidden="1" x14ac:dyDescent="0.45">
      <c r="C3676" s="29" t="s">
        <v>60</v>
      </c>
      <c r="D3676" s="29" t="s">
        <v>51</v>
      </c>
      <c r="F3676" t="s">
        <v>1215</v>
      </c>
      <c r="G3676" t="s">
        <v>1216</v>
      </c>
      <c r="H3676" t="s">
        <v>1225</v>
      </c>
      <c r="I3676" t="s">
        <v>225</v>
      </c>
      <c r="J3676" t="s">
        <v>1226</v>
      </c>
      <c r="K3676" t="s">
        <v>1219</v>
      </c>
      <c r="M3676" t="s">
        <v>228</v>
      </c>
      <c r="N3676" t="s">
        <v>242</v>
      </c>
      <c r="O3676">
        <v>23</v>
      </c>
      <c r="P3676" t="s">
        <v>234</v>
      </c>
      <c r="Q3676"/>
      <c r="R3676">
        <v>1</v>
      </c>
      <c r="S3676">
        <v>100</v>
      </c>
      <c r="T3676" t="s">
        <v>1272</v>
      </c>
    </row>
    <row r="3677" spans="2:20" hidden="1" x14ac:dyDescent="0.45">
      <c r="C3677" s="29" t="s">
        <v>60</v>
      </c>
      <c r="D3677" s="29" t="s">
        <v>51</v>
      </c>
      <c r="F3677" t="s">
        <v>1215</v>
      </c>
      <c r="G3677" t="s">
        <v>1216</v>
      </c>
      <c r="H3677" t="s">
        <v>1225</v>
      </c>
      <c r="I3677" t="s">
        <v>225</v>
      </c>
      <c r="J3677" t="s">
        <v>1226</v>
      </c>
      <c r="K3677" t="s">
        <v>1219</v>
      </c>
      <c r="M3677" t="s">
        <v>228</v>
      </c>
      <c r="N3677" t="s">
        <v>242</v>
      </c>
      <c r="O3677">
        <v>23</v>
      </c>
      <c r="P3677" t="s">
        <v>234</v>
      </c>
      <c r="Q3677"/>
      <c r="R3677">
        <v>1</v>
      </c>
      <c r="S3677">
        <v>100</v>
      </c>
      <c r="T3677" t="s">
        <v>1272</v>
      </c>
    </row>
    <row r="3678" spans="2:20" hidden="1" x14ac:dyDescent="0.45">
      <c r="C3678" s="29" t="s">
        <v>60</v>
      </c>
      <c r="D3678" s="29" t="s">
        <v>51</v>
      </c>
      <c r="F3678" t="s">
        <v>1215</v>
      </c>
      <c r="G3678" t="s">
        <v>1216</v>
      </c>
      <c r="H3678" t="s">
        <v>1225</v>
      </c>
      <c r="I3678" t="s">
        <v>225</v>
      </c>
      <c r="J3678" t="s">
        <v>1226</v>
      </c>
      <c r="K3678" t="s">
        <v>1219</v>
      </c>
      <c r="M3678" t="s">
        <v>228</v>
      </c>
      <c r="N3678" t="s">
        <v>233</v>
      </c>
      <c r="O3678">
        <v>0.19</v>
      </c>
      <c r="P3678" t="s">
        <v>234</v>
      </c>
      <c r="Q3678"/>
      <c r="R3678">
        <v>0.05</v>
      </c>
      <c r="S3678">
        <v>12</v>
      </c>
      <c r="T3678" t="s">
        <v>433</v>
      </c>
    </row>
    <row r="3679" spans="2:20" hidden="1" x14ac:dyDescent="0.45">
      <c r="B3679" s="29" t="s">
        <v>25</v>
      </c>
      <c r="C3679" s="29" t="s">
        <v>60</v>
      </c>
      <c r="D3679" s="29" t="s">
        <v>51</v>
      </c>
      <c r="F3679" t="s">
        <v>1215</v>
      </c>
      <c r="G3679" t="s">
        <v>1216</v>
      </c>
      <c r="H3679" t="s">
        <v>296</v>
      </c>
      <c r="I3679" t="s">
        <v>275</v>
      </c>
      <c r="J3679" t="s">
        <v>228</v>
      </c>
      <c r="K3679" t="s">
        <v>38</v>
      </c>
      <c r="M3679" t="s">
        <v>228</v>
      </c>
      <c r="N3679" t="s">
        <v>25</v>
      </c>
      <c r="O3679">
        <v>570</v>
      </c>
      <c r="P3679" t="s">
        <v>237</v>
      </c>
      <c r="Q3679">
        <f>O3679/'Building Calcs'!$B$2</f>
        <v>6.0138183599340006E-4</v>
      </c>
      <c r="R3679">
        <v>50</v>
      </c>
      <c r="S3679">
        <v>4000</v>
      </c>
      <c r="T3679" t="s">
        <v>1230</v>
      </c>
    </row>
    <row r="3680" spans="2:20" hidden="1" x14ac:dyDescent="0.45">
      <c r="B3680" s="29" t="s">
        <v>30</v>
      </c>
      <c r="C3680" s="29" t="s">
        <v>60</v>
      </c>
      <c r="D3680" s="29" t="s">
        <v>51</v>
      </c>
      <c r="F3680" t="s">
        <v>1215</v>
      </c>
      <c r="G3680" t="s">
        <v>1216</v>
      </c>
      <c r="H3680" t="s">
        <v>296</v>
      </c>
      <c r="I3680" t="s">
        <v>275</v>
      </c>
      <c r="J3680" t="s">
        <v>228</v>
      </c>
      <c r="K3680" t="s">
        <v>38</v>
      </c>
      <c r="M3680" t="s">
        <v>228</v>
      </c>
      <c r="N3680" t="s">
        <v>30</v>
      </c>
      <c r="O3680">
        <v>28</v>
      </c>
      <c r="P3680" t="s">
        <v>229</v>
      </c>
      <c r="Q3680"/>
      <c r="R3680">
        <v>11</v>
      </c>
      <c r="S3680">
        <v>39</v>
      </c>
      <c r="T3680" t="s">
        <v>1231</v>
      </c>
    </row>
    <row r="3681" spans="2:20" hidden="1" x14ac:dyDescent="0.45">
      <c r="C3681" s="29" t="s">
        <v>60</v>
      </c>
      <c r="D3681" s="29" t="s">
        <v>51</v>
      </c>
      <c r="F3681" t="s">
        <v>1215</v>
      </c>
      <c r="G3681" t="s">
        <v>1216</v>
      </c>
      <c r="H3681" t="s">
        <v>296</v>
      </c>
      <c r="I3681" t="s">
        <v>275</v>
      </c>
      <c r="J3681" t="s">
        <v>228</v>
      </c>
      <c r="K3681" t="s">
        <v>38</v>
      </c>
      <c r="M3681" t="s">
        <v>228</v>
      </c>
      <c r="N3681" t="s">
        <v>262</v>
      </c>
      <c r="O3681">
        <v>0.56000000000000005</v>
      </c>
      <c r="P3681" t="s">
        <v>234</v>
      </c>
      <c r="Q3681"/>
      <c r="R3681">
        <v>0.2</v>
      </c>
      <c r="S3681">
        <v>1</v>
      </c>
      <c r="T3681" t="s">
        <v>433</v>
      </c>
    </row>
    <row r="3682" spans="2:20" hidden="1" x14ac:dyDescent="0.45">
      <c r="C3682" s="29" t="s">
        <v>60</v>
      </c>
      <c r="D3682" s="29" t="s">
        <v>45</v>
      </c>
      <c r="F3682" t="s">
        <v>1215</v>
      </c>
      <c r="G3682" t="s">
        <v>1216</v>
      </c>
      <c r="H3682" t="s">
        <v>251</v>
      </c>
      <c r="I3682" t="s">
        <v>225</v>
      </c>
      <c r="J3682" t="s">
        <v>1232</v>
      </c>
      <c r="K3682" t="s">
        <v>1223</v>
      </c>
      <c r="M3682" t="s">
        <v>228</v>
      </c>
      <c r="N3682" t="s">
        <v>236</v>
      </c>
      <c r="O3682">
        <v>200</v>
      </c>
      <c r="P3682" t="s">
        <v>237</v>
      </c>
      <c r="Q3682"/>
      <c r="R3682">
        <v>80</v>
      </c>
      <c r="S3682">
        <v>250</v>
      </c>
      <c r="T3682" t="s">
        <v>377</v>
      </c>
    </row>
    <row r="3683" spans="2:20" hidden="1" x14ac:dyDescent="0.45">
      <c r="B3683" s="29" t="s">
        <v>24</v>
      </c>
      <c r="C3683" s="29" t="s">
        <v>60</v>
      </c>
      <c r="D3683" s="29" t="s">
        <v>51</v>
      </c>
      <c r="F3683" t="s">
        <v>1215</v>
      </c>
      <c r="G3683" t="s">
        <v>1216</v>
      </c>
      <c r="H3683" t="s">
        <v>296</v>
      </c>
      <c r="I3683" t="s">
        <v>275</v>
      </c>
      <c r="J3683" t="s">
        <v>228</v>
      </c>
      <c r="K3683" t="s">
        <v>38</v>
      </c>
      <c r="M3683" t="s">
        <v>228</v>
      </c>
      <c r="N3683" t="s">
        <v>261</v>
      </c>
      <c r="O3683">
        <v>300</v>
      </c>
      <c r="P3683" t="s">
        <v>237</v>
      </c>
      <c r="Q3683">
        <f>O3683/'Building Calcs'!$B$2</f>
        <v>3.16516755786E-4</v>
      </c>
      <c r="R3683">
        <v>5</v>
      </c>
      <c r="S3683">
        <v>500</v>
      </c>
      <c r="T3683" t="s">
        <v>361</v>
      </c>
    </row>
    <row r="3684" spans="2:20" hidden="1" x14ac:dyDescent="0.45">
      <c r="C3684" s="29" t="s">
        <v>60</v>
      </c>
      <c r="D3684" s="29" t="s">
        <v>51</v>
      </c>
      <c r="F3684" t="s">
        <v>1215</v>
      </c>
      <c r="G3684" t="s">
        <v>1216</v>
      </c>
      <c r="H3684" t="s">
        <v>296</v>
      </c>
      <c r="I3684" t="s">
        <v>275</v>
      </c>
      <c r="J3684" t="s">
        <v>228</v>
      </c>
      <c r="K3684" t="s">
        <v>38</v>
      </c>
      <c r="M3684" t="s">
        <v>228</v>
      </c>
      <c r="N3684" t="s">
        <v>253</v>
      </c>
      <c r="O3684">
        <v>13</v>
      </c>
      <c r="P3684" t="s">
        <v>234</v>
      </c>
      <c r="Q3684"/>
      <c r="R3684">
        <v>0.5</v>
      </c>
      <c r="S3684">
        <v>87</v>
      </c>
      <c r="T3684" t="s">
        <v>1228</v>
      </c>
    </row>
    <row r="3685" spans="2:20" hidden="1" x14ac:dyDescent="0.45">
      <c r="C3685" s="29" t="s">
        <v>60</v>
      </c>
      <c r="D3685" s="29" t="s">
        <v>51</v>
      </c>
      <c r="F3685" t="s">
        <v>1215</v>
      </c>
      <c r="G3685" t="s">
        <v>1216</v>
      </c>
      <c r="H3685" t="s">
        <v>296</v>
      </c>
      <c r="I3685" t="s">
        <v>275</v>
      </c>
      <c r="J3685" t="s">
        <v>228</v>
      </c>
      <c r="K3685" t="s">
        <v>38</v>
      </c>
      <c r="M3685" t="s">
        <v>228</v>
      </c>
      <c r="N3685" t="s">
        <v>267</v>
      </c>
      <c r="O3685">
        <v>512</v>
      </c>
      <c r="P3685" t="s">
        <v>234</v>
      </c>
      <c r="Q3685"/>
      <c r="R3685">
        <v>80</v>
      </c>
      <c r="S3685">
        <v>1300</v>
      </c>
      <c r="T3685" t="s">
        <v>1220</v>
      </c>
    </row>
    <row r="3686" spans="2:20" hidden="1" x14ac:dyDescent="0.45">
      <c r="B3686" s="29" t="s">
        <v>24</v>
      </c>
      <c r="C3686" s="29" t="s">
        <v>60</v>
      </c>
      <c r="D3686" s="29" t="s">
        <v>51</v>
      </c>
      <c r="F3686" t="s">
        <v>1215</v>
      </c>
      <c r="G3686" t="s">
        <v>1216</v>
      </c>
      <c r="H3686" t="s">
        <v>1225</v>
      </c>
      <c r="I3686" t="s">
        <v>225</v>
      </c>
      <c r="J3686" t="s">
        <v>1226</v>
      </c>
      <c r="K3686" t="s">
        <v>1219</v>
      </c>
      <c r="M3686" t="s">
        <v>228</v>
      </c>
      <c r="N3686" t="s">
        <v>261</v>
      </c>
      <c r="O3686">
        <v>12</v>
      </c>
      <c r="P3686" t="s">
        <v>237</v>
      </c>
      <c r="Q3686">
        <f>O3686/'Building Calcs'!$B$2</f>
        <v>1.2660670231440001E-5</v>
      </c>
      <c r="R3686">
        <v>5</v>
      </c>
      <c r="S3686">
        <v>300</v>
      </c>
      <c r="T3686" t="s">
        <v>1335</v>
      </c>
    </row>
    <row r="3687" spans="2:20" hidden="1" x14ac:dyDescent="0.45">
      <c r="C3687" s="29" t="s">
        <v>60</v>
      </c>
      <c r="D3687" s="29" t="s">
        <v>51</v>
      </c>
      <c r="F3687" t="s">
        <v>1215</v>
      </c>
      <c r="G3687" t="s">
        <v>1216</v>
      </c>
      <c r="H3687" t="s">
        <v>296</v>
      </c>
      <c r="I3687" t="s">
        <v>275</v>
      </c>
      <c r="J3687" t="s">
        <v>228</v>
      </c>
      <c r="K3687" t="s">
        <v>38</v>
      </c>
      <c r="M3687" t="s">
        <v>228</v>
      </c>
      <c r="N3687" t="s">
        <v>246</v>
      </c>
      <c r="O3687">
        <v>100</v>
      </c>
      <c r="P3687" t="s">
        <v>247</v>
      </c>
      <c r="Q3687"/>
      <c r="R3687">
        <v>30</v>
      </c>
      <c r="S3687">
        <v>500</v>
      </c>
      <c r="T3687" t="s">
        <v>376</v>
      </c>
    </row>
    <row r="3688" spans="2:20" hidden="1" x14ac:dyDescent="0.45">
      <c r="C3688" s="29" t="s">
        <v>60</v>
      </c>
      <c r="D3688" s="29" t="s">
        <v>51</v>
      </c>
      <c r="F3688" t="s">
        <v>1215</v>
      </c>
      <c r="G3688" t="s">
        <v>1216</v>
      </c>
      <c r="H3688" t="s">
        <v>296</v>
      </c>
      <c r="I3688" t="s">
        <v>275</v>
      </c>
      <c r="J3688" t="s">
        <v>228</v>
      </c>
      <c r="K3688" t="s">
        <v>38</v>
      </c>
      <c r="M3688" t="s">
        <v>228</v>
      </c>
      <c r="N3688" t="s">
        <v>259</v>
      </c>
      <c r="O3688">
        <v>5</v>
      </c>
      <c r="P3688" t="s">
        <v>257</v>
      </c>
      <c r="Q3688"/>
      <c r="R3688">
        <v>0.1</v>
      </c>
      <c r="S3688">
        <v>30</v>
      </c>
      <c r="T3688" t="s">
        <v>373</v>
      </c>
    </row>
    <row r="3689" spans="2:20" hidden="1" x14ac:dyDescent="0.45">
      <c r="C3689" s="29" t="s">
        <v>60</v>
      </c>
      <c r="D3689" s="29" t="s">
        <v>51</v>
      </c>
      <c r="F3689" t="s">
        <v>1215</v>
      </c>
      <c r="G3689" t="s">
        <v>1216</v>
      </c>
      <c r="H3689" t="s">
        <v>296</v>
      </c>
      <c r="I3689" t="s">
        <v>275</v>
      </c>
      <c r="J3689" t="s">
        <v>228</v>
      </c>
      <c r="K3689" t="s">
        <v>38</v>
      </c>
      <c r="M3689" t="s">
        <v>228</v>
      </c>
      <c r="N3689" t="s">
        <v>358</v>
      </c>
      <c r="O3689">
        <v>5</v>
      </c>
      <c r="P3689" t="s">
        <v>234</v>
      </c>
      <c r="Q3689"/>
      <c r="R3689">
        <v>2</v>
      </c>
      <c r="S3689">
        <v>10</v>
      </c>
      <c r="T3689" t="s">
        <v>348</v>
      </c>
    </row>
    <row r="3690" spans="2:20" hidden="1" x14ac:dyDescent="0.45">
      <c r="C3690" s="29" t="s">
        <v>60</v>
      </c>
      <c r="D3690" s="29" t="s">
        <v>51</v>
      </c>
      <c r="F3690" t="s">
        <v>1215</v>
      </c>
      <c r="G3690" t="s">
        <v>1216</v>
      </c>
      <c r="H3690" t="s">
        <v>296</v>
      </c>
      <c r="I3690" t="s">
        <v>275</v>
      </c>
      <c r="J3690" t="s">
        <v>228</v>
      </c>
      <c r="K3690" t="s">
        <v>38</v>
      </c>
      <c r="M3690" t="s">
        <v>228</v>
      </c>
      <c r="N3690" t="s">
        <v>264</v>
      </c>
      <c r="O3690">
        <v>10</v>
      </c>
      <c r="P3690" t="s">
        <v>234</v>
      </c>
      <c r="Q3690"/>
      <c r="R3690">
        <v>5</v>
      </c>
      <c r="S3690">
        <v>20</v>
      </c>
      <c r="T3690" t="s">
        <v>348</v>
      </c>
    </row>
    <row r="3691" spans="2:20" hidden="1" x14ac:dyDescent="0.45">
      <c r="C3691" s="29" t="s">
        <v>60</v>
      </c>
      <c r="D3691" s="29" t="s">
        <v>51</v>
      </c>
      <c r="F3691" t="s">
        <v>1215</v>
      </c>
      <c r="G3691" t="s">
        <v>1216</v>
      </c>
      <c r="H3691" t="s">
        <v>296</v>
      </c>
      <c r="I3691" t="s">
        <v>275</v>
      </c>
      <c r="J3691" t="s">
        <v>228</v>
      </c>
      <c r="K3691" t="s">
        <v>38</v>
      </c>
      <c r="M3691" t="s">
        <v>228</v>
      </c>
      <c r="N3691" t="s">
        <v>249</v>
      </c>
      <c r="O3691">
        <v>16</v>
      </c>
      <c r="P3691" t="s">
        <v>234</v>
      </c>
      <c r="Q3691"/>
      <c r="R3691">
        <v>8</v>
      </c>
      <c r="S3691">
        <v>32</v>
      </c>
      <c r="T3691" t="s">
        <v>348</v>
      </c>
    </row>
    <row r="3692" spans="2:20" hidden="1" x14ac:dyDescent="0.45">
      <c r="C3692" s="29" t="s">
        <v>60</v>
      </c>
      <c r="D3692" s="29" t="s">
        <v>51</v>
      </c>
      <c r="F3692" t="s">
        <v>1215</v>
      </c>
      <c r="G3692" t="s">
        <v>1216</v>
      </c>
      <c r="H3692" t="s">
        <v>296</v>
      </c>
      <c r="I3692" t="s">
        <v>275</v>
      </c>
      <c r="J3692" t="s">
        <v>228</v>
      </c>
      <c r="K3692" t="s">
        <v>38</v>
      </c>
      <c r="M3692" t="s">
        <v>228</v>
      </c>
      <c r="N3692" t="s">
        <v>264</v>
      </c>
      <c r="O3692">
        <v>10</v>
      </c>
      <c r="P3692" t="s">
        <v>234</v>
      </c>
      <c r="Q3692"/>
      <c r="R3692">
        <v>5</v>
      </c>
      <c r="S3692">
        <v>20</v>
      </c>
      <c r="T3692" t="s">
        <v>348</v>
      </c>
    </row>
    <row r="3693" spans="2:20" hidden="1" x14ac:dyDescent="0.45">
      <c r="C3693" s="29" t="s">
        <v>60</v>
      </c>
      <c r="D3693" s="29" t="s">
        <v>51</v>
      </c>
      <c r="F3693" t="s">
        <v>1215</v>
      </c>
      <c r="G3693" t="s">
        <v>1216</v>
      </c>
      <c r="H3693" t="s">
        <v>296</v>
      </c>
      <c r="I3693" t="s">
        <v>275</v>
      </c>
      <c r="J3693" t="s">
        <v>228</v>
      </c>
      <c r="K3693" t="s">
        <v>38</v>
      </c>
      <c r="M3693" t="s">
        <v>228</v>
      </c>
      <c r="N3693" t="s">
        <v>265</v>
      </c>
      <c r="O3693">
        <v>6</v>
      </c>
      <c r="P3693" t="s">
        <v>234</v>
      </c>
      <c r="Q3693"/>
      <c r="R3693">
        <v>4</v>
      </c>
      <c r="S3693">
        <v>89</v>
      </c>
      <c r="T3693" t="s">
        <v>1220</v>
      </c>
    </row>
    <row r="3694" spans="2:20" hidden="1" x14ac:dyDescent="0.45">
      <c r="C3694" s="29" t="s">
        <v>60</v>
      </c>
      <c r="D3694" s="29" t="s">
        <v>51</v>
      </c>
      <c r="F3694" t="s">
        <v>1215</v>
      </c>
      <c r="G3694" t="s">
        <v>1216</v>
      </c>
      <c r="H3694" t="s">
        <v>296</v>
      </c>
      <c r="I3694" t="s">
        <v>275</v>
      </c>
      <c r="J3694" t="s">
        <v>228</v>
      </c>
      <c r="K3694" t="s">
        <v>38</v>
      </c>
      <c r="M3694" t="s">
        <v>228</v>
      </c>
      <c r="N3694" t="s">
        <v>279</v>
      </c>
      <c r="O3694">
        <v>2</v>
      </c>
      <c r="P3694" t="s">
        <v>234</v>
      </c>
      <c r="Q3694"/>
      <c r="R3694">
        <v>0.5</v>
      </c>
      <c r="S3694">
        <v>16</v>
      </c>
      <c r="T3694" t="s">
        <v>1228</v>
      </c>
    </row>
    <row r="3695" spans="2:20" hidden="1" x14ac:dyDescent="0.45">
      <c r="C3695" s="29" t="s">
        <v>60</v>
      </c>
      <c r="D3695" s="29" t="s">
        <v>51</v>
      </c>
      <c r="F3695" t="s">
        <v>1215</v>
      </c>
      <c r="G3695" t="s">
        <v>1216</v>
      </c>
      <c r="H3695" t="s">
        <v>296</v>
      </c>
      <c r="I3695" t="s">
        <v>275</v>
      </c>
      <c r="J3695" t="s">
        <v>228</v>
      </c>
      <c r="K3695" t="s">
        <v>38</v>
      </c>
      <c r="M3695" t="s">
        <v>228</v>
      </c>
      <c r="N3695" t="s">
        <v>303</v>
      </c>
      <c r="O3695">
        <v>0.5</v>
      </c>
      <c r="P3695" t="s">
        <v>234</v>
      </c>
      <c r="Q3695"/>
      <c r="R3695">
        <v>0.25</v>
      </c>
      <c r="S3695">
        <v>1.1000000000000001</v>
      </c>
      <c r="T3695" t="s">
        <v>350</v>
      </c>
    </row>
    <row r="3696" spans="2:20" hidden="1" x14ac:dyDescent="0.45">
      <c r="C3696" s="29" t="s">
        <v>60</v>
      </c>
      <c r="D3696" s="29" t="s">
        <v>51</v>
      </c>
      <c r="F3696" t="s">
        <v>1215</v>
      </c>
      <c r="G3696" t="s">
        <v>1216</v>
      </c>
      <c r="H3696" t="s">
        <v>296</v>
      </c>
      <c r="I3696" t="s">
        <v>275</v>
      </c>
      <c r="J3696" t="s">
        <v>228</v>
      </c>
      <c r="K3696" t="s">
        <v>38</v>
      </c>
      <c r="M3696" t="s">
        <v>228</v>
      </c>
      <c r="N3696" t="s">
        <v>242</v>
      </c>
      <c r="O3696">
        <v>23</v>
      </c>
      <c r="P3696" t="s">
        <v>234</v>
      </c>
      <c r="Q3696"/>
      <c r="R3696">
        <v>1</v>
      </c>
      <c r="S3696">
        <v>100</v>
      </c>
      <c r="T3696" t="s">
        <v>1272</v>
      </c>
    </row>
    <row r="3697" spans="2:20" hidden="1" x14ac:dyDescent="0.45">
      <c r="B3697" s="29" t="s">
        <v>24</v>
      </c>
      <c r="C3697" s="29" t="s">
        <v>60</v>
      </c>
      <c r="D3697" s="29" t="s">
        <v>45</v>
      </c>
      <c r="F3697" t="s">
        <v>1215</v>
      </c>
      <c r="G3697" t="s">
        <v>1216</v>
      </c>
      <c r="H3697" t="s">
        <v>1237</v>
      </c>
      <c r="I3697" t="s">
        <v>225</v>
      </c>
      <c r="J3697" t="s">
        <v>1238</v>
      </c>
      <c r="K3697" t="s">
        <v>1223</v>
      </c>
      <c r="M3697" t="s">
        <v>228</v>
      </c>
      <c r="N3697" t="s">
        <v>261</v>
      </c>
      <c r="O3697">
        <v>100</v>
      </c>
      <c r="P3697" t="s">
        <v>237</v>
      </c>
      <c r="Q3697">
        <f>O3697/'Building Calcs'!$B$2</f>
        <v>1.0550558526200001E-4</v>
      </c>
      <c r="R3697">
        <v>20</v>
      </c>
      <c r="S3697">
        <v>300</v>
      </c>
      <c r="T3697" t="s">
        <v>377</v>
      </c>
    </row>
    <row r="3698" spans="2:20" hidden="1" x14ac:dyDescent="0.45">
      <c r="B3698" s="29" t="s">
        <v>29</v>
      </c>
      <c r="C3698" s="29" t="s">
        <v>60</v>
      </c>
      <c r="D3698" s="29" t="s">
        <v>45</v>
      </c>
      <c r="F3698" t="s">
        <v>1215</v>
      </c>
      <c r="G3698" t="s">
        <v>1216</v>
      </c>
      <c r="H3698" t="s">
        <v>1237</v>
      </c>
      <c r="I3698" t="s">
        <v>225</v>
      </c>
      <c r="J3698" t="s">
        <v>1238</v>
      </c>
      <c r="K3698" t="s">
        <v>1223</v>
      </c>
      <c r="M3698" t="s">
        <v>228</v>
      </c>
      <c r="N3698" t="s">
        <v>29</v>
      </c>
      <c r="O3698">
        <v>450</v>
      </c>
      <c r="P3698" t="s">
        <v>237</v>
      </c>
      <c r="Q3698">
        <f>O3698/'Building Calcs'!$B$2</f>
        <v>4.7477513367900003E-4</v>
      </c>
      <c r="R3698">
        <v>300</v>
      </c>
      <c r="S3698">
        <v>900</v>
      </c>
      <c r="T3698" t="s">
        <v>377</v>
      </c>
    </row>
    <row r="3699" spans="2:20" hidden="1" x14ac:dyDescent="0.45">
      <c r="C3699" s="29" t="s">
        <v>60</v>
      </c>
      <c r="D3699" s="29" t="s">
        <v>45</v>
      </c>
      <c r="F3699" t="s">
        <v>1215</v>
      </c>
      <c r="G3699" t="s">
        <v>1216</v>
      </c>
      <c r="H3699" t="s">
        <v>1237</v>
      </c>
      <c r="I3699" t="s">
        <v>225</v>
      </c>
      <c r="J3699" t="s">
        <v>1238</v>
      </c>
      <c r="K3699" t="s">
        <v>1223</v>
      </c>
      <c r="M3699" t="s">
        <v>228</v>
      </c>
      <c r="N3699" t="s">
        <v>236</v>
      </c>
      <c r="O3699">
        <v>150</v>
      </c>
      <c r="P3699" t="s">
        <v>237</v>
      </c>
      <c r="Q3699"/>
      <c r="R3699">
        <v>80</v>
      </c>
      <c r="S3699">
        <v>250</v>
      </c>
      <c r="T3699" t="s">
        <v>377</v>
      </c>
    </row>
    <row r="3700" spans="2:20" hidden="1" x14ac:dyDescent="0.45">
      <c r="C3700" s="29" t="s">
        <v>60</v>
      </c>
      <c r="D3700" s="29" t="s">
        <v>45</v>
      </c>
      <c r="F3700" t="s">
        <v>1215</v>
      </c>
      <c r="G3700" t="s">
        <v>1216</v>
      </c>
      <c r="H3700" t="s">
        <v>251</v>
      </c>
      <c r="I3700" t="s">
        <v>225</v>
      </c>
      <c r="J3700" t="s">
        <v>1232</v>
      </c>
      <c r="K3700" t="s">
        <v>1223</v>
      </c>
      <c r="M3700" t="s">
        <v>228</v>
      </c>
      <c r="N3700" t="s">
        <v>253</v>
      </c>
      <c r="O3700">
        <v>3</v>
      </c>
      <c r="P3700" t="s">
        <v>234</v>
      </c>
      <c r="Q3700"/>
      <c r="R3700">
        <v>1</v>
      </c>
      <c r="S3700">
        <v>5</v>
      </c>
      <c r="T3700" t="s">
        <v>377</v>
      </c>
    </row>
    <row r="3701" spans="2:20" hidden="1" x14ac:dyDescent="0.45">
      <c r="C3701" s="29" t="s">
        <v>60</v>
      </c>
      <c r="D3701" s="29" t="s">
        <v>45</v>
      </c>
      <c r="F3701" t="s">
        <v>1215</v>
      </c>
      <c r="G3701" t="s">
        <v>1216</v>
      </c>
      <c r="H3701" t="s">
        <v>1237</v>
      </c>
      <c r="I3701" t="s">
        <v>225</v>
      </c>
      <c r="J3701" t="s">
        <v>1238</v>
      </c>
      <c r="K3701" t="s">
        <v>1223</v>
      </c>
      <c r="M3701" t="s">
        <v>228</v>
      </c>
      <c r="N3701" t="s">
        <v>246</v>
      </c>
      <c r="O3701">
        <v>200</v>
      </c>
      <c r="P3701" t="s">
        <v>247</v>
      </c>
      <c r="Q3701"/>
      <c r="R3701">
        <v>40</v>
      </c>
      <c r="S3701">
        <v>500</v>
      </c>
      <c r="T3701" t="s">
        <v>377</v>
      </c>
    </row>
    <row r="3702" spans="2:20" hidden="1" x14ac:dyDescent="0.45">
      <c r="C3702" s="29" t="s">
        <v>60</v>
      </c>
      <c r="D3702" s="29" t="s">
        <v>45</v>
      </c>
      <c r="F3702" t="s">
        <v>1215</v>
      </c>
      <c r="G3702" t="s">
        <v>1216</v>
      </c>
      <c r="H3702" t="s">
        <v>1221</v>
      </c>
      <c r="I3702" t="s">
        <v>225</v>
      </c>
      <c r="J3702" t="s">
        <v>1222</v>
      </c>
      <c r="K3702" t="s">
        <v>1223</v>
      </c>
      <c r="M3702" t="s">
        <v>228</v>
      </c>
      <c r="N3702" t="s">
        <v>291</v>
      </c>
      <c r="O3702">
        <v>170</v>
      </c>
      <c r="P3702" t="s">
        <v>257</v>
      </c>
      <c r="Q3702"/>
      <c r="R3702">
        <v>85</v>
      </c>
      <c r="S3702">
        <v>260</v>
      </c>
      <c r="T3702" t="s">
        <v>349</v>
      </c>
    </row>
    <row r="3703" spans="2:20" hidden="1" x14ac:dyDescent="0.45">
      <c r="B3703" s="29" t="s">
        <v>30</v>
      </c>
      <c r="C3703" s="29" t="s">
        <v>60</v>
      </c>
      <c r="D3703" s="29" t="s">
        <v>45</v>
      </c>
      <c r="F3703" t="s">
        <v>1215</v>
      </c>
      <c r="G3703" t="s">
        <v>1216</v>
      </c>
      <c r="H3703" t="s">
        <v>1237</v>
      </c>
      <c r="I3703" t="s">
        <v>225</v>
      </c>
      <c r="J3703" t="s">
        <v>1238</v>
      </c>
      <c r="K3703" t="s">
        <v>1223</v>
      </c>
      <c r="M3703" t="s">
        <v>228</v>
      </c>
      <c r="N3703" t="s">
        <v>30</v>
      </c>
      <c r="O3703">
        <v>6.4</v>
      </c>
      <c r="P3703" t="s">
        <v>229</v>
      </c>
      <c r="Q3703"/>
      <c r="R3703">
        <v>2</v>
      </c>
      <c r="S3703">
        <v>26</v>
      </c>
      <c r="T3703" t="s">
        <v>1236</v>
      </c>
    </row>
    <row r="3704" spans="2:20" hidden="1" x14ac:dyDescent="0.45">
      <c r="C3704" s="29" t="s">
        <v>60</v>
      </c>
      <c r="D3704" s="29" t="s">
        <v>45</v>
      </c>
      <c r="F3704" t="s">
        <v>1215</v>
      </c>
      <c r="G3704" t="s">
        <v>1216</v>
      </c>
      <c r="H3704" t="s">
        <v>1237</v>
      </c>
      <c r="I3704" t="s">
        <v>225</v>
      </c>
      <c r="J3704" t="s">
        <v>1238</v>
      </c>
      <c r="K3704" t="s">
        <v>1223</v>
      </c>
      <c r="M3704" t="s">
        <v>228</v>
      </c>
      <c r="N3704" t="s">
        <v>291</v>
      </c>
      <c r="O3704">
        <v>170</v>
      </c>
      <c r="P3704" t="s">
        <v>257</v>
      </c>
      <c r="Q3704"/>
      <c r="R3704">
        <v>85</v>
      </c>
      <c r="S3704">
        <v>260</v>
      </c>
      <c r="T3704" t="s">
        <v>349</v>
      </c>
    </row>
    <row r="3705" spans="2:20" hidden="1" x14ac:dyDescent="0.45">
      <c r="C3705" s="29" t="s">
        <v>60</v>
      </c>
      <c r="D3705" s="29" t="s">
        <v>45</v>
      </c>
      <c r="F3705" t="s">
        <v>1215</v>
      </c>
      <c r="G3705" t="s">
        <v>1216</v>
      </c>
      <c r="H3705" t="s">
        <v>1237</v>
      </c>
      <c r="I3705" t="s">
        <v>225</v>
      </c>
      <c r="J3705" t="s">
        <v>1238</v>
      </c>
      <c r="K3705" t="s">
        <v>1223</v>
      </c>
      <c r="M3705" t="s">
        <v>228</v>
      </c>
      <c r="N3705" t="s">
        <v>303</v>
      </c>
      <c r="O3705">
        <v>2</v>
      </c>
      <c r="P3705" t="s">
        <v>234</v>
      </c>
      <c r="Q3705"/>
      <c r="R3705">
        <v>0.5</v>
      </c>
      <c r="S3705">
        <v>3</v>
      </c>
      <c r="T3705" t="s">
        <v>377</v>
      </c>
    </row>
    <row r="3706" spans="2:20" hidden="1" x14ac:dyDescent="0.45">
      <c r="C3706" s="29" t="s">
        <v>60</v>
      </c>
      <c r="D3706" s="29" t="s">
        <v>45</v>
      </c>
      <c r="F3706" t="s">
        <v>1215</v>
      </c>
      <c r="G3706" t="s">
        <v>1216</v>
      </c>
      <c r="H3706" t="s">
        <v>251</v>
      </c>
      <c r="I3706" t="s">
        <v>225</v>
      </c>
      <c r="J3706" t="s">
        <v>1232</v>
      </c>
      <c r="K3706" t="s">
        <v>1223</v>
      </c>
      <c r="M3706" t="s">
        <v>228</v>
      </c>
      <c r="N3706" t="s">
        <v>358</v>
      </c>
      <c r="O3706">
        <v>50</v>
      </c>
      <c r="P3706" t="s">
        <v>234</v>
      </c>
      <c r="Q3706"/>
      <c r="R3706">
        <v>8</v>
      </c>
      <c r="S3706">
        <v>100</v>
      </c>
      <c r="T3706" t="s">
        <v>377</v>
      </c>
    </row>
    <row r="3707" spans="2:20" hidden="1" x14ac:dyDescent="0.45">
      <c r="B3707" s="29" t="s">
        <v>26</v>
      </c>
      <c r="C3707" s="29" t="s">
        <v>60</v>
      </c>
      <c r="D3707" s="29" t="s">
        <v>45</v>
      </c>
      <c r="F3707" t="s">
        <v>1215</v>
      </c>
      <c r="G3707" t="s">
        <v>1216</v>
      </c>
      <c r="H3707" t="s">
        <v>1234</v>
      </c>
      <c r="I3707" t="s">
        <v>225</v>
      </c>
      <c r="J3707" t="s">
        <v>1235</v>
      </c>
      <c r="K3707" t="s">
        <v>1223</v>
      </c>
      <c r="M3707" t="s">
        <v>228</v>
      </c>
      <c r="N3707" t="s">
        <v>26</v>
      </c>
      <c r="O3707">
        <v>180</v>
      </c>
      <c r="P3707" t="s">
        <v>237</v>
      </c>
      <c r="Q3707">
        <f>O3707/'Building Calcs'!$B$2</f>
        <v>1.8991005347160001E-4</v>
      </c>
      <c r="R3707">
        <v>150</v>
      </c>
      <c r="S3707">
        <v>200</v>
      </c>
      <c r="T3707" t="s">
        <v>377</v>
      </c>
    </row>
    <row r="3708" spans="2:20" hidden="1" x14ac:dyDescent="0.45">
      <c r="C3708" s="29" t="s">
        <v>60</v>
      </c>
      <c r="D3708" s="29" t="s">
        <v>45</v>
      </c>
      <c r="F3708" t="s">
        <v>1215</v>
      </c>
      <c r="G3708" t="s">
        <v>1216</v>
      </c>
      <c r="H3708" t="s">
        <v>251</v>
      </c>
      <c r="I3708" t="s">
        <v>225</v>
      </c>
      <c r="J3708" t="s">
        <v>1232</v>
      </c>
      <c r="K3708" t="s">
        <v>1223</v>
      </c>
      <c r="M3708" t="s">
        <v>228</v>
      </c>
      <c r="N3708" t="s">
        <v>246</v>
      </c>
      <c r="O3708">
        <v>400</v>
      </c>
      <c r="P3708" t="s">
        <v>247</v>
      </c>
      <c r="Q3708"/>
      <c r="R3708">
        <v>40</v>
      </c>
      <c r="S3708">
        <v>500</v>
      </c>
      <c r="T3708" t="s">
        <v>377</v>
      </c>
    </row>
    <row r="3709" spans="2:20" hidden="1" x14ac:dyDescent="0.45">
      <c r="B3709" s="29" t="s">
        <v>30</v>
      </c>
      <c r="C3709" s="29" t="s">
        <v>60</v>
      </c>
      <c r="D3709" s="29" t="s">
        <v>45</v>
      </c>
      <c r="F3709" t="s">
        <v>1215</v>
      </c>
      <c r="G3709" t="s">
        <v>1216</v>
      </c>
      <c r="H3709" t="s">
        <v>284</v>
      </c>
      <c r="I3709" t="s">
        <v>275</v>
      </c>
      <c r="J3709" t="s">
        <v>228</v>
      </c>
      <c r="K3709" t="s">
        <v>1242</v>
      </c>
      <c r="M3709" t="s">
        <v>228</v>
      </c>
      <c r="N3709" t="s">
        <v>30</v>
      </c>
      <c r="O3709">
        <v>6.4</v>
      </c>
      <c r="P3709" t="s">
        <v>229</v>
      </c>
      <c r="Q3709"/>
      <c r="R3709">
        <v>2</v>
      </c>
      <c r="S3709">
        <v>26</v>
      </c>
      <c r="T3709" t="s">
        <v>241</v>
      </c>
    </row>
    <row r="3710" spans="2:20" hidden="1" x14ac:dyDescent="0.45">
      <c r="B3710" s="29" t="s">
        <v>26</v>
      </c>
      <c r="C3710" s="29" t="s">
        <v>60</v>
      </c>
      <c r="D3710" s="29" t="s">
        <v>45</v>
      </c>
      <c r="F3710" t="s">
        <v>1215</v>
      </c>
      <c r="G3710" t="s">
        <v>1216</v>
      </c>
      <c r="H3710" t="s">
        <v>284</v>
      </c>
      <c r="I3710" t="s">
        <v>275</v>
      </c>
      <c r="J3710" t="s">
        <v>228</v>
      </c>
      <c r="K3710" t="s">
        <v>1242</v>
      </c>
      <c r="M3710" t="s">
        <v>228</v>
      </c>
      <c r="N3710" t="s">
        <v>26</v>
      </c>
      <c r="O3710">
        <v>173</v>
      </c>
      <c r="P3710" t="s">
        <v>237</v>
      </c>
      <c r="Q3710">
        <f>O3710/'Building Calcs'!$B$2</f>
        <v>1.8252466250326E-4</v>
      </c>
      <c r="R3710">
        <v>150</v>
      </c>
      <c r="S3710">
        <v>200</v>
      </c>
      <c r="T3710" t="s">
        <v>377</v>
      </c>
    </row>
    <row r="3711" spans="2:20" hidden="1" x14ac:dyDescent="0.45">
      <c r="B3711" s="29" t="s">
        <v>24</v>
      </c>
      <c r="C3711" s="29" t="s">
        <v>60</v>
      </c>
      <c r="D3711" s="29" t="s">
        <v>45</v>
      </c>
      <c r="F3711" t="s">
        <v>1215</v>
      </c>
      <c r="G3711" t="s">
        <v>1216</v>
      </c>
      <c r="H3711" t="s">
        <v>284</v>
      </c>
      <c r="I3711" t="s">
        <v>275</v>
      </c>
      <c r="J3711" t="s">
        <v>228</v>
      </c>
      <c r="K3711" t="s">
        <v>1242</v>
      </c>
      <c r="M3711" t="s">
        <v>228</v>
      </c>
      <c r="N3711" t="s">
        <v>261</v>
      </c>
      <c r="O3711">
        <v>88.8</v>
      </c>
      <c r="P3711" t="s">
        <v>237</v>
      </c>
      <c r="Q3711">
        <f>O3711/'Building Calcs'!$B$2</f>
        <v>9.3688959712656E-5</v>
      </c>
      <c r="R3711">
        <v>10</v>
      </c>
      <c r="S3711">
        <v>300</v>
      </c>
      <c r="T3711" t="s">
        <v>377</v>
      </c>
    </row>
    <row r="3712" spans="2:20" hidden="1" x14ac:dyDescent="0.45">
      <c r="C3712" s="29" t="s">
        <v>60</v>
      </c>
      <c r="D3712" s="29" t="s">
        <v>195</v>
      </c>
      <c r="F3712" t="s">
        <v>1215</v>
      </c>
      <c r="G3712" t="s">
        <v>1216</v>
      </c>
      <c r="H3712" t="s">
        <v>1239</v>
      </c>
      <c r="I3712" t="s">
        <v>225</v>
      </c>
      <c r="J3712" t="s">
        <v>1240</v>
      </c>
      <c r="K3712" t="s">
        <v>227</v>
      </c>
      <c r="M3712" t="s">
        <v>228</v>
      </c>
      <c r="N3712" t="s">
        <v>264</v>
      </c>
      <c r="O3712">
        <v>1.9</v>
      </c>
      <c r="P3712" t="s">
        <v>257</v>
      </c>
      <c r="Q3712"/>
      <c r="R3712">
        <v>0.19</v>
      </c>
      <c r="S3712">
        <v>1.9</v>
      </c>
      <c r="T3712" t="s">
        <v>1241</v>
      </c>
    </row>
    <row r="3713" spans="2:20" hidden="1" x14ac:dyDescent="0.45">
      <c r="C3713" s="29" t="s">
        <v>60</v>
      </c>
      <c r="D3713" s="29" t="s">
        <v>195</v>
      </c>
      <c r="F3713" t="s">
        <v>1215</v>
      </c>
      <c r="G3713" t="s">
        <v>1216</v>
      </c>
      <c r="H3713" t="s">
        <v>1239</v>
      </c>
      <c r="I3713" t="s">
        <v>225</v>
      </c>
      <c r="J3713" t="s">
        <v>1240</v>
      </c>
      <c r="K3713" t="s">
        <v>227</v>
      </c>
      <c r="M3713" t="s">
        <v>228</v>
      </c>
      <c r="N3713" t="s">
        <v>259</v>
      </c>
      <c r="O3713">
        <v>0.22</v>
      </c>
      <c r="P3713" t="s">
        <v>257</v>
      </c>
      <c r="Q3713"/>
      <c r="R3713">
        <v>2.1999999999999999E-2</v>
      </c>
      <c r="S3713">
        <v>0.22</v>
      </c>
      <c r="T3713" t="s">
        <v>1241</v>
      </c>
    </row>
    <row r="3714" spans="2:20" hidden="1" x14ac:dyDescent="0.45">
      <c r="B3714" s="29" t="s">
        <v>30</v>
      </c>
      <c r="C3714" s="29" t="s">
        <v>60</v>
      </c>
      <c r="D3714" s="29" t="s">
        <v>195</v>
      </c>
      <c r="F3714" t="s">
        <v>1215</v>
      </c>
      <c r="G3714" t="s">
        <v>1216</v>
      </c>
      <c r="H3714" t="s">
        <v>1239</v>
      </c>
      <c r="I3714" t="s">
        <v>225</v>
      </c>
      <c r="J3714" t="s">
        <v>1240</v>
      </c>
      <c r="K3714" t="s">
        <v>227</v>
      </c>
      <c r="M3714" t="s">
        <v>228</v>
      </c>
      <c r="N3714" t="s">
        <v>30</v>
      </c>
      <c r="O3714">
        <v>78</v>
      </c>
      <c r="P3714" t="s">
        <v>229</v>
      </c>
      <c r="Q3714"/>
      <c r="R3714">
        <v>47</v>
      </c>
      <c r="S3714">
        <v>100</v>
      </c>
      <c r="T3714" t="s">
        <v>1243</v>
      </c>
    </row>
    <row r="3715" spans="2:20" hidden="1" x14ac:dyDescent="0.45">
      <c r="C3715" s="29" t="s">
        <v>60</v>
      </c>
      <c r="D3715" s="29" t="s">
        <v>45</v>
      </c>
      <c r="F3715" t="s">
        <v>1215</v>
      </c>
      <c r="G3715" t="s">
        <v>1216</v>
      </c>
      <c r="H3715" t="s">
        <v>284</v>
      </c>
      <c r="I3715" t="s">
        <v>275</v>
      </c>
      <c r="J3715" t="s">
        <v>228</v>
      </c>
      <c r="K3715" t="s">
        <v>1242</v>
      </c>
      <c r="M3715" t="s">
        <v>228</v>
      </c>
      <c r="N3715" t="s">
        <v>233</v>
      </c>
      <c r="O3715">
        <v>4</v>
      </c>
      <c r="P3715" t="s">
        <v>234</v>
      </c>
      <c r="Q3715"/>
      <c r="R3715">
        <v>0.2</v>
      </c>
      <c r="S3715">
        <v>8</v>
      </c>
      <c r="T3715" t="s">
        <v>377</v>
      </c>
    </row>
    <row r="3716" spans="2:20" hidden="1" x14ac:dyDescent="0.45">
      <c r="C3716" s="29" t="s">
        <v>60</v>
      </c>
      <c r="D3716" s="29" t="s">
        <v>45</v>
      </c>
      <c r="F3716" t="s">
        <v>1215</v>
      </c>
      <c r="G3716" t="s">
        <v>1216</v>
      </c>
      <c r="H3716" t="s">
        <v>284</v>
      </c>
      <c r="I3716" t="s">
        <v>275</v>
      </c>
      <c r="J3716" t="s">
        <v>228</v>
      </c>
      <c r="K3716" t="s">
        <v>1242</v>
      </c>
      <c r="M3716" t="s">
        <v>228</v>
      </c>
      <c r="N3716" t="s">
        <v>291</v>
      </c>
      <c r="O3716">
        <v>170</v>
      </c>
      <c r="P3716" t="s">
        <v>257</v>
      </c>
      <c r="Q3716"/>
      <c r="R3716">
        <v>85</v>
      </c>
      <c r="S3716">
        <v>260</v>
      </c>
      <c r="T3716" t="s">
        <v>349</v>
      </c>
    </row>
    <row r="3717" spans="2:20" hidden="1" x14ac:dyDescent="0.45">
      <c r="C3717" s="29" t="s">
        <v>60</v>
      </c>
      <c r="D3717" s="29" t="s">
        <v>45</v>
      </c>
      <c r="F3717" t="s">
        <v>1215</v>
      </c>
      <c r="G3717" t="s">
        <v>1216</v>
      </c>
      <c r="H3717" t="s">
        <v>284</v>
      </c>
      <c r="I3717" t="s">
        <v>275</v>
      </c>
      <c r="J3717" t="s">
        <v>228</v>
      </c>
      <c r="K3717" t="s">
        <v>1242</v>
      </c>
      <c r="M3717" t="s">
        <v>228</v>
      </c>
      <c r="N3717" t="s">
        <v>279</v>
      </c>
      <c r="O3717">
        <v>13</v>
      </c>
      <c r="P3717" t="s">
        <v>234</v>
      </c>
      <c r="Q3717"/>
      <c r="R3717">
        <v>0.5</v>
      </c>
      <c r="S3717">
        <v>30</v>
      </c>
      <c r="T3717" t="s">
        <v>377</v>
      </c>
    </row>
    <row r="3718" spans="2:20" hidden="1" x14ac:dyDescent="0.45">
      <c r="C3718" s="29" t="s">
        <v>60</v>
      </c>
      <c r="D3718" s="29" t="s">
        <v>45</v>
      </c>
      <c r="F3718" t="s">
        <v>1215</v>
      </c>
      <c r="G3718" t="s">
        <v>1216</v>
      </c>
      <c r="H3718" t="s">
        <v>284</v>
      </c>
      <c r="I3718" t="s">
        <v>275</v>
      </c>
      <c r="J3718" t="s">
        <v>228</v>
      </c>
      <c r="K3718" t="s">
        <v>1242</v>
      </c>
      <c r="M3718" t="s">
        <v>228</v>
      </c>
      <c r="N3718" t="s">
        <v>240</v>
      </c>
      <c r="O3718">
        <v>134</v>
      </c>
      <c r="P3718" t="s">
        <v>234</v>
      </c>
      <c r="Q3718"/>
      <c r="R3718">
        <v>50</v>
      </c>
      <c r="S3718">
        <v>300</v>
      </c>
      <c r="T3718" t="s">
        <v>377</v>
      </c>
    </row>
    <row r="3719" spans="2:20" hidden="1" x14ac:dyDescent="0.45">
      <c r="C3719" s="29" t="s">
        <v>60</v>
      </c>
      <c r="D3719" s="29" t="s">
        <v>195</v>
      </c>
      <c r="F3719" t="s">
        <v>1215</v>
      </c>
      <c r="G3719" t="s">
        <v>1216</v>
      </c>
      <c r="H3719" t="s">
        <v>1239</v>
      </c>
      <c r="I3719" t="s">
        <v>225</v>
      </c>
      <c r="J3719" t="s">
        <v>1240</v>
      </c>
      <c r="K3719" t="s">
        <v>227</v>
      </c>
      <c r="M3719" t="s">
        <v>228</v>
      </c>
      <c r="N3719" t="s">
        <v>303</v>
      </c>
      <c r="O3719">
        <v>0.22</v>
      </c>
      <c r="P3719" t="s">
        <v>234</v>
      </c>
      <c r="Q3719"/>
      <c r="R3719">
        <v>0.11</v>
      </c>
      <c r="S3719">
        <v>0.44</v>
      </c>
      <c r="T3719" t="s">
        <v>1241</v>
      </c>
    </row>
    <row r="3720" spans="2:20" hidden="1" x14ac:dyDescent="0.45">
      <c r="B3720" s="29" t="s">
        <v>27</v>
      </c>
      <c r="C3720" s="29" t="s">
        <v>60</v>
      </c>
      <c r="D3720" s="29" t="s">
        <v>45</v>
      </c>
      <c r="F3720" t="s">
        <v>1215</v>
      </c>
      <c r="G3720" t="s">
        <v>1216</v>
      </c>
      <c r="H3720" t="s">
        <v>284</v>
      </c>
      <c r="I3720" t="s">
        <v>275</v>
      </c>
      <c r="J3720" t="s">
        <v>228</v>
      </c>
      <c r="K3720" t="s">
        <v>1242</v>
      </c>
      <c r="M3720" t="s">
        <v>228</v>
      </c>
      <c r="N3720" t="s">
        <v>27</v>
      </c>
      <c r="O3720">
        <v>117</v>
      </c>
      <c r="P3720" t="s">
        <v>237</v>
      </c>
      <c r="Q3720">
        <f>O3720/'Building Calcs'!$B$2</f>
        <v>1.2344153475654001E-4</v>
      </c>
      <c r="R3720">
        <v>60</v>
      </c>
      <c r="S3720">
        <v>240</v>
      </c>
      <c r="T3720" t="s">
        <v>377</v>
      </c>
    </row>
    <row r="3721" spans="2:20" hidden="1" x14ac:dyDescent="0.45">
      <c r="B3721" s="29" t="s">
        <v>27</v>
      </c>
      <c r="C3721" s="29" t="s">
        <v>60</v>
      </c>
      <c r="D3721" s="29" t="s">
        <v>45</v>
      </c>
      <c r="F3721" t="s">
        <v>1215</v>
      </c>
      <c r="G3721" t="s">
        <v>1216</v>
      </c>
      <c r="H3721" t="s">
        <v>284</v>
      </c>
      <c r="I3721" t="s">
        <v>275</v>
      </c>
      <c r="J3721" t="s">
        <v>228</v>
      </c>
      <c r="K3721" t="s">
        <v>1242</v>
      </c>
      <c r="M3721" t="s">
        <v>228</v>
      </c>
      <c r="N3721" t="s">
        <v>27</v>
      </c>
      <c r="O3721">
        <v>117</v>
      </c>
      <c r="P3721" t="s">
        <v>237</v>
      </c>
      <c r="Q3721">
        <f>O3721/'Building Calcs'!$B$2</f>
        <v>1.2344153475654001E-4</v>
      </c>
      <c r="R3721">
        <v>60</v>
      </c>
      <c r="S3721">
        <v>240</v>
      </c>
      <c r="T3721" t="s">
        <v>377</v>
      </c>
    </row>
    <row r="3722" spans="2:20" hidden="1" x14ac:dyDescent="0.45">
      <c r="B3722" s="29" t="s">
        <v>27</v>
      </c>
      <c r="C3722" s="29" t="s">
        <v>60</v>
      </c>
      <c r="D3722" s="29" t="s">
        <v>45</v>
      </c>
      <c r="F3722" t="s">
        <v>1215</v>
      </c>
      <c r="G3722" t="s">
        <v>1216</v>
      </c>
      <c r="H3722" t="s">
        <v>284</v>
      </c>
      <c r="I3722" t="s">
        <v>275</v>
      </c>
      <c r="J3722" t="s">
        <v>228</v>
      </c>
      <c r="K3722" t="s">
        <v>1242</v>
      </c>
      <c r="M3722" t="s">
        <v>228</v>
      </c>
      <c r="N3722" t="s">
        <v>27</v>
      </c>
      <c r="O3722">
        <v>117</v>
      </c>
      <c r="P3722" t="s">
        <v>237</v>
      </c>
      <c r="Q3722">
        <f>O3722/'Building Calcs'!$B$2</f>
        <v>1.2344153475654001E-4</v>
      </c>
      <c r="R3722">
        <v>60</v>
      </c>
      <c r="S3722">
        <v>240</v>
      </c>
      <c r="T3722" t="s">
        <v>377</v>
      </c>
    </row>
    <row r="3723" spans="2:20" hidden="1" x14ac:dyDescent="0.45">
      <c r="B3723" s="29" t="s">
        <v>43</v>
      </c>
      <c r="C3723" s="29" t="s">
        <v>60</v>
      </c>
      <c r="D3723" s="29" t="s">
        <v>45</v>
      </c>
      <c r="F3723" t="s">
        <v>1215</v>
      </c>
      <c r="G3723" t="s">
        <v>1216</v>
      </c>
      <c r="H3723" t="s">
        <v>284</v>
      </c>
      <c r="I3723" t="s">
        <v>275</v>
      </c>
      <c r="J3723" t="s">
        <v>228</v>
      </c>
      <c r="K3723" t="s">
        <v>1242</v>
      </c>
      <c r="M3723" t="s">
        <v>228</v>
      </c>
      <c r="N3723" t="s">
        <v>28</v>
      </c>
      <c r="O3723">
        <v>108</v>
      </c>
      <c r="P3723" t="s">
        <v>237</v>
      </c>
      <c r="Q3723">
        <f>O3723/'Building Calcs'!$B$2</f>
        <v>1.1394603208296001E-4</v>
      </c>
      <c r="R3723">
        <v>60</v>
      </c>
      <c r="S3723">
        <v>220</v>
      </c>
      <c r="T3723" t="s">
        <v>377</v>
      </c>
    </row>
    <row r="3724" spans="2:20" hidden="1" x14ac:dyDescent="0.45">
      <c r="C3724" s="29" t="s">
        <v>60</v>
      </c>
      <c r="D3724" s="29" t="s">
        <v>45</v>
      </c>
      <c r="F3724" t="s">
        <v>1215</v>
      </c>
      <c r="G3724" t="s">
        <v>1216</v>
      </c>
      <c r="H3724" t="s">
        <v>284</v>
      </c>
      <c r="I3724" t="s">
        <v>275</v>
      </c>
      <c r="J3724" t="s">
        <v>228</v>
      </c>
      <c r="K3724" t="s">
        <v>1242</v>
      </c>
      <c r="M3724" t="s">
        <v>228</v>
      </c>
      <c r="N3724" t="s">
        <v>253</v>
      </c>
      <c r="O3724">
        <v>1.8</v>
      </c>
      <c r="P3724" t="s">
        <v>234</v>
      </c>
      <c r="Q3724"/>
      <c r="R3724">
        <v>0.2</v>
      </c>
      <c r="S3724">
        <v>5</v>
      </c>
      <c r="T3724" t="s">
        <v>377</v>
      </c>
    </row>
    <row r="3725" spans="2:20" hidden="1" x14ac:dyDescent="0.45">
      <c r="C3725" s="29" t="s">
        <v>60</v>
      </c>
      <c r="D3725" s="29" t="s">
        <v>45</v>
      </c>
      <c r="F3725" t="s">
        <v>1215</v>
      </c>
      <c r="G3725" t="s">
        <v>1216</v>
      </c>
      <c r="H3725" t="s">
        <v>284</v>
      </c>
      <c r="I3725" t="s">
        <v>275</v>
      </c>
      <c r="J3725" t="s">
        <v>228</v>
      </c>
      <c r="K3725" t="s">
        <v>1242</v>
      </c>
      <c r="M3725" t="s">
        <v>228</v>
      </c>
      <c r="N3725" t="s">
        <v>262</v>
      </c>
      <c r="O3725">
        <v>7.9</v>
      </c>
      <c r="P3725" t="s">
        <v>234</v>
      </c>
      <c r="Q3725"/>
      <c r="R3725">
        <v>5</v>
      </c>
      <c r="S3725">
        <v>10</v>
      </c>
      <c r="T3725" t="s">
        <v>377</v>
      </c>
    </row>
    <row r="3726" spans="2:20" hidden="1" x14ac:dyDescent="0.45">
      <c r="C3726" s="29" t="s">
        <v>60</v>
      </c>
      <c r="D3726" s="29" t="s">
        <v>45</v>
      </c>
      <c r="F3726" t="s">
        <v>1215</v>
      </c>
      <c r="G3726" t="s">
        <v>1216</v>
      </c>
      <c r="H3726" t="s">
        <v>284</v>
      </c>
      <c r="I3726" t="s">
        <v>275</v>
      </c>
      <c r="J3726" t="s">
        <v>228</v>
      </c>
      <c r="K3726" t="s">
        <v>1242</v>
      </c>
      <c r="M3726" t="s">
        <v>228</v>
      </c>
      <c r="N3726" t="s">
        <v>262</v>
      </c>
      <c r="O3726">
        <v>7.9</v>
      </c>
      <c r="P3726" t="s">
        <v>234</v>
      </c>
      <c r="Q3726"/>
      <c r="R3726">
        <v>5</v>
      </c>
      <c r="S3726">
        <v>10</v>
      </c>
      <c r="T3726" t="s">
        <v>377</v>
      </c>
    </row>
    <row r="3727" spans="2:20" hidden="1" x14ac:dyDescent="0.45">
      <c r="C3727" s="29" t="s">
        <v>60</v>
      </c>
      <c r="D3727" s="29" t="s">
        <v>46</v>
      </c>
      <c r="F3727" t="s">
        <v>1215</v>
      </c>
      <c r="G3727" t="s">
        <v>1216</v>
      </c>
      <c r="H3727" t="s">
        <v>1244</v>
      </c>
      <c r="I3727" t="s">
        <v>225</v>
      </c>
      <c r="J3727" t="s">
        <v>1245</v>
      </c>
      <c r="K3727" t="s">
        <v>18</v>
      </c>
      <c r="M3727" t="s">
        <v>228</v>
      </c>
      <c r="N3727" t="s">
        <v>249</v>
      </c>
      <c r="O3727">
        <v>9</v>
      </c>
      <c r="P3727" t="s">
        <v>257</v>
      </c>
      <c r="Q3727"/>
      <c r="R3727">
        <v>1.8</v>
      </c>
      <c r="S3727">
        <v>45</v>
      </c>
      <c r="T3727" t="s">
        <v>1241</v>
      </c>
    </row>
    <row r="3728" spans="2:20" hidden="1" x14ac:dyDescent="0.45">
      <c r="C3728" s="29" t="s">
        <v>60</v>
      </c>
      <c r="D3728" s="29" t="s">
        <v>46</v>
      </c>
      <c r="F3728" t="s">
        <v>1215</v>
      </c>
      <c r="G3728" t="s">
        <v>1216</v>
      </c>
      <c r="H3728" t="s">
        <v>1244</v>
      </c>
      <c r="I3728" t="s">
        <v>225</v>
      </c>
      <c r="J3728" t="s">
        <v>1245</v>
      </c>
      <c r="K3728" t="s">
        <v>18</v>
      </c>
      <c r="M3728" t="s">
        <v>228</v>
      </c>
      <c r="N3728" t="s">
        <v>272</v>
      </c>
      <c r="O3728">
        <v>1.8</v>
      </c>
      <c r="P3728" t="s">
        <v>257</v>
      </c>
      <c r="Q3728"/>
      <c r="R3728">
        <v>0.36</v>
      </c>
      <c r="S3728">
        <v>9</v>
      </c>
      <c r="T3728" t="s">
        <v>1241</v>
      </c>
    </row>
    <row r="3729" spans="2:20" hidden="1" x14ac:dyDescent="0.45">
      <c r="B3729" s="29" t="s">
        <v>30</v>
      </c>
      <c r="C3729" s="29" t="s">
        <v>60</v>
      </c>
      <c r="D3729" s="29" t="s">
        <v>46</v>
      </c>
      <c r="F3729" t="s">
        <v>1215</v>
      </c>
      <c r="G3729" t="s">
        <v>1216</v>
      </c>
      <c r="H3729" t="s">
        <v>1244</v>
      </c>
      <c r="I3729" t="s">
        <v>225</v>
      </c>
      <c r="J3729" t="s">
        <v>1245</v>
      </c>
      <c r="K3729" t="s">
        <v>18</v>
      </c>
      <c r="M3729" t="s">
        <v>228</v>
      </c>
      <c r="N3729" t="s">
        <v>30</v>
      </c>
      <c r="O3729">
        <v>2.5</v>
      </c>
      <c r="P3729" t="s">
        <v>229</v>
      </c>
      <c r="Q3729"/>
      <c r="R3729">
        <v>1.5</v>
      </c>
      <c r="S3729">
        <v>3.5</v>
      </c>
      <c r="T3729" t="s">
        <v>1268</v>
      </c>
    </row>
    <row r="3730" spans="2:20" hidden="1" x14ac:dyDescent="0.45">
      <c r="C3730" s="29" t="s">
        <v>60</v>
      </c>
      <c r="D3730" s="29" t="s">
        <v>46</v>
      </c>
      <c r="F3730" t="s">
        <v>1215</v>
      </c>
      <c r="G3730" t="s">
        <v>1216</v>
      </c>
      <c r="H3730" t="s">
        <v>1244</v>
      </c>
      <c r="I3730" t="s">
        <v>225</v>
      </c>
      <c r="J3730" t="s">
        <v>1245</v>
      </c>
      <c r="K3730" t="s">
        <v>18</v>
      </c>
      <c r="M3730" t="s">
        <v>228</v>
      </c>
      <c r="N3730" t="s">
        <v>246</v>
      </c>
      <c r="O3730">
        <v>0.56999999999999995</v>
      </c>
      <c r="P3730" t="s">
        <v>247</v>
      </c>
      <c r="Q3730"/>
      <c r="R3730">
        <v>0.11</v>
      </c>
      <c r="S3730">
        <v>2.9</v>
      </c>
      <c r="T3730" t="s">
        <v>1241</v>
      </c>
    </row>
    <row r="3731" spans="2:20" hidden="1" x14ac:dyDescent="0.45">
      <c r="B3731" s="29" t="s">
        <v>26</v>
      </c>
      <c r="C3731" s="29" t="s">
        <v>60</v>
      </c>
      <c r="D3731" s="29" t="s">
        <v>195</v>
      </c>
      <c r="F3731" t="s">
        <v>1215</v>
      </c>
      <c r="G3731" t="s">
        <v>1216</v>
      </c>
      <c r="H3731" t="s">
        <v>1239</v>
      </c>
      <c r="I3731" t="s">
        <v>225</v>
      </c>
      <c r="J3731" t="s">
        <v>1240</v>
      </c>
      <c r="K3731" t="s">
        <v>227</v>
      </c>
      <c r="M3731" t="s">
        <v>228</v>
      </c>
      <c r="N3731" t="s">
        <v>26</v>
      </c>
      <c r="O3731">
        <v>942</v>
      </c>
      <c r="P3731" t="s">
        <v>237</v>
      </c>
      <c r="Q3731">
        <f>O3731/'Building Calcs'!$B$2</f>
        <v>9.9386261316804008E-4</v>
      </c>
      <c r="R3731">
        <v>565</v>
      </c>
      <c r="S3731">
        <v>1319</v>
      </c>
      <c r="T3731" t="s">
        <v>1241</v>
      </c>
    </row>
    <row r="3732" spans="2:20" hidden="1" x14ac:dyDescent="0.45">
      <c r="C3732" s="29" t="s">
        <v>60</v>
      </c>
      <c r="D3732" s="29" t="s">
        <v>195</v>
      </c>
      <c r="F3732" t="s">
        <v>1215</v>
      </c>
      <c r="G3732" t="s">
        <v>1216</v>
      </c>
      <c r="H3732" t="s">
        <v>1239</v>
      </c>
      <c r="I3732" t="s">
        <v>225</v>
      </c>
      <c r="J3732" t="s">
        <v>1240</v>
      </c>
      <c r="K3732" t="s">
        <v>227</v>
      </c>
      <c r="M3732" t="s">
        <v>228</v>
      </c>
      <c r="N3732" t="s">
        <v>267</v>
      </c>
      <c r="O3732">
        <v>58</v>
      </c>
      <c r="P3732" t="s">
        <v>234</v>
      </c>
      <c r="Q3732"/>
      <c r="R3732">
        <v>29</v>
      </c>
      <c r="S3732">
        <v>116</v>
      </c>
      <c r="T3732" t="s">
        <v>1241</v>
      </c>
    </row>
    <row r="3733" spans="2:20" hidden="1" x14ac:dyDescent="0.45">
      <c r="C3733" s="29" t="s">
        <v>60</v>
      </c>
      <c r="D3733" s="29" t="s">
        <v>46</v>
      </c>
      <c r="F3733" t="s">
        <v>1215</v>
      </c>
      <c r="G3733" t="s">
        <v>1216</v>
      </c>
      <c r="H3733" t="s">
        <v>1244</v>
      </c>
      <c r="I3733" t="s">
        <v>225</v>
      </c>
      <c r="J3733" t="s">
        <v>1245</v>
      </c>
      <c r="K3733" t="s">
        <v>18</v>
      </c>
      <c r="M3733" t="s">
        <v>228</v>
      </c>
      <c r="N3733" t="s">
        <v>265</v>
      </c>
      <c r="O3733">
        <v>0.01</v>
      </c>
      <c r="P3733" t="s">
        <v>234</v>
      </c>
      <c r="Q3733"/>
      <c r="R3733">
        <v>5.0000000000000001E-3</v>
      </c>
      <c r="S3733">
        <v>0.02</v>
      </c>
      <c r="T3733" t="s">
        <v>1241</v>
      </c>
    </row>
    <row r="3734" spans="2:20" hidden="1" x14ac:dyDescent="0.45">
      <c r="C3734" s="29" t="s">
        <v>60</v>
      </c>
      <c r="D3734" s="29" t="s">
        <v>46</v>
      </c>
      <c r="F3734" t="s">
        <v>1215</v>
      </c>
      <c r="G3734" t="s">
        <v>1216</v>
      </c>
      <c r="H3734" t="s">
        <v>1244</v>
      </c>
      <c r="I3734" t="s">
        <v>225</v>
      </c>
      <c r="J3734" t="s">
        <v>1245</v>
      </c>
      <c r="K3734" t="s">
        <v>18</v>
      </c>
      <c r="M3734" t="s">
        <v>228</v>
      </c>
      <c r="N3734" t="s">
        <v>264</v>
      </c>
      <c r="O3734">
        <v>1.2</v>
      </c>
      <c r="P3734" t="s">
        <v>257</v>
      </c>
      <c r="Q3734"/>
      <c r="R3734">
        <v>0.24</v>
      </c>
      <c r="S3734">
        <v>6</v>
      </c>
      <c r="T3734" t="s">
        <v>1241</v>
      </c>
    </row>
    <row r="3735" spans="2:20" hidden="1" x14ac:dyDescent="0.45">
      <c r="C3735" s="29" t="s">
        <v>60</v>
      </c>
      <c r="D3735" s="29" t="s">
        <v>46</v>
      </c>
      <c r="F3735" t="s">
        <v>1215</v>
      </c>
      <c r="G3735" t="s">
        <v>1216</v>
      </c>
      <c r="H3735" t="s">
        <v>1244</v>
      </c>
      <c r="I3735" t="s">
        <v>225</v>
      </c>
      <c r="J3735" t="s">
        <v>1245</v>
      </c>
      <c r="K3735" t="s">
        <v>18</v>
      </c>
      <c r="M3735" t="s">
        <v>228</v>
      </c>
      <c r="N3735" t="s">
        <v>267</v>
      </c>
      <c r="O3735">
        <v>2.9</v>
      </c>
      <c r="P3735" t="s">
        <v>234</v>
      </c>
      <c r="Q3735"/>
      <c r="R3735">
        <v>1.5</v>
      </c>
      <c r="S3735">
        <v>5.8</v>
      </c>
      <c r="T3735" t="s">
        <v>1241</v>
      </c>
    </row>
    <row r="3736" spans="2:20" hidden="1" x14ac:dyDescent="0.45">
      <c r="C3736" s="29" t="s">
        <v>60</v>
      </c>
      <c r="D3736" s="29" t="s">
        <v>46</v>
      </c>
      <c r="F3736" t="s">
        <v>1215</v>
      </c>
      <c r="G3736" t="s">
        <v>1216</v>
      </c>
      <c r="H3736" t="s">
        <v>1244</v>
      </c>
      <c r="I3736" t="s">
        <v>225</v>
      </c>
      <c r="J3736" t="s">
        <v>1245</v>
      </c>
      <c r="K3736" t="s">
        <v>18</v>
      </c>
      <c r="M3736" t="s">
        <v>228</v>
      </c>
      <c r="N3736" t="s">
        <v>265</v>
      </c>
      <c r="O3736">
        <v>0.01</v>
      </c>
      <c r="P3736" t="s">
        <v>234</v>
      </c>
      <c r="Q3736"/>
      <c r="R3736">
        <v>5.0000000000000001E-3</v>
      </c>
      <c r="S3736">
        <v>0.02</v>
      </c>
      <c r="T3736" t="s">
        <v>1241</v>
      </c>
    </row>
    <row r="3737" spans="2:20" hidden="1" x14ac:dyDescent="0.45">
      <c r="C3737" s="29" t="s">
        <v>60</v>
      </c>
      <c r="D3737" s="29" t="s">
        <v>195</v>
      </c>
      <c r="F3737" t="s">
        <v>1215</v>
      </c>
      <c r="G3737" t="s">
        <v>1216</v>
      </c>
      <c r="H3737" t="s">
        <v>1239</v>
      </c>
      <c r="I3737" t="s">
        <v>225</v>
      </c>
      <c r="J3737" t="s">
        <v>1240</v>
      </c>
      <c r="K3737" t="s">
        <v>227</v>
      </c>
      <c r="M3737" t="s">
        <v>228</v>
      </c>
      <c r="N3737" t="s">
        <v>262</v>
      </c>
      <c r="O3737">
        <v>0.11</v>
      </c>
      <c r="P3737" t="s">
        <v>234</v>
      </c>
      <c r="Q3737"/>
      <c r="R3737">
        <v>5.5E-2</v>
      </c>
      <c r="S3737">
        <v>0.22</v>
      </c>
      <c r="T3737" t="s">
        <v>1241</v>
      </c>
    </row>
    <row r="3738" spans="2:20" hidden="1" x14ac:dyDescent="0.45">
      <c r="C3738" s="29" t="s">
        <v>60</v>
      </c>
      <c r="D3738" s="29" t="s">
        <v>195</v>
      </c>
      <c r="F3738" t="s">
        <v>1215</v>
      </c>
      <c r="G3738" t="s">
        <v>1216</v>
      </c>
      <c r="H3738" t="s">
        <v>1239</v>
      </c>
      <c r="I3738" t="s">
        <v>225</v>
      </c>
      <c r="J3738" t="s">
        <v>1240</v>
      </c>
      <c r="K3738" t="s">
        <v>227</v>
      </c>
      <c r="M3738" t="s">
        <v>228</v>
      </c>
      <c r="N3738" t="s">
        <v>233</v>
      </c>
      <c r="O3738">
        <v>0.06</v>
      </c>
      <c r="P3738" t="s">
        <v>234</v>
      </c>
      <c r="Q3738"/>
      <c r="R3738">
        <v>0.03</v>
      </c>
      <c r="S3738">
        <v>0.12</v>
      </c>
      <c r="T3738" t="s">
        <v>1241</v>
      </c>
    </row>
    <row r="3739" spans="2:20" hidden="1" x14ac:dyDescent="0.45">
      <c r="B3739" s="29" t="s">
        <v>26</v>
      </c>
      <c r="C3739" s="29" t="s">
        <v>60</v>
      </c>
      <c r="D3739" s="29" t="s">
        <v>195</v>
      </c>
      <c r="F3739" t="s">
        <v>1215</v>
      </c>
      <c r="G3739" t="s">
        <v>1216</v>
      </c>
      <c r="H3739" t="s">
        <v>1239</v>
      </c>
      <c r="I3739" t="s">
        <v>225</v>
      </c>
      <c r="J3739" t="s">
        <v>1240</v>
      </c>
      <c r="K3739" t="s">
        <v>227</v>
      </c>
      <c r="M3739" t="s">
        <v>228</v>
      </c>
      <c r="N3739" t="s">
        <v>26</v>
      </c>
      <c r="O3739">
        <v>942</v>
      </c>
      <c r="P3739" t="s">
        <v>237</v>
      </c>
      <c r="Q3739">
        <f>O3739/'Building Calcs'!$B$2</f>
        <v>9.9386261316804008E-4</v>
      </c>
      <c r="R3739">
        <v>565</v>
      </c>
      <c r="S3739">
        <v>1319</v>
      </c>
      <c r="T3739" t="s">
        <v>1241</v>
      </c>
    </row>
    <row r="3740" spans="2:20" hidden="1" x14ac:dyDescent="0.45">
      <c r="C3740" s="29" t="s">
        <v>60</v>
      </c>
      <c r="D3740" s="29" t="s">
        <v>195</v>
      </c>
      <c r="F3740" t="s">
        <v>1215</v>
      </c>
      <c r="G3740" t="s">
        <v>1216</v>
      </c>
      <c r="H3740" t="s">
        <v>1239</v>
      </c>
      <c r="I3740" t="s">
        <v>225</v>
      </c>
      <c r="J3740" t="s">
        <v>1240</v>
      </c>
      <c r="K3740" t="s">
        <v>227</v>
      </c>
      <c r="M3740" t="s">
        <v>228</v>
      </c>
      <c r="N3740" t="s">
        <v>240</v>
      </c>
      <c r="O3740">
        <v>0.15</v>
      </c>
      <c r="P3740" t="s">
        <v>234</v>
      </c>
      <c r="Q3740"/>
      <c r="R3740">
        <v>7.4999999999999997E-2</v>
      </c>
      <c r="S3740">
        <v>0.3</v>
      </c>
      <c r="T3740" t="s">
        <v>1241</v>
      </c>
    </row>
    <row r="3741" spans="2:20" hidden="1" x14ac:dyDescent="0.45">
      <c r="C3741" s="29" t="s">
        <v>60</v>
      </c>
      <c r="D3741" s="29" t="s">
        <v>195</v>
      </c>
      <c r="F3741" t="s">
        <v>1215</v>
      </c>
      <c r="G3741" t="s">
        <v>1216</v>
      </c>
      <c r="H3741" t="s">
        <v>1239</v>
      </c>
      <c r="I3741" t="s">
        <v>225</v>
      </c>
      <c r="J3741" t="s">
        <v>1240</v>
      </c>
      <c r="K3741" t="s">
        <v>227</v>
      </c>
      <c r="M3741" t="s">
        <v>228</v>
      </c>
      <c r="N3741" t="s">
        <v>265</v>
      </c>
      <c r="O3741">
        <v>0.3</v>
      </c>
      <c r="P3741" t="s">
        <v>234</v>
      </c>
      <c r="Q3741"/>
      <c r="R3741">
        <v>0.15</v>
      </c>
      <c r="S3741">
        <v>0.6</v>
      </c>
      <c r="T3741" t="s">
        <v>1241</v>
      </c>
    </row>
    <row r="3742" spans="2:20" hidden="1" x14ac:dyDescent="0.45">
      <c r="B3742" s="29" t="s">
        <v>29</v>
      </c>
      <c r="C3742" s="29" t="s">
        <v>60</v>
      </c>
      <c r="D3742" s="29" t="s">
        <v>195</v>
      </c>
      <c r="F3742" t="s">
        <v>1215</v>
      </c>
      <c r="G3742" t="s">
        <v>1216</v>
      </c>
      <c r="H3742" t="s">
        <v>1239</v>
      </c>
      <c r="I3742" t="s">
        <v>225</v>
      </c>
      <c r="J3742" t="s">
        <v>1240</v>
      </c>
      <c r="K3742" t="s">
        <v>227</v>
      </c>
      <c r="M3742" t="s">
        <v>228</v>
      </c>
      <c r="N3742" t="s">
        <v>29</v>
      </c>
      <c r="O3742">
        <v>48</v>
      </c>
      <c r="P3742" t="s">
        <v>237</v>
      </c>
      <c r="Q3742">
        <f>O3742/'Building Calcs'!$B$2</f>
        <v>5.0642680925760005E-5</v>
      </c>
      <c r="R3742">
        <v>29</v>
      </c>
      <c r="S3742">
        <v>67</v>
      </c>
      <c r="T3742" t="s">
        <v>1246</v>
      </c>
    </row>
    <row r="3743" spans="2:20" hidden="1" x14ac:dyDescent="0.45">
      <c r="C3743" s="29" t="s">
        <v>60</v>
      </c>
      <c r="D3743" s="29" t="s">
        <v>195</v>
      </c>
      <c r="F3743" t="s">
        <v>1215</v>
      </c>
      <c r="G3743" t="s">
        <v>1216</v>
      </c>
      <c r="H3743" t="s">
        <v>1239</v>
      </c>
      <c r="I3743" t="s">
        <v>225</v>
      </c>
      <c r="J3743" t="s">
        <v>1240</v>
      </c>
      <c r="K3743" t="s">
        <v>227</v>
      </c>
      <c r="M3743" t="s">
        <v>228</v>
      </c>
      <c r="N3743" t="s">
        <v>253</v>
      </c>
      <c r="O3743">
        <v>0.01</v>
      </c>
      <c r="P3743" t="s">
        <v>234</v>
      </c>
      <c r="Q3743"/>
      <c r="R3743">
        <v>5.0000000000000001E-3</v>
      </c>
      <c r="S3743">
        <v>0.02</v>
      </c>
      <c r="T3743" t="s">
        <v>1241</v>
      </c>
    </row>
    <row r="3744" spans="2:20" hidden="1" x14ac:dyDescent="0.45">
      <c r="B3744" s="29" t="s">
        <v>43</v>
      </c>
      <c r="C3744" s="29" t="s">
        <v>60</v>
      </c>
      <c r="D3744" s="29" t="s">
        <v>195</v>
      </c>
      <c r="F3744" t="s">
        <v>1215</v>
      </c>
      <c r="G3744" t="s">
        <v>1216</v>
      </c>
      <c r="H3744" t="s">
        <v>1239</v>
      </c>
      <c r="I3744" t="s">
        <v>225</v>
      </c>
      <c r="J3744" t="s">
        <v>1240</v>
      </c>
      <c r="K3744" t="s">
        <v>227</v>
      </c>
      <c r="M3744" t="s">
        <v>228</v>
      </c>
      <c r="N3744" t="s">
        <v>28</v>
      </c>
      <c r="O3744">
        <v>30</v>
      </c>
      <c r="P3744" t="s">
        <v>237</v>
      </c>
      <c r="Q3744">
        <f>O3744/'Building Calcs'!$B$2</f>
        <v>3.1651675578599999E-5</v>
      </c>
      <c r="R3744">
        <v>18</v>
      </c>
      <c r="S3744">
        <v>42</v>
      </c>
      <c r="T3744" t="s">
        <v>1260</v>
      </c>
    </row>
    <row r="3745" spans="2:20" hidden="1" x14ac:dyDescent="0.45">
      <c r="B3745" s="29" t="s">
        <v>27</v>
      </c>
      <c r="C3745" s="29" t="s">
        <v>60</v>
      </c>
      <c r="D3745" s="29" t="s">
        <v>195</v>
      </c>
      <c r="F3745" t="s">
        <v>1215</v>
      </c>
      <c r="G3745" t="s">
        <v>1216</v>
      </c>
      <c r="H3745" t="s">
        <v>301</v>
      </c>
      <c r="I3745" t="s">
        <v>275</v>
      </c>
      <c r="J3745" t="s">
        <v>228</v>
      </c>
      <c r="K3745" t="s">
        <v>1247</v>
      </c>
      <c r="M3745" t="s">
        <v>228</v>
      </c>
      <c r="N3745" t="s">
        <v>27</v>
      </c>
      <c r="O3745">
        <v>21</v>
      </c>
      <c r="P3745" t="s">
        <v>237</v>
      </c>
      <c r="Q3745">
        <f>O3745/'Building Calcs'!$B$2</f>
        <v>2.2156172905019999E-5</v>
      </c>
      <c r="R3745">
        <v>0.75</v>
      </c>
      <c r="S3745">
        <v>80</v>
      </c>
      <c r="T3745" t="s">
        <v>1248</v>
      </c>
    </row>
    <row r="3746" spans="2:20" hidden="1" x14ac:dyDescent="0.45">
      <c r="B3746" s="29" t="s">
        <v>43</v>
      </c>
      <c r="C3746" s="29" t="s">
        <v>60</v>
      </c>
      <c r="D3746" s="29" t="s">
        <v>195</v>
      </c>
      <c r="F3746" t="s">
        <v>1215</v>
      </c>
      <c r="G3746" t="s">
        <v>1216</v>
      </c>
      <c r="H3746" t="s">
        <v>301</v>
      </c>
      <c r="I3746" t="s">
        <v>275</v>
      </c>
      <c r="J3746" t="s">
        <v>228</v>
      </c>
      <c r="K3746" t="s">
        <v>1247</v>
      </c>
      <c r="M3746" t="s">
        <v>228</v>
      </c>
      <c r="N3746" t="s">
        <v>28</v>
      </c>
      <c r="O3746">
        <v>18</v>
      </c>
      <c r="P3746" t="s">
        <v>237</v>
      </c>
      <c r="Q3746">
        <f>O3746/'Building Calcs'!$B$2</f>
        <v>1.8991005347159999E-5</v>
      </c>
      <c r="R3746">
        <v>0.75</v>
      </c>
      <c r="S3746">
        <v>60</v>
      </c>
      <c r="T3746" t="s">
        <v>1248</v>
      </c>
    </row>
    <row r="3747" spans="2:20" hidden="1" x14ac:dyDescent="0.45">
      <c r="B3747" s="29" t="s">
        <v>30</v>
      </c>
      <c r="C3747" s="29" t="s">
        <v>60</v>
      </c>
      <c r="D3747" s="29" t="s">
        <v>195</v>
      </c>
      <c r="F3747" t="s">
        <v>1215</v>
      </c>
      <c r="G3747" t="s">
        <v>1216</v>
      </c>
      <c r="H3747" t="s">
        <v>301</v>
      </c>
      <c r="I3747" t="s">
        <v>275</v>
      </c>
      <c r="J3747" t="s">
        <v>228</v>
      </c>
      <c r="K3747" t="s">
        <v>1247</v>
      </c>
      <c r="M3747" t="s">
        <v>228</v>
      </c>
      <c r="N3747" t="s">
        <v>30</v>
      </c>
      <c r="O3747">
        <v>56</v>
      </c>
      <c r="P3747" t="s">
        <v>229</v>
      </c>
      <c r="Q3747"/>
      <c r="R3747">
        <v>20</v>
      </c>
      <c r="S3747">
        <v>100</v>
      </c>
      <c r="T3747" t="s">
        <v>1248</v>
      </c>
    </row>
    <row r="3748" spans="2:20" hidden="1" x14ac:dyDescent="0.45">
      <c r="B3748" s="29" t="s">
        <v>30</v>
      </c>
      <c r="C3748" s="29" t="s">
        <v>60</v>
      </c>
      <c r="D3748" s="29" t="s">
        <v>195</v>
      </c>
      <c r="F3748" t="s">
        <v>1215</v>
      </c>
      <c r="G3748" t="s">
        <v>1216</v>
      </c>
      <c r="H3748" t="s">
        <v>301</v>
      </c>
      <c r="I3748" t="s">
        <v>275</v>
      </c>
      <c r="J3748" t="s">
        <v>228</v>
      </c>
      <c r="K3748" t="s">
        <v>1247</v>
      </c>
      <c r="M3748" t="s">
        <v>228</v>
      </c>
      <c r="N3748" t="s">
        <v>30</v>
      </c>
      <c r="O3748">
        <v>56</v>
      </c>
      <c r="P3748" t="s">
        <v>229</v>
      </c>
      <c r="Q3748"/>
      <c r="R3748">
        <v>20</v>
      </c>
      <c r="S3748">
        <v>100</v>
      </c>
      <c r="T3748" t="s">
        <v>1248</v>
      </c>
    </row>
    <row r="3749" spans="2:20" hidden="1" x14ac:dyDescent="0.45">
      <c r="C3749" s="29" t="s">
        <v>60</v>
      </c>
      <c r="D3749" s="29" t="s">
        <v>195</v>
      </c>
      <c r="F3749" t="s">
        <v>1215</v>
      </c>
      <c r="G3749" t="s">
        <v>1216</v>
      </c>
      <c r="H3749" t="s">
        <v>301</v>
      </c>
      <c r="I3749" t="s">
        <v>275</v>
      </c>
      <c r="J3749" t="s">
        <v>228</v>
      </c>
      <c r="K3749" t="s">
        <v>1247</v>
      </c>
      <c r="M3749" t="s">
        <v>228</v>
      </c>
      <c r="N3749" t="s">
        <v>303</v>
      </c>
      <c r="O3749">
        <v>0.1</v>
      </c>
      <c r="P3749" t="s">
        <v>234</v>
      </c>
      <c r="Q3749"/>
      <c r="R3749">
        <v>5.0000000000000001E-4</v>
      </c>
      <c r="S3749">
        <v>0.44</v>
      </c>
      <c r="T3749" t="s">
        <v>1248</v>
      </c>
    </row>
    <row r="3750" spans="2:20" hidden="1" x14ac:dyDescent="0.45">
      <c r="B3750" s="29" t="s">
        <v>26</v>
      </c>
      <c r="C3750" s="29" t="s">
        <v>60</v>
      </c>
      <c r="D3750" s="29" t="s">
        <v>195</v>
      </c>
      <c r="F3750" t="s">
        <v>1215</v>
      </c>
      <c r="G3750" t="s">
        <v>1216</v>
      </c>
      <c r="H3750" t="s">
        <v>301</v>
      </c>
      <c r="I3750" t="s">
        <v>275</v>
      </c>
      <c r="J3750" t="s">
        <v>228</v>
      </c>
      <c r="K3750" t="s">
        <v>1247</v>
      </c>
      <c r="M3750" t="s">
        <v>228</v>
      </c>
      <c r="N3750" t="s">
        <v>26</v>
      </c>
      <c r="O3750">
        <v>306</v>
      </c>
      <c r="P3750" t="s">
        <v>237</v>
      </c>
      <c r="Q3750">
        <f>O3750/'Building Calcs'!$B$2</f>
        <v>3.2284709090172004E-4</v>
      </c>
      <c r="R3750">
        <v>50</v>
      </c>
      <c r="S3750">
        <v>1319</v>
      </c>
      <c r="T3750" t="s">
        <v>1248</v>
      </c>
    </row>
    <row r="3751" spans="2:20" hidden="1" x14ac:dyDescent="0.45">
      <c r="C3751" s="29" t="s">
        <v>60</v>
      </c>
      <c r="D3751" s="29" t="s">
        <v>195</v>
      </c>
      <c r="F3751" t="s">
        <v>1215</v>
      </c>
      <c r="G3751" t="s">
        <v>1216</v>
      </c>
      <c r="H3751" t="s">
        <v>301</v>
      </c>
      <c r="I3751" t="s">
        <v>275</v>
      </c>
      <c r="J3751" t="s">
        <v>228</v>
      </c>
      <c r="K3751" t="s">
        <v>1247</v>
      </c>
      <c r="M3751" t="s">
        <v>228</v>
      </c>
      <c r="N3751" t="s">
        <v>236</v>
      </c>
      <c r="O3751">
        <v>20</v>
      </c>
      <c r="P3751" t="s">
        <v>237</v>
      </c>
      <c r="Q3751"/>
      <c r="R3751">
        <v>6</v>
      </c>
      <c r="S3751">
        <v>42</v>
      </c>
      <c r="T3751" t="s">
        <v>1248</v>
      </c>
    </row>
    <row r="3752" spans="2:20" hidden="1" x14ac:dyDescent="0.45">
      <c r="C3752" s="29" t="s">
        <v>60</v>
      </c>
      <c r="D3752" s="29" t="s">
        <v>195</v>
      </c>
      <c r="F3752" t="s">
        <v>1215</v>
      </c>
      <c r="G3752" t="s">
        <v>1216</v>
      </c>
      <c r="H3752" t="s">
        <v>301</v>
      </c>
      <c r="I3752" t="s">
        <v>275</v>
      </c>
      <c r="J3752" t="s">
        <v>228</v>
      </c>
      <c r="K3752" t="s">
        <v>1247</v>
      </c>
      <c r="M3752" t="s">
        <v>228</v>
      </c>
      <c r="N3752" t="s">
        <v>236</v>
      </c>
      <c r="O3752">
        <v>20</v>
      </c>
      <c r="P3752" t="s">
        <v>237</v>
      </c>
      <c r="Q3752"/>
      <c r="R3752">
        <v>6</v>
      </c>
      <c r="S3752">
        <v>42</v>
      </c>
      <c r="T3752" t="s">
        <v>1248</v>
      </c>
    </row>
    <row r="3753" spans="2:20" hidden="1" x14ac:dyDescent="0.45">
      <c r="B3753" s="29" t="s">
        <v>24</v>
      </c>
      <c r="C3753" s="29" t="s">
        <v>60</v>
      </c>
      <c r="D3753" s="29" t="s">
        <v>195</v>
      </c>
      <c r="F3753" t="s">
        <v>1215</v>
      </c>
      <c r="G3753" t="s">
        <v>1216</v>
      </c>
      <c r="H3753" t="s">
        <v>301</v>
      </c>
      <c r="I3753" t="s">
        <v>275</v>
      </c>
      <c r="J3753" t="s">
        <v>228</v>
      </c>
      <c r="K3753" t="s">
        <v>1247</v>
      </c>
      <c r="M3753" t="s">
        <v>228</v>
      </c>
      <c r="N3753" t="s">
        <v>261</v>
      </c>
      <c r="O3753">
        <v>20</v>
      </c>
      <c r="P3753" t="s">
        <v>237</v>
      </c>
      <c r="Q3753">
        <f>O3753/'Building Calcs'!$B$2</f>
        <v>2.1101117052399999E-5</v>
      </c>
      <c r="R3753">
        <v>1.7999999999999999E-2</v>
      </c>
      <c r="S3753">
        <v>70</v>
      </c>
      <c r="T3753" t="s">
        <v>1248</v>
      </c>
    </row>
    <row r="3754" spans="2:20" hidden="1" x14ac:dyDescent="0.45">
      <c r="C3754" s="29" t="s">
        <v>60</v>
      </c>
      <c r="D3754" s="29" t="s">
        <v>195</v>
      </c>
      <c r="F3754" t="s">
        <v>1215</v>
      </c>
      <c r="G3754" t="s">
        <v>1216</v>
      </c>
      <c r="H3754" t="s">
        <v>301</v>
      </c>
      <c r="I3754" t="s">
        <v>275</v>
      </c>
      <c r="J3754" t="s">
        <v>228</v>
      </c>
      <c r="K3754" t="s">
        <v>1247</v>
      </c>
      <c r="M3754" t="s">
        <v>228</v>
      </c>
      <c r="N3754" t="s">
        <v>242</v>
      </c>
      <c r="O3754">
        <v>10</v>
      </c>
      <c r="P3754" t="s">
        <v>234</v>
      </c>
      <c r="Q3754"/>
      <c r="R3754">
        <v>0.1</v>
      </c>
      <c r="S3754">
        <v>40</v>
      </c>
      <c r="T3754" t="s">
        <v>1248</v>
      </c>
    </row>
    <row r="3755" spans="2:20" hidden="1" x14ac:dyDescent="0.45">
      <c r="C3755" s="29" t="s">
        <v>60</v>
      </c>
      <c r="D3755" s="29" t="s">
        <v>195</v>
      </c>
      <c r="F3755" t="s">
        <v>1215</v>
      </c>
      <c r="G3755" t="s">
        <v>1216</v>
      </c>
      <c r="H3755" t="s">
        <v>301</v>
      </c>
      <c r="I3755" t="s">
        <v>275</v>
      </c>
      <c r="J3755" t="s">
        <v>228</v>
      </c>
      <c r="K3755" t="s">
        <v>1247</v>
      </c>
      <c r="M3755" t="s">
        <v>228</v>
      </c>
      <c r="N3755" t="s">
        <v>272</v>
      </c>
      <c r="O3755">
        <v>1.5</v>
      </c>
      <c r="P3755" t="s">
        <v>257</v>
      </c>
      <c r="Q3755"/>
      <c r="R3755">
        <v>0.15</v>
      </c>
      <c r="S3755">
        <v>1.5</v>
      </c>
      <c r="T3755" t="s">
        <v>1241</v>
      </c>
    </row>
    <row r="3756" spans="2:20" hidden="1" x14ac:dyDescent="0.45">
      <c r="C3756" s="29" t="s">
        <v>60</v>
      </c>
      <c r="D3756" s="29" t="s">
        <v>195</v>
      </c>
      <c r="F3756" t="s">
        <v>1215</v>
      </c>
      <c r="G3756" t="s">
        <v>1216</v>
      </c>
      <c r="H3756" t="s">
        <v>301</v>
      </c>
      <c r="I3756" t="s">
        <v>275</v>
      </c>
      <c r="J3756" t="s">
        <v>228</v>
      </c>
      <c r="K3756" t="s">
        <v>1247</v>
      </c>
      <c r="M3756" t="s">
        <v>228</v>
      </c>
      <c r="N3756" t="s">
        <v>259</v>
      </c>
      <c r="O3756">
        <v>0.22</v>
      </c>
      <c r="P3756" t="s">
        <v>257</v>
      </c>
      <c r="Q3756"/>
      <c r="R3756">
        <v>2.1999999999999999E-2</v>
      </c>
      <c r="S3756">
        <v>1.5</v>
      </c>
      <c r="T3756" t="s">
        <v>1241</v>
      </c>
    </row>
    <row r="3757" spans="2:20" hidden="1" x14ac:dyDescent="0.45">
      <c r="C3757" s="29" t="s">
        <v>60</v>
      </c>
      <c r="D3757" s="29" t="s">
        <v>195</v>
      </c>
      <c r="F3757" t="s">
        <v>1215</v>
      </c>
      <c r="G3757" t="s">
        <v>1216</v>
      </c>
      <c r="H3757" t="s">
        <v>301</v>
      </c>
      <c r="I3757" t="s">
        <v>275</v>
      </c>
      <c r="J3757" t="s">
        <v>228</v>
      </c>
      <c r="K3757" t="s">
        <v>1247</v>
      </c>
      <c r="M3757" t="s">
        <v>228</v>
      </c>
      <c r="N3757" t="s">
        <v>279</v>
      </c>
      <c r="O3757">
        <v>125</v>
      </c>
      <c r="P3757" t="s">
        <v>234</v>
      </c>
      <c r="Q3757"/>
      <c r="R3757">
        <v>2.5000000000000001E-3</v>
      </c>
      <c r="S3757">
        <v>600</v>
      </c>
      <c r="T3757" t="s">
        <v>1248</v>
      </c>
    </row>
    <row r="3758" spans="2:20" hidden="1" x14ac:dyDescent="0.45">
      <c r="C3758" s="29" t="s">
        <v>60</v>
      </c>
      <c r="D3758" s="29" t="s">
        <v>197</v>
      </c>
      <c r="F3758" t="s">
        <v>1215</v>
      </c>
      <c r="G3758" t="s">
        <v>1216</v>
      </c>
      <c r="H3758" t="s">
        <v>1251</v>
      </c>
      <c r="I3758" t="s">
        <v>275</v>
      </c>
      <c r="J3758" t="s">
        <v>228</v>
      </c>
      <c r="K3758" t="s">
        <v>232</v>
      </c>
      <c r="M3758" t="s">
        <v>228</v>
      </c>
      <c r="N3758" t="s">
        <v>272</v>
      </c>
      <c r="O3758">
        <v>1.08</v>
      </c>
      <c r="P3758" t="s">
        <v>257</v>
      </c>
      <c r="Q3758"/>
      <c r="R3758">
        <v>0.3</v>
      </c>
      <c r="S3758">
        <v>2.9</v>
      </c>
      <c r="T3758" t="s">
        <v>1252</v>
      </c>
    </row>
    <row r="3759" spans="2:20" hidden="1" x14ac:dyDescent="0.45">
      <c r="B3759" s="29" t="s">
        <v>24</v>
      </c>
      <c r="C3759" s="29" t="s">
        <v>60</v>
      </c>
      <c r="D3759" s="29" t="s">
        <v>197</v>
      </c>
      <c r="F3759" t="s">
        <v>1215</v>
      </c>
      <c r="G3759" t="s">
        <v>1216</v>
      </c>
      <c r="H3759" t="s">
        <v>1251</v>
      </c>
      <c r="I3759" t="s">
        <v>275</v>
      </c>
      <c r="J3759" t="s">
        <v>228</v>
      </c>
      <c r="K3759" t="s">
        <v>232</v>
      </c>
      <c r="M3759" t="s">
        <v>228</v>
      </c>
      <c r="N3759" t="s">
        <v>261</v>
      </c>
      <c r="O3759">
        <v>23</v>
      </c>
      <c r="P3759" t="s">
        <v>237</v>
      </c>
      <c r="Q3759">
        <f>O3759/'Building Calcs'!$B$2</f>
        <v>2.4266284610259999E-5</v>
      </c>
      <c r="R3759">
        <v>14</v>
      </c>
      <c r="S3759">
        <v>33</v>
      </c>
      <c r="T3759" t="s">
        <v>1252</v>
      </c>
    </row>
    <row r="3760" spans="2:20" hidden="1" x14ac:dyDescent="0.45">
      <c r="B3760" s="29" t="s">
        <v>43</v>
      </c>
      <c r="C3760" s="29" t="s">
        <v>60</v>
      </c>
      <c r="D3760" s="29" t="s">
        <v>197</v>
      </c>
      <c r="F3760" t="s">
        <v>1215</v>
      </c>
      <c r="G3760" t="s">
        <v>1216</v>
      </c>
      <c r="H3760" t="s">
        <v>1251</v>
      </c>
      <c r="I3760" t="s">
        <v>275</v>
      </c>
      <c r="J3760" t="s">
        <v>228</v>
      </c>
      <c r="K3760" t="s">
        <v>232</v>
      </c>
      <c r="M3760" t="s">
        <v>228</v>
      </c>
      <c r="N3760" t="s">
        <v>28</v>
      </c>
      <c r="O3760">
        <v>0.78</v>
      </c>
      <c r="P3760" t="s">
        <v>237</v>
      </c>
      <c r="Q3760">
        <f>O3760/'Building Calcs'!$B$2</f>
        <v>8.2294356504360001E-7</v>
      </c>
      <c r="R3760">
        <v>0.47</v>
      </c>
      <c r="S3760">
        <v>1.0900000000000001</v>
      </c>
      <c r="T3760" t="s">
        <v>1252</v>
      </c>
    </row>
    <row r="3761" spans="2:20" hidden="1" x14ac:dyDescent="0.45">
      <c r="C3761" s="29" t="s">
        <v>60</v>
      </c>
      <c r="D3761" s="29" t="s">
        <v>45</v>
      </c>
      <c r="F3761" t="s">
        <v>1215</v>
      </c>
      <c r="G3761" t="s">
        <v>1216</v>
      </c>
      <c r="H3761" t="s">
        <v>284</v>
      </c>
      <c r="I3761" t="s">
        <v>275</v>
      </c>
      <c r="J3761" t="s">
        <v>228</v>
      </c>
      <c r="K3761" t="s">
        <v>1242</v>
      </c>
      <c r="M3761" t="s">
        <v>228</v>
      </c>
      <c r="N3761" t="s">
        <v>246</v>
      </c>
      <c r="O3761">
        <v>203</v>
      </c>
      <c r="P3761" t="s">
        <v>247</v>
      </c>
      <c r="Q3761"/>
      <c r="R3761">
        <v>40</v>
      </c>
      <c r="S3761">
        <v>500</v>
      </c>
      <c r="T3761" t="s">
        <v>377</v>
      </c>
    </row>
    <row r="3762" spans="2:20" hidden="1" x14ac:dyDescent="0.45">
      <c r="C3762" s="29" t="s">
        <v>60</v>
      </c>
      <c r="D3762" s="29" t="s">
        <v>45</v>
      </c>
      <c r="F3762" t="s">
        <v>1215</v>
      </c>
      <c r="G3762" t="s">
        <v>1216</v>
      </c>
      <c r="H3762" t="s">
        <v>284</v>
      </c>
      <c r="I3762" t="s">
        <v>275</v>
      </c>
      <c r="J3762" t="s">
        <v>228</v>
      </c>
      <c r="K3762" t="s">
        <v>1242</v>
      </c>
      <c r="M3762" t="s">
        <v>228</v>
      </c>
      <c r="N3762" t="s">
        <v>264</v>
      </c>
      <c r="O3762">
        <v>45.5</v>
      </c>
      <c r="P3762" t="s">
        <v>234</v>
      </c>
      <c r="Q3762"/>
      <c r="R3762">
        <v>10</v>
      </c>
      <c r="S3762">
        <v>150</v>
      </c>
      <c r="T3762" t="s">
        <v>377</v>
      </c>
    </row>
    <row r="3763" spans="2:20" hidden="1" x14ac:dyDescent="0.45">
      <c r="C3763" s="29" t="s">
        <v>60</v>
      </c>
      <c r="D3763" s="29" t="s">
        <v>45</v>
      </c>
      <c r="F3763" t="s">
        <v>1215</v>
      </c>
      <c r="G3763" t="s">
        <v>1216</v>
      </c>
      <c r="H3763" t="s">
        <v>284</v>
      </c>
      <c r="I3763" t="s">
        <v>275</v>
      </c>
      <c r="J3763" t="s">
        <v>228</v>
      </c>
      <c r="K3763" t="s">
        <v>1242</v>
      </c>
      <c r="M3763" t="s">
        <v>228</v>
      </c>
      <c r="N3763" t="s">
        <v>264</v>
      </c>
      <c r="O3763">
        <v>45.5</v>
      </c>
      <c r="P3763" t="s">
        <v>234</v>
      </c>
      <c r="Q3763"/>
      <c r="R3763">
        <v>10</v>
      </c>
      <c r="S3763">
        <v>150</v>
      </c>
      <c r="T3763" t="s">
        <v>377</v>
      </c>
    </row>
    <row r="3764" spans="2:20" hidden="1" x14ac:dyDescent="0.45">
      <c r="C3764" s="29" t="s">
        <v>60</v>
      </c>
      <c r="D3764" s="29" t="s">
        <v>45</v>
      </c>
      <c r="F3764" t="s">
        <v>1215</v>
      </c>
      <c r="G3764" t="s">
        <v>1216</v>
      </c>
      <c r="H3764" t="s">
        <v>284</v>
      </c>
      <c r="I3764" t="s">
        <v>275</v>
      </c>
      <c r="J3764" t="s">
        <v>228</v>
      </c>
      <c r="K3764" t="s">
        <v>1242</v>
      </c>
      <c r="M3764" t="s">
        <v>228</v>
      </c>
      <c r="N3764" t="s">
        <v>249</v>
      </c>
      <c r="O3764">
        <v>58.9</v>
      </c>
      <c r="P3764" t="s">
        <v>234</v>
      </c>
      <c r="Q3764"/>
      <c r="R3764">
        <v>10</v>
      </c>
      <c r="S3764">
        <v>180</v>
      </c>
      <c r="T3764" t="s">
        <v>377</v>
      </c>
    </row>
    <row r="3765" spans="2:20" hidden="1" x14ac:dyDescent="0.45">
      <c r="B3765" s="29" t="s">
        <v>30</v>
      </c>
      <c r="C3765" s="29" t="s">
        <v>60</v>
      </c>
      <c r="D3765" s="29" t="s">
        <v>197</v>
      </c>
      <c r="F3765" t="s">
        <v>1215</v>
      </c>
      <c r="G3765" t="s">
        <v>1216</v>
      </c>
      <c r="H3765" t="s">
        <v>1251</v>
      </c>
      <c r="I3765" t="s">
        <v>275</v>
      </c>
      <c r="J3765" t="s">
        <v>228</v>
      </c>
      <c r="K3765" t="s">
        <v>232</v>
      </c>
      <c r="M3765" t="s">
        <v>228</v>
      </c>
      <c r="N3765" t="s">
        <v>30</v>
      </c>
      <c r="O3765">
        <v>4</v>
      </c>
      <c r="P3765" t="s">
        <v>229</v>
      </c>
      <c r="Q3765"/>
      <c r="R3765">
        <v>2.1</v>
      </c>
      <c r="S3765">
        <v>7</v>
      </c>
      <c r="T3765" t="s">
        <v>1252</v>
      </c>
    </row>
    <row r="3766" spans="2:20" hidden="1" x14ac:dyDescent="0.45">
      <c r="C3766" s="29" t="s">
        <v>60</v>
      </c>
      <c r="D3766" s="29" t="s">
        <v>197</v>
      </c>
      <c r="F3766" t="s">
        <v>1215</v>
      </c>
      <c r="G3766" t="s">
        <v>1216</v>
      </c>
      <c r="H3766" t="s">
        <v>1251</v>
      </c>
      <c r="I3766" t="s">
        <v>275</v>
      </c>
      <c r="J3766" t="s">
        <v>228</v>
      </c>
      <c r="K3766" t="s">
        <v>232</v>
      </c>
      <c r="M3766" t="s">
        <v>228</v>
      </c>
      <c r="N3766" t="s">
        <v>253</v>
      </c>
      <c r="O3766">
        <v>8.9999999999999998E-4</v>
      </c>
      <c r="P3766" t="s">
        <v>234</v>
      </c>
      <c r="Q3766"/>
      <c r="R3766">
        <v>2.9999999999999997E-4</v>
      </c>
      <c r="S3766">
        <v>1.1000000000000001E-3</v>
      </c>
      <c r="T3766" t="s">
        <v>1252</v>
      </c>
    </row>
    <row r="3767" spans="2:20" hidden="1" x14ac:dyDescent="0.45">
      <c r="C3767" s="29" t="s">
        <v>60</v>
      </c>
      <c r="D3767" s="29" t="s">
        <v>46</v>
      </c>
      <c r="F3767" t="s">
        <v>1215</v>
      </c>
      <c r="G3767" t="s">
        <v>1216</v>
      </c>
      <c r="H3767" t="s">
        <v>1253</v>
      </c>
      <c r="I3767" t="s">
        <v>225</v>
      </c>
      <c r="J3767" t="s">
        <v>1232</v>
      </c>
      <c r="K3767" t="s">
        <v>18</v>
      </c>
      <c r="M3767" t="s">
        <v>228</v>
      </c>
      <c r="N3767" t="s">
        <v>272</v>
      </c>
      <c r="O3767">
        <v>0.84</v>
      </c>
      <c r="P3767" t="s">
        <v>257</v>
      </c>
      <c r="Q3767"/>
      <c r="R3767">
        <v>0.28000000000000003</v>
      </c>
      <c r="S3767">
        <v>0.84</v>
      </c>
      <c r="T3767" t="s">
        <v>1254</v>
      </c>
    </row>
    <row r="3768" spans="2:20" hidden="1" x14ac:dyDescent="0.45">
      <c r="C3768" s="29" t="s">
        <v>60</v>
      </c>
      <c r="D3768" s="29" t="s">
        <v>46</v>
      </c>
      <c r="F3768" t="s">
        <v>1215</v>
      </c>
      <c r="G3768" t="s">
        <v>1216</v>
      </c>
      <c r="H3768" t="s">
        <v>1253</v>
      </c>
      <c r="I3768" t="s">
        <v>225</v>
      </c>
      <c r="J3768" t="s">
        <v>1232</v>
      </c>
      <c r="K3768" t="s">
        <v>18</v>
      </c>
      <c r="M3768" t="s">
        <v>228</v>
      </c>
      <c r="N3768" t="s">
        <v>249</v>
      </c>
      <c r="O3768">
        <v>0.84</v>
      </c>
      <c r="P3768" t="s">
        <v>257</v>
      </c>
      <c r="Q3768"/>
      <c r="R3768">
        <v>0.28000000000000003</v>
      </c>
      <c r="S3768">
        <v>0.84</v>
      </c>
      <c r="T3768" t="s">
        <v>1254</v>
      </c>
    </row>
    <row r="3769" spans="2:20" hidden="1" x14ac:dyDescent="0.45">
      <c r="B3769" s="29" t="s">
        <v>25</v>
      </c>
      <c r="C3769" s="29" t="s">
        <v>60</v>
      </c>
      <c r="D3769" s="29" t="s">
        <v>46</v>
      </c>
      <c r="F3769" t="s">
        <v>1215</v>
      </c>
      <c r="G3769" t="s">
        <v>1216</v>
      </c>
      <c r="H3769" t="s">
        <v>443</v>
      </c>
      <c r="I3769" t="s">
        <v>225</v>
      </c>
      <c r="J3769" t="s">
        <v>1235</v>
      </c>
      <c r="K3769" t="s">
        <v>18</v>
      </c>
      <c r="M3769" t="s">
        <v>228</v>
      </c>
      <c r="N3769" t="s">
        <v>25</v>
      </c>
      <c r="O3769">
        <v>30</v>
      </c>
      <c r="P3769" t="s">
        <v>237</v>
      </c>
      <c r="Q3769">
        <f>O3769/'Building Calcs'!$B$2</f>
        <v>3.1651675578599999E-5</v>
      </c>
      <c r="R3769">
        <v>15</v>
      </c>
      <c r="S3769">
        <v>30</v>
      </c>
      <c r="T3769" t="s">
        <v>1255</v>
      </c>
    </row>
    <row r="3770" spans="2:20" hidden="1" x14ac:dyDescent="0.45">
      <c r="B3770" s="29" t="s">
        <v>24</v>
      </c>
      <c r="C3770" s="29" t="s">
        <v>60</v>
      </c>
      <c r="D3770" s="29" t="s">
        <v>46</v>
      </c>
      <c r="F3770" t="s">
        <v>1215</v>
      </c>
      <c r="G3770" t="s">
        <v>1216</v>
      </c>
      <c r="H3770" t="s">
        <v>443</v>
      </c>
      <c r="I3770" t="s">
        <v>225</v>
      </c>
      <c r="J3770" t="s">
        <v>1235</v>
      </c>
      <c r="K3770" t="s">
        <v>18</v>
      </c>
      <c r="M3770" t="s">
        <v>228</v>
      </c>
      <c r="N3770" t="s">
        <v>261</v>
      </c>
      <c r="O3770">
        <v>2</v>
      </c>
      <c r="P3770" t="s">
        <v>237</v>
      </c>
      <c r="Q3770">
        <f>O3770/'Building Calcs'!$B$2</f>
        <v>2.1101117052399999E-6</v>
      </c>
      <c r="R3770">
        <v>1.2</v>
      </c>
      <c r="S3770">
        <v>2.8</v>
      </c>
      <c r="T3770" t="s">
        <v>1255</v>
      </c>
    </row>
    <row r="3771" spans="2:20" hidden="1" x14ac:dyDescent="0.45">
      <c r="C3771" s="29" t="s">
        <v>60</v>
      </c>
      <c r="D3771" s="29" t="s">
        <v>46</v>
      </c>
      <c r="F3771" t="s">
        <v>1215</v>
      </c>
      <c r="G3771" t="s">
        <v>1216</v>
      </c>
      <c r="H3771" t="s">
        <v>1253</v>
      </c>
      <c r="I3771" t="s">
        <v>225</v>
      </c>
      <c r="J3771" t="s">
        <v>1232</v>
      </c>
      <c r="K3771" t="s">
        <v>18</v>
      </c>
      <c r="M3771" t="s">
        <v>228</v>
      </c>
      <c r="N3771" t="s">
        <v>267</v>
      </c>
      <c r="O3771">
        <v>1.5E-3</v>
      </c>
      <c r="P3771" t="s">
        <v>234</v>
      </c>
      <c r="Q3771"/>
      <c r="R3771">
        <v>7.5000000000000002E-4</v>
      </c>
      <c r="S3771">
        <v>3.0000000000000001E-3</v>
      </c>
      <c r="T3771" t="s">
        <v>1257</v>
      </c>
    </row>
    <row r="3772" spans="2:20" hidden="1" x14ac:dyDescent="0.45">
      <c r="C3772" s="29" t="s">
        <v>60</v>
      </c>
      <c r="D3772" s="29" t="s">
        <v>46</v>
      </c>
      <c r="F3772" t="s">
        <v>1215</v>
      </c>
      <c r="G3772" t="s">
        <v>1216</v>
      </c>
      <c r="H3772" t="s">
        <v>1253</v>
      </c>
      <c r="I3772" t="s">
        <v>225</v>
      </c>
      <c r="J3772" t="s">
        <v>1232</v>
      </c>
      <c r="K3772" t="s">
        <v>18</v>
      </c>
      <c r="M3772" t="s">
        <v>228</v>
      </c>
      <c r="N3772" t="s">
        <v>279</v>
      </c>
      <c r="O3772">
        <v>5.1000000000000004E-4</v>
      </c>
      <c r="P3772" t="s">
        <v>234</v>
      </c>
      <c r="Q3772"/>
      <c r="R3772">
        <v>2.5999999999999998E-4</v>
      </c>
      <c r="S3772">
        <v>1E-3</v>
      </c>
      <c r="T3772" t="s">
        <v>1257</v>
      </c>
    </row>
    <row r="3773" spans="2:20" hidden="1" x14ac:dyDescent="0.45">
      <c r="C3773" s="29" t="s">
        <v>60</v>
      </c>
      <c r="D3773" s="29" t="s">
        <v>46</v>
      </c>
      <c r="F3773" t="s">
        <v>1215</v>
      </c>
      <c r="G3773" t="s">
        <v>1216</v>
      </c>
      <c r="H3773" t="s">
        <v>1253</v>
      </c>
      <c r="I3773" t="s">
        <v>225</v>
      </c>
      <c r="J3773" t="s">
        <v>1232</v>
      </c>
      <c r="K3773" t="s">
        <v>18</v>
      </c>
      <c r="M3773" t="s">
        <v>228</v>
      </c>
      <c r="N3773" t="s">
        <v>303</v>
      </c>
      <c r="O3773">
        <v>1.0999999999999999E-2</v>
      </c>
      <c r="P3773" t="s">
        <v>234</v>
      </c>
      <c r="Q3773"/>
      <c r="R3773">
        <v>3.7000000000000002E-3</v>
      </c>
      <c r="S3773">
        <v>3.4000000000000002E-2</v>
      </c>
      <c r="T3773" t="s">
        <v>1254</v>
      </c>
    </row>
    <row r="3774" spans="2:20" hidden="1" x14ac:dyDescent="0.45">
      <c r="C3774" s="29" t="s">
        <v>60</v>
      </c>
      <c r="D3774" s="29" t="s">
        <v>46</v>
      </c>
      <c r="F3774" t="s">
        <v>1215</v>
      </c>
      <c r="G3774" t="s">
        <v>1216</v>
      </c>
      <c r="H3774" t="s">
        <v>1253</v>
      </c>
      <c r="I3774" t="s">
        <v>225</v>
      </c>
      <c r="J3774" t="s">
        <v>1232</v>
      </c>
      <c r="K3774" t="s">
        <v>18</v>
      </c>
      <c r="M3774" t="s">
        <v>228</v>
      </c>
      <c r="N3774" t="s">
        <v>246</v>
      </c>
      <c r="O3774">
        <v>0.5</v>
      </c>
      <c r="P3774" t="s">
        <v>247</v>
      </c>
      <c r="Q3774"/>
      <c r="R3774">
        <v>0.3</v>
      </c>
      <c r="S3774">
        <v>0.8</v>
      </c>
      <c r="T3774" t="s">
        <v>1269</v>
      </c>
    </row>
    <row r="3775" spans="2:20" hidden="1" x14ac:dyDescent="0.45">
      <c r="C3775" s="29" t="s">
        <v>60</v>
      </c>
      <c r="D3775" s="29" t="s">
        <v>46</v>
      </c>
      <c r="F3775" t="s">
        <v>1215</v>
      </c>
      <c r="G3775" t="s">
        <v>1216</v>
      </c>
      <c r="H3775" t="s">
        <v>1253</v>
      </c>
      <c r="I3775" t="s">
        <v>225</v>
      </c>
      <c r="J3775" t="s">
        <v>1232</v>
      </c>
      <c r="K3775" t="s">
        <v>18</v>
      </c>
      <c r="M3775" t="s">
        <v>228</v>
      </c>
      <c r="N3775" t="s">
        <v>246</v>
      </c>
      <c r="O3775">
        <v>0.5</v>
      </c>
      <c r="P3775" t="s">
        <v>247</v>
      </c>
      <c r="Q3775"/>
      <c r="R3775">
        <v>0.3</v>
      </c>
      <c r="S3775">
        <v>0.8</v>
      </c>
      <c r="T3775" t="s">
        <v>1269</v>
      </c>
    </row>
    <row r="3776" spans="2:20" hidden="1" x14ac:dyDescent="0.45">
      <c r="C3776" s="29" t="s">
        <v>60</v>
      </c>
      <c r="D3776" s="29" t="s">
        <v>46</v>
      </c>
      <c r="F3776" t="s">
        <v>1215</v>
      </c>
      <c r="G3776" t="s">
        <v>1216</v>
      </c>
      <c r="H3776" t="s">
        <v>1253</v>
      </c>
      <c r="I3776" t="s">
        <v>225</v>
      </c>
      <c r="J3776" t="s">
        <v>1232</v>
      </c>
      <c r="K3776" t="s">
        <v>18</v>
      </c>
      <c r="M3776" t="s">
        <v>228</v>
      </c>
      <c r="N3776" t="s">
        <v>264</v>
      </c>
      <c r="O3776">
        <v>0.56000000000000005</v>
      </c>
      <c r="P3776" t="s">
        <v>257</v>
      </c>
      <c r="Q3776"/>
      <c r="R3776">
        <v>0.19</v>
      </c>
      <c r="S3776">
        <v>0.56000000000000005</v>
      </c>
      <c r="T3776" t="s">
        <v>1254</v>
      </c>
    </row>
    <row r="3777" spans="2:20" hidden="1" x14ac:dyDescent="0.45">
      <c r="C3777" s="29" t="s">
        <v>60</v>
      </c>
      <c r="D3777" s="29" t="s">
        <v>46</v>
      </c>
      <c r="F3777" t="s">
        <v>1215</v>
      </c>
      <c r="G3777" t="s">
        <v>1216</v>
      </c>
      <c r="H3777" t="s">
        <v>443</v>
      </c>
      <c r="I3777" t="s">
        <v>225</v>
      </c>
      <c r="J3777" t="s">
        <v>1235</v>
      </c>
      <c r="K3777" t="s">
        <v>18</v>
      </c>
      <c r="M3777" t="s">
        <v>228</v>
      </c>
      <c r="N3777" t="s">
        <v>279</v>
      </c>
      <c r="O3777">
        <v>5.1000000000000004E-4</v>
      </c>
      <c r="P3777" t="s">
        <v>234</v>
      </c>
      <c r="Q3777"/>
      <c r="R3777">
        <v>2.5999999999999998E-4</v>
      </c>
      <c r="S3777">
        <v>1E-3</v>
      </c>
      <c r="T3777" t="s">
        <v>1257</v>
      </c>
    </row>
    <row r="3778" spans="2:20" hidden="1" x14ac:dyDescent="0.45">
      <c r="C3778" s="29" t="s">
        <v>60</v>
      </c>
      <c r="D3778" s="29" t="s">
        <v>46</v>
      </c>
      <c r="F3778" t="s">
        <v>1215</v>
      </c>
      <c r="G3778" t="s">
        <v>1216</v>
      </c>
      <c r="H3778" t="s">
        <v>443</v>
      </c>
      <c r="I3778" t="s">
        <v>225</v>
      </c>
      <c r="J3778" t="s">
        <v>1235</v>
      </c>
      <c r="K3778" t="s">
        <v>18</v>
      </c>
      <c r="M3778" t="s">
        <v>228</v>
      </c>
      <c r="N3778" t="s">
        <v>265</v>
      </c>
      <c r="O3778" s="27">
        <v>7.6000000000000004E-5</v>
      </c>
      <c r="P3778" t="s">
        <v>234</v>
      </c>
      <c r="Q3778"/>
      <c r="R3778" s="27">
        <v>3.8000000000000002E-5</v>
      </c>
      <c r="S3778">
        <v>1.4999999999999999E-4</v>
      </c>
      <c r="T3778" t="s">
        <v>1257</v>
      </c>
    </row>
    <row r="3779" spans="2:20" hidden="1" x14ac:dyDescent="0.45">
      <c r="C3779" s="29" t="s">
        <v>60</v>
      </c>
      <c r="D3779" s="29" t="s">
        <v>46</v>
      </c>
      <c r="F3779" t="s">
        <v>1215</v>
      </c>
      <c r="G3779" t="s">
        <v>1216</v>
      </c>
      <c r="H3779" t="s">
        <v>443</v>
      </c>
      <c r="I3779" t="s">
        <v>225</v>
      </c>
      <c r="J3779" t="s">
        <v>1235</v>
      </c>
      <c r="K3779" t="s">
        <v>18</v>
      </c>
      <c r="M3779" t="s">
        <v>228</v>
      </c>
      <c r="N3779" t="s">
        <v>279</v>
      </c>
      <c r="O3779">
        <v>5.1000000000000004E-4</v>
      </c>
      <c r="P3779" t="s">
        <v>234</v>
      </c>
      <c r="Q3779"/>
      <c r="R3779">
        <v>2.5999999999999998E-4</v>
      </c>
      <c r="S3779">
        <v>1E-3</v>
      </c>
      <c r="T3779" t="s">
        <v>1257</v>
      </c>
    </row>
    <row r="3780" spans="2:20" hidden="1" x14ac:dyDescent="0.45">
      <c r="C3780" s="29" t="s">
        <v>60</v>
      </c>
      <c r="D3780" s="29" t="s">
        <v>46</v>
      </c>
      <c r="F3780" t="s">
        <v>1215</v>
      </c>
      <c r="G3780" t="s">
        <v>1216</v>
      </c>
      <c r="H3780" t="s">
        <v>443</v>
      </c>
      <c r="I3780" t="s">
        <v>225</v>
      </c>
      <c r="J3780" t="s">
        <v>1235</v>
      </c>
      <c r="K3780" t="s">
        <v>18</v>
      </c>
      <c r="M3780" t="s">
        <v>228</v>
      </c>
      <c r="N3780" t="s">
        <v>303</v>
      </c>
      <c r="O3780">
        <v>1.0999999999999999E-2</v>
      </c>
      <c r="P3780" t="s">
        <v>234</v>
      </c>
      <c r="Q3780"/>
      <c r="R3780">
        <v>3.7000000000000002E-3</v>
      </c>
      <c r="S3780">
        <v>3.4000000000000002E-2</v>
      </c>
      <c r="T3780" t="s">
        <v>1254</v>
      </c>
    </row>
    <row r="3781" spans="2:20" hidden="1" x14ac:dyDescent="0.45">
      <c r="C3781" s="29" t="s">
        <v>60</v>
      </c>
      <c r="D3781" s="29" t="s">
        <v>46</v>
      </c>
      <c r="F3781" t="s">
        <v>1215</v>
      </c>
      <c r="G3781" t="s">
        <v>1216</v>
      </c>
      <c r="H3781" t="s">
        <v>443</v>
      </c>
      <c r="I3781" t="s">
        <v>225</v>
      </c>
      <c r="J3781" t="s">
        <v>1235</v>
      </c>
      <c r="K3781" t="s">
        <v>18</v>
      </c>
      <c r="M3781" t="s">
        <v>228</v>
      </c>
      <c r="N3781" t="s">
        <v>236</v>
      </c>
      <c r="O3781">
        <v>0.45</v>
      </c>
      <c r="P3781" t="s">
        <v>237</v>
      </c>
      <c r="Q3781"/>
      <c r="R3781">
        <v>0.27</v>
      </c>
      <c r="S3781">
        <v>0.63</v>
      </c>
      <c r="T3781" t="s">
        <v>1261</v>
      </c>
    </row>
    <row r="3782" spans="2:20" hidden="1" x14ac:dyDescent="0.45">
      <c r="B3782" s="29" t="s">
        <v>27</v>
      </c>
      <c r="C3782" s="29" t="s">
        <v>60</v>
      </c>
      <c r="D3782" s="29" t="s">
        <v>46</v>
      </c>
      <c r="F3782" t="s">
        <v>1215</v>
      </c>
      <c r="G3782" t="s">
        <v>1216</v>
      </c>
      <c r="H3782" t="s">
        <v>443</v>
      </c>
      <c r="I3782" t="s">
        <v>225</v>
      </c>
      <c r="J3782" t="s">
        <v>1235</v>
      </c>
      <c r="K3782" t="s">
        <v>18</v>
      </c>
      <c r="M3782" t="s">
        <v>228</v>
      </c>
      <c r="N3782" t="s">
        <v>27</v>
      </c>
      <c r="O3782">
        <v>0.45</v>
      </c>
      <c r="P3782" t="s">
        <v>237</v>
      </c>
      <c r="Q3782">
        <f>O3782/'Building Calcs'!$B$2</f>
        <v>4.7477513367900003E-7</v>
      </c>
      <c r="R3782">
        <v>0.27</v>
      </c>
      <c r="S3782">
        <v>0.63</v>
      </c>
      <c r="T3782" t="s">
        <v>1260</v>
      </c>
    </row>
    <row r="3783" spans="2:20" hidden="1" x14ac:dyDescent="0.45">
      <c r="C3783" s="29" t="s">
        <v>60</v>
      </c>
      <c r="D3783" s="29" t="s">
        <v>46</v>
      </c>
      <c r="F3783" t="s">
        <v>1215</v>
      </c>
      <c r="G3783" t="s">
        <v>1216</v>
      </c>
      <c r="H3783" t="s">
        <v>443</v>
      </c>
      <c r="I3783" t="s">
        <v>225</v>
      </c>
      <c r="J3783" t="s">
        <v>1235</v>
      </c>
      <c r="K3783" t="s">
        <v>18</v>
      </c>
      <c r="M3783" t="s">
        <v>228</v>
      </c>
      <c r="N3783" t="s">
        <v>253</v>
      </c>
      <c r="O3783">
        <v>2.5000000000000001E-4</v>
      </c>
      <c r="P3783" t="s">
        <v>234</v>
      </c>
      <c r="Q3783"/>
      <c r="R3783">
        <v>1.2999999999999999E-4</v>
      </c>
      <c r="S3783">
        <v>5.0000000000000001E-4</v>
      </c>
      <c r="T3783" t="s">
        <v>1257</v>
      </c>
    </row>
    <row r="3784" spans="2:20" hidden="1" x14ac:dyDescent="0.45">
      <c r="C3784" s="29" t="s">
        <v>60</v>
      </c>
      <c r="D3784" s="29" t="s">
        <v>51</v>
      </c>
      <c r="F3784" t="s">
        <v>1215</v>
      </c>
      <c r="G3784" t="s">
        <v>1216</v>
      </c>
      <c r="H3784" t="s">
        <v>1225</v>
      </c>
      <c r="I3784" t="s">
        <v>225</v>
      </c>
      <c r="J3784" t="s">
        <v>1226</v>
      </c>
      <c r="K3784" t="s">
        <v>1219</v>
      </c>
      <c r="M3784" t="s">
        <v>228</v>
      </c>
      <c r="N3784" t="s">
        <v>400</v>
      </c>
      <c r="O3784">
        <v>37</v>
      </c>
      <c r="P3784" t="s">
        <v>237</v>
      </c>
      <c r="Q3784"/>
      <c r="R3784">
        <v>18</v>
      </c>
      <c r="S3784">
        <v>74</v>
      </c>
      <c r="T3784" t="s">
        <v>1259</v>
      </c>
    </row>
    <row r="3785" spans="2:20" hidden="1" x14ac:dyDescent="0.45">
      <c r="B3785" s="29" t="s">
        <v>24</v>
      </c>
      <c r="C3785" s="29" t="s">
        <v>60</v>
      </c>
      <c r="D3785" s="29" t="s">
        <v>51</v>
      </c>
      <c r="F3785" t="s">
        <v>1215</v>
      </c>
      <c r="G3785" t="s">
        <v>1216</v>
      </c>
      <c r="H3785" t="s">
        <v>1225</v>
      </c>
      <c r="I3785" t="s">
        <v>225</v>
      </c>
      <c r="J3785" t="s">
        <v>1226</v>
      </c>
      <c r="K3785" t="s">
        <v>1219</v>
      </c>
      <c r="M3785" t="s">
        <v>228</v>
      </c>
      <c r="N3785" t="s">
        <v>261</v>
      </c>
      <c r="O3785">
        <v>12</v>
      </c>
      <c r="P3785" t="s">
        <v>237</v>
      </c>
      <c r="Q3785">
        <f>O3785/'Building Calcs'!$B$2</f>
        <v>1.2660670231440001E-5</v>
      </c>
      <c r="R3785">
        <v>5</v>
      </c>
      <c r="S3785">
        <v>300</v>
      </c>
      <c r="T3785" t="s">
        <v>1335</v>
      </c>
    </row>
    <row r="3786" spans="2:20" hidden="1" x14ac:dyDescent="0.45">
      <c r="C3786" s="29" t="s">
        <v>60</v>
      </c>
      <c r="D3786" s="29" t="s">
        <v>51</v>
      </c>
      <c r="F3786" t="s">
        <v>1215</v>
      </c>
      <c r="G3786" t="s">
        <v>1216</v>
      </c>
      <c r="H3786" t="s">
        <v>1225</v>
      </c>
      <c r="I3786" t="s">
        <v>225</v>
      </c>
      <c r="J3786" t="s">
        <v>1226</v>
      </c>
      <c r="K3786" t="s">
        <v>1219</v>
      </c>
      <c r="M3786" t="s">
        <v>228</v>
      </c>
      <c r="N3786" t="s">
        <v>400</v>
      </c>
      <c r="O3786">
        <v>37</v>
      </c>
      <c r="P3786" t="s">
        <v>237</v>
      </c>
      <c r="Q3786"/>
      <c r="R3786">
        <v>18</v>
      </c>
      <c r="S3786">
        <v>74</v>
      </c>
      <c r="T3786" t="s">
        <v>1259</v>
      </c>
    </row>
    <row r="3787" spans="2:20" hidden="1" x14ac:dyDescent="0.45">
      <c r="B3787" s="29" t="s">
        <v>26</v>
      </c>
      <c r="C3787" s="29" t="s">
        <v>60</v>
      </c>
      <c r="D3787" s="29" t="s">
        <v>51</v>
      </c>
      <c r="F3787" t="s">
        <v>1215</v>
      </c>
      <c r="G3787" t="s">
        <v>1216</v>
      </c>
      <c r="H3787" t="s">
        <v>1225</v>
      </c>
      <c r="I3787" t="s">
        <v>225</v>
      </c>
      <c r="J3787" t="s">
        <v>1226</v>
      </c>
      <c r="K3787" t="s">
        <v>1219</v>
      </c>
      <c r="M3787" t="s">
        <v>228</v>
      </c>
      <c r="N3787" t="s">
        <v>26</v>
      </c>
      <c r="O3787">
        <v>91</v>
      </c>
      <c r="P3787" t="s">
        <v>237</v>
      </c>
      <c r="Q3787">
        <f>O3787/'Building Calcs'!$B$2</f>
        <v>9.601008258842E-5</v>
      </c>
      <c r="R3787">
        <v>20</v>
      </c>
      <c r="S3787">
        <v>120</v>
      </c>
      <c r="T3787" t="s">
        <v>1229</v>
      </c>
    </row>
    <row r="3788" spans="2:20" hidden="1" x14ac:dyDescent="0.45">
      <c r="B3788" s="29" t="s">
        <v>26</v>
      </c>
      <c r="C3788" s="29" t="s">
        <v>60</v>
      </c>
      <c r="D3788" s="29" t="s">
        <v>51</v>
      </c>
      <c r="F3788" t="s">
        <v>1215</v>
      </c>
      <c r="G3788" t="s">
        <v>1216</v>
      </c>
      <c r="H3788" t="s">
        <v>1225</v>
      </c>
      <c r="I3788" t="s">
        <v>225</v>
      </c>
      <c r="J3788" t="s">
        <v>1226</v>
      </c>
      <c r="K3788" t="s">
        <v>1219</v>
      </c>
      <c r="M3788" t="s">
        <v>228</v>
      </c>
      <c r="N3788" t="s">
        <v>26</v>
      </c>
      <c r="O3788">
        <v>91</v>
      </c>
      <c r="P3788" t="s">
        <v>237</v>
      </c>
      <c r="Q3788">
        <f>O3788/'Building Calcs'!$B$2</f>
        <v>9.601008258842E-5</v>
      </c>
      <c r="R3788">
        <v>20</v>
      </c>
      <c r="S3788">
        <v>120</v>
      </c>
      <c r="T3788" t="s">
        <v>1229</v>
      </c>
    </row>
    <row r="3789" spans="2:20" hidden="1" x14ac:dyDescent="0.45">
      <c r="B3789" s="29" t="s">
        <v>27</v>
      </c>
      <c r="C3789" s="29" t="s">
        <v>60</v>
      </c>
      <c r="D3789" s="29" t="s">
        <v>46</v>
      </c>
      <c r="F3789" t="s">
        <v>1215</v>
      </c>
      <c r="G3789" t="s">
        <v>1216</v>
      </c>
      <c r="H3789" t="s">
        <v>1253</v>
      </c>
      <c r="I3789" t="s">
        <v>225</v>
      </c>
      <c r="J3789" t="s">
        <v>1232</v>
      </c>
      <c r="K3789" t="s">
        <v>18</v>
      </c>
      <c r="M3789" t="s">
        <v>228</v>
      </c>
      <c r="N3789" t="s">
        <v>27</v>
      </c>
      <c r="O3789">
        <v>0.45</v>
      </c>
      <c r="P3789" t="s">
        <v>237</v>
      </c>
      <c r="Q3789">
        <f>O3789/'Building Calcs'!$B$2</f>
        <v>4.7477513367900003E-7</v>
      </c>
      <c r="R3789">
        <v>0.27</v>
      </c>
      <c r="S3789">
        <v>0.63</v>
      </c>
      <c r="T3789" t="s">
        <v>1260</v>
      </c>
    </row>
    <row r="3790" spans="2:20" hidden="1" x14ac:dyDescent="0.45">
      <c r="C3790" s="29" t="s">
        <v>60</v>
      </c>
      <c r="D3790" s="29" t="s">
        <v>46</v>
      </c>
      <c r="F3790" t="s">
        <v>1215</v>
      </c>
      <c r="G3790" t="s">
        <v>1216</v>
      </c>
      <c r="H3790" t="s">
        <v>1253</v>
      </c>
      <c r="I3790" t="s">
        <v>225</v>
      </c>
      <c r="J3790" t="s">
        <v>1232</v>
      </c>
      <c r="K3790" t="s">
        <v>18</v>
      </c>
      <c r="M3790" t="s">
        <v>228</v>
      </c>
      <c r="N3790" t="s">
        <v>233</v>
      </c>
      <c r="O3790">
        <v>0.12</v>
      </c>
      <c r="P3790" t="s">
        <v>234</v>
      </c>
      <c r="Q3790"/>
      <c r="R3790">
        <v>0.06</v>
      </c>
      <c r="S3790">
        <v>0.24</v>
      </c>
      <c r="T3790" t="s">
        <v>1257</v>
      </c>
    </row>
    <row r="3791" spans="2:20" hidden="1" x14ac:dyDescent="0.45">
      <c r="B3791" s="29" t="s">
        <v>25</v>
      </c>
      <c r="C3791" s="29" t="s">
        <v>60</v>
      </c>
      <c r="D3791" s="29" t="s">
        <v>46</v>
      </c>
      <c r="F3791" t="s">
        <v>1215</v>
      </c>
      <c r="G3791" t="s">
        <v>1216</v>
      </c>
      <c r="H3791" t="s">
        <v>1253</v>
      </c>
      <c r="I3791" t="s">
        <v>225</v>
      </c>
      <c r="J3791" t="s">
        <v>1232</v>
      </c>
      <c r="K3791" t="s">
        <v>18</v>
      </c>
      <c r="M3791" t="s">
        <v>228</v>
      </c>
      <c r="N3791" t="s">
        <v>25</v>
      </c>
      <c r="O3791">
        <v>24</v>
      </c>
      <c r="P3791" t="s">
        <v>237</v>
      </c>
      <c r="Q3791">
        <f>O3791/'Building Calcs'!$B$2</f>
        <v>2.5321340462880003E-5</v>
      </c>
      <c r="R3791">
        <v>18</v>
      </c>
      <c r="S3791">
        <v>42</v>
      </c>
      <c r="T3791" t="s">
        <v>1261</v>
      </c>
    </row>
    <row r="3792" spans="2:20" hidden="1" x14ac:dyDescent="0.45">
      <c r="B3792" s="29" t="s">
        <v>24</v>
      </c>
      <c r="C3792" s="29" t="s">
        <v>60</v>
      </c>
      <c r="D3792" s="29" t="s">
        <v>46</v>
      </c>
      <c r="F3792" t="s">
        <v>1215</v>
      </c>
      <c r="G3792" t="s">
        <v>1216</v>
      </c>
      <c r="H3792" t="s">
        <v>1253</v>
      </c>
      <c r="I3792" t="s">
        <v>225</v>
      </c>
      <c r="J3792" t="s">
        <v>1232</v>
      </c>
      <c r="K3792" t="s">
        <v>18</v>
      </c>
      <c r="M3792" t="s">
        <v>228</v>
      </c>
      <c r="N3792" t="s">
        <v>261</v>
      </c>
      <c r="O3792">
        <v>0.36</v>
      </c>
      <c r="P3792" t="s">
        <v>237</v>
      </c>
      <c r="Q3792">
        <f>O3792/'Building Calcs'!$B$2</f>
        <v>3.7982010694320002E-7</v>
      </c>
      <c r="R3792">
        <v>0.2</v>
      </c>
      <c r="S3792">
        <v>0.5</v>
      </c>
      <c r="T3792" t="s">
        <v>1327</v>
      </c>
    </row>
    <row r="3793" spans="2:20" hidden="1" x14ac:dyDescent="0.45">
      <c r="B3793" s="29" t="s">
        <v>24</v>
      </c>
      <c r="C3793" s="29" t="s">
        <v>60</v>
      </c>
      <c r="D3793" s="29" t="s">
        <v>46</v>
      </c>
      <c r="F3793" t="s">
        <v>1215</v>
      </c>
      <c r="G3793" t="s">
        <v>1216</v>
      </c>
      <c r="H3793" t="s">
        <v>1253</v>
      </c>
      <c r="I3793" t="s">
        <v>225</v>
      </c>
      <c r="J3793" t="s">
        <v>1232</v>
      </c>
      <c r="K3793" t="s">
        <v>18</v>
      </c>
      <c r="M3793" t="s">
        <v>228</v>
      </c>
      <c r="N3793" t="s">
        <v>261</v>
      </c>
      <c r="O3793">
        <v>0.36</v>
      </c>
      <c r="P3793" t="s">
        <v>237</v>
      </c>
      <c r="Q3793">
        <f>O3793/'Building Calcs'!$B$2</f>
        <v>3.7982010694320002E-7</v>
      </c>
      <c r="R3793">
        <v>0.2</v>
      </c>
      <c r="S3793">
        <v>0.5</v>
      </c>
      <c r="T3793" t="s">
        <v>1327</v>
      </c>
    </row>
    <row r="3794" spans="2:20" hidden="1" x14ac:dyDescent="0.45">
      <c r="C3794" s="29" t="s">
        <v>60</v>
      </c>
      <c r="D3794" s="29" t="s">
        <v>46</v>
      </c>
      <c r="F3794" t="s">
        <v>1215</v>
      </c>
      <c r="G3794" t="s">
        <v>1216</v>
      </c>
      <c r="H3794" t="s">
        <v>443</v>
      </c>
      <c r="I3794" t="s">
        <v>225</v>
      </c>
      <c r="J3794" t="s">
        <v>1235</v>
      </c>
      <c r="K3794" t="s">
        <v>18</v>
      </c>
      <c r="M3794" t="s">
        <v>228</v>
      </c>
      <c r="N3794" t="s">
        <v>264</v>
      </c>
      <c r="O3794">
        <v>0.56000000000000005</v>
      </c>
      <c r="P3794" t="s">
        <v>257</v>
      </c>
      <c r="Q3794"/>
      <c r="R3794">
        <v>0.19</v>
      </c>
      <c r="S3794">
        <v>0.56000000000000005</v>
      </c>
      <c r="T3794" t="s">
        <v>1254</v>
      </c>
    </row>
    <row r="3795" spans="2:20" hidden="1" x14ac:dyDescent="0.45">
      <c r="C3795" s="29" t="s">
        <v>60</v>
      </c>
      <c r="D3795" s="29" t="s">
        <v>195</v>
      </c>
      <c r="F3795" t="s">
        <v>1215</v>
      </c>
      <c r="G3795" t="s">
        <v>1216</v>
      </c>
      <c r="H3795" t="s">
        <v>439</v>
      </c>
      <c r="I3795" t="s">
        <v>225</v>
      </c>
      <c r="J3795" t="s">
        <v>226</v>
      </c>
      <c r="K3795" t="s">
        <v>227</v>
      </c>
      <c r="M3795" t="s">
        <v>228</v>
      </c>
      <c r="N3795" t="s">
        <v>253</v>
      </c>
      <c r="O3795">
        <v>1E-3</v>
      </c>
      <c r="P3795" t="s">
        <v>234</v>
      </c>
      <c r="Q3795"/>
      <c r="R3795">
        <v>2.5000000000000001E-4</v>
      </c>
      <c r="S3795">
        <v>1E-3</v>
      </c>
      <c r="T3795" t="s">
        <v>1263</v>
      </c>
    </row>
    <row r="3796" spans="2:20" hidden="1" x14ac:dyDescent="0.45">
      <c r="C3796" s="29" t="s">
        <v>60</v>
      </c>
      <c r="D3796" s="29" t="s">
        <v>195</v>
      </c>
      <c r="F3796" t="s">
        <v>1215</v>
      </c>
      <c r="G3796" t="s">
        <v>1216</v>
      </c>
      <c r="H3796" t="s">
        <v>439</v>
      </c>
      <c r="I3796" t="s">
        <v>225</v>
      </c>
      <c r="J3796" t="s">
        <v>226</v>
      </c>
      <c r="K3796" t="s">
        <v>227</v>
      </c>
      <c r="M3796" t="s">
        <v>228</v>
      </c>
      <c r="N3796" t="s">
        <v>265</v>
      </c>
      <c r="O3796">
        <v>0.13</v>
      </c>
      <c r="P3796" t="s">
        <v>234</v>
      </c>
      <c r="Q3796"/>
      <c r="R3796">
        <v>6.5000000000000002E-2</v>
      </c>
      <c r="S3796">
        <v>0.26</v>
      </c>
      <c r="T3796" t="s">
        <v>1263</v>
      </c>
    </row>
    <row r="3797" spans="2:20" hidden="1" x14ac:dyDescent="0.45">
      <c r="C3797" s="29" t="s">
        <v>60</v>
      </c>
      <c r="D3797" s="29" t="s">
        <v>195</v>
      </c>
      <c r="F3797" t="s">
        <v>1215</v>
      </c>
      <c r="G3797" t="s">
        <v>1216</v>
      </c>
      <c r="H3797" t="s">
        <v>439</v>
      </c>
      <c r="I3797" t="s">
        <v>225</v>
      </c>
      <c r="J3797" t="s">
        <v>226</v>
      </c>
      <c r="K3797" t="s">
        <v>227</v>
      </c>
      <c r="M3797" t="s">
        <v>228</v>
      </c>
      <c r="N3797" t="s">
        <v>242</v>
      </c>
      <c r="O3797">
        <v>0.2</v>
      </c>
      <c r="P3797" t="s">
        <v>234</v>
      </c>
      <c r="Q3797"/>
      <c r="R3797">
        <v>0.1</v>
      </c>
      <c r="S3797">
        <v>0.4</v>
      </c>
      <c r="T3797" t="s">
        <v>1263</v>
      </c>
    </row>
    <row r="3798" spans="2:20" hidden="1" x14ac:dyDescent="0.45">
      <c r="B3798" s="29" t="s">
        <v>26</v>
      </c>
      <c r="C3798" s="29" t="s">
        <v>60</v>
      </c>
      <c r="D3798" s="29" t="s">
        <v>195</v>
      </c>
      <c r="F3798" t="s">
        <v>1215</v>
      </c>
      <c r="G3798" t="s">
        <v>1216</v>
      </c>
      <c r="H3798" t="s">
        <v>439</v>
      </c>
      <c r="I3798" t="s">
        <v>225</v>
      </c>
      <c r="J3798" t="s">
        <v>226</v>
      </c>
      <c r="K3798" t="s">
        <v>227</v>
      </c>
      <c r="M3798" t="s">
        <v>228</v>
      </c>
      <c r="N3798" t="s">
        <v>26</v>
      </c>
      <c r="O3798">
        <v>83</v>
      </c>
      <c r="P3798" t="s">
        <v>237</v>
      </c>
      <c r="Q3798">
        <f>O3798/'Building Calcs'!$B$2</f>
        <v>8.7569635767460001E-5</v>
      </c>
      <c r="R3798">
        <v>50</v>
      </c>
      <c r="S3798">
        <v>116</v>
      </c>
      <c r="T3798" t="s">
        <v>1241</v>
      </c>
    </row>
    <row r="3799" spans="2:20" hidden="1" x14ac:dyDescent="0.45">
      <c r="B3799" s="29" t="s">
        <v>24</v>
      </c>
      <c r="C3799" s="29" t="s">
        <v>60</v>
      </c>
      <c r="D3799" s="29" t="s">
        <v>195</v>
      </c>
      <c r="F3799" t="s">
        <v>1215</v>
      </c>
      <c r="G3799" t="s">
        <v>1216</v>
      </c>
      <c r="H3799" t="s">
        <v>439</v>
      </c>
      <c r="I3799" t="s">
        <v>225</v>
      </c>
      <c r="J3799" t="s">
        <v>226</v>
      </c>
      <c r="K3799" t="s">
        <v>227</v>
      </c>
      <c r="M3799" t="s">
        <v>228</v>
      </c>
      <c r="N3799" t="s">
        <v>261</v>
      </c>
      <c r="O3799">
        <v>0.18</v>
      </c>
      <c r="P3799" t="s">
        <v>237</v>
      </c>
      <c r="Q3799">
        <f>O3799/'Building Calcs'!$B$2</f>
        <v>1.8991005347160001E-7</v>
      </c>
      <c r="R3799">
        <v>1.7999999999999999E-2</v>
      </c>
      <c r="S3799">
        <v>1.8</v>
      </c>
      <c r="T3799" t="s">
        <v>1265</v>
      </c>
    </row>
    <row r="3800" spans="2:20" hidden="1" x14ac:dyDescent="0.45">
      <c r="C3800" s="29" t="s">
        <v>60</v>
      </c>
      <c r="D3800" s="29" t="s">
        <v>195</v>
      </c>
      <c r="F3800" t="s">
        <v>1215</v>
      </c>
      <c r="G3800" t="s">
        <v>1216</v>
      </c>
      <c r="H3800" t="s">
        <v>439</v>
      </c>
      <c r="I3800" t="s">
        <v>225</v>
      </c>
      <c r="J3800" t="s">
        <v>226</v>
      </c>
      <c r="K3800" t="s">
        <v>227</v>
      </c>
      <c r="M3800" t="s">
        <v>228</v>
      </c>
      <c r="N3800" t="s">
        <v>236</v>
      </c>
      <c r="O3800">
        <v>9.5</v>
      </c>
      <c r="P3800" t="s">
        <v>237</v>
      </c>
      <c r="Q3800"/>
      <c r="R3800">
        <v>6</v>
      </c>
      <c r="S3800">
        <v>13</v>
      </c>
      <c r="T3800" t="s">
        <v>1241</v>
      </c>
    </row>
    <row r="3801" spans="2:20" hidden="1" x14ac:dyDescent="0.45">
      <c r="B3801" s="29" t="s">
        <v>27</v>
      </c>
      <c r="C3801" s="29" t="s">
        <v>60</v>
      </c>
      <c r="D3801" s="29" t="s">
        <v>195</v>
      </c>
      <c r="F3801" t="s">
        <v>1215</v>
      </c>
      <c r="G3801" t="s">
        <v>1216</v>
      </c>
      <c r="H3801" t="s">
        <v>439</v>
      </c>
      <c r="I3801" t="s">
        <v>225</v>
      </c>
      <c r="J3801" t="s">
        <v>226</v>
      </c>
      <c r="K3801" t="s">
        <v>227</v>
      </c>
      <c r="M3801" t="s">
        <v>228</v>
      </c>
      <c r="N3801" t="s">
        <v>27</v>
      </c>
      <c r="O3801">
        <v>9.5</v>
      </c>
      <c r="P3801" t="s">
        <v>237</v>
      </c>
      <c r="Q3801">
        <f>O3801/'Building Calcs'!$B$2</f>
        <v>1.002303059989E-5</v>
      </c>
      <c r="R3801">
        <v>6</v>
      </c>
      <c r="S3801">
        <v>13</v>
      </c>
      <c r="T3801" t="s">
        <v>1328</v>
      </c>
    </row>
    <row r="3802" spans="2:20" hidden="1" x14ac:dyDescent="0.45">
      <c r="C3802" s="29" t="s">
        <v>60</v>
      </c>
      <c r="D3802" s="29" t="s">
        <v>46</v>
      </c>
      <c r="F3802" t="s">
        <v>1215</v>
      </c>
      <c r="G3802" t="s">
        <v>1216</v>
      </c>
      <c r="H3802" t="s">
        <v>1244</v>
      </c>
      <c r="I3802" t="s">
        <v>225</v>
      </c>
      <c r="J3802" t="s">
        <v>1245</v>
      </c>
      <c r="K3802" t="s">
        <v>18</v>
      </c>
      <c r="M3802" t="s">
        <v>228</v>
      </c>
      <c r="N3802" t="s">
        <v>236</v>
      </c>
      <c r="O3802">
        <v>2</v>
      </c>
      <c r="P3802" t="s">
        <v>237</v>
      </c>
      <c r="Q3802"/>
      <c r="R3802">
        <v>1</v>
      </c>
      <c r="S3802">
        <v>3</v>
      </c>
      <c r="T3802" t="s">
        <v>1246</v>
      </c>
    </row>
    <row r="3803" spans="2:20" hidden="1" x14ac:dyDescent="0.45">
      <c r="B3803" s="29" t="s">
        <v>24</v>
      </c>
      <c r="C3803" s="29" t="s">
        <v>60</v>
      </c>
      <c r="D3803" s="29" t="s">
        <v>46</v>
      </c>
      <c r="F3803" t="s">
        <v>1215</v>
      </c>
      <c r="G3803" t="s">
        <v>1216</v>
      </c>
      <c r="H3803" t="s">
        <v>1244</v>
      </c>
      <c r="I3803" t="s">
        <v>225</v>
      </c>
      <c r="J3803" t="s">
        <v>1245</v>
      </c>
      <c r="K3803" t="s">
        <v>18</v>
      </c>
      <c r="M3803" t="s">
        <v>228</v>
      </c>
      <c r="N3803" t="s">
        <v>261</v>
      </c>
      <c r="O3803">
        <v>89</v>
      </c>
      <c r="P3803" t="s">
        <v>237</v>
      </c>
      <c r="Q3803">
        <f>O3803/'Building Calcs'!$B$2</f>
        <v>9.3899970883180007E-5</v>
      </c>
      <c r="R3803">
        <v>53</v>
      </c>
      <c r="S3803">
        <v>125</v>
      </c>
      <c r="T3803" t="s">
        <v>1241</v>
      </c>
    </row>
    <row r="3804" spans="2:20" hidden="1" x14ac:dyDescent="0.45">
      <c r="C3804" s="29" t="s">
        <v>60</v>
      </c>
      <c r="D3804" s="29" t="s">
        <v>46</v>
      </c>
      <c r="F3804" t="s">
        <v>1215</v>
      </c>
      <c r="G3804" t="s">
        <v>1216</v>
      </c>
      <c r="H3804" t="s">
        <v>1244</v>
      </c>
      <c r="I3804" t="s">
        <v>225</v>
      </c>
      <c r="J3804" t="s">
        <v>1245</v>
      </c>
      <c r="K3804" t="s">
        <v>18</v>
      </c>
      <c r="M3804" t="s">
        <v>228</v>
      </c>
      <c r="N3804" t="s">
        <v>240</v>
      </c>
      <c r="O3804">
        <v>0.04</v>
      </c>
      <c r="P3804" t="s">
        <v>234</v>
      </c>
      <c r="Q3804"/>
      <c r="R3804">
        <v>0.02</v>
      </c>
      <c r="S3804">
        <v>0.08</v>
      </c>
      <c r="T3804" t="s">
        <v>1241</v>
      </c>
    </row>
    <row r="3805" spans="2:20" hidden="1" x14ac:dyDescent="0.45">
      <c r="C3805" s="29" t="s">
        <v>60</v>
      </c>
      <c r="D3805" s="29" t="s">
        <v>195</v>
      </c>
      <c r="F3805" t="s">
        <v>1215</v>
      </c>
      <c r="G3805" t="s">
        <v>1216</v>
      </c>
      <c r="H3805" t="s">
        <v>439</v>
      </c>
      <c r="I3805" t="s">
        <v>225</v>
      </c>
      <c r="J3805" t="s">
        <v>226</v>
      </c>
      <c r="K3805" t="s">
        <v>227</v>
      </c>
      <c r="M3805" t="s">
        <v>228</v>
      </c>
      <c r="N3805" t="s">
        <v>267</v>
      </c>
      <c r="O3805">
        <v>0.42</v>
      </c>
      <c r="P3805" t="s">
        <v>234</v>
      </c>
      <c r="Q3805"/>
      <c r="R3805">
        <v>0.21</v>
      </c>
      <c r="S3805">
        <v>0.84</v>
      </c>
      <c r="T3805" t="s">
        <v>1263</v>
      </c>
    </row>
    <row r="3806" spans="2:20" hidden="1" x14ac:dyDescent="0.45">
      <c r="C3806" s="29" t="s">
        <v>60</v>
      </c>
      <c r="D3806" s="29" t="s">
        <v>46</v>
      </c>
      <c r="F3806" t="s">
        <v>1215</v>
      </c>
      <c r="G3806" t="s">
        <v>1216</v>
      </c>
      <c r="H3806" t="s">
        <v>1267</v>
      </c>
      <c r="I3806" t="s">
        <v>225</v>
      </c>
      <c r="J3806" t="s">
        <v>226</v>
      </c>
      <c r="K3806" t="s">
        <v>18</v>
      </c>
      <c r="M3806" t="s">
        <v>228</v>
      </c>
      <c r="N3806" t="s">
        <v>236</v>
      </c>
      <c r="O3806">
        <v>0.2</v>
      </c>
      <c r="P3806" t="s">
        <v>237</v>
      </c>
      <c r="Q3806"/>
      <c r="R3806">
        <v>0.12</v>
      </c>
      <c r="S3806">
        <v>0.28000000000000003</v>
      </c>
      <c r="T3806" t="s">
        <v>1246</v>
      </c>
    </row>
    <row r="3807" spans="2:20" hidden="1" x14ac:dyDescent="0.45">
      <c r="C3807" s="29" t="s">
        <v>60</v>
      </c>
      <c r="D3807" s="29" t="s">
        <v>46</v>
      </c>
      <c r="F3807" t="s">
        <v>1215</v>
      </c>
      <c r="G3807" t="s">
        <v>1216</v>
      </c>
      <c r="H3807" t="s">
        <v>1267</v>
      </c>
      <c r="I3807" t="s">
        <v>225</v>
      </c>
      <c r="J3807" t="s">
        <v>226</v>
      </c>
      <c r="K3807" t="s">
        <v>18</v>
      </c>
      <c r="M3807" t="s">
        <v>228</v>
      </c>
      <c r="N3807" t="s">
        <v>253</v>
      </c>
      <c r="O3807">
        <v>2.5000000000000001E-4</v>
      </c>
      <c r="P3807" t="s">
        <v>234</v>
      </c>
      <c r="Q3807"/>
      <c r="R3807">
        <v>1.2999999999999999E-4</v>
      </c>
      <c r="S3807">
        <v>5.0000000000000001E-4</v>
      </c>
      <c r="T3807" t="s">
        <v>1257</v>
      </c>
    </row>
    <row r="3808" spans="2:20" hidden="1" x14ac:dyDescent="0.45">
      <c r="B3808" s="29" t="s">
        <v>27</v>
      </c>
      <c r="C3808" s="29" t="s">
        <v>60</v>
      </c>
      <c r="D3808" s="29" t="s">
        <v>46</v>
      </c>
      <c r="F3808" t="s">
        <v>1215</v>
      </c>
      <c r="G3808" t="s">
        <v>1216</v>
      </c>
      <c r="H3808" t="s">
        <v>1267</v>
      </c>
      <c r="I3808" t="s">
        <v>225</v>
      </c>
      <c r="J3808" t="s">
        <v>226</v>
      </c>
      <c r="K3808" t="s">
        <v>18</v>
      </c>
      <c r="M3808" t="s">
        <v>228</v>
      </c>
      <c r="N3808" t="s">
        <v>27</v>
      </c>
      <c r="O3808">
        <v>0.2</v>
      </c>
      <c r="P3808" t="s">
        <v>237</v>
      </c>
      <c r="Q3808">
        <f>O3808/'Building Calcs'!$B$2</f>
        <v>2.1101117052400001E-7</v>
      </c>
      <c r="R3808">
        <v>0.12</v>
      </c>
      <c r="S3808">
        <v>0.28000000000000003</v>
      </c>
      <c r="T3808" t="s">
        <v>1246</v>
      </c>
    </row>
    <row r="3809" spans="2:20" hidden="1" x14ac:dyDescent="0.45">
      <c r="B3809" s="29" t="s">
        <v>43</v>
      </c>
      <c r="C3809" s="29" t="s">
        <v>60</v>
      </c>
      <c r="D3809" s="29" t="s">
        <v>46</v>
      </c>
      <c r="F3809" t="s">
        <v>1215</v>
      </c>
      <c r="G3809" t="s">
        <v>1216</v>
      </c>
      <c r="H3809" t="s">
        <v>1267</v>
      </c>
      <c r="I3809" t="s">
        <v>225</v>
      </c>
      <c r="J3809" t="s">
        <v>226</v>
      </c>
      <c r="K3809" t="s">
        <v>18</v>
      </c>
      <c r="M3809" t="s">
        <v>228</v>
      </c>
      <c r="N3809" t="s">
        <v>28</v>
      </c>
      <c r="O3809">
        <v>0.2</v>
      </c>
      <c r="P3809" t="s">
        <v>237</v>
      </c>
      <c r="Q3809">
        <f>O3809/'Building Calcs'!$B$2</f>
        <v>2.1101117052400001E-7</v>
      </c>
      <c r="R3809">
        <v>0.12</v>
      </c>
      <c r="S3809">
        <v>0.28000000000000003</v>
      </c>
      <c r="T3809" t="s">
        <v>1260</v>
      </c>
    </row>
    <row r="3810" spans="2:20" hidden="1" x14ac:dyDescent="0.45">
      <c r="C3810" s="29" t="s">
        <v>60</v>
      </c>
      <c r="D3810" s="29" t="s">
        <v>46</v>
      </c>
      <c r="F3810" t="s">
        <v>1215</v>
      </c>
      <c r="G3810" t="s">
        <v>1216</v>
      </c>
      <c r="H3810" t="s">
        <v>443</v>
      </c>
      <c r="I3810" t="s">
        <v>225</v>
      </c>
      <c r="J3810" t="s">
        <v>1235</v>
      </c>
      <c r="K3810" t="s">
        <v>18</v>
      </c>
      <c r="M3810" t="s">
        <v>228</v>
      </c>
      <c r="N3810" t="s">
        <v>249</v>
      </c>
      <c r="O3810">
        <v>0.84</v>
      </c>
      <c r="P3810" t="s">
        <v>257</v>
      </c>
      <c r="Q3810"/>
      <c r="R3810">
        <v>0.28000000000000003</v>
      </c>
      <c r="S3810">
        <v>0.84</v>
      </c>
      <c r="T3810" t="s">
        <v>1254</v>
      </c>
    </row>
    <row r="3811" spans="2:20" hidden="1" x14ac:dyDescent="0.45">
      <c r="B3811" s="29" t="s">
        <v>30</v>
      </c>
      <c r="C3811" s="29" t="s">
        <v>60</v>
      </c>
      <c r="D3811" s="29" t="s">
        <v>46</v>
      </c>
      <c r="F3811" t="s">
        <v>1215</v>
      </c>
      <c r="G3811" t="s">
        <v>1216</v>
      </c>
      <c r="H3811" t="s">
        <v>443</v>
      </c>
      <c r="I3811" t="s">
        <v>225</v>
      </c>
      <c r="J3811" t="s">
        <v>1235</v>
      </c>
      <c r="K3811" t="s">
        <v>18</v>
      </c>
      <c r="M3811" t="s">
        <v>228</v>
      </c>
      <c r="N3811" t="s">
        <v>30</v>
      </c>
      <c r="O3811">
        <v>5.4</v>
      </c>
      <c r="P3811" t="s">
        <v>229</v>
      </c>
      <c r="Q3811"/>
      <c r="R3811">
        <v>2.7</v>
      </c>
      <c r="S3811">
        <v>11</v>
      </c>
      <c r="T3811" t="s">
        <v>1256</v>
      </c>
    </row>
    <row r="3812" spans="2:20" hidden="1" x14ac:dyDescent="0.45">
      <c r="C3812" s="29" t="s">
        <v>60</v>
      </c>
      <c r="D3812" s="29" t="s">
        <v>46</v>
      </c>
      <c r="F3812" t="s">
        <v>1215</v>
      </c>
      <c r="G3812" t="s">
        <v>1216</v>
      </c>
      <c r="H3812" t="s">
        <v>443</v>
      </c>
      <c r="I3812" t="s">
        <v>225</v>
      </c>
      <c r="J3812" t="s">
        <v>1235</v>
      </c>
      <c r="K3812" t="s">
        <v>18</v>
      </c>
      <c r="M3812" t="s">
        <v>228</v>
      </c>
      <c r="N3812" t="s">
        <v>272</v>
      </c>
      <c r="O3812">
        <v>0.84</v>
      </c>
      <c r="P3812" t="s">
        <v>257</v>
      </c>
      <c r="Q3812"/>
      <c r="R3812">
        <v>0.28000000000000003</v>
      </c>
      <c r="S3812">
        <v>0.84</v>
      </c>
      <c r="T3812" t="s">
        <v>1254</v>
      </c>
    </row>
    <row r="3813" spans="2:20" hidden="1" x14ac:dyDescent="0.45">
      <c r="C3813" s="29" t="s">
        <v>60</v>
      </c>
      <c r="D3813" s="29" t="s">
        <v>46</v>
      </c>
      <c r="F3813" t="s">
        <v>1215</v>
      </c>
      <c r="G3813" t="s">
        <v>1216</v>
      </c>
      <c r="H3813" t="s">
        <v>1267</v>
      </c>
      <c r="I3813" t="s">
        <v>225</v>
      </c>
      <c r="J3813" t="s">
        <v>226</v>
      </c>
      <c r="K3813" t="s">
        <v>18</v>
      </c>
      <c r="M3813" t="s">
        <v>228</v>
      </c>
      <c r="N3813" t="s">
        <v>264</v>
      </c>
      <c r="O3813">
        <v>0.56000000000000005</v>
      </c>
      <c r="P3813" t="s">
        <v>257</v>
      </c>
      <c r="Q3813"/>
      <c r="R3813">
        <v>0.19</v>
      </c>
      <c r="S3813">
        <v>0.56000000000000005</v>
      </c>
      <c r="T3813" t="s">
        <v>1254</v>
      </c>
    </row>
    <row r="3814" spans="2:20" hidden="1" x14ac:dyDescent="0.45">
      <c r="C3814" s="29" t="s">
        <v>60</v>
      </c>
      <c r="D3814" s="29" t="s">
        <v>46</v>
      </c>
      <c r="F3814" t="s">
        <v>1215</v>
      </c>
      <c r="G3814" t="s">
        <v>1216</v>
      </c>
      <c r="H3814" t="s">
        <v>1267</v>
      </c>
      <c r="I3814" t="s">
        <v>225</v>
      </c>
      <c r="J3814" t="s">
        <v>226</v>
      </c>
      <c r="K3814" t="s">
        <v>18</v>
      </c>
      <c r="M3814" t="s">
        <v>228</v>
      </c>
      <c r="N3814" t="s">
        <v>249</v>
      </c>
      <c r="O3814">
        <v>0.84</v>
      </c>
      <c r="P3814" t="s">
        <v>257</v>
      </c>
      <c r="Q3814"/>
      <c r="R3814">
        <v>0.28000000000000003</v>
      </c>
      <c r="S3814">
        <v>0.84</v>
      </c>
      <c r="T3814" t="s">
        <v>1254</v>
      </c>
    </row>
    <row r="3815" spans="2:20" hidden="1" x14ac:dyDescent="0.45">
      <c r="B3815" s="29" t="s">
        <v>30</v>
      </c>
      <c r="C3815" s="29" t="s">
        <v>60</v>
      </c>
      <c r="D3815" s="29" t="s">
        <v>46</v>
      </c>
      <c r="F3815" t="s">
        <v>1215</v>
      </c>
      <c r="G3815" t="s">
        <v>1216</v>
      </c>
      <c r="H3815" t="s">
        <v>1267</v>
      </c>
      <c r="I3815" t="s">
        <v>225</v>
      </c>
      <c r="J3815" t="s">
        <v>226</v>
      </c>
      <c r="K3815" t="s">
        <v>18</v>
      </c>
      <c r="M3815" t="s">
        <v>228</v>
      </c>
      <c r="N3815" t="s">
        <v>30</v>
      </c>
      <c r="O3815">
        <v>2.5</v>
      </c>
      <c r="P3815" t="s">
        <v>229</v>
      </c>
      <c r="Q3815"/>
      <c r="R3815">
        <v>1.5</v>
      </c>
      <c r="S3815">
        <v>3.5</v>
      </c>
      <c r="T3815" t="s">
        <v>1268</v>
      </c>
    </row>
    <row r="3816" spans="2:20" hidden="1" x14ac:dyDescent="0.45">
      <c r="C3816" s="29" t="s">
        <v>60</v>
      </c>
      <c r="D3816" s="29" t="s">
        <v>46</v>
      </c>
      <c r="F3816" t="s">
        <v>1215</v>
      </c>
      <c r="G3816" t="s">
        <v>1216</v>
      </c>
      <c r="H3816" t="s">
        <v>1267</v>
      </c>
      <c r="I3816" t="s">
        <v>225</v>
      </c>
      <c r="J3816" t="s">
        <v>226</v>
      </c>
      <c r="K3816" t="s">
        <v>18</v>
      </c>
      <c r="M3816" t="s">
        <v>228</v>
      </c>
      <c r="N3816" t="s">
        <v>246</v>
      </c>
      <c r="O3816">
        <v>0.5</v>
      </c>
      <c r="P3816" t="s">
        <v>247</v>
      </c>
      <c r="Q3816"/>
      <c r="R3816">
        <v>0.3</v>
      </c>
      <c r="S3816">
        <v>0.8</v>
      </c>
      <c r="T3816" t="s">
        <v>1269</v>
      </c>
    </row>
    <row r="3817" spans="2:20" hidden="1" x14ac:dyDescent="0.45">
      <c r="C3817" s="29" t="s">
        <v>60</v>
      </c>
      <c r="D3817" s="29" t="s">
        <v>46</v>
      </c>
      <c r="F3817" t="s">
        <v>1215</v>
      </c>
      <c r="G3817" t="s">
        <v>1216</v>
      </c>
      <c r="H3817" t="s">
        <v>1267</v>
      </c>
      <c r="I3817" t="s">
        <v>225</v>
      </c>
      <c r="J3817" t="s">
        <v>226</v>
      </c>
      <c r="K3817" t="s">
        <v>18</v>
      </c>
      <c r="M3817" t="s">
        <v>228</v>
      </c>
      <c r="N3817" t="s">
        <v>265</v>
      </c>
      <c r="O3817" s="27">
        <v>7.6000000000000004E-5</v>
      </c>
      <c r="P3817" t="s">
        <v>234</v>
      </c>
      <c r="Q3817"/>
      <c r="R3817" s="27">
        <v>3.8000000000000002E-5</v>
      </c>
      <c r="S3817">
        <v>1.4999999999999999E-4</v>
      </c>
      <c r="T3817" t="s">
        <v>1257</v>
      </c>
    </row>
    <row r="3818" spans="2:20" hidden="1" x14ac:dyDescent="0.45">
      <c r="C3818" s="29" t="s">
        <v>60</v>
      </c>
      <c r="D3818" s="29" t="s">
        <v>46</v>
      </c>
      <c r="F3818" t="s">
        <v>1215</v>
      </c>
      <c r="G3818" t="s">
        <v>1216</v>
      </c>
      <c r="H3818" t="s">
        <v>1267</v>
      </c>
      <c r="I3818" t="s">
        <v>225</v>
      </c>
      <c r="J3818" t="s">
        <v>226</v>
      </c>
      <c r="K3818" t="s">
        <v>18</v>
      </c>
      <c r="M3818" t="s">
        <v>228</v>
      </c>
      <c r="N3818" t="s">
        <v>262</v>
      </c>
      <c r="O3818">
        <v>0.1</v>
      </c>
      <c r="P3818" t="s">
        <v>234</v>
      </c>
      <c r="Q3818"/>
      <c r="R3818">
        <v>1.2999999999999999E-3</v>
      </c>
      <c r="S3818">
        <v>0.68</v>
      </c>
      <c r="T3818" t="s">
        <v>1241</v>
      </c>
    </row>
    <row r="3819" spans="2:20" hidden="1" x14ac:dyDescent="0.45">
      <c r="C3819" s="29" t="s">
        <v>60</v>
      </c>
      <c r="D3819" s="29" t="s">
        <v>46</v>
      </c>
      <c r="F3819" t="s">
        <v>1215</v>
      </c>
      <c r="G3819" t="s">
        <v>1216</v>
      </c>
      <c r="H3819" t="s">
        <v>1267</v>
      </c>
      <c r="I3819" t="s">
        <v>225</v>
      </c>
      <c r="J3819" t="s">
        <v>226</v>
      </c>
      <c r="K3819" t="s">
        <v>18</v>
      </c>
      <c r="M3819" t="s">
        <v>228</v>
      </c>
      <c r="N3819" t="s">
        <v>233</v>
      </c>
      <c r="O3819">
        <v>0.12</v>
      </c>
      <c r="P3819" t="s">
        <v>234</v>
      </c>
      <c r="Q3819"/>
      <c r="R3819">
        <v>0.06</v>
      </c>
      <c r="S3819">
        <v>0.24</v>
      </c>
      <c r="T3819" t="s">
        <v>1257</v>
      </c>
    </row>
    <row r="3820" spans="2:20" hidden="1" x14ac:dyDescent="0.45">
      <c r="C3820" s="29" t="s">
        <v>60</v>
      </c>
      <c r="D3820" s="29" t="s">
        <v>46</v>
      </c>
      <c r="F3820" t="s">
        <v>1215</v>
      </c>
      <c r="G3820" t="s">
        <v>1216</v>
      </c>
      <c r="H3820" t="s">
        <v>1267</v>
      </c>
      <c r="I3820" t="s">
        <v>225</v>
      </c>
      <c r="J3820" t="s">
        <v>226</v>
      </c>
      <c r="K3820" t="s">
        <v>18</v>
      </c>
      <c r="M3820" t="s">
        <v>228</v>
      </c>
      <c r="N3820" t="s">
        <v>242</v>
      </c>
      <c r="O3820">
        <v>7.6000000000000004E-4</v>
      </c>
      <c r="P3820" t="s">
        <v>234</v>
      </c>
      <c r="Q3820"/>
      <c r="R3820">
        <v>3.8000000000000002E-4</v>
      </c>
      <c r="S3820">
        <v>1.5E-3</v>
      </c>
      <c r="T3820" t="s">
        <v>1257</v>
      </c>
    </row>
    <row r="3821" spans="2:20" hidden="1" x14ac:dyDescent="0.45">
      <c r="C3821" s="29" t="s">
        <v>60</v>
      </c>
      <c r="D3821" s="29" t="s">
        <v>46</v>
      </c>
      <c r="F3821" t="s">
        <v>1215</v>
      </c>
      <c r="G3821" t="s">
        <v>1216</v>
      </c>
      <c r="H3821" t="s">
        <v>1267</v>
      </c>
      <c r="I3821" t="s">
        <v>225</v>
      </c>
      <c r="J3821" t="s">
        <v>226</v>
      </c>
      <c r="K3821" t="s">
        <v>18</v>
      </c>
      <c r="M3821" t="s">
        <v>228</v>
      </c>
      <c r="N3821" t="s">
        <v>279</v>
      </c>
      <c r="O3821">
        <v>5.1000000000000004E-4</v>
      </c>
      <c r="P3821" t="s">
        <v>234</v>
      </c>
      <c r="Q3821"/>
      <c r="R3821">
        <v>2.5999999999999998E-4</v>
      </c>
      <c r="S3821">
        <v>1E-3</v>
      </c>
      <c r="T3821" t="s">
        <v>1257</v>
      </c>
    </row>
    <row r="3822" spans="2:20" hidden="1" x14ac:dyDescent="0.45">
      <c r="C3822" s="29" t="s">
        <v>60</v>
      </c>
      <c r="D3822" s="29" t="s">
        <v>46</v>
      </c>
      <c r="F3822" t="s">
        <v>1215</v>
      </c>
      <c r="G3822" t="s">
        <v>1216</v>
      </c>
      <c r="H3822" t="s">
        <v>1267</v>
      </c>
      <c r="I3822" t="s">
        <v>225</v>
      </c>
      <c r="J3822" t="s">
        <v>226</v>
      </c>
      <c r="K3822" t="s">
        <v>18</v>
      </c>
      <c r="M3822" t="s">
        <v>228</v>
      </c>
      <c r="N3822" t="s">
        <v>303</v>
      </c>
      <c r="O3822">
        <v>1.0999999999999999E-2</v>
      </c>
      <c r="P3822" t="s">
        <v>234</v>
      </c>
      <c r="Q3822"/>
      <c r="R3822">
        <v>3.7000000000000002E-3</v>
      </c>
      <c r="S3822">
        <v>3.4000000000000002E-2</v>
      </c>
      <c r="T3822" t="s">
        <v>1254</v>
      </c>
    </row>
    <row r="3823" spans="2:20" hidden="1" x14ac:dyDescent="0.45">
      <c r="C3823" s="29" t="s">
        <v>60</v>
      </c>
      <c r="D3823" s="29" t="s">
        <v>46</v>
      </c>
      <c r="F3823" t="s">
        <v>1215</v>
      </c>
      <c r="G3823" t="s">
        <v>1216</v>
      </c>
      <c r="H3823" t="s">
        <v>1267</v>
      </c>
      <c r="I3823" t="s">
        <v>225</v>
      </c>
      <c r="J3823" t="s">
        <v>226</v>
      </c>
      <c r="K3823" t="s">
        <v>18</v>
      </c>
      <c r="M3823" t="s">
        <v>228</v>
      </c>
      <c r="N3823" t="s">
        <v>242</v>
      </c>
      <c r="O3823">
        <v>7.6000000000000004E-4</v>
      </c>
      <c r="P3823" t="s">
        <v>234</v>
      </c>
      <c r="Q3823"/>
      <c r="R3823">
        <v>3.8000000000000002E-4</v>
      </c>
      <c r="S3823">
        <v>1.5E-3</v>
      </c>
      <c r="T3823" t="s">
        <v>1257</v>
      </c>
    </row>
    <row r="3824" spans="2:20" hidden="1" x14ac:dyDescent="0.45">
      <c r="C3824" s="29" t="s">
        <v>60</v>
      </c>
      <c r="D3824" s="29" t="s">
        <v>51</v>
      </c>
      <c r="F3824" t="s">
        <v>1215</v>
      </c>
      <c r="G3824" t="s">
        <v>1216</v>
      </c>
      <c r="H3824" t="s">
        <v>1270</v>
      </c>
      <c r="I3824" t="s">
        <v>225</v>
      </c>
      <c r="J3824" t="s">
        <v>1271</v>
      </c>
      <c r="K3824" t="s">
        <v>1219</v>
      </c>
      <c r="M3824" t="s">
        <v>228</v>
      </c>
      <c r="N3824" t="s">
        <v>358</v>
      </c>
      <c r="O3824">
        <v>5</v>
      </c>
      <c r="P3824" t="s">
        <v>234</v>
      </c>
      <c r="Q3824"/>
      <c r="R3824">
        <v>2</v>
      </c>
      <c r="S3824">
        <v>10</v>
      </c>
      <c r="T3824" t="s">
        <v>348</v>
      </c>
    </row>
    <row r="3825" spans="2:20" hidden="1" x14ac:dyDescent="0.45">
      <c r="C3825" s="29" t="s">
        <v>60</v>
      </c>
      <c r="D3825" s="29" t="s">
        <v>196</v>
      </c>
      <c r="F3825" t="s">
        <v>1215</v>
      </c>
      <c r="G3825" t="s">
        <v>1216</v>
      </c>
      <c r="H3825" t="s">
        <v>450</v>
      </c>
      <c r="I3825" t="s">
        <v>225</v>
      </c>
      <c r="J3825" t="s">
        <v>1273</v>
      </c>
      <c r="K3825" t="s">
        <v>1274</v>
      </c>
      <c r="M3825" t="s">
        <v>228</v>
      </c>
      <c r="N3825" t="s">
        <v>358</v>
      </c>
      <c r="O3825">
        <v>1</v>
      </c>
      <c r="P3825" t="s">
        <v>234</v>
      </c>
      <c r="Q3825"/>
      <c r="R3825">
        <v>0.5</v>
      </c>
      <c r="S3825">
        <v>2</v>
      </c>
      <c r="T3825" t="s">
        <v>377</v>
      </c>
    </row>
    <row r="3826" spans="2:20" hidden="1" x14ac:dyDescent="0.45">
      <c r="C3826" s="29" t="s">
        <v>60</v>
      </c>
      <c r="D3826" s="29" t="s">
        <v>51</v>
      </c>
      <c r="F3826" t="s">
        <v>1215</v>
      </c>
      <c r="G3826" t="s">
        <v>1216</v>
      </c>
      <c r="H3826" t="s">
        <v>1270</v>
      </c>
      <c r="I3826" t="s">
        <v>225</v>
      </c>
      <c r="J3826" t="s">
        <v>1271</v>
      </c>
      <c r="K3826" t="s">
        <v>1219</v>
      </c>
      <c r="M3826" t="s">
        <v>228</v>
      </c>
      <c r="N3826" t="s">
        <v>264</v>
      </c>
      <c r="O3826">
        <v>10</v>
      </c>
      <c r="P3826" t="s">
        <v>234</v>
      </c>
      <c r="Q3826"/>
      <c r="R3826">
        <v>5</v>
      </c>
      <c r="S3826">
        <v>20</v>
      </c>
      <c r="T3826" t="s">
        <v>348</v>
      </c>
    </row>
    <row r="3827" spans="2:20" hidden="1" x14ac:dyDescent="0.45">
      <c r="C3827" s="29" t="s">
        <v>60</v>
      </c>
      <c r="D3827" s="29" t="s">
        <v>196</v>
      </c>
      <c r="F3827" t="s">
        <v>1215</v>
      </c>
      <c r="G3827" t="s">
        <v>1216</v>
      </c>
      <c r="H3827" t="s">
        <v>450</v>
      </c>
      <c r="I3827" t="s">
        <v>225</v>
      </c>
      <c r="J3827" t="s">
        <v>1273</v>
      </c>
      <c r="K3827" t="s">
        <v>1274</v>
      </c>
      <c r="M3827" t="s">
        <v>228</v>
      </c>
      <c r="N3827" t="s">
        <v>253</v>
      </c>
      <c r="O3827">
        <v>0.3</v>
      </c>
      <c r="P3827" t="s">
        <v>234</v>
      </c>
      <c r="Q3827"/>
      <c r="R3827">
        <v>7.4999999999999997E-2</v>
      </c>
      <c r="S3827">
        <v>0.6</v>
      </c>
      <c r="T3827" t="s">
        <v>377</v>
      </c>
    </row>
    <row r="3828" spans="2:20" hidden="1" x14ac:dyDescent="0.45">
      <c r="C3828" s="29" t="s">
        <v>60</v>
      </c>
      <c r="D3828" s="29" t="s">
        <v>196</v>
      </c>
      <c r="F3828" t="s">
        <v>1215</v>
      </c>
      <c r="G3828" t="s">
        <v>1216</v>
      </c>
      <c r="H3828" t="s">
        <v>450</v>
      </c>
      <c r="I3828" t="s">
        <v>225</v>
      </c>
      <c r="J3828" t="s">
        <v>1273</v>
      </c>
      <c r="K3828" t="s">
        <v>1274</v>
      </c>
      <c r="M3828" t="s">
        <v>228</v>
      </c>
      <c r="N3828" t="s">
        <v>242</v>
      </c>
      <c r="O3828">
        <v>20</v>
      </c>
      <c r="P3828" t="s">
        <v>234</v>
      </c>
      <c r="Q3828"/>
      <c r="R3828">
        <v>5</v>
      </c>
      <c r="S3828">
        <v>40</v>
      </c>
      <c r="T3828" t="s">
        <v>377</v>
      </c>
    </row>
    <row r="3829" spans="2:20" hidden="1" x14ac:dyDescent="0.45">
      <c r="C3829" s="29" t="s">
        <v>60</v>
      </c>
      <c r="D3829" s="29" t="s">
        <v>196</v>
      </c>
      <c r="F3829" t="s">
        <v>1215</v>
      </c>
      <c r="G3829" t="s">
        <v>1216</v>
      </c>
      <c r="H3829" t="s">
        <v>450</v>
      </c>
      <c r="I3829" t="s">
        <v>225</v>
      </c>
      <c r="J3829" t="s">
        <v>1273</v>
      </c>
      <c r="K3829" t="s">
        <v>1274</v>
      </c>
      <c r="M3829" t="s">
        <v>228</v>
      </c>
      <c r="N3829" t="s">
        <v>262</v>
      </c>
      <c r="O3829">
        <v>0.1</v>
      </c>
      <c r="P3829" t="s">
        <v>234</v>
      </c>
      <c r="Q3829"/>
      <c r="R3829">
        <v>2.5000000000000001E-2</v>
      </c>
      <c r="S3829">
        <v>0.2</v>
      </c>
      <c r="T3829" t="s">
        <v>377</v>
      </c>
    </row>
    <row r="3830" spans="2:20" hidden="1" x14ac:dyDescent="0.45">
      <c r="B3830" s="29" t="s">
        <v>29</v>
      </c>
      <c r="C3830" s="29" t="s">
        <v>60</v>
      </c>
      <c r="D3830" s="29" t="s">
        <v>51</v>
      </c>
      <c r="F3830" t="s">
        <v>1215</v>
      </c>
      <c r="G3830" t="s">
        <v>1216</v>
      </c>
      <c r="H3830" t="s">
        <v>1270</v>
      </c>
      <c r="I3830" t="s">
        <v>225</v>
      </c>
      <c r="J3830" t="s">
        <v>1271</v>
      </c>
      <c r="K3830" t="s">
        <v>1219</v>
      </c>
      <c r="M3830" t="s">
        <v>228</v>
      </c>
      <c r="N3830" t="s">
        <v>29</v>
      </c>
      <c r="O3830">
        <v>11</v>
      </c>
      <c r="P3830" t="s">
        <v>237</v>
      </c>
      <c r="Q3830">
        <f>O3830/'Building Calcs'!$B$2</f>
        <v>1.160561437882E-5</v>
      </c>
      <c r="R3830">
        <v>8</v>
      </c>
      <c r="S3830">
        <v>40</v>
      </c>
      <c r="T3830" t="s">
        <v>1367</v>
      </c>
    </row>
    <row r="3831" spans="2:20" hidden="1" x14ac:dyDescent="0.45">
      <c r="B3831" s="29" t="s">
        <v>43</v>
      </c>
      <c r="C3831" s="29" t="s">
        <v>60</v>
      </c>
      <c r="D3831" s="29" t="s">
        <v>51</v>
      </c>
      <c r="F3831" t="s">
        <v>1215</v>
      </c>
      <c r="G3831" t="s">
        <v>1216</v>
      </c>
      <c r="H3831" t="s">
        <v>1270</v>
      </c>
      <c r="I3831" t="s">
        <v>225</v>
      </c>
      <c r="J3831" t="s">
        <v>1271</v>
      </c>
      <c r="K3831" t="s">
        <v>1219</v>
      </c>
      <c r="M3831" t="s">
        <v>228</v>
      </c>
      <c r="N3831" t="s">
        <v>28</v>
      </c>
      <c r="O3831">
        <v>37</v>
      </c>
      <c r="P3831" t="s">
        <v>237</v>
      </c>
      <c r="Q3831">
        <f>O3831/'Building Calcs'!$B$2</f>
        <v>3.9037066546940002E-5</v>
      </c>
      <c r="R3831">
        <v>18</v>
      </c>
      <c r="S3831">
        <v>74</v>
      </c>
      <c r="T3831" t="s">
        <v>1262</v>
      </c>
    </row>
    <row r="3832" spans="2:20" hidden="1" x14ac:dyDescent="0.45">
      <c r="C3832" s="29" t="s">
        <v>60</v>
      </c>
      <c r="D3832" s="29" t="s">
        <v>51</v>
      </c>
      <c r="F3832" t="s">
        <v>1215</v>
      </c>
      <c r="G3832" t="s">
        <v>1216</v>
      </c>
      <c r="H3832" t="s">
        <v>1270</v>
      </c>
      <c r="I3832" t="s">
        <v>225</v>
      </c>
      <c r="J3832" t="s">
        <v>1271</v>
      </c>
      <c r="K3832" t="s">
        <v>1219</v>
      </c>
      <c r="M3832" t="s">
        <v>228</v>
      </c>
      <c r="N3832" t="s">
        <v>236</v>
      </c>
      <c r="O3832">
        <v>40</v>
      </c>
      <c r="P3832" t="s">
        <v>237</v>
      </c>
      <c r="Q3832"/>
      <c r="R3832">
        <v>20</v>
      </c>
      <c r="S3832">
        <v>80</v>
      </c>
      <c r="T3832" t="s">
        <v>1262</v>
      </c>
    </row>
    <row r="3833" spans="2:20" hidden="1" x14ac:dyDescent="0.45">
      <c r="C3833" s="29" t="s">
        <v>60</v>
      </c>
      <c r="D3833" s="29" t="s">
        <v>51</v>
      </c>
      <c r="F3833" t="s">
        <v>1215</v>
      </c>
      <c r="G3833" t="s">
        <v>1216</v>
      </c>
      <c r="H3833" t="s">
        <v>1270</v>
      </c>
      <c r="I3833" t="s">
        <v>225</v>
      </c>
      <c r="J3833" t="s">
        <v>1271</v>
      </c>
      <c r="K3833" t="s">
        <v>1219</v>
      </c>
      <c r="M3833" t="s">
        <v>228</v>
      </c>
      <c r="N3833" t="s">
        <v>259</v>
      </c>
      <c r="O3833">
        <v>5</v>
      </c>
      <c r="P3833" t="s">
        <v>257</v>
      </c>
      <c r="Q3833"/>
      <c r="R3833">
        <v>0.1</v>
      </c>
      <c r="S3833">
        <v>30</v>
      </c>
      <c r="T3833" t="s">
        <v>373</v>
      </c>
    </row>
    <row r="3834" spans="2:20" hidden="1" x14ac:dyDescent="0.45">
      <c r="C3834" s="29" t="s">
        <v>60</v>
      </c>
      <c r="D3834" s="29" t="s">
        <v>51</v>
      </c>
      <c r="F3834" t="s">
        <v>1215</v>
      </c>
      <c r="G3834" t="s">
        <v>1216</v>
      </c>
      <c r="H3834" t="s">
        <v>1270</v>
      </c>
      <c r="I3834" t="s">
        <v>225</v>
      </c>
      <c r="J3834" t="s">
        <v>1271</v>
      </c>
      <c r="K3834" t="s">
        <v>1219</v>
      </c>
      <c r="M3834" t="s">
        <v>228</v>
      </c>
      <c r="N3834" t="s">
        <v>240</v>
      </c>
      <c r="O3834">
        <v>27</v>
      </c>
      <c r="P3834" t="s">
        <v>234</v>
      </c>
      <c r="Q3834"/>
      <c r="R3834">
        <v>0.5</v>
      </c>
      <c r="S3834">
        <v>118</v>
      </c>
      <c r="T3834" t="s">
        <v>1220</v>
      </c>
    </row>
    <row r="3835" spans="2:20" hidden="1" x14ac:dyDescent="0.45">
      <c r="B3835" s="29" t="s">
        <v>26</v>
      </c>
      <c r="C3835" s="29" t="s">
        <v>60</v>
      </c>
      <c r="D3835" s="29" t="s">
        <v>51</v>
      </c>
      <c r="F3835" t="s">
        <v>1215</v>
      </c>
      <c r="G3835" t="s">
        <v>1216</v>
      </c>
      <c r="H3835" t="s">
        <v>1249</v>
      </c>
      <c r="I3835" t="s">
        <v>225</v>
      </c>
      <c r="J3835" t="s">
        <v>1250</v>
      </c>
      <c r="K3835" t="s">
        <v>1219</v>
      </c>
      <c r="M3835" t="s">
        <v>228</v>
      </c>
      <c r="N3835" t="s">
        <v>26</v>
      </c>
      <c r="O3835">
        <v>91</v>
      </c>
      <c r="P3835" t="s">
        <v>237</v>
      </c>
      <c r="Q3835">
        <f>O3835/'Building Calcs'!$B$2</f>
        <v>9.601008258842E-5</v>
      </c>
      <c r="R3835">
        <v>20</v>
      </c>
      <c r="S3835">
        <v>120</v>
      </c>
      <c r="T3835" t="s">
        <v>1229</v>
      </c>
    </row>
    <row r="3836" spans="2:20" hidden="1" x14ac:dyDescent="0.45">
      <c r="C3836" s="29" t="s">
        <v>60</v>
      </c>
      <c r="D3836" s="29" t="s">
        <v>51</v>
      </c>
      <c r="F3836" t="s">
        <v>1215</v>
      </c>
      <c r="G3836" t="s">
        <v>1216</v>
      </c>
      <c r="H3836" t="s">
        <v>1249</v>
      </c>
      <c r="I3836" t="s">
        <v>225</v>
      </c>
      <c r="J3836" t="s">
        <v>1250</v>
      </c>
      <c r="K3836" t="s">
        <v>1219</v>
      </c>
      <c r="M3836" t="s">
        <v>228</v>
      </c>
      <c r="N3836" t="s">
        <v>246</v>
      </c>
      <c r="O3836">
        <v>100</v>
      </c>
      <c r="P3836" t="s">
        <v>247</v>
      </c>
      <c r="Q3836"/>
      <c r="R3836">
        <v>30</v>
      </c>
      <c r="S3836">
        <v>500</v>
      </c>
      <c r="T3836" t="s">
        <v>376</v>
      </c>
    </row>
    <row r="3837" spans="2:20" hidden="1" x14ac:dyDescent="0.45">
      <c r="C3837" s="29" t="s">
        <v>60</v>
      </c>
      <c r="D3837" s="29" t="s">
        <v>51</v>
      </c>
      <c r="F3837" t="s">
        <v>1215</v>
      </c>
      <c r="G3837" t="s">
        <v>1216</v>
      </c>
      <c r="H3837" t="s">
        <v>1249</v>
      </c>
      <c r="I3837" t="s">
        <v>225</v>
      </c>
      <c r="J3837" t="s">
        <v>1250</v>
      </c>
      <c r="K3837" t="s">
        <v>1219</v>
      </c>
      <c r="M3837" t="s">
        <v>228</v>
      </c>
      <c r="N3837" t="s">
        <v>242</v>
      </c>
      <c r="O3837">
        <v>23</v>
      </c>
      <c r="P3837" t="s">
        <v>234</v>
      </c>
      <c r="Q3837"/>
      <c r="R3837">
        <v>1</v>
      </c>
      <c r="S3837">
        <v>100</v>
      </c>
      <c r="T3837" t="s">
        <v>1272</v>
      </c>
    </row>
    <row r="3838" spans="2:20" hidden="1" x14ac:dyDescent="0.45">
      <c r="C3838" s="29" t="s">
        <v>60</v>
      </c>
      <c r="D3838" s="29" t="s">
        <v>51</v>
      </c>
      <c r="F3838" t="s">
        <v>1215</v>
      </c>
      <c r="G3838" t="s">
        <v>1216</v>
      </c>
      <c r="H3838" t="s">
        <v>1249</v>
      </c>
      <c r="I3838" t="s">
        <v>225</v>
      </c>
      <c r="J3838" t="s">
        <v>1250</v>
      </c>
      <c r="K3838" t="s">
        <v>1219</v>
      </c>
      <c r="M3838" t="s">
        <v>228</v>
      </c>
      <c r="N3838" t="s">
        <v>358</v>
      </c>
      <c r="O3838">
        <v>5</v>
      </c>
      <c r="P3838" t="s">
        <v>234</v>
      </c>
      <c r="Q3838"/>
      <c r="R3838">
        <v>2</v>
      </c>
      <c r="S3838">
        <v>10</v>
      </c>
      <c r="T3838" t="s">
        <v>348</v>
      </c>
    </row>
    <row r="3839" spans="2:20" hidden="1" x14ac:dyDescent="0.45">
      <c r="C3839" s="29" t="s">
        <v>60</v>
      </c>
      <c r="D3839" s="29" t="s">
        <v>51</v>
      </c>
      <c r="F3839" t="s">
        <v>1215</v>
      </c>
      <c r="G3839" t="s">
        <v>1216</v>
      </c>
      <c r="H3839" t="s">
        <v>1249</v>
      </c>
      <c r="I3839" t="s">
        <v>225</v>
      </c>
      <c r="J3839" t="s">
        <v>1250</v>
      </c>
      <c r="K3839" t="s">
        <v>1219</v>
      </c>
      <c r="M3839" t="s">
        <v>228</v>
      </c>
      <c r="N3839" t="s">
        <v>400</v>
      </c>
      <c r="O3839">
        <v>37</v>
      </c>
      <c r="P3839" t="s">
        <v>237</v>
      </c>
      <c r="Q3839"/>
      <c r="R3839">
        <v>18</v>
      </c>
      <c r="S3839">
        <v>74</v>
      </c>
      <c r="T3839" t="s">
        <v>1259</v>
      </c>
    </row>
    <row r="3840" spans="2:20" hidden="1" x14ac:dyDescent="0.45">
      <c r="C3840" s="29" t="s">
        <v>60</v>
      </c>
      <c r="D3840" s="29" t="s">
        <v>53</v>
      </c>
      <c r="F3840" t="s">
        <v>1215</v>
      </c>
      <c r="G3840" t="s">
        <v>1216</v>
      </c>
      <c r="H3840" t="s">
        <v>434</v>
      </c>
      <c r="I3840" t="s">
        <v>225</v>
      </c>
      <c r="J3840" t="s">
        <v>1275</v>
      </c>
      <c r="K3840" t="s">
        <v>1276</v>
      </c>
      <c r="M3840" t="s">
        <v>228</v>
      </c>
      <c r="N3840" t="s">
        <v>272</v>
      </c>
      <c r="O3840">
        <v>3</v>
      </c>
      <c r="P3840" t="s">
        <v>234</v>
      </c>
      <c r="Q3840"/>
      <c r="R3840">
        <v>0.75</v>
      </c>
      <c r="S3840">
        <v>6</v>
      </c>
      <c r="T3840" t="s">
        <v>377</v>
      </c>
    </row>
    <row r="3841" spans="1:20" hidden="1" x14ac:dyDescent="0.45">
      <c r="A3841" s="29" t="s">
        <v>3065</v>
      </c>
      <c r="B3841" s="29" t="s">
        <v>24</v>
      </c>
      <c r="C3841" s="29" t="s">
        <v>60</v>
      </c>
      <c r="D3841" s="29" t="s">
        <v>53</v>
      </c>
      <c r="F3841" t="s">
        <v>1215</v>
      </c>
      <c r="G3841" t="s">
        <v>1216</v>
      </c>
      <c r="H3841" t="s">
        <v>434</v>
      </c>
      <c r="I3841" t="s">
        <v>225</v>
      </c>
      <c r="J3841" t="s">
        <v>1275</v>
      </c>
      <c r="K3841" t="s">
        <v>1276</v>
      </c>
      <c r="M3841" t="s">
        <v>228</v>
      </c>
      <c r="N3841" t="s">
        <v>261</v>
      </c>
      <c r="O3841">
        <v>15</v>
      </c>
      <c r="P3841" t="s">
        <v>237</v>
      </c>
      <c r="Q3841">
        <f>O3841/'Building Calcs'!$B$2</f>
        <v>1.58258377893E-5</v>
      </c>
      <c r="R3841">
        <v>9</v>
      </c>
      <c r="S3841">
        <v>15</v>
      </c>
      <c r="T3841" t="s">
        <v>377</v>
      </c>
    </row>
    <row r="3842" spans="1:20" hidden="1" x14ac:dyDescent="0.45">
      <c r="C3842" s="29" t="s">
        <v>60</v>
      </c>
      <c r="D3842" s="29" t="s">
        <v>196</v>
      </c>
      <c r="F3842" t="s">
        <v>1215</v>
      </c>
      <c r="G3842" t="s">
        <v>1216</v>
      </c>
      <c r="H3842" t="s">
        <v>450</v>
      </c>
      <c r="I3842" t="s">
        <v>225</v>
      </c>
      <c r="J3842" t="s">
        <v>1273</v>
      </c>
      <c r="K3842" t="s">
        <v>1274</v>
      </c>
      <c r="M3842" t="s">
        <v>228</v>
      </c>
      <c r="N3842" t="s">
        <v>233</v>
      </c>
      <c r="O3842">
        <v>1</v>
      </c>
      <c r="P3842" t="s">
        <v>234</v>
      </c>
      <c r="Q3842"/>
      <c r="R3842">
        <v>0.25</v>
      </c>
      <c r="S3842">
        <v>2</v>
      </c>
      <c r="T3842" t="s">
        <v>377</v>
      </c>
    </row>
    <row r="3843" spans="1:20" hidden="1" x14ac:dyDescent="0.45">
      <c r="C3843" s="29" t="s">
        <v>60</v>
      </c>
      <c r="D3843" s="29" t="s">
        <v>51</v>
      </c>
      <c r="F3843" t="s">
        <v>1215</v>
      </c>
      <c r="G3843" t="s">
        <v>1216</v>
      </c>
      <c r="H3843" t="s">
        <v>1249</v>
      </c>
      <c r="I3843" t="s">
        <v>225</v>
      </c>
      <c r="J3843" t="s">
        <v>1250</v>
      </c>
      <c r="K3843" t="s">
        <v>1219</v>
      </c>
      <c r="M3843" t="s">
        <v>228</v>
      </c>
      <c r="N3843" t="s">
        <v>267</v>
      </c>
      <c r="O3843">
        <v>512</v>
      </c>
      <c r="P3843" t="s">
        <v>234</v>
      </c>
      <c r="Q3843"/>
      <c r="R3843">
        <v>80</v>
      </c>
      <c r="S3843">
        <v>1300</v>
      </c>
      <c r="T3843" t="s">
        <v>1220</v>
      </c>
    </row>
    <row r="3844" spans="1:20" hidden="1" x14ac:dyDescent="0.45">
      <c r="B3844" s="29" t="s">
        <v>29</v>
      </c>
      <c r="C3844" s="29" t="s">
        <v>60</v>
      </c>
      <c r="D3844" s="29" t="s">
        <v>51</v>
      </c>
      <c r="F3844" t="s">
        <v>1215</v>
      </c>
      <c r="G3844" t="s">
        <v>1216</v>
      </c>
      <c r="H3844" t="s">
        <v>1249</v>
      </c>
      <c r="I3844" t="s">
        <v>225</v>
      </c>
      <c r="J3844" t="s">
        <v>1250</v>
      </c>
      <c r="K3844" t="s">
        <v>1219</v>
      </c>
      <c r="M3844" t="s">
        <v>228</v>
      </c>
      <c r="N3844" t="s">
        <v>29</v>
      </c>
      <c r="O3844">
        <v>11</v>
      </c>
      <c r="P3844" t="s">
        <v>237</v>
      </c>
      <c r="Q3844">
        <f>O3844/'Building Calcs'!$B$2</f>
        <v>1.160561437882E-5</v>
      </c>
      <c r="R3844">
        <v>8</v>
      </c>
      <c r="S3844">
        <v>40</v>
      </c>
      <c r="T3844" t="s">
        <v>1367</v>
      </c>
    </row>
    <row r="3845" spans="1:20" hidden="1" x14ac:dyDescent="0.45">
      <c r="C3845" s="29" t="s">
        <v>60</v>
      </c>
      <c r="D3845" s="29" t="s">
        <v>53</v>
      </c>
      <c r="F3845" t="s">
        <v>1215</v>
      </c>
      <c r="G3845" t="s">
        <v>1216</v>
      </c>
      <c r="H3845" t="s">
        <v>434</v>
      </c>
      <c r="I3845" t="s">
        <v>225</v>
      </c>
      <c r="J3845" t="s">
        <v>1275</v>
      </c>
      <c r="K3845" t="s">
        <v>1276</v>
      </c>
      <c r="M3845" t="s">
        <v>228</v>
      </c>
      <c r="N3845" t="s">
        <v>358</v>
      </c>
      <c r="O3845">
        <v>6</v>
      </c>
      <c r="P3845">
        <v>1.5</v>
      </c>
      <c r="Q3845"/>
      <c r="R3845">
        <v>12</v>
      </c>
      <c r="S3845">
        <v>10</v>
      </c>
      <c r="T3845" t="s">
        <v>377</v>
      </c>
    </row>
    <row r="3846" spans="1:20" hidden="1" x14ac:dyDescent="0.45">
      <c r="C3846" s="29" t="s">
        <v>60</v>
      </c>
      <c r="D3846" s="29" t="s">
        <v>53</v>
      </c>
      <c r="F3846" t="s">
        <v>1215</v>
      </c>
      <c r="G3846" t="s">
        <v>1216</v>
      </c>
      <c r="H3846" t="s">
        <v>434</v>
      </c>
      <c r="I3846" t="s">
        <v>225</v>
      </c>
      <c r="J3846" t="s">
        <v>1275</v>
      </c>
      <c r="K3846" t="s">
        <v>1276</v>
      </c>
      <c r="M3846" t="s">
        <v>228</v>
      </c>
      <c r="N3846" t="s">
        <v>253</v>
      </c>
      <c r="O3846">
        <v>0.3</v>
      </c>
      <c r="P3846" t="s">
        <v>234</v>
      </c>
      <c r="Q3846"/>
      <c r="R3846">
        <v>7.4999999999999997E-2</v>
      </c>
      <c r="S3846">
        <v>0.6</v>
      </c>
      <c r="T3846" t="s">
        <v>377</v>
      </c>
    </row>
    <row r="3847" spans="1:20" hidden="1" x14ac:dyDescent="0.45">
      <c r="F3847" t="s">
        <v>1278</v>
      </c>
      <c r="G3847" t="s">
        <v>1279</v>
      </c>
      <c r="H3847" t="s">
        <v>404</v>
      </c>
      <c r="I3847" t="s">
        <v>225</v>
      </c>
      <c r="J3847" t="s">
        <v>405</v>
      </c>
      <c r="K3847" t="s">
        <v>391</v>
      </c>
      <c r="M3847" t="s">
        <v>228</v>
      </c>
      <c r="N3847" t="s">
        <v>400</v>
      </c>
      <c r="P3847" t="s">
        <v>385</v>
      </c>
      <c r="Q3847"/>
      <c r="T3847" t="s">
        <v>386</v>
      </c>
    </row>
    <row r="3848" spans="1:20" hidden="1" x14ac:dyDescent="0.45">
      <c r="B3848" s="29" t="s">
        <v>32</v>
      </c>
      <c r="F3848" t="s">
        <v>1278</v>
      </c>
      <c r="G3848" t="s">
        <v>1279</v>
      </c>
      <c r="H3848" t="s">
        <v>404</v>
      </c>
      <c r="I3848" t="s">
        <v>225</v>
      </c>
      <c r="J3848" t="s">
        <v>405</v>
      </c>
      <c r="K3848" t="s">
        <v>391</v>
      </c>
      <c r="M3848" t="s">
        <v>228</v>
      </c>
      <c r="N3848" t="s">
        <v>32</v>
      </c>
      <c r="P3848" t="s">
        <v>385</v>
      </c>
      <c r="Q3848"/>
      <c r="T3848" t="s">
        <v>386</v>
      </c>
    </row>
    <row r="3849" spans="1:20" hidden="1" x14ac:dyDescent="0.45">
      <c r="B3849" s="29" t="s">
        <v>24</v>
      </c>
      <c r="F3849" t="s">
        <v>1278</v>
      </c>
      <c r="G3849" t="s">
        <v>1279</v>
      </c>
      <c r="H3849" t="s">
        <v>406</v>
      </c>
      <c r="I3849" t="s">
        <v>225</v>
      </c>
      <c r="J3849" t="s">
        <v>407</v>
      </c>
      <c r="K3849" t="s">
        <v>391</v>
      </c>
      <c r="M3849" t="s">
        <v>228</v>
      </c>
      <c r="N3849" t="s">
        <v>261</v>
      </c>
      <c r="P3849" t="s">
        <v>385</v>
      </c>
      <c r="Q3849"/>
      <c r="T3849" t="s">
        <v>386</v>
      </c>
    </row>
    <row r="3850" spans="1:20" hidden="1" x14ac:dyDescent="0.45">
      <c r="B3850" s="29" t="s">
        <v>34</v>
      </c>
      <c r="F3850" t="s">
        <v>1278</v>
      </c>
      <c r="G3850" t="s">
        <v>1279</v>
      </c>
      <c r="H3850" t="s">
        <v>406</v>
      </c>
      <c r="I3850" t="s">
        <v>225</v>
      </c>
      <c r="J3850" t="s">
        <v>407</v>
      </c>
      <c r="K3850" t="s">
        <v>391</v>
      </c>
      <c r="M3850" t="s">
        <v>228</v>
      </c>
      <c r="N3850" t="s">
        <v>34</v>
      </c>
      <c r="P3850" t="s">
        <v>387</v>
      </c>
      <c r="Q3850"/>
      <c r="T3850" t="s">
        <v>386</v>
      </c>
    </row>
    <row r="3851" spans="1:20" hidden="1" x14ac:dyDescent="0.45">
      <c r="F3851" t="s">
        <v>1278</v>
      </c>
      <c r="G3851" t="s">
        <v>1279</v>
      </c>
      <c r="H3851" t="s">
        <v>408</v>
      </c>
      <c r="I3851" t="s">
        <v>225</v>
      </c>
      <c r="J3851" t="s">
        <v>409</v>
      </c>
      <c r="K3851" t="s">
        <v>391</v>
      </c>
      <c r="M3851" t="s">
        <v>228</v>
      </c>
      <c r="N3851" t="s">
        <v>236</v>
      </c>
      <c r="O3851">
        <v>4278</v>
      </c>
      <c r="P3851" t="s">
        <v>385</v>
      </c>
      <c r="Q3851"/>
      <c r="T3851" t="s">
        <v>386</v>
      </c>
    </row>
    <row r="3852" spans="1:20" hidden="1" x14ac:dyDescent="0.45">
      <c r="B3852" s="29" t="s">
        <v>43</v>
      </c>
      <c r="F3852" t="s">
        <v>1278</v>
      </c>
      <c r="G3852" t="s">
        <v>1279</v>
      </c>
      <c r="H3852" t="s">
        <v>401</v>
      </c>
      <c r="I3852" t="s">
        <v>225</v>
      </c>
      <c r="J3852" t="s">
        <v>384</v>
      </c>
      <c r="K3852" t="s">
        <v>399</v>
      </c>
      <c r="M3852" t="s">
        <v>228</v>
      </c>
      <c r="N3852" t="s">
        <v>28</v>
      </c>
      <c r="O3852">
        <v>148</v>
      </c>
      <c r="P3852" t="s">
        <v>385</v>
      </c>
      <c r="Q3852"/>
      <c r="T3852" t="s">
        <v>386</v>
      </c>
    </row>
    <row r="3853" spans="1:20" hidden="1" x14ac:dyDescent="0.45">
      <c r="B3853" s="29" t="s">
        <v>27</v>
      </c>
      <c r="F3853" t="s">
        <v>1278</v>
      </c>
      <c r="G3853" t="s">
        <v>1279</v>
      </c>
      <c r="H3853" t="s">
        <v>401</v>
      </c>
      <c r="I3853" t="s">
        <v>225</v>
      </c>
      <c r="J3853" t="s">
        <v>384</v>
      </c>
      <c r="K3853" t="s">
        <v>399</v>
      </c>
      <c r="M3853" t="s">
        <v>228</v>
      </c>
      <c r="N3853" t="s">
        <v>27</v>
      </c>
      <c r="O3853">
        <v>148</v>
      </c>
      <c r="P3853" t="s">
        <v>385</v>
      </c>
      <c r="Q3853"/>
      <c r="T3853" t="s">
        <v>386</v>
      </c>
    </row>
    <row r="3854" spans="1:20" hidden="1" x14ac:dyDescent="0.45">
      <c r="B3854" s="29" t="s">
        <v>27</v>
      </c>
      <c r="F3854" t="s">
        <v>1278</v>
      </c>
      <c r="G3854" t="s">
        <v>1279</v>
      </c>
      <c r="H3854" t="s">
        <v>430</v>
      </c>
      <c r="I3854" t="s">
        <v>225</v>
      </c>
      <c r="J3854" t="s">
        <v>393</v>
      </c>
      <c r="K3854" t="s">
        <v>391</v>
      </c>
      <c r="M3854" t="s">
        <v>228</v>
      </c>
      <c r="N3854" t="s">
        <v>27</v>
      </c>
      <c r="O3854">
        <v>3869</v>
      </c>
      <c r="P3854" t="s">
        <v>385</v>
      </c>
      <c r="Q3854"/>
      <c r="T3854" t="s">
        <v>386</v>
      </c>
    </row>
    <row r="3855" spans="1:20" hidden="1" x14ac:dyDescent="0.45">
      <c r="B3855" s="29" t="s">
        <v>34</v>
      </c>
      <c r="F3855" t="s">
        <v>1278</v>
      </c>
      <c r="G3855" t="s">
        <v>1279</v>
      </c>
      <c r="H3855" t="s">
        <v>401</v>
      </c>
      <c r="I3855" t="s">
        <v>225</v>
      </c>
      <c r="J3855" t="s">
        <v>384</v>
      </c>
      <c r="K3855" t="s">
        <v>399</v>
      </c>
      <c r="M3855" t="s">
        <v>228</v>
      </c>
      <c r="N3855" t="s">
        <v>34</v>
      </c>
      <c r="O3855">
        <v>3197</v>
      </c>
      <c r="P3855" t="s">
        <v>387</v>
      </c>
      <c r="Q3855"/>
      <c r="T3855" t="s">
        <v>386</v>
      </c>
    </row>
    <row r="3856" spans="1:20" hidden="1" x14ac:dyDescent="0.45">
      <c r="B3856" s="29" t="s">
        <v>24</v>
      </c>
      <c r="F3856" t="s">
        <v>1278</v>
      </c>
      <c r="G3856" t="s">
        <v>1279</v>
      </c>
      <c r="H3856" t="s">
        <v>426</v>
      </c>
      <c r="I3856" t="s">
        <v>225</v>
      </c>
      <c r="J3856" t="s">
        <v>416</v>
      </c>
      <c r="K3856" t="s">
        <v>391</v>
      </c>
      <c r="M3856" t="s">
        <v>228</v>
      </c>
      <c r="N3856" t="s">
        <v>261</v>
      </c>
      <c r="O3856">
        <v>225579</v>
      </c>
      <c r="P3856" t="s">
        <v>385</v>
      </c>
      <c r="Q3856"/>
      <c r="T3856" t="s">
        <v>386</v>
      </c>
    </row>
    <row r="3857" spans="2:20" hidden="1" x14ac:dyDescent="0.45">
      <c r="B3857" s="29" t="s">
        <v>34</v>
      </c>
      <c r="F3857" t="s">
        <v>1278</v>
      </c>
      <c r="G3857" t="s">
        <v>1279</v>
      </c>
      <c r="H3857" t="s">
        <v>426</v>
      </c>
      <c r="I3857" t="s">
        <v>225</v>
      </c>
      <c r="J3857" t="s">
        <v>416</v>
      </c>
      <c r="K3857" t="s">
        <v>391</v>
      </c>
      <c r="M3857" t="s">
        <v>228</v>
      </c>
      <c r="N3857" t="s">
        <v>34</v>
      </c>
      <c r="O3857">
        <v>3197</v>
      </c>
      <c r="P3857" t="s">
        <v>387</v>
      </c>
      <c r="Q3857"/>
      <c r="T3857" t="s">
        <v>386</v>
      </c>
    </row>
    <row r="3858" spans="2:20" hidden="1" x14ac:dyDescent="0.45">
      <c r="B3858" s="29" t="s">
        <v>33</v>
      </c>
      <c r="F3858" t="s">
        <v>1278</v>
      </c>
      <c r="G3858" t="s">
        <v>1279</v>
      </c>
      <c r="H3858" t="s">
        <v>430</v>
      </c>
      <c r="I3858" t="s">
        <v>225</v>
      </c>
      <c r="J3858" t="s">
        <v>393</v>
      </c>
      <c r="K3858" t="s">
        <v>391</v>
      </c>
      <c r="M3858" t="s">
        <v>228</v>
      </c>
      <c r="N3858" t="s">
        <v>33</v>
      </c>
      <c r="O3858">
        <v>16</v>
      </c>
      <c r="P3858" t="s">
        <v>385</v>
      </c>
      <c r="Q3858"/>
      <c r="T3858" t="s">
        <v>386</v>
      </c>
    </row>
    <row r="3859" spans="2:20" hidden="1" x14ac:dyDescent="0.45">
      <c r="B3859" s="29" t="s">
        <v>43</v>
      </c>
      <c r="F3859" t="s">
        <v>1278</v>
      </c>
      <c r="G3859" t="s">
        <v>1279</v>
      </c>
      <c r="H3859" t="s">
        <v>422</v>
      </c>
      <c r="I3859" t="s">
        <v>225</v>
      </c>
      <c r="J3859" t="s">
        <v>418</v>
      </c>
      <c r="K3859" t="s">
        <v>391</v>
      </c>
      <c r="M3859" t="s">
        <v>228</v>
      </c>
      <c r="N3859" t="s">
        <v>28</v>
      </c>
      <c r="P3859" t="s">
        <v>385</v>
      </c>
      <c r="Q3859"/>
      <c r="T3859" t="s">
        <v>386</v>
      </c>
    </row>
    <row r="3860" spans="2:20" hidden="1" x14ac:dyDescent="0.45">
      <c r="F3860" t="s">
        <v>1278</v>
      </c>
      <c r="G3860" t="s">
        <v>1279</v>
      </c>
      <c r="H3860" t="s">
        <v>422</v>
      </c>
      <c r="I3860" t="s">
        <v>225</v>
      </c>
      <c r="J3860" t="s">
        <v>418</v>
      </c>
      <c r="K3860" t="s">
        <v>391</v>
      </c>
      <c r="M3860" t="s">
        <v>228</v>
      </c>
      <c r="N3860" t="s">
        <v>400</v>
      </c>
      <c r="P3860" t="s">
        <v>385</v>
      </c>
      <c r="Q3860"/>
      <c r="T3860" t="s">
        <v>386</v>
      </c>
    </row>
    <row r="3861" spans="2:20" hidden="1" x14ac:dyDescent="0.45">
      <c r="B3861" s="29" t="s">
        <v>33</v>
      </c>
      <c r="F3861" t="s">
        <v>1278</v>
      </c>
      <c r="G3861" t="s">
        <v>1279</v>
      </c>
      <c r="H3861" t="s">
        <v>422</v>
      </c>
      <c r="I3861" t="s">
        <v>225</v>
      </c>
      <c r="J3861" t="s">
        <v>418</v>
      </c>
      <c r="K3861" t="s">
        <v>391</v>
      </c>
      <c r="M3861" t="s">
        <v>228</v>
      </c>
      <c r="N3861" t="s">
        <v>33</v>
      </c>
      <c r="P3861" t="s">
        <v>385</v>
      </c>
      <c r="Q3861"/>
      <c r="T3861" t="s">
        <v>386</v>
      </c>
    </row>
    <row r="3862" spans="2:20" hidden="1" x14ac:dyDescent="0.45">
      <c r="B3862" s="29" t="s">
        <v>26</v>
      </c>
      <c r="F3862" t="s">
        <v>1278</v>
      </c>
      <c r="G3862" t="s">
        <v>1279</v>
      </c>
      <c r="H3862" t="s">
        <v>427</v>
      </c>
      <c r="I3862" t="s">
        <v>225</v>
      </c>
      <c r="J3862" t="s">
        <v>414</v>
      </c>
      <c r="K3862" t="s">
        <v>391</v>
      </c>
      <c r="M3862" t="s">
        <v>228</v>
      </c>
      <c r="N3862" t="s">
        <v>26</v>
      </c>
      <c r="O3862">
        <v>2495</v>
      </c>
      <c r="P3862" t="s">
        <v>385</v>
      </c>
      <c r="Q3862"/>
      <c r="T3862" t="s">
        <v>386</v>
      </c>
    </row>
    <row r="3863" spans="2:20" hidden="1" x14ac:dyDescent="0.45">
      <c r="F3863" t="s">
        <v>1278</v>
      </c>
      <c r="G3863" t="s">
        <v>1279</v>
      </c>
      <c r="H3863" t="s">
        <v>427</v>
      </c>
      <c r="I3863" t="s">
        <v>225</v>
      </c>
      <c r="J3863" t="s">
        <v>414</v>
      </c>
      <c r="K3863" t="s">
        <v>391</v>
      </c>
      <c r="M3863" t="s">
        <v>228</v>
      </c>
      <c r="N3863" t="s">
        <v>400</v>
      </c>
      <c r="O3863">
        <v>4</v>
      </c>
      <c r="P3863" t="s">
        <v>385</v>
      </c>
      <c r="Q3863"/>
      <c r="T3863" t="s">
        <v>386</v>
      </c>
    </row>
    <row r="3864" spans="2:20" hidden="1" x14ac:dyDescent="0.45">
      <c r="B3864" s="29" t="s">
        <v>30</v>
      </c>
      <c r="F3864" t="s">
        <v>1278</v>
      </c>
      <c r="G3864" t="s">
        <v>1279</v>
      </c>
      <c r="H3864" t="s">
        <v>427</v>
      </c>
      <c r="I3864" t="s">
        <v>225</v>
      </c>
      <c r="J3864" t="s">
        <v>414</v>
      </c>
      <c r="K3864" t="s">
        <v>391</v>
      </c>
      <c r="M3864" t="s">
        <v>228</v>
      </c>
      <c r="N3864" t="s">
        <v>30</v>
      </c>
      <c r="O3864">
        <v>215</v>
      </c>
      <c r="P3864" t="s">
        <v>385</v>
      </c>
      <c r="Q3864"/>
      <c r="T3864" t="s">
        <v>386</v>
      </c>
    </row>
    <row r="3865" spans="2:20" hidden="1" x14ac:dyDescent="0.45">
      <c r="B3865" s="29" t="s">
        <v>26</v>
      </c>
      <c r="F3865" t="s">
        <v>1278</v>
      </c>
      <c r="G3865" t="s">
        <v>1279</v>
      </c>
      <c r="H3865" t="s">
        <v>410</v>
      </c>
      <c r="I3865" t="s">
        <v>225</v>
      </c>
      <c r="J3865" t="s">
        <v>407</v>
      </c>
      <c r="K3865" t="s">
        <v>399</v>
      </c>
      <c r="M3865" t="s">
        <v>228</v>
      </c>
      <c r="N3865" t="s">
        <v>26</v>
      </c>
      <c r="P3865" t="s">
        <v>385</v>
      </c>
      <c r="Q3865"/>
      <c r="T3865" t="s">
        <v>386</v>
      </c>
    </row>
    <row r="3866" spans="2:20" hidden="1" x14ac:dyDescent="0.45">
      <c r="B3866" s="29" t="s">
        <v>33</v>
      </c>
      <c r="F3866" t="s">
        <v>1278</v>
      </c>
      <c r="G3866" t="s">
        <v>1279</v>
      </c>
      <c r="H3866" t="s">
        <v>417</v>
      </c>
      <c r="I3866" t="s">
        <v>225</v>
      </c>
      <c r="J3866" t="s">
        <v>418</v>
      </c>
      <c r="K3866" t="s">
        <v>399</v>
      </c>
      <c r="M3866" t="s">
        <v>228</v>
      </c>
      <c r="N3866" t="s">
        <v>33</v>
      </c>
      <c r="P3866" t="s">
        <v>385</v>
      </c>
      <c r="Q3866"/>
      <c r="T3866" t="s">
        <v>386</v>
      </c>
    </row>
    <row r="3867" spans="2:20" hidden="1" x14ac:dyDescent="0.45">
      <c r="F3867" t="s">
        <v>1278</v>
      </c>
      <c r="G3867" t="s">
        <v>1279</v>
      </c>
      <c r="H3867" t="s">
        <v>412</v>
      </c>
      <c r="I3867" t="s">
        <v>225</v>
      </c>
      <c r="J3867" t="s">
        <v>409</v>
      </c>
      <c r="K3867" t="s">
        <v>399</v>
      </c>
      <c r="M3867" t="s">
        <v>228</v>
      </c>
      <c r="N3867" t="s">
        <v>236</v>
      </c>
      <c r="O3867">
        <v>159</v>
      </c>
      <c r="P3867" t="s">
        <v>385</v>
      </c>
      <c r="Q3867"/>
      <c r="T3867" t="s">
        <v>386</v>
      </c>
    </row>
    <row r="3868" spans="2:20" hidden="1" x14ac:dyDescent="0.45">
      <c r="F3868" t="s">
        <v>1278</v>
      </c>
      <c r="G3868" t="s">
        <v>1279</v>
      </c>
      <c r="H3868" t="s">
        <v>412</v>
      </c>
      <c r="I3868" t="s">
        <v>225</v>
      </c>
      <c r="J3868" t="s">
        <v>409</v>
      </c>
      <c r="K3868" t="s">
        <v>399</v>
      </c>
      <c r="M3868" t="s">
        <v>228</v>
      </c>
      <c r="N3868" t="s">
        <v>400</v>
      </c>
      <c r="O3868">
        <v>4</v>
      </c>
      <c r="P3868" t="s">
        <v>385</v>
      </c>
      <c r="Q3868"/>
      <c r="T3868" t="s">
        <v>386</v>
      </c>
    </row>
    <row r="3869" spans="2:20" hidden="1" x14ac:dyDescent="0.45">
      <c r="B3869" s="29" t="s">
        <v>32</v>
      </c>
      <c r="F3869" t="s">
        <v>1278</v>
      </c>
      <c r="G3869" t="s">
        <v>1279</v>
      </c>
      <c r="H3869" t="s">
        <v>417</v>
      </c>
      <c r="I3869" t="s">
        <v>225</v>
      </c>
      <c r="J3869" t="s">
        <v>418</v>
      </c>
      <c r="K3869" t="s">
        <v>399</v>
      </c>
      <c r="M3869" t="s">
        <v>228</v>
      </c>
      <c r="N3869" t="s">
        <v>32</v>
      </c>
      <c r="P3869" t="s">
        <v>385</v>
      </c>
      <c r="Q3869"/>
      <c r="T3869" t="s">
        <v>386</v>
      </c>
    </row>
    <row r="3870" spans="2:20" hidden="1" x14ac:dyDescent="0.45">
      <c r="B3870" s="29" t="s">
        <v>30</v>
      </c>
      <c r="F3870" t="s">
        <v>1278</v>
      </c>
      <c r="G3870" t="s">
        <v>1279</v>
      </c>
      <c r="H3870" t="s">
        <v>402</v>
      </c>
      <c r="I3870" t="s">
        <v>225</v>
      </c>
      <c r="J3870" t="s">
        <v>395</v>
      </c>
      <c r="K3870" t="s">
        <v>399</v>
      </c>
      <c r="M3870" t="s">
        <v>228</v>
      </c>
      <c r="N3870" t="s">
        <v>30</v>
      </c>
      <c r="O3870">
        <v>7</v>
      </c>
      <c r="P3870" t="s">
        <v>385</v>
      </c>
      <c r="Q3870"/>
      <c r="T3870" t="s">
        <v>386</v>
      </c>
    </row>
    <row r="3871" spans="2:20" hidden="1" x14ac:dyDescent="0.45">
      <c r="B3871" s="29" t="s">
        <v>30</v>
      </c>
      <c r="F3871" t="s">
        <v>1278</v>
      </c>
      <c r="G3871" t="s">
        <v>1279</v>
      </c>
      <c r="H3871" t="s">
        <v>413</v>
      </c>
      <c r="I3871" t="s">
        <v>225</v>
      </c>
      <c r="J3871" t="s">
        <v>414</v>
      </c>
      <c r="K3871" t="s">
        <v>399</v>
      </c>
      <c r="M3871" t="s">
        <v>228</v>
      </c>
      <c r="N3871" t="s">
        <v>30</v>
      </c>
      <c r="O3871">
        <v>8</v>
      </c>
      <c r="P3871" t="s">
        <v>385</v>
      </c>
      <c r="Q3871"/>
      <c r="T3871" t="s">
        <v>386</v>
      </c>
    </row>
    <row r="3872" spans="2:20" hidden="1" x14ac:dyDescent="0.45">
      <c r="B3872" s="29" t="s">
        <v>43</v>
      </c>
      <c r="F3872" t="s">
        <v>1278</v>
      </c>
      <c r="G3872" t="s">
        <v>1279</v>
      </c>
      <c r="H3872" t="s">
        <v>415</v>
      </c>
      <c r="I3872" t="s">
        <v>225</v>
      </c>
      <c r="J3872" t="s">
        <v>416</v>
      </c>
      <c r="K3872" t="s">
        <v>399</v>
      </c>
      <c r="M3872" t="s">
        <v>228</v>
      </c>
      <c r="N3872" t="s">
        <v>28</v>
      </c>
      <c r="O3872">
        <v>159</v>
      </c>
      <c r="P3872" t="s">
        <v>385</v>
      </c>
      <c r="Q3872"/>
      <c r="T3872" t="s">
        <v>386</v>
      </c>
    </row>
    <row r="3873" spans="2:20" hidden="1" x14ac:dyDescent="0.45">
      <c r="B3873" s="29" t="s">
        <v>27</v>
      </c>
      <c r="F3873" t="s">
        <v>1278</v>
      </c>
      <c r="G3873" t="s">
        <v>1279</v>
      </c>
      <c r="H3873" t="s">
        <v>415</v>
      </c>
      <c r="I3873" t="s">
        <v>225</v>
      </c>
      <c r="J3873" t="s">
        <v>416</v>
      </c>
      <c r="K3873" t="s">
        <v>399</v>
      </c>
      <c r="M3873" t="s">
        <v>228</v>
      </c>
      <c r="N3873" t="s">
        <v>27</v>
      </c>
      <c r="O3873">
        <v>159</v>
      </c>
      <c r="P3873" t="s">
        <v>385</v>
      </c>
      <c r="Q3873"/>
      <c r="T3873" t="s">
        <v>386</v>
      </c>
    </row>
    <row r="3874" spans="2:20" hidden="1" x14ac:dyDescent="0.45">
      <c r="B3874" s="29" t="s">
        <v>26</v>
      </c>
      <c r="F3874" t="s">
        <v>1278</v>
      </c>
      <c r="G3874" t="s">
        <v>1279</v>
      </c>
      <c r="H3874" t="s">
        <v>415</v>
      </c>
      <c r="I3874" t="s">
        <v>225</v>
      </c>
      <c r="J3874" t="s">
        <v>416</v>
      </c>
      <c r="K3874" t="s">
        <v>399</v>
      </c>
      <c r="M3874" t="s">
        <v>228</v>
      </c>
      <c r="N3874" t="s">
        <v>26</v>
      </c>
      <c r="O3874">
        <v>7088</v>
      </c>
      <c r="P3874" t="s">
        <v>385</v>
      </c>
      <c r="Q3874"/>
      <c r="T3874" t="s">
        <v>386</v>
      </c>
    </row>
    <row r="3875" spans="2:20" hidden="1" x14ac:dyDescent="0.45">
      <c r="B3875" s="29" t="s">
        <v>30</v>
      </c>
      <c r="F3875" t="s">
        <v>1278</v>
      </c>
      <c r="G3875" t="s">
        <v>1279</v>
      </c>
      <c r="H3875" t="s">
        <v>417</v>
      </c>
      <c r="I3875" t="s">
        <v>225</v>
      </c>
      <c r="J3875" t="s">
        <v>418</v>
      </c>
      <c r="K3875" t="s">
        <v>399</v>
      </c>
      <c r="M3875" t="s">
        <v>228</v>
      </c>
      <c r="N3875" t="s">
        <v>30</v>
      </c>
      <c r="P3875" t="s">
        <v>385</v>
      </c>
      <c r="Q3875"/>
      <c r="T3875" t="s">
        <v>386</v>
      </c>
    </row>
    <row r="3876" spans="2:20" hidden="1" x14ac:dyDescent="0.45">
      <c r="B3876" s="29" t="s">
        <v>33</v>
      </c>
      <c r="F3876" t="s">
        <v>1278</v>
      </c>
      <c r="G3876" t="s">
        <v>1279</v>
      </c>
      <c r="H3876" t="s">
        <v>390</v>
      </c>
      <c r="I3876" t="s">
        <v>275</v>
      </c>
      <c r="J3876" t="s">
        <v>228</v>
      </c>
      <c r="K3876" t="s">
        <v>391</v>
      </c>
      <c r="M3876" t="s">
        <v>228</v>
      </c>
      <c r="N3876" t="s">
        <v>33</v>
      </c>
      <c r="O3876">
        <v>17</v>
      </c>
      <c r="P3876" t="s">
        <v>385</v>
      </c>
      <c r="Q3876"/>
      <c r="T3876" t="s">
        <v>386</v>
      </c>
    </row>
    <row r="3877" spans="2:20" hidden="1" x14ac:dyDescent="0.45">
      <c r="F3877" t="s">
        <v>1278</v>
      </c>
      <c r="G3877" t="s">
        <v>1279</v>
      </c>
      <c r="H3877" t="s">
        <v>388</v>
      </c>
      <c r="I3877" t="s">
        <v>275</v>
      </c>
      <c r="J3877" t="s">
        <v>228</v>
      </c>
      <c r="K3877" t="s">
        <v>20</v>
      </c>
      <c r="M3877" t="s">
        <v>228</v>
      </c>
      <c r="N3877" t="s">
        <v>242</v>
      </c>
      <c r="O3877">
        <v>0.05</v>
      </c>
      <c r="P3877" t="s">
        <v>389</v>
      </c>
      <c r="Q3877"/>
      <c r="T3877" t="s">
        <v>386</v>
      </c>
    </row>
    <row r="3878" spans="2:20" hidden="1" x14ac:dyDescent="0.45">
      <c r="B3878" s="29" t="s">
        <v>43</v>
      </c>
      <c r="F3878" t="s">
        <v>1278</v>
      </c>
      <c r="G3878" t="s">
        <v>1279</v>
      </c>
      <c r="H3878" t="s">
        <v>390</v>
      </c>
      <c r="I3878" t="s">
        <v>275</v>
      </c>
      <c r="J3878" t="s">
        <v>228</v>
      </c>
      <c r="K3878" t="s">
        <v>391</v>
      </c>
      <c r="M3878" t="s">
        <v>228</v>
      </c>
      <c r="N3878" t="s">
        <v>28</v>
      </c>
      <c r="O3878">
        <v>3762</v>
      </c>
      <c r="P3878" t="s">
        <v>385</v>
      </c>
      <c r="Q3878"/>
      <c r="T3878" t="s">
        <v>386</v>
      </c>
    </row>
    <row r="3879" spans="2:20" hidden="1" x14ac:dyDescent="0.45">
      <c r="B3879" s="29" t="s">
        <v>26</v>
      </c>
      <c r="D3879" s="29" t="s">
        <v>53</v>
      </c>
      <c r="F3879" t="s">
        <v>1278</v>
      </c>
      <c r="G3879" t="s">
        <v>1279</v>
      </c>
      <c r="H3879" t="s">
        <v>392</v>
      </c>
      <c r="I3879" t="s">
        <v>225</v>
      </c>
      <c r="J3879" t="s">
        <v>393</v>
      </c>
      <c r="K3879" t="s">
        <v>35</v>
      </c>
      <c r="M3879" t="s">
        <v>228</v>
      </c>
      <c r="N3879" t="s">
        <v>26</v>
      </c>
      <c r="O3879">
        <v>43552</v>
      </c>
      <c r="P3879" t="s">
        <v>385</v>
      </c>
      <c r="Q3879"/>
      <c r="T3879" t="s">
        <v>386</v>
      </c>
    </row>
    <row r="3880" spans="2:20" hidden="1" x14ac:dyDescent="0.45">
      <c r="B3880" s="29" t="s">
        <v>24</v>
      </c>
      <c r="D3880" s="29" t="s">
        <v>53</v>
      </c>
      <c r="F3880" t="s">
        <v>1278</v>
      </c>
      <c r="G3880" t="s">
        <v>1279</v>
      </c>
      <c r="H3880" t="s">
        <v>394</v>
      </c>
      <c r="I3880" t="s">
        <v>225</v>
      </c>
      <c r="J3880" t="s">
        <v>395</v>
      </c>
      <c r="K3880" t="s">
        <v>35</v>
      </c>
      <c r="M3880" t="s">
        <v>228</v>
      </c>
      <c r="N3880" t="s">
        <v>261</v>
      </c>
      <c r="O3880">
        <v>6962</v>
      </c>
      <c r="P3880" t="s">
        <v>385</v>
      </c>
      <c r="Q3880"/>
      <c r="T3880" t="s">
        <v>386</v>
      </c>
    </row>
    <row r="3881" spans="2:20" hidden="1" x14ac:dyDescent="0.45">
      <c r="B3881" s="29" t="s">
        <v>33</v>
      </c>
      <c r="D3881" s="29" t="s">
        <v>53</v>
      </c>
      <c r="F3881" t="s">
        <v>1278</v>
      </c>
      <c r="G3881" t="s">
        <v>1279</v>
      </c>
      <c r="H3881" t="s">
        <v>392</v>
      </c>
      <c r="I3881" t="s">
        <v>225</v>
      </c>
      <c r="J3881" t="s">
        <v>393</v>
      </c>
      <c r="K3881" t="s">
        <v>35</v>
      </c>
      <c r="M3881" t="s">
        <v>228</v>
      </c>
      <c r="N3881" t="s">
        <v>33</v>
      </c>
      <c r="O3881">
        <v>135</v>
      </c>
      <c r="P3881" t="s">
        <v>385</v>
      </c>
      <c r="Q3881"/>
      <c r="T3881" t="s">
        <v>386</v>
      </c>
    </row>
    <row r="3882" spans="2:20" hidden="1" x14ac:dyDescent="0.45">
      <c r="B3882" s="29" t="s">
        <v>33</v>
      </c>
      <c r="D3882" s="29" t="s">
        <v>53</v>
      </c>
      <c r="F3882" t="s">
        <v>1278</v>
      </c>
      <c r="G3882" t="s">
        <v>1279</v>
      </c>
      <c r="H3882" t="s">
        <v>394</v>
      </c>
      <c r="I3882" t="s">
        <v>225</v>
      </c>
      <c r="J3882" t="s">
        <v>395</v>
      </c>
      <c r="K3882" t="s">
        <v>35</v>
      </c>
      <c r="M3882" t="s">
        <v>228</v>
      </c>
      <c r="N3882" t="s">
        <v>33</v>
      </c>
      <c r="O3882">
        <v>128</v>
      </c>
      <c r="P3882" t="s">
        <v>385</v>
      </c>
      <c r="Q3882"/>
      <c r="T3882" t="s">
        <v>386</v>
      </c>
    </row>
    <row r="3883" spans="2:20" hidden="1" x14ac:dyDescent="0.45">
      <c r="B3883" s="29" t="s">
        <v>32</v>
      </c>
      <c r="D3883" s="29" t="s">
        <v>53</v>
      </c>
      <c r="F3883" t="s">
        <v>1278</v>
      </c>
      <c r="G3883" t="s">
        <v>1279</v>
      </c>
      <c r="H3883" t="s">
        <v>394</v>
      </c>
      <c r="I3883" t="s">
        <v>225</v>
      </c>
      <c r="J3883" t="s">
        <v>395</v>
      </c>
      <c r="K3883" t="s">
        <v>35</v>
      </c>
      <c r="M3883" t="s">
        <v>228</v>
      </c>
      <c r="N3883" t="s">
        <v>32</v>
      </c>
      <c r="O3883">
        <v>171</v>
      </c>
      <c r="P3883" t="s">
        <v>385</v>
      </c>
      <c r="Q3883"/>
      <c r="T3883" t="s">
        <v>386</v>
      </c>
    </row>
    <row r="3884" spans="2:20" hidden="1" x14ac:dyDescent="0.45">
      <c r="F3884" t="s">
        <v>1278</v>
      </c>
      <c r="G3884" t="s">
        <v>1279</v>
      </c>
      <c r="H3884" t="s">
        <v>390</v>
      </c>
      <c r="I3884" t="s">
        <v>275</v>
      </c>
      <c r="J3884" t="s">
        <v>228</v>
      </c>
      <c r="K3884" t="s">
        <v>391</v>
      </c>
      <c r="M3884" t="s">
        <v>228</v>
      </c>
      <c r="N3884" t="s">
        <v>400</v>
      </c>
      <c r="O3884">
        <v>3</v>
      </c>
      <c r="P3884" t="s">
        <v>385</v>
      </c>
      <c r="Q3884"/>
      <c r="T3884" t="s">
        <v>386</v>
      </c>
    </row>
    <row r="3885" spans="2:20" hidden="1" x14ac:dyDescent="0.45">
      <c r="B3885" s="29" t="s">
        <v>33</v>
      </c>
      <c r="D3885" s="29" t="s">
        <v>53</v>
      </c>
      <c r="F3885" t="s">
        <v>1278</v>
      </c>
      <c r="G3885" t="s">
        <v>1279</v>
      </c>
      <c r="H3885" t="s">
        <v>397</v>
      </c>
      <c r="I3885" t="s">
        <v>275</v>
      </c>
      <c r="J3885" t="s">
        <v>228</v>
      </c>
      <c r="K3885" t="s">
        <v>35</v>
      </c>
      <c r="M3885" t="s">
        <v>228</v>
      </c>
      <c r="N3885" t="s">
        <v>33</v>
      </c>
      <c r="O3885">
        <v>135</v>
      </c>
      <c r="P3885" t="s">
        <v>385</v>
      </c>
      <c r="Q3885"/>
      <c r="T3885" t="s">
        <v>386</v>
      </c>
    </row>
    <row r="3886" spans="2:20" hidden="1" x14ac:dyDescent="0.45">
      <c r="B3886" s="29" t="s">
        <v>24</v>
      </c>
      <c r="F3886" t="s">
        <v>1278</v>
      </c>
      <c r="G3886" t="s">
        <v>1279</v>
      </c>
      <c r="H3886" t="s">
        <v>427</v>
      </c>
      <c r="I3886" t="s">
        <v>225</v>
      </c>
      <c r="J3886" t="s">
        <v>414</v>
      </c>
      <c r="K3886" t="s">
        <v>391</v>
      </c>
      <c r="M3886" t="s">
        <v>228</v>
      </c>
      <c r="N3886" t="s">
        <v>261</v>
      </c>
      <c r="O3886">
        <v>113157</v>
      </c>
      <c r="P3886" t="s">
        <v>385</v>
      </c>
      <c r="Q3886"/>
      <c r="T3886" t="s">
        <v>386</v>
      </c>
    </row>
    <row r="3887" spans="2:20" hidden="1" x14ac:dyDescent="0.45">
      <c r="F3887" t="s">
        <v>1278</v>
      </c>
      <c r="G3887" t="s">
        <v>1279</v>
      </c>
      <c r="H3887" t="s">
        <v>398</v>
      </c>
      <c r="I3887" t="s">
        <v>275</v>
      </c>
      <c r="J3887" t="s">
        <v>228</v>
      </c>
      <c r="K3887" t="s">
        <v>399</v>
      </c>
      <c r="M3887" t="s">
        <v>228</v>
      </c>
      <c r="N3887" t="s">
        <v>400</v>
      </c>
      <c r="O3887">
        <v>4</v>
      </c>
      <c r="P3887" t="s">
        <v>385</v>
      </c>
      <c r="Q3887"/>
      <c r="T3887" t="s">
        <v>386</v>
      </c>
    </row>
    <row r="3888" spans="2:20" hidden="1" x14ac:dyDescent="0.45">
      <c r="F3888" t="s">
        <v>1278</v>
      </c>
      <c r="G3888" t="s">
        <v>1279</v>
      </c>
      <c r="H3888" t="s">
        <v>1281</v>
      </c>
      <c r="I3888" t="s">
        <v>275</v>
      </c>
      <c r="J3888" t="s">
        <v>228</v>
      </c>
      <c r="K3888" t="s">
        <v>21</v>
      </c>
      <c r="M3888" t="s">
        <v>228</v>
      </c>
      <c r="N3888" t="s">
        <v>236</v>
      </c>
      <c r="O3888">
        <v>225</v>
      </c>
      <c r="P3888" t="s">
        <v>385</v>
      </c>
      <c r="Q3888"/>
      <c r="T3888" t="s">
        <v>386</v>
      </c>
    </row>
    <row r="3889" spans="2:20" hidden="1" x14ac:dyDescent="0.45">
      <c r="F3889" t="s">
        <v>1278</v>
      </c>
      <c r="G3889" t="s">
        <v>1279</v>
      </c>
      <c r="H3889" t="s">
        <v>1281</v>
      </c>
      <c r="I3889" t="s">
        <v>275</v>
      </c>
      <c r="J3889" t="s">
        <v>228</v>
      </c>
      <c r="K3889" t="s">
        <v>21</v>
      </c>
      <c r="M3889" t="s">
        <v>228</v>
      </c>
      <c r="N3889" t="s">
        <v>400</v>
      </c>
      <c r="O3889">
        <v>10</v>
      </c>
      <c r="P3889" t="s">
        <v>385</v>
      </c>
      <c r="Q3889"/>
      <c r="T3889" t="s">
        <v>386</v>
      </c>
    </row>
    <row r="3890" spans="2:20" hidden="1" x14ac:dyDescent="0.45">
      <c r="B3890" s="29" t="s">
        <v>43</v>
      </c>
      <c r="D3890" s="29" t="s">
        <v>53</v>
      </c>
      <c r="F3890" t="s">
        <v>1278</v>
      </c>
      <c r="G3890" t="s">
        <v>1279</v>
      </c>
      <c r="H3890" t="s">
        <v>421</v>
      </c>
      <c r="I3890" t="s">
        <v>225</v>
      </c>
      <c r="J3890" t="s">
        <v>409</v>
      </c>
      <c r="K3890" t="s">
        <v>35</v>
      </c>
      <c r="M3890" t="s">
        <v>228</v>
      </c>
      <c r="N3890" t="s">
        <v>28</v>
      </c>
      <c r="O3890">
        <v>116</v>
      </c>
      <c r="P3890" t="s">
        <v>385</v>
      </c>
      <c r="Q3890"/>
      <c r="T3890" t="s">
        <v>386</v>
      </c>
    </row>
    <row r="3891" spans="2:20" hidden="1" x14ac:dyDescent="0.45">
      <c r="D3891" s="29" t="s">
        <v>53</v>
      </c>
      <c r="F3891" t="s">
        <v>1278</v>
      </c>
      <c r="G3891" t="s">
        <v>1279</v>
      </c>
      <c r="H3891" t="s">
        <v>420</v>
      </c>
      <c r="I3891" t="s">
        <v>225</v>
      </c>
      <c r="J3891" t="s">
        <v>407</v>
      </c>
      <c r="K3891" t="s">
        <v>35</v>
      </c>
      <c r="M3891" t="s">
        <v>228</v>
      </c>
      <c r="N3891" t="s">
        <v>236</v>
      </c>
      <c r="O3891">
        <v>98</v>
      </c>
      <c r="P3891" t="s">
        <v>385</v>
      </c>
      <c r="Q3891"/>
      <c r="T3891" t="s">
        <v>386</v>
      </c>
    </row>
    <row r="3892" spans="2:20" hidden="1" x14ac:dyDescent="0.45">
      <c r="B3892" s="29" t="s">
        <v>24</v>
      </c>
      <c r="F3892" t="s">
        <v>1278</v>
      </c>
      <c r="G3892" t="s">
        <v>1279</v>
      </c>
      <c r="H3892" t="s">
        <v>429</v>
      </c>
      <c r="I3892" t="s">
        <v>225</v>
      </c>
      <c r="J3892" t="s">
        <v>395</v>
      </c>
      <c r="K3892" t="s">
        <v>391</v>
      </c>
      <c r="M3892" t="s">
        <v>228</v>
      </c>
      <c r="N3892" t="s">
        <v>261</v>
      </c>
      <c r="O3892">
        <v>258562</v>
      </c>
      <c r="P3892" t="s">
        <v>385</v>
      </c>
      <c r="Q3892"/>
      <c r="T3892" t="s">
        <v>386</v>
      </c>
    </row>
    <row r="3893" spans="2:20" hidden="1" x14ac:dyDescent="0.45">
      <c r="B3893" s="29" t="s">
        <v>32</v>
      </c>
      <c r="F3893" t="s">
        <v>1278</v>
      </c>
      <c r="G3893" t="s">
        <v>1279</v>
      </c>
      <c r="H3893" t="s">
        <v>429</v>
      </c>
      <c r="I3893" t="s">
        <v>225</v>
      </c>
      <c r="J3893" t="s">
        <v>395</v>
      </c>
      <c r="K3893" t="s">
        <v>391</v>
      </c>
      <c r="M3893" t="s">
        <v>228</v>
      </c>
      <c r="N3893" t="s">
        <v>32</v>
      </c>
      <c r="O3893">
        <v>19462</v>
      </c>
      <c r="P3893" t="s">
        <v>385</v>
      </c>
      <c r="Q3893"/>
      <c r="T3893" t="s">
        <v>386</v>
      </c>
    </row>
    <row r="3894" spans="2:20" hidden="1" x14ac:dyDescent="0.45">
      <c r="B3894" s="29" t="s">
        <v>27</v>
      </c>
      <c r="D3894" s="29" t="s">
        <v>53</v>
      </c>
      <c r="F3894" t="s">
        <v>1278</v>
      </c>
      <c r="G3894" t="s">
        <v>1279</v>
      </c>
      <c r="H3894" t="s">
        <v>421</v>
      </c>
      <c r="I3894" t="s">
        <v>225</v>
      </c>
      <c r="J3894" t="s">
        <v>409</v>
      </c>
      <c r="K3894" t="s">
        <v>35</v>
      </c>
      <c r="M3894" t="s">
        <v>228</v>
      </c>
      <c r="N3894" t="s">
        <v>27</v>
      </c>
      <c r="O3894">
        <v>116</v>
      </c>
      <c r="P3894" t="s">
        <v>385</v>
      </c>
      <c r="Q3894"/>
      <c r="T3894" t="s">
        <v>386</v>
      </c>
    </row>
    <row r="3895" spans="2:20" hidden="1" x14ac:dyDescent="0.45">
      <c r="B3895" s="29" t="s">
        <v>34</v>
      </c>
      <c r="D3895" s="29" t="s">
        <v>53</v>
      </c>
      <c r="F3895" t="s">
        <v>1278</v>
      </c>
      <c r="G3895" t="s">
        <v>1279</v>
      </c>
      <c r="H3895" t="s">
        <v>424</v>
      </c>
      <c r="I3895" t="s">
        <v>225</v>
      </c>
      <c r="J3895" t="s">
        <v>414</v>
      </c>
      <c r="K3895" t="s">
        <v>35</v>
      </c>
      <c r="M3895" t="s">
        <v>228</v>
      </c>
      <c r="N3895" t="s">
        <v>34</v>
      </c>
      <c r="O3895">
        <v>3160</v>
      </c>
      <c r="P3895" t="s">
        <v>387</v>
      </c>
      <c r="Q3895"/>
      <c r="T3895" t="s">
        <v>386</v>
      </c>
    </row>
    <row r="3896" spans="2:20" hidden="1" x14ac:dyDescent="0.45">
      <c r="B3896" s="29" t="s">
        <v>32</v>
      </c>
      <c r="D3896" s="29" t="s">
        <v>53</v>
      </c>
      <c r="F3896" t="s">
        <v>1278</v>
      </c>
      <c r="G3896" t="s">
        <v>1279</v>
      </c>
      <c r="H3896" t="s">
        <v>424</v>
      </c>
      <c r="I3896" t="s">
        <v>225</v>
      </c>
      <c r="J3896" t="s">
        <v>414</v>
      </c>
      <c r="K3896" t="s">
        <v>35</v>
      </c>
      <c r="M3896" t="s">
        <v>228</v>
      </c>
      <c r="N3896" t="s">
        <v>32</v>
      </c>
      <c r="O3896">
        <v>39</v>
      </c>
      <c r="P3896" t="s">
        <v>385</v>
      </c>
      <c r="Q3896"/>
      <c r="T3896" t="s">
        <v>386</v>
      </c>
    </row>
    <row r="3897" spans="2:20" hidden="1" x14ac:dyDescent="0.45">
      <c r="D3897" s="29" t="s">
        <v>53</v>
      </c>
      <c r="F3897" t="s">
        <v>1278</v>
      </c>
      <c r="G3897" t="s">
        <v>1279</v>
      </c>
      <c r="H3897" t="s">
        <v>423</v>
      </c>
      <c r="I3897" t="s">
        <v>225</v>
      </c>
      <c r="J3897" t="s">
        <v>416</v>
      </c>
      <c r="K3897" t="s">
        <v>35</v>
      </c>
      <c r="M3897" t="s">
        <v>228</v>
      </c>
      <c r="N3897" t="s">
        <v>236</v>
      </c>
      <c r="O3897">
        <v>1005</v>
      </c>
      <c r="P3897" t="s">
        <v>385</v>
      </c>
      <c r="Q3897"/>
      <c r="T3897" t="s">
        <v>386</v>
      </c>
    </row>
    <row r="3898" spans="2:20" hidden="1" x14ac:dyDescent="0.45">
      <c r="B3898" s="29" t="s">
        <v>25</v>
      </c>
      <c r="D3898" s="29" t="s">
        <v>53</v>
      </c>
      <c r="F3898" t="s">
        <v>1278</v>
      </c>
      <c r="G3898" t="s">
        <v>1279</v>
      </c>
      <c r="H3898" t="s">
        <v>424</v>
      </c>
      <c r="I3898" t="s">
        <v>225</v>
      </c>
      <c r="J3898" t="s">
        <v>414</v>
      </c>
      <c r="K3898" t="s">
        <v>35</v>
      </c>
      <c r="M3898" t="s">
        <v>228</v>
      </c>
      <c r="N3898" t="s">
        <v>25</v>
      </c>
      <c r="O3898">
        <v>7135</v>
      </c>
      <c r="P3898" t="s">
        <v>385</v>
      </c>
      <c r="Q3898"/>
      <c r="T3898" t="s">
        <v>386</v>
      </c>
    </row>
    <row r="3899" spans="2:20" hidden="1" x14ac:dyDescent="0.45">
      <c r="D3899" s="29" t="s">
        <v>53</v>
      </c>
      <c r="F3899" t="s">
        <v>1278</v>
      </c>
      <c r="G3899" t="s">
        <v>1279</v>
      </c>
      <c r="H3899" t="s">
        <v>423</v>
      </c>
      <c r="I3899" t="s">
        <v>225</v>
      </c>
      <c r="J3899" t="s">
        <v>416</v>
      </c>
      <c r="K3899" t="s">
        <v>35</v>
      </c>
      <c r="M3899" t="s">
        <v>228</v>
      </c>
      <c r="N3899" t="s">
        <v>400</v>
      </c>
      <c r="O3899">
        <v>8</v>
      </c>
      <c r="P3899" t="s">
        <v>385</v>
      </c>
      <c r="Q3899"/>
      <c r="T3899" t="s">
        <v>386</v>
      </c>
    </row>
    <row r="3900" spans="2:20" hidden="1" x14ac:dyDescent="0.45">
      <c r="D3900" s="29" t="s">
        <v>53</v>
      </c>
      <c r="F3900" t="s">
        <v>1278</v>
      </c>
      <c r="G3900" t="s">
        <v>1279</v>
      </c>
      <c r="H3900" t="s">
        <v>420</v>
      </c>
      <c r="I3900" t="s">
        <v>225</v>
      </c>
      <c r="J3900" t="s">
        <v>407</v>
      </c>
      <c r="K3900" t="s">
        <v>35</v>
      </c>
      <c r="M3900" t="s">
        <v>228</v>
      </c>
      <c r="N3900" t="s">
        <v>400</v>
      </c>
      <c r="O3900">
        <v>8</v>
      </c>
      <c r="P3900" t="s">
        <v>385</v>
      </c>
      <c r="Q3900"/>
      <c r="T3900" t="s">
        <v>386</v>
      </c>
    </row>
    <row r="3901" spans="2:20" hidden="1" x14ac:dyDescent="0.45">
      <c r="B3901" s="29" t="s">
        <v>33</v>
      </c>
      <c r="D3901" s="29" t="s">
        <v>53</v>
      </c>
      <c r="F3901" t="s">
        <v>1278</v>
      </c>
      <c r="G3901" t="s">
        <v>1279</v>
      </c>
      <c r="H3901" t="s">
        <v>420</v>
      </c>
      <c r="I3901" t="s">
        <v>225</v>
      </c>
      <c r="J3901" t="s">
        <v>407</v>
      </c>
      <c r="K3901" t="s">
        <v>35</v>
      </c>
      <c r="M3901" t="s">
        <v>228</v>
      </c>
      <c r="N3901" t="s">
        <v>33</v>
      </c>
      <c r="O3901">
        <v>137</v>
      </c>
      <c r="P3901" t="s">
        <v>385</v>
      </c>
      <c r="Q3901"/>
      <c r="T3901" t="s">
        <v>386</v>
      </c>
    </row>
    <row r="3902" spans="2:20" hidden="1" x14ac:dyDescent="0.45">
      <c r="B3902" s="29" t="s">
        <v>34</v>
      </c>
      <c r="D3902" s="29" t="s">
        <v>53</v>
      </c>
      <c r="F3902" t="s">
        <v>1278</v>
      </c>
      <c r="G3902" t="s">
        <v>1279</v>
      </c>
      <c r="H3902" t="s">
        <v>420</v>
      </c>
      <c r="I3902" t="s">
        <v>225</v>
      </c>
      <c r="J3902" t="s">
        <v>407</v>
      </c>
      <c r="K3902" t="s">
        <v>35</v>
      </c>
      <c r="M3902" t="s">
        <v>228</v>
      </c>
      <c r="N3902" t="s">
        <v>34</v>
      </c>
      <c r="O3902">
        <v>3160</v>
      </c>
      <c r="P3902" t="s">
        <v>387</v>
      </c>
      <c r="Q3902"/>
      <c r="T3902" t="s">
        <v>386</v>
      </c>
    </row>
    <row r="3903" spans="2:20" hidden="1" x14ac:dyDescent="0.45">
      <c r="B3903" s="29" t="s">
        <v>30</v>
      </c>
      <c r="D3903" s="29" t="s">
        <v>53</v>
      </c>
      <c r="F3903" t="s">
        <v>1278</v>
      </c>
      <c r="G3903" t="s">
        <v>1279</v>
      </c>
      <c r="H3903" t="s">
        <v>425</v>
      </c>
      <c r="I3903" t="s">
        <v>225</v>
      </c>
      <c r="J3903" t="s">
        <v>418</v>
      </c>
      <c r="K3903" t="s">
        <v>35</v>
      </c>
      <c r="M3903" t="s">
        <v>228</v>
      </c>
      <c r="N3903" t="s">
        <v>30</v>
      </c>
      <c r="O3903">
        <v>758</v>
      </c>
      <c r="P3903" t="s">
        <v>385</v>
      </c>
      <c r="Q3903"/>
      <c r="T3903" t="s">
        <v>386</v>
      </c>
    </row>
    <row r="3904" spans="2:20" hidden="1" x14ac:dyDescent="0.45">
      <c r="B3904" s="29" t="s">
        <v>34</v>
      </c>
      <c r="D3904" s="29" t="s">
        <v>53</v>
      </c>
      <c r="F3904" t="s">
        <v>1278</v>
      </c>
      <c r="G3904" t="s">
        <v>1279</v>
      </c>
      <c r="H3904" t="s">
        <v>425</v>
      </c>
      <c r="I3904" t="s">
        <v>225</v>
      </c>
      <c r="J3904" t="s">
        <v>418</v>
      </c>
      <c r="K3904" t="s">
        <v>35</v>
      </c>
      <c r="M3904" t="s">
        <v>228</v>
      </c>
      <c r="N3904" t="s">
        <v>34</v>
      </c>
      <c r="O3904">
        <v>3160</v>
      </c>
      <c r="P3904" t="s">
        <v>387</v>
      </c>
      <c r="Q3904"/>
      <c r="T3904" t="s">
        <v>386</v>
      </c>
    </row>
    <row r="3905" spans="2:20" hidden="1" x14ac:dyDescent="0.45">
      <c r="B3905" s="29" t="s">
        <v>24</v>
      </c>
      <c r="D3905" s="29" t="s">
        <v>53</v>
      </c>
      <c r="F3905" t="s">
        <v>1278</v>
      </c>
      <c r="G3905" t="s">
        <v>1279</v>
      </c>
      <c r="H3905" t="s">
        <v>425</v>
      </c>
      <c r="I3905" t="s">
        <v>225</v>
      </c>
      <c r="J3905" t="s">
        <v>418</v>
      </c>
      <c r="K3905" t="s">
        <v>35</v>
      </c>
      <c r="M3905" t="s">
        <v>228</v>
      </c>
      <c r="N3905" t="s">
        <v>261</v>
      </c>
      <c r="O3905">
        <v>1470</v>
      </c>
      <c r="P3905" t="s">
        <v>385</v>
      </c>
      <c r="Q3905"/>
      <c r="T3905" t="s">
        <v>386</v>
      </c>
    </row>
    <row r="3906" spans="2:20" hidden="1" x14ac:dyDescent="0.45">
      <c r="C3906" s="29" t="s">
        <v>60</v>
      </c>
      <c r="F3906" t="s">
        <v>1282</v>
      </c>
      <c r="G3906" t="s">
        <v>1283</v>
      </c>
      <c r="H3906" t="s">
        <v>255</v>
      </c>
      <c r="I3906" t="s">
        <v>225</v>
      </c>
      <c r="J3906" t="s">
        <v>1284</v>
      </c>
      <c r="K3906" t="s">
        <v>1285</v>
      </c>
      <c r="M3906" t="s">
        <v>228</v>
      </c>
      <c r="N3906" t="s">
        <v>272</v>
      </c>
      <c r="O3906">
        <v>90</v>
      </c>
      <c r="P3906" t="s">
        <v>234</v>
      </c>
      <c r="Q3906"/>
      <c r="R3906">
        <v>54</v>
      </c>
      <c r="S3906">
        <v>144</v>
      </c>
      <c r="T3906" t="s">
        <v>377</v>
      </c>
    </row>
    <row r="3907" spans="2:20" hidden="1" x14ac:dyDescent="0.45">
      <c r="C3907" s="29" t="s">
        <v>60</v>
      </c>
      <c r="F3907" t="s">
        <v>1282</v>
      </c>
      <c r="G3907" t="s">
        <v>1283</v>
      </c>
      <c r="H3907" t="s">
        <v>255</v>
      </c>
      <c r="I3907" t="s">
        <v>225</v>
      </c>
      <c r="J3907" t="s">
        <v>1284</v>
      </c>
      <c r="K3907" t="s">
        <v>1285</v>
      </c>
      <c r="M3907" t="s">
        <v>228</v>
      </c>
      <c r="N3907" t="s">
        <v>279</v>
      </c>
      <c r="O3907">
        <v>20</v>
      </c>
      <c r="P3907" t="s">
        <v>234</v>
      </c>
      <c r="Q3907"/>
      <c r="R3907">
        <v>6</v>
      </c>
      <c r="S3907">
        <v>24</v>
      </c>
      <c r="T3907" t="s">
        <v>377</v>
      </c>
    </row>
    <row r="3908" spans="2:20" hidden="1" x14ac:dyDescent="0.45">
      <c r="C3908" s="29" t="s">
        <v>60</v>
      </c>
      <c r="F3908" t="s">
        <v>1282</v>
      </c>
      <c r="G3908" t="s">
        <v>1283</v>
      </c>
      <c r="H3908" t="s">
        <v>255</v>
      </c>
      <c r="I3908" t="s">
        <v>225</v>
      </c>
      <c r="J3908" t="s">
        <v>1284</v>
      </c>
      <c r="K3908" t="s">
        <v>1285</v>
      </c>
      <c r="M3908" t="s">
        <v>228</v>
      </c>
      <c r="N3908" t="s">
        <v>303</v>
      </c>
      <c r="O3908">
        <v>2</v>
      </c>
      <c r="P3908" t="s">
        <v>234</v>
      </c>
      <c r="Q3908"/>
      <c r="R3908">
        <v>1.2</v>
      </c>
      <c r="S3908">
        <v>2.4</v>
      </c>
      <c r="T3908" t="s">
        <v>377</v>
      </c>
    </row>
    <row r="3909" spans="2:20" hidden="1" x14ac:dyDescent="0.45">
      <c r="C3909" s="29" t="s">
        <v>60</v>
      </c>
      <c r="F3909" t="s">
        <v>1282</v>
      </c>
      <c r="G3909" t="s">
        <v>1283</v>
      </c>
      <c r="H3909" t="s">
        <v>255</v>
      </c>
      <c r="I3909" t="s">
        <v>225</v>
      </c>
      <c r="J3909" t="s">
        <v>1284</v>
      </c>
      <c r="K3909" t="s">
        <v>1285</v>
      </c>
      <c r="M3909" t="s">
        <v>228</v>
      </c>
      <c r="N3909" t="s">
        <v>358</v>
      </c>
      <c r="O3909">
        <v>100</v>
      </c>
      <c r="P3909" t="s">
        <v>234</v>
      </c>
      <c r="Q3909"/>
      <c r="R3909">
        <v>60</v>
      </c>
      <c r="S3909">
        <v>180</v>
      </c>
      <c r="T3909" t="s">
        <v>377</v>
      </c>
    </row>
    <row r="3910" spans="2:20" hidden="1" x14ac:dyDescent="0.45">
      <c r="C3910" s="29" t="s">
        <v>60</v>
      </c>
      <c r="F3910" t="s">
        <v>1282</v>
      </c>
      <c r="G3910" t="s">
        <v>1283</v>
      </c>
      <c r="H3910" t="s">
        <v>255</v>
      </c>
      <c r="I3910" t="s">
        <v>225</v>
      </c>
      <c r="J3910" t="s">
        <v>1284</v>
      </c>
      <c r="K3910" t="s">
        <v>1285</v>
      </c>
      <c r="M3910" t="s">
        <v>228</v>
      </c>
      <c r="N3910" t="s">
        <v>233</v>
      </c>
      <c r="O3910">
        <v>5</v>
      </c>
      <c r="P3910" t="s">
        <v>234</v>
      </c>
      <c r="Q3910"/>
      <c r="R3910">
        <v>0.9</v>
      </c>
      <c r="S3910">
        <v>6</v>
      </c>
      <c r="T3910" t="s">
        <v>377</v>
      </c>
    </row>
    <row r="3911" spans="2:20" hidden="1" x14ac:dyDescent="0.45">
      <c r="B3911" s="29" t="s">
        <v>26</v>
      </c>
      <c r="C3911" s="29" t="s">
        <v>60</v>
      </c>
      <c r="F3911" t="s">
        <v>1282</v>
      </c>
      <c r="G3911" t="s">
        <v>1283</v>
      </c>
      <c r="H3911" t="s">
        <v>255</v>
      </c>
      <c r="I3911" t="s">
        <v>225</v>
      </c>
      <c r="J3911" t="s">
        <v>1284</v>
      </c>
      <c r="K3911" t="s">
        <v>1285</v>
      </c>
      <c r="M3911" t="s">
        <v>228</v>
      </c>
      <c r="N3911" t="s">
        <v>26</v>
      </c>
      <c r="O3911">
        <v>158</v>
      </c>
      <c r="P3911" t="s">
        <v>237</v>
      </c>
      <c r="Q3911">
        <f>O3911/'Building Calcs'!$B$2</f>
        <v>1.6669882471396E-4</v>
      </c>
      <c r="R3911">
        <v>80</v>
      </c>
      <c r="S3911">
        <v>300</v>
      </c>
      <c r="T3911" t="s">
        <v>1254</v>
      </c>
    </row>
    <row r="3912" spans="2:20" hidden="1" x14ac:dyDescent="0.45">
      <c r="C3912" s="29" t="s">
        <v>60</v>
      </c>
      <c r="F3912" t="s">
        <v>1282</v>
      </c>
      <c r="G3912" t="s">
        <v>1283</v>
      </c>
      <c r="H3912" t="s">
        <v>255</v>
      </c>
      <c r="I3912" t="s">
        <v>225</v>
      </c>
      <c r="J3912" t="s">
        <v>1284</v>
      </c>
      <c r="K3912" t="s">
        <v>1285</v>
      </c>
      <c r="M3912" t="s">
        <v>228</v>
      </c>
      <c r="N3912" t="s">
        <v>272</v>
      </c>
      <c r="O3912">
        <v>90</v>
      </c>
      <c r="P3912" t="s">
        <v>234</v>
      </c>
      <c r="Q3912"/>
      <c r="R3912">
        <v>54</v>
      </c>
      <c r="S3912">
        <v>144</v>
      </c>
      <c r="T3912" t="s">
        <v>377</v>
      </c>
    </row>
    <row r="3913" spans="2:20" hidden="1" x14ac:dyDescent="0.45">
      <c r="B3913" s="29" t="s">
        <v>24</v>
      </c>
      <c r="C3913" s="29" t="s">
        <v>60</v>
      </c>
      <c r="F3913" t="s">
        <v>1282</v>
      </c>
      <c r="G3913" t="s">
        <v>1283</v>
      </c>
      <c r="H3913" t="s">
        <v>255</v>
      </c>
      <c r="I3913" t="s">
        <v>225</v>
      </c>
      <c r="J3913" t="s">
        <v>1284</v>
      </c>
      <c r="K3913" t="s">
        <v>1285</v>
      </c>
      <c r="M3913" t="s">
        <v>228</v>
      </c>
      <c r="N3913" t="s">
        <v>261</v>
      </c>
      <c r="O3913">
        <v>174</v>
      </c>
      <c r="P3913" t="s">
        <v>237</v>
      </c>
      <c r="Q3913">
        <f>O3913/'Building Calcs'!$B$2</f>
        <v>1.8357971835588E-4</v>
      </c>
      <c r="R3913">
        <v>87</v>
      </c>
      <c r="S3913">
        <v>260</v>
      </c>
      <c r="T3913" t="s">
        <v>1254</v>
      </c>
    </row>
    <row r="3914" spans="2:20" hidden="1" x14ac:dyDescent="0.45">
      <c r="B3914" s="29" t="s">
        <v>25</v>
      </c>
      <c r="C3914" s="29" t="s">
        <v>60</v>
      </c>
      <c r="F3914" t="s">
        <v>1282</v>
      </c>
      <c r="G3914" t="s">
        <v>1283</v>
      </c>
      <c r="H3914" t="s">
        <v>255</v>
      </c>
      <c r="I3914" t="s">
        <v>225</v>
      </c>
      <c r="J3914" t="s">
        <v>1284</v>
      </c>
      <c r="K3914" t="s">
        <v>1285</v>
      </c>
      <c r="M3914" t="s">
        <v>228</v>
      </c>
      <c r="N3914" t="s">
        <v>25</v>
      </c>
      <c r="O3914">
        <v>4787</v>
      </c>
      <c r="P3914" t="s">
        <v>237</v>
      </c>
      <c r="Q3914">
        <f>O3914/'Building Calcs'!$B$2</f>
        <v>5.0505523664919399E-3</v>
      </c>
      <c r="R3914">
        <v>3000</v>
      </c>
      <c r="S3914">
        <v>7000</v>
      </c>
      <c r="T3914" t="s">
        <v>1254</v>
      </c>
    </row>
    <row r="3915" spans="2:20" hidden="1" x14ac:dyDescent="0.45">
      <c r="B3915" s="29" t="s">
        <v>27</v>
      </c>
      <c r="C3915" s="29" t="s">
        <v>60</v>
      </c>
      <c r="F3915" t="s">
        <v>1282</v>
      </c>
      <c r="G3915" t="s">
        <v>1283</v>
      </c>
      <c r="H3915" t="s">
        <v>255</v>
      </c>
      <c r="I3915" t="s">
        <v>225</v>
      </c>
      <c r="J3915" t="s">
        <v>1284</v>
      </c>
      <c r="K3915" t="s">
        <v>1285</v>
      </c>
      <c r="M3915" t="s">
        <v>228</v>
      </c>
      <c r="N3915" t="s">
        <v>27</v>
      </c>
      <c r="O3915">
        <v>225</v>
      </c>
      <c r="P3915" t="s">
        <v>237</v>
      </c>
      <c r="Q3915">
        <f>O3915/'Building Calcs'!$B$2</f>
        <v>2.3738756683950002E-4</v>
      </c>
      <c r="R3915">
        <v>113</v>
      </c>
      <c r="S3915">
        <v>338</v>
      </c>
      <c r="T3915" t="s">
        <v>1286</v>
      </c>
    </row>
    <row r="3916" spans="2:20" hidden="1" x14ac:dyDescent="0.45">
      <c r="C3916" s="29" t="s">
        <v>60</v>
      </c>
      <c r="F3916" t="s">
        <v>1282</v>
      </c>
      <c r="G3916" t="s">
        <v>1283</v>
      </c>
      <c r="H3916" t="s">
        <v>255</v>
      </c>
      <c r="I3916" t="s">
        <v>225</v>
      </c>
      <c r="J3916" t="s">
        <v>1284</v>
      </c>
      <c r="K3916" t="s">
        <v>1285</v>
      </c>
      <c r="M3916" t="s">
        <v>228</v>
      </c>
      <c r="N3916" t="s">
        <v>240</v>
      </c>
      <c r="O3916">
        <v>200</v>
      </c>
      <c r="P3916" t="s">
        <v>234</v>
      </c>
      <c r="Q3916"/>
      <c r="R3916">
        <v>60</v>
      </c>
      <c r="S3916">
        <v>240</v>
      </c>
      <c r="T3916" t="s">
        <v>377</v>
      </c>
    </row>
    <row r="3917" spans="2:20" hidden="1" x14ac:dyDescent="0.45">
      <c r="C3917" s="29" t="s">
        <v>60</v>
      </c>
      <c r="F3917" t="s">
        <v>1282</v>
      </c>
      <c r="G3917" t="s">
        <v>1283</v>
      </c>
      <c r="H3917" t="s">
        <v>255</v>
      </c>
      <c r="I3917" t="s">
        <v>225</v>
      </c>
      <c r="J3917" t="s">
        <v>1284</v>
      </c>
      <c r="K3917" t="s">
        <v>1285</v>
      </c>
      <c r="M3917" t="s">
        <v>228</v>
      </c>
      <c r="N3917" t="s">
        <v>240</v>
      </c>
      <c r="O3917">
        <v>200</v>
      </c>
      <c r="P3917" t="s">
        <v>234</v>
      </c>
      <c r="Q3917"/>
      <c r="R3917">
        <v>60</v>
      </c>
      <c r="S3917">
        <v>240</v>
      </c>
      <c r="T3917" t="s">
        <v>377</v>
      </c>
    </row>
    <row r="3918" spans="2:20" hidden="1" x14ac:dyDescent="0.45">
      <c r="C3918" s="29" t="s">
        <v>60</v>
      </c>
      <c r="F3918" t="s">
        <v>1282</v>
      </c>
      <c r="G3918" t="s">
        <v>1283</v>
      </c>
      <c r="H3918" t="s">
        <v>255</v>
      </c>
      <c r="I3918" t="s">
        <v>225</v>
      </c>
      <c r="J3918" t="s">
        <v>1284</v>
      </c>
      <c r="K3918" t="s">
        <v>1285</v>
      </c>
      <c r="M3918" t="s">
        <v>228</v>
      </c>
      <c r="N3918" t="s">
        <v>253</v>
      </c>
      <c r="O3918">
        <v>3</v>
      </c>
      <c r="P3918" t="s">
        <v>234</v>
      </c>
      <c r="Q3918"/>
      <c r="R3918">
        <v>0.6</v>
      </c>
      <c r="S3918">
        <v>3.6</v>
      </c>
      <c r="T3918" t="s">
        <v>377</v>
      </c>
    </row>
    <row r="3919" spans="2:20" hidden="1" x14ac:dyDescent="0.45">
      <c r="C3919" s="29" t="s">
        <v>60</v>
      </c>
      <c r="F3919" t="s">
        <v>1282</v>
      </c>
      <c r="G3919" t="s">
        <v>1283</v>
      </c>
      <c r="H3919" t="s">
        <v>255</v>
      </c>
      <c r="I3919" t="s">
        <v>225</v>
      </c>
      <c r="J3919" t="s">
        <v>1284</v>
      </c>
      <c r="K3919" t="s">
        <v>1285</v>
      </c>
      <c r="M3919" t="s">
        <v>228</v>
      </c>
      <c r="N3919" t="s">
        <v>253</v>
      </c>
      <c r="O3919">
        <v>3</v>
      </c>
      <c r="P3919" t="s">
        <v>234</v>
      </c>
      <c r="Q3919"/>
      <c r="R3919">
        <v>0.6</v>
      </c>
      <c r="S3919">
        <v>3.6</v>
      </c>
      <c r="T3919" t="s">
        <v>377</v>
      </c>
    </row>
    <row r="3920" spans="2:20" hidden="1" x14ac:dyDescent="0.45">
      <c r="B3920" s="29" t="s">
        <v>25</v>
      </c>
      <c r="C3920" s="29" t="s">
        <v>60</v>
      </c>
      <c r="D3920" s="29" t="s">
        <v>46</v>
      </c>
      <c r="F3920" t="s">
        <v>1282</v>
      </c>
      <c r="G3920" t="s">
        <v>1283</v>
      </c>
      <c r="H3920" t="s">
        <v>268</v>
      </c>
      <c r="I3920" t="s">
        <v>225</v>
      </c>
      <c r="J3920" t="s">
        <v>1284</v>
      </c>
      <c r="K3920" t="s">
        <v>18</v>
      </c>
      <c r="M3920" t="s">
        <v>228</v>
      </c>
      <c r="N3920" t="s">
        <v>25</v>
      </c>
      <c r="O3920">
        <v>22</v>
      </c>
      <c r="P3920" t="s">
        <v>237</v>
      </c>
      <c r="Q3920">
        <f>O3920/'Building Calcs'!$B$2</f>
        <v>2.3211228757639999E-5</v>
      </c>
      <c r="R3920">
        <v>18</v>
      </c>
      <c r="S3920">
        <v>42</v>
      </c>
      <c r="T3920" t="s">
        <v>1255</v>
      </c>
    </row>
    <row r="3921" spans="1:20" hidden="1" x14ac:dyDescent="0.45">
      <c r="B3921" s="29" t="s">
        <v>24</v>
      </c>
      <c r="C3921" s="29" t="s">
        <v>60</v>
      </c>
      <c r="D3921" s="29" t="s">
        <v>46</v>
      </c>
      <c r="F3921" t="s">
        <v>1282</v>
      </c>
      <c r="G3921" t="s">
        <v>1283</v>
      </c>
      <c r="H3921" t="s">
        <v>268</v>
      </c>
      <c r="I3921" t="s">
        <v>225</v>
      </c>
      <c r="J3921" t="s">
        <v>1284</v>
      </c>
      <c r="K3921" t="s">
        <v>18</v>
      </c>
      <c r="M3921" t="s">
        <v>228</v>
      </c>
      <c r="N3921" t="s">
        <v>261</v>
      </c>
      <c r="O3921">
        <v>1.8</v>
      </c>
      <c r="P3921" t="s">
        <v>237</v>
      </c>
      <c r="Q3921">
        <f>O3921/'Building Calcs'!$B$2</f>
        <v>1.8991005347160001E-6</v>
      </c>
      <c r="R3921">
        <v>1.1000000000000001</v>
      </c>
      <c r="S3921">
        <v>2.5</v>
      </c>
      <c r="T3921" t="s">
        <v>1261</v>
      </c>
    </row>
    <row r="3922" spans="1:20" hidden="1" x14ac:dyDescent="0.45">
      <c r="C3922" s="29" t="s">
        <v>60</v>
      </c>
      <c r="D3922" s="29" t="s">
        <v>51</v>
      </c>
      <c r="F3922" t="s">
        <v>1282</v>
      </c>
      <c r="G3922" t="s">
        <v>1283</v>
      </c>
      <c r="H3922" t="s">
        <v>1287</v>
      </c>
      <c r="I3922" t="s">
        <v>225</v>
      </c>
      <c r="J3922" t="s">
        <v>1288</v>
      </c>
      <c r="K3922" t="s">
        <v>1289</v>
      </c>
      <c r="M3922" t="s">
        <v>228</v>
      </c>
      <c r="N3922" t="s">
        <v>249</v>
      </c>
      <c r="O3922">
        <v>111</v>
      </c>
      <c r="P3922" t="s">
        <v>234</v>
      </c>
      <c r="Q3922"/>
      <c r="R3922">
        <v>11</v>
      </c>
      <c r="S3922">
        <v>1110</v>
      </c>
      <c r="T3922" t="s">
        <v>1310</v>
      </c>
    </row>
    <row r="3923" spans="1:20" hidden="1" x14ac:dyDescent="0.45">
      <c r="C3923" s="29" t="s">
        <v>60</v>
      </c>
      <c r="F3923" t="s">
        <v>1282</v>
      </c>
      <c r="G3923" t="s">
        <v>1283</v>
      </c>
      <c r="H3923" t="s">
        <v>304</v>
      </c>
      <c r="I3923" t="s">
        <v>225</v>
      </c>
      <c r="J3923" t="s">
        <v>1297</v>
      </c>
      <c r="K3923" t="s">
        <v>1285</v>
      </c>
      <c r="M3923" t="s">
        <v>228</v>
      </c>
      <c r="N3923" t="s">
        <v>259</v>
      </c>
      <c r="O3923">
        <v>0.62</v>
      </c>
      <c r="P3923" t="s">
        <v>257</v>
      </c>
      <c r="Q3923"/>
      <c r="R3923">
        <v>0.31</v>
      </c>
      <c r="S3923">
        <v>1.2</v>
      </c>
      <c r="T3923" t="s">
        <v>377</v>
      </c>
    </row>
    <row r="3924" spans="1:20" hidden="1" x14ac:dyDescent="0.45">
      <c r="B3924" s="29" t="s">
        <v>43</v>
      </c>
      <c r="C3924" s="29" t="s">
        <v>60</v>
      </c>
      <c r="D3924" s="29" t="s">
        <v>51</v>
      </c>
      <c r="F3924" t="s">
        <v>1282</v>
      </c>
      <c r="G3924" t="s">
        <v>1283</v>
      </c>
      <c r="H3924" t="s">
        <v>1287</v>
      </c>
      <c r="I3924" t="s">
        <v>225</v>
      </c>
      <c r="J3924" t="s">
        <v>1288</v>
      </c>
      <c r="K3924" t="s">
        <v>1289</v>
      </c>
      <c r="M3924" t="s">
        <v>228</v>
      </c>
      <c r="N3924" t="s">
        <v>28</v>
      </c>
      <c r="O3924">
        <v>740</v>
      </c>
      <c r="P3924" t="s">
        <v>237</v>
      </c>
      <c r="Q3924">
        <f>O3924/'Building Calcs'!$B$2</f>
        <v>7.8074133093880007E-4</v>
      </c>
      <c r="R3924">
        <v>370</v>
      </c>
      <c r="S3924">
        <v>1480</v>
      </c>
      <c r="T3924" t="s">
        <v>2157</v>
      </c>
    </row>
    <row r="3925" spans="1:20" hidden="1" x14ac:dyDescent="0.45">
      <c r="C3925" s="29" t="s">
        <v>60</v>
      </c>
      <c r="D3925" s="29" t="s">
        <v>51</v>
      </c>
      <c r="F3925" t="s">
        <v>1282</v>
      </c>
      <c r="G3925" t="s">
        <v>1283</v>
      </c>
      <c r="H3925" t="s">
        <v>1287</v>
      </c>
      <c r="I3925" t="s">
        <v>225</v>
      </c>
      <c r="J3925" t="s">
        <v>1288</v>
      </c>
      <c r="K3925" t="s">
        <v>1289</v>
      </c>
      <c r="M3925" t="s">
        <v>228</v>
      </c>
      <c r="N3925" t="s">
        <v>264</v>
      </c>
      <c r="O3925">
        <v>121</v>
      </c>
      <c r="P3925" t="s">
        <v>234</v>
      </c>
      <c r="Q3925"/>
      <c r="R3925">
        <v>12</v>
      </c>
      <c r="S3925">
        <v>1210</v>
      </c>
      <c r="T3925" t="s">
        <v>1310</v>
      </c>
    </row>
    <row r="3926" spans="1:20" hidden="1" x14ac:dyDescent="0.45">
      <c r="B3926" s="29" t="s">
        <v>25</v>
      </c>
      <c r="C3926" s="29" t="s">
        <v>60</v>
      </c>
      <c r="D3926" s="29" t="s">
        <v>51</v>
      </c>
      <c r="F3926" t="s">
        <v>1282</v>
      </c>
      <c r="G3926" t="s">
        <v>1283</v>
      </c>
      <c r="H3926" t="s">
        <v>1287</v>
      </c>
      <c r="I3926" t="s">
        <v>225</v>
      </c>
      <c r="J3926" t="s">
        <v>1288</v>
      </c>
      <c r="K3926" t="s">
        <v>1289</v>
      </c>
      <c r="M3926" t="s">
        <v>228</v>
      </c>
      <c r="N3926" t="s">
        <v>25</v>
      </c>
      <c r="O3926">
        <v>4000</v>
      </c>
      <c r="P3926" t="s">
        <v>237</v>
      </c>
      <c r="Q3926">
        <f>O3926/'Building Calcs'!$B$2</f>
        <v>4.2202234104800002E-3</v>
      </c>
      <c r="R3926">
        <v>1000</v>
      </c>
      <c r="S3926">
        <v>10000</v>
      </c>
      <c r="T3926" t="s">
        <v>1299</v>
      </c>
    </row>
    <row r="3927" spans="1:20" hidden="1" x14ac:dyDescent="0.45">
      <c r="C3927" s="29" t="s">
        <v>60</v>
      </c>
      <c r="D3927" s="29" t="s">
        <v>51</v>
      </c>
      <c r="F3927" t="s">
        <v>1282</v>
      </c>
      <c r="G3927" t="s">
        <v>1283</v>
      </c>
      <c r="H3927" t="s">
        <v>1287</v>
      </c>
      <c r="I3927" t="s">
        <v>225</v>
      </c>
      <c r="J3927" t="s">
        <v>1288</v>
      </c>
      <c r="K3927" t="s">
        <v>1289</v>
      </c>
      <c r="M3927" t="s">
        <v>228</v>
      </c>
      <c r="N3927" t="s">
        <v>259</v>
      </c>
      <c r="O3927">
        <v>5</v>
      </c>
      <c r="P3927" t="s">
        <v>257</v>
      </c>
      <c r="Q3927"/>
      <c r="R3927">
        <v>0.1</v>
      </c>
      <c r="S3927">
        <v>30</v>
      </c>
      <c r="T3927" t="s">
        <v>373</v>
      </c>
    </row>
    <row r="3928" spans="1:20" hidden="1" x14ac:dyDescent="0.45">
      <c r="C3928" s="29" t="s">
        <v>60</v>
      </c>
      <c r="D3928" s="29" t="s">
        <v>51</v>
      </c>
      <c r="F3928" t="s">
        <v>1282</v>
      </c>
      <c r="G3928" t="s">
        <v>1283</v>
      </c>
      <c r="H3928" t="s">
        <v>1287</v>
      </c>
      <c r="I3928" t="s">
        <v>225</v>
      </c>
      <c r="J3928" t="s">
        <v>1288</v>
      </c>
      <c r="K3928" t="s">
        <v>1289</v>
      </c>
      <c r="M3928" t="s">
        <v>228</v>
      </c>
      <c r="N3928" t="s">
        <v>236</v>
      </c>
      <c r="O3928">
        <v>800</v>
      </c>
      <c r="P3928" t="s">
        <v>237</v>
      </c>
      <c r="Q3928"/>
      <c r="R3928">
        <v>400</v>
      </c>
      <c r="S3928">
        <v>1600</v>
      </c>
      <c r="T3928" t="s">
        <v>2157</v>
      </c>
    </row>
    <row r="3929" spans="1:20" hidden="1" x14ac:dyDescent="0.45">
      <c r="C3929" s="29" t="s">
        <v>60</v>
      </c>
      <c r="D3929" s="29" t="s">
        <v>46</v>
      </c>
      <c r="F3929" t="s">
        <v>1282</v>
      </c>
      <c r="G3929" t="s">
        <v>1283</v>
      </c>
      <c r="H3929" t="s">
        <v>306</v>
      </c>
      <c r="I3929" t="s">
        <v>225</v>
      </c>
      <c r="J3929" t="s">
        <v>1291</v>
      </c>
      <c r="K3929" t="s">
        <v>18</v>
      </c>
      <c r="M3929" t="s">
        <v>228</v>
      </c>
      <c r="N3929" t="s">
        <v>262</v>
      </c>
      <c r="O3929">
        <v>0.1</v>
      </c>
      <c r="P3929" t="s">
        <v>234</v>
      </c>
      <c r="Q3929"/>
      <c r="R3929">
        <v>1.2999999999999999E-3</v>
      </c>
      <c r="S3929">
        <v>0.68</v>
      </c>
      <c r="T3929" t="s">
        <v>1241</v>
      </c>
    </row>
    <row r="3930" spans="1:20" hidden="1" x14ac:dyDescent="0.45">
      <c r="A3930" s="29" t="s">
        <v>3065</v>
      </c>
      <c r="B3930" s="29" t="s">
        <v>25</v>
      </c>
      <c r="C3930" s="29" t="s">
        <v>60</v>
      </c>
      <c r="D3930" s="29" t="s">
        <v>46</v>
      </c>
      <c r="F3930" t="s">
        <v>1282</v>
      </c>
      <c r="G3930" t="s">
        <v>1283</v>
      </c>
      <c r="H3930" t="s">
        <v>306</v>
      </c>
      <c r="I3930" t="s">
        <v>225</v>
      </c>
      <c r="J3930" t="s">
        <v>1291</v>
      </c>
      <c r="K3930" t="s">
        <v>18</v>
      </c>
      <c r="M3930" t="s">
        <v>228</v>
      </c>
      <c r="N3930" t="s">
        <v>25</v>
      </c>
      <c r="O3930">
        <v>30</v>
      </c>
      <c r="P3930" t="s">
        <v>237</v>
      </c>
      <c r="Q3930">
        <f>O3930/'Building Calcs'!$B$2</f>
        <v>3.1651675578599999E-5</v>
      </c>
      <c r="R3930">
        <v>18</v>
      </c>
      <c r="S3930">
        <v>42</v>
      </c>
      <c r="T3930" t="s">
        <v>1255</v>
      </c>
    </row>
    <row r="3931" spans="1:20" hidden="1" x14ac:dyDescent="0.45">
      <c r="A3931" s="29" t="s">
        <v>3065</v>
      </c>
      <c r="B3931" s="29" t="s">
        <v>24</v>
      </c>
      <c r="C3931" s="29" t="s">
        <v>60</v>
      </c>
      <c r="D3931" s="29" t="s">
        <v>46</v>
      </c>
      <c r="F3931" t="s">
        <v>1282</v>
      </c>
      <c r="G3931" t="s">
        <v>1283</v>
      </c>
      <c r="H3931" t="s">
        <v>306</v>
      </c>
      <c r="I3931" t="s">
        <v>225</v>
      </c>
      <c r="J3931" t="s">
        <v>1291</v>
      </c>
      <c r="K3931" t="s">
        <v>18</v>
      </c>
      <c r="M3931" t="s">
        <v>228</v>
      </c>
      <c r="N3931" t="s">
        <v>261</v>
      </c>
      <c r="O3931">
        <v>2</v>
      </c>
      <c r="P3931" t="s">
        <v>237</v>
      </c>
      <c r="Q3931">
        <f>O3931/'Building Calcs'!$B$2</f>
        <v>2.1101117052399999E-6</v>
      </c>
      <c r="R3931">
        <v>1.2</v>
      </c>
      <c r="S3931">
        <v>2.8</v>
      </c>
      <c r="T3931" t="s">
        <v>2158</v>
      </c>
    </row>
    <row r="3932" spans="1:20" hidden="1" x14ac:dyDescent="0.45">
      <c r="A3932" s="29" t="s">
        <v>3065</v>
      </c>
      <c r="B3932" s="29" t="s">
        <v>43</v>
      </c>
      <c r="C3932" s="29" t="s">
        <v>60</v>
      </c>
      <c r="D3932" s="29" t="s">
        <v>46</v>
      </c>
      <c r="F3932" t="s">
        <v>1282</v>
      </c>
      <c r="G3932" t="s">
        <v>1283</v>
      </c>
      <c r="H3932" t="s">
        <v>306</v>
      </c>
      <c r="I3932" t="s">
        <v>225</v>
      </c>
      <c r="J3932" t="s">
        <v>1291</v>
      </c>
      <c r="K3932" t="s">
        <v>18</v>
      </c>
      <c r="M3932" t="s">
        <v>228</v>
      </c>
      <c r="N3932" t="s">
        <v>28</v>
      </c>
      <c r="O3932">
        <v>2.2000000000000002</v>
      </c>
      <c r="P3932" t="s">
        <v>237</v>
      </c>
      <c r="Q3932">
        <f>O3932/'Building Calcs'!$B$2</f>
        <v>2.3211228757640002E-6</v>
      </c>
      <c r="R3932">
        <v>1.3</v>
      </c>
      <c r="S3932">
        <v>3.1</v>
      </c>
      <c r="T3932" t="s">
        <v>1260</v>
      </c>
    </row>
    <row r="3933" spans="1:20" hidden="1" x14ac:dyDescent="0.45">
      <c r="C3933" s="29" t="s">
        <v>60</v>
      </c>
      <c r="D3933" s="29" t="s">
        <v>46</v>
      </c>
      <c r="F3933" t="s">
        <v>1282</v>
      </c>
      <c r="G3933" t="s">
        <v>1283</v>
      </c>
      <c r="H3933" t="s">
        <v>306</v>
      </c>
      <c r="I3933" t="s">
        <v>225</v>
      </c>
      <c r="J3933" t="s">
        <v>1291</v>
      </c>
      <c r="K3933" t="s">
        <v>18</v>
      </c>
      <c r="M3933" t="s">
        <v>228</v>
      </c>
      <c r="N3933" t="s">
        <v>265</v>
      </c>
      <c r="O3933" s="27">
        <v>7.6000000000000004E-5</v>
      </c>
      <c r="P3933" t="s">
        <v>234</v>
      </c>
      <c r="Q3933"/>
      <c r="R3933" s="27">
        <v>3.8000000000000002E-5</v>
      </c>
      <c r="S3933">
        <v>1.4999999999999999E-4</v>
      </c>
      <c r="T3933" t="s">
        <v>1257</v>
      </c>
    </row>
    <row r="3934" spans="1:20" hidden="1" x14ac:dyDescent="0.45">
      <c r="C3934" s="29" t="s">
        <v>60</v>
      </c>
      <c r="D3934" s="29" t="s">
        <v>46</v>
      </c>
      <c r="F3934" t="s">
        <v>1282</v>
      </c>
      <c r="G3934" t="s">
        <v>1283</v>
      </c>
      <c r="H3934" t="s">
        <v>306</v>
      </c>
      <c r="I3934" t="s">
        <v>225</v>
      </c>
      <c r="J3934" t="s">
        <v>1291</v>
      </c>
      <c r="K3934" t="s">
        <v>18</v>
      </c>
      <c r="M3934" t="s">
        <v>228</v>
      </c>
      <c r="N3934" t="s">
        <v>267</v>
      </c>
      <c r="O3934">
        <v>1.5E-3</v>
      </c>
      <c r="P3934" t="s">
        <v>234</v>
      </c>
      <c r="Q3934"/>
      <c r="R3934">
        <v>7.5000000000000002E-4</v>
      </c>
      <c r="S3934">
        <v>3.0000000000000001E-3</v>
      </c>
      <c r="T3934" t="s">
        <v>1257</v>
      </c>
    </row>
    <row r="3935" spans="1:20" hidden="1" x14ac:dyDescent="0.45">
      <c r="C3935" s="29" t="s">
        <v>60</v>
      </c>
      <c r="D3935" s="29" t="s">
        <v>46</v>
      </c>
      <c r="F3935" t="s">
        <v>1282</v>
      </c>
      <c r="G3935" t="s">
        <v>1283</v>
      </c>
      <c r="H3935" t="s">
        <v>306</v>
      </c>
      <c r="I3935" t="s">
        <v>225</v>
      </c>
      <c r="J3935" t="s">
        <v>1291</v>
      </c>
      <c r="K3935" t="s">
        <v>18</v>
      </c>
      <c r="M3935" t="s">
        <v>228</v>
      </c>
      <c r="N3935" t="s">
        <v>246</v>
      </c>
      <c r="O3935">
        <v>1.5</v>
      </c>
      <c r="P3935" t="s">
        <v>247</v>
      </c>
      <c r="Q3935"/>
      <c r="R3935">
        <v>0.8</v>
      </c>
      <c r="S3935">
        <v>2.2999999999999998</v>
      </c>
      <c r="T3935" t="s">
        <v>1269</v>
      </c>
    </row>
    <row r="3936" spans="1:20" hidden="1" x14ac:dyDescent="0.45">
      <c r="C3936" s="29" t="s">
        <v>60</v>
      </c>
      <c r="D3936" s="29" t="s">
        <v>46</v>
      </c>
      <c r="F3936" t="s">
        <v>1282</v>
      </c>
      <c r="G3936" t="s">
        <v>1283</v>
      </c>
      <c r="H3936" t="s">
        <v>306</v>
      </c>
      <c r="I3936" t="s">
        <v>225</v>
      </c>
      <c r="J3936" t="s">
        <v>1291</v>
      </c>
      <c r="K3936" t="s">
        <v>18</v>
      </c>
      <c r="M3936" t="s">
        <v>228</v>
      </c>
      <c r="N3936" t="s">
        <v>249</v>
      </c>
      <c r="O3936">
        <v>0.84</v>
      </c>
      <c r="P3936" t="s">
        <v>257</v>
      </c>
      <c r="Q3936"/>
      <c r="R3936">
        <v>0.28000000000000003</v>
      </c>
      <c r="S3936">
        <v>0.84</v>
      </c>
      <c r="T3936" t="s">
        <v>1254</v>
      </c>
    </row>
    <row r="3937" spans="2:20" hidden="1" x14ac:dyDescent="0.45">
      <c r="B3937" s="29" t="s">
        <v>25</v>
      </c>
      <c r="C3937" s="29" t="s">
        <v>60</v>
      </c>
      <c r="F3937" t="s">
        <v>1282</v>
      </c>
      <c r="G3937" t="s">
        <v>1283</v>
      </c>
      <c r="H3937" t="s">
        <v>299</v>
      </c>
      <c r="I3937" t="s">
        <v>225</v>
      </c>
      <c r="J3937" t="s">
        <v>1293</v>
      </c>
      <c r="K3937" t="s">
        <v>1285</v>
      </c>
      <c r="M3937" t="s">
        <v>228</v>
      </c>
      <c r="N3937" t="s">
        <v>25</v>
      </c>
      <c r="O3937">
        <v>5000</v>
      </c>
      <c r="P3937" t="s">
        <v>237</v>
      </c>
      <c r="Q3937">
        <f>O3937/'Building Calcs'!$B$2</f>
        <v>5.2752792631E-3</v>
      </c>
      <c r="R3937">
        <v>3000</v>
      </c>
      <c r="S3937">
        <v>7000</v>
      </c>
      <c r="T3937" t="s">
        <v>377</v>
      </c>
    </row>
    <row r="3938" spans="2:20" hidden="1" x14ac:dyDescent="0.45">
      <c r="B3938" s="29" t="s">
        <v>24</v>
      </c>
      <c r="C3938" s="29" t="s">
        <v>60</v>
      </c>
      <c r="F3938" t="s">
        <v>1282</v>
      </c>
      <c r="G3938" t="s">
        <v>1283</v>
      </c>
      <c r="H3938" t="s">
        <v>299</v>
      </c>
      <c r="I3938" t="s">
        <v>225</v>
      </c>
      <c r="J3938" t="s">
        <v>1293</v>
      </c>
      <c r="K3938" t="s">
        <v>1285</v>
      </c>
      <c r="M3938" t="s">
        <v>228</v>
      </c>
      <c r="N3938" t="s">
        <v>261</v>
      </c>
      <c r="O3938">
        <v>600</v>
      </c>
      <c r="P3938" t="s">
        <v>237</v>
      </c>
      <c r="Q3938">
        <f>O3938/'Building Calcs'!$B$2</f>
        <v>6.3303351157200001E-4</v>
      </c>
      <c r="R3938">
        <v>360</v>
      </c>
      <c r="S3938">
        <v>840</v>
      </c>
      <c r="T3938" t="s">
        <v>377</v>
      </c>
    </row>
    <row r="3939" spans="2:20" hidden="1" x14ac:dyDescent="0.45">
      <c r="C3939" s="29" t="s">
        <v>60</v>
      </c>
      <c r="F3939" t="s">
        <v>1282</v>
      </c>
      <c r="G3939" t="s">
        <v>1283</v>
      </c>
      <c r="H3939" t="s">
        <v>299</v>
      </c>
      <c r="I3939" t="s">
        <v>225</v>
      </c>
      <c r="J3939" t="s">
        <v>1293</v>
      </c>
      <c r="K3939" t="s">
        <v>1285</v>
      </c>
      <c r="M3939" t="s">
        <v>228</v>
      </c>
      <c r="N3939" t="s">
        <v>400</v>
      </c>
      <c r="O3939">
        <v>5</v>
      </c>
      <c r="P3939" t="s">
        <v>237</v>
      </c>
      <c r="Q3939"/>
      <c r="R3939">
        <v>3</v>
      </c>
      <c r="S3939">
        <v>7</v>
      </c>
      <c r="T3939" t="s">
        <v>377</v>
      </c>
    </row>
    <row r="3940" spans="2:20" hidden="1" x14ac:dyDescent="0.45">
      <c r="B3940" s="29" t="s">
        <v>27</v>
      </c>
      <c r="C3940" s="29" t="s">
        <v>60</v>
      </c>
      <c r="F3940" t="s">
        <v>1282</v>
      </c>
      <c r="G3940" t="s">
        <v>1283</v>
      </c>
      <c r="H3940" t="s">
        <v>299</v>
      </c>
      <c r="I3940" t="s">
        <v>225</v>
      </c>
      <c r="J3940" t="s">
        <v>1293</v>
      </c>
      <c r="K3940" t="s">
        <v>1285</v>
      </c>
      <c r="M3940" t="s">
        <v>228</v>
      </c>
      <c r="N3940" t="s">
        <v>27</v>
      </c>
      <c r="O3940">
        <v>330</v>
      </c>
      <c r="P3940" t="s">
        <v>237</v>
      </c>
      <c r="Q3940">
        <f>O3940/'Building Calcs'!$B$2</f>
        <v>3.4816843136460001E-4</v>
      </c>
      <c r="R3940">
        <v>198</v>
      </c>
      <c r="S3940">
        <v>462</v>
      </c>
      <c r="T3940" t="s">
        <v>377</v>
      </c>
    </row>
    <row r="3941" spans="2:20" hidden="1" x14ac:dyDescent="0.45">
      <c r="C3941" s="29" t="s">
        <v>60</v>
      </c>
      <c r="F3941" t="s">
        <v>1282</v>
      </c>
      <c r="G3941" t="s">
        <v>1283</v>
      </c>
      <c r="H3941" t="s">
        <v>299</v>
      </c>
      <c r="I3941" t="s">
        <v>225</v>
      </c>
      <c r="J3941" t="s">
        <v>1293</v>
      </c>
      <c r="K3941" t="s">
        <v>1285</v>
      </c>
      <c r="M3941" t="s">
        <v>228</v>
      </c>
      <c r="N3941" t="s">
        <v>253</v>
      </c>
      <c r="O3941">
        <v>0.5</v>
      </c>
      <c r="P3941" t="s">
        <v>234</v>
      </c>
      <c r="Q3941"/>
      <c r="R3941">
        <v>0.3</v>
      </c>
      <c r="S3941">
        <v>0.7</v>
      </c>
      <c r="T3941" t="s">
        <v>377</v>
      </c>
    </row>
    <row r="3942" spans="2:20" hidden="1" x14ac:dyDescent="0.45">
      <c r="C3942" s="29" t="s">
        <v>60</v>
      </c>
      <c r="F3942" t="s">
        <v>1282</v>
      </c>
      <c r="G3942" t="s">
        <v>1283</v>
      </c>
      <c r="H3942" t="s">
        <v>299</v>
      </c>
      <c r="I3942" t="s">
        <v>225</v>
      </c>
      <c r="J3942" t="s">
        <v>1293</v>
      </c>
      <c r="K3942" t="s">
        <v>1285</v>
      </c>
      <c r="M3942" t="s">
        <v>228</v>
      </c>
      <c r="N3942" t="s">
        <v>246</v>
      </c>
      <c r="O3942">
        <v>500</v>
      </c>
      <c r="P3942" t="s">
        <v>247</v>
      </c>
      <c r="Q3942"/>
      <c r="R3942">
        <v>300</v>
      </c>
      <c r="S3942">
        <v>700</v>
      </c>
      <c r="T3942" t="s">
        <v>377</v>
      </c>
    </row>
    <row r="3943" spans="2:20" hidden="1" x14ac:dyDescent="0.45">
      <c r="B3943" s="29" t="s">
        <v>29</v>
      </c>
      <c r="C3943" s="29" t="s">
        <v>60</v>
      </c>
      <c r="F3943" t="s">
        <v>1282</v>
      </c>
      <c r="G3943" t="s">
        <v>1283</v>
      </c>
      <c r="H3943" t="s">
        <v>304</v>
      </c>
      <c r="I3943" t="s">
        <v>225</v>
      </c>
      <c r="J3943" t="s">
        <v>1297</v>
      </c>
      <c r="K3943" t="s">
        <v>1285</v>
      </c>
      <c r="M3943" t="s">
        <v>228</v>
      </c>
      <c r="N3943" t="s">
        <v>29</v>
      </c>
      <c r="O3943">
        <v>900</v>
      </c>
      <c r="P3943" t="s">
        <v>237</v>
      </c>
      <c r="Q3943">
        <f>O3943/'Building Calcs'!$B$2</f>
        <v>9.4955026735800007E-4</v>
      </c>
      <c r="R3943">
        <v>540</v>
      </c>
      <c r="S3943">
        <v>1000</v>
      </c>
      <c r="T3943" t="s">
        <v>377</v>
      </c>
    </row>
    <row r="3944" spans="2:20" hidden="1" x14ac:dyDescent="0.45">
      <c r="C3944" s="29" t="s">
        <v>60</v>
      </c>
      <c r="F3944" t="s">
        <v>1282</v>
      </c>
      <c r="G3944" t="s">
        <v>1283</v>
      </c>
      <c r="H3944" t="s">
        <v>304</v>
      </c>
      <c r="I3944" t="s">
        <v>225</v>
      </c>
      <c r="J3944" t="s">
        <v>1297</v>
      </c>
      <c r="K3944" t="s">
        <v>1285</v>
      </c>
      <c r="M3944" t="s">
        <v>228</v>
      </c>
      <c r="N3944" t="s">
        <v>240</v>
      </c>
      <c r="O3944">
        <v>100</v>
      </c>
      <c r="P3944" t="s">
        <v>234</v>
      </c>
      <c r="Q3944"/>
      <c r="R3944">
        <v>60</v>
      </c>
      <c r="S3944">
        <v>240</v>
      </c>
      <c r="T3944" t="s">
        <v>377</v>
      </c>
    </row>
    <row r="3945" spans="2:20" hidden="1" x14ac:dyDescent="0.45">
      <c r="C3945" s="29" t="s">
        <v>60</v>
      </c>
      <c r="F3945" t="s">
        <v>1282</v>
      </c>
      <c r="G3945" t="s">
        <v>1283</v>
      </c>
      <c r="H3945" t="s">
        <v>304</v>
      </c>
      <c r="I3945" t="s">
        <v>225</v>
      </c>
      <c r="J3945" t="s">
        <v>1297</v>
      </c>
      <c r="K3945" t="s">
        <v>1285</v>
      </c>
      <c r="M3945" t="s">
        <v>228</v>
      </c>
      <c r="N3945" t="s">
        <v>279</v>
      </c>
      <c r="O3945">
        <v>10</v>
      </c>
      <c r="P3945" t="s">
        <v>234</v>
      </c>
      <c r="Q3945"/>
      <c r="R3945">
        <v>6</v>
      </c>
      <c r="S3945">
        <v>24</v>
      </c>
      <c r="T3945" t="s">
        <v>377</v>
      </c>
    </row>
    <row r="3946" spans="2:20" hidden="1" x14ac:dyDescent="0.45">
      <c r="C3946" s="29" t="s">
        <v>60</v>
      </c>
      <c r="D3946" s="29" t="s">
        <v>51</v>
      </c>
      <c r="F3946" t="s">
        <v>1282</v>
      </c>
      <c r="G3946" t="s">
        <v>1283</v>
      </c>
      <c r="H3946" t="s">
        <v>1295</v>
      </c>
      <c r="I3946" t="s">
        <v>225</v>
      </c>
      <c r="J3946" t="s">
        <v>1296</v>
      </c>
      <c r="K3946" t="s">
        <v>1219</v>
      </c>
      <c r="M3946" t="s">
        <v>228</v>
      </c>
      <c r="N3946" t="s">
        <v>249</v>
      </c>
      <c r="O3946">
        <v>111</v>
      </c>
      <c r="P3946" t="s">
        <v>234</v>
      </c>
      <c r="Q3946"/>
      <c r="R3946">
        <v>11</v>
      </c>
      <c r="S3946">
        <v>1110</v>
      </c>
      <c r="T3946" t="s">
        <v>1310</v>
      </c>
    </row>
    <row r="3947" spans="2:20" hidden="1" x14ac:dyDescent="0.45">
      <c r="B3947" s="29" t="s">
        <v>25</v>
      </c>
      <c r="C3947" s="29" t="s">
        <v>60</v>
      </c>
      <c r="D3947" s="29" t="s">
        <v>51</v>
      </c>
      <c r="F3947" t="s">
        <v>1282</v>
      </c>
      <c r="G3947" t="s">
        <v>1283</v>
      </c>
      <c r="H3947" t="s">
        <v>1295</v>
      </c>
      <c r="I3947" t="s">
        <v>225</v>
      </c>
      <c r="J3947" t="s">
        <v>1296</v>
      </c>
      <c r="K3947" t="s">
        <v>1219</v>
      </c>
      <c r="M3947" t="s">
        <v>228</v>
      </c>
      <c r="N3947" t="s">
        <v>25</v>
      </c>
      <c r="O3947">
        <v>4000</v>
      </c>
      <c r="P3947" t="s">
        <v>237</v>
      </c>
      <c r="Q3947">
        <f>O3947/'Building Calcs'!$B$2</f>
        <v>4.2202234104800002E-3</v>
      </c>
      <c r="R3947">
        <v>1000</v>
      </c>
      <c r="S3947">
        <v>10000</v>
      </c>
      <c r="T3947" t="s">
        <v>2159</v>
      </c>
    </row>
    <row r="3948" spans="2:20" hidden="1" x14ac:dyDescent="0.45">
      <c r="B3948" s="29" t="s">
        <v>29</v>
      </c>
      <c r="C3948" s="29" t="s">
        <v>60</v>
      </c>
      <c r="D3948" s="29" t="s">
        <v>51</v>
      </c>
      <c r="F3948" t="s">
        <v>1282</v>
      </c>
      <c r="G3948" t="s">
        <v>1283</v>
      </c>
      <c r="H3948" t="s">
        <v>1295</v>
      </c>
      <c r="I3948" t="s">
        <v>225</v>
      </c>
      <c r="J3948" t="s">
        <v>1296</v>
      </c>
      <c r="K3948" t="s">
        <v>1219</v>
      </c>
      <c r="M3948" t="s">
        <v>228</v>
      </c>
      <c r="N3948" t="s">
        <v>29</v>
      </c>
      <c r="O3948">
        <v>11</v>
      </c>
      <c r="P3948" t="s">
        <v>237</v>
      </c>
      <c r="Q3948">
        <f>O3948/'Building Calcs'!$B$2</f>
        <v>1.160561437882E-5</v>
      </c>
      <c r="R3948">
        <v>8</v>
      </c>
      <c r="S3948">
        <v>40</v>
      </c>
      <c r="T3948" t="s">
        <v>1233</v>
      </c>
    </row>
    <row r="3949" spans="2:20" hidden="1" x14ac:dyDescent="0.45">
      <c r="C3949" s="29" t="s">
        <v>60</v>
      </c>
      <c r="D3949" s="29" t="s">
        <v>51</v>
      </c>
      <c r="F3949" t="s">
        <v>1282</v>
      </c>
      <c r="G3949" t="s">
        <v>1283</v>
      </c>
      <c r="H3949" t="s">
        <v>1295</v>
      </c>
      <c r="I3949" t="s">
        <v>225</v>
      </c>
      <c r="J3949" t="s">
        <v>1296</v>
      </c>
      <c r="K3949" t="s">
        <v>1219</v>
      </c>
      <c r="M3949" t="s">
        <v>228</v>
      </c>
      <c r="N3949" t="s">
        <v>303</v>
      </c>
      <c r="O3949">
        <v>0.5</v>
      </c>
      <c r="P3949" t="s">
        <v>234</v>
      </c>
      <c r="Q3949"/>
      <c r="R3949">
        <v>0.25</v>
      </c>
      <c r="S3949">
        <v>1.1000000000000001</v>
      </c>
      <c r="T3949" t="s">
        <v>350</v>
      </c>
    </row>
    <row r="3950" spans="2:20" hidden="1" x14ac:dyDescent="0.45">
      <c r="C3950" s="29" t="s">
        <v>60</v>
      </c>
      <c r="D3950" s="29" t="s">
        <v>51</v>
      </c>
      <c r="F3950" t="s">
        <v>1282</v>
      </c>
      <c r="G3950" t="s">
        <v>1283</v>
      </c>
      <c r="H3950" t="s">
        <v>1295</v>
      </c>
      <c r="I3950" t="s">
        <v>225</v>
      </c>
      <c r="J3950" t="s">
        <v>1296</v>
      </c>
      <c r="K3950" t="s">
        <v>1219</v>
      </c>
      <c r="M3950" t="s">
        <v>228</v>
      </c>
      <c r="N3950" t="s">
        <v>240</v>
      </c>
      <c r="O3950">
        <v>27</v>
      </c>
      <c r="P3950" t="s">
        <v>234</v>
      </c>
      <c r="Q3950"/>
      <c r="R3950">
        <v>0.5</v>
      </c>
      <c r="S3950">
        <v>118</v>
      </c>
      <c r="T3950" t="s">
        <v>1220</v>
      </c>
    </row>
    <row r="3951" spans="2:20" hidden="1" x14ac:dyDescent="0.45">
      <c r="B3951" s="29" t="s">
        <v>27</v>
      </c>
      <c r="C3951" s="29" t="s">
        <v>60</v>
      </c>
      <c r="D3951" s="29" t="s">
        <v>51</v>
      </c>
      <c r="F3951" t="s">
        <v>1282</v>
      </c>
      <c r="G3951" t="s">
        <v>1283</v>
      </c>
      <c r="H3951" t="s">
        <v>1295</v>
      </c>
      <c r="I3951" t="s">
        <v>225</v>
      </c>
      <c r="J3951" t="s">
        <v>1296</v>
      </c>
      <c r="K3951" t="s">
        <v>1219</v>
      </c>
      <c r="M3951" t="s">
        <v>228</v>
      </c>
      <c r="N3951" t="s">
        <v>27</v>
      </c>
      <c r="O3951">
        <v>840</v>
      </c>
      <c r="P3951" t="s">
        <v>237</v>
      </c>
      <c r="Q3951">
        <f>O3951/'Building Calcs'!$B$2</f>
        <v>8.8624691620080005E-4</v>
      </c>
      <c r="R3951">
        <v>420</v>
      </c>
      <c r="S3951">
        <v>1680</v>
      </c>
      <c r="T3951" t="s">
        <v>2160</v>
      </c>
    </row>
    <row r="3952" spans="2:20" hidden="1" x14ac:dyDescent="0.45">
      <c r="C3952" s="29" t="s">
        <v>60</v>
      </c>
      <c r="D3952" s="29" t="s">
        <v>51</v>
      </c>
      <c r="F3952" t="s">
        <v>1282</v>
      </c>
      <c r="G3952" t="s">
        <v>1283</v>
      </c>
      <c r="H3952" t="s">
        <v>1295</v>
      </c>
      <c r="I3952" t="s">
        <v>225</v>
      </c>
      <c r="J3952" t="s">
        <v>1296</v>
      </c>
      <c r="K3952" t="s">
        <v>1219</v>
      </c>
      <c r="M3952" t="s">
        <v>228</v>
      </c>
      <c r="N3952" t="s">
        <v>358</v>
      </c>
      <c r="O3952">
        <v>42</v>
      </c>
      <c r="P3952" t="s">
        <v>234</v>
      </c>
      <c r="Q3952"/>
      <c r="R3952">
        <v>4</v>
      </c>
      <c r="S3952">
        <v>420</v>
      </c>
      <c r="T3952" t="s">
        <v>1310</v>
      </c>
    </row>
    <row r="3953" spans="2:20" hidden="1" x14ac:dyDescent="0.45">
      <c r="C3953" s="29" t="s">
        <v>60</v>
      </c>
      <c r="D3953" s="29" t="s">
        <v>51</v>
      </c>
      <c r="F3953" t="s">
        <v>1282</v>
      </c>
      <c r="G3953" t="s">
        <v>1283</v>
      </c>
      <c r="H3953" t="s">
        <v>1295</v>
      </c>
      <c r="I3953" t="s">
        <v>225</v>
      </c>
      <c r="J3953" t="s">
        <v>1296</v>
      </c>
      <c r="K3953" t="s">
        <v>1219</v>
      </c>
      <c r="M3953" t="s">
        <v>228</v>
      </c>
      <c r="N3953" t="s">
        <v>264</v>
      </c>
      <c r="O3953">
        <v>121</v>
      </c>
      <c r="P3953" t="s">
        <v>234</v>
      </c>
      <c r="Q3953"/>
      <c r="R3953">
        <v>12</v>
      </c>
      <c r="S3953">
        <v>1210</v>
      </c>
      <c r="T3953" t="s">
        <v>1310</v>
      </c>
    </row>
    <row r="3954" spans="2:20" hidden="1" x14ac:dyDescent="0.45">
      <c r="C3954" s="29" t="s">
        <v>60</v>
      </c>
      <c r="D3954" s="29" t="s">
        <v>46</v>
      </c>
      <c r="F3954" t="s">
        <v>1282</v>
      </c>
      <c r="G3954" t="s">
        <v>1283</v>
      </c>
      <c r="H3954" t="s">
        <v>1244</v>
      </c>
      <c r="I3954" t="s">
        <v>225</v>
      </c>
      <c r="J3954" t="s">
        <v>1245</v>
      </c>
      <c r="K3954" t="s">
        <v>18</v>
      </c>
      <c r="M3954" t="s">
        <v>228</v>
      </c>
      <c r="N3954" t="s">
        <v>265</v>
      </c>
      <c r="O3954">
        <v>0.01</v>
      </c>
      <c r="P3954" t="s">
        <v>234</v>
      </c>
      <c r="Q3954"/>
      <c r="R3954">
        <v>5.0000000000000001E-3</v>
      </c>
      <c r="S3954">
        <v>0.02</v>
      </c>
      <c r="T3954" t="s">
        <v>1241</v>
      </c>
    </row>
    <row r="3955" spans="2:20" hidden="1" x14ac:dyDescent="0.45">
      <c r="C3955" s="29" t="s">
        <v>60</v>
      </c>
      <c r="D3955" s="29" t="s">
        <v>46</v>
      </c>
      <c r="F3955" t="s">
        <v>1282</v>
      </c>
      <c r="G3955" t="s">
        <v>1283</v>
      </c>
      <c r="H3955" t="s">
        <v>1244</v>
      </c>
      <c r="I3955" t="s">
        <v>225</v>
      </c>
      <c r="J3955" t="s">
        <v>1245</v>
      </c>
      <c r="K3955" t="s">
        <v>18</v>
      </c>
      <c r="M3955" t="s">
        <v>228</v>
      </c>
      <c r="N3955" t="s">
        <v>358</v>
      </c>
      <c r="O3955">
        <v>1.7</v>
      </c>
      <c r="P3955" t="s">
        <v>257</v>
      </c>
      <c r="Q3955"/>
      <c r="R3955">
        <v>0.34</v>
      </c>
      <c r="S3955">
        <v>8.5</v>
      </c>
      <c r="T3955" t="s">
        <v>1241</v>
      </c>
    </row>
    <row r="3956" spans="2:20" hidden="1" x14ac:dyDescent="0.45">
      <c r="C3956" s="29" t="s">
        <v>60</v>
      </c>
      <c r="D3956" s="29" t="s">
        <v>46</v>
      </c>
      <c r="F3956" t="s">
        <v>1282</v>
      </c>
      <c r="G3956" t="s">
        <v>1283</v>
      </c>
      <c r="H3956" t="s">
        <v>1244</v>
      </c>
      <c r="I3956" t="s">
        <v>225</v>
      </c>
      <c r="J3956" t="s">
        <v>1245</v>
      </c>
      <c r="K3956" t="s">
        <v>18</v>
      </c>
      <c r="M3956" t="s">
        <v>228</v>
      </c>
      <c r="N3956" t="s">
        <v>249</v>
      </c>
      <c r="O3956">
        <v>9</v>
      </c>
      <c r="P3956" t="s">
        <v>257</v>
      </c>
      <c r="Q3956"/>
      <c r="R3956">
        <v>1.8</v>
      </c>
      <c r="S3956">
        <v>45</v>
      </c>
      <c r="T3956" t="s">
        <v>1241</v>
      </c>
    </row>
    <row r="3957" spans="2:20" hidden="1" x14ac:dyDescent="0.45">
      <c r="B3957" s="29" t="s">
        <v>26</v>
      </c>
      <c r="C3957" s="29" t="s">
        <v>60</v>
      </c>
      <c r="D3957" s="29" t="s">
        <v>195</v>
      </c>
      <c r="F3957" t="s">
        <v>1282</v>
      </c>
      <c r="G3957" t="s">
        <v>1283</v>
      </c>
      <c r="H3957" t="s">
        <v>1239</v>
      </c>
      <c r="I3957" t="s">
        <v>225</v>
      </c>
      <c r="J3957" t="s">
        <v>1240</v>
      </c>
      <c r="K3957" t="s">
        <v>227</v>
      </c>
      <c r="M3957" t="s">
        <v>228</v>
      </c>
      <c r="N3957" t="s">
        <v>26</v>
      </c>
      <c r="O3957">
        <v>942</v>
      </c>
      <c r="P3957" t="s">
        <v>237</v>
      </c>
      <c r="Q3957">
        <f>O3957/'Building Calcs'!$B$2</f>
        <v>9.9386261316804008E-4</v>
      </c>
      <c r="R3957">
        <v>565</v>
      </c>
      <c r="S3957">
        <v>1319</v>
      </c>
      <c r="T3957" t="s">
        <v>1241</v>
      </c>
    </row>
    <row r="3958" spans="2:20" hidden="1" x14ac:dyDescent="0.45">
      <c r="C3958" s="29" t="s">
        <v>60</v>
      </c>
      <c r="D3958" s="29" t="s">
        <v>46</v>
      </c>
      <c r="F3958" t="s">
        <v>1282</v>
      </c>
      <c r="G3958" t="s">
        <v>1283</v>
      </c>
      <c r="H3958" t="s">
        <v>1244</v>
      </c>
      <c r="I3958" t="s">
        <v>225</v>
      </c>
      <c r="J3958" t="s">
        <v>1245</v>
      </c>
      <c r="K3958" t="s">
        <v>18</v>
      </c>
      <c r="M3958" t="s">
        <v>228</v>
      </c>
      <c r="N3958" t="s">
        <v>303</v>
      </c>
      <c r="O3958">
        <v>0.2</v>
      </c>
      <c r="P3958" t="s">
        <v>234</v>
      </c>
      <c r="Q3958"/>
      <c r="R3958">
        <v>0.05</v>
      </c>
      <c r="S3958">
        <v>0.2</v>
      </c>
      <c r="T3958" t="s">
        <v>1241</v>
      </c>
    </row>
    <row r="3959" spans="2:20" hidden="1" x14ac:dyDescent="0.45">
      <c r="C3959" s="29" t="s">
        <v>60</v>
      </c>
      <c r="D3959" s="29" t="s">
        <v>46</v>
      </c>
      <c r="F3959" t="s">
        <v>1282</v>
      </c>
      <c r="G3959" t="s">
        <v>1283</v>
      </c>
      <c r="H3959" t="s">
        <v>1244</v>
      </c>
      <c r="I3959" t="s">
        <v>225</v>
      </c>
      <c r="J3959" t="s">
        <v>1245</v>
      </c>
      <c r="K3959" t="s">
        <v>18</v>
      </c>
      <c r="M3959" t="s">
        <v>228</v>
      </c>
      <c r="N3959" t="s">
        <v>358</v>
      </c>
      <c r="O3959">
        <v>1.7</v>
      </c>
      <c r="P3959" t="s">
        <v>257</v>
      </c>
      <c r="Q3959"/>
      <c r="R3959">
        <v>0.34</v>
      </c>
      <c r="S3959">
        <v>8.5</v>
      </c>
      <c r="T3959" t="s">
        <v>1241</v>
      </c>
    </row>
    <row r="3960" spans="2:20" hidden="1" x14ac:dyDescent="0.45">
      <c r="C3960" s="29" t="s">
        <v>60</v>
      </c>
      <c r="D3960" s="29" t="s">
        <v>46</v>
      </c>
      <c r="F3960" t="s">
        <v>1282</v>
      </c>
      <c r="G3960" t="s">
        <v>1283</v>
      </c>
      <c r="H3960" t="s">
        <v>1244</v>
      </c>
      <c r="I3960" t="s">
        <v>225</v>
      </c>
      <c r="J3960" t="s">
        <v>1245</v>
      </c>
      <c r="K3960" t="s">
        <v>18</v>
      </c>
      <c r="M3960" t="s">
        <v>228</v>
      </c>
      <c r="N3960" t="s">
        <v>267</v>
      </c>
      <c r="O3960">
        <v>2.9</v>
      </c>
      <c r="P3960" t="s">
        <v>234</v>
      </c>
      <c r="Q3960"/>
      <c r="R3960">
        <v>1.5</v>
      </c>
      <c r="S3960">
        <v>5.8</v>
      </c>
      <c r="T3960" t="s">
        <v>1241</v>
      </c>
    </row>
    <row r="3961" spans="2:20" hidden="1" x14ac:dyDescent="0.45">
      <c r="C3961" s="29" t="s">
        <v>60</v>
      </c>
      <c r="D3961" s="29" t="s">
        <v>46</v>
      </c>
      <c r="F3961" t="s">
        <v>1282</v>
      </c>
      <c r="G3961" t="s">
        <v>1283</v>
      </c>
      <c r="H3961" t="s">
        <v>1244</v>
      </c>
      <c r="I3961" t="s">
        <v>225</v>
      </c>
      <c r="J3961" t="s">
        <v>1245</v>
      </c>
      <c r="K3961" t="s">
        <v>18</v>
      </c>
      <c r="M3961" t="s">
        <v>228</v>
      </c>
      <c r="N3961" t="s">
        <v>264</v>
      </c>
      <c r="O3961">
        <v>1.2</v>
      </c>
      <c r="P3961" t="s">
        <v>257</v>
      </c>
      <c r="Q3961"/>
      <c r="R3961">
        <v>0.24</v>
      </c>
      <c r="S3961">
        <v>6</v>
      </c>
      <c r="T3961" t="s">
        <v>1241</v>
      </c>
    </row>
    <row r="3962" spans="2:20" hidden="1" x14ac:dyDescent="0.45">
      <c r="C3962" s="29" t="s">
        <v>60</v>
      </c>
      <c r="D3962" s="29" t="s">
        <v>46</v>
      </c>
      <c r="F3962" t="s">
        <v>1282</v>
      </c>
      <c r="G3962" t="s">
        <v>1283</v>
      </c>
      <c r="H3962" t="s">
        <v>1244</v>
      </c>
      <c r="I3962" t="s">
        <v>225</v>
      </c>
      <c r="J3962" t="s">
        <v>1245</v>
      </c>
      <c r="K3962" t="s">
        <v>18</v>
      </c>
      <c r="M3962" t="s">
        <v>228</v>
      </c>
      <c r="N3962" t="s">
        <v>249</v>
      </c>
      <c r="O3962">
        <v>9</v>
      </c>
      <c r="P3962" t="s">
        <v>257</v>
      </c>
      <c r="Q3962"/>
      <c r="R3962">
        <v>1.8</v>
      </c>
      <c r="S3962">
        <v>45</v>
      </c>
      <c r="T3962" t="s">
        <v>1241</v>
      </c>
    </row>
    <row r="3963" spans="2:20" hidden="1" x14ac:dyDescent="0.45">
      <c r="C3963" s="29" t="s">
        <v>60</v>
      </c>
      <c r="D3963" s="29" t="s">
        <v>195</v>
      </c>
      <c r="F3963" t="s">
        <v>1282</v>
      </c>
      <c r="G3963" t="s">
        <v>1283</v>
      </c>
      <c r="H3963" t="s">
        <v>1239</v>
      </c>
      <c r="I3963" t="s">
        <v>225</v>
      </c>
      <c r="J3963" t="s">
        <v>1240</v>
      </c>
      <c r="K3963" t="s">
        <v>227</v>
      </c>
      <c r="M3963" t="s">
        <v>228</v>
      </c>
      <c r="N3963" t="s">
        <v>253</v>
      </c>
      <c r="O3963">
        <v>0.01</v>
      </c>
      <c r="P3963" t="s">
        <v>234</v>
      </c>
      <c r="Q3963"/>
      <c r="R3963">
        <v>5.0000000000000001E-3</v>
      </c>
      <c r="S3963">
        <v>0.02</v>
      </c>
      <c r="T3963" t="s">
        <v>1241</v>
      </c>
    </row>
    <row r="3964" spans="2:20" hidden="1" x14ac:dyDescent="0.45">
      <c r="C3964" s="29" t="s">
        <v>60</v>
      </c>
      <c r="D3964" s="29" t="s">
        <v>195</v>
      </c>
      <c r="F3964" t="s">
        <v>1282</v>
      </c>
      <c r="G3964" t="s">
        <v>1283</v>
      </c>
      <c r="H3964" t="s">
        <v>1239</v>
      </c>
      <c r="I3964" t="s">
        <v>225</v>
      </c>
      <c r="J3964" t="s">
        <v>1240</v>
      </c>
      <c r="K3964" t="s">
        <v>227</v>
      </c>
      <c r="M3964" t="s">
        <v>228</v>
      </c>
      <c r="N3964" t="s">
        <v>262</v>
      </c>
      <c r="O3964">
        <v>0.11</v>
      </c>
      <c r="P3964" t="s">
        <v>234</v>
      </c>
      <c r="Q3964"/>
      <c r="R3964">
        <v>5.5E-2</v>
      </c>
      <c r="S3964">
        <v>0.22</v>
      </c>
      <c r="T3964" t="s">
        <v>1241</v>
      </c>
    </row>
    <row r="3965" spans="2:20" hidden="1" x14ac:dyDescent="0.45">
      <c r="C3965" s="29" t="s">
        <v>60</v>
      </c>
      <c r="D3965" s="29" t="s">
        <v>195</v>
      </c>
      <c r="F3965" t="s">
        <v>1282</v>
      </c>
      <c r="G3965" t="s">
        <v>1283</v>
      </c>
      <c r="H3965" t="s">
        <v>1239</v>
      </c>
      <c r="I3965" t="s">
        <v>225</v>
      </c>
      <c r="J3965" t="s">
        <v>1240</v>
      </c>
      <c r="K3965" t="s">
        <v>227</v>
      </c>
      <c r="M3965" t="s">
        <v>228</v>
      </c>
      <c r="N3965" t="s">
        <v>233</v>
      </c>
      <c r="O3965">
        <v>0.06</v>
      </c>
      <c r="P3965" t="s">
        <v>234</v>
      </c>
      <c r="Q3965"/>
      <c r="R3965">
        <v>0.03</v>
      </c>
      <c r="S3965">
        <v>0.12</v>
      </c>
      <c r="T3965" t="s">
        <v>1241</v>
      </c>
    </row>
    <row r="3966" spans="2:20" hidden="1" x14ac:dyDescent="0.45">
      <c r="C3966" s="29" t="s">
        <v>60</v>
      </c>
      <c r="D3966" s="29" t="s">
        <v>195</v>
      </c>
      <c r="F3966" t="s">
        <v>1282</v>
      </c>
      <c r="G3966" t="s">
        <v>1283</v>
      </c>
      <c r="H3966" t="s">
        <v>1239</v>
      </c>
      <c r="I3966" t="s">
        <v>225</v>
      </c>
      <c r="J3966" t="s">
        <v>1240</v>
      </c>
      <c r="K3966" t="s">
        <v>227</v>
      </c>
      <c r="M3966" t="s">
        <v>228</v>
      </c>
      <c r="N3966" t="s">
        <v>242</v>
      </c>
      <c r="O3966">
        <v>0.2</v>
      </c>
      <c r="P3966" t="s">
        <v>234</v>
      </c>
      <c r="Q3966"/>
      <c r="R3966">
        <v>0.1</v>
      </c>
      <c r="S3966">
        <v>0.4</v>
      </c>
      <c r="T3966" t="s">
        <v>1241</v>
      </c>
    </row>
    <row r="3967" spans="2:20" hidden="1" x14ac:dyDescent="0.45">
      <c r="B3967" s="29" t="s">
        <v>25</v>
      </c>
      <c r="C3967" s="29" t="s">
        <v>60</v>
      </c>
      <c r="D3967" s="29" t="s">
        <v>195</v>
      </c>
      <c r="F3967" t="s">
        <v>1282</v>
      </c>
      <c r="G3967" t="s">
        <v>1283</v>
      </c>
      <c r="H3967" t="s">
        <v>1239</v>
      </c>
      <c r="I3967" t="s">
        <v>225</v>
      </c>
      <c r="J3967" t="s">
        <v>1240</v>
      </c>
      <c r="K3967" t="s">
        <v>227</v>
      </c>
      <c r="M3967" t="s">
        <v>228</v>
      </c>
      <c r="N3967" t="s">
        <v>25</v>
      </c>
      <c r="O3967">
        <v>130</v>
      </c>
      <c r="P3967" t="s">
        <v>237</v>
      </c>
      <c r="Q3967">
        <f>O3967/'Building Calcs'!$B$2</f>
        <v>1.3715726084060002E-4</v>
      </c>
      <c r="R3967">
        <v>78</v>
      </c>
      <c r="S3967">
        <v>182</v>
      </c>
      <c r="T3967" t="s">
        <v>1241</v>
      </c>
    </row>
    <row r="3968" spans="2:20" hidden="1" x14ac:dyDescent="0.45">
      <c r="B3968" s="29" t="s">
        <v>43</v>
      </c>
      <c r="C3968" s="29" t="s">
        <v>60</v>
      </c>
      <c r="D3968" s="29" t="s">
        <v>195</v>
      </c>
      <c r="F3968" t="s">
        <v>1282</v>
      </c>
      <c r="G3968" t="s">
        <v>1283</v>
      </c>
      <c r="H3968" t="s">
        <v>1239</v>
      </c>
      <c r="I3968" t="s">
        <v>225</v>
      </c>
      <c r="J3968" t="s">
        <v>1240</v>
      </c>
      <c r="K3968" t="s">
        <v>227</v>
      </c>
      <c r="M3968" t="s">
        <v>228</v>
      </c>
      <c r="N3968" t="s">
        <v>28</v>
      </c>
      <c r="O3968">
        <v>30</v>
      </c>
      <c r="P3968" t="s">
        <v>237</v>
      </c>
      <c r="Q3968">
        <f>O3968/'Building Calcs'!$B$2</f>
        <v>3.1651675578599999E-5</v>
      </c>
      <c r="R3968">
        <v>18</v>
      </c>
      <c r="S3968">
        <v>42</v>
      </c>
      <c r="T3968" t="s">
        <v>1260</v>
      </c>
    </row>
    <row r="3969" spans="1:20" hidden="1" x14ac:dyDescent="0.45">
      <c r="C3969" s="29" t="s">
        <v>60</v>
      </c>
      <c r="D3969" s="29" t="s">
        <v>195</v>
      </c>
      <c r="F3969" t="s">
        <v>1282</v>
      </c>
      <c r="G3969" t="s">
        <v>1283</v>
      </c>
      <c r="H3969" t="s">
        <v>439</v>
      </c>
      <c r="I3969" t="s">
        <v>225</v>
      </c>
      <c r="J3969" t="s">
        <v>226</v>
      </c>
      <c r="K3969" t="s">
        <v>227</v>
      </c>
      <c r="M3969" t="s">
        <v>228</v>
      </c>
      <c r="N3969" t="s">
        <v>265</v>
      </c>
      <c r="O3969">
        <v>0.13</v>
      </c>
      <c r="P3969" t="s">
        <v>234</v>
      </c>
      <c r="Q3969"/>
      <c r="R3969">
        <v>6.5000000000000002E-2</v>
      </c>
      <c r="S3969">
        <v>0.26</v>
      </c>
      <c r="T3969" t="s">
        <v>1263</v>
      </c>
    </row>
    <row r="3970" spans="1:20" hidden="1" x14ac:dyDescent="0.45">
      <c r="C3970" s="29" t="s">
        <v>60</v>
      </c>
      <c r="D3970" s="29" t="s">
        <v>195</v>
      </c>
      <c r="F3970" t="s">
        <v>1282</v>
      </c>
      <c r="G3970" t="s">
        <v>1283</v>
      </c>
      <c r="H3970" t="s">
        <v>439</v>
      </c>
      <c r="I3970" t="s">
        <v>225</v>
      </c>
      <c r="J3970" t="s">
        <v>226</v>
      </c>
      <c r="K3970" t="s">
        <v>227</v>
      </c>
      <c r="M3970" t="s">
        <v>228</v>
      </c>
      <c r="N3970" t="s">
        <v>303</v>
      </c>
      <c r="O3970">
        <v>2E-3</v>
      </c>
      <c r="P3970" t="s">
        <v>234</v>
      </c>
      <c r="Q3970"/>
      <c r="R3970">
        <v>5.0000000000000001E-4</v>
      </c>
      <c r="S3970">
        <v>2E-3</v>
      </c>
      <c r="T3970" t="s">
        <v>1263</v>
      </c>
    </row>
    <row r="3971" spans="1:20" hidden="1" x14ac:dyDescent="0.45">
      <c r="C3971" s="29" t="s">
        <v>60</v>
      </c>
      <c r="D3971" s="29" t="s">
        <v>195</v>
      </c>
      <c r="F3971" t="s">
        <v>1282</v>
      </c>
      <c r="G3971" t="s">
        <v>1283</v>
      </c>
      <c r="H3971" t="s">
        <v>439</v>
      </c>
      <c r="I3971" t="s">
        <v>225</v>
      </c>
      <c r="J3971" t="s">
        <v>226</v>
      </c>
      <c r="K3971" t="s">
        <v>227</v>
      </c>
      <c r="M3971" t="s">
        <v>228</v>
      </c>
      <c r="N3971" t="s">
        <v>262</v>
      </c>
      <c r="O3971">
        <v>0.12</v>
      </c>
      <c r="P3971" t="s">
        <v>234</v>
      </c>
      <c r="Q3971"/>
      <c r="R3971">
        <v>0.03</v>
      </c>
      <c r="S3971">
        <v>0.12</v>
      </c>
      <c r="T3971" t="s">
        <v>1263</v>
      </c>
    </row>
    <row r="3972" spans="1:20" hidden="1" x14ac:dyDescent="0.45">
      <c r="C3972" s="29" t="s">
        <v>60</v>
      </c>
      <c r="D3972" s="29" t="s">
        <v>195</v>
      </c>
      <c r="F3972" t="s">
        <v>1282</v>
      </c>
      <c r="G3972" t="s">
        <v>1283</v>
      </c>
      <c r="H3972" t="s">
        <v>439</v>
      </c>
      <c r="I3972" t="s">
        <v>225</v>
      </c>
      <c r="J3972" t="s">
        <v>226</v>
      </c>
      <c r="K3972" t="s">
        <v>227</v>
      </c>
      <c r="M3972" t="s">
        <v>228</v>
      </c>
      <c r="N3972" t="s">
        <v>233</v>
      </c>
      <c r="O3972">
        <v>2E-3</v>
      </c>
      <c r="P3972" t="s">
        <v>234</v>
      </c>
      <c r="Q3972"/>
      <c r="R3972">
        <v>5.0000000000000001E-4</v>
      </c>
      <c r="S3972">
        <v>2E-3</v>
      </c>
      <c r="T3972" t="s">
        <v>1263</v>
      </c>
    </row>
    <row r="3973" spans="1:20" hidden="1" x14ac:dyDescent="0.45">
      <c r="C3973" s="29" t="s">
        <v>60</v>
      </c>
      <c r="D3973" s="29" t="s">
        <v>46</v>
      </c>
      <c r="F3973" t="s">
        <v>1282</v>
      </c>
      <c r="G3973" t="s">
        <v>1283</v>
      </c>
      <c r="H3973" t="s">
        <v>1244</v>
      </c>
      <c r="I3973" t="s">
        <v>225</v>
      </c>
      <c r="J3973" t="s">
        <v>1245</v>
      </c>
      <c r="K3973" t="s">
        <v>18</v>
      </c>
      <c r="M3973" t="s">
        <v>228</v>
      </c>
      <c r="N3973" t="s">
        <v>253</v>
      </c>
      <c r="O3973">
        <v>3.0000000000000001E-3</v>
      </c>
      <c r="P3973" t="s">
        <v>234</v>
      </c>
      <c r="Q3973"/>
      <c r="R3973">
        <v>7.5000000000000002E-4</v>
      </c>
      <c r="S3973">
        <v>3.0000000000000001E-3</v>
      </c>
      <c r="T3973" t="s">
        <v>1241</v>
      </c>
    </row>
    <row r="3974" spans="1:20" hidden="1" x14ac:dyDescent="0.45">
      <c r="B3974" s="29" t="s">
        <v>26</v>
      </c>
      <c r="C3974" s="29" t="s">
        <v>60</v>
      </c>
      <c r="D3974" s="29" t="s">
        <v>46</v>
      </c>
      <c r="F3974" t="s">
        <v>1282</v>
      </c>
      <c r="G3974" t="s">
        <v>1283</v>
      </c>
      <c r="H3974" t="s">
        <v>1244</v>
      </c>
      <c r="I3974" t="s">
        <v>225</v>
      </c>
      <c r="J3974" t="s">
        <v>1245</v>
      </c>
      <c r="K3974" t="s">
        <v>18</v>
      </c>
      <c r="M3974" t="s">
        <v>228</v>
      </c>
      <c r="N3974" t="s">
        <v>26</v>
      </c>
      <c r="O3974">
        <v>135</v>
      </c>
      <c r="P3974" t="s">
        <v>237</v>
      </c>
      <c r="Q3974">
        <f>O3974/'Building Calcs'!$B$2</f>
        <v>1.424325401037E-4</v>
      </c>
      <c r="R3974">
        <v>81</v>
      </c>
      <c r="S3974">
        <v>189</v>
      </c>
      <c r="T3974" t="s">
        <v>1241</v>
      </c>
    </row>
    <row r="3975" spans="1:20" hidden="1" x14ac:dyDescent="0.45">
      <c r="C3975" s="29" t="s">
        <v>60</v>
      </c>
      <c r="D3975" s="29" t="s">
        <v>46</v>
      </c>
      <c r="F3975" t="s">
        <v>1282</v>
      </c>
      <c r="G3975" t="s">
        <v>1283</v>
      </c>
      <c r="H3975" t="s">
        <v>1244</v>
      </c>
      <c r="I3975" t="s">
        <v>225</v>
      </c>
      <c r="J3975" t="s">
        <v>1245</v>
      </c>
      <c r="K3975" t="s">
        <v>18</v>
      </c>
      <c r="M3975" t="s">
        <v>228</v>
      </c>
      <c r="N3975" t="s">
        <v>262</v>
      </c>
      <c r="O3975">
        <v>0.1</v>
      </c>
      <c r="P3975" t="s">
        <v>234</v>
      </c>
      <c r="Q3975"/>
      <c r="R3975">
        <v>2.5000000000000001E-2</v>
      </c>
      <c r="S3975">
        <v>0.1</v>
      </c>
      <c r="T3975" t="s">
        <v>1241</v>
      </c>
    </row>
    <row r="3976" spans="1:20" hidden="1" x14ac:dyDescent="0.45">
      <c r="B3976" s="29" t="s">
        <v>43</v>
      </c>
      <c r="C3976" s="29" t="s">
        <v>60</v>
      </c>
      <c r="D3976" s="29" t="s">
        <v>46</v>
      </c>
      <c r="F3976" t="s">
        <v>1282</v>
      </c>
      <c r="G3976" t="s">
        <v>1283</v>
      </c>
      <c r="H3976" t="s">
        <v>1244</v>
      </c>
      <c r="I3976" t="s">
        <v>225</v>
      </c>
      <c r="J3976" t="s">
        <v>1245</v>
      </c>
      <c r="K3976" t="s">
        <v>18</v>
      </c>
      <c r="M3976" t="s">
        <v>228</v>
      </c>
      <c r="N3976" t="s">
        <v>28</v>
      </c>
      <c r="O3976">
        <v>2</v>
      </c>
      <c r="P3976" t="s">
        <v>237</v>
      </c>
      <c r="Q3976">
        <f>O3976/'Building Calcs'!$B$2</f>
        <v>2.1101117052399999E-6</v>
      </c>
      <c r="R3976">
        <v>1</v>
      </c>
      <c r="S3976">
        <v>3</v>
      </c>
      <c r="T3976" t="s">
        <v>1260</v>
      </c>
    </row>
    <row r="3977" spans="1:20" hidden="1" x14ac:dyDescent="0.45">
      <c r="C3977" s="29" t="s">
        <v>60</v>
      </c>
      <c r="D3977" s="29" t="s">
        <v>46</v>
      </c>
      <c r="F3977" t="s">
        <v>1282</v>
      </c>
      <c r="G3977" t="s">
        <v>1283</v>
      </c>
      <c r="H3977" t="s">
        <v>1244</v>
      </c>
      <c r="I3977" t="s">
        <v>225</v>
      </c>
      <c r="J3977" t="s">
        <v>1245</v>
      </c>
      <c r="K3977" t="s">
        <v>18</v>
      </c>
      <c r="M3977" t="s">
        <v>228</v>
      </c>
      <c r="N3977" t="s">
        <v>233</v>
      </c>
      <c r="O3977">
        <v>0.05</v>
      </c>
      <c r="P3977" t="s">
        <v>234</v>
      </c>
      <c r="Q3977"/>
      <c r="R3977">
        <v>1.2500000000000001E-2</v>
      </c>
      <c r="S3977">
        <v>0.05</v>
      </c>
      <c r="T3977" t="s">
        <v>1241</v>
      </c>
    </row>
    <row r="3978" spans="1:20" hidden="1" x14ac:dyDescent="0.45">
      <c r="C3978" s="29" t="s">
        <v>60</v>
      </c>
      <c r="D3978" s="29" t="s">
        <v>46</v>
      </c>
      <c r="F3978" t="s">
        <v>1282</v>
      </c>
      <c r="G3978" t="s">
        <v>1283</v>
      </c>
      <c r="H3978" t="s">
        <v>1244</v>
      </c>
      <c r="I3978" t="s">
        <v>225</v>
      </c>
      <c r="J3978" t="s">
        <v>1245</v>
      </c>
      <c r="K3978" t="s">
        <v>18</v>
      </c>
      <c r="M3978" t="s">
        <v>228</v>
      </c>
      <c r="N3978" t="s">
        <v>233</v>
      </c>
      <c r="O3978">
        <v>0.05</v>
      </c>
      <c r="P3978" t="s">
        <v>234</v>
      </c>
      <c r="Q3978"/>
      <c r="R3978">
        <v>1.2500000000000001E-2</v>
      </c>
      <c r="S3978">
        <v>0.05</v>
      </c>
      <c r="T3978" t="s">
        <v>1241</v>
      </c>
    </row>
    <row r="3979" spans="1:20" hidden="1" x14ac:dyDescent="0.45">
      <c r="C3979" s="29" t="s">
        <v>60</v>
      </c>
      <c r="D3979" s="29" t="s">
        <v>46</v>
      </c>
      <c r="F3979" t="s">
        <v>1282</v>
      </c>
      <c r="G3979" t="s">
        <v>1283</v>
      </c>
      <c r="H3979" t="s">
        <v>1244</v>
      </c>
      <c r="I3979" t="s">
        <v>225</v>
      </c>
      <c r="J3979" t="s">
        <v>1245</v>
      </c>
      <c r="K3979" t="s">
        <v>18</v>
      </c>
      <c r="M3979" t="s">
        <v>228</v>
      </c>
      <c r="N3979" t="s">
        <v>242</v>
      </c>
      <c r="O3979">
        <v>0.05</v>
      </c>
      <c r="P3979" t="s">
        <v>234</v>
      </c>
      <c r="Q3979"/>
      <c r="R3979">
        <v>2.5000000000000001E-2</v>
      </c>
      <c r="S3979">
        <v>0.1</v>
      </c>
      <c r="T3979" t="s">
        <v>1241</v>
      </c>
    </row>
    <row r="3980" spans="1:20" hidden="1" x14ac:dyDescent="0.45">
      <c r="C3980" s="29" t="s">
        <v>60</v>
      </c>
      <c r="D3980" s="29" t="s">
        <v>46</v>
      </c>
      <c r="F3980" t="s">
        <v>1282</v>
      </c>
      <c r="G3980" t="s">
        <v>1283</v>
      </c>
      <c r="H3980" t="s">
        <v>1244</v>
      </c>
      <c r="I3980" t="s">
        <v>225</v>
      </c>
      <c r="J3980" t="s">
        <v>1245</v>
      </c>
      <c r="K3980" t="s">
        <v>18</v>
      </c>
      <c r="M3980" t="s">
        <v>228</v>
      </c>
      <c r="N3980" t="s">
        <v>253</v>
      </c>
      <c r="O3980">
        <v>3.0000000000000001E-3</v>
      </c>
      <c r="P3980" t="s">
        <v>234</v>
      </c>
      <c r="Q3980"/>
      <c r="R3980">
        <v>7.5000000000000002E-4</v>
      </c>
      <c r="S3980">
        <v>3.0000000000000001E-3</v>
      </c>
      <c r="T3980" t="s">
        <v>1241</v>
      </c>
    </row>
    <row r="3981" spans="1:20" hidden="1" x14ac:dyDescent="0.45">
      <c r="B3981" s="29" t="s">
        <v>24</v>
      </c>
      <c r="C3981" s="29" t="s">
        <v>60</v>
      </c>
      <c r="D3981" s="29" t="s">
        <v>46</v>
      </c>
      <c r="F3981" t="s">
        <v>1282</v>
      </c>
      <c r="G3981" t="s">
        <v>1283</v>
      </c>
      <c r="H3981" t="s">
        <v>1244</v>
      </c>
      <c r="I3981" t="s">
        <v>225</v>
      </c>
      <c r="J3981" t="s">
        <v>1245</v>
      </c>
      <c r="K3981" t="s">
        <v>18</v>
      </c>
      <c r="M3981" t="s">
        <v>228</v>
      </c>
      <c r="N3981" t="s">
        <v>261</v>
      </c>
      <c r="O3981">
        <v>89</v>
      </c>
      <c r="P3981" t="s">
        <v>237</v>
      </c>
      <c r="Q3981">
        <f>O3981/'Building Calcs'!$B$2</f>
        <v>9.3899970883180007E-5</v>
      </c>
      <c r="R3981">
        <v>53</v>
      </c>
      <c r="S3981">
        <v>125</v>
      </c>
      <c r="T3981" t="s">
        <v>1241</v>
      </c>
    </row>
    <row r="3982" spans="1:20" hidden="1" x14ac:dyDescent="0.45">
      <c r="C3982" s="29" t="s">
        <v>60</v>
      </c>
      <c r="D3982" s="29" t="s">
        <v>46</v>
      </c>
      <c r="F3982" t="s">
        <v>1282</v>
      </c>
      <c r="G3982" t="s">
        <v>1283</v>
      </c>
      <c r="H3982" t="s">
        <v>1244</v>
      </c>
      <c r="I3982" t="s">
        <v>225</v>
      </c>
      <c r="J3982" t="s">
        <v>1245</v>
      </c>
      <c r="K3982" t="s">
        <v>18</v>
      </c>
      <c r="M3982" t="s">
        <v>228</v>
      </c>
      <c r="N3982" t="s">
        <v>236</v>
      </c>
      <c r="O3982">
        <v>2</v>
      </c>
      <c r="P3982" t="s">
        <v>237</v>
      </c>
      <c r="Q3982"/>
      <c r="R3982">
        <v>1</v>
      </c>
      <c r="S3982">
        <v>3</v>
      </c>
      <c r="T3982" t="s">
        <v>1246</v>
      </c>
    </row>
    <row r="3983" spans="1:20" hidden="1" x14ac:dyDescent="0.45">
      <c r="B3983" s="29" t="s">
        <v>27</v>
      </c>
      <c r="C3983" s="29" t="s">
        <v>60</v>
      </c>
      <c r="D3983" s="29" t="s">
        <v>46</v>
      </c>
      <c r="F3983" t="s">
        <v>1282</v>
      </c>
      <c r="G3983" t="s">
        <v>1283</v>
      </c>
      <c r="H3983" t="s">
        <v>1244</v>
      </c>
      <c r="I3983" t="s">
        <v>225</v>
      </c>
      <c r="J3983" t="s">
        <v>1245</v>
      </c>
      <c r="K3983" t="s">
        <v>18</v>
      </c>
      <c r="M3983" t="s">
        <v>228</v>
      </c>
      <c r="N3983" t="s">
        <v>27</v>
      </c>
      <c r="O3983">
        <v>2</v>
      </c>
      <c r="P3983" t="s">
        <v>237</v>
      </c>
      <c r="Q3983">
        <f>O3983/'Building Calcs'!$B$2</f>
        <v>2.1101117052399999E-6</v>
      </c>
      <c r="R3983">
        <v>1</v>
      </c>
      <c r="S3983">
        <v>3</v>
      </c>
      <c r="T3983" t="s">
        <v>1246</v>
      </c>
    </row>
    <row r="3984" spans="1:20" hidden="1" x14ac:dyDescent="0.45">
      <c r="A3984" s="29" t="s">
        <v>3065</v>
      </c>
      <c r="B3984" s="29" t="s">
        <v>30</v>
      </c>
      <c r="C3984" s="29" t="s">
        <v>60</v>
      </c>
      <c r="D3984" s="29" t="s">
        <v>51</v>
      </c>
      <c r="F3984" t="s">
        <v>1282</v>
      </c>
      <c r="G3984" t="s">
        <v>1283</v>
      </c>
      <c r="H3984" t="s">
        <v>274</v>
      </c>
      <c r="I3984" t="s">
        <v>275</v>
      </c>
      <c r="J3984" t="s">
        <v>228</v>
      </c>
      <c r="K3984" t="s">
        <v>38</v>
      </c>
      <c r="M3984" t="s">
        <v>228</v>
      </c>
      <c r="N3984" t="s">
        <v>30</v>
      </c>
      <c r="O3984">
        <v>10</v>
      </c>
      <c r="P3984" t="s">
        <v>229</v>
      </c>
      <c r="Q3984"/>
      <c r="R3984">
        <v>2</v>
      </c>
      <c r="S3984">
        <v>20</v>
      </c>
      <c r="T3984" t="s">
        <v>2161</v>
      </c>
    </row>
    <row r="3985" spans="1:20" hidden="1" x14ac:dyDescent="0.45">
      <c r="C3985" s="29" t="s">
        <v>60</v>
      </c>
      <c r="D3985" s="29" t="s">
        <v>51</v>
      </c>
      <c r="F3985" t="s">
        <v>1282</v>
      </c>
      <c r="G3985" t="s">
        <v>1283</v>
      </c>
      <c r="H3985" t="s">
        <v>274</v>
      </c>
      <c r="I3985" t="s">
        <v>275</v>
      </c>
      <c r="J3985" t="s">
        <v>228</v>
      </c>
      <c r="K3985" t="s">
        <v>38</v>
      </c>
      <c r="M3985" t="s">
        <v>228</v>
      </c>
      <c r="N3985" t="s">
        <v>291</v>
      </c>
      <c r="O3985">
        <v>0.06</v>
      </c>
      <c r="P3985" t="s">
        <v>257</v>
      </c>
      <c r="Q3985"/>
      <c r="R3985">
        <v>6.0000000000000001E-3</v>
      </c>
      <c r="S3985">
        <v>0.6</v>
      </c>
      <c r="T3985" t="s">
        <v>376</v>
      </c>
    </row>
    <row r="3986" spans="1:20" hidden="1" x14ac:dyDescent="0.45">
      <c r="C3986" s="29" t="s">
        <v>60</v>
      </c>
      <c r="D3986" s="29" t="s">
        <v>51</v>
      </c>
      <c r="F3986" t="s">
        <v>1282</v>
      </c>
      <c r="G3986" t="s">
        <v>1283</v>
      </c>
      <c r="H3986" t="s">
        <v>274</v>
      </c>
      <c r="I3986" t="s">
        <v>275</v>
      </c>
      <c r="J3986" t="s">
        <v>228</v>
      </c>
      <c r="K3986" t="s">
        <v>38</v>
      </c>
      <c r="M3986" t="s">
        <v>228</v>
      </c>
      <c r="N3986" t="s">
        <v>236</v>
      </c>
      <c r="O3986">
        <v>800</v>
      </c>
      <c r="P3986" t="s">
        <v>237</v>
      </c>
      <c r="Q3986"/>
      <c r="R3986">
        <v>400</v>
      </c>
      <c r="S3986">
        <v>1600</v>
      </c>
      <c r="T3986" t="s">
        <v>2157</v>
      </c>
    </row>
    <row r="3987" spans="1:20" hidden="1" x14ac:dyDescent="0.45">
      <c r="C3987" s="29" t="s">
        <v>60</v>
      </c>
      <c r="D3987" s="29" t="s">
        <v>51</v>
      </c>
      <c r="F3987" t="s">
        <v>1282</v>
      </c>
      <c r="G3987" t="s">
        <v>1283</v>
      </c>
      <c r="H3987" t="s">
        <v>274</v>
      </c>
      <c r="I3987" t="s">
        <v>275</v>
      </c>
      <c r="J3987" t="s">
        <v>228</v>
      </c>
      <c r="K3987" t="s">
        <v>38</v>
      </c>
      <c r="M3987" t="s">
        <v>228</v>
      </c>
      <c r="N3987" t="s">
        <v>400</v>
      </c>
      <c r="O3987">
        <v>70</v>
      </c>
      <c r="P3987" t="s">
        <v>237</v>
      </c>
      <c r="Q3987"/>
      <c r="R3987">
        <v>35</v>
      </c>
      <c r="S3987">
        <v>140</v>
      </c>
      <c r="T3987" t="s">
        <v>1259</v>
      </c>
    </row>
    <row r="3988" spans="1:20" hidden="1" x14ac:dyDescent="0.45">
      <c r="C3988" s="29" t="s">
        <v>60</v>
      </c>
      <c r="D3988" s="29" t="s">
        <v>195</v>
      </c>
      <c r="F3988" t="s">
        <v>1282</v>
      </c>
      <c r="G3988" t="s">
        <v>1283</v>
      </c>
      <c r="H3988" t="s">
        <v>277</v>
      </c>
      <c r="I3988" t="s">
        <v>275</v>
      </c>
      <c r="J3988" t="s">
        <v>228</v>
      </c>
      <c r="K3988" t="s">
        <v>342</v>
      </c>
      <c r="M3988" t="s">
        <v>228</v>
      </c>
      <c r="N3988" t="s">
        <v>240</v>
      </c>
      <c r="O3988">
        <v>1.2E-2</v>
      </c>
      <c r="P3988" t="s">
        <v>234</v>
      </c>
      <c r="Q3988"/>
      <c r="R3988">
        <v>0.01</v>
      </c>
      <c r="S3988">
        <v>0.02</v>
      </c>
      <c r="T3988" t="s">
        <v>1300</v>
      </c>
    </row>
    <row r="3989" spans="1:20" hidden="1" x14ac:dyDescent="0.45">
      <c r="C3989" s="29" t="s">
        <v>60</v>
      </c>
      <c r="D3989" s="29" t="s">
        <v>51</v>
      </c>
      <c r="F3989" t="s">
        <v>1282</v>
      </c>
      <c r="G3989" t="s">
        <v>1283</v>
      </c>
      <c r="H3989" t="s">
        <v>274</v>
      </c>
      <c r="I3989" t="s">
        <v>275</v>
      </c>
      <c r="J3989" t="s">
        <v>228</v>
      </c>
      <c r="K3989" t="s">
        <v>38</v>
      </c>
      <c r="M3989" t="s">
        <v>228</v>
      </c>
      <c r="N3989" t="s">
        <v>259</v>
      </c>
      <c r="O3989">
        <v>5</v>
      </c>
      <c r="P3989" t="s">
        <v>257</v>
      </c>
      <c r="Q3989"/>
      <c r="R3989">
        <v>0.1</v>
      </c>
      <c r="S3989">
        <v>30</v>
      </c>
      <c r="T3989" t="s">
        <v>373</v>
      </c>
    </row>
    <row r="3990" spans="1:20" hidden="1" x14ac:dyDescent="0.45">
      <c r="C3990" s="29" t="s">
        <v>60</v>
      </c>
      <c r="D3990" s="29" t="s">
        <v>195</v>
      </c>
      <c r="F3990" t="s">
        <v>1282</v>
      </c>
      <c r="G3990" t="s">
        <v>1283</v>
      </c>
      <c r="H3990" t="s">
        <v>277</v>
      </c>
      <c r="I3990" t="s">
        <v>275</v>
      </c>
      <c r="J3990" t="s">
        <v>228</v>
      </c>
      <c r="K3990" t="s">
        <v>342</v>
      </c>
      <c r="M3990" t="s">
        <v>228</v>
      </c>
      <c r="N3990" t="s">
        <v>272</v>
      </c>
      <c r="O3990">
        <v>160</v>
      </c>
      <c r="P3990" t="s">
        <v>257</v>
      </c>
      <c r="Q3990"/>
      <c r="R3990">
        <v>32</v>
      </c>
      <c r="S3990">
        <v>240</v>
      </c>
      <c r="T3990" t="s">
        <v>1300</v>
      </c>
    </row>
    <row r="3991" spans="1:20" hidden="1" x14ac:dyDescent="0.45">
      <c r="B3991" s="29" t="s">
        <v>27</v>
      </c>
      <c r="C3991" s="29" t="s">
        <v>60</v>
      </c>
      <c r="D3991" s="29" t="s">
        <v>51</v>
      </c>
      <c r="F3991" t="s">
        <v>1282</v>
      </c>
      <c r="G3991" t="s">
        <v>1283</v>
      </c>
      <c r="H3991" t="s">
        <v>2162</v>
      </c>
      <c r="I3991" t="s">
        <v>225</v>
      </c>
      <c r="J3991" t="s">
        <v>2163</v>
      </c>
      <c r="K3991" t="s">
        <v>1219</v>
      </c>
      <c r="M3991" t="s">
        <v>228</v>
      </c>
      <c r="N3991" t="s">
        <v>27</v>
      </c>
      <c r="O3991">
        <v>49</v>
      </c>
      <c r="P3991" t="s">
        <v>237</v>
      </c>
      <c r="Q3991">
        <f>O3991/'Building Calcs'!$B$2</f>
        <v>5.1697736778380002E-5</v>
      </c>
      <c r="T3991" t="s">
        <v>2164</v>
      </c>
    </row>
    <row r="3992" spans="1:20" hidden="1" x14ac:dyDescent="0.45">
      <c r="B3992" s="29" t="s">
        <v>30</v>
      </c>
      <c r="C3992" s="29" t="s">
        <v>60</v>
      </c>
      <c r="D3992" s="29" t="s">
        <v>51</v>
      </c>
      <c r="F3992" t="s">
        <v>1282</v>
      </c>
      <c r="G3992" t="s">
        <v>1283</v>
      </c>
      <c r="H3992" t="s">
        <v>1301</v>
      </c>
      <c r="I3992" t="s">
        <v>225</v>
      </c>
      <c r="J3992" t="s">
        <v>1302</v>
      </c>
      <c r="K3992" t="s">
        <v>1219</v>
      </c>
      <c r="M3992" t="s">
        <v>228</v>
      </c>
      <c r="N3992" t="s">
        <v>30</v>
      </c>
      <c r="O3992">
        <v>54</v>
      </c>
      <c r="P3992" t="s">
        <v>229</v>
      </c>
      <c r="Q3992"/>
      <c r="T3992" t="s">
        <v>1303</v>
      </c>
    </row>
    <row r="3993" spans="1:20" hidden="1" x14ac:dyDescent="0.45">
      <c r="B3993" s="29" t="s">
        <v>30</v>
      </c>
      <c r="C3993" s="29" t="s">
        <v>60</v>
      </c>
      <c r="D3993" s="29" t="s">
        <v>51</v>
      </c>
      <c r="F3993" t="s">
        <v>1282</v>
      </c>
      <c r="G3993" t="s">
        <v>1283</v>
      </c>
      <c r="H3993" t="s">
        <v>1307</v>
      </c>
      <c r="I3993" t="s">
        <v>225</v>
      </c>
      <c r="J3993" t="s">
        <v>1308</v>
      </c>
      <c r="K3993" t="s">
        <v>1219</v>
      </c>
      <c r="M3993" t="s">
        <v>228</v>
      </c>
      <c r="N3993" t="s">
        <v>30</v>
      </c>
      <c r="O3993">
        <v>30</v>
      </c>
      <c r="P3993" t="s">
        <v>229</v>
      </c>
      <c r="Q3993"/>
      <c r="T3993" t="s">
        <v>1309</v>
      </c>
    </row>
    <row r="3994" spans="1:20" hidden="1" x14ac:dyDescent="0.45">
      <c r="C3994" s="29" t="s">
        <v>60</v>
      </c>
      <c r="D3994" s="29" t="s">
        <v>51</v>
      </c>
      <c r="F3994" t="s">
        <v>1282</v>
      </c>
      <c r="G3994" t="s">
        <v>1283</v>
      </c>
      <c r="H3994" t="s">
        <v>274</v>
      </c>
      <c r="I3994" t="s">
        <v>275</v>
      </c>
      <c r="J3994" t="s">
        <v>228</v>
      </c>
      <c r="K3994" t="s">
        <v>38</v>
      </c>
      <c r="M3994" t="s">
        <v>228</v>
      </c>
      <c r="N3994" t="s">
        <v>272</v>
      </c>
      <c r="O3994">
        <v>71</v>
      </c>
      <c r="P3994" t="s">
        <v>234</v>
      </c>
      <c r="Q3994"/>
      <c r="R3994">
        <v>7</v>
      </c>
      <c r="S3994">
        <v>710</v>
      </c>
      <c r="T3994" t="s">
        <v>1310</v>
      </c>
    </row>
    <row r="3995" spans="1:20" hidden="1" x14ac:dyDescent="0.45">
      <c r="C3995" s="29" t="s">
        <v>60</v>
      </c>
      <c r="D3995" s="29" t="s">
        <v>51</v>
      </c>
      <c r="F3995" t="s">
        <v>1282</v>
      </c>
      <c r="G3995" t="s">
        <v>1283</v>
      </c>
      <c r="H3995" t="s">
        <v>274</v>
      </c>
      <c r="I3995" t="s">
        <v>275</v>
      </c>
      <c r="J3995" t="s">
        <v>228</v>
      </c>
      <c r="K3995" t="s">
        <v>38</v>
      </c>
      <c r="M3995" t="s">
        <v>228</v>
      </c>
      <c r="N3995" t="s">
        <v>358</v>
      </c>
      <c r="O3995">
        <v>42</v>
      </c>
      <c r="P3995" t="s">
        <v>234</v>
      </c>
      <c r="Q3995"/>
      <c r="R3995">
        <v>4</v>
      </c>
      <c r="S3995">
        <v>420</v>
      </c>
      <c r="T3995" t="s">
        <v>1310</v>
      </c>
    </row>
    <row r="3996" spans="1:20" hidden="1" x14ac:dyDescent="0.45">
      <c r="B3996" s="29" t="s">
        <v>27</v>
      </c>
      <c r="C3996" s="29" t="s">
        <v>60</v>
      </c>
      <c r="D3996" s="29" t="s">
        <v>51</v>
      </c>
      <c r="F3996" t="s">
        <v>1282</v>
      </c>
      <c r="G3996" t="s">
        <v>1283</v>
      </c>
      <c r="H3996" t="s">
        <v>1304</v>
      </c>
      <c r="I3996" t="s">
        <v>225</v>
      </c>
      <c r="J3996" t="s">
        <v>1305</v>
      </c>
      <c r="K3996" t="s">
        <v>1219</v>
      </c>
      <c r="M3996" t="s">
        <v>228</v>
      </c>
      <c r="N3996" t="s">
        <v>27</v>
      </c>
      <c r="O3996">
        <v>150</v>
      </c>
      <c r="P3996" t="s">
        <v>237</v>
      </c>
      <c r="Q3996">
        <f>O3996/'Building Calcs'!$B$2</f>
        <v>1.58258377893E-4</v>
      </c>
      <c r="T3996" t="s">
        <v>1306</v>
      </c>
    </row>
    <row r="3997" spans="1:20" hidden="1" x14ac:dyDescent="0.45">
      <c r="B3997" s="29" t="s">
        <v>43</v>
      </c>
      <c r="C3997" s="29" t="s">
        <v>60</v>
      </c>
      <c r="D3997" s="29" t="s">
        <v>51</v>
      </c>
      <c r="F3997" t="s">
        <v>1282</v>
      </c>
      <c r="G3997" t="s">
        <v>1283</v>
      </c>
      <c r="H3997" t="s">
        <v>1311</v>
      </c>
      <c r="I3997" t="s">
        <v>225</v>
      </c>
      <c r="J3997" t="s">
        <v>1312</v>
      </c>
      <c r="K3997" t="s">
        <v>1219</v>
      </c>
      <c r="M3997" t="s">
        <v>228</v>
      </c>
      <c r="N3997" t="s">
        <v>28</v>
      </c>
      <c r="O3997">
        <v>240</v>
      </c>
      <c r="P3997" t="s">
        <v>237</v>
      </c>
      <c r="Q3997">
        <f>O3997/'Building Calcs'!$B$2</f>
        <v>2.5321340462879999E-4</v>
      </c>
      <c r="T3997" t="s">
        <v>1313</v>
      </c>
    </row>
    <row r="3998" spans="1:20" hidden="1" x14ac:dyDescent="0.45">
      <c r="A3998" s="29" t="s">
        <v>3065</v>
      </c>
      <c r="B3998" s="29" t="s">
        <v>43</v>
      </c>
      <c r="C3998" s="29" t="s">
        <v>60</v>
      </c>
      <c r="D3998" s="29" t="s">
        <v>195</v>
      </c>
      <c r="F3998" t="s">
        <v>1282</v>
      </c>
      <c r="G3998" t="s">
        <v>1283</v>
      </c>
      <c r="H3998" t="s">
        <v>277</v>
      </c>
      <c r="I3998" t="s">
        <v>275</v>
      </c>
      <c r="J3998" t="s">
        <v>228</v>
      </c>
      <c r="K3998" t="s">
        <v>342</v>
      </c>
      <c r="M3998" t="s">
        <v>228</v>
      </c>
      <c r="N3998" t="s">
        <v>28</v>
      </c>
      <c r="O3998">
        <v>1.9</v>
      </c>
      <c r="P3998" t="s">
        <v>237</v>
      </c>
      <c r="Q3998">
        <f>O3998/'Building Calcs'!$B$2</f>
        <v>2.004606119978E-6</v>
      </c>
      <c r="R3998">
        <v>1.1000000000000001</v>
      </c>
      <c r="S3998">
        <v>2.6</v>
      </c>
      <c r="T3998" t="s">
        <v>1300</v>
      </c>
    </row>
    <row r="3999" spans="1:20" hidden="1" x14ac:dyDescent="0.45">
      <c r="C3999" s="29" t="s">
        <v>60</v>
      </c>
      <c r="D3999" s="29" t="s">
        <v>195</v>
      </c>
      <c r="F3999" t="s">
        <v>1282</v>
      </c>
      <c r="G3999" t="s">
        <v>1283</v>
      </c>
      <c r="H3999" t="s">
        <v>1239</v>
      </c>
      <c r="I3999" t="s">
        <v>225</v>
      </c>
      <c r="J3999" t="s">
        <v>1240</v>
      </c>
      <c r="K3999" t="s">
        <v>227</v>
      </c>
      <c r="M3999" t="s">
        <v>228</v>
      </c>
      <c r="N3999" t="s">
        <v>358</v>
      </c>
      <c r="O3999">
        <v>1.7</v>
      </c>
      <c r="P3999" t="s">
        <v>257</v>
      </c>
      <c r="Q3999"/>
      <c r="R3999">
        <v>0.17</v>
      </c>
      <c r="S3999">
        <v>1.7</v>
      </c>
      <c r="T3999" t="s">
        <v>1241</v>
      </c>
    </row>
    <row r="4000" spans="1:20" hidden="1" x14ac:dyDescent="0.45">
      <c r="C4000" s="29" t="s">
        <v>60</v>
      </c>
      <c r="D4000" s="29" t="s">
        <v>195</v>
      </c>
      <c r="F4000" t="s">
        <v>1282</v>
      </c>
      <c r="G4000" t="s">
        <v>1283</v>
      </c>
      <c r="H4000" t="s">
        <v>1239</v>
      </c>
      <c r="I4000" t="s">
        <v>225</v>
      </c>
      <c r="J4000" t="s">
        <v>1240</v>
      </c>
      <c r="K4000" t="s">
        <v>227</v>
      </c>
      <c r="M4000" t="s">
        <v>228</v>
      </c>
      <c r="N4000" t="s">
        <v>249</v>
      </c>
      <c r="O4000">
        <v>15</v>
      </c>
      <c r="P4000" t="s">
        <v>257</v>
      </c>
      <c r="Q4000"/>
      <c r="R4000">
        <v>1.5</v>
      </c>
      <c r="S4000">
        <v>15</v>
      </c>
      <c r="T4000" t="s">
        <v>1241</v>
      </c>
    </row>
    <row r="4001" spans="1:20" hidden="1" x14ac:dyDescent="0.45">
      <c r="C4001" s="29" t="s">
        <v>60</v>
      </c>
      <c r="D4001" s="29" t="s">
        <v>195</v>
      </c>
      <c r="F4001" t="s">
        <v>1282</v>
      </c>
      <c r="G4001" t="s">
        <v>1283</v>
      </c>
      <c r="H4001" t="s">
        <v>1239</v>
      </c>
      <c r="I4001" t="s">
        <v>225</v>
      </c>
      <c r="J4001" t="s">
        <v>1240</v>
      </c>
      <c r="K4001" t="s">
        <v>227</v>
      </c>
      <c r="M4001" t="s">
        <v>228</v>
      </c>
      <c r="N4001" t="s">
        <v>249</v>
      </c>
      <c r="O4001">
        <v>15</v>
      </c>
      <c r="P4001" t="s">
        <v>257</v>
      </c>
      <c r="Q4001"/>
      <c r="R4001">
        <v>1.5</v>
      </c>
      <c r="S4001">
        <v>15</v>
      </c>
      <c r="T4001" t="s">
        <v>1241</v>
      </c>
    </row>
    <row r="4002" spans="1:20" hidden="1" x14ac:dyDescent="0.45">
      <c r="B4002" s="29" t="s">
        <v>30</v>
      </c>
      <c r="C4002" s="29" t="s">
        <v>60</v>
      </c>
      <c r="D4002" s="29" t="s">
        <v>195</v>
      </c>
      <c r="F4002" t="s">
        <v>1282</v>
      </c>
      <c r="G4002" t="s">
        <v>1283</v>
      </c>
      <c r="H4002" t="s">
        <v>1239</v>
      </c>
      <c r="I4002" t="s">
        <v>225</v>
      </c>
      <c r="J4002" t="s">
        <v>1240</v>
      </c>
      <c r="K4002" t="s">
        <v>227</v>
      </c>
      <c r="M4002" t="s">
        <v>228</v>
      </c>
      <c r="N4002" t="s">
        <v>30</v>
      </c>
      <c r="O4002">
        <v>78</v>
      </c>
      <c r="P4002" t="s">
        <v>229</v>
      </c>
      <c r="Q4002"/>
      <c r="R4002">
        <v>47</v>
      </c>
      <c r="S4002">
        <v>100</v>
      </c>
      <c r="T4002" t="s">
        <v>1243</v>
      </c>
    </row>
    <row r="4003" spans="1:20" hidden="1" x14ac:dyDescent="0.45">
      <c r="C4003" s="29" t="s">
        <v>60</v>
      </c>
      <c r="D4003" s="29" t="s">
        <v>195</v>
      </c>
      <c r="F4003" t="s">
        <v>1282</v>
      </c>
      <c r="G4003" t="s">
        <v>1283</v>
      </c>
      <c r="H4003" t="s">
        <v>1239</v>
      </c>
      <c r="I4003" t="s">
        <v>225</v>
      </c>
      <c r="J4003" t="s">
        <v>1240</v>
      </c>
      <c r="K4003" t="s">
        <v>227</v>
      </c>
      <c r="M4003" t="s">
        <v>228</v>
      </c>
      <c r="N4003" t="s">
        <v>246</v>
      </c>
      <c r="O4003">
        <v>0.99</v>
      </c>
      <c r="P4003" t="s">
        <v>247</v>
      </c>
      <c r="Q4003"/>
      <c r="R4003">
        <v>0.2</v>
      </c>
      <c r="S4003">
        <v>5</v>
      </c>
      <c r="T4003" t="s">
        <v>1241</v>
      </c>
    </row>
    <row r="4004" spans="1:20" hidden="1" x14ac:dyDescent="0.45">
      <c r="C4004" s="29" t="s">
        <v>60</v>
      </c>
      <c r="D4004" s="29" t="s">
        <v>195</v>
      </c>
      <c r="F4004" t="s">
        <v>1282</v>
      </c>
      <c r="G4004" t="s">
        <v>1283</v>
      </c>
      <c r="H4004" t="s">
        <v>1239</v>
      </c>
      <c r="I4004" t="s">
        <v>225</v>
      </c>
      <c r="J4004" t="s">
        <v>1240</v>
      </c>
      <c r="K4004" t="s">
        <v>227</v>
      </c>
      <c r="M4004" t="s">
        <v>228</v>
      </c>
      <c r="N4004" t="s">
        <v>259</v>
      </c>
      <c r="O4004">
        <v>0.22</v>
      </c>
      <c r="P4004" t="s">
        <v>257</v>
      </c>
      <c r="Q4004"/>
      <c r="R4004">
        <v>2.1999999999999999E-2</v>
      </c>
      <c r="S4004">
        <v>0.22</v>
      </c>
      <c r="T4004" t="s">
        <v>1241</v>
      </c>
    </row>
    <row r="4005" spans="1:20" hidden="1" x14ac:dyDescent="0.45">
      <c r="C4005" s="29" t="s">
        <v>60</v>
      </c>
      <c r="D4005" s="29" t="s">
        <v>195</v>
      </c>
      <c r="F4005" t="s">
        <v>1282</v>
      </c>
      <c r="G4005" t="s">
        <v>1283</v>
      </c>
      <c r="H4005" t="s">
        <v>1239</v>
      </c>
      <c r="I4005" t="s">
        <v>225</v>
      </c>
      <c r="J4005" t="s">
        <v>1240</v>
      </c>
      <c r="K4005" t="s">
        <v>227</v>
      </c>
      <c r="M4005" t="s">
        <v>228</v>
      </c>
      <c r="N4005" t="s">
        <v>265</v>
      </c>
      <c r="O4005">
        <v>0.3</v>
      </c>
      <c r="P4005" t="s">
        <v>234</v>
      </c>
      <c r="Q4005"/>
      <c r="R4005">
        <v>0.15</v>
      </c>
      <c r="S4005">
        <v>0.6</v>
      </c>
      <c r="T4005" t="s">
        <v>1241</v>
      </c>
    </row>
    <row r="4006" spans="1:20" hidden="1" x14ac:dyDescent="0.45">
      <c r="C4006" s="29" t="s">
        <v>60</v>
      </c>
      <c r="D4006" s="29" t="s">
        <v>195</v>
      </c>
      <c r="F4006" t="s">
        <v>1282</v>
      </c>
      <c r="G4006" t="s">
        <v>1283</v>
      </c>
      <c r="H4006" t="s">
        <v>1239</v>
      </c>
      <c r="I4006" t="s">
        <v>225</v>
      </c>
      <c r="J4006" t="s">
        <v>1240</v>
      </c>
      <c r="K4006" t="s">
        <v>227</v>
      </c>
      <c r="M4006" t="s">
        <v>228</v>
      </c>
      <c r="N4006" t="s">
        <v>265</v>
      </c>
      <c r="O4006">
        <v>0.3</v>
      </c>
      <c r="P4006" t="s">
        <v>234</v>
      </c>
      <c r="Q4006"/>
      <c r="R4006">
        <v>0.15</v>
      </c>
      <c r="S4006">
        <v>0.6</v>
      </c>
      <c r="T4006" t="s">
        <v>1241</v>
      </c>
    </row>
    <row r="4007" spans="1:20" hidden="1" x14ac:dyDescent="0.45">
      <c r="C4007" s="29" t="s">
        <v>60</v>
      </c>
      <c r="D4007" s="29" t="s">
        <v>195</v>
      </c>
      <c r="F4007" t="s">
        <v>1282</v>
      </c>
      <c r="G4007" t="s">
        <v>1283</v>
      </c>
      <c r="H4007" t="s">
        <v>1239</v>
      </c>
      <c r="I4007" t="s">
        <v>225</v>
      </c>
      <c r="J4007" t="s">
        <v>1240</v>
      </c>
      <c r="K4007" t="s">
        <v>227</v>
      </c>
      <c r="M4007" t="s">
        <v>228</v>
      </c>
      <c r="N4007" t="s">
        <v>249</v>
      </c>
      <c r="O4007">
        <v>15</v>
      </c>
      <c r="P4007" t="s">
        <v>257</v>
      </c>
      <c r="Q4007"/>
      <c r="R4007">
        <v>1.5</v>
      </c>
      <c r="S4007">
        <v>15</v>
      </c>
      <c r="T4007" t="s">
        <v>1241</v>
      </c>
    </row>
    <row r="4008" spans="1:20" hidden="1" x14ac:dyDescent="0.45">
      <c r="C4008" s="29" t="s">
        <v>60</v>
      </c>
      <c r="D4008" s="29" t="s">
        <v>195</v>
      </c>
      <c r="F4008" t="s">
        <v>1282</v>
      </c>
      <c r="G4008" t="s">
        <v>1283</v>
      </c>
      <c r="H4008" t="s">
        <v>1239</v>
      </c>
      <c r="I4008" t="s">
        <v>225</v>
      </c>
      <c r="J4008" t="s">
        <v>1240</v>
      </c>
      <c r="K4008" t="s">
        <v>227</v>
      </c>
      <c r="M4008" t="s">
        <v>228</v>
      </c>
      <c r="N4008" t="s">
        <v>267</v>
      </c>
      <c r="O4008">
        <v>58</v>
      </c>
      <c r="P4008" t="s">
        <v>234</v>
      </c>
      <c r="Q4008"/>
      <c r="R4008">
        <v>29</v>
      </c>
      <c r="S4008">
        <v>116</v>
      </c>
      <c r="T4008" t="s">
        <v>1241</v>
      </c>
    </row>
    <row r="4009" spans="1:20" hidden="1" x14ac:dyDescent="0.45">
      <c r="C4009" s="29" t="s">
        <v>60</v>
      </c>
      <c r="D4009" s="29" t="s">
        <v>195</v>
      </c>
      <c r="F4009" t="s">
        <v>1282</v>
      </c>
      <c r="G4009" t="s">
        <v>1283</v>
      </c>
      <c r="H4009" t="s">
        <v>1239</v>
      </c>
      <c r="I4009" t="s">
        <v>225</v>
      </c>
      <c r="J4009" t="s">
        <v>1240</v>
      </c>
      <c r="K4009" t="s">
        <v>227</v>
      </c>
      <c r="M4009" t="s">
        <v>228</v>
      </c>
      <c r="N4009" t="s">
        <v>267</v>
      </c>
      <c r="O4009">
        <v>58</v>
      </c>
      <c r="P4009" t="s">
        <v>234</v>
      </c>
      <c r="Q4009"/>
      <c r="R4009">
        <v>29</v>
      </c>
      <c r="S4009">
        <v>116</v>
      </c>
      <c r="T4009" t="s">
        <v>1241</v>
      </c>
    </row>
    <row r="4010" spans="1:20" hidden="1" x14ac:dyDescent="0.45">
      <c r="C4010" s="29" t="s">
        <v>60</v>
      </c>
      <c r="D4010" s="29" t="s">
        <v>197</v>
      </c>
      <c r="F4010" t="s">
        <v>1282</v>
      </c>
      <c r="G4010" t="s">
        <v>1283</v>
      </c>
      <c r="H4010" t="s">
        <v>281</v>
      </c>
      <c r="I4010" t="s">
        <v>275</v>
      </c>
      <c r="J4010" t="s">
        <v>228</v>
      </c>
      <c r="K4010" t="s">
        <v>232</v>
      </c>
      <c r="M4010" t="s">
        <v>228</v>
      </c>
      <c r="N4010" t="s">
        <v>279</v>
      </c>
      <c r="O4010">
        <v>5.1000000000000004E-4</v>
      </c>
      <c r="P4010" t="s">
        <v>234</v>
      </c>
      <c r="Q4010"/>
      <c r="R4010">
        <v>2.9999999999999997E-4</v>
      </c>
      <c r="S4010">
        <v>1E-3</v>
      </c>
      <c r="T4010" t="s">
        <v>1315</v>
      </c>
    </row>
    <row r="4011" spans="1:20" hidden="1" x14ac:dyDescent="0.45">
      <c r="C4011" s="29" t="s">
        <v>60</v>
      </c>
      <c r="D4011" s="29" t="s">
        <v>197</v>
      </c>
      <c r="F4011" t="s">
        <v>1282</v>
      </c>
      <c r="G4011" t="s">
        <v>1283</v>
      </c>
      <c r="H4011" t="s">
        <v>281</v>
      </c>
      <c r="I4011" t="s">
        <v>275</v>
      </c>
      <c r="J4011" t="s">
        <v>228</v>
      </c>
      <c r="K4011" t="s">
        <v>232</v>
      </c>
      <c r="M4011" t="s">
        <v>228</v>
      </c>
      <c r="N4011" t="s">
        <v>358</v>
      </c>
      <c r="O4011">
        <v>0.84</v>
      </c>
      <c r="P4011" t="s">
        <v>257</v>
      </c>
      <c r="Q4011"/>
      <c r="R4011">
        <v>0.28000000000000003</v>
      </c>
      <c r="S4011">
        <v>0.84</v>
      </c>
      <c r="T4011" t="s">
        <v>1315</v>
      </c>
    </row>
    <row r="4012" spans="1:20" hidden="1" x14ac:dyDescent="0.45">
      <c r="C4012" s="29" t="s">
        <v>60</v>
      </c>
      <c r="D4012" s="29" t="s">
        <v>197</v>
      </c>
      <c r="F4012" t="s">
        <v>1282</v>
      </c>
      <c r="G4012" t="s">
        <v>1283</v>
      </c>
      <c r="H4012" t="s">
        <v>281</v>
      </c>
      <c r="I4012" t="s">
        <v>275</v>
      </c>
      <c r="J4012" t="s">
        <v>228</v>
      </c>
      <c r="K4012" t="s">
        <v>232</v>
      </c>
      <c r="M4012" t="s">
        <v>228</v>
      </c>
      <c r="N4012" t="s">
        <v>233</v>
      </c>
      <c r="O4012">
        <v>0.12</v>
      </c>
      <c r="P4012" t="s">
        <v>234</v>
      </c>
      <c r="Q4012"/>
      <c r="R4012">
        <v>0.06</v>
      </c>
      <c r="S4012">
        <v>0.24</v>
      </c>
      <c r="T4012" t="s">
        <v>1315</v>
      </c>
    </row>
    <row r="4013" spans="1:20" hidden="1" x14ac:dyDescent="0.45">
      <c r="C4013" s="29" t="s">
        <v>60</v>
      </c>
      <c r="D4013" s="29" t="s">
        <v>197</v>
      </c>
      <c r="F4013" t="s">
        <v>1282</v>
      </c>
      <c r="G4013" t="s">
        <v>1283</v>
      </c>
      <c r="H4013" t="s">
        <v>281</v>
      </c>
      <c r="I4013" t="s">
        <v>275</v>
      </c>
      <c r="J4013" t="s">
        <v>228</v>
      </c>
      <c r="K4013" t="s">
        <v>232</v>
      </c>
      <c r="M4013" t="s">
        <v>228</v>
      </c>
      <c r="N4013" t="s">
        <v>249</v>
      </c>
      <c r="O4013">
        <v>0.84</v>
      </c>
      <c r="P4013" t="s">
        <v>257</v>
      </c>
      <c r="Q4013"/>
      <c r="R4013">
        <v>0.28000000000000003</v>
      </c>
      <c r="S4013">
        <v>0.84</v>
      </c>
      <c r="T4013" t="s">
        <v>1315</v>
      </c>
    </row>
    <row r="4014" spans="1:20" hidden="1" x14ac:dyDescent="0.45">
      <c r="A4014" s="29" t="s">
        <v>3065</v>
      </c>
      <c r="B4014" s="29" t="s">
        <v>26</v>
      </c>
      <c r="C4014" s="29" t="s">
        <v>60</v>
      </c>
      <c r="D4014" s="29" t="s">
        <v>197</v>
      </c>
      <c r="F4014" t="s">
        <v>1282</v>
      </c>
      <c r="G4014" t="s">
        <v>1283</v>
      </c>
      <c r="H4014" t="s">
        <v>281</v>
      </c>
      <c r="I4014" t="s">
        <v>275</v>
      </c>
      <c r="J4014" t="s">
        <v>228</v>
      </c>
      <c r="K4014" t="s">
        <v>232</v>
      </c>
      <c r="M4014" t="s">
        <v>228</v>
      </c>
      <c r="N4014" t="s">
        <v>26</v>
      </c>
      <c r="O4014">
        <v>51</v>
      </c>
      <c r="P4014" t="s">
        <v>237</v>
      </c>
      <c r="Q4014">
        <f>O4014/'Building Calcs'!$B$2</f>
        <v>5.3807848483620002E-5</v>
      </c>
      <c r="R4014">
        <v>31</v>
      </c>
      <c r="S4014">
        <v>71</v>
      </c>
      <c r="T4014" t="s">
        <v>1315</v>
      </c>
    </row>
    <row r="4015" spans="1:20" hidden="1" x14ac:dyDescent="0.45">
      <c r="A4015" s="29" t="s">
        <v>3065</v>
      </c>
      <c r="B4015" s="29" t="s">
        <v>25</v>
      </c>
      <c r="C4015" s="29" t="s">
        <v>60</v>
      </c>
      <c r="D4015" s="29" t="s">
        <v>197</v>
      </c>
      <c r="F4015" t="s">
        <v>1282</v>
      </c>
      <c r="G4015" t="s">
        <v>1283</v>
      </c>
      <c r="H4015" t="s">
        <v>281</v>
      </c>
      <c r="I4015" t="s">
        <v>275</v>
      </c>
      <c r="J4015" t="s">
        <v>228</v>
      </c>
      <c r="K4015" t="s">
        <v>232</v>
      </c>
      <c r="M4015" t="s">
        <v>228</v>
      </c>
      <c r="N4015" t="s">
        <v>25</v>
      </c>
      <c r="O4015">
        <v>26</v>
      </c>
      <c r="P4015" t="s">
        <v>237</v>
      </c>
      <c r="Q4015">
        <f>O4015/'Building Calcs'!$B$2</f>
        <v>2.7431452168120003E-5</v>
      </c>
      <c r="R4015">
        <v>18</v>
      </c>
      <c r="S4015">
        <v>42</v>
      </c>
      <c r="T4015" t="s">
        <v>1315</v>
      </c>
    </row>
    <row r="4016" spans="1:20" hidden="1" x14ac:dyDescent="0.45">
      <c r="A4016" s="29" t="s">
        <v>3065</v>
      </c>
      <c r="B4016" s="29" t="s">
        <v>27</v>
      </c>
      <c r="C4016" s="29" t="s">
        <v>60</v>
      </c>
      <c r="D4016" s="29" t="s">
        <v>197</v>
      </c>
      <c r="F4016" t="s">
        <v>1282</v>
      </c>
      <c r="G4016" t="s">
        <v>1283</v>
      </c>
      <c r="H4016" t="s">
        <v>281</v>
      </c>
      <c r="I4016" t="s">
        <v>275</v>
      </c>
      <c r="J4016" t="s">
        <v>228</v>
      </c>
      <c r="K4016" t="s">
        <v>232</v>
      </c>
      <c r="M4016" t="s">
        <v>228</v>
      </c>
      <c r="N4016" t="s">
        <v>27</v>
      </c>
      <c r="O4016">
        <v>1.2</v>
      </c>
      <c r="P4016" t="s">
        <v>237</v>
      </c>
      <c r="Q4016">
        <f>O4016/'Building Calcs'!$B$2</f>
        <v>1.266067023144E-6</v>
      </c>
      <c r="R4016">
        <v>0.7</v>
      </c>
      <c r="S4016">
        <v>1.7</v>
      </c>
      <c r="T4016" t="s">
        <v>1315</v>
      </c>
    </row>
    <row r="4017" spans="2:20" hidden="1" x14ac:dyDescent="0.45">
      <c r="C4017" s="29" t="s">
        <v>60</v>
      </c>
      <c r="D4017" s="29" t="s">
        <v>197</v>
      </c>
      <c r="F4017" t="s">
        <v>1282</v>
      </c>
      <c r="G4017" t="s">
        <v>1283</v>
      </c>
      <c r="H4017" t="s">
        <v>281</v>
      </c>
      <c r="I4017" t="s">
        <v>275</v>
      </c>
      <c r="J4017" t="s">
        <v>228</v>
      </c>
      <c r="K4017" t="s">
        <v>232</v>
      </c>
      <c r="M4017" t="s">
        <v>228</v>
      </c>
      <c r="N4017" t="s">
        <v>253</v>
      </c>
      <c r="O4017">
        <v>2.5000000000000001E-4</v>
      </c>
      <c r="P4017" t="s">
        <v>234</v>
      </c>
      <c r="Q4017"/>
      <c r="R4017">
        <v>1E-4</v>
      </c>
      <c r="S4017">
        <v>5.0000000000000001E-4</v>
      </c>
      <c r="T4017" t="s">
        <v>1315</v>
      </c>
    </row>
    <row r="4018" spans="2:20" hidden="1" x14ac:dyDescent="0.45">
      <c r="B4018" s="29" t="s">
        <v>29</v>
      </c>
      <c r="C4018" s="29" t="s">
        <v>60</v>
      </c>
      <c r="D4018" s="29" t="s">
        <v>51</v>
      </c>
      <c r="F4018" t="s">
        <v>1282</v>
      </c>
      <c r="G4018" t="s">
        <v>1283</v>
      </c>
      <c r="H4018" t="s">
        <v>1316</v>
      </c>
      <c r="I4018" t="s">
        <v>225</v>
      </c>
      <c r="J4018" t="s">
        <v>1317</v>
      </c>
      <c r="K4018" t="s">
        <v>1219</v>
      </c>
      <c r="M4018" t="s">
        <v>228</v>
      </c>
      <c r="N4018" t="s">
        <v>29</v>
      </c>
      <c r="O4018">
        <v>11</v>
      </c>
      <c r="P4018" t="s">
        <v>237</v>
      </c>
      <c r="Q4018">
        <f>O4018/'Building Calcs'!$B$2</f>
        <v>1.160561437882E-5</v>
      </c>
      <c r="R4018">
        <v>8</v>
      </c>
      <c r="S4018">
        <v>40</v>
      </c>
      <c r="T4018" t="s">
        <v>1233</v>
      </c>
    </row>
    <row r="4019" spans="2:20" hidden="1" x14ac:dyDescent="0.45">
      <c r="C4019" s="29" t="s">
        <v>60</v>
      </c>
      <c r="D4019" s="29" t="s">
        <v>51</v>
      </c>
      <c r="F4019" t="s">
        <v>1282</v>
      </c>
      <c r="G4019" t="s">
        <v>1283</v>
      </c>
      <c r="H4019" t="s">
        <v>1316</v>
      </c>
      <c r="I4019" t="s">
        <v>225</v>
      </c>
      <c r="J4019" t="s">
        <v>1317</v>
      </c>
      <c r="K4019" t="s">
        <v>1219</v>
      </c>
      <c r="M4019" t="s">
        <v>228</v>
      </c>
      <c r="N4019" t="s">
        <v>262</v>
      </c>
      <c r="O4019">
        <v>0.56000000000000005</v>
      </c>
      <c r="P4019" t="s">
        <v>234</v>
      </c>
      <c r="Q4019"/>
      <c r="R4019">
        <v>0.2</v>
      </c>
      <c r="S4019">
        <v>1</v>
      </c>
      <c r="T4019" t="s">
        <v>433</v>
      </c>
    </row>
    <row r="4020" spans="2:20" hidden="1" x14ac:dyDescent="0.45">
      <c r="C4020" s="29" t="s">
        <v>60</v>
      </c>
      <c r="D4020" s="29" t="s">
        <v>51</v>
      </c>
      <c r="F4020" t="s">
        <v>1282</v>
      </c>
      <c r="G4020" t="s">
        <v>1283</v>
      </c>
      <c r="H4020" t="s">
        <v>1316</v>
      </c>
      <c r="I4020" t="s">
        <v>225</v>
      </c>
      <c r="J4020" t="s">
        <v>1317</v>
      </c>
      <c r="K4020" t="s">
        <v>1219</v>
      </c>
      <c r="M4020" t="s">
        <v>228</v>
      </c>
      <c r="N4020" t="s">
        <v>236</v>
      </c>
      <c r="O4020">
        <v>400</v>
      </c>
      <c r="P4020" t="s">
        <v>237</v>
      </c>
      <c r="Q4020"/>
      <c r="R4020">
        <v>200</v>
      </c>
      <c r="S4020">
        <v>800</v>
      </c>
      <c r="T4020" t="s">
        <v>2165</v>
      </c>
    </row>
    <row r="4021" spans="2:20" hidden="1" x14ac:dyDescent="0.45">
      <c r="C4021" s="29" t="s">
        <v>60</v>
      </c>
      <c r="D4021" s="29" t="s">
        <v>51</v>
      </c>
      <c r="F4021" t="s">
        <v>1282</v>
      </c>
      <c r="G4021" t="s">
        <v>1283</v>
      </c>
      <c r="H4021" t="s">
        <v>1318</v>
      </c>
      <c r="I4021" t="s">
        <v>225</v>
      </c>
      <c r="J4021" t="s">
        <v>1319</v>
      </c>
      <c r="K4021" t="s">
        <v>1219</v>
      </c>
      <c r="M4021" t="s">
        <v>228</v>
      </c>
      <c r="N4021" t="s">
        <v>291</v>
      </c>
      <c r="O4021">
        <v>7.0000000000000001E-3</v>
      </c>
      <c r="P4021" t="s">
        <v>257</v>
      </c>
      <c r="Q4021"/>
      <c r="R4021">
        <v>6.9999999999999999E-4</v>
      </c>
      <c r="S4021">
        <v>7.0000000000000007E-2</v>
      </c>
      <c r="T4021" t="s">
        <v>376</v>
      </c>
    </row>
    <row r="4022" spans="2:20" hidden="1" x14ac:dyDescent="0.45">
      <c r="C4022" s="29" t="s">
        <v>60</v>
      </c>
      <c r="D4022" s="29" t="s">
        <v>51</v>
      </c>
      <c r="F4022" t="s">
        <v>1282</v>
      </c>
      <c r="G4022" t="s">
        <v>1283</v>
      </c>
      <c r="H4022" t="s">
        <v>1318</v>
      </c>
      <c r="I4022" t="s">
        <v>225</v>
      </c>
      <c r="J4022" t="s">
        <v>1319</v>
      </c>
      <c r="K4022" t="s">
        <v>1219</v>
      </c>
      <c r="M4022" t="s">
        <v>228</v>
      </c>
      <c r="N4022" t="s">
        <v>279</v>
      </c>
      <c r="O4022">
        <v>2</v>
      </c>
      <c r="P4022" t="s">
        <v>234</v>
      </c>
      <c r="Q4022"/>
      <c r="R4022">
        <v>0.5</v>
      </c>
      <c r="S4022">
        <v>16</v>
      </c>
      <c r="T4022" t="s">
        <v>1228</v>
      </c>
    </row>
    <row r="4023" spans="2:20" hidden="1" x14ac:dyDescent="0.45">
      <c r="B4023" s="29" t="s">
        <v>30</v>
      </c>
      <c r="C4023" s="29" t="s">
        <v>60</v>
      </c>
      <c r="D4023" s="29" t="s">
        <v>51</v>
      </c>
      <c r="F4023" t="s">
        <v>1282</v>
      </c>
      <c r="G4023" t="s">
        <v>1283</v>
      </c>
      <c r="H4023" t="s">
        <v>1316</v>
      </c>
      <c r="I4023" t="s">
        <v>225</v>
      </c>
      <c r="J4023" t="s">
        <v>1317</v>
      </c>
      <c r="K4023" t="s">
        <v>1219</v>
      </c>
      <c r="M4023" t="s">
        <v>228</v>
      </c>
      <c r="N4023" t="s">
        <v>30</v>
      </c>
      <c r="O4023">
        <v>16</v>
      </c>
      <c r="P4023" t="s">
        <v>229</v>
      </c>
      <c r="Q4023"/>
      <c r="R4023">
        <v>5</v>
      </c>
      <c r="S4023">
        <v>30</v>
      </c>
      <c r="T4023" t="s">
        <v>2166</v>
      </c>
    </row>
    <row r="4024" spans="2:20" hidden="1" x14ac:dyDescent="0.45">
      <c r="C4024" s="29" t="s">
        <v>60</v>
      </c>
      <c r="D4024" s="29" t="s">
        <v>51</v>
      </c>
      <c r="F4024" t="s">
        <v>1282</v>
      </c>
      <c r="G4024" t="s">
        <v>1283</v>
      </c>
      <c r="H4024" t="s">
        <v>1316</v>
      </c>
      <c r="I4024" t="s">
        <v>225</v>
      </c>
      <c r="J4024" t="s">
        <v>1317</v>
      </c>
      <c r="K4024" t="s">
        <v>1219</v>
      </c>
      <c r="M4024" t="s">
        <v>228</v>
      </c>
      <c r="N4024" t="s">
        <v>303</v>
      </c>
      <c r="O4024">
        <v>0.5</v>
      </c>
      <c r="P4024" t="s">
        <v>234</v>
      </c>
      <c r="Q4024"/>
      <c r="R4024">
        <v>0.25</v>
      </c>
      <c r="S4024">
        <v>1.1000000000000001</v>
      </c>
      <c r="T4024" t="s">
        <v>350</v>
      </c>
    </row>
    <row r="4025" spans="2:20" hidden="1" x14ac:dyDescent="0.45">
      <c r="C4025" s="29" t="s">
        <v>60</v>
      </c>
      <c r="D4025" s="29" t="s">
        <v>45</v>
      </c>
      <c r="F4025" t="s">
        <v>1282</v>
      </c>
      <c r="G4025" t="s">
        <v>1283</v>
      </c>
      <c r="H4025" t="s">
        <v>243</v>
      </c>
      <c r="I4025" t="s">
        <v>225</v>
      </c>
      <c r="J4025" t="s">
        <v>1325</v>
      </c>
      <c r="K4025" t="s">
        <v>1223</v>
      </c>
      <c r="M4025" t="s">
        <v>228</v>
      </c>
      <c r="N4025" t="s">
        <v>246</v>
      </c>
      <c r="O4025">
        <v>500</v>
      </c>
      <c r="P4025" t="s">
        <v>247</v>
      </c>
      <c r="Q4025"/>
      <c r="R4025">
        <v>40</v>
      </c>
      <c r="S4025">
        <v>600</v>
      </c>
      <c r="T4025" t="s">
        <v>377</v>
      </c>
    </row>
    <row r="4026" spans="2:20" hidden="1" x14ac:dyDescent="0.45">
      <c r="C4026" s="29" t="s">
        <v>60</v>
      </c>
      <c r="D4026" s="29" t="s">
        <v>45</v>
      </c>
      <c r="F4026" t="s">
        <v>1282</v>
      </c>
      <c r="G4026" t="s">
        <v>1283</v>
      </c>
      <c r="H4026" t="s">
        <v>243</v>
      </c>
      <c r="I4026" t="s">
        <v>225</v>
      </c>
      <c r="J4026" t="s">
        <v>1325</v>
      </c>
      <c r="K4026" t="s">
        <v>1223</v>
      </c>
      <c r="M4026" t="s">
        <v>228</v>
      </c>
      <c r="N4026" t="s">
        <v>264</v>
      </c>
      <c r="O4026">
        <v>150</v>
      </c>
      <c r="P4026" t="s">
        <v>234</v>
      </c>
      <c r="Q4026"/>
      <c r="R4026">
        <v>13</v>
      </c>
      <c r="S4026">
        <v>180</v>
      </c>
      <c r="T4026" t="s">
        <v>377</v>
      </c>
    </row>
    <row r="4027" spans="2:20" hidden="1" x14ac:dyDescent="0.45">
      <c r="B4027" s="29" t="s">
        <v>43</v>
      </c>
      <c r="C4027" s="29" t="s">
        <v>60</v>
      </c>
      <c r="D4027" s="29" t="s">
        <v>51</v>
      </c>
      <c r="F4027" t="s">
        <v>1282</v>
      </c>
      <c r="G4027" t="s">
        <v>1283</v>
      </c>
      <c r="H4027" t="s">
        <v>1316</v>
      </c>
      <c r="I4027" t="s">
        <v>225</v>
      </c>
      <c r="J4027" t="s">
        <v>1317</v>
      </c>
      <c r="K4027" t="s">
        <v>1219</v>
      </c>
      <c r="M4027" t="s">
        <v>228</v>
      </c>
      <c r="N4027" t="s">
        <v>28</v>
      </c>
      <c r="O4027">
        <v>370</v>
      </c>
      <c r="P4027" t="s">
        <v>237</v>
      </c>
      <c r="Q4027">
        <f>O4027/'Building Calcs'!$B$2</f>
        <v>3.9037066546940004E-4</v>
      </c>
      <c r="R4027">
        <v>285</v>
      </c>
      <c r="S4027">
        <v>740</v>
      </c>
      <c r="T4027" t="s">
        <v>2165</v>
      </c>
    </row>
    <row r="4028" spans="2:20" hidden="1" x14ac:dyDescent="0.45">
      <c r="C4028" s="29" t="s">
        <v>60</v>
      </c>
      <c r="D4028" s="29" t="s">
        <v>51</v>
      </c>
      <c r="F4028" t="s">
        <v>1282</v>
      </c>
      <c r="G4028" t="s">
        <v>1283</v>
      </c>
      <c r="H4028" t="s">
        <v>1316</v>
      </c>
      <c r="I4028" t="s">
        <v>225</v>
      </c>
      <c r="J4028" t="s">
        <v>1317</v>
      </c>
      <c r="K4028" t="s">
        <v>1219</v>
      </c>
      <c r="M4028" t="s">
        <v>228</v>
      </c>
      <c r="N4028" t="s">
        <v>233</v>
      </c>
      <c r="O4028">
        <v>0.19</v>
      </c>
      <c r="P4028" t="s">
        <v>234</v>
      </c>
      <c r="Q4028"/>
      <c r="R4028">
        <v>0.05</v>
      </c>
      <c r="S4028">
        <v>12</v>
      </c>
      <c r="T4028" t="s">
        <v>433</v>
      </c>
    </row>
    <row r="4029" spans="2:20" hidden="1" x14ac:dyDescent="0.45">
      <c r="B4029" s="29" t="s">
        <v>24</v>
      </c>
      <c r="C4029" s="29" t="s">
        <v>60</v>
      </c>
      <c r="D4029" s="29" t="s">
        <v>51</v>
      </c>
      <c r="F4029" t="s">
        <v>1282</v>
      </c>
      <c r="G4029" t="s">
        <v>1283</v>
      </c>
      <c r="H4029" t="s">
        <v>1321</v>
      </c>
      <c r="I4029" t="s">
        <v>225</v>
      </c>
      <c r="J4029" t="s">
        <v>1322</v>
      </c>
      <c r="K4029" t="s">
        <v>1219</v>
      </c>
      <c r="M4029" t="s">
        <v>228</v>
      </c>
      <c r="N4029" t="s">
        <v>261</v>
      </c>
      <c r="O4029">
        <v>10</v>
      </c>
      <c r="P4029" t="s">
        <v>237</v>
      </c>
      <c r="Q4029">
        <f>O4029/'Building Calcs'!$B$2</f>
        <v>1.05505585262E-5</v>
      </c>
      <c r="R4029">
        <v>1</v>
      </c>
      <c r="S4029">
        <v>30</v>
      </c>
      <c r="T4029" t="s">
        <v>2167</v>
      </c>
    </row>
    <row r="4030" spans="2:20" hidden="1" x14ac:dyDescent="0.45">
      <c r="C4030" s="29" t="s">
        <v>60</v>
      </c>
      <c r="D4030" s="29" t="s">
        <v>51</v>
      </c>
      <c r="F4030" t="s">
        <v>1282</v>
      </c>
      <c r="G4030" t="s">
        <v>1283</v>
      </c>
      <c r="H4030" t="s">
        <v>1318</v>
      </c>
      <c r="I4030" t="s">
        <v>225</v>
      </c>
      <c r="J4030" t="s">
        <v>1319</v>
      </c>
      <c r="K4030" t="s">
        <v>1219</v>
      </c>
      <c r="M4030" t="s">
        <v>228</v>
      </c>
      <c r="N4030" t="s">
        <v>272</v>
      </c>
      <c r="O4030">
        <v>4</v>
      </c>
      <c r="P4030" t="s">
        <v>234</v>
      </c>
      <c r="Q4030"/>
      <c r="R4030">
        <v>2</v>
      </c>
      <c r="S4030">
        <v>8</v>
      </c>
      <c r="T4030" t="s">
        <v>348</v>
      </c>
    </row>
    <row r="4031" spans="2:20" hidden="1" x14ac:dyDescent="0.45">
      <c r="C4031" s="29" t="s">
        <v>60</v>
      </c>
      <c r="D4031" s="29" t="s">
        <v>51</v>
      </c>
      <c r="F4031" t="s">
        <v>1282</v>
      </c>
      <c r="G4031" t="s">
        <v>1283</v>
      </c>
      <c r="H4031" t="s">
        <v>1321</v>
      </c>
      <c r="I4031" t="s">
        <v>225</v>
      </c>
      <c r="J4031" t="s">
        <v>1322</v>
      </c>
      <c r="K4031" t="s">
        <v>1219</v>
      </c>
      <c r="M4031" t="s">
        <v>228</v>
      </c>
      <c r="N4031" t="s">
        <v>236</v>
      </c>
      <c r="O4031">
        <v>62</v>
      </c>
      <c r="P4031" t="s">
        <v>237</v>
      </c>
      <c r="Q4031"/>
      <c r="R4031">
        <v>31</v>
      </c>
      <c r="S4031">
        <v>124</v>
      </c>
      <c r="T4031" t="s">
        <v>2168</v>
      </c>
    </row>
    <row r="4032" spans="2:20" hidden="1" x14ac:dyDescent="0.45">
      <c r="B4032" s="29" t="s">
        <v>27</v>
      </c>
      <c r="C4032" s="29" t="s">
        <v>60</v>
      </c>
      <c r="D4032" s="29" t="s">
        <v>51</v>
      </c>
      <c r="F4032" t="s">
        <v>1282</v>
      </c>
      <c r="G4032" t="s">
        <v>1283</v>
      </c>
      <c r="H4032" t="s">
        <v>1321</v>
      </c>
      <c r="I4032" t="s">
        <v>225</v>
      </c>
      <c r="J4032" t="s">
        <v>1322</v>
      </c>
      <c r="K4032" t="s">
        <v>1219</v>
      </c>
      <c r="M4032" t="s">
        <v>228</v>
      </c>
      <c r="N4032" t="s">
        <v>27</v>
      </c>
      <c r="O4032">
        <v>60</v>
      </c>
      <c r="P4032" t="s">
        <v>237</v>
      </c>
      <c r="Q4032">
        <f>O4032/'Building Calcs'!$B$2</f>
        <v>6.3303351157199998E-5</v>
      </c>
      <c r="R4032">
        <v>30</v>
      </c>
      <c r="S4032">
        <v>120</v>
      </c>
      <c r="T4032" t="s">
        <v>2168</v>
      </c>
    </row>
    <row r="4033" spans="2:20" hidden="1" x14ac:dyDescent="0.45">
      <c r="C4033" s="29" t="s">
        <v>60</v>
      </c>
      <c r="D4033" s="29" t="s">
        <v>51</v>
      </c>
      <c r="F4033" t="s">
        <v>1282</v>
      </c>
      <c r="G4033" t="s">
        <v>1283</v>
      </c>
      <c r="H4033" t="s">
        <v>1321</v>
      </c>
      <c r="I4033" t="s">
        <v>225</v>
      </c>
      <c r="J4033" t="s">
        <v>1322</v>
      </c>
      <c r="K4033" t="s">
        <v>1219</v>
      </c>
      <c r="M4033" t="s">
        <v>228</v>
      </c>
      <c r="N4033" t="s">
        <v>259</v>
      </c>
      <c r="O4033">
        <v>5</v>
      </c>
      <c r="P4033" t="s">
        <v>257</v>
      </c>
      <c r="Q4033"/>
      <c r="R4033">
        <v>0.1</v>
      </c>
      <c r="S4033">
        <v>30</v>
      </c>
      <c r="T4033" t="s">
        <v>373</v>
      </c>
    </row>
    <row r="4034" spans="2:20" hidden="1" x14ac:dyDescent="0.45">
      <c r="B4034" s="29" t="s">
        <v>43</v>
      </c>
      <c r="C4034" s="29" t="s">
        <v>60</v>
      </c>
      <c r="D4034" s="29" t="s">
        <v>51</v>
      </c>
      <c r="F4034" t="s">
        <v>1282</v>
      </c>
      <c r="G4034" t="s">
        <v>1283</v>
      </c>
      <c r="H4034" t="s">
        <v>1321</v>
      </c>
      <c r="I4034" t="s">
        <v>225</v>
      </c>
      <c r="J4034" t="s">
        <v>1322</v>
      </c>
      <c r="K4034" t="s">
        <v>1219</v>
      </c>
      <c r="M4034" t="s">
        <v>228</v>
      </c>
      <c r="N4034" t="s">
        <v>28</v>
      </c>
      <c r="O4034">
        <v>60</v>
      </c>
      <c r="P4034" t="s">
        <v>237</v>
      </c>
      <c r="Q4034">
        <f>O4034/'Building Calcs'!$B$2</f>
        <v>6.3303351157199998E-5</v>
      </c>
      <c r="R4034">
        <v>30</v>
      </c>
      <c r="S4034">
        <v>120</v>
      </c>
      <c r="T4034" t="s">
        <v>2168</v>
      </c>
    </row>
    <row r="4035" spans="2:20" hidden="1" x14ac:dyDescent="0.45">
      <c r="B4035" s="29" t="s">
        <v>25</v>
      </c>
      <c r="C4035" s="29" t="s">
        <v>60</v>
      </c>
      <c r="D4035" s="29" t="s">
        <v>51</v>
      </c>
      <c r="F4035" t="s">
        <v>1282</v>
      </c>
      <c r="G4035" t="s">
        <v>1283</v>
      </c>
      <c r="H4035" t="s">
        <v>1318</v>
      </c>
      <c r="I4035" t="s">
        <v>225</v>
      </c>
      <c r="J4035" t="s">
        <v>1319</v>
      </c>
      <c r="K4035" t="s">
        <v>1219</v>
      </c>
      <c r="M4035" t="s">
        <v>228</v>
      </c>
      <c r="N4035" t="s">
        <v>25</v>
      </c>
      <c r="O4035">
        <v>2000</v>
      </c>
      <c r="P4035" t="s">
        <v>237</v>
      </c>
      <c r="Q4035">
        <f>O4035/'Building Calcs'!$B$2</f>
        <v>2.1101117052400001E-3</v>
      </c>
      <c r="R4035">
        <v>500</v>
      </c>
      <c r="S4035">
        <v>5000</v>
      </c>
      <c r="T4035" t="s">
        <v>2169</v>
      </c>
    </row>
    <row r="4036" spans="2:20" hidden="1" x14ac:dyDescent="0.45">
      <c r="C4036" s="29" t="s">
        <v>60</v>
      </c>
      <c r="D4036" s="29" t="s">
        <v>51</v>
      </c>
      <c r="F4036" t="s">
        <v>1282</v>
      </c>
      <c r="G4036" t="s">
        <v>1283</v>
      </c>
      <c r="H4036" t="s">
        <v>1318</v>
      </c>
      <c r="I4036" t="s">
        <v>225</v>
      </c>
      <c r="J4036" t="s">
        <v>1319</v>
      </c>
      <c r="K4036" t="s">
        <v>1219</v>
      </c>
      <c r="M4036" t="s">
        <v>228</v>
      </c>
      <c r="N4036" t="s">
        <v>259</v>
      </c>
      <c r="O4036">
        <v>5</v>
      </c>
      <c r="P4036" t="s">
        <v>257</v>
      </c>
      <c r="Q4036"/>
      <c r="R4036">
        <v>0.1</v>
      </c>
      <c r="S4036">
        <v>30</v>
      </c>
      <c r="T4036" t="s">
        <v>373</v>
      </c>
    </row>
    <row r="4037" spans="2:20" hidden="1" x14ac:dyDescent="0.45">
      <c r="B4037" s="29" t="s">
        <v>30</v>
      </c>
      <c r="C4037" s="29" t="s">
        <v>60</v>
      </c>
      <c r="D4037" s="29" t="s">
        <v>51</v>
      </c>
      <c r="F4037" t="s">
        <v>1282</v>
      </c>
      <c r="G4037" t="s">
        <v>1283</v>
      </c>
      <c r="H4037" t="s">
        <v>1318</v>
      </c>
      <c r="I4037" t="s">
        <v>225</v>
      </c>
      <c r="J4037" t="s">
        <v>1319</v>
      </c>
      <c r="K4037" t="s">
        <v>1219</v>
      </c>
      <c r="M4037" t="s">
        <v>228</v>
      </c>
      <c r="N4037" t="s">
        <v>30</v>
      </c>
      <c r="O4037">
        <v>28</v>
      </c>
      <c r="P4037" t="s">
        <v>229</v>
      </c>
      <c r="Q4037"/>
      <c r="R4037">
        <v>11</v>
      </c>
      <c r="S4037">
        <v>39</v>
      </c>
      <c r="T4037" t="s">
        <v>1231</v>
      </c>
    </row>
    <row r="4038" spans="2:20" hidden="1" x14ac:dyDescent="0.45">
      <c r="B4038" s="29" t="s">
        <v>29</v>
      </c>
      <c r="C4038" s="29" t="s">
        <v>60</v>
      </c>
      <c r="D4038" s="29" t="s">
        <v>51</v>
      </c>
      <c r="F4038" t="s">
        <v>1282</v>
      </c>
      <c r="G4038" t="s">
        <v>1283</v>
      </c>
      <c r="H4038" t="s">
        <v>1318</v>
      </c>
      <c r="I4038" t="s">
        <v>225</v>
      </c>
      <c r="J4038" t="s">
        <v>1319</v>
      </c>
      <c r="K4038" t="s">
        <v>1219</v>
      </c>
      <c r="M4038" t="s">
        <v>228</v>
      </c>
      <c r="N4038" t="s">
        <v>29</v>
      </c>
      <c r="O4038">
        <v>11</v>
      </c>
      <c r="P4038" t="s">
        <v>237</v>
      </c>
      <c r="Q4038">
        <f>O4038/'Building Calcs'!$B$2</f>
        <v>1.160561437882E-5</v>
      </c>
      <c r="R4038">
        <v>8</v>
      </c>
      <c r="S4038">
        <v>40</v>
      </c>
      <c r="T4038" t="s">
        <v>1233</v>
      </c>
    </row>
    <row r="4039" spans="2:20" hidden="1" x14ac:dyDescent="0.45">
      <c r="C4039" s="29" t="s">
        <v>60</v>
      </c>
      <c r="D4039" s="29" t="s">
        <v>195</v>
      </c>
      <c r="F4039" t="s">
        <v>1282</v>
      </c>
      <c r="G4039" t="s">
        <v>1283</v>
      </c>
      <c r="H4039" t="s">
        <v>231</v>
      </c>
      <c r="I4039" t="s">
        <v>225</v>
      </c>
      <c r="J4039" t="s">
        <v>1297</v>
      </c>
      <c r="K4039" t="s">
        <v>227</v>
      </c>
      <c r="M4039" t="s">
        <v>228</v>
      </c>
      <c r="N4039" t="s">
        <v>265</v>
      </c>
      <c r="O4039">
        <v>0.13</v>
      </c>
      <c r="P4039" t="s">
        <v>234</v>
      </c>
      <c r="Q4039"/>
      <c r="R4039">
        <v>6.5000000000000002E-2</v>
      </c>
      <c r="S4039">
        <v>0.26</v>
      </c>
      <c r="T4039" t="s">
        <v>1263</v>
      </c>
    </row>
    <row r="4040" spans="2:20" hidden="1" x14ac:dyDescent="0.45">
      <c r="B4040" s="29" t="s">
        <v>24</v>
      </c>
      <c r="C4040" s="29" t="s">
        <v>60</v>
      </c>
      <c r="D4040" s="29" t="s">
        <v>195</v>
      </c>
      <c r="F4040" t="s">
        <v>1282</v>
      </c>
      <c r="G4040" t="s">
        <v>1283</v>
      </c>
      <c r="H4040" t="s">
        <v>224</v>
      </c>
      <c r="I4040" t="s">
        <v>225</v>
      </c>
      <c r="J4040" t="s">
        <v>1284</v>
      </c>
      <c r="K4040" t="s">
        <v>227</v>
      </c>
      <c r="M4040" t="s">
        <v>228</v>
      </c>
      <c r="N4040" t="s">
        <v>261</v>
      </c>
      <c r="O4040">
        <v>0.17</v>
      </c>
      <c r="P4040" t="s">
        <v>237</v>
      </c>
      <c r="Q4040">
        <f>O4040/'Building Calcs'!$B$2</f>
        <v>1.7935949494540003E-7</v>
      </c>
      <c r="R4040">
        <v>0.06</v>
      </c>
      <c r="S4040">
        <v>0.51</v>
      </c>
      <c r="T4040" t="s">
        <v>1261</v>
      </c>
    </row>
    <row r="4041" spans="2:20" hidden="1" x14ac:dyDescent="0.45">
      <c r="C4041" s="29" t="s">
        <v>60</v>
      </c>
      <c r="D4041" s="29" t="s">
        <v>195</v>
      </c>
      <c r="F4041" t="s">
        <v>1282</v>
      </c>
      <c r="G4041" t="s">
        <v>1283</v>
      </c>
      <c r="H4041" t="s">
        <v>224</v>
      </c>
      <c r="I4041" t="s">
        <v>225</v>
      </c>
      <c r="J4041" t="s">
        <v>1284</v>
      </c>
      <c r="K4041" t="s">
        <v>227</v>
      </c>
      <c r="M4041" t="s">
        <v>228</v>
      </c>
      <c r="N4041" t="s">
        <v>240</v>
      </c>
      <c r="O4041">
        <v>1.2E-2</v>
      </c>
      <c r="P4041" t="s">
        <v>234</v>
      </c>
      <c r="Q4041"/>
      <c r="R4041">
        <v>6.0000000000000001E-3</v>
      </c>
      <c r="S4041">
        <v>2.4E-2</v>
      </c>
      <c r="T4041" t="s">
        <v>1263</v>
      </c>
    </row>
    <row r="4042" spans="2:20" hidden="1" x14ac:dyDescent="0.45">
      <c r="B4042" s="29" t="s">
        <v>27</v>
      </c>
      <c r="C4042" s="29" t="s">
        <v>60</v>
      </c>
      <c r="D4042" s="29" t="s">
        <v>195</v>
      </c>
      <c r="F4042" t="s">
        <v>1282</v>
      </c>
      <c r="G4042" t="s">
        <v>1283</v>
      </c>
      <c r="H4042" t="s">
        <v>231</v>
      </c>
      <c r="I4042" t="s">
        <v>225</v>
      </c>
      <c r="J4042" t="s">
        <v>1297</v>
      </c>
      <c r="K4042" t="s">
        <v>227</v>
      </c>
      <c r="M4042" t="s">
        <v>228</v>
      </c>
      <c r="N4042" t="s">
        <v>27</v>
      </c>
      <c r="O4042">
        <v>2.2000000000000002</v>
      </c>
      <c r="P4042" t="s">
        <v>237</v>
      </c>
      <c r="Q4042">
        <f>O4042/'Building Calcs'!$B$2</f>
        <v>2.3211228757640002E-6</v>
      </c>
      <c r="R4042">
        <v>1.3</v>
      </c>
      <c r="S4042">
        <v>3.1</v>
      </c>
      <c r="T4042" t="s">
        <v>1327</v>
      </c>
    </row>
    <row r="4043" spans="2:20" hidden="1" x14ac:dyDescent="0.45">
      <c r="C4043" s="29" t="s">
        <v>60</v>
      </c>
      <c r="D4043" s="29" t="s">
        <v>195</v>
      </c>
      <c r="F4043" t="s">
        <v>1282</v>
      </c>
      <c r="G4043" t="s">
        <v>1283</v>
      </c>
      <c r="H4043" t="s">
        <v>439</v>
      </c>
      <c r="I4043" t="s">
        <v>225</v>
      </c>
      <c r="J4043" t="s">
        <v>226</v>
      </c>
      <c r="K4043" t="s">
        <v>227</v>
      </c>
      <c r="M4043" t="s">
        <v>228</v>
      </c>
      <c r="N4043" t="s">
        <v>253</v>
      </c>
      <c r="O4043">
        <v>1E-3</v>
      </c>
      <c r="P4043" t="s">
        <v>234</v>
      </c>
      <c r="Q4043"/>
      <c r="R4043">
        <v>2.5000000000000001E-4</v>
      </c>
      <c r="S4043">
        <v>1E-3</v>
      </c>
      <c r="T4043" t="s">
        <v>1263</v>
      </c>
    </row>
    <row r="4044" spans="2:20" hidden="1" x14ac:dyDescent="0.45">
      <c r="C4044" s="29" t="s">
        <v>60</v>
      </c>
      <c r="D4044" s="29" t="s">
        <v>195</v>
      </c>
      <c r="F4044" t="s">
        <v>1282</v>
      </c>
      <c r="G4044" t="s">
        <v>1283</v>
      </c>
      <c r="H4044" t="s">
        <v>224</v>
      </c>
      <c r="I4044" t="s">
        <v>225</v>
      </c>
      <c r="J4044" t="s">
        <v>1284</v>
      </c>
      <c r="K4044" t="s">
        <v>227</v>
      </c>
      <c r="M4044" t="s">
        <v>228</v>
      </c>
      <c r="N4044" t="s">
        <v>253</v>
      </c>
      <c r="O4044">
        <v>1E-3</v>
      </c>
      <c r="P4044" t="s">
        <v>234</v>
      </c>
      <c r="Q4044"/>
      <c r="R4044">
        <v>2.9999999999999997E-4</v>
      </c>
      <c r="S4044">
        <v>1E-3</v>
      </c>
      <c r="T4044" t="s">
        <v>1263</v>
      </c>
    </row>
    <row r="4045" spans="2:20" hidden="1" x14ac:dyDescent="0.45">
      <c r="C4045" s="29" t="s">
        <v>60</v>
      </c>
      <c r="D4045" s="29" t="s">
        <v>45</v>
      </c>
      <c r="F4045" t="s">
        <v>1282</v>
      </c>
      <c r="G4045" t="s">
        <v>1283</v>
      </c>
      <c r="H4045" t="s">
        <v>243</v>
      </c>
      <c r="I4045" t="s">
        <v>225</v>
      </c>
      <c r="J4045" t="s">
        <v>1325</v>
      </c>
      <c r="K4045" t="s">
        <v>1223</v>
      </c>
      <c r="M4045" t="s">
        <v>228</v>
      </c>
      <c r="N4045" t="s">
        <v>236</v>
      </c>
      <c r="O4045">
        <v>250</v>
      </c>
      <c r="P4045" t="s">
        <v>237</v>
      </c>
      <c r="Q4045"/>
      <c r="R4045">
        <v>80</v>
      </c>
      <c r="S4045">
        <v>260</v>
      </c>
      <c r="T4045" t="s">
        <v>377</v>
      </c>
    </row>
    <row r="4046" spans="2:20" hidden="1" x14ac:dyDescent="0.45">
      <c r="C4046" s="29" t="s">
        <v>60</v>
      </c>
      <c r="D4046" s="29" t="s">
        <v>195</v>
      </c>
      <c r="F4046" t="s">
        <v>1282</v>
      </c>
      <c r="G4046" t="s">
        <v>1283</v>
      </c>
      <c r="H4046" t="s">
        <v>224</v>
      </c>
      <c r="I4046" t="s">
        <v>225</v>
      </c>
      <c r="J4046" t="s">
        <v>1284</v>
      </c>
      <c r="K4046" t="s">
        <v>227</v>
      </c>
      <c r="M4046" t="s">
        <v>228</v>
      </c>
      <c r="N4046" t="s">
        <v>358</v>
      </c>
      <c r="O4046">
        <v>70</v>
      </c>
      <c r="P4046" t="s">
        <v>234</v>
      </c>
      <c r="Q4046"/>
      <c r="R4046">
        <v>14</v>
      </c>
      <c r="S4046">
        <v>105</v>
      </c>
      <c r="T4046" t="s">
        <v>1326</v>
      </c>
    </row>
    <row r="4047" spans="2:20" hidden="1" x14ac:dyDescent="0.45">
      <c r="C4047" s="29" t="s">
        <v>60</v>
      </c>
      <c r="D4047" s="29" t="s">
        <v>45</v>
      </c>
      <c r="F4047" t="s">
        <v>1282</v>
      </c>
      <c r="G4047" t="s">
        <v>1283</v>
      </c>
      <c r="H4047" t="s">
        <v>243</v>
      </c>
      <c r="I4047" t="s">
        <v>225</v>
      </c>
      <c r="J4047" t="s">
        <v>1325</v>
      </c>
      <c r="K4047" t="s">
        <v>1223</v>
      </c>
      <c r="M4047" t="s">
        <v>228</v>
      </c>
      <c r="N4047" t="s">
        <v>242</v>
      </c>
      <c r="O4047">
        <v>10</v>
      </c>
      <c r="P4047" t="s">
        <v>234</v>
      </c>
      <c r="Q4047"/>
      <c r="R4047">
        <v>5</v>
      </c>
      <c r="S4047">
        <v>15</v>
      </c>
      <c r="T4047" t="s">
        <v>377</v>
      </c>
    </row>
    <row r="4048" spans="2:20" hidden="1" x14ac:dyDescent="0.45">
      <c r="C4048" s="29" t="s">
        <v>60</v>
      </c>
      <c r="D4048" s="29" t="s">
        <v>195</v>
      </c>
      <c r="F4048" t="s">
        <v>1282</v>
      </c>
      <c r="G4048" t="s">
        <v>1283</v>
      </c>
      <c r="H4048" t="s">
        <v>224</v>
      </c>
      <c r="I4048" t="s">
        <v>225</v>
      </c>
      <c r="J4048" t="s">
        <v>1284</v>
      </c>
      <c r="K4048" t="s">
        <v>227</v>
      </c>
      <c r="M4048" t="s">
        <v>228</v>
      </c>
      <c r="N4048" t="s">
        <v>265</v>
      </c>
      <c r="O4048">
        <v>0.13</v>
      </c>
      <c r="P4048" t="s">
        <v>234</v>
      </c>
      <c r="Q4048"/>
      <c r="R4048">
        <v>6.5000000000000002E-2</v>
      </c>
      <c r="S4048">
        <v>0.26</v>
      </c>
      <c r="T4048" t="s">
        <v>1263</v>
      </c>
    </row>
    <row r="4049" spans="1:20" hidden="1" x14ac:dyDescent="0.45">
      <c r="C4049" s="29" t="s">
        <v>60</v>
      </c>
      <c r="D4049" s="29" t="s">
        <v>195</v>
      </c>
      <c r="F4049" t="s">
        <v>1282</v>
      </c>
      <c r="G4049" t="s">
        <v>1283</v>
      </c>
      <c r="H4049" t="s">
        <v>224</v>
      </c>
      <c r="I4049" t="s">
        <v>225</v>
      </c>
      <c r="J4049" t="s">
        <v>1284</v>
      </c>
      <c r="K4049" t="s">
        <v>227</v>
      </c>
      <c r="M4049" t="s">
        <v>228</v>
      </c>
      <c r="N4049" t="s">
        <v>279</v>
      </c>
      <c r="O4049">
        <v>5.0000000000000001E-3</v>
      </c>
      <c r="P4049" t="s">
        <v>234</v>
      </c>
      <c r="Q4049"/>
      <c r="R4049">
        <v>2.5000000000000001E-3</v>
      </c>
      <c r="S4049">
        <v>0.01</v>
      </c>
      <c r="T4049" t="s">
        <v>1263</v>
      </c>
    </row>
    <row r="4050" spans="1:20" hidden="1" x14ac:dyDescent="0.45">
      <c r="B4050" s="29" t="s">
        <v>29</v>
      </c>
      <c r="C4050" s="29" t="s">
        <v>60</v>
      </c>
      <c r="D4050" s="29" t="s">
        <v>45</v>
      </c>
      <c r="F4050" t="s">
        <v>1282</v>
      </c>
      <c r="G4050" t="s">
        <v>1283</v>
      </c>
      <c r="H4050" t="s">
        <v>243</v>
      </c>
      <c r="I4050" t="s">
        <v>225</v>
      </c>
      <c r="J4050" t="s">
        <v>1325</v>
      </c>
      <c r="K4050" t="s">
        <v>1223</v>
      </c>
      <c r="M4050" t="s">
        <v>228</v>
      </c>
      <c r="N4050" t="s">
        <v>29</v>
      </c>
      <c r="O4050">
        <v>450</v>
      </c>
      <c r="P4050" t="s">
        <v>237</v>
      </c>
      <c r="Q4050">
        <f>O4050/'Building Calcs'!$B$2</f>
        <v>4.7477513367900003E-4</v>
      </c>
      <c r="R4050">
        <v>300</v>
      </c>
      <c r="S4050">
        <v>900</v>
      </c>
      <c r="T4050" t="s">
        <v>377</v>
      </c>
    </row>
    <row r="4051" spans="1:20" hidden="1" x14ac:dyDescent="0.45">
      <c r="C4051" s="29" t="s">
        <v>60</v>
      </c>
      <c r="D4051" s="29" t="s">
        <v>195</v>
      </c>
      <c r="F4051" t="s">
        <v>1282</v>
      </c>
      <c r="G4051" t="s">
        <v>1283</v>
      </c>
      <c r="H4051" t="s">
        <v>224</v>
      </c>
      <c r="I4051" t="s">
        <v>225</v>
      </c>
      <c r="J4051" t="s">
        <v>1284</v>
      </c>
      <c r="K4051" t="s">
        <v>227</v>
      </c>
      <c r="M4051" t="s">
        <v>228</v>
      </c>
      <c r="N4051" t="s">
        <v>262</v>
      </c>
      <c r="O4051">
        <v>0.12</v>
      </c>
      <c r="P4051" t="s">
        <v>234</v>
      </c>
      <c r="Q4051"/>
      <c r="R4051">
        <v>0.03</v>
      </c>
      <c r="S4051">
        <v>0.12</v>
      </c>
      <c r="T4051" t="s">
        <v>1263</v>
      </c>
    </row>
    <row r="4052" spans="1:20" hidden="1" x14ac:dyDescent="0.45">
      <c r="C4052" s="29" t="s">
        <v>60</v>
      </c>
      <c r="D4052" s="29" t="s">
        <v>46</v>
      </c>
      <c r="F4052" t="s">
        <v>1282</v>
      </c>
      <c r="G4052" t="s">
        <v>1283</v>
      </c>
      <c r="H4052" t="s">
        <v>1267</v>
      </c>
      <c r="I4052" t="s">
        <v>225</v>
      </c>
      <c r="J4052" t="s">
        <v>226</v>
      </c>
      <c r="K4052" t="s">
        <v>18</v>
      </c>
      <c r="M4052" t="s">
        <v>228</v>
      </c>
      <c r="N4052" t="s">
        <v>267</v>
      </c>
      <c r="O4052">
        <v>1.5E-3</v>
      </c>
      <c r="P4052" t="s">
        <v>234</v>
      </c>
      <c r="Q4052"/>
      <c r="R4052">
        <v>7.5000000000000002E-4</v>
      </c>
      <c r="S4052">
        <v>3.0000000000000001E-3</v>
      </c>
      <c r="T4052" t="s">
        <v>1257</v>
      </c>
    </row>
    <row r="4053" spans="1:20" hidden="1" x14ac:dyDescent="0.45">
      <c r="C4053" s="29" t="s">
        <v>60</v>
      </c>
      <c r="D4053" s="29" t="s">
        <v>46</v>
      </c>
      <c r="F4053" t="s">
        <v>1282</v>
      </c>
      <c r="G4053" t="s">
        <v>1283</v>
      </c>
      <c r="H4053" t="s">
        <v>1267</v>
      </c>
      <c r="I4053" t="s">
        <v>225</v>
      </c>
      <c r="J4053" t="s">
        <v>226</v>
      </c>
      <c r="K4053" t="s">
        <v>18</v>
      </c>
      <c r="M4053" t="s">
        <v>228</v>
      </c>
      <c r="N4053" t="s">
        <v>358</v>
      </c>
      <c r="O4053">
        <v>0.84</v>
      </c>
      <c r="P4053" t="s">
        <v>257</v>
      </c>
      <c r="Q4053"/>
      <c r="R4053">
        <v>0.28000000000000003</v>
      </c>
      <c r="S4053">
        <v>0.84</v>
      </c>
      <c r="T4053" t="s">
        <v>1254</v>
      </c>
    </row>
    <row r="4054" spans="1:20" hidden="1" x14ac:dyDescent="0.45">
      <c r="C4054" s="29" t="s">
        <v>60</v>
      </c>
      <c r="D4054" s="29" t="s">
        <v>46</v>
      </c>
      <c r="F4054" t="s">
        <v>1282</v>
      </c>
      <c r="G4054" t="s">
        <v>1283</v>
      </c>
      <c r="H4054" t="s">
        <v>1267</v>
      </c>
      <c r="I4054" t="s">
        <v>225</v>
      </c>
      <c r="J4054" t="s">
        <v>226</v>
      </c>
      <c r="K4054" t="s">
        <v>18</v>
      </c>
      <c r="M4054" t="s">
        <v>228</v>
      </c>
      <c r="N4054" t="s">
        <v>358</v>
      </c>
      <c r="O4054">
        <v>0.84</v>
      </c>
      <c r="P4054" t="s">
        <v>257</v>
      </c>
      <c r="Q4054"/>
      <c r="R4054">
        <v>0.28000000000000003</v>
      </c>
      <c r="S4054">
        <v>0.84</v>
      </c>
      <c r="T4054" t="s">
        <v>1254</v>
      </c>
    </row>
    <row r="4055" spans="1:20" hidden="1" x14ac:dyDescent="0.45">
      <c r="C4055" s="29" t="s">
        <v>60</v>
      </c>
      <c r="D4055" s="29" t="s">
        <v>46</v>
      </c>
      <c r="F4055" t="s">
        <v>1282</v>
      </c>
      <c r="G4055" t="s">
        <v>1283</v>
      </c>
      <c r="H4055" t="s">
        <v>1267</v>
      </c>
      <c r="I4055" t="s">
        <v>225</v>
      </c>
      <c r="J4055" t="s">
        <v>226</v>
      </c>
      <c r="K4055" t="s">
        <v>18</v>
      </c>
      <c r="M4055" t="s">
        <v>228</v>
      </c>
      <c r="N4055" t="s">
        <v>303</v>
      </c>
      <c r="O4055">
        <v>1.0999999999999999E-2</v>
      </c>
      <c r="P4055" t="s">
        <v>234</v>
      </c>
      <c r="Q4055"/>
      <c r="R4055">
        <v>3.7000000000000002E-3</v>
      </c>
      <c r="S4055">
        <v>3.4000000000000002E-2</v>
      </c>
      <c r="T4055" t="s">
        <v>1254</v>
      </c>
    </row>
    <row r="4056" spans="1:20" hidden="1" x14ac:dyDescent="0.45">
      <c r="C4056" s="29" t="s">
        <v>60</v>
      </c>
      <c r="D4056" s="29" t="s">
        <v>46</v>
      </c>
      <c r="F4056" t="s">
        <v>1282</v>
      </c>
      <c r="G4056" t="s">
        <v>1283</v>
      </c>
      <c r="H4056" t="s">
        <v>1267</v>
      </c>
      <c r="I4056" t="s">
        <v>225</v>
      </c>
      <c r="J4056" t="s">
        <v>226</v>
      </c>
      <c r="K4056" t="s">
        <v>18</v>
      </c>
      <c r="M4056" t="s">
        <v>228</v>
      </c>
      <c r="N4056" t="s">
        <v>242</v>
      </c>
      <c r="O4056">
        <v>7.6000000000000004E-4</v>
      </c>
      <c r="P4056" t="s">
        <v>234</v>
      </c>
      <c r="Q4056"/>
      <c r="R4056">
        <v>3.8000000000000002E-4</v>
      </c>
      <c r="S4056">
        <v>1.5E-3</v>
      </c>
      <c r="T4056" t="s">
        <v>1257</v>
      </c>
    </row>
    <row r="4057" spans="1:20" hidden="1" x14ac:dyDescent="0.45">
      <c r="C4057" s="29" t="s">
        <v>60</v>
      </c>
      <c r="D4057" s="29" t="s">
        <v>46</v>
      </c>
      <c r="F4057" t="s">
        <v>1282</v>
      </c>
      <c r="G4057" t="s">
        <v>1283</v>
      </c>
      <c r="H4057" t="s">
        <v>1267</v>
      </c>
      <c r="I4057" t="s">
        <v>225</v>
      </c>
      <c r="J4057" t="s">
        <v>226</v>
      </c>
      <c r="K4057" t="s">
        <v>18</v>
      </c>
      <c r="M4057" t="s">
        <v>228</v>
      </c>
      <c r="N4057" t="s">
        <v>265</v>
      </c>
      <c r="O4057" s="27">
        <v>7.6000000000000004E-5</v>
      </c>
      <c r="P4057" t="s">
        <v>234</v>
      </c>
      <c r="Q4057"/>
      <c r="R4057" s="27">
        <v>3.8000000000000002E-5</v>
      </c>
      <c r="S4057">
        <v>1.4999999999999999E-4</v>
      </c>
      <c r="T4057" t="s">
        <v>1257</v>
      </c>
    </row>
    <row r="4058" spans="1:20" hidden="1" x14ac:dyDescent="0.45">
      <c r="C4058" s="29" t="s">
        <v>60</v>
      </c>
      <c r="D4058" s="29" t="s">
        <v>51</v>
      </c>
      <c r="F4058" t="s">
        <v>1282</v>
      </c>
      <c r="G4058" t="s">
        <v>1283</v>
      </c>
      <c r="H4058" t="s">
        <v>1321</v>
      </c>
      <c r="I4058" t="s">
        <v>225</v>
      </c>
      <c r="J4058" t="s">
        <v>1322</v>
      </c>
      <c r="K4058" t="s">
        <v>1219</v>
      </c>
      <c r="M4058" t="s">
        <v>228</v>
      </c>
      <c r="N4058" t="s">
        <v>240</v>
      </c>
      <c r="O4058">
        <v>27</v>
      </c>
      <c r="P4058" t="s">
        <v>234</v>
      </c>
      <c r="Q4058"/>
      <c r="R4058">
        <v>0.5</v>
      </c>
      <c r="S4058">
        <v>118</v>
      </c>
      <c r="T4058" t="s">
        <v>1923</v>
      </c>
    </row>
    <row r="4059" spans="1:20" hidden="1" x14ac:dyDescent="0.45">
      <c r="B4059" s="29" t="s">
        <v>24</v>
      </c>
      <c r="C4059" s="29" t="s">
        <v>60</v>
      </c>
      <c r="D4059" s="29" t="s">
        <v>195</v>
      </c>
      <c r="F4059" t="s">
        <v>1282</v>
      </c>
      <c r="G4059" t="s">
        <v>1283</v>
      </c>
      <c r="H4059" t="s">
        <v>439</v>
      </c>
      <c r="I4059" t="s">
        <v>225</v>
      </c>
      <c r="J4059" t="s">
        <v>226</v>
      </c>
      <c r="K4059" t="s">
        <v>227</v>
      </c>
      <c r="M4059" t="s">
        <v>228</v>
      </c>
      <c r="N4059" t="s">
        <v>261</v>
      </c>
      <c r="O4059">
        <v>0.18</v>
      </c>
      <c r="P4059" t="s">
        <v>237</v>
      </c>
      <c r="Q4059">
        <f>O4059/'Building Calcs'!$B$2</f>
        <v>1.8991005347160001E-7</v>
      </c>
      <c r="R4059">
        <v>1.7999999999999999E-2</v>
      </c>
      <c r="S4059">
        <v>1.8</v>
      </c>
      <c r="T4059" t="s">
        <v>1265</v>
      </c>
    </row>
    <row r="4060" spans="1:20" hidden="1" x14ac:dyDescent="0.45">
      <c r="B4060" s="29" t="s">
        <v>26</v>
      </c>
      <c r="C4060" s="29" t="s">
        <v>60</v>
      </c>
      <c r="D4060" s="29" t="s">
        <v>195</v>
      </c>
      <c r="F4060" t="s">
        <v>1282</v>
      </c>
      <c r="G4060" t="s">
        <v>1283</v>
      </c>
      <c r="H4060" t="s">
        <v>439</v>
      </c>
      <c r="I4060" t="s">
        <v>225</v>
      </c>
      <c r="J4060" t="s">
        <v>226</v>
      </c>
      <c r="K4060" t="s">
        <v>227</v>
      </c>
      <c r="M4060" t="s">
        <v>228</v>
      </c>
      <c r="N4060" t="s">
        <v>26</v>
      </c>
      <c r="O4060">
        <v>83</v>
      </c>
      <c r="P4060" t="s">
        <v>237</v>
      </c>
      <c r="Q4060">
        <f>O4060/'Building Calcs'!$B$2</f>
        <v>8.7569635767460001E-5</v>
      </c>
      <c r="R4060">
        <v>50</v>
      </c>
      <c r="S4060">
        <v>116</v>
      </c>
      <c r="T4060" t="s">
        <v>1241</v>
      </c>
    </row>
    <row r="4061" spans="1:20" hidden="1" x14ac:dyDescent="0.45">
      <c r="B4061" s="29" t="s">
        <v>26</v>
      </c>
      <c r="C4061" s="29" t="s">
        <v>60</v>
      </c>
      <c r="D4061" s="29" t="s">
        <v>51</v>
      </c>
      <c r="F4061" t="s">
        <v>1282</v>
      </c>
      <c r="G4061" t="s">
        <v>1283</v>
      </c>
      <c r="H4061" t="s">
        <v>1321</v>
      </c>
      <c r="I4061" t="s">
        <v>225</v>
      </c>
      <c r="J4061" t="s">
        <v>1322</v>
      </c>
      <c r="K4061" t="s">
        <v>1219</v>
      </c>
      <c r="M4061" t="s">
        <v>228</v>
      </c>
      <c r="N4061" t="s">
        <v>26</v>
      </c>
      <c r="O4061">
        <v>80</v>
      </c>
      <c r="P4061" t="s">
        <v>237</v>
      </c>
      <c r="Q4061">
        <f>O4061/'Building Calcs'!$B$2</f>
        <v>8.4404468209599997E-5</v>
      </c>
      <c r="R4061">
        <v>50</v>
      </c>
      <c r="S4061">
        <v>200</v>
      </c>
      <c r="T4061" t="s">
        <v>1290</v>
      </c>
    </row>
    <row r="4062" spans="1:20" hidden="1" x14ac:dyDescent="0.45">
      <c r="C4062" s="29" t="s">
        <v>60</v>
      </c>
      <c r="D4062" s="29" t="s">
        <v>45</v>
      </c>
      <c r="F4062" t="s">
        <v>1282</v>
      </c>
      <c r="G4062" t="s">
        <v>1283</v>
      </c>
      <c r="H4062" t="s">
        <v>289</v>
      </c>
      <c r="I4062" t="s">
        <v>275</v>
      </c>
      <c r="J4062" t="s">
        <v>228</v>
      </c>
      <c r="K4062" t="s">
        <v>1242</v>
      </c>
      <c r="M4062" t="s">
        <v>228</v>
      </c>
      <c r="N4062" t="s">
        <v>303</v>
      </c>
      <c r="O4062">
        <v>120</v>
      </c>
      <c r="P4062" t="s">
        <v>234</v>
      </c>
      <c r="Q4062"/>
      <c r="R4062">
        <v>60</v>
      </c>
      <c r="S4062">
        <v>240</v>
      </c>
      <c r="T4062" t="s">
        <v>377</v>
      </c>
    </row>
    <row r="4063" spans="1:20" hidden="1" x14ac:dyDescent="0.45">
      <c r="C4063" s="29" t="s">
        <v>60</v>
      </c>
      <c r="D4063" s="29" t="s">
        <v>46</v>
      </c>
      <c r="F4063" t="s">
        <v>1282</v>
      </c>
      <c r="G4063" t="s">
        <v>1283</v>
      </c>
      <c r="H4063" t="s">
        <v>1267</v>
      </c>
      <c r="I4063" t="s">
        <v>225</v>
      </c>
      <c r="J4063" t="s">
        <v>226</v>
      </c>
      <c r="K4063" t="s">
        <v>18</v>
      </c>
      <c r="M4063" t="s">
        <v>228</v>
      </c>
      <c r="N4063" t="s">
        <v>246</v>
      </c>
      <c r="O4063">
        <v>0.5</v>
      </c>
      <c r="P4063" t="s">
        <v>247</v>
      </c>
      <c r="Q4063"/>
      <c r="R4063">
        <v>0.3</v>
      </c>
      <c r="S4063">
        <v>0.8</v>
      </c>
      <c r="T4063" t="s">
        <v>1269</v>
      </c>
    </row>
    <row r="4064" spans="1:20" hidden="1" x14ac:dyDescent="0.45">
      <c r="A4064" s="29" t="s">
        <v>3065</v>
      </c>
      <c r="B4064" s="29" t="s">
        <v>25</v>
      </c>
      <c r="C4064" s="29" t="s">
        <v>60</v>
      </c>
      <c r="D4064" s="29" t="s">
        <v>45</v>
      </c>
      <c r="F4064" t="s">
        <v>1282</v>
      </c>
      <c r="G4064" t="s">
        <v>1283</v>
      </c>
      <c r="H4064" t="s">
        <v>289</v>
      </c>
      <c r="I4064" t="s">
        <v>275</v>
      </c>
      <c r="J4064" t="s">
        <v>228</v>
      </c>
      <c r="K4064" t="s">
        <v>1242</v>
      </c>
      <c r="M4064" t="s">
        <v>228</v>
      </c>
      <c r="N4064" t="s">
        <v>25</v>
      </c>
      <c r="O4064">
        <v>4600</v>
      </c>
      <c r="P4064" t="s">
        <v>237</v>
      </c>
      <c r="Q4064">
        <f>O4064/'Building Calcs'!$B$2</f>
        <v>4.8532569220520001E-3</v>
      </c>
      <c r="R4064">
        <v>3000</v>
      </c>
      <c r="S4064">
        <v>7000</v>
      </c>
      <c r="T4064" t="s">
        <v>377</v>
      </c>
    </row>
    <row r="4065" spans="2:20" hidden="1" x14ac:dyDescent="0.45">
      <c r="B4065" s="29" t="s">
        <v>27</v>
      </c>
      <c r="C4065" s="29" t="s">
        <v>60</v>
      </c>
      <c r="D4065" s="29" t="s">
        <v>46</v>
      </c>
      <c r="F4065" t="s">
        <v>1282</v>
      </c>
      <c r="G4065" t="s">
        <v>1283</v>
      </c>
      <c r="H4065" t="s">
        <v>1267</v>
      </c>
      <c r="I4065" t="s">
        <v>225</v>
      </c>
      <c r="J4065" t="s">
        <v>226</v>
      </c>
      <c r="K4065" t="s">
        <v>18</v>
      </c>
      <c r="M4065" t="s">
        <v>228</v>
      </c>
      <c r="N4065" t="s">
        <v>27</v>
      </c>
      <c r="O4065">
        <v>0.2</v>
      </c>
      <c r="P4065" t="s">
        <v>237</v>
      </c>
      <c r="Q4065">
        <f>O4065/'Building Calcs'!$B$2</f>
        <v>2.1101117052400001E-7</v>
      </c>
      <c r="R4065">
        <v>0.12</v>
      </c>
      <c r="S4065">
        <v>0.28000000000000003</v>
      </c>
      <c r="T4065" t="s">
        <v>1246</v>
      </c>
    </row>
    <row r="4066" spans="2:20" hidden="1" x14ac:dyDescent="0.45">
      <c r="B4066" s="29" t="s">
        <v>29</v>
      </c>
      <c r="C4066" s="29" t="s">
        <v>60</v>
      </c>
      <c r="D4066" s="29" t="s">
        <v>46</v>
      </c>
      <c r="F4066" t="s">
        <v>1282</v>
      </c>
      <c r="G4066" t="s">
        <v>1283</v>
      </c>
      <c r="H4066" t="s">
        <v>1267</v>
      </c>
      <c r="I4066" t="s">
        <v>225</v>
      </c>
      <c r="J4066" t="s">
        <v>226</v>
      </c>
      <c r="K4066" t="s">
        <v>18</v>
      </c>
      <c r="M4066" t="s">
        <v>228</v>
      </c>
      <c r="N4066" t="s">
        <v>29</v>
      </c>
      <c r="O4066">
        <v>0.5</v>
      </c>
      <c r="P4066" t="s">
        <v>237</v>
      </c>
      <c r="Q4066">
        <f>O4066/'Building Calcs'!$B$2</f>
        <v>5.2752792630999998E-7</v>
      </c>
      <c r="R4066">
        <v>0.3</v>
      </c>
      <c r="S4066">
        <v>0.7</v>
      </c>
      <c r="T4066" t="s">
        <v>1246</v>
      </c>
    </row>
    <row r="4067" spans="2:20" hidden="1" x14ac:dyDescent="0.45">
      <c r="C4067" s="29" t="s">
        <v>60</v>
      </c>
      <c r="D4067" s="29" t="s">
        <v>46</v>
      </c>
      <c r="F4067" t="s">
        <v>1282</v>
      </c>
      <c r="G4067" t="s">
        <v>1283</v>
      </c>
      <c r="H4067" t="s">
        <v>1267</v>
      </c>
      <c r="I4067" t="s">
        <v>225</v>
      </c>
      <c r="J4067" t="s">
        <v>226</v>
      </c>
      <c r="K4067" t="s">
        <v>18</v>
      </c>
      <c r="M4067" t="s">
        <v>228</v>
      </c>
      <c r="N4067" t="s">
        <v>240</v>
      </c>
      <c r="O4067">
        <v>1.5E-3</v>
      </c>
      <c r="P4067" t="s">
        <v>234</v>
      </c>
      <c r="Q4067"/>
      <c r="R4067">
        <v>7.5000000000000002E-4</v>
      </c>
      <c r="S4067">
        <v>3.0000000000000001E-3</v>
      </c>
      <c r="T4067" t="s">
        <v>1257</v>
      </c>
    </row>
    <row r="4068" spans="2:20" hidden="1" x14ac:dyDescent="0.45">
      <c r="C4068" s="29" t="s">
        <v>60</v>
      </c>
      <c r="D4068" s="29" t="s">
        <v>45</v>
      </c>
      <c r="F4068" t="s">
        <v>1282</v>
      </c>
      <c r="G4068" t="s">
        <v>1283</v>
      </c>
      <c r="H4068" t="s">
        <v>289</v>
      </c>
      <c r="I4068" t="s">
        <v>275</v>
      </c>
      <c r="J4068" t="s">
        <v>228</v>
      </c>
      <c r="K4068" t="s">
        <v>1242</v>
      </c>
      <c r="M4068" t="s">
        <v>228</v>
      </c>
      <c r="N4068" t="s">
        <v>249</v>
      </c>
      <c r="O4068">
        <v>330</v>
      </c>
      <c r="P4068" t="s">
        <v>234</v>
      </c>
      <c r="Q4068"/>
      <c r="R4068">
        <v>102</v>
      </c>
      <c r="S4068">
        <v>480</v>
      </c>
      <c r="T4068" t="s">
        <v>377</v>
      </c>
    </row>
    <row r="4069" spans="2:20" hidden="1" x14ac:dyDescent="0.45">
      <c r="B4069" s="29" t="s">
        <v>24</v>
      </c>
      <c r="C4069" s="29" t="s">
        <v>60</v>
      </c>
      <c r="D4069" s="29" t="s">
        <v>46</v>
      </c>
      <c r="F4069" t="s">
        <v>1282</v>
      </c>
      <c r="G4069" t="s">
        <v>1283</v>
      </c>
      <c r="H4069" t="s">
        <v>1267</v>
      </c>
      <c r="I4069" t="s">
        <v>225</v>
      </c>
      <c r="J4069" t="s">
        <v>226</v>
      </c>
      <c r="K4069" t="s">
        <v>18</v>
      </c>
      <c r="M4069" t="s">
        <v>228</v>
      </c>
      <c r="N4069" t="s">
        <v>261</v>
      </c>
      <c r="O4069">
        <v>1.6</v>
      </c>
      <c r="P4069" t="s">
        <v>237</v>
      </c>
      <c r="Q4069">
        <f>O4069/'Building Calcs'!$B$2</f>
        <v>1.6880893641920001E-6</v>
      </c>
      <c r="R4069">
        <v>1</v>
      </c>
      <c r="S4069">
        <v>2.2000000000000002</v>
      </c>
      <c r="T4069" t="s">
        <v>1241</v>
      </c>
    </row>
    <row r="4070" spans="2:20" hidden="1" x14ac:dyDescent="0.45">
      <c r="B4070" s="29" t="s">
        <v>26</v>
      </c>
      <c r="C4070" s="29" t="s">
        <v>60</v>
      </c>
      <c r="D4070" s="29" t="s">
        <v>46</v>
      </c>
      <c r="F4070" t="s">
        <v>1282</v>
      </c>
      <c r="G4070" t="s">
        <v>1283</v>
      </c>
      <c r="H4070" t="s">
        <v>1267</v>
      </c>
      <c r="I4070" t="s">
        <v>225</v>
      </c>
      <c r="J4070" t="s">
        <v>226</v>
      </c>
      <c r="K4070" t="s">
        <v>18</v>
      </c>
      <c r="M4070" t="s">
        <v>228</v>
      </c>
      <c r="N4070" t="s">
        <v>26</v>
      </c>
      <c r="O4070">
        <v>48</v>
      </c>
      <c r="P4070" t="s">
        <v>237</v>
      </c>
      <c r="Q4070">
        <f>O4070/'Building Calcs'!$B$2</f>
        <v>5.0642680925760005E-5</v>
      </c>
      <c r="R4070">
        <v>29</v>
      </c>
      <c r="S4070">
        <v>67</v>
      </c>
      <c r="T4070" t="s">
        <v>1241</v>
      </c>
    </row>
    <row r="4071" spans="2:20" hidden="1" x14ac:dyDescent="0.45">
      <c r="B4071" s="29" t="s">
        <v>32</v>
      </c>
      <c r="D4071" s="29" t="s">
        <v>53</v>
      </c>
      <c r="F4071" t="s">
        <v>1330</v>
      </c>
      <c r="G4071" t="s">
        <v>1331</v>
      </c>
      <c r="H4071" t="s">
        <v>425</v>
      </c>
      <c r="I4071" t="s">
        <v>225</v>
      </c>
      <c r="J4071" t="s">
        <v>418</v>
      </c>
      <c r="K4071" t="s">
        <v>35</v>
      </c>
      <c r="M4071" t="s">
        <v>228</v>
      </c>
      <c r="N4071" t="s">
        <v>32</v>
      </c>
      <c r="O4071">
        <v>36</v>
      </c>
      <c r="P4071" t="s">
        <v>385</v>
      </c>
      <c r="Q4071"/>
      <c r="T4071" t="s">
        <v>386</v>
      </c>
    </row>
    <row r="4072" spans="2:20" hidden="1" x14ac:dyDescent="0.45">
      <c r="B4072" s="29" t="s">
        <v>34</v>
      </c>
      <c r="D4072" s="29" t="s">
        <v>53</v>
      </c>
      <c r="F4072" t="s">
        <v>1330</v>
      </c>
      <c r="G4072" t="s">
        <v>1331</v>
      </c>
      <c r="H4072" t="s">
        <v>425</v>
      </c>
      <c r="I4072" t="s">
        <v>225</v>
      </c>
      <c r="J4072" t="s">
        <v>418</v>
      </c>
      <c r="K4072" t="s">
        <v>35</v>
      </c>
      <c r="M4072" t="s">
        <v>228</v>
      </c>
      <c r="N4072" t="s">
        <v>34</v>
      </c>
      <c r="O4072">
        <v>3160</v>
      </c>
      <c r="P4072" t="s">
        <v>387</v>
      </c>
      <c r="Q4072"/>
      <c r="T4072" t="s">
        <v>386</v>
      </c>
    </row>
    <row r="4073" spans="2:20" hidden="1" x14ac:dyDescent="0.45">
      <c r="B4073" s="29" t="s">
        <v>27</v>
      </c>
      <c r="D4073" s="29" t="s">
        <v>53</v>
      </c>
      <c r="F4073" t="s">
        <v>1330</v>
      </c>
      <c r="G4073" t="s">
        <v>1331</v>
      </c>
      <c r="H4073" t="s">
        <v>425</v>
      </c>
      <c r="I4073" t="s">
        <v>225</v>
      </c>
      <c r="J4073" t="s">
        <v>418</v>
      </c>
      <c r="K4073" t="s">
        <v>35</v>
      </c>
      <c r="M4073" t="s">
        <v>228</v>
      </c>
      <c r="N4073" t="s">
        <v>27</v>
      </c>
      <c r="O4073">
        <v>950</v>
      </c>
      <c r="P4073" t="s">
        <v>385</v>
      </c>
      <c r="Q4073"/>
      <c r="T4073" t="s">
        <v>386</v>
      </c>
    </row>
    <row r="4074" spans="2:20" hidden="1" x14ac:dyDescent="0.45">
      <c r="B4074" s="29" t="s">
        <v>30</v>
      </c>
      <c r="D4074" s="29" t="s">
        <v>53</v>
      </c>
      <c r="F4074" t="s">
        <v>1330</v>
      </c>
      <c r="G4074" t="s">
        <v>1331</v>
      </c>
      <c r="H4074" t="s">
        <v>420</v>
      </c>
      <c r="I4074" t="s">
        <v>225</v>
      </c>
      <c r="J4074" t="s">
        <v>407</v>
      </c>
      <c r="K4074" t="s">
        <v>35</v>
      </c>
      <c r="M4074" t="s">
        <v>228</v>
      </c>
      <c r="N4074" t="s">
        <v>30</v>
      </c>
      <c r="O4074">
        <v>78</v>
      </c>
      <c r="P4074" t="s">
        <v>385</v>
      </c>
      <c r="Q4074"/>
      <c r="T4074" t="s">
        <v>386</v>
      </c>
    </row>
    <row r="4075" spans="2:20" hidden="1" x14ac:dyDescent="0.45">
      <c r="D4075" s="29" t="s">
        <v>53</v>
      </c>
      <c r="F4075" t="s">
        <v>1330</v>
      </c>
      <c r="G4075" t="s">
        <v>1331</v>
      </c>
      <c r="H4075" t="s">
        <v>425</v>
      </c>
      <c r="I4075" t="s">
        <v>225</v>
      </c>
      <c r="J4075" t="s">
        <v>418</v>
      </c>
      <c r="K4075" t="s">
        <v>35</v>
      </c>
      <c r="M4075" t="s">
        <v>228</v>
      </c>
      <c r="N4075" t="s">
        <v>400</v>
      </c>
      <c r="O4075">
        <v>8</v>
      </c>
      <c r="P4075" t="s">
        <v>385</v>
      </c>
      <c r="Q4075"/>
      <c r="T4075" t="s">
        <v>386</v>
      </c>
    </row>
    <row r="4076" spans="2:20" hidden="1" x14ac:dyDescent="0.45">
      <c r="B4076" s="29" t="s">
        <v>25</v>
      </c>
      <c r="D4076" s="29" t="s">
        <v>53</v>
      </c>
      <c r="F4076" t="s">
        <v>1330</v>
      </c>
      <c r="G4076" t="s">
        <v>1331</v>
      </c>
      <c r="H4076" t="s">
        <v>420</v>
      </c>
      <c r="I4076" t="s">
        <v>225</v>
      </c>
      <c r="J4076" t="s">
        <v>407</v>
      </c>
      <c r="K4076" t="s">
        <v>35</v>
      </c>
      <c r="M4076" t="s">
        <v>228</v>
      </c>
      <c r="N4076" t="s">
        <v>25</v>
      </c>
      <c r="O4076">
        <v>6445</v>
      </c>
      <c r="P4076" t="s">
        <v>385</v>
      </c>
      <c r="Q4076"/>
      <c r="T4076" t="s">
        <v>386</v>
      </c>
    </row>
    <row r="4077" spans="2:20" hidden="1" x14ac:dyDescent="0.45">
      <c r="B4077" s="29" t="s">
        <v>25</v>
      </c>
      <c r="D4077" s="29" t="s">
        <v>53</v>
      </c>
      <c r="F4077" t="s">
        <v>1330</v>
      </c>
      <c r="G4077" t="s">
        <v>1331</v>
      </c>
      <c r="H4077" t="s">
        <v>423</v>
      </c>
      <c r="I4077" t="s">
        <v>225</v>
      </c>
      <c r="J4077" t="s">
        <v>416</v>
      </c>
      <c r="K4077" t="s">
        <v>35</v>
      </c>
      <c r="M4077" t="s">
        <v>228</v>
      </c>
      <c r="N4077" t="s">
        <v>25</v>
      </c>
      <c r="O4077">
        <v>6639</v>
      </c>
      <c r="P4077" t="s">
        <v>385</v>
      </c>
      <c r="Q4077"/>
      <c r="T4077" t="s">
        <v>386</v>
      </c>
    </row>
    <row r="4078" spans="2:20" hidden="1" x14ac:dyDescent="0.45">
      <c r="D4078" s="29" t="s">
        <v>53</v>
      </c>
      <c r="F4078" t="s">
        <v>1330</v>
      </c>
      <c r="G4078" t="s">
        <v>1331</v>
      </c>
      <c r="H4078" t="s">
        <v>423</v>
      </c>
      <c r="I4078" t="s">
        <v>225</v>
      </c>
      <c r="J4078" t="s">
        <v>416</v>
      </c>
      <c r="K4078" t="s">
        <v>35</v>
      </c>
      <c r="M4078" t="s">
        <v>228</v>
      </c>
      <c r="N4078" t="s">
        <v>400</v>
      </c>
      <c r="O4078">
        <v>8</v>
      </c>
      <c r="P4078" t="s">
        <v>385</v>
      </c>
      <c r="Q4078"/>
      <c r="T4078" t="s">
        <v>386</v>
      </c>
    </row>
    <row r="4079" spans="2:20" hidden="1" x14ac:dyDescent="0.45">
      <c r="D4079" s="29" t="s">
        <v>53</v>
      </c>
      <c r="F4079" t="s">
        <v>1330</v>
      </c>
      <c r="G4079" t="s">
        <v>1331</v>
      </c>
      <c r="H4079" t="s">
        <v>424</v>
      </c>
      <c r="I4079" t="s">
        <v>225</v>
      </c>
      <c r="J4079" t="s">
        <v>414</v>
      </c>
      <c r="K4079" t="s">
        <v>35</v>
      </c>
      <c r="M4079" t="s">
        <v>228</v>
      </c>
      <c r="N4079" t="s">
        <v>400</v>
      </c>
      <c r="O4079">
        <v>8</v>
      </c>
      <c r="P4079" t="s">
        <v>385</v>
      </c>
      <c r="Q4079"/>
      <c r="T4079" t="s">
        <v>386</v>
      </c>
    </row>
    <row r="4080" spans="2:20" hidden="1" x14ac:dyDescent="0.45">
      <c r="B4080" s="29" t="s">
        <v>34</v>
      </c>
      <c r="D4080" s="29" t="s">
        <v>53</v>
      </c>
      <c r="F4080" t="s">
        <v>1330</v>
      </c>
      <c r="G4080" t="s">
        <v>1331</v>
      </c>
      <c r="H4080" t="s">
        <v>424</v>
      </c>
      <c r="I4080" t="s">
        <v>225</v>
      </c>
      <c r="J4080" t="s">
        <v>414</v>
      </c>
      <c r="K4080" t="s">
        <v>35</v>
      </c>
      <c r="M4080" t="s">
        <v>228</v>
      </c>
      <c r="N4080" t="s">
        <v>34</v>
      </c>
      <c r="O4080">
        <v>3160</v>
      </c>
      <c r="P4080" t="s">
        <v>387</v>
      </c>
      <c r="Q4080"/>
      <c r="T4080" t="s">
        <v>386</v>
      </c>
    </row>
    <row r="4081" spans="2:20" hidden="1" x14ac:dyDescent="0.45">
      <c r="B4081" s="29" t="s">
        <v>25</v>
      </c>
      <c r="D4081" s="29" t="s">
        <v>53</v>
      </c>
      <c r="F4081" t="s">
        <v>1330</v>
      </c>
      <c r="G4081" t="s">
        <v>1331</v>
      </c>
      <c r="H4081" t="s">
        <v>421</v>
      </c>
      <c r="I4081" t="s">
        <v>225</v>
      </c>
      <c r="J4081" t="s">
        <v>409</v>
      </c>
      <c r="K4081" t="s">
        <v>35</v>
      </c>
      <c r="M4081" t="s">
        <v>228</v>
      </c>
      <c r="N4081" t="s">
        <v>25</v>
      </c>
      <c r="O4081">
        <v>7352</v>
      </c>
      <c r="P4081" t="s">
        <v>385</v>
      </c>
      <c r="Q4081"/>
      <c r="T4081" t="s">
        <v>386</v>
      </c>
    </row>
    <row r="4082" spans="2:20" hidden="1" x14ac:dyDescent="0.45">
      <c r="B4082" s="29" t="s">
        <v>33</v>
      </c>
      <c r="D4082" s="29" t="s">
        <v>53</v>
      </c>
      <c r="F4082" t="s">
        <v>1330</v>
      </c>
      <c r="G4082" t="s">
        <v>1331</v>
      </c>
      <c r="H4082" t="s">
        <v>421</v>
      </c>
      <c r="I4082" t="s">
        <v>225</v>
      </c>
      <c r="J4082" t="s">
        <v>409</v>
      </c>
      <c r="K4082" t="s">
        <v>35</v>
      </c>
      <c r="M4082" t="s">
        <v>228</v>
      </c>
      <c r="N4082" t="s">
        <v>33</v>
      </c>
      <c r="O4082">
        <v>136</v>
      </c>
      <c r="P4082" t="s">
        <v>385</v>
      </c>
      <c r="Q4082"/>
      <c r="T4082" t="s">
        <v>386</v>
      </c>
    </row>
    <row r="4083" spans="2:20" hidden="1" x14ac:dyDescent="0.45">
      <c r="B4083" s="29" t="s">
        <v>26</v>
      </c>
      <c r="D4083" s="29" t="s">
        <v>53</v>
      </c>
      <c r="F4083" t="s">
        <v>1330</v>
      </c>
      <c r="G4083" t="s">
        <v>1331</v>
      </c>
      <c r="H4083" t="s">
        <v>421</v>
      </c>
      <c r="I4083" t="s">
        <v>225</v>
      </c>
      <c r="J4083" t="s">
        <v>409</v>
      </c>
      <c r="K4083" t="s">
        <v>35</v>
      </c>
      <c r="M4083" t="s">
        <v>228</v>
      </c>
      <c r="N4083" t="s">
        <v>26</v>
      </c>
      <c r="O4083">
        <v>7663</v>
      </c>
      <c r="P4083" t="s">
        <v>385</v>
      </c>
      <c r="Q4083"/>
      <c r="T4083" t="s">
        <v>386</v>
      </c>
    </row>
    <row r="4084" spans="2:20" hidden="1" x14ac:dyDescent="0.45">
      <c r="B4084" s="29" t="s">
        <v>24</v>
      </c>
      <c r="F4084" t="s">
        <v>1330</v>
      </c>
      <c r="G4084" t="s">
        <v>1331</v>
      </c>
      <c r="H4084" t="s">
        <v>428</v>
      </c>
      <c r="I4084" t="s">
        <v>225</v>
      </c>
      <c r="J4084" t="s">
        <v>384</v>
      </c>
      <c r="K4084" t="s">
        <v>391</v>
      </c>
      <c r="M4084" t="s">
        <v>228</v>
      </c>
      <c r="N4084" t="s">
        <v>261</v>
      </c>
      <c r="O4084">
        <v>298703</v>
      </c>
      <c r="P4084" t="s">
        <v>385</v>
      </c>
      <c r="Q4084"/>
      <c r="T4084" t="s">
        <v>386</v>
      </c>
    </row>
    <row r="4085" spans="2:20" hidden="1" x14ac:dyDescent="0.45">
      <c r="B4085" s="29" t="s">
        <v>34</v>
      </c>
      <c r="D4085" s="29" t="s">
        <v>53</v>
      </c>
      <c r="F4085" t="s">
        <v>1330</v>
      </c>
      <c r="G4085" t="s">
        <v>1331</v>
      </c>
      <c r="H4085" t="s">
        <v>420</v>
      </c>
      <c r="I4085" t="s">
        <v>225</v>
      </c>
      <c r="J4085" t="s">
        <v>407</v>
      </c>
      <c r="K4085" t="s">
        <v>35</v>
      </c>
      <c r="M4085" t="s">
        <v>228</v>
      </c>
      <c r="N4085" t="s">
        <v>34</v>
      </c>
      <c r="O4085">
        <v>3160</v>
      </c>
      <c r="P4085" t="s">
        <v>387</v>
      </c>
      <c r="Q4085"/>
      <c r="T4085" t="s">
        <v>386</v>
      </c>
    </row>
    <row r="4086" spans="2:20" hidden="1" x14ac:dyDescent="0.45">
      <c r="F4086" t="s">
        <v>1330</v>
      </c>
      <c r="G4086" t="s">
        <v>1331</v>
      </c>
      <c r="H4086" t="s">
        <v>398</v>
      </c>
      <c r="I4086" t="s">
        <v>275</v>
      </c>
      <c r="J4086" t="s">
        <v>228</v>
      </c>
      <c r="K4086" t="s">
        <v>399</v>
      </c>
      <c r="M4086" t="s">
        <v>228</v>
      </c>
      <c r="N4086" t="s">
        <v>400</v>
      </c>
      <c r="O4086">
        <v>4</v>
      </c>
      <c r="P4086" t="s">
        <v>385</v>
      </c>
      <c r="Q4086"/>
      <c r="T4086" t="s">
        <v>386</v>
      </c>
    </row>
    <row r="4087" spans="2:20" hidden="1" x14ac:dyDescent="0.45">
      <c r="B4087" s="29" t="s">
        <v>25</v>
      </c>
      <c r="F4087" t="s">
        <v>1330</v>
      </c>
      <c r="G4087" t="s">
        <v>1331</v>
      </c>
      <c r="H4087" t="s">
        <v>1281</v>
      </c>
      <c r="I4087" t="s">
        <v>275</v>
      </c>
      <c r="J4087" t="s">
        <v>228</v>
      </c>
      <c r="K4087" t="s">
        <v>21</v>
      </c>
      <c r="M4087" t="s">
        <v>228</v>
      </c>
      <c r="N4087" t="s">
        <v>25</v>
      </c>
      <c r="O4087">
        <v>4823</v>
      </c>
      <c r="P4087" t="s">
        <v>385</v>
      </c>
      <c r="Q4087"/>
      <c r="T4087" t="s">
        <v>386</v>
      </c>
    </row>
    <row r="4088" spans="2:20" hidden="1" x14ac:dyDescent="0.45">
      <c r="F4088" t="s">
        <v>1330</v>
      </c>
      <c r="G4088" t="s">
        <v>1331</v>
      </c>
      <c r="H4088" t="s">
        <v>390</v>
      </c>
      <c r="I4088" t="s">
        <v>275</v>
      </c>
      <c r="J4088" t="s">
        <v>228</v>
      </c>
      <c r="K4088" t="s">
        <v>391</v>
      </c>
      <c r="M4088" t="s">
        <v>228</v>
      </c>
      <c r="N4088" t="s">
        <v>236</v>
      </c>
      <c r="O4088">
        <v>3762</v>
      </c>
      <c r="P4088" t="s">
        <v>385</v>
      </c>
      <c r="Q4088"/>
      <c r="T4088" t="s">
        <v>386</v>
      </c>
    </row>
    <row r="4089" spans="2:20" hidden="1" x14ac:dyDescent="0.45">
      <c r="B4089" s="29" t="s">
        <v>43</v>
      </c>
      <c r="D4089" s="29" t="s">
        <v>53</v>
      </c>
      <c r="F4089" t="s">
        <v>1330</v>
      </c>
      <c r="G4089" t="s">
        <v>1331</v>
      </c>
      <c r="H4089" t="s">
        <v>394</v>
      </c>
      <c r="I4089" t="s">
        <v>225</v>
      </c>
      <c r="J4089" t="s">
        <v>395</v>
      </c>
      <c r="K4089" t="s">
        <v>35</v>
      </c>
      <c r="M4089" t="s">
        <v>228</v>
      </c>
      <c r="N4089" t="s">
        <v>28</v>
      </c>
      <c r="O4089">
        <v>4308</v>
      </c>
      <c r="P4089" t="s">
        <v>385</v>
      </c>
      <c r="Q4089"/>
      <c r="T4089" t="s">
        <v>386</v>
      </c>
    </row>
    <row r="4090" spans="2:20" hidden="1" x14ac:dyDescent="0.45">
      <c r="D4090" s="29" t="s">
        <v>53</v>
      </c>
      <c r="F4090" t="s">
        <v>1330</v>
      </c>
      <c r="G4090" t="s">
        <v>1331</v>
      </c>
      <c r="H4090" t="s">
        <v>394</v>
      </c>
      <c r="I4090" t="s">
        <v>225</v>
      </c>
      <c r="J4090" t="s">
        <v>395</v>
      </c>
      <c r="K4090" t="s">
        <v>35</v>
      </c>
      <c r="M4090" t="s">
        <v>228</v>
      </c>
      <c r="N4090" t="s">
        <v>400</v>
      </c>
      <c r="O4090">
        <v>7</v>
      </c>
      <c r="P4090" t="s">
        <v>385</v>
      </c>
      <c r="Q4090"/>
      <c r="T4090" t="s">
        <v>386</v>
      </c>
    </row>
    <row r="4091" spans="2:20" hidden="1" x14ac:dyDescent="0.45">
      <c r="B4091" s="29" t="s">
        <v>24</v>
      </c>
      <c r="D4091" s="29" t="s">
        <v>53</v>
      </c>
      <c r="F4091" t="s">
        <v>1330</v>
      </c>
      <c r="G4091" t="s">
        <v>1331</v>
      </c>
      <c r="H4091" t="s">
        <v>394</v>
      </c>
      <c r="I4091" t="s">
        <v>225</v>
      </c>
      <c r="J4091" t="s">
        <v>395</v>
      </c>
      <c r="K4091" t="s">
        <v>35</v>
      </c>
      <c r="M4091" t="s">
        <v>228</v>
      </c>
      <c r="N4091" t="s">
        <v>261</v>
      </c>
      <c r="O4091">
        <v>6962</v>
      </c>
      <c r="P4091" t="s">
        <v>385</v>
      </c>
      <c r="Q4091"/>
      <c r="T4091" t="s">
        <v>386</v>
      </c>
    </row>
    <row r="4092" spans="2:20" hidden="1" x14ac:dyDescent="0.45">
      <c r="D4092" s="29" t="s">
        <v>53</v>
      </c>
      <c r="F4092" t="s">
        <v>1330</v>
      </c>
      <c r="G4092" t="s">
        <v>1331</v>
      </c>
      <c r="H4092" t="s">
        <v>392</v>
      </c>
      <c r="I4092" t="s">
        <v>225</v>
      </c>
      <c r="J4092" t="s">
        <v>393</v>
      </c>
      <c r="K4092" t="s">
        <v>35</v>
      </c>
      <c r="M4092" t="s">
        <v>228</v>
      </c>
      <c r="N4092" t="s">
        <v>400</v>
      </c>
      <c r="O4092">
        <v>8</v>
      </c>
      <c r="P4092" t="s">
        <v>385</v>
      </c>
      <c r="Q4092"/>
      <c r="T4092" t="s">
        <v>386</v>
      </c>
    </row>
    <row r="4093" spans="2:20" hidden="1" x14ac:dyDescent="0.45">
      <c r="F4093" t="s">
        <v>1330</v>
      </c>
      <c r="G4093" t="s">
        <v>1331</v>
      </c>
      <c r="H4093" t="s">
        <v>388</v>
      </c>
      <c r="I4093" t="s">
        <v>275</v>
      </c>
      <c r="J4093" t="s">
        <v>228</v>
      </c>
      <c r="K4093" t="s">
        <v>20</v>
      </c>
      <c r="M4093" t="s">
        <v>228</v>
      </c>
      <c r="N4093" t="s">
        <v>265</v>
      </c>
      <c r="O4093">
        <v>1.7</v>
      </c>
      <c r="P4093">
        <v>0</v>
      </c>
      <c r="Q4093"/>
      <c r="T4093" t="s">
        <v>386</v>
      </c>
    </row>
    <row r="4094" spans="2:20" hidden="1" x14ac:dyDescent="0.45">
      <c r="F4094" t="s">
        <v>1330</v>
      </c>
      <c r="G4094" t="s">
        <v>1331</v>
      </c>
      <c r="H4094" t="s">
        <v>388</v>
      </c>
      <c r="I4094" t="s">
        <v>275</v>
      </c>
      <c r="J4094" t="s">
        <v>228</v>
      </c>
      <c r="K4094" t="s">
        <v>20</v>
      </c>
      <c r="M4094" t="s">
        <v>228</v>
      </c>
      <c r="N4094" t="s">
        <v>267</v>
      </c>
      <c r="O4094">
        <v>1</v>
      </c>
      <c r="P4094" t="s">
        <v>389</v>
      </c>
      <c r="Q4094"/>
      <c r="T4094" t="s">
        <v>386</v>
      </c>
    </row>
    <row r="4095" spans="2:20" hidden="1" x14ac:dyDescent="0.45">
      <c r="F4095" t="s">
        <v>1330</v>
      </c>
      <c r="G4095" t="s">
        <v>1331</v>
      </c>
      <c r="H4095" t="s">
        <v>388</v>
      </c>
      <c r="I4095" t="s">
        <v>275</v>
      </c>
      <c r="J4095" t="s">
        <v>228</v>
      </c>
      <c r="K4095" t="s">
        <v>20</v>
      </c>
      <c r="M4095" t="s">
        <v>228</v>
      </c>
      <c r="N4095" t="s">
        <v>264</v>
      </c>
      <c r="O4095">
        <v>40</v>
      </c>
      <c r="P4095" t="s">
        <v>1280</v>
      </c>
      <c r="Q4095"/>
      <c r="T4095" t="s">
        <v>386</v>
      </c>
    </row>
    <row r="4096" spans="2:20" hidden="1" x14ac:dyDescent="0.45">
      <c r="B4096" s="29" t="s">
        <v>43</v>
      </c>
      <c r="F4096" t="s">
        <v>1330</v>
      </c>
      <c r="G4096" t="s">
        <v>1331</v>
      </c>
      <c r="H4096" t="s">
        <v>390</v>
      </c>
      <c r="I4096" t="s">
        <v>275</v>
      </c>
      <c r="J4096" t="s">
        <v>228</v>
      </c>
      <c r="K4096" t="s">
        <v>391</v>
      </c>
      <c r="M4096" t="s">
        <v>228</v>
      </c>
      <c r="N4096" t="s">
        <v>28</v>
      </c>
      <c r="O4096">
        <v>3762</v>
      </c>
      <c r="P4096" t="s">
        <v>385</v>
      </c>
      <c r="Q4096"/>
      <c r="T4096" t="s">
        <v>386</v>
      </c>
    </row>
    <row r="4097" spans="2:20" hidden="1" x14ac:dyDescent="0.45">
      <c r="B4097" s="29" t="s">
        <v>32</v>
      </c>
      <c r="D4097" s="29" t="s">
        <v>53</v>
      </c>
      <c r="F4097" t="s">
        <v>1330</v>
      </c>
      <c r="G4097" t="s">
        <v>1331</v>
      </c>
      <c r="H4097" t="s">
        <v>383</v>
      </c>
      <c r="I4097" t="s">
        <v>225</v>
      </c>
      <c r="J4097" t="s">
        <v>384</v>
      </c>
      <c r="K4097" t="s">
        <v>35</v>
      </c>
      <c r="M4097" t="s">
        <v>228</v>
      </c>
      <c r="N4097" t="s">
        <v>32</v>
      </c>
      <c r="O4097">
        <v>199</v>
      </c>
      <c r="P4097" t="s">
        <v>385</v>
      </c>
      <c r="Q4097"/>
      <c r="T4097" t="s">
        <v>386</v>
      </c>
    </row>
    <row r="4098" spans="2:20" hidden="1" x14ac:dyDescent="0.45">
      <c r="B4098" s="29" t="s">
        <v>25</v>
      </c>
      <c r="D4098" s="29" t="s">
        <v>53</v>
      </c>
      <c r="F4098" t="s">
        <v>1330</v>
      </c>
      <c r="G4098" t="s">
        <v>1331</v>
      </c>
      <c r="H4098" t="s">
        <v>383</v>
      </c>
      <c r="I4098" t="s">
        <v>225</v>
      </c>
      <c r="J4098" t="s">
        <v>384</v>
      </c>
      <c r="K4098" t="s">
        <v>35</v>
      </c>
      <c r="M4098" t="s">
        <v>228</v>
      </c>
      <c r="N4098" t="s">
        <v>25</v>
      </c>
      <c r="O4098">
        <v>20690</v>
      </c>
      <c r="P4098" t="s">
        <v>385</v>
      </c>
      <c r="Q4098"/>
      <c r="T4098" t="s">
        <v>386</v>
      </c>
    </row>
    <row r="4099" spans="2:20" hidden="1" x14ac:dyDescent="0.45">
      <c r="B4099" s="29" t="s">
        <v>33</v>
      </c>
      <c r="D4099" s="29" t="s">
        <v>53</v>
      </c>
      <c r="F4099" t="s">
        <v>1330</v>
      </c>
      <c r="G4099" t="s">
        <v>1331</v>
      </c>
      <c r="H4099" t="s">
        <v>383</v>
      </c>
      <c r="I4099" t="s">
        <v>225</v>
      </c>
      <c r="J4099" t="s">
        <v>384</v>
      </c>
      <c r="K4099" t="s">
        <v>35</v>
      </c>
      <c r="M4099" t="s">
        <v>228</v>
      </c>
      <c r="N4099" t="s">
        <v>33</v>
      </c>
      <c r="O4099">
        <v>121</v>
      </c>
      <c r="P4099" t="s">
        <v>385</v>
      </c>
      <c r="Q4099"/>
      <c r="T4099" t="s">
        <v>386</v>
      </c>
    </row>
    <row r="4100" spans="2:20" hidden="1" x14ac:dyDescent="0.45">
      <c r="D4100" s="29" t="s">
        <v>53</v>
      </c>
      <c r="F4100" t="s">
        <v>1330</v>
      </c>
      <c r="G4100" t="s">
        <v>1331</v>
      </c>
      <c r="H4100" t="s">
        <v>383</v>
      </c>
      <c r="I4100" t="s">
        <v>225</v>
      </c>
      <c r="J4100" t="s">
        <v>384</v>
      </c>
      <c r="K4100" t="s">
        <v>35</v>
      </c>
      <c r="M4100" t="s">
        <v>228</v>
      </c>
      <c r="N4100" t="s">
        <v>400</v>
      </c>
      <c r="O4100">
        <v>7</v>
      </c>
      <c r="P4100" t="s">
        <v>385</v>
      </c>
      <c r="Q4100"/>
      <c r="T4100" t="s">
        <v>386</v>
      </c>
    </row>
    <row r="4101" spans="2:20" hidden="1" x14ac:dyDescent="0.45">
      <c r="B4101" s="29" t="s">
        <v>27</v>
      </c>
      <c r="F4101" t="s">
        <v>1330</v>
      </c>
      <c r="G4101" t="s">
        <v>1331</v>
      </c>
      <c r="H4101" t="s">
        <v>415</v>
      </c>
      <c r="I4101" t="s">
        <v>225</v>
      </c>
      <c r="J4101" t="s">
        <v>416</v>
      </c>
      <c r="K4101" t="s">
        <v>399</v>
      </c>
      <c r="M4101" t="s">
        <v>228</v>
      </c>
      <c r="N4101" t="s">
        <v>27</v>
      </c>
      <c r="O4101">
        <v>159</v>
      </c>
      <c r="P4101" t="s">
        <v>385</v>
      </c>
      <c r="Q4101"/>
      <c r="T4101" t="s">
        <v>386</v>
      </c>
    </row>
    <row r="4102" spans="2:20" hidden="1" x14ac:dyDescent="0.45">
      <c r="B4102" s="29" t="s">
        <v>32</v>
      </c>
      <c r="F4102" t="s">
        <v>1330</v>
      </c>
      <c r="G4102" t="s">
        <v>1331</v>
      </c>
      <c r="H4102" t="s">
        <v>415</v>
      </c>
      <c r="I4102" t="s">
        <v>225</v>
      </c>
      <c r="J4102" t="s">
        <v>416</v>
      </c>
      <c r="K4102" t="s">
        <v>399</v>
      </c>
      <c r="M4102" t="s">
        <v>228</v>
      </c>
      <c r="N4102" t="s">
        <v>32</v>
      </c>
      <c r="O4102">
        <v>650</v>
      </c>
      <c r="P4102" t="s">
        <v>385</v>
      </c>
      <c r="Q4102"/>
      <c r="T4102" t="s">
        <v>386</v>
      </c>
    </row>
    <row r="4103" spans="2:20" hidden="1" x14ac:dyDescent="0.45">
      <c r="B4103" s="29" t="s">
        <v>25</v>
      </c>
      <c r="F4103" t="s">
        <v>1330</v>
      </c>
      <c r="G4103" t="s">
        <v>1331</v>
      </c>
      <c r="H4103" t="s">
        <v>415</v>
      </c>
      <c r="I4103" t="s">
        <v>225</v>
      </c>
      <c r="J4103" t="s">
        <v>416</v>
      </c>
      <c r="K4103" t="s">
        <v>399</v>
      </c>
      <c r="M4103" t="s">
        <v>228</v>
      </c>
      <c r="N4103" t="s">
        <v>25</v>
      </c>
      <c r="O4103">
        <v>774457</v>
      </c>
      <c r="P4103" t="s">
        <v>385</v>
      </c>
      <c r="Q4103"/>
      <c r="T4103" t="s">
        <v>386</v>
      </c>
    </row>
    <row r="4104" spans="2:20" hidden="1" x14ac:dyDescent="0.45">
      <c r="F4104" t="s">
        <v>1330</v>
      </c>
      <c r="G4104" t="s">
        <v>1331</v>
      </c>
      <c r="H4104" t="s">
        <v>415</v>
      </c>
      <c r="I4104" t="s">
        <v>225</v>
      </c>
      <c r="J4104" t="s">
        <v>416</v>
      </c>
      <c r="K4104" t="s">
        <v>399</v>
      </c>
      <c r="M4104" t="s">
        <v>228</v>
      </c>
      <c r="N4104" t="s">
        <v>236</v>
      </c>
      <c r="O4104">
        <v>159</v>
      </c>
      <c r="P4104" t="s">
        <v>385</v>
      </c>
      <c r="Q4104"/>
      <c r="T4104" t="s">
        <v>386</v>
      </c>
    </row>
    <row r="4105" spans="2:20" hidden="1" x14ac:dyDescent="0.45">
      <c r="B4105" s="29" t="s">
        <v>32</v>
      </c>
      <c r="F4105" t="s">
        <v>1330</v>
      </c>
      <c r="G4105" t="s">
        <v>1331</v>
      </c>
      <c r="H4105" t="s">
        <v>413</v>
      </c>
      <c r="I4105" t="s">
        <v>225</v>
      </c>
      <c r="J4105" t="s">
        <v>414</v>
      </c>
      <c r="K4105" t="s">
        <v>399</v>
      </c>
      <c r="M4105" t="s">
        <v>228</v>
      </c>
      <c r="N4105" t="s">
        <v>32</v>
      </c>
      <c r="O4105">
        <v>568</v>
      </c>
      <c r="P4105" t="s">
        <v>385</v>
      </c>
      <c r="Q4105"/>
      <c r="T4105" t="s">
        <v>386</v>
      </c>
    </row>
    <row r="4106" spans="2:20" hidden="1" x14ac:dyDescent="0.45">
      <c r="B4106" s="29" t="s">
        <v>26</v>
      </c>
      <c r="F4106" t="s">
        <v>1330</v>
      </c>
      <c r="G4106" t="s">
        <v>1331</v>
      </c>
      <c r="H4106" t="s">
        <v>403</v>
      </c>
      <c r="I4106" t="s">
        <v>225</v>
      </c>
      <c r="J4106" t="s">
        <v>393</v>
      </c>
      <c r="K4106" t="s">
        <v>399</v>
      </c>
      <c r="M4106" t="s">
        <v>228</v>
      </c>
      <c r="N4106" t="s">
        <v>26</v>
      </c>
      <c r="O4106">
        <v>7129</v>
      </c>
      <c r="P4106" t="s">
        <v>385</v>
      </c>
      <c r="Q4106"/>
      <c r="T4106" t="s">
        <v>386</v>
      </c>
    </row>
    <row r="4107" spans="2:20" hidden="1" x14ac:dyDescent="0.45">
      <c r="F4107" t="s">
        <v>1330</v>
      </c>
      <c r="G4107" t="s">
        <v>1331</v>
      </c>
      <c r="H4107" t="s">
        <v>402</v>
      </c>
      <c r="I4107" t="s">
        <v>225</v>
      </c>
      <c r="J4107" t="s">
        <v>395</v>
      </c>
      <c r="K4107" t="s">
        <v>399</v>
      </c>
      <c r="M4107" t="s">
        <v>228</v>
      </c>
      <c r="N4107" t="s">
        <v>400</v>
      </c>
      <c r="O4107">
        <v>4</v>
      </c>
      <c r="P4107" t="s">
        <v>385</v>
      </c>
      <c r="Q4107"/>
      <c r="T4107" t="s">
        <v>386</v>
      </c>
    </row>
    <row r="4108" spans="2:20" hidden="1" x14ac:dyDescent="0.45">
      <c r="B4108" s="29" t="s">
        <v>33</v>
      </c>
      <c r="F4108" t="s">
        <v>1330</v>
      </c>
      <c r="G4108" t="s">
        <v>1331</v>
      </c>
      <c r="H4108" t="s">
        <v>402</v>
      </c>
      <c r="I4108" t="s">
        <v>225</v>
      </c>
      <c r="J4108" t="s">
        <v>395</v>
      </c>
      <c r="K4108" t="s">
        <v>399</v>
      </c>
      <c r="M4108" t="s">
        <v>228</v>
      </c>
      <c r="N4108" t="s">
        <v>33</v>
      </c>
      <c r="O4108">
        <v>55</v>
      </c>
      <c r="P4108" t="s">
        <v>385</v>
      </c>
      <c r="Q4108"/>
      <c r="T4108" t="s">
        <v>386</v>
      </c>
    </row>
    <row r="4109" spans="2:20" hidden="1" x14ac:dyDescent="0.45">
      <c r="B4109" s="29" t="s">
        <v>25</v>
      </c>
      <c r="F4109" t="s">
        <v>1330</v>
      </c>
      <c r="G4109" t="s">
        <v>1331</v>
      </c>
      <c r="H4109" t="s">
        <v>412</v>
      </c>
      <c r="I4109" t="s">
        <v>225</v>
      </c>
      <c r="J4109" t="s">
        <v>409</v>
      </c>
      <c r="K4109" t="s">
        <v>399</v>
      </c>
      <c r="M4109" t="s">
        <v>228</v>
      </c>
      <c r="N4109" t="s">
        <v>25</v>
      </c>
      <c r="O4109">
        <v>778282</v>
      </c>
      <c r="P4109" t="s">
        <v>385</v>
      </c>
      <c r="Q4109"/>
      <c r="T4109" t="s">
        <v>386</v>
      </c>
    </row>
    <row r="4110" spans="2:20" hidden="1" x14ac:dyDescent="0.45">
      <c r="B4110" s="29" t="s">
        <v>24</v>
      </c>
      <c r="F4110" t="s">
        <v>1330</v>
      </c>
      <c r="G4110" t="s">
        <v>1331</v>
      </c>
      <c r="H4110" t="s">
        <v>411</v>
      </c>
      <c r="I4110" t="s">
        <v>225</v>
      </c>
      <c r="J4110" t="s">
        <v>405</v>
      </c>
      <c r="K4110" t="s">
        <v>399</v>
      </c>
      <c r="M4110" t="s">
        <v>228</v>
      </c>
      <c r="N4110" t="s">
        <v>261</v>
      </c>
      <c r="P4110" t="s">
        <v>385</v>
      </c>
      <c r="Q4110"/>
      <c r="T4110" t="s">
        <v>386</v>
      </c>
    </row>
    <row r="4111" spans="2:20" hidden="1" x14ac:dyDescent="0.45">
      <c r="B4111" s="29" t="s">
        <v>43</v>
      </c>
      <c r="F4111" t="s">
        <v>1330</v>
      </c>
      <c r="G4111" t="s">
        <v>1331</v>
      </c>
      <c r="H4111" t="s">
        <v>411</v>
      </c>
      <c r="I4111" t="s">
        <v>225</v>
      </c>
      <c r="J4111" t="s">
        <v>405</v>
      </c>
      <c r="K4111" t="s">
        <v>399</v>
      </c>
      <c r="M4111" t="s">
        <v>228</v>
      </c>
      <c r="N4111" t="s">
        <v>28</v>
      </c>
      <c r="P4111" t="s">
        <v>385</v>
      </c>
      <c r="Q4111"/>
      <c r="T4111" t="s">
        <v>386</v>
      </c>
    </row>
    <row r="4112" spans="2:20" hidden="1" x14ac:dyDescent="0.45">
      <c r="B4112" s="29" t="s">
        <v>32</v>
      </c>
      <c r="F4112" t="s">
        <v>1330</v>
      </c>
      <c r="G4112" t="s">
        <v>1331</v>
      </c>
      <c r="H4112" t="s">
        <v>412</v>
      </c>
      <c r="I4112" t="s">
        <v>225</v>
      </c>
      <c r="J4112" t="s">
        <v>409</v>
      </c>
      <c r="K4112" t="s">
        <v>399</v>
      </c>
      <c r="M4112" t="s">
        <v>228</v>
      </c>
      <c r="N4112" t="s">
        <v>32</v>
      </c>
      <c r="O4112">
        <v>468</v>
      </c>
      <c r="P4112" t="s">
        <v>385</v>
      </c>
      <c r="Q4112"/>
      <c r="T4112" t="s">
        <v>386</v>
      </c>
    </row>
    <row r="4113" spans="2:20" hidden="1" x14ac:dyDescent="0.45">
      <c r="F4113" t="s">
        <v>1330</v>
      </c>
      <c r="G4113" t="s">
        <v>1331</v>
      </c>
      <c r="H4113" t="s">
        <v>412</v>
      </c>
      <c r="I4113" t="s">
        <v>225</v>
      </c>
      <c r="J4113" t="s">
        <v>409</v>
      </c>
      <c r="K4113" t="s">
        <v>399</v>
      </c>
      <c r="M4113" t="s">
        <v>228</v>
      </c>
      <c r="N4113" t="s">
        <v>400</v>
      </c>
      <c r="O4113">
        <v>4</v>
      </c>
      <c r="P4113" t="s">
        <v>385</v>
      </c>
      <c r="Q4113"/>
      <c r="T4113" t="s">
        <v>386</v>
      </c>
    </row>
    <row r="4114" spans="2:20" hidden="1" x14ac:dyDescent="0.45">
      <c r="B4114" s="29" t="s">
        <v>30</v>
      </c>
      <c r="F4114" t="s">
        <v>1330</v>
      </c>
      <c r="G4114" t="s">
        <v>1331</v>
      </c>
      <c r="H4114" t="s">
        <v>412</v>
      </c>
      <c r="I4114" t="s">
        <v>225</v>
      </c>
      <c r="J4114" t="s">
        <v>409</v>
      </c>
      <c r="K4114" t="s">
        <v>399</v>
      </c>
      <c r="M4114" t="s">
        <v>228</v>
      </c>
      <c r="N4114" t="s">
        <v>30</v>
      </c>
      <c r="O4114">
        <v>8</v>
      </c>
      <c r="P4114" t="s">
        <v>385</v>
      </c>
      <c r="Q4114"/>
      <c r="T4114" t="s">
        <v>386</v>
      </c>
    </row>
    <row r="4115" spans="2:20" hidden="1" x14ac:dyDescent="0.45">
      <c r="F4115" t="s">
        <v>1330</v>
      </c>
      <c r="G4115" t="s">
        <v>1331</v>
      </c>
      <c r="H4115" t="s">
        <v>417</v>
      </c>
      <c r="I4115" t="s">
        <v>225</v>
      </c>
      <c r="J4115" t="s">
        <v>418</v>
      </c>
      <c r="K4115" t="s">
        <v>399</v>
      </c>
      <c r="M4115" t="s">
        <v>228</v>
      </c>
      <c r="N4115" t="s">
        <v>400</v>
      </c>
      <c r="P4115" t="s">
        <v>385</v>
      </c>
      <c r="Q4115"/>
      <c r="T4115" t="s">
        <v>386</v>
      </c>
    </row>
    <row r="4116" spans="2:20" hidden="1" x14ac:dyDescent="0.45">
      <c r="F4116" t="s">
        <v>1330</v>
      </c>
      <c r="G4116" t="s">
        <v>1331</v>
      </c>
      <c r="H4116" t="s">
        <v>410</v>
      </c>
      <c r="I4116" t="s">
        <v>225</v>
      </c>
      <c r="J4116" t="s">
        <v>407</v>
      </c>
      <c r="K4116" t="s">
        <v>399</v>
      </c>
      <c r="M4116" t="s">
        <v>228</v>
      </c>
      <c r="N4116" t="s">
        <v>400</v>
      </c>
      <c r="P4116" t="s">
        <v>385</v>
      </c>
      <c r="Q4116"/>
      <c r="T4116" t="s">
        <v>386</v>
      </c>
    </row>
    <row r="4117" spans="2:20" hidden="1" x14ac:dyDescent="0.45">
      <c r="B4117" s="29" t="s">
        <v>26</v>
      </c>
      <c r="F4117" t="s">
        <v>1330</v>
      </c>
      <c r="G4117" t="s">
        <v>1331</v>
      </c>
      <c r="H4117" t="s">
        <v>410</v>
      </c>
      <c r="I4117" t="s">
        <v>225</v>
      </c>
      <c r="J4117" t="s">
        <v>407</v>
      </c>
      <c r="K4117" t="s">
        <v>399</v>
      </c>
      <c r="M4117" t="s">
        <v>228</v>
      </c>
      <c r="N4117" t="s">
        <v>26</v>
      </c>
      <c r="P4117" t="s">
        <v>385</v>
      </c>
      <c r="Q4117"/>
      <c r="T4117" t="s">
        <v>386</v>
      </c>
    </row>
    <row r="4118" spans="2:20" hidden="1" x14ac:dyDescent="0.45">
      <c r="B4118" s="29" t="s">
        <v>43</v>
      </c>
      <c r="F4118" t="s">
        <v>1330</v>
      </c>
      <c r="G4118" t="s">
        <v>1331</v>
      </c>
      <c r="H4118" t="s">
        <v>417</v>
      </c>
      <c r="I4118" t="s">
        <v>225</v>
      </c>
      <c r="J4118" t="s">
        <v>418</v>
      </c>
      <c r="K4118" t="s">
        <v>399</v>
      </c>
      <c r="M4118" t="s">
        <v>228</v>
      </c>
      <c r="N4118" t="s">
        <v>28</v>
      </c>
      <c r="P4118" t="s">
        <v>385</v>
      </c>
      <c r="Q4118"/>
      <c r="T4118" t="s">
        <v>386</v>
      </c>
    </row>
    <row r="4119" spans="2:20" hidden="1" x14ac:dyDescent="0.45">
      <c r="F4119" t="s">
        <v>1330</v>
      </c>
      <c r="G4119" t="s">
        <v>1331</v>
      </c>
      <c r="H4119" t="s">
        <v>426</v>
      </c>
      <c r="I4119" t="s">
        <v>225</v>
      </c>
      <c r="J4119" t="s">
        <v>416</v>
      </c>
      <c r="K4119" t="s">
        <v>391</v>
      </c>
      <c r="M4119" t="s">
        <v>228</v>
      </c>
      <c r="N4119" t="s">
        <v>400</v>
      </c>
      <c r="O4119">
        <v>4</v>
      </c>
      <c r="P4119" t="s">
        <v>385</v>
      </c>
      <c r="Q4119"/>
      <c r="T4119" t="s">
        <v>386</v>
      </c>
    </row>
    <row r="4120" spans="2:20" hidden="1" x14ac:dyDescent="0.45">
      <c r="B4120" s="29" t="s">
        <v>33</v>
      </c>
      <c r="F4120" t="s">
        <v>1330</v>
      </c>
      <c r="G4120" t="s">
        <v>1331</v>
      </c>
      <c r="H4120" t="s">
        <v>427</v>
      </c>
      <c r="I4120" t="s">
        <v>225</v>
      </c>
      <c r="J4120" t="s">
        <v>414</v>
      </c>
      <c r="K4120" t="s">
        <v>391</v>
      </c>
      <c r="M4120" t="s">
        <v>228</v>
      </c>
      <c r="N4120" t="s">
        <v>33</v>
      </c>
      <c r="O4120">
        <v>20</v>
      </c>
      <c r="P4120" t="s">
        <v>385</v>
      </c>
      <c r="Q4120"/>
      <c r="T4120" t="s">
        <v>386</v>
      </c>
    </row>
    <row r="4121" spans="2:20" hidden="1" x14ac:dyDescent="0.45">
      <c r="B4121" s="29" t="s">
        <v>34</v>
      </c>
      <c r="F4121" t="s">
        <v>1330</v>
      </c>
      <c r="G4121" t="s">
        <v>1331</v>
      </c>
      <c r="H4121" t="s">
        <v>429</v>
      </c>
      <c r="I4121" t="s">
        <v>225</v>
      </c>
      <c r="J4121" t="s">
        <v>395</v>
      </c>
      <c r="K4121" t="s">
        <v>391</v>
      </c>
      <c r="M4121" t="s">
        <v>228</v>
      </c>
      <c r="N4121" t="s">
        <v>34</v>
      </c>
      <c r="O4121">
        <v>3197</v>
      </c>
      <c r="P4121" t="s">
        <v>387</v>
      </c>
      <c r="Q4121"/>
      <c r="T4121" t="s">
        <v>386</v>
      </c>
    </row>
    <row r="4122" spans="2:20" hidden="1" x14ac:dyDescent="0.45">
      <c r="B4122" s="29" t="s">
        <v>33</v>
      </c>
      <c r="F4122" t="s">
        <v>1330</v>
      </c>
      <c r="G4122" t="s">
        <v>1331</v>
      </c>
      <c r="H4122" t="s">
        <v>429</v>
      </c>
      <c r="I4122" t="s">
        <v>225</v>
      </c>
      <c r="J4122" t="s">
        <v>395</v>
      </c>
      <c r="K4122" t="s">
        <v>391</v>
      </c>
      <c r="M4122" t="s">
        <v>228</v>
      </c>
      <c r="N4122" t="s">
        <v>33</v>
      </c>
      <c r="O4122">
        <v>16</v>
      </c>
      <c r="P4122" t="s">
        <v>385</v>
      </c>
      <c r="Q4122"/>
      <c r="T4122" t="s">
        <v>386</v>
      </c>
    </row>
    <row r="4123" spans="2:20" hidden="1" x14ac:dyDescent="0.45">
      <c r="B4123" s="29" t="s">
        <v>32</v>
      </c>
      <c r="F4123" t="s">
        <v>1330</v>
      </c>
      <c r="G4123" t="s">
        <v>1331</v>
      </c>
      <c r="H4123" t="s">
        <v>430</v>
      </c>
      <c r="I4123" t="s">
        <v>225</v>
      </c>
      <c r="J4123" t="s">
        <v>393</v>
      </c>
      <c r="K4123" t="s">
        <v>391</v>
      </c>
      <c r="M4123" t="s">
        <v>228</v>
      </c>
      <c r="N4123" t="s">
        <v>32</v>
      </c>
      <c r="O4123">
        <v>17284</v>
      </c>
      <c r="P4123" t="s">
        <v>385</v>
      </c>
      <c r="Q4123"/>
      <c r="T4123" t="s">
        <v>386</v>
      </c>
    </row>
    <row r="4124" spans="2:20" hidden="1" x14ac:dyDescent="0.45">
      <c r="B4124" s="29" t="s">
        <v>25</v>
      </c>
      <c r="F4124" t="s">
        <v>1330</v>
      </c>
      <c r="G4124" t="s">
        <v>1331</v>
      </c>
      <c r="H4124" t="s">
        <v>430</v>
      </c>
      <c r="I4124" t="s">
        <v>225</v>
      </c>
      <c r="J4124" t="s">
        <v>393</v>
      </c>
      <c r="K4124" t="s">
        <v>391</v>
      </c>
      <c r="M4124" t="s">
        <v>228</v>
      </c>
      <c r="N4124" t="s">
        <v>25</v>
      </c>
      <c r="O4124">
        <v>621083</v>
      </c>
      <c r="P4124" t="s">
        <v>385</v>
      </c>
      <c r="Q4124"/>
      <c r="T4124" t="s">
        <v>386</v>
      </c>
    </row>
    <row r="4125" spans="2:20" hidden="1" x14ac:dyDescent="0.45">
      <c r="B4125" s="29" t="s">
        <v>24</v>
      </c>
      <c r="F4125" t="s">
        <v>1330</v>
      </c>
      <c r="G4125" t="s">
        <v>1331</v>
      </c>
      <c r="H4125" t="s">
        <v>430</v>
      </c>
      <c r="I4125" t="s">
        <v>225</v>
      </c>
      <c r="J4125" t="s">
        <v>393</v>
      </c>
      <c r="K4125" t="s">
        <v>391</v>
      </c>
      <c r="M4125" t="s">
        <v>228</v>
      </c>
      <c r="N4125" t="s">
        <v>261</v>
      </c>
      <c r="O4125">
        <v>229630</v>
      </c>
      <c r="P4125" t="s">
        <v>385</v>
      </c>
      <c r="Q4125"/>
      <c r="T4125" t="s">
        <v>386</v>
      </c>
    </row>
    <row r="4126" spans="2:20" hidden="1" x14ac:dyDescent="0.45">
      <c r="B4126" s="29" t="s">
        <v>43</v>
      </c>
      <c r="F4126" t="s">
        <v>1330</v>
      </c>
      <c r="G4126" t="s">
        <v>1331</v>
      </c>
      <c r="H4126" t="s">
        <v>408</v>
      </c>
      <c r="I4126" t="s">
        <v>225</v>
      </c>
      <c r="J4126" t="s">
        <v>409</v>
      </c>
      <c r="K4126" t="s">
        <v>391</v>
      </c>
      <c r="M4126" t="s">
        <v>228</v>
      </c>
      <c r="N4126" t="s">
        <v>28</v>
      </c>
      <c r="O4126">
        <v>4278</v>
      </c>
      <c r="P4126" t="s">
        <v>385</v>
      </c>
      <c r="Q4126"/>
      <c r="T4126" t="s">
        <v>386</v>
      </c>
    </row>
    <row r="4127" spans="2:20" hidden="1" x14ac:dyDescent="0.45">
      <c r="B4127" s="29" t="s">
        <v>32</v>
      </c>
      <c r="F4127" t="s">
        <v>1330</v>
      </c>
      <c r="G4127" t="s">
        <v>1331</v>
      </c>
      <c r="H4127" t="s">
        <v>401</v>
      </c>
      <c r="I4127" t="s">
        <v>225</v>
      </c>
      <c r="J4127" t="s">
        <v>384</v>
      </c>
      <c r="K4127" t="s">
        <v>399</v>
      </c>
      <c r="M4127" t="s">
        <v>228</v>
      </c>
      <c r="N4127" t="s">
        <v>32</v>
      </c>
      <c r="O4127">
        <v>710</v>
      </c>
      <c r="P4127" t="s">
        <v>385</v>
      </c>
      <c r="Q4127"/>
      <c r="T4127" t="s">
        <v>386</v>
      </c>
    </row>
    <row r="4128" spans="2:20" hidden="1" x14ac:dyDescent="0.45">
      <c r="B4128" s="29" t="s">
        <v>33</v>
      </c>
      <c r="F4128" t="s">
        <v>1330</v>
      </c>
      <c r="G4128" t="s">
        <v>1331</v>
      </c>
      <c r="H4128" t="s">
        <v>408</v>
      </c>
      <c r="I4128" t="s">
        <v>225</v>
      </c>
      <c r="J4128" t="s">
        <v>409</v>
      </c>
      <c r="K4128" t="s">
        <v>391</v>
      </c>
      <c r="M4128" t="s">
        <v>228</v>
      </c>
      <c r="N4128" t="s">
        <v>33</v>
      </c>
      <c r="O4128">
        <v>20</v>
      </c>
      <c r="P4128" t="s">
        <v>385</v>
      </c>
      <c r="Q4128"/>
      <c r="T4128" t="s">
        <v>386</v>
      </c>
    </row>
    <row r="4129" spans="2:20" hidden="1" x14ac:dyDescent="0.45">
      <c r="F4129" t="s">
        <v>1333</v>
      </c>
      <c r="G4129" t="s">
        <v>1334</v>
      </c>
      <c r="H4129" t="s">
        <v>1225</v>
      </c>
      <c r="I4129" t="s">
        <v>225</v>
      </c>
      <c r="J4129" t="s">
        <v>1226</v>
      </c>
      <c r="K4129" t="s">
        <v>1219</v>
      </c>
      <c r="M4129" t="s">
        <v>228</v>
      </c>
      <c r="N4129" t="s">
        <v>236</v>
      </c>
      <c r="O4129">
        <v>40</v>
      </c>
      <c r="P4129" t="s">
        <v>237</v>
      </c>
      <c r="Q4129"/>
      <c r="R4129">
        <v>20</v>
      </c>
      <c r="S4129">
        <v>80</v>
      </c>
      <c r="T4129" t="s">
        <v>1262</v>
      </c>
    </row>
    <row r="4130" spans="2:20" hidden="1" x14ac:dyDescent="0.45">
      <c r="F4130" t="s">
        <v>1333</v>
      </c>
      <c r="G4130" t="s">
        <v>1334</v>
      </c>
      <c r="H4130" t="s">
        <v>1225</v>
      </c>
      <c r="I4130" t="s">
        <v>225</v>
      </c>
      <c r="J4130" t="s">
        <v>1226</v>
      </c>
      <c r="K4130" t="s">
        <v>1219</v>
      </c>
      <c r="M4130" t="s">
        <v>228</v>
      </c>
      <c r="N4130" t="s">
        <v>236</v>
      </c>
      <c r="O4130">
        <v>40</v>
      </c>
      <c r="P4130" t="s">
        <v>237</v>
      </c>
      <c r="Q4130"/>
      <c r="R4130">
        <v>20</v>
      </c>
      <c r="S4130">
        <v>80</v>
      </c>
      <c r="T4130" t="s">
        <v>1262</v>
      </c>
    </row>
    <row r="4131" spans="2:20" hidden="1" x14ac:dyDescent="0.45">
      <c r="F4131" t="s">
        <v>1333</v>
      </c>
      <c r="G4131" t="s">
        <v>1334</v>
      </c>
      <c r="H4131" t="s">
        <v>1225</v>
      </c>
      <c r="I4131" t="s">
        <v>225</v>
      </c>
      <c r="J4131" t="s">
        <v>1226</v>
      </c>
      <c r="K4131" t="s">
        <v>1219</v>
      </c>
      <c r="M4131" t="s">
        <v>228</v>
      </c>
      <c r="N4131" t="s">
        <v>240</v>
      </c>
      <c r="O4131">
        <v>27</v>
      </c>
      <c r="P4131" t="s">
        <v>234</v>
      </c>
      <c r="Q4131"/>
      <c r="R4131">
        <v>0.5</v>
      </c>
      <c r="S4131">
        <v>118</v>
      </c>
      <c r="T4131" t="s">
        <v>1220</v>
      </c>
    </row>
    <row r="4132" spans="2:20" hidden="1" x14ac:dyDescent="0.45">
      <c r="F4132" t="s">
        <v>1333</v>
      </c>
      <c r="G4132" t="s">
        <v>1334</v>
      </c>
      <c r="H4132" t="s">
        <v>1225</v>
      </c>
      <c r="I4132" t="s">
        <v>225</v>
      </c>
      <c r="J4132" t="s">
        <v>1226</v>
      </c>
      <c r="K4132" t="s">
        <v>1219</v>
      </c>
      <c r="M4132" t="s">
        <v>228</v>
      </c>
      <c r="N4132" t="s">
        <v>236</v>
      </c>
      <c r="O4132">
        <v>40</v>
      </c>
      <c r="P4132" t="s">
        <v>237</v>
      </c>
      <c r="Q4132"/>
      <c r="R4132">
        <v>20</v>
      </c>
      <c r="S4132">
        <v>80</v>
      </c>
      <c r="T4132" t="s">
        <v>1262</v>
      </c>
    </row>
    <row r="4133" spans="2:20" hidden="1" x14ac:dyDescent="0.45">
      <c r="F4133" t="s">
        <v>1333</v>
      </c>
      <c r="G4133" t="s">
        <v>1334</v>
      </c>
      <c r="H4133" t="s">
        <v>1253</v>
      </c>
      <c r="I4133" t="s">
        <v>225</v>
      </c>
      <c r="J4133" t="s">
        <v>1232</v>
      </c>
      <c r="K4133" t="s">
        <v>18</v>
      </c>
      <c r="M4133" t="s">
        <v>228</v>
      </c>
      <c r="N4133" t="s">
        <v>265</v>
      </c>
      <c r="O4133" s="27">
        <v>7.6000000000000004E-5</v>
      </c>
      <c r="P4133" t="s">
        <v>234</v>
      </c>
      <c r="Q4133"/>
      <c r="R4133" s="27">
        <v>3.8000000000000002E-5</v>
      </c>
      <c r="S4133">
        <v>1.4999999999999999E-4</v>
      </c>
      <c r="T4133" t="s">
        <v>1257</v>
      </c>
    </row>
    <row r="4134" spans="2:20" hidden="1" x14ac:dyDescent="0.45">
      <c r="B4134" s="29" t="s">
        <v>30</v>
      </c>
      <c r="F4134" t="s">
        <v>1333</v>
      </c>
      <c r="G4134" t="s">
        <v>1334</v>
      </c>
      <c r="H4134" t="s">
        <v>1225</v>
      </c>
      <c r="I4134" t="s">
        <v>225</v>
      </c>
      <c r="J4134" t="s">
        <v>1226</v>
      </c>
      <c r="K4134" t="s">
        <v>1219</v>
      </c>
      <c r="M4134" t="s">
        <v>228</v>
      </c>
      <c r="N4134" t="s">
        <v>30</v>
      </c>
      <c r="O4134">
        <v>15</v>
      </c>
      <c r="P4134" t="s">
        <v>229</v>
      </c>
      <c r="Q4134"/>
      <c r="R4134">
        <v>6</v>
      </c>
      <c r="S4134">
        <v>39</v>
      </c>
      <c r="T4134" t="s">
        <v>1336</v>
      </c>
    </row>
    <row r="4135" spans="2:20" hidden="1" x14ac:dyDescent="0.45">
      <c r="F4135" t="s">
        <v>1333</v>
      </c>
      <c r="G4135" t="s">
        <v>1334</v>
      </c>
      <c r="H4135" t="s">
        <v>1253</v>
      </c>
      <c r="I4135" t="s">
        <v>225</v>
      </c>
      <c r="J4135" t="s">
        <v>1232</v>
      </c>
      <c r="K4135" t="s">
        <v>18</v>
      </c>
      <c r="M4135" t="s">
        <v>228</v>
      </c>
      <c r="N4135" t="s">
        <v>262</v>
      </c>
      <c r="O4135">
        <v>0.1</v>
      </c>
      <c r="P4135" t="s">
        <v>234</v>
      </c>
      <c r="Q4135"/>
      <c r="R4135">
        <v>1.2999999999999999E-3</v>
      </c>
      <c r="S4135">
        <v>0.68</v>
      </c>
      <c r="T4135" t="s">
        <v>1241</v>
      </c>
    </row>
    <row r="4136" spans="2:20" hidden="1" x14ac:dyDescent="0.45">
      <c r="B4136" s="29" t="s">
        <v>29</v>
      </c>
      <c r="F4136" t="s">
        <v>1333</v>
      </c>
      <c r="G4136" t="s">
        <v>1334</v>
      </c>
      <c r="H4136" t="s">
        <v>1253</v>
      </c>
      <c r="I4136" t="s">
        <v>225</v>
      </c>
      <c r="J4136" t="s">
        <v>1232</v>
      </c>
      <c r="K4136" t="s">
        <v>18</v>
      </c>
      <c r="M4136" t="s">
        <v>228</v>
      </c>
      <c r="N4136" t="s">
        <v>29</v>
      </c>
      <c r="O4136">
        <v>1.4</v>
      </c>
      <c r="P4136" t="s">
        <v>237</v>
      </c>
      <c r="Q4136"/>
      <c r="R4136">
        <v>0.83</v>
      </c>
      <c r="S4136">
        <v>1.95</v>
      </c>
      <c r="T4136" t="s">
        <v>1261</v>
      </c>
    </row>
    <row r="4137" spans="2:20" hidden="1" x14ac:dyDescent="0.45">
      <c r="F4137" t="s">
        <v>1333</v>
      </c>
      <c r="G4137" t="s">
        <v>1334</v>
      </c>
      <c r="H4137" t="s">
        <v>1253</v>
      </c>
      <c r="I4137" t="s">
        <v>225</v>
      </c>
      <c r="J4137" t="s">
        <v>1232</v>
      </c>
      <c r="K4137" t="s">
        <v>18</v>
      </c>
      <c r="M4137" t="s">
        <v>228</v>
      </c>
      <c r="N4137" t="s">
        <v>236</v>
      </c>
      <c r="O4137">
        <v>0.45</v>
      </c>
      <c r="P4137" t="s">
        <v>237</v>
      </c>
      <c r="Q4137"/>
      <c r="R4137">
        <v>0.27</v>
      </c>
      <c r="S4137">
        <v>0.63</v>
      </c>
      <c r="T4137" t="s">
        <v>1261</v>
      </c>
    </row>
    <row r="4138" spans="2:20" hidden="1" x14ac:dyDescent="0.45">
      <c r="B4138" s="29" t="s">
        <v>29</v>
      </c>
      <c r="F4138" t="s">
        <v>1333</v>
      </c>
      <c r="G4138" t="s">
        <v>1334</v>
      </c>
      <c r="H4138" t="s">
        <v>1253</v>
      </c>
      <c r="I4138" t="s">
        <v>225</v>
      </c>
      <c r="J4138" t="s">
        <v>1232</v>
      </c>
      <c r="K4138" t="s">
        <v>18</v>
      </c>
      <c r="M4138" t="s">
        <v>228</v>
      </c>
      <c r="N4138" t="s">
        <v>29</v>
      </c>
      <c r="O4138">
        <v>1.4</v>
      </c>
      <c r="P4138" t="s">
        <v>237</v>
      </c>
      <c r="Q4138"/>
      <c r="R4138">
        <v>0.83</v>
      </c>
      <c r="S4138">
        <v>1.95</v>
      </c>
      <c r="T4138" t="s">
        <v>1261</v>
      </c>
    </row>
    <row r="4139" spans="2:20" hidden="1" x14ac:dyDescent="0.45">
      <c r="F4139" t="s">
        <v>1333</v>
      </c>
      <c r="G4139" t="s">
        <v>1334</v>
      </c>
      <c r="H4139" t="s">
        <v>1225</v>
      </c>
      <c r="I4139" t="s">
        <v>225</v>
      </c>
      <c r="J4139" t="s">
        <v>1226</v>
      </c>
      <c r="K4139" t="s">
        <v>1219</v>
      </c>
      <c r="M4139" t="s">
        <v>228</v>
      </c>
      <c r="N4139" t="s">
        <v>249</v>
      </c>
      <c r="O4139">
        <v>16</v>
      </c>
      <c r="P4139" t="s">
        <v>234</v>
      </c>
      <c r="Q4139"/>
      <c r="R4139">
        <v>8</v>
      </c>
      <c r="S4139">
        <v>32</v>
      </c>
      <c r="T4139" t="s">
        <v>348</v>
      </c>
    </row>
    <row r="4140" spans="2:20" hidden="1" x14ac:dyDescent="0.45">
      <c r="F4140" t="s">
        <v>1333</v>
      </c>
      <c r="G4140" t="s">
        <v>1334</v>
      </c>
      <c r="H4140" t="s">
        <v>1225</v>
      </c>
      <c r="I4140" t="s">
        <v>225</v>
      </c>
      <c r="J4140" t="s">
        <v>1226</v>
      </c>
      <c r="K4140" t="s">
        <v>1219</v>
      </c>
      <c r="M4140" t="s">
        <v>228</v>
      </c>
      <c r="N4140" t="s">
        <v>264</v>
      </c>
      <c r="O4140">
        <v>10</v>
      </c>
      <c r="P4140" t="s">
        <v>234</v>
      </c>
      <c r="Q4140"/>
      <c r="R4140">
        <v>5</v>
      </c>
      <c r="S4140">
        <v>20</v>
      </c>
      <c r="T4140" t="s">
        <v>348</v>
      </c>
    </row>
    <row r="4141" spans="2:20" hidden="1" x14ac:dyDescent="0.45">
      <c r="F4141" t="s">
        <v>1333</v>
      </c>
      <c r="G4141" t="s">
        <v>1334</v>
      </c>
      <c r="H4141" t="s">
        <v>1225</v>
      </c>
      <c r="I4141" t="s">
        <v>225</v>
      </c>
      <c r="J4141" t="s">
        <v>1226</v>
      </c>
      <c r="K4141" t="s">
        <v>1219</v>
      </c>
      <c r="M4141" t="s">
        <v>228</v>
      </c>
      <c r="N4141" t="s">
        <v>358</v>
      </c>
      <c r="O4141">
        <v>5</v>
      </c>
      <c r="P4141" t="s">
        <v>234</v>
      </c>
      <c r="Q4141"/>
      <c r="R4141">
        <v>2</v>
      </c>
      <c r="S4141">
        <v>10</v>
      </c>
      <c r="T4141" t="s">
        <v>348</v>
      </c>
    </row>
    <row r="4142" spans="2:20" hidden="1" x14ac:dyDescent="0.45">
      <c r="F4142" t="s">
        <v>1333</v>
      </c>
      <c r="G4142" t="s">
        <v>1334</v>
      </c>
      <c r="H4142" t="s">
        <v>1225</v>
      </c>
      <c r="I4142" t="s">
        <v>225</v>
      </c>
      <c r="J4142" t="s">
        <v>1226</v>
      </c>
      <c r="K4142" t="s">
        <v>1219</v>
      </c>
      <c r="M4142" t="s">
        <v>228</v>
      </c>
      <c r="N4142" t="s">
        <v>358</v>
      </c>
      <c r="O4142">
        <v>5</v>
      </c>
      <c r="P4142" t="s">
        <v>234</v>
      </c>
      <c r="Q4142"/>
      <c r="R4142">
        <v>2</v>
      </c>
      <c r="S4142">
        <v>10</v>
      </c>
      <c r="T4142" t="s">
        <v>348</v>
      </c>
    </row>
    <row r="4143" spans="2:20" hidden="1" x14ac:dyDescent="0.45">
      <c r="B4143" s="29" t="s">
        <v>24</v>
      </c>
      <c r="F4143" t="s">
        <v>1333</v>
      </c>
      <c r="G4143" t="s">
        <v>1334</v>
      </c>
      <c r="H4143" t="s">
        <v>1225</v>
      </c>
      <c r="I4143" t="s">
        <v>225</v>
      </c>
      <c r="J4143" t="s">
        <v>1226</v>
      </c>
      <c r="K4143" t="s">
        <v>1219</v>
      </c>
      <c r="M4143" t="s">
        <v>228</v>
      </c>
      <c r="N4143" t="s">
        <v>261</v>
      </c>
      <c r="O4143">
        <v>12</v>
      </c>
      <c r="P4143" t="s">
        <v>237</v>
      </c>
      <c r="Q4143"/>
      <c r="R4143">
        <v>5</v>
      </c>
      <c r="S4143">
        <v>300</v>
      </c>
      <c r="T4143" t="s">
        <v>1335</v>
      </c>
    </row>
    <row r="4144" spans="2:20" hidden="1" x14ac:dyDescent="0.45">
      <c r="F4144" t="s">
        <v>1333</v>
      </c>
      <c r="G4144" t="s">
        <v>1334</v>
      </c>
      <c r="H4144" t="s">
        <v>1225</v>
      </c>
      <c r="I4144" t="s">
        <v>225</v>
      </c>
      <c r="J4144" t="s">
        <v>1226</v>
      </c>
      <c r="K4144" t="s">
        <v>1219</v>
      </c>
      <c r="M4144" t="s">
        <v>228</v>
      </c>
      <c r="N4144" t="s">
        <v>264</v>
      </c>
      <c r="O4144">
        <v>10</v>
      </c>
      <c r="P4144" t="s">
        <v>234</v>
      </c>
      <c r="Q4144"/>
      <c r="R4144">
        <v>5</v>
      </c>
      <c r="S4144">
        <v>20</v>
      </c>
      <c r="T4144" t="s">
        <v>348</v>
      </c>
    </row>
    <row r="4145" spans="2:20" hidden="1" x14ac:dyDescent="0.45">
      <c r="F4145" t="s">
        <v>1333</v>
      </c>
      <c r="G4145" t="s">
        <v>1334</v>
      </c>
      <c r="H4145" t="s">
        <v>1225</v>
      </c>
      <c r="I4145" t="s">
        <v>225</v>
      </c>
      <c r="J4145" t="s">
        <v>1226</v>
      </c>
      <c r="K4145" t="s">
        <v>1219</v>
      </c>
      <c r="M4145" t="s">
        <v>228</v>
      </c>
      <c r="N4145" t="s">
        <v>267</v>
      </c>
      <c r="O4145">
        <v>512</v>
      </c>
      <c r="P4145" t="s">
        <v>234</v>
      </c>
      <c r="Q4145"/>
      <c r="R4145">
        <v>80</v>
      </c>
      <c r="S4145">
        <v>1300</v>
      </c>
      <c r="T4145" t="s">
        <v>1220</v>
      </c>
    </row>
    <row r="4146" spans="2:20" hidden="1" x14ac:dyDescent="0.45">
      <c r="F4146" t="s">
        <v>1333</v>
      </c>
      <c r="G4146" t="s">
        <v>1334</v>
      </c>
      <c r="H4146" t="s">
        <v>1225</v>
      </c>
      <c r="I4146" t="s">
        <v>225</v>
      </c>
      <c r="J4146" t="s">
        <v>1226</v>
      </c>
      <c r="K4146" t="s">
        <v>1219</v>
      </c>
      <c r="M4146" t="s">
        <v>228</v>
      </c>
      <c r="N4146" t="s">
        <v>267</v>
      </c>
      <c r="O4146">
        <v>512</v>
      </c>
      <c r="P4146" t="s">
        <v>234</v>
      </c>
      <c r="Q4146"/>
      <c r="R4146">
        <v>80</v>
      </c>
      <c r="S4146">
        <v>1300</v>
      </c>
      <c r="T4146" t="s">
        <v>1220</v>
      </c>
    </row>
    <row r="4147" spans="2:20" hidden="1" x14ac:dyDescent="0.45">
      <c r="B4147" s="29" t="s">
        <v>29</v>
      </c>
      <c r="F4147" t="s">
        <v>1333</v>
      </c>
      <c r="G4147" t="s">
        <v>1334</v>
      </c>
      <c r="H4147" t="s">
        <v>1225</v>
      </c>
      <c r="I4147" t="s">
        <v>225</v>
      </c>
      <c r="J4147" t="s">
        <v>1226</v>
      </c>
      <c r="K4147" t="s">
        <v>1219</v>
      </c>
      <c r="M4147" t="s">
        <v>228</v>
      </c>
      <c r="N4147" t="s">
        <v>29</v>
      </c>
      <c r="O4147">
        <v>11</v>
      </c>
      <c r="P4147" t="s">
        <v>237</v>
      </c>
      <c r="Q4147"/>
      <c r="R4147">
        <v>8</v>
      </c>
      <c r="S4147">
        <v>40</v>
      </c>
      <c r="T4147" t="s">
        <v>1233</v>
      </c>
    </row>
    <row r="4148" spans="2:20" hidden="1" x14ac:dyDescent="0.45">
      <c r="F4148" t="s">
        <v>1333</v>
      </c>
      <c r="G4148" t="s">
        <v>1334</v>
      </c>
      <c r="H4148" t="s">
        <v>1225</v>
      </c>
      <c r="I4148" t="s">
        <v>225</v>
      </c>
      <c r="J4148" t="s">
        <v>1226</v>
      </c>
      <c r="K4148" t="s">
        <v>1219</v>
      </c>
      <c r="M4148" t="s">
        <v>228</v>
      </c>
      <c r="N4148" t="s">
        <v>253</v>
      </c>
      <c r="O4148">
        <v>13</v>
      </c>
      <c r="P4148" t="s">
        <v>234</v>
      </c>
      <c r="Q4148"/>
      <c r="R4148">
        <v>0.5</v>
      </c>
      <c r="S4148">
        <v>87</v>
      </c>
      <c r="T4148" t="s">
        <v>1228</v>
      </c>
    </row>
    <row r="4149" spans="2:20" hidden="1" x14ac:dyDescent="0.45">
      <c r="F4149" t="s">
        <v>1333</v>
      </c>
      <c r="G4149" t="s">
        <v>1334</v>
      </c>
      <c r="H4149" t="s">
        <v>1225</v>
      </c>
      <c r="I4149" t="s">
        <v>225</v>
      </c>
      <c r="J4149" t="s">
        <v>1226</v>
      </c>
      <c r="K4149" t="s">
        <v>1219</v>
      </c>
      <c r="M4149" t="s">
        <v>228</v>
      </c>
      <c r="N4149" t="s">
        <v>253</v>
      </c>
      <c r="O4149">
        <v>13</v>
      </c>
      <c r="P4149" t="s">
        <v>234</v>
      </c>
      <c r="Q4149"/>
      <c r="R4149">
        <v>0.5</v>
      </c>
      <c r="S4149">
        <v>87</v>
      </c>
      <c r="T4149" t="s">
        <v>1228</v>
      </c>
    </row>
    <row r="4150" spans="2:20" hidden="1" x14ac:dyDescent="0.45">
      <c r="F4150" t="s">
        <v>1333</v>
      </c>
      <c r="G4150" t="s">
        <v>1334</v>
      </c>
      <c r="H4150" t="s">
        <v>1225</v>
      </c>
      <c r="I4150" t="s">
        <v>225</v>
      </c>
      <c r="J4150" t="s">
        <v>1226</v>
      </c>
      <c r="K4150" t="s">
        <v>1219</v>
      </c>
      <c r="M4150" t="s">
        <v>228</v>
      </c>
      <c r="N4150" t="s">
        <v>272</v>
      </c>
      <c r="O4150">
        <v>4</v>
      </c>
      <c r="P4150" t="s">
        <v>234</v>
      </c>
      <c r="Q4150"/>
      <c r="R4150">
        <v>2</v>
      </c>
      <c r="S4150">
        <v>8</v>
      </c>
      <c r="T4150" t="s">
        <v>348</v>
      </c>
    </row>
    <row r="4151" spans="2:20" hidden="1" x14ac:dyDescent="0.45">
      <c r="F4151" t="s">
        <v>1333</v>
      </c>
      <c r="G4151" t="s">
        <v>1334</v>
      </c>
      <c r="H4151" t="s">
        <v>443</v>
      </c>
      <c r="I4151" t="s">
        <v>225</v>
      </c>
      <c r="J4151" t="s">
        <v>1235</v>
      </c>
      <c r="K4151" t="s">
        <v>18</v>
      </c>
      <c r="M4151" t="s">
        <v>228</v>
      </c>
      <c r="N4151" t="s">
        <v>246</v>
      </c>
      <c r="O4151">
        <v>0.5</v>
      </c>
      <c r="P4151" t="s">
        <v>247</v>
      </c>
      <c r="Q4151"/>
      <c r="R4151">
        <v>0.3</v>
      </c>
      <c r="S4151">
        <v>0.8</v>
      </c>
      <c r="T4151" t="s">
        <v>1269</v>
      </c>
    </row>
    <row r="4152" spans="2:20" hidden="1" x14ac:dyDescent="0.45">
      <c r="F4152" t="s">
        <v>1333</v>
      </c>
      <c r="G4152" t="s">
        <v>1334</v>
      </c>
      <c r="H4152" t="s">
        <v>443</v>
      </c>
      <c r="I4152" t="s">
        <v>225</v>
      </c>
      <c r="J4152" t="s">
        <v>1235</v>
      </c>
      <c r="K4152" t="s">
        <v>18</v>
      </c>
      <c r="M4152" t="s">
        <v>228</v>
      </c>
      <c r="N4152" t="s">
        <v>303</v>
      </c>
      <c r="O4152">
        <v>1.0999999999999999E-2</v>
      </c>
      <c r="P4152" t="s">
        <v>234</v>
      </c>
      <c r="Q4152"/>
      <c r="R4152">
        <v>3.7000000000000002E-3</v>
      </c>
      <c r="S4152">
        <v>3.4000000000000002E-2</v>
      </c>
      <c r="T4152" t="s">
        <v>1254</v>
      </c>
    </row>
    <row r="4153" spans="2:20" hidden="1" x14ac:dyDescent="0.45">
      <c r="F4153" t="s">
        <v>1333</v>
      </c>
      <c r="G4153" t="s">
        <v>1334</v>
      </c>
      <c r="H4153" t="s">
        <v>443</v>
      </c>
      <c r="I4153" t="s">
        <v>225</v>
      </c>
      <c r="J4153" t="s">
        <v>1235</v>
      </c>
      <c r="K4153" t="s">
        <v>18</v>
      </c>
      <c r="M4153" t="s">
        <v>228</v>
      </c>
      <c r="N4153" t="s">
        <v>249</v>
      </c>
      <c r="O4153">
        <v>0.84</v>
      </c>
      <c r="P4153" t="s">
        <v>257</v>
      </c>
      <c r="Q4153"/>
      <c r="R4153">
        <v>0.28000000000000003</v>
      </c>
      <c r="S4153">
        <v>0.84</v>
      </c>
      <c r="T4153" t="s">
        <v>1254</v>
      </c>
    </row>
    <row r="4154" spans="2:20" hidden="1" x14ac:dyDescent="0.45">
      <c r="F4154" t="s">
        <v>1333</v>
      </c>
      <c r="G4154" t="s">
        <v>1334</v>
      </c>
      <c r="H4154" t="s">
        <v>443</v>
      </c>
      <c r="I4154" t="s">
        <v>225</v>
      </c>
      <c r="J4154" t="s">
        <v>1235</v>
      </c>
      <c r="K4154" t="s">
        <v>18</v>
      </c>
      <c r="M4154" t="s">
        <v>228</v>
      </c>
      <c r="N4154" t="s">
        <v>279</v>
      </c>
      <c r="O4154">
        <v>5.1000000000000004E-4</v>
      </c>
      <c r="P4154" t="s">
        <v>234</v>
      </c>
      <c r="Q4154"/>
      <c r="R4154">
        <v>2.5999999999999998E-4</v>
      </c>
      <c r="S4154">
        <v>1E-3</v>
      </c>
      <c r="T4154" t="s">
        <v>1257</v>
      </c>
    </row>
    <row r="4155" spans="2:20" hidden="1" x14ac:dyDescent="0.45">
      <c r="F4155" t="s">
        <v>1333</v>
      </c>
      <c r="G4155" t="s">
        <v>1334</v>
      </c>
      <c r="H4155" t="s">
        <v>443</v>
      </c>
      <c r="I4155" t="s">
        <v>225</v>
      </c>
      <c r="J4155" t="s">
        <v>1235</v>
      </c>
      <c r="K4155" t="s">
        <v>18</v>
      </c>
      <c r="M4155" t="s">
        <v>228</v>
      </c>
      <c r="N4155" t="s">
        <v>265</v>
      </c>
      <c r="O4155" s="27">
        <v>7.6000000000000004E-5</v>
      </c>
      <c r="P4155" t="s">
        <v>234</v>
      </c>
      <c r="Q4155"/>
      <c r="R4155" s="27">
        <v>3.8000000000000002E-5</v>
      </c>
      <c r="S4155">
        <v>1.4999999999999999E-4</v>
      </c>
      <c r="T4155" t="s">
        <v>1257</v>
      </c>
    </row>
    <row r="4156" spans="2:20" hidden="1" x14ac:dyDescent="0.45">
      <c r="F4156" t="s">
        <v>1333</v>
      </c>
      <c r="G4156" t="s">
        <v>1334</v>
      </c>
      <c r="H4156" t="s">
        <v>443</v>
      </c>
      <c r="I4156" t="s">
        <v>225</v>
      </c>
      <c r="J4156" t="s">
        <v>1235</v>
      </c>
      <c r="K4156" t="s">
        <v>18</v>
      </c>
      <c r="M4156" t="s">
        <v>228</v>
      </c>
      <c r="N4156" t="s">
        <v>242</v>
      </c>
      <c r="O4156">
        <v>7.6000000000000004E-4</v>
      </c>
      <c r="P4156" t="s">
        <v>234</v>
      </c>
      <c r="Q4156"/>
      <c r="R4156">
        <v>3.8000000000000002E-4</v>
      </c>
      <c r="S4156">
        <v>1.5E-3</v>
      </c>
      <c r="T4156" t="s">
        <v>1257</v>
      </c>
    </row>
    <row r="4157" spans="2:20" hidden="1" x14ac:dyDescent="0.45">
      <c r="F4157" t="s">
        <v>1333</v>
      </c>
      <c r="G4157" t="s">
        <v>1334</v>
      </c>
      <c r="H4157" t="s">
        <v>443</v>
      </c>
      <c r="I4157" t="s">
        <v>225</v>
      </c>
      <c r="J4157" t="s">
        <v>1235</v>
      </c>
      <c r="K4157" t="s">
        <v>18</v>
      </c>
      <c r="M4157" t="s">
        <v>228</v>
      </c>
      <c r="N4157" t="s">
        <v>242</v>
      </c>
      <c r="O4157">
        <v>7.6000000000000004E-4</v>
      </c>
      <c r="P4157" t="s">
        <v>234</v>
      </c>
      <c r="Q4157"/>
      <c r="R4157">
        <v>3.8000000000000002E-4</v>
      </c>
      <c r="S4157">
        <v>1.5E-3</v>
      </c>
      <c r="T4157" t="s">
        <v>1257</v>
      </c>
    </row>
    <row r="4158" spans="2:20" hidden="1" x14ac:dyDescent="0.45">
      <c r="F4158" t="s">
        <v>1333</v>
      </c>
      <c r="G4158" t="s">
        <v>1334</v>
      </c>
      <c r="H4158" t="s">
        <v>443</v>
      </c>
      <c r="I4158" t="s">
        <v>225</v>
      </c>
      <c r="J4158" t="s">
        <v>1235</v>
      </c>
      <c r="K4158" t="s">
        <v>18</v>
      </c>
      <c r="M4158" t="s">
        <v>228</v>
      </c>
      <c r="N4158" t="s">
        <v>233</v>
      </c>
      <c r="O4158">
        <v>0.12</v>
      </c>
      <c r="P4158" t="s">
        <v>234</v>
      </c>
      <c r="Q4158"/>
      <c r="R4158">
        <v>0.06</v>
      </c>
      <c r="S4158">
        <v>0.24</v>
      </c>
      <c r="T4158" t="s">
        <v>1257</v>
      </c>
    </row>
    <row r="4159" spans="2:20" hidden="1" x14ac:dyDescent="0.45">
      <c r="B4159" s="29" t="s">
        <v>27</v>
      </c>
      <c r="F4159" t="s">
        <v>1333</v>
      </c>
      <c r="G4159" t="s">
        <v>1334</v>
      </c>
      <c r="H4159" t="s">
        <v>1267</v>
      </c>
      <c r="I4159" t="s">
        <v>225</v>
      </c>
      <c r="J4159" t="s">
        <v>226</v>
      </c>
      <c r="K4159" t="s">
        <v>18</v>
      </c>
      <c r="M4159" t="s">
        <v>228</v>
      </c>
      <c r="N4159" t="s">
        <v>27</v>
      </c>
      <c r="O4159">
        <v>0.2</v>
      </c>
      <c r="P4159" t="s">
        <v>237</v>
      </c>
      <c r="Q4159"/>
      <c r="R4159">
        <v>0.12</v>
      </c>
      <c r="S4159">
        <v>0.28000000000000003</v>
      </c>
      <c r="T4159" t="s">
        <v>1246</v>
      </c>
    </row>
    <row r="4160" spans="2:20" hidden="1" x14ac:dyDescent="0.45">
      <c r="B4160" s="29" t="s">
        <v>29</v>
      </c>
      <c r="F4160" t="s">
        <v>1333</v>
      </c>
      <c r="G4160" t="s">
        <v>1334</v>
      </c>
      <c r="H4160" t="s">
        <v>1267</v>
      </c>
      <c r="I4160" t="s">
        <v>225</v>
      </c>
      <c r="J4160" t="s">
        <v>226</v>
      </c>
      <c r="K4160" t="s">
        <v>18</v>
      </c>
      <c r="M4160" t="s">
        <v>228</v>
      </c>
      <c r="N4160" t="s">
        <v>29</v>
      </c>
      <c r="O4160">
        <v>0.5</v>
      </c>
      <c r="P4160" t="s">
        <v>237</v>
      </c>
      <c r="Q4160"/>
      <c r="R4160">
        <v>0.3</v>
      </c>
      <c r="S4160">
        <v>0.7</v>
      </c>
      <c r="T4160" t="s">
        <v>1246</v>
      </c>
    </row>
    <row r="4161" spans="2:20" hidden="1" x14ac:dyDescent="0.45">
      <c r="B4161" s="29" t="s">
        <v>25</v>
      </c>
      <c r="F4161" t="s">
        <v>1333</v>
      </c>
      <c r="G4161" t="s">
        <v>1334</v>
      </c>
      <c r="H4161" t="s">
        <v>1267</v>
      </c>
      <c r="I4161" t="s">
        <v>225</v>
      </c>
      <c r="J4161" t="s">
        <v>226</v>
      </c>
      <c r="K4161" t="s">
        <v>18</v>
      </c>
      <c r="M4161" t="s">
        <v>228</v>
      </c>
      <c r="N4161" t="s">
        <v>25</v>
      </c>
      <c r="O4161">
        <v>4.8</v>
      </c>
      <c r="P4161" t="s">
        <v>237</v>
      </c>
      <c r="Q4161"/>
      <c r="R4161">
        <v>1.8</v>
      </c>
      <c r="S4161">
        <v>42</v>
      </c>
      <c r="T4161" t="s">
        <v>1241</v>
      </c>
    </row>
    <row r="4162" spans="2:20" hidden="1" x14ac:dyDescent="0.45">
      <c r="F4162" t="s">
        <v>1333</v>
      </c>
      <c r="G4162" t="s">
        <v>1334</v>
      </c>
      <c r="H4162" t="s">
        <v>1225</v>
      </c>
      <c r="I4162" t="s">
        <v>225</v>
      </c>
      <c r="J4162" t="s">
        <v>1226</v>
      </c>
      <c r="K4162" t="s">
        <v>1219</v>
      </c>
      <c r="M4162" t="s">
        <v>228</v>
      </c>
      <c r="N4162" t="s">
        <v>303</v>
      </c>
      <c r="O4162">
        <v>0.5</v>
      </c>
      <c r="P4162" t="s">
        <v>234</v>
      </c>
      <c r="Q4162"/>
      <c r="R4162">
        <v>0.25</v>
      </c>
      <c r="S4162">
        <v>1.1000000000000001</v>
      </c>
      <c r="T4162" t="s">
        <v>350</v>
      </c>
    </row>
    <row r="4163" spans="2:20" hidden="1" x14ac:dyDescent="0.45">
      <c r="F4163" t="s">
        <v>1333</v>
      </c>
      <c r="G4163" t="s">
        <v>1334</v>
      </c>
      <c r="H4163" t="s">
        <v>443</v>
      </c>
      <c r="I4163" t="s">
        <v>225</v>
      </c>
      <c r="J4163" t="s">
        <v>1235</v>
      </c>
      <c r="K4163" t="s">
        <v>18</v>
      </c>
      <c r="M4163" t="s">
        <v>228</v>
      </c>
      <c r="N4163" t="s">
        <v>272</v>
      </c>
      <c r="O4163">
        <v>0.84</v>
      </c>
      <c r="P4163" t="s">
        <v>257</v>
      </c>
      <c r="Q4163"/>
      <c r="R4163">
        <v>0.28000000000000003</v>
      </c>
      <c r="S4163">
        <v>0.84</v>
      </c>
      <c r="T4163" t="s">
        <v>1254</v>
      </c>
    </row>
    <row r="4164" spans="2:20" hidden="1" x14ac:dyDescent="0.45">
      <c r="F4164" t="s">
        <v>1333</v>
      </c>
      <c r="G4164" t="s">
        <v>1334</v>
      </c>
      <c r="H4164" t="s">
        <v>443</v>
      </c>
      <c r="I4164" t="s">
        <v>225</v>
      </c>
      <c r="J4164" t="s">
        <v>1235</v>
      </c>
      <c r="K4164" t="s">
        <v>18</v>
      </c>
      <c r="M4164" t="s">
        <v>228</v>
      </c>
      <c r="N4164" t="s">
        <v>358</v>
      </c>
      <c r="O4164">
        <v>0.84</v>
      </c>
      <c r="P4164" t="s">
        <v>257</v>
      </c>
      <c r="Q4164"/>
      <c r="R4164">
        <v>0.28000000000000003</v>
      </c>
      <c r="S4164">
        <v>0.84</v>
      </c>
      <c r="T4164" t="s">
        <v>1254</v>
      </c>
    </row>
    <row r="4165" spans="2:20" hidden="1" x14ac:dyDescent="0.45">
      <c r="F4165" t="s">
        <v>1333</v>
      </c>
      <c r="G4165" t="s">
        <v>1334</v>
      </c>
      <c r="H4165" t="s">
        <v>443</v>
      </c>
      <c r="I4165" t="s">
        <v>225</v>
      </c>
      <c r="J4165" t="s">
        <v>1235</v>
      </c>
      <c r="K4165" t="s">
        <v>18</v>
      </c>
      <c r="M4165" t="s">
        <v>228</v>
      </c>
      <c r="N4165" t="s">
        <v>262</v>
      </c>
      <c r="O4165">
        <v>0.1</v>
      </c>
      <c r="P4165" t="s">
        <v>234</v>
      </c>
      <c r="Q4165"/>
      <c r="R4165">
        <v>1.2999999999999999E-3</v>
      </c>
      <c r="S4165">
        <v>0.68</v>
      </c>
      <c r="T4165" t="s">
        <v>1241</v>
      </c>
    </row>
    <row r="4166" spans="2:20" hidden="1" x14ac:dyDescent="0.45">
      <c r="F4166" t="s">
        <v>1333</v>
      </c>
      <c r="G4166" t="s">
        <v>1334</v>
      </c>
      <c r="H4166" t="s">
        <v>1253</v>
      </c>
      <c r="I4166" t="s">
        <v>225</v>
      </c>
      <c r="J4166" t="s">
        <v>1232</v>
      </c>
      <c r="K4166" t="s">
        <v>18</v>
      </c>
      <c r="M4166" t="s">
        <v>228</v>
      </c>
      <c r="N4166" t="s">
        <v>249</v>
      </c>
      <c r="O4166">
        <v>0.84</v>
      </c>
      <c r="P4166" t="s">
        <v>257</v>
      </c>
      <c r="Q4166"/>
      <c r="R4166">
        <v>0.28000000000000003</v>
      </c>
      <c r="S4166">
        <v>0.84</v>
      </c>
      <c r="T4166" t="s">
        <v>1254</v>
      </c>
    </row>
    <row r="4167" spans="2:20" hidden="1" x14ac:dyDescent="0.45">
      <c r="F4167" t="s">
        <v>1333</v>
      </c>
      <c r="G4167" t="s">
        <v>1334</v>
      </c>
      <c r="H4167" t="s">
        <v>1253</v>
      </c>
      <c r="I4167" t="s">
        <v>225</v>
      </c>
      <c r="J4167" t="s">
        <v>1232</v>
      </c>
      <c r="K4167" t="s">
        <v>18</v>
      </c>
      <c r="M4167" t="s">
        <v>228</v>
      </c>
      <c r="N4167" t="s">
        <v>303</v>
      </c>
      <c r="O4167">
        <v>1.0999999999999999E-2</v>
      </c>
      <c r="P4167" t="s">
        <v>234</v>
      </c>
      <c r="Q4167"/>
      <c r="R4167">
        <v>3.7000000000000002E-3</v>
      </c>
      <c r="S4167">
        <v>3.4000000000000002E-2</v>
      </c>
      <c r="T4167" t="s">
        <v>1254</v>
      </c>
    </row>
    <row r="4168" spans="2:20" hidden="1" x14ac:dyDescent="0.45">
      <c r="F4168" t="s">
        <v>1333</v>
      </c>
      <c r="G4168" t="s">
        <v>1334</v>
      </c>
      <c r="H4168" t="s">
        <v>1253</v>
      </c>
      <c r="I4168" t="s">
        <v>225</v>
      </c>
      <c r="J4168" t="s">
        <v>1232</v>
      </c>
      <c r="K4168" t="s">
        <v>18</v>
      </c>
      <c r="M4168" t="s">
        <v>228</v>
      </c>
      <c r="N4168" t="s">
        <v>279</v>
      </c>
      <c r="O4168">
        <v>5.1000000000000004E-4</v>
      </c>
      <c r="P4168" t="s">
        <v>234</v>
      </c>
      <c r="Q4168"/>
      <c r="R4168">
        <v>2.5999999999999998E-4</v>
      </c>
      <c r="S4168">
        <v>1E-3</v>
      </c>
      <c r="T4168" t="s">
        <v>1257</v>
      </c>
    </row>
    <row r="4169" spans="2:20" hidden="1" x14ac:dyDescent="0.45">
      <c r="F4169" t="s">
        <v>1333</v>
      </c>
      <c r="G4169" t="s">
        <v>1334</v>
      </c>
      <c r="H4169" t="s">
        <v>1253</v>
      </c>
      <c r="I4169" t="s">
        <v>225</v>
      </c>
      <c r="J4169" t="s">
        <v>1232</v>
      </c>
      <c r="K4169" t="s">
        <v>18</v>
      </c>
      <c r="M4169" t="s">
        <v>228</v>
      </c>
      <c r="N4169" t="s">
        <v>279</v>
      </c>
      <c r="O4169">
        <v>5.1000000000000004E-4</v>
      </c>
      <c r="P4169" t="s">
        <v>234</v>
      </c>
      <c r="Q4169"/>
      <c r="R4169">
        <v>2.5999999999999998E-4</v>
      </c>
      <c r="S4169">
        <v>1E-3</v>
      </c>
      <c r="T4169" t="s">
        <v>1257</v>
      </c>
    </row>
    <row r="4170" spans="2:20" hidden="1" x14ac:dyDescent="0.45">
      <c r="F4170" t="s">
        <v>1333</v>
      </c>
      <c r="G4170" t="s">
        <v>1334</v>
      </c>
      <c r="H4170" t="s">
        <v>1253</v>
      </c>
      <c r="I4170" t="s">
        <v>225</v>
      </c>
      <c r="J4170" t="s">
        <v>1232</v>
      </c>
      <c r="K4170" t="s">
        <v>18</v>
      </c>
      <c r="M4170" t="s">
        <v>228</v>
      </c>
      <c r="N4170" t="s">
        <v>264</v>
      </c>
      <c r="O4170">
        <v>0.56000000000000005</v>
      </c>
      <c r="P4170" t="s">
        <v>257</v>
      </c>
      <c r="Q4170"/>
      <c r="R4170">
        <v>0.19</v>
      </c>
      <c r="S4170">
        <v>0.56000000000000005</v>
      </c>
      <c r="T4170" t="s">
        <v>1254</v>
      </c>
    </row>
    <row r="4171" spans="2:20" hidden="1" x14ac:dyDescent="0.45">
      <c r="F4171" t="s">
        <v>1333</v>
      </c>
      <c r="G4171" t="s">
        <v>1334</v>
      </c>
      <c r="H4171" t="s">
        <v>443</v>
      </c>
      <c r="I4171" t="s">
        <v>225</v>
      </c>
      <c r="J4171" t="s">
        <v>1235</v>
      </c>
      <c r="K4171" t="s">
        <v>18</v>
      </c>
      <c r="M4171" t="s">
        <v>228</v>
      </c>
      <c r="N4171" t="s">
        <v>253</v>
      </c>
      <c r="O4171">
        <v>2.5000000000000001E-4</v>
      </c>
      <c r="P4171" t="s">
        <v>234</v>
      </c>
      <c r="Q4171"/>
      <c r="R4171">
        <v>1.2999999999999999E-4</v>
      </c>
      <c r="S4171">
        <v>5.0000000000000001E-4</v>
      </c>
      <c r="T4171" t="s">
        <v>1257</v>
      </c>
    </row>
    <row r="4172" spans="2:20" hidden="1" x14ac:dyDescent="0.45">
      <c r="F4172" t="s">
        <v>1333</v>
      </c>
      <c r="G4172" t="s">
        <v>1334</v>
      </c>
      <c r="H4172" t="s">
        <v>443</v>
      </c>
      <c r="I4172" t="s">
        <v>225</v>
      </c>
      <c r="J4172" t="s">
        <v>1235</v>
      </c>
      <c r="K4172" t="s">
        <v>18</v>
      </c>
      <c r="M4172" t="s">
        <v>228</v>
      </c>
      <c r="N4172" t="s">
        <v>253</v>
      </c>
      <c r="O4172">
        <v>2.5000000000000001E-4</v>
      </c>
      <c r="P4172" t="s">
        <v>234</v>
      </c>
      <c r="Q4172"/>
      <c r="R4172">
        <v>1.2999999999999999E-4</v>
      </c>
      <c r="S4172">
        <v>5.0000000000000001E-4</v>
      </c>
      <c r="T4172" t="s">
        <v>1257</v>
      </c>
    </row>
    <row r="4173" spans="2:20" hidden="1" x14ac:dyDescent="0.45">
      <c r="B4173" s="29" t="s">
        <v>25</v>
      </c>
      <c r="F4173" t="s">
        <v>1333</v>
      </c>
      <c r="G4173" t="s">
        <v>1334</v>
      </c>
      <c r="H4173" t="s">
        <v>443</v>
      </c>
      <c r="I4173" t="s">
        <v>225</v>
      </c>
      <c r="J4173" t="s">
        <v>1235</v>
      </c>
      <c r="K4173" t="s">
        <v>18</v>
      </c>
      <c r="M4173" t="s">
        <v>228</v>
      </c>
      <c r="N4173" t="s">
        <v>25</v>
      </c>
      <c r="O4173">
        <v>30</v>
      </c>
      <c r="P4173" t="s">
        <v>237</v>
      </c>
      <c r="Q4173"/>
      <c r="R4173">
        <v>15</v>
      </c>
      <c r="S4173">
        <v>30</v>
      </c>
      <c r="T4173" t="s">
        <v>1255</v>
      </c>
    </row>
    <row r="4174" spans="2:20" hidden="1" x14ac:dyDescent="0.45">
      <c r="B4174" s="29" t="s">
        <v>26</v>
      </c>
      <c r="F4174" t="s">
        <v>1333</v>
      </c>
      <c r="G4174" t="s">
        <v>1334</v>
      </c>
      <c r="H4174" t="s">
        <v>443</v>
      </c>
      <c r="I4174" t="s">
        <v>225</v>
      </c>
      <c r="J4174" t="s">
        <v>1235</v>
      </c>
      <c r="K4174" t="s">
        <v>18</v>
      </c>
      <c r="M4174" t="s">
        <v>228</v>
      </c>
      <c r="N4174" t="s">
        <v>26</v>
      </c>
      <c r="O4174">
        <v>40</v>
      </c>
      <c r="P4174" t="s">
        <v>237</v>
      </c>
      <c r="Q4174"/>
      <c r="R4174">
        <v>30</v>
      </c>
      <c r="S4174">
        <v>55</v>
      </c>
      <c r="T4174" t="s">
        <v>1255</v>
      </c>
    </row>
    <row r="4175" spans="2:20" hidden="1" x14ac:dyDescent="0.45">
      <c r="B4175" s="29" t="s">
        <v>27</v>
      </c>
      <c r="F4175" t="s">
        <v>1333</v>
      </c>
      <c r="G4175" t="s">
        <v>1334</v>
      </c>
      <c r="H4175" t="s">
        <v>1234</v>
      </c>
      <c r="I4175" t="s">
        <v>225</v>
      </c>
      <c r="J4175" t="s">
        <v>1235</v>
      </c>
      <c r="K4175" t="s">
        <v>1223</v>
      </c>
      <c r="M4175" t="s">
        <v>228</v>
      </c>
      <c r="N4175" t="s">
        <v>27</v>
      </c>
      <c r="O4175">
        <v>76</v>
      </c>
      <c r="P4175" t="s">
        <v>237</v>
      </c>
      <c r="Q4175"/>
      <c r="R4175">
        <v>60</v>
      </c>
      <c r="S4175">
        <v>240</v>
      </c>
      <c r="T4175" t="s">
        <v>377</v>
      </c>
    </row>
    <row r="4176" spans="2:20" hidden="1" x14ac:dyDescent="0.45">
      <c r="F4176" t="s">
        <v>1333</v>
      </c>
      <c r="G4176" t="s">
        <v>1334</v>
      </c>
      <c r="H4176" t="s">
        <v>251</v>
      </c>
      <c r="I4176" t="s">
        <v>225</v>
      </c>
      <c r="J4176" t="s">
        <v>1232</v>
      </c>
      <c r="K4176" t="s">
        <v>1223</v>
      </c>
      <c r="M4176" t="s">
        <v>228</v>
      </c>
      <c r="N4176" t="s">
        <v>267</v>
      </c>
      <c r="O4176">
        <v>300</v>
      </c>
      <c r="P4176" t="s">
        <v>234</v>
      </c>
      <c r="Q4176"/>
      <c r="R4176">
        <v>100</v>
      </c>
      <c r="S4176">
        <v>500</v>
      </c>
      <c r="T4176" t="s">
        <v>377</v>
      </c>
    </row>
    <row r="4177" spans="2:20" hidden="1" x14ac:dyDescent="0.45">
      <c r="F4177" t="s">
        <v>1333</v>
      </c>
      <c r="G4177" t="s">
        <v>1334</v>
      </c>
      <c r="H4177" t="s">
        <v>251</v>
      </c>
      <c r="I4177" t="s">
        <v>225</v>
      </c>
      <c r="J4177" t="s">
        <v>1232</v>
      </c>
      <c r="K4177" t="s">
        <v>1223</v>
      </c>
      <c r="M4177" t="s">
        <v>228</v>
      </c>
      <c r="N4177" t="s">
        <v>233</v>
      </c>
      <c r="O4177">
        <v>5</v>
      </c>
      <c r="P4177" t="s">
        <v>234</v>
      </c>
      <c r="Q4177"/>
      <c r="R4177">
        <v>0.5</v>
      </c>
      <c r="S4177">
        <v>8</v>
      </c>
      <c r="T4177" t="s">
        <v>377</v>
      </c>
    </row>
    <row r="4178" spans="2:20" hidden="1" x14ac:dyDescent="0.45">
      <c r="F4178" t="s">
        <v>1333</v>
      </c>
      <c r="G4178" t="s">
        <v>1334</v>
      </c>
      <c r="H4178" t="s">
        <v>251</v>
      </c>
      <c r="I4178" t="s">
        <v>225</v>
      </c>
      <c r="J4178" t="s">
        <v>1232</v>
      </c>
      <c r="K4178" t="s">
        <v>1223</v>
      </c>
      <c r="M4178" t="s">
        <v>228</v>
      </c>
      <c r="N4178" t="s">
        <v>262</v>
      </c>
      <c r="O4178">
        <v>7</v>
      </c>
      <c r="P4178" t="s">
        <v>234</v>
      </c>
      <c r="Q4178"/>
      <c r="R4178">
        <v>5</v>
      </c>
      <c r="S4178">
        <v>9</v>
      </c>
      <c r="T4178" t="s">
        <v>377</v>
      </c>
    </row>
    <row r="4179" spans="2:20" hidden="1" x14ac:dyDescent="0.45">
      <c r="F4179" t="s">
        <v>1333</v>
      </c>
      <c r="G4179" t="s">
        <v>1334</v>
      </c>
      <c r="H4179" t="s">
        <v>251</v>
      </c>
      <c r="I4179" t="s">
        <v>225</v>
      </c>
      <c r="J4179" t="s">
        <v>1232</v>
      </c>
      <c r="K4179" t="s">
        <v>1223</v>
      </c>
      <c r="M4179" t="s">
        <v>228</v>
      </c>
      <c r="N4179" t="s">
        <v>249</v>
      </c>
      <c r="O4179">
        <v>130</v>
      </c>
      <c r="P4179" t="s">
        <v>234</v>
      </c>
      <c r="Q4179"/>
      <c r="R4179">
        <v>17</v>
      </c>
      <c r="S4179">
        <v>180</v>
      </c>
      <c r="T4179" t="s">
        <v>377</v>
      </c>
    </row>
    <row r="4180" spans="2:20" hidden="1" x14ac:dyDescent="0.45">
      <c r="F4180" t="s">
        <v>1333</v>
      </c>
      <c r="G4180" t="s">
        <v>1334</v>
      </c>
      <c r="H4180" t="s">
        <v>1234</v>
      </c>
      <c r="I4180" t="s">
        <v>225</v>
      </c>
      <c r="J4180" t="s">
        <v>1235</v>
      </c>
      <c r="K4180" t="s">
        <v>1223</v>
      </c>
      <c r="M4180" t="s">
        <v>228</v>
      </c>
      <c r="N4180" t="s">
        <v>272</v>
      </c>
      <c r="O4180">
        <v>6</v>
      </c>
      <c r="P4180" t="s">
        <v>234</v>
      </c>
      <c r="Q4180"/>
      <c r="R4180">
        <v>5</v>
      </c>
      <c r="S4180">
        <v>80</v>
      </c>
      <c r="T4180" t="s">
        <v>377</v>
      </c>
    </row>
    <row r="4181" spans="2:20" hidden="1" x14ac:dyDescent="0.45">
      <c r="B4181" s="29" t="s">
        <v>29</v>
      </c>
      <c r="F4181" t="s">
        <v>1333</v>
      </c>
      <c r="G4181" t="s">
        <v>1334</v>
      </c>
      <c r="H4181" t="s">
        <v>1237</v>
      </c>
      <c r="I4181" t="s">
        <v>225</v>
      </c>
      <c r="J4181" t="s">
        <v>1238</v>
      </c>
      <c r="K4181" t="s">
        <v>1223</v>
      </c>
      <c r="M4181" t="s">
        <v>228</v>
      </c>
      <c r="N4181" t="s">
        <v>29</v>
      </c>
      <c r="O4181">
        <v>450</v>
      </c>
      <c r="P4181" t="s">
        <v>237</v>
      </c>
      <c r="Q4181"/>
      <c r="R4181">
        <v>300</v>
      </c>
      <c r="S4181">
        <v>900</v>
      </c>
      <c r="T4181" t="s">
        <v>377</v>
      </c>
    </row>
    <row r="4182" spans="2:20" hidden="1" x14ac:dyDescent="0.45">
      <c r="F4182" t="s">
        <v>1333</v>
      </c>
      <c r="G4182" t="s">
        <v>1334</v>
      </c>
      <c r="H4182" t="s">
        <v>1234</v>
      </c>
      <c r="I4182" t="s">
        <v>225</v>
      </c>
      <c r="J4182" t="s">
        <v>1235</v>
      </c>
      <c r="K4182" t="s">
        <v>1223</v>
      </c>
      <c r="M4182" t="s">
        <v>228</v>
      </c>
      <c r="N4182" t="s">
        <v>267</v>
      </c>
      <c r="O4182">
        <v>150</v>
      </c>
      <c r="P4182" t="s">
        <v>234</v>
      </c>
      <c r="Q4182"/>
      <c r="R4182">
        <v>100</v>
      </c>
      <c r="S4182">
        <v>300</v>
      </c>
      <c r="T4182" t="s">
        <v>377</v>
      </c>
    </row>
    <row r="4183" spans="2:20" hidden="1" x14ac:dyDescent="0.45">
      <c r="F4183" t="s">
        <v>1333</v>
      </c>
      <c r="G4183" t="s">
        <v>1334</v>
      </c>
      <c r="H4183" t="s">
        <v>1234</v>
      </c>
      <c r="I4183" t="s">
        <v>225</v>
      </c>
      <c r="J4183" t="s">
        <v>1235</v>
      </c>
      <c r="K4183" t="s">
        <v>1223</v>
      </c>
      <c r="M4183" t="s">
        <v>228</v>
      </c>
      <c r="N4183" t="s">
        <v>279</v>
      </c>
      <c r="O4183">
        <v>10</v>
      </c>
      <c r="P4183" t="s">
        <v>234</v>
      </c>
      <c r="Q4183"/>
      <c r="R4183">
        <v>2</v>
      </c>
      <c r="S4183">
        <v>20</v>
      </c>
      <c r="T4183" t="s">
        <v>377</v>
      </c>
    </row>
    <row r="4184" spans="2:20" hidden="1" x14ac:dyDescent="0.45">
      <c r="B4184" s="29" t="s">
        <v>30</v>
      </c>
      <c r="F4184" t="s">
        <v>1333</v>
      </c>
      <c r="G4184" t="s">
        <v>1334</v>
      </c>
      <c r="H4184" t="s">
        <v>1234</v>
      </c>
      <c r="I4184" t="s">
        <v>225</v>
      </c>
      <c r="J4184" t="s">
        <v>1235</v>
      </c>
      <c r="K4184" t="s">
        <v>1223</v>
      </c>
      <c r="M4184" t="s">
        <v>228</v>
      </c>
      <c r="N4184" t="s">
        <v>30</v>
      </c>
      <c r="O4184">
        <v>6.4</v>
      </c>
      <c r="P4184" t="s">
        <v>229</v>
      </c>
      <c r="Q4184"/>
      <c r="R4184">
        <v>2</v>
      </c>
      <c r="S4184">
        <v>26</v>
      </c>
      <c r="T4184" t="s">
        <v>1236</v>
      </c>
    </row>
    <row r="4185" spans="2:20" hidden="1" x14ac:dyDescent="0.45">
      <c r="F4185" t="s">
        <v>1333</v>
      </c>
      <c r="G4185" t="s">
        <v>1334</v>
      </c>
      <c r="H4185" t="s">
        <v>296</v>
      </c>
      <c r="I4185" t="s">
        <v>275</v>
      </c>
      <c r="J4185" t="s">
        <v>228</v>
      </c>
      <c r="K4185" t="s">
        <v>38</v>
      </c>
      <c r="M4185" t="s">
        <v>228</v>
      </c>
      <c r="N4185" t="s">
        <v>267</v>
      </c>
      <c r="O4185">
        <v>512</v>
      </c>
      <c r="P4185" t="s">
        <v>234</v>
      </c>
      <c r="Q4185"/>
      <c r="R4185">
        <v>80</v>
      </c>
      <c r="S4185">
        <v>1300</v>
      </c>
      <c r="T4185" t="s">
        <v>1220</v>
      </c>
    </row>
    <row r="4186" spans="2:20" hidden="1" x14ac:dyDescent="0.45">
      <c r="F4186" t="s">
        <v>1333</v>
      </c>
      <c r="G4186" t="s">
        <v>1334</v>
      </c>
      <c r="H4186" t="s">
        <v>296</v>
      </c>
      <c r="I4186" t="s">
        <v>275</v>
      </c>
      <c r="J4186" t="s">
        <v>228</v>
      </c>
      <c r="K4186" t="s">
        <v>38</v>
      </c>
      <c r="M4186" t="s">
        <v>228</v>
      </c>
      <c r="N4186" t="s">
        <v>242</v>
      </c>
      <c r="O4186">
        <v>23</v>
      </c>
      <c r="P4186" t="s">
        <v>234</v>
      </c>
      <c r="Q4186"/>
      <c r="R4186">
        <v>1</v>
      </c>
      <c r="S4186">
        <v>100</v>
      </c>
      <c r="T4186" t="s">
        <v>1272</v>
      </c>
    </row>
    <row r="4187" spans="2:20" hidden="1" x14ac:dyDescent="0.45">
      <c r="F4187" t="s">
        <v>1333</v>
      </c>
      <c r="G4187" t="s">
        <v>1334</v>
      </c>
      <c r="H4187" t="s">
        <v>296</v>
      </c>
      <c r="I4187" t="s">
        <v>275</v>
      </c>
      <c r="J4187" t="s">
        <v>228</v>
      </c>
      <c r="K4187" t="s">
        <v>38</v>
      </c>
      <c r="M4187" t="s">
        <v>228</v>
      </c>
      <c r="N4187" t="s">
        <v>265</v>
      </c>
      <c r="O4187">
        <v>6</v>
      </c>
      <c r="P4187" t="s">
        <v>234</v>
      </c>
      <c r="Q4187"/>
      <c r="R4187">
        <v>4</v>
      </c>
      <c r="S4187">
        <v>89</v>
      </c>
      <c r="T4187" t="s">
        <v>1220</v>
      </c>
    </row>
    <row r="4188" spans="2:20" hidden="1" x14ac:dyDescent="0.45">
      <c r="F4188" t="s">
        <v>1333</v>
      </c>
      <c r="G4188" t="s">
        <v>1334</v>
      </c>
      <c r="H4188" t="s">
        <v>296</v>
      </c>
      <c r="I4188" t="s">
        <v>275</v>
      </c>
      <c r="J4188" t="s">
        <v>228</v>
      </c>
      <c r="K4188" t="s">
        <v>38</v>
      </c>
      <c r="M4188" t="s">
        <v>228</v>
      </c>
      <c r="N4188" t="s">
        <v>279</v>
      </c>
      <c r="O4188">
        <v>2</v>
      </c>
      <c r="P4188" t="s">
        <v>234</v>
      </c>
      <c r="Q4188"/>
      <c r="R4188">
        <v>0.5</v>
      </c>
      <c r="S4188">
        <v>16</v>
      </c>
      <c r="T4188" t="s">
        <v>1228</v>
      </c>
    </row>
    <row r="4189" spans="2:20" hidden="1" x14ac:dyDescent="0.45">
      <c r="F4189" t="s">
        <v>1333</v>
      </c>
      <c r="G4189" t="s">
        <v>1334</v>
      </c>
      <c r="H4189" t="s">
        <v>296</v>
      </c>
      <c r="I4189" t="s">
        <v>275</v>
      </c>
      <c r="J4189" t="s">
        <v>228</v>
      </c>
      <c r="K4189" t="s">
        <v>38</v>
      </c>
      <c r="M4189" t="s">
        <v>228</v>
      </c>
      <c r="N4189" t="s">
        <v>264</v>
      </c>
      <c r="O4189">
        <v>10</v>
      </c>
      <c r="P4189" t="s">
        <v>234</v>
      </c>
      <c r="Q4189"/>
      <c r="R4189">
        <v>5</v>
      </c>
      <c r="S4189">
        <v>20</v>
      </c>
      <c r="T4189" t="s">
        <v>348</v>
      </c>
    </row>
    <row r="4190" spans="2:20" hidden="1" x14ac:dyDescent="0.45">
      <c r="F4190" t="s">
        <v>1333</v>
      </c>
      <c r="G4190" t="s">
        <v>1334</v>
      </c>
      <c r="H4190" t="s">
        <v>296</v>
      </c>
      <c r="I4190" t="s">
        <v>275</v>
      </c>
      <c r="J4190" t="s">
        <v>228</v>
      </c>
      <c r="K4190" t="s">
        <v>38</v>
      </c>
      <c r="M4190" t="s">
        <v>228</v>
      </c>
      <c r="N4190" t="s">
        <v>272</v>
      </c>
      <c r="O4190">
        <v>4</v>
      </c>
      <c r="P4190" t="s">
        <v>234</v>
      </c>
      <c r="Q4190"/>
      <c r="R4190">
        <v>2</v>
      </c>
      <c r="S4190">
        <v>8</v>
      </c>
      <c r="T4190" t="s">
        <v>348</v>
      </c>
    </row>
    <row r="4191" spans="2:20" hidden="1" x14ac:dyDescent="0.45">
      <c r="F4191" t="s">
        <v>1333</v>
      </c>
      <c r="G4191" t="s">
        <v>1334</v>
      </c>
      <c r="H4191" t="s">
        <v>296</v>
      </c>
      <c r="I4191" t="s">
        <v>275</v>
      </c>
      <c r="J4191" t="s">
        <v>228</v>
      </c>
      <c r="K4191" t="s">
        <v>38</v>
      </c>
      <c r="M4191" t="s">
        <v>228</v>
      </c>
      <c r="N4191" t="s">
        <v>246</v>
      </c>
      <c r="O4191">
        <v>100</v>
      </c>
      <c r="P4191" t="s">
        <v>247</v>
      </c>
      <c r="Q4191"/>
      <c r="R4191">
        <v>30</v>
      </c>
      <c r="S4191">
        <v>500</v>
      </c>
      <c r="T4191" t="s">
        <v>376</v>
      </c>
    </row>
    <row r="4192" spans="2:20" hidden="1" x14ac:dyDescent="0.45">
      <c r="F4192" t="s">
        <v>1333</v>
      </c>
      <c r="G4192" t="s">
        <v>1334</v>
      </c>
      <c r="H4192" t="s">
        <v>296</v>
      </c>
      <c r="I4192" t="s">
        <v>275</v>
      </c>
      <c r="J4192" t="s">
        <v>228</v>
      </c>
      <c r="K4192" t="s">
        <v>38</v>
      </c>
      <c r="M4192" t="s">
        <v>228</v>
      </c>
      <c r="N4192" t="s">
        <v>246</v>
      </c>
      <c r="O4192">
        <v>100</v>
      </c>
      <c r="P4192" t="s">
        <v>247</v>
      </c>
      <c r="Q4192"/>
      <c r="R4192">
        <v>30</v>
      </c>
      <c r="S4192">
        <v>500</v>
      </c>
      <c r="T4192" t="s">
        <v>376</v>
      </c>
    </row>
    <row r="4193" spans="2:20" hidden="1" x14ac:dyDescent="0.45">
      <c r="F4193" t="s">
        <v>1333</v>
      </c>
      <c r="G4193" t="s">
        <v>1334</v>
      </c>
      <c r="H4193" t="s">
        <v>296</v>
      </c>
      <c r="I4193" t="s">
        <v>275</v>
      </c>
      <c r="J4193" t="s">
        <v>228</v>
      </c>
      <c r="K4193" t="s">
        <v>38</v>
      </c>
      <c r="M4193" t="s">
        <v>228</v>
      </c>
      <c r="N4193" t="s">
        <v>253</v>
      </c>
      <c r="O4193">
        <v>13</v>
      </c>
      <c r="P4193" t="s">
        <v>234</v>
      </c>
      <c r="Q4193"/>
      <c r="R4193">
        <v>0.5</v>
      </c>
      <c r="S4193">
        <v>87</v>
      </c>
      <c r="T4193" t="s">
        <v>1228</v>
      </c>
    </row>
    <row r="4194" spans="2:20" hidden="1" x14ac:dyDescent="0.45">
      <c r="F4194" t="s">
        <v>1333</v>
      </c>
      <c r="G4194" t="s">
        <v>1334</v>
      </c>
      <c r="H4194" t="s">
        <v>296</v>
      </c>
      <c r="I4194" t="s">
        <v>275</v>
      </c>
      <c r="J4194" t="s">
        <v>228</v>
      </c>
      <c r="K4194" t="s">
        <v>38</v>
      </c>
      <c r="M4194" t="s">
        <v>228</v>
      </c>
      <c r="N4194" t="s">
        <v>400</v>
      </c>
      <c r="O4194">
        <v>37</v>
      </c>
      <c r="P4194" t="s">
        <v>237</v>
      </c>
      <c r="Q4194"/>
      <c r="R4194">
        <v>18</v>
      </c>
      <c r="S4194">
        <v>74</v>
      </c>
      <c r="T4194" t="s">
        <v>1259</v>
      </c>
    </row>
    <row r="4195" spans="2:20" hidden="1" x14ac:dyDescent="0.45">
      <c r="B4195" s="29" t="s">
        <v>27</v>
      </c>
      <c r="F4195" t="s">
        <v>1333</v>
      </c>
      <c r="G4195" t="s">
        <v>1334</v>
      </c>
      <c r="H4195" t="s">
        <v>296</v>
      </c>
      <c r="I4195" t="s">
        <v>275</v>
      </c>
      <c r="J4195" t="s">
        <v>228</v>
      </c>
      <c r="K4195" t="s">
        <v>38</v>
      </c>
      <c r="M4195" t="s">
        <v>228</v>
      </c>
      <c r="N4195" t="s">
        <v>27</v>
      </c>
      <c r="O4195">
        <v>143</v>
      </c>
      <c r="P4195" t="s">
        <v>237</v>
      </c>
      <c r="Q4195"/>
      <c r="R4195">
        <v>71</v>
      </c>
      <c r="S4195">
        <v>285</v>
      </c>
      <c r="T4195" t="s">
        <v>361</v>
      </c>
    </row>
    <row r="4196" spans="2:20" hidden="1" x14ac:dyDescent="0.45">
      <c r="F4196" t="s">
        <v>1333</v>
      </c>
      <c r="G4196" t="s">
        <v>1334</v>
      </c>
      <c r="H4196" t="s">
        <v>296</v>
      </c>
      <c r="I4196" t="s">
        <v>275</v>
      </c>
      <c r="J4196" t="s">
        <v>228</v>
      </c>
      <c r="K4196" t="s">
        <v>38</v>
      </c>
      <c r="M4196" t="s">
        <v>228</v>
      </c>
      <c r="N4196" t="s">
        <v>262</v>
      </c>
      <c r="O4196">
        <v>0.56000000000000005</v>
      </c>
      <c r="P4196" t="s">
        <v>234</v>
      </c>
      <c r="Q4196"/>
      <c r="R4196">
        <v>0.2</v>
      </c>
      <c r="S4196">
        <v>1</v>
      </c>
      <c r="T4196" t="s">
        <v>433</v>
      </c>
    </row>
    <row r="4197" spans="2:20" hidden="1" x14ac:dyDescent="0.45">
      <c r="F4197" t="s">
        <v>1333</v>
      </c>
      <c r="G4197" t="s">
        <v>1334</v>
      </c>
      <c r="H4197" t="s">
        <v>1217</v>
      </c>
      <c r="I4197" t="s">
        <v>225</v>
      </c>
      <c r="J4197" t="s">
        <v>1218</v>
      </c>
      <c r="K4197" t="s">
        <v>1219</v>
      </c>
      <c r="M4197" t="s">
        <v>228</v>
      </c>
      <c r="N4197" t="s">
        <v>262</v>
      </c>
      <c r="O4197">
        <v>0.56000000000000005</v>
      </c>
      <c r="P4197" t="s">
        <v>234</v>
      </c>
      <c r="Q4197"/>
      <c r="R4197">
        <v>0.2</v>
      </c>
      <c r="S4197">
        <v>1</v>
      </c>
      <c r="T4197" t="s">
        <v>433</v>
      </c>
    </row>
    <row r="4198" spans="2:20" hidden="1" x14ac:dyDescent="0.45">
      <c r="B4198" s="29" t="s">
        <v>43</v>
      </c>
      <c r="F4198" t="s">
        <v>1333</v>
      </c>
      <c r="G4198" t="s">
        <v>1334</v>
      </c>
      <c r="H4198" t="s">
        <v>1217</v>
      </c>
      <c r="I4198" t="s">
        <v>225</v>
      </c>
      <c r="J4198" t="s">
        <v>1218</v>
      </c>
      <c r="K4198" t="s">
        <v>1219</v>
      </c>
      <c r="M4198" t="s">
        <v>228</v>
      </c>
      <c r="N4198" t="s">
        <v>28</v>
      </c>
      <c r="O4198">
        <v>160</v>
      </c>
      <c r="P4198" t="s">
        <v>237</v>
      </c>
      <c r="Q4198"/>
      <c r="R4198">
        <v>80</v>
      </c>
      <c r="S4198">
        <v>320</v>
      </c>
      <c r="T4198" t="s">
        <v>1227</v>
      </c>
    </row>
    <row r="4199" spans="2:20" hidden="1" x14ac:dyDescent="0.45">
      <c r="F4199" t="s">
        <v>1333</v>
      </c>
      <c r="G4199" t="s">
        <v>1334</v>
      </c>
      <c r="H4199" t="s">
        <v>1217</v>
      </c>
      <c r="I4199" t="s">
        <v>225</v>
      </c>
      <c r="J4199" t="s">
        <v>1218</v>
      </c>
      <c r="K4199" t="s">
        <v>1219</v>
      </c>
      <c r="M4199" t="s">
        <v>228</v>
      </c>
      <c r="N4199" t="s">
        <v>240</v>
      </c>
      <c r="O4199">
        <v>27</v>
      </c>
      <c r="P4199" t="s">
        <v>234</v>
      </c>
      <c r="Q4199"/>
      <c r="R4199">
        <v>0.5</v>
      </c>
      <c r="S4199">
        <v>118</v>
      </c>
      <c r="T4199" t="s">
        <v>1220</v>
      </c>
    </row>
    <row r="4200" spans="2:20" hidden="1" x14ac:dyDescent="0.45">
      <c r="F4200" t="s">
        <v>1333</v>
      </c>
      <c r="G4200" t="s">
        <v>1334</v>
      </c>
      <c r="H4200" t="s">
        <v>1225</v>
      </c>
      <c r="I4200" t="s">
        <v>225</v>
      </c>
      <c r="J4200" t="s">
        <v>1226</v>
      </c>
      <c r="K4200" t="s">
        <v>1219</v>
      </c>
      <c r="M4200" t="s">
        <v>228</v>
      </c>
      <c r="N4200" t="s">
        <v>279</v>
      </c>
      <c r="O4200">
        <v>2</v>
      </c>
      <c r="P4200" t="s">
        <v>234</v>
      </c>
      <c r="Q4200"/>
      <c r="R4200">
        <v>0.5</v>
      </c>
      <c r="S4200">
        <v>16</v>
      </c>
      <c r="T4200" t="s">
        <v>1228</v>
      </c>
    </row>
    <row r="4201" spans="2:20" hidden="1" x14ac:dyDescent="0.45">
      <c r="B4201" s="29" t="s">
        <v>25</v>
      </c>
      <c r="F4201" t="s">
        <v>1333</v>
      </c>
      <c r="G4201" t="s">
        <v>1334</v>
      </c>
      <c r="H4201" t="s">
        <v>1217</v>
      </c>
      <c r="I4201" t="s">
        <v>225</v>
      </c>
      <c r="J4201" t="s">
        <v>1218</v>
      </c>
      <c r="K4201" t="s">
        <v>1219</v>
      </c>
      <c r="M4201" t="s">
        <v>228</v>
      </c>
      <c r="N4201" t="s">
        <v>25</v>
      </c>
      <c r="O4201">
        <v>570</v>
      </c>
      <c r="P4201" t="s">
        <v>237</v>
      </c>
      <c r="Q4201"/>
      <c r="R4201">
        <v>50</v>
      </c>
      <c r="S4201">
        <v>4000</v>
      </c>
      <c r="T4201" t="s">
        <v>1230</v>
      </c>
    </row>
    <row r="4202" spans="2:20" hidden="1" x14ac:dyDescent="0.45">
      <c r="F4202" t="s">
        <v>1333</v>
      </c>
      <c r="G4202" t="s">
        <v>1334</v>
      </c>
      <c r="H4202" t="s">
        <v>1225</v>
      </c>
      <c r="I4202" t="s">
        <v>225</v>
      </c>
      <c r="J4202" t="s">
        <v>1226</v>
      </c>
      <c r="K4202" t="s">
        <v>1219</v>
      </c>
      <c r="M4202" t="s">
        <v>228</v>
      </c>
      <c r="N4202" t="s">
        <v>242</v>
      </c>
      <c r="O4202">
        <v>23</v>
      </c>
      <c r="P4202" t="s">
        <v>234</v>
      </c>
      <c r="Q4202"/>
      <c r="R4202">
        <v>1</v>
      </c>
      <c r="S4202">
        <v>100</v>
      </c>
      <c r="T4202" t="s">
        <v>1272</v>
      </c>
    </row>
    <row r="4203" spans="2:20" hidden="1" x14ac:dyDescent="0.45">
      <c r="F4203" t="s">
        <v>1333</v>
      </c>
      <c r="G4203" t="s">
        <v>1334</v>
      </c>
      <c r="H4203" t="s">
        <v>1225</v>
      </c>
      <c r="I4203" t="s">
        <v>225</v>
      </c>
      <c r="J4203" t="s">
        <v>1226</v>
      </c>
      <c r="K4203" t="s">
        <v>1219</v>
      </c>
      <c r="M4203" t="s">
        <v>228</v>
      </c>
      <c r="N4203" t="s">
        <v>233</v>
      </c>
      <c r="O4203">
        <v>0.19</v>
      </c>
      <c r="P4203" t="s">
        <v>234</v>
      </c>
      <c r="Q4203"/>
      <c r="R4203">
        <v>0.05</v>
      </c>
      <c r="S4203">
        <v>12</v>
      </c>
      <c r="T4203" t="s">
        <v>433</v>
      </c>
    </row>
    <row r="4204" spans="2:20" hidden="1" x14ac:dyDescent="0.45">
      <c r="F4204" t="s">
        <v>1333</v>
      </c>
      <c r="G4204" t="s">
        <v>1334</v>
      </c>
      <c r="H4204" t="s">
        <v>1225</v>
      </c>
      <c r="I4204" t="s">
        <v>225</v>
      </c>
      <c r="J4204" t="s">
        <v>1226</v>
      </c>
      <c r="K4204" t="s">
        <v>1219</v>
      </c>
      <c r="M4204" t="s">
        <v>228</v>
      </c>
      <c r="N4204" t="s">
        <v>259</v>
      </c>
      <c r="O4204">
        <v>5</v>
      </c>
      <c r="P4204" t="s">
        <v>257</v>
      </c>
      <c r="Q4204"/>
      <c r="R4204">
        <v>0.1</v>
      </c>
      <c r="S4204">
        <v>30</v>
      </c>
      <c r="T4204" t="s">
        <v>373</v>
      </c>
    </row>
    <row r="4205" spans="2:20" hidden="1" x14ac:dyDescent="0.45">
      <c r="F4205" t="s">
        <v>1333</v>
      </c>
      <c r="G4205" t="s">
        <v>1334</v>
      </c>
      <c r="H4205" t="s">
        <v>1225</v>
      </c>
      <c r="I4205" t="s">
        <v>225</v>
      </c>
      <c r="J4205" t="s">
        <v>1226</v>
      </c>
      <c r="K4205" t="s">
        <v>1219</v>
      </c>
      <c r="M4205" t="s">
        <v>228</v>
      </c>
      <c r="N4205" t="s">
        <v>259</v>
      </c>
      <c r="O4205">
        <v>5</v>
      </c>
      <c r="P4205" t="s">
        <v>257</v>
      </c>
      <c r="Q4205"/>
      <c r="R4205">
        <v>0.1</v>
      </c>
      <c r="S4205">
        <v>30</v>
      </c>
      <c r="T4205" t="s">
        <v>373</v>
      </c>
    </row>
    <row r="4206" spans="2:20" hidden="1" x14ac:dyDescent="0.45">
      <c r="F4206" t="s">
        <v>1333</v>
      </c>
      <c r="G4206" t="s">
        <v>1334</v>
      </c>
      <c r="H4206" t="s">
        <v>1221</v>
      </c>
      <c r="I4206" t="s">
        <v>225</v>
      </c>
      <c r="J4206" t="s">
        <v>1222</v>
      </c>
      <c r="K4206" t="s">
        <v>1223</v>
      </c>
      <c r="M4206" t="s">
        <v>228</v>
      </c>
      <c r="N4206" t="s">
        <v>246</v>
      </c>
      <c r="O4206">
        <v>40</v>
      </c>
      <c r="P4206" t="s">
        <v>247</v>
      </c>
      <c r="Q4206"/>
      <c r="R4206">
        <v>20</v>
      </c>
      <c r="S4206">
        <v>500</v>
      </c>
      <c r="T4206" t="s">
        <v>377</v>
      </c>
    </row>
    <row r="4207" spans="2:20" hidden="1" x14ac:dyDescent="0.45">
      <c r="B4207" s="29" t="s">
        <v>30</v>
      </c>
      <c r="F4207" t="s">
        <v>1333</v>
      </c>
      <c r="G4207" t="s">
        <v>1334</v>
      </c>
      <c r="H4207" t="s">
        <v>1221</v>
      </c>
      <c r="I4207" t="s">
        <v>225</v>
      </c>
      <c r="J4207" t="s">
        <v>1222</v>
      </c>
      <c r="K4207" t="s">
        <v>1223</v>
      </c>
      <c r="M4207" t="s">
        <v>228</v>
      </c>
      <c r="N4207" t="s">
        <v>30</v>
      </c>
      <c r="O4207">
        <v>6.4</v>
      </c>
      <c r="P4207" t="s">
        <v>229</v>
      </c>
      <c r="Q4207"/>
      <c r="R4207">
        <v>2</v>
      </c>
      <c r="S4207">
        <v>26</v>
      </c>
      <c r="T4207" t="s">
        <v>1236</v>
      </c>
    </row>
    <row r="4208" spans="2:20" hidden="1" x14ac:dyDescent="0.45">
      <c r="F4208" t="s">
        <v>1333</v>
      </c>
      <c r="G4208" t="s">
        <v>1334</v>
      </c>
      <c r="H4208" t="s">
        <v>1221</v>
      </c>
      <c r="I4208" t="s">
        <v>225</v>
      </c>
      <c r="J4208" t="s">
        <v>1222</v>
      </c>
      <c r="K4208" t="s">
        <v>1223</v>
      </c>
      <c r="M4208" t="s">
        <v>228</v>
      </c>
      <c r="N4208" t="s">
        <v>236</v>
      </c>
      <c r="O4208">
        <v>82</v>
      </c>
      <c r="P4208" t="s">
        <v>237</v>
      </c>
      <c r="Q4208"/>
      <c r="R4208">
        <v>41</v>
      </c>
      <c r="S4208">
        <v>164</v>
      </c>
      <c r="T4208" t="s">
        <v>1224</v>
      </c>
    </row>
    <row r="4209" spans="2:20" hidden="1" x14ac:dyDescent="0.45">
      <c r="F4209" t="s">
        <v>1333</v>
      </c>
      <c r="G4209" t="s">
        <v>1334</v>
      </c>
      <c r="H4209" t="s">
        <v>1237</v>
      </c>
      <c r="I4209" t="s">
        <v>225</v>
      </c>
      <c r="J4209" t="s">
        <v>1238</v>
      </c>
      <c r="K4209" t="s">
        <v>1223</v>
      </c>
      <c r="M4209" t="s">
        <v>228</v>
      </c>
      <c r="N4209" t="s">
        <v>259</v>
      </c>
      <c r="O4209">
        <v>0.62</v>
      </c>
      <c r="P4209" t="s">
        <v>257</v>
      </c>
      <c r="Q4209"/>
      <c r="R4209">
        <v>0.31</v>
      </c>
      <c r="S4209">
        <v>1.2</v>
      </c>
      <c r="T4209" t="s">
        <v>377</v>
      </c>
    </row>
    <row r="4210" spans="2:20" hidden="1" x14ac:dyDescent="0.45">
      <c r="F4210" t="s">
        <v>1333</v>
      </c>
      <c r="G4210" t="s">
        <v>1334</v>
      </c>
      <c r="H4210" t="s">
        <v>1217</v>
      </c>
      <c r="I4210" t="s">
        <v>225</v>
      </c>
      <c r="J4210" t="s">
        <v>1218</v>
      </c>
      <c r="K4210" t="s">
        <v>1219</v>
      </c>
      <c r="M4210" t="s">
        <v>228</v>
      </c>
      <c r="N4210" t="s">
        <v>259</v>
      </c>
      <c r="O4210">
        <v>5</v>
      </c>
      <c r="P4210" t="s">
        <v>257</v>
      </c>
      <c r="Q4210"/>
      <c r="R4210">
        <v>0.1</v>
      </c>
      <c r="S4210">
        <v>30</v>
      </c>
      <c r="T4210" t="s">
        <v>373</v>
      </c>
    </row>
    <row r="4211" spans="2:20" hidden="1" x14ac:dyDescent="0.45">
      <c r="F4211" t="s">
        <v>1333</v>
      </c>
      <c r="G4211" t="s">
        <v>1334</v>
      </c>
      <c r="H4211" t="s">
        <v>1217</v>
      </c>
      <c r="I4211" t="s">
        <v>225</v>
      </c>
      <c r="J4211" t="s">
        <v>1218</v>
      </c>
      <c r="K4211" t="s">
        <v>1219</v>
      </c>
      <c r="M4211" t="s">
        <v>228</v>
      </c>
      <c r="N4211" t="s">
        <v>259</v>
      </c>
      <c r="O4211">
        <v>5</v>
      </c>
      <c r="P4211" t="s">
        <v>257</v>
      </c>
      <c r="Q4211"/>
      <c r="R4211">
        <v>0.1</v>
      </c>
      <c r="S4211">
        <v>30</v>
      </c>
      <c r="T4211" t="s">
        <v>373</v>
      </c>
    </row>
    <row r="4212" spans="2:20" hidden="1" x14ac:dyDescent="0.45">
      <c r="F4212" t="s">
        <v>1333</v>
      </c>
      <c r="G4212" t="s">
        <v>1334</v>
      </c>
      <c r="H4212" t="s">
        <v>1217</v>
      </c>
      <c r="I4212" t="s">
        <v>225</v>
      </c>
      <c r="J4212" t="s">
        <v>1218</v>
      </c>
      <c r="K4212" t="s">
        <v>1219</v>
      </c>
      <c r="M4212" t="s">
        <v>228</v>
      </c>
      <c r="N4212" t="s">
        <v>358</v>
      </c>
      <c r="O4212">
        <v>5</v>
      </c>
      <c r="P4212" t="s">
        <v>234</v>
      </c>
      <c r="Q4212"/>
      <c r="R4212">
        <v>2</v>
      </c>
      <c r="S4212">
        <v>10</v>
      </c>
      <c r="T4212" t="s">
        <v>348</v>
      </c>
    </row>
    <row r="4213" spans="2:20" hidden="1" x14ac:dyDescent="0.45">
      <c r="F4213" t="s">
        <v>1333</v>
      </c>
      <c r="G4213" t="s">
        <v>1334</v>
      </c>
      <c r="H4213" t="s">
        <v>1217</v>
      </c>
      <c r="I4213" t="s">
        <v>225</v>
      </c>
      <c r="J4213" t="s">
        <v>1218</v>
      </c>
      <c r="K4213" t="s">
        <v>1219</v>
      </c>
      <c r="M4213" t="s">
        <v>228</v>
      </c>
      <c r="N4213" t="s">
        <v>303</v>
      </c>
      <c r="O4213">
        <v>0.5</v>
      </c>
      <c r="P4213" t="s">
        <v>234</v>
      </c>
      <c r="Q4213"/>
      <c r="R4213">
        <v>0.25</v>
      </c>
      <c r="S4213">
        <v>1.1000000000000001</v>
      </c>
      <c r="T4213" t="s">
        <v>350</v>
      </c>
    </row>
    <row r="4214" spans="2:20" hidden="1" x14ac:dyDescent="0.45">
      <c r="F4214" t="s">
        <v>1333</v>
      </c>
      <c r="G4214" t="s">
        <v>1334</v>
      </c>
      <c r="H4214" t="s">
        <v>1217</v>
      </c>
      <c r="I4214" t="s">
        <v>225</v>
      </c>
      <c r="J4214" t="s">
        <v>1218</v>
      </c>
      <c r="K4214" t="s">
        <v>1219</v>
      </c>
      <c r="M4214" t="s">
        <v>228</v>
      </c>
      <c r="N4214" t="s">
        <v>279</v>
      </c>
      <c r="O4214">
        <v>2</v>
      </c>
      <c r="P4214" t="s">
        <v>234</v>
      </c>
      <c r="Q4214"/>
      <c r="R4214">
        <v>0.5</v>
      </c>
      <c r="S4214">
        <v>16</v>
      </c>
      <c r="T4214" t="s">
        <v>1228</v>
      </c>
    </row>
    <row r="4215" spans="2:20" hidden="1" x14ac:dyDescent="0.45">
      <c r="F4215" t="s">
        <v>1333</v>
      </c>
      <c r="G4215" t="s">
        <v>1334</v>
      </c>
      <c r="H4215" t="s">
        <v>1217</v>
      </c>
      <c r="I4215" t="s">
        <v>225</v>
      </c>
      <c r="J4215" t="s">
        <v>1218</v>
      </c>
      <c r="K4215" t="s">
        <v>1219</v>
      </c>
      <c r="M4215" t="s">
        <v>228</v>
      </c>
      <c r="N4215" t="s">
        <v>279</v>
      </c>
      <c r="O4215">
        <v>2</v>
      </c>
      <c r="P4215" t="s">
        <v>234</v>
      </c>
      <c r="Q4215"/>
      <c r="R4215">
        <v>0.5</v>
      </c>
      <c r="S4215">
        <v>16</v>
      </c>
      <c r="T4215" t="s">
        <v>1228</v>
      </c>
    </row>
    <row r="4216" spans="2:20" hidden="1" x14ac:dyDescent="0.45">
      <c r="F4216" t="s">
        <v>1333</v>
      </c>
      <c r="G4216" t="s">
        <v>1334</v>
      </c>
      <c r="H4216" t="s">
        <v>301</v>
      </c>
      <c r="I4216" t="s">
        <v>275</v>
      </c>
      <c r="J4216" t="s">
        <v>228</v>
      </c>
      <c r="K4216" t="s">
        <v>1247</v>
      </c>
      <c r="M4216" t="s">
        <v>228</v>
      </c>
      <c r="N4216" t="s">
        <v>236</v>
      </c>
      <c r="O4216">
        <v>20</v>
      </c>
      <c r="P4216" t="s">
        <v>237</v>
      </c>
      <c r="Q4216"/>
      <c r="R4216">
        <v>6</v>
      </c>
      <c r="S4216">
        <v>42</v>
      </c>
      <c r="T4216" t="s">
        <v>1248</v>
      </c>
    </row>
    <row r="4217" spans="2:20" hidden="1" x14ac:dyDescent="0.45">
      <c r="F4217" t="s">
        <v>1333</v>
      </c>
      <c r="G4217" t="s">
        <v>1334</v>
      </c>
      <c r="H4217" t="s">
        <v>301</v>
      </c>
      <c r="I4217" t="s">
        <v>275</v>
      </c>
      <c r="J4217" t="s">
        <v>228</v>
      </c>
      <c r="K4217" t="s">
        <v>1247</v>
      </c>
      <c r="M4217" t="s">
        <v>228</v>
      </c>
      <c r="N4217" t="s">
        <v>236</v>
      </c>
      <c r="O4217">
        <v>20</v>
      </c>
      <c r="P4217" t="s">
        <v>237</v>
      </c>
      <c r="Q4217"/>
      <c r="R4217">
        <v>6</v>
      </c>
      <c r="S4217">
        <v>42</v>
      </c>
      <c r="T4217" t="s">
        <v>1248</v>
      </c>
    </row>
    <row r="4218" spans="2:20" hidden="1" x14ac:dyDescent="0.45">
      <c r="B4218" s="29" t="s">
        <v>27</v>
      </c>
      <c r="F4218" t="s">
        <v>1333</v>
      </c>
      <c r="G4218" t="s">
        <v>1334</v>
      </c>
      <c r="H4218" t="s">
        <v>301</v>
      </c>
      <c r="I4218" t="s">
        <v>275</v>
      </c>
      <c r="J4218" t="s">
        <v>228</v>
      </c>
      <c r="K4218" t="s">
        <v>1247</v>
      </c>
      <c r="M4218" t="s">
        <v>228</v>
      </c>
      <c r="N4218" t="s">
        <v>27</v>
      </c>
      <c r="O4218">
        <v>21</v>
      </c>
      <c r="P4218" t="s">
        <v>237</v>
      </c>
      <c r="Q4218"/>
      <c r="R4218">
        <v>0.75</v>
      </c>
      <c r="S4218">
        <v>80</v>
      </c>
      <c r="T4218" t="s">
        <v>1248</v>
      </c>
    </row>
    <row r="4219" spans="2:20" hidden="1" x14ac:dyDescent="0.45">
      <c r="B4219" s="29" t="s">
        <v>43</v>
      </c>
      <c r="F4219" t="s">
        <v>1333</v>
      </c>
      <c r="G4219" t="s">
        <v>1334</v>
      </c>
      <c r="H4219" t="s">
        <v>301</v>
      </c>
      <c r="I4219" t="s">
        <v>275</v>
      </c>
      <c r="J4219" t="s">
        <v>228</v>
      </c>
      <c r="K4219" t="s">
        <v>1247</v>
      </c>
      <c r="M4219" t="s">
        <v>228</v>
      </c>
      <c r="N4219" t="s">
        <v>28</v>
      </c>
      <c r="O4219">
        <v>18</v>
      </c>
      <c r="P4219" t="s">
        <v>237</v>
      </c>
      <c r="Q4219"/>
      <c r="R4219">
        <v>0.75</v>
      </c>
      <c r="S4219">
        <v>60</v>
      </c>
      <c r="T4219" t="s">
        <v>1248</v>
      </c>
    </row>
    <row r="4220" spans="2:20" hidden="1" x14ac:dyDescent="0.45">
      <c r="F4220" t="s">
        <v>1333</v>
      </c>
      <c r="G4220" t="s">
        <v>1334</v>
      </c>
      <c r="H4220" t="s">
        <v>1251</v>
      </c>
      <c r="I4220" t="s">
        <v>275</v>
      </c>
      <c r="J4220" t="s">
        <v>228</v>
      </c>
      <c r="K4220" t="s">
        <v>232</v>
      </c>
      <c r="M4220" t="s">
        <v>228</v>
      </c>
      <c r="N4220" t="s">
        <v>358</v>
      </c>
      <c r="O4220">
        <v>1.1000000000000001</v>
      </c>
      <c r="P4220" t="s">
        <v>257</v>
      </c>
      <c r="Q4220"/>
      <c r="R4220">
        <v>0.3</v>
      </c>
      <c r="S4220">
        <v>2.8</v>
      </c>
      <c r="T4220" t="s">
        <v>1252</v>
      </c>
    </row>
    <row r="4221" spans="2:20" hidden="1" x14ac:dyDescent="0.45">
      <c r="B4221" s="29" t="s">
        <v>25</v>
      </c>
      <c r="F4221" t="s">
        <v>1333</v>
      </c>
      <c r="G4221" t="s">
        <v>1334</v>
      </c>
      <c r="H4221" t="s">
        <v>301</v>
      </c>
      <c r="I4221" t="s">
        <v>275</v>
      </c>
      <c r="J4221" t="s">
        <v>228</v>
      </c>
      <c r="K4221" t="s">
        <v>1247</v>
      </c>
      <c r="M4221" t="s">
        <v>228</v>
      </c>
      <c r="N4221" t="s">
        <v>25</v>
      </c>
      <c r="O4221">
        <v>93</v>
      </c>
      <c r="P4221" t="s">
        <v>237</v>
      </c>
      <c r="Q4221"/>
      <c r="R4221">
        <v>24</v>
      </c>
      <c r="S4221">
        <v>200</v>
      </c>
      <c r="T4221" t="s">
        <v>1248</v>
      </c>
    </row>
    <row r="4222" spans="2:20" hidden="1" x14ac:dyDescent="0.45">
      <c r="B4222" s="29" t="s">
        <v>26</v>
      </c>
      <c r="F4222" t="s">
        <v>1333</v>
      </c>
      <c r="G4222" t="s">
        <v>1334</v>
      </c>
      <c r="H4222" t="s">
        <v>301</v>
      </c>
      <c r="I4222" t="s">
        <v>275</v>
      </c>
      <c r="J4222" t="s">
        <v>228</v>
      </c>
      <c r="K4222" t="s">
        <v>1247</v>
      </c>
      <c r="M4222" t="s">
        <v>228</v>
      </c>
      <c r="N4222" t="s">
        <v>26</v>
      </c>
      <c r="O4222">
        <v>306</v>
      </c>
      <c r="P4222" t="s">
        <v>237</v>
      </c>
      <c r="Q4222"/>
      <c r="R4222">
        <v>50</v>
      </c>
      <c r="S4222">
        <v>1319</v>
      </c>
      <c r="T4222" t="s">
        <v>1248</v>
      </c>
    </row>
    <row r="4223" spans="2:20" hidden="1" x14ac:dyDescent="0.45">
      <c r="F4223" t="s">
        <v>1333</v>
      </c>
      <c r="G4223" t="s">
        <v>1334</v>
      </c>
      <c r="H4223" t="s">
        <v>301</v>
      </c>
      <c r="I4223" t="s">
        <v>275</v>
      </c>
      <c r="J4223" t="s">
        <v>228</v>
      </c>
      <c r="K4223" t="s">
        <v>1247</v>
      </c>
      <c r="M4223" t="s">
        <v>228</v>
      </c>
      <c r="N4223" t="s">
        <v>279</v>
      </c>
      <c r="O4223">
        <v>125</v>
      </c>
      <c r="P4223" t="s">
        <v>234</v>
      </c>
      <c r="Q4223"/>
      <c r="R4223">
        <v>2.5000000000000001E-3</v>
      </c>
      <c r="S4223">
        <v>600</v>
      </c>
      <c r="T4223" t="s">
        <v>1248</v>
      </c>
    </row>
    <row r="4224" spans="2:20" hidden="1" x14ac:dyDescent="0.45">
      <c r="F4224" t="s">
        <v>1333</v>
      </c>
      <c r="G4224" t="s">
        <v>1334</v>
      </c>
      <c r="H4224" t="s">
        <v>301</v>
      </c>
      <c r="I4224" t="s">
        <v>275</v>
      </c>
      <c r="J4224" t="s">
        <v>228</v>
      </c>
      <c r="K4224" t="s">
        <v>1247</v>
      </c>
      <c r="M4224" t="s">
        <v>228</v>
      </c>
      <c r="N4224" t="s">
        <v>267</v>
      </c>
      <c r="O4224">
        <v>18</v>
      </c>
      <c r="P4224" t="s">
        <v>234</v>
      </c>
      <c r="Q4224"/>
      <c r="R4224">
        <v>0.21</v>
      </c>
      <c r="S4224">
        <v>116</v>
      </c>
      <c r="T4224" t="s">
        <v>1248</v>
      </c>
    </row>
    <row r="4225" spans="2:20" hidden="1" x14ac:dyDescent="0.45">
      <c r="F4225" t="s">
        <v>1333</v>
      </c>
      <c r="G4225" t="s">
        <v>1334</v>
      </c>
      <c r="H4225" t="s">
        <v>301</v>
      </c>
      <c r="I4225" t="s">
        <v>275</v>
      </c>
      <c r="J4225" t="s">
        <v>228</v>
      </c>
      <c r="K4225" t="s">
        <v>1247</v>
      </c>
      <c r="M4225" t="s">
        <v>228</v>
      </c>
      <c r="N4225" t="s">
        <v>267</v>
      </c>
      <c r="O4225">
        <v>18</v>
      </c>
      <c r="P4225" t="s">
        <v>234</v>
      </c>
      <c r="Q4225"/>
      <c r="R4225">
        <v>0.21</v>
      </c>
      <c r="S4225">
        <v>116</v>
      </c>
      <c r="T4225" t="s">
        <v>1248</v>
      </c>
    </row>
    <row r="4226" spans="2:20" hidden="1" x14ac:dyDescent="0.45">
      <c r="F4226" t="s">
        <v>1333</v>
      </c>
      <c r="G4226" t="s">
        <v>1334</v>
      </c>
      <c r="H4226" t="s">
        <v>301</v>
      </c>
      <c r="I4226" t="s">
        <v>275</v>
      </c>
      <c r="J4226" t="s">
        <v>228</v>
      </c>
      <c r="K4226" t="s">
        <v>1247</v>
      </c>
      <c r="M4226" t="s">
        <v>228</v>
      </c>
      <c r="N4226" t="s">
        <v>246</v>
      </c>
      <c r="O4226">
        <v>6</v>
      </c>
      <c r="P4226" t="s">
        <v>247</v>
      </c>
      <c r="Q4226"/>
      <c r="R4226">
        <v>0.2</v>
      </c>
      <c r="S4226">
        <v>20</v>
      </c>
      <c r="T4226" t="s">
        <v>1248</v>
      </c>
    </row>
    <row r="4227" spans="2:20" hidden="1" x14ac:dyDescent="0.45">
      <c r="F4227" t="s">
        <v>1333</v>
      </c>
      <c r="G4227" t="s">
        <v>1334</v>
      </c>
      <c r="H4227" t="s">
        <v>301</v>
      </c>
      <c r="I4227" t="s">
        <v>275</v>
      </c>
      <c r="J4227" t="s">
        <v>228</v>
      </c>
      <c r="K4227" t="s">
        <v>1247</v>
      </c>
      <c r="M4227" t="s">
        <v>228</v>
      </c>
      <c r="N4227" t="s">
        <v>246</v>
      </c>
      <c r="O4227">
        <v>6</v>
      </c>
      <c r="P4227" t="s">
        <v>247</v>
      </c>
      <c r="Q4227"/>
      <c r="R4227">
        <v>0.2</v>
      </c>
      <c r="S4227">
        <v>20</v>
      </c>
      <c r="T4227" t="s">
        <v>1248</v>
      </c>
    </row>
    <row r="4228" spans="2:20" hidden="1" x14ac:dyDescent="0.45">
      <c r="F4228" t="s">
        <v>1333</v>
      </c>
      <c r="G4228" t="s">
        <v>1334</v>
      </c>
      <c r="H4228" t="s">
        <v>301</v>
      </c>
      <c r="I4228" t="s">
        <v>275</v>
      </c>
      <c r="J4228" t="s">
        <v>228</v>
      </c>
      <c r="K4228" t="s">
        <v>1247</v>
      </c>
      <c r="M4228" t="s">
        <v>228</v>
      </c>
      <c r="N4228" t="s">
        <v>253</v>
      </c>
      <c r="O4228">
        <v>0.15</v>
      </c>
      <c r="P4228" t="s">
        <v>234</v>
      </c>
      <c r="Q4228"/>
      <c r="R4228">
        <v>2.5000000000000001E-4</v>
      </c>
      <c r="S4228">
        <v>0.6</v>
      </c>
      <c r="T4228" t="s">
        <v>1248</v>
      </c>
    </row>
    <row r="4229" spans="2:20" hidden="1" x14ac:dyDescent="0.45">
      <c r="F4229" t="s">
        <v>1333</v>
      </c>
      <c r="G4229" t="s">
        <v>1334</v>
      </c>
      <c r="H4229" t="s">
        <v>301</v>
      </c>
      <c r="I4229" t="s">
        <v>275</v>
      </c>
      <c r="J4229" t="s">
        <v>228</v>
      </c>
      <c r="K4229" t="s">
        <v>1247</v>
      </c>
      <c r="M4229" t="s">
        <v>228</v>
      </c>
      <c r="N4229" t="s">
        <v>279</v>
      </c>
      <c r="O4229">
        <v>125</v>
      </c>
      <c r="P4229" t="s">
        <v>234</v>
      </c>
      <c r="Q4229"/>
      <c r="R4229">
        <v>2.5000000000000001E-3</v>
      </c>
      <c r="S4229">
        <v>600</v>
      </c>
      <c r="T4229" t="s">
        <v>1248</v>
      </c>
    </row>
    <row r="4230" spans="2:20" hidden="1" x14ac:dyDescent="0.45">
      <c r="F4230" t="s">
        <v>1333</v>
      </c>
      <c r="G4230" t="s">
        <v>1334</v>
      </c>
      <c r="H4230" t="s">
        <v>301</v>
      </c>
      <c r="I4230" t="s">
        <v>275</v>
      </c>
      <c r="J4230" t="s">
        <v>228</v>
      </c>
      <c r="K4230" t="s">
        <v>1247</v>
      </c>
      <c r="M4230" t="s">
        <v>228</v>
      </c>
      <c r="N4230" t="s">
        <v>242</v>
      </c>
      <c r="O4230">
        <v>10</v>
      </c>
      <c r="P4230" t="s">
        <v>234</v>
      </c>
      <c r="Q4230"/>
      <c r="R4230">
        <v>0.1</v>
      </c>
      <c r="S4230">
        <v>40</v>
      </c>
      <c r="T4230" t="s">
        <v>1248</v>
      </c>
    </row>
    <row r="4231" spans="2:20" hidden="1" x14ac:dyDescent="0.45">
      <c r="F4231" t="s">
        <v>1333</v>
      </c>
      <c r="G4231" t="s">
        <v>1334</v>
      </c>
      <c r="H4231" t="s">
        <v>301</v>
      </c>
      <c r="I4231" t="s">
        <v>275</v>
      </c>
      <c r="J4231" t="s">
        <v>228</v>
      </c>
      <c r="K4231" t="s">
        <v>1247</v>
      </c>
      <c r="M4231" t="s">
        <v>228</v>
      </c>
      <c r="N4231" t="s">
        <v>240</v>
      </c>
      <c r="O4231">
        <v>8</v>
      </c>
      <c r="P4231" t="s">
        <v>234</v>
      </c>
      <c r="Q4231"/>
      <c r="R4231">
        <v>6.0000000000000001E-3</v>
      </c>
      <c r="S4231">
        <v>40</v>
      </c>
      <c r="T4231" t="s">
        <v>1248</v>
      </c>
    </row>
    <row r="4232" spans="2:20" hidden="1" x14ac:dyDescent="0.45">
      <c r="B4232" s="29" t="s">
        <v>25</v>
      </c>
      <c r="F4232" t="s">
        <v>1333</v>
      </c>
      <c r="G4232" t="s">
        <v>1334</v>
      </c>
      <c r="H4232" t="s">
        <v>1251</v>
      </c>
      <c r="I4232" t="s">
        <v>275</v>
      </c>
      <c r="J4232" t="s">
        <v>228</v>
      </c>
      <c r="K4232" t="s">
        <v>232</v>
      </c>
      <c r="M4232" t="s">
        <v>228</v>
      </c>
      <c r="N4232" t="s">
        <v>25</v>
      </c>
      <c r="O4232">
        <v>29</v>
      </c>
      <c r="P4232" t="s">
        <v>237</v>
      </c>
      <c r="Q4232"/>
      <c r="R4232">
        <v>21</v>
      </c>
      <c r="S4232">
        <v>48</v>
      </c>
      <c r="T4232" t="s">
        <v>1252</v>
      </c>
    </row>
    <row r="4233" spans="2:20" hidden="1" x14ac:dyDescent="0.45">
      <c r="F4233" t="s">
        <v>1333</v>
      </c>
      <c r="G4233" t="s">
        <v>1334</v>
      </c>
      <c r="H4233" t="s">
        <v>1251</v>
      </c>
      <c r="I4233" t="s">
        <v>275</v>
      </c>
      <c r="J4233" t="s">
        <v>228</v>
      </c>
      <c r="K4233" t="s">
        <v>232</v>
      </c>
      <c r="M4233" t="s">
        <v>228</v>
      </c>
      <c r="N4233" t="s">
        <v>236</v>
      </c>
      <c r="O4233">
        <v>0.78</v>
      </c>
      <c r="P4233" t="s">
        <v>237</v>
      </c>
      <c r="Q4233"/>
      <c r="R4233">
        <v>0.47</v>
      </c>
      <c r="S4233">
        <v>1.0900000000000001</v>
      </c>
      <c r="T4233" t="s">
        <v>1252</v>
      </c>
    </row>
    <row r="4234" spans="2:20" hidden="1" x14ac:dyDescent="0.45">
      <c r="F4234" t="s">
        <v>1333</v>
      </c>
      <c r="G4234" t="s">
        <v>1334</v>
      </c>
      <c r="H4234" t="s">
        <v>284</v>
      </c>
      <c r="I4234" t="s">
        <v>275</v>
      </c>
      <c r="J4234" t="s">
        <v>228</v>
      </c>
      <c r="K4234" t="s">
        <v>1242</v>
      </c>
      <c r="M4234" t="s">
        <v>228</v>
      </c>
      <c r="N4234" t="s">
        <v>246</v>
      </c>
      <c r="O4234">
        <v>203</v>
      </c>
      <c r="P4234" t="s">
        <v>247</v>
      </c>
      <c r="Q4234"/>
      <c r="R4234">
        <v>40</v>
      </c>
      <c r="S4234">
        <v>500</v>
      </c>
      <c r="T4234" t="s">
        <v>377</v>
      </c>
    </row>
    <row r="4235" spans="2:20" hidden="1" x14ac:dyDescent="0.45">
      <c r="F4235" t="s">
        <v>1333</v>
      </c>
      <c r="G4235" t="s">
        <v>1334</v>
      </c>
      <c r="H4235" t="s">
        <v>284</v>
      </c>
      <c r="I4235" t="s">
        <v>275</v>
      </c>
      <c r="J4235" t="s">
        <v>228</v>
      </c>
      <c r="K4235" t="s">
        <v>1242</v>
      </c>
      <c r="M4235" t="s">
        <v>228</v>
      </c>
      <c r="N4235" t="s">
        <v>264</v>
      </c>
      <c r="O4235">
        <v>45.5</v>
      </c>
      <c r="P4235" t="s">
        <v>234</v>
      </c>
      <c r="Q4235"/>
      <c r="R4235">
        <v>10</v>
      </c>
      <c r="S4235">
        <v>150</v>
      </c>
      <c r="T4235" t="s">
        <v>377</v>
      </c>
    </row>
    <row r="4236" spans="2:20" hidden="1" x14ac:dyDescent="0.45">
      <c r="F4236" t="s">
        <v>1333</v>
      </c>
      <c r="G4236" t="s">
        <v>1334</v>
      </c>
      <c r="H4236" t="s">
        <v>284</v>
      </c>
      <c r="I4236" t="s">
        <v>275</v>
      </c>
      <c r="J4236" t="s">
        <v>228</v>
      </c>
      <c r="K4236" t="s">
        <v>1242</v>
      </c>
      <c r="M4236" t="s">
        <v>228</v>
      </c>
      <c r="N4236" t="s">
        <v>272</v>
      </c>
      <c r="O4236">
        <v>18.5</v>
      </c>
      <c r="P4236" t="s">
        <v>234</v>
      </c>
      <c r="Q4236"/>
      <c r="R4236">
        <v>5</v>
      </c>
      <c r="S4236">
        <v>80</v>
      </c>
      <c r="T4236" t="s">
        <v>377</v>
      </c>
    </row>
    <row r="4237" spans="2:20" hidden="1" x14ac:dyDescent="0.45">
      <c r="F4237" t="s">
        <v>1333</v>
      </c>
      <c r="G4237" t="s">
        <v>1334</v>
      </c>
      <c r="H4237" t="s">
        <v>284</v>
      </c>
      <c r="I4237" t="s">
        <v>275</v>
      </c>
      <c r="J4237" t="s">
        <v>228</v>
      </c>
      <c r="K4237" t="s">
        <v>1242</v>
      </c>
      <c r="M4237" t="s">
        <v>228</v>
      </c>
      <c r="N4237" t="s">
        <v>272</v>
      </c>
      <c r="O4237">
        <v>18.5</v>
      </c>
      <c r="P4237" t="s">
        <v>234</v>
      </c>
      <c r="Q4237"/>
      <c r="R4237">
        <v>5</v>
      </c>
      <c r="S4237">
        <v>80</v>
      </c>
      <c r="T4237" t="s">
        <v>377</v>
      </c>
    </row>
    <row r="4238" spans="2:20" hidden="1" x14ac:dyDescent="0.45">
      <c r="F4238" t="s">
        <v>1333</v>
      </c>
      <c r="G4238" t="s">
        <v>1334</v>
      </c>
      <c r="H4238" t="s">
        <v>284</v>
      </c>
      <c r="I4238" t="s">
        <v>275</v>
      </c>
      <c r="J4238" t="s">
        <v>228</v>
      </c>
      <c r="K4238" t="s">
        <v>1242</v>
      </c>
      <c r="M4238" t="s">
        <v>228</v>
      </c>
      <c r="N4238" t="s">
        <v>358</v>
      </c>
      <c r="O4238">
        <v>23.7</v>
      </c>
      <c r="P4238" t="s">
        <v>234</v>
      </c>
      <c r="Q4238"/>
      <c r="R4238">
        <v>8</v>
      </c>
      <c r="S4238">
        <v>100</v>
      </c>
      <c r="T4238" t="s">
        <v>377</v>
      </c>
    </row>
    <row r="4239" spans="2:20" hidden="1" x14ac:dyDescent="0.45">
      <c r="F4239" t="s">
        <v>1333</v>
      </c>
      <c r="G4239" t="s">
        <v>1334</v>
      </c>
      <c r="H4239" t="s">
        <v>1251</v>
      </c>
      <c r="I4239" t="s">
        <v>275</v>
      </c>
      <c r="J4239" t="s">
        <v>228</v>
      </c>
      <c r="K4239" t="s">
        <v>232</v>
      </c>
      <c r="M4239" t="s">
        <v>228</v>
      </c>
      <c r="N4239" t="s">
        <v>246</v>
      </c>
      <c r="O4239">
        <v>0.52</v>
      </c>
      <c r="P4239" t="s">
        <v>247</v>
      </c>
      <c r="Q4239"/>
      <c r="R4239">
        <v>0.25</v>
      </c>
      <c r="S4239">
        <v>1.3</v>
      </c>
      <c r="T4239" t="s">
        <v>1252</v>
      </c>
    </row>
    <row r="4240" spans="2:20" hidden="1" x14ac:dyDescent="0.45">
      <c r="F4240" t="s">
        <v>1333</v>
      </c>
      <c r="G4240" t="s">
        <v>1334</v>
      </c>
      <c r="H4240" t="s">
        <v>1251</v>
      </c>
      <c r="I4240" t="s">
        <v>275</v>
      </c>
      <c r="J4240" t="s">
        <v>228</v>
      </c>
      <c r="K4240" t="s">
        <v>232</v>
      </c>
      <c r="M4240" t="s">
        <v>228</v>
      </c>
      <c r="N4240" t="s">
        <v>246</v>
      </c>
      <c r="O4240">
        <v>0.52</v>
      </c>
      <c r="P4240" t="s">
        <v>247</v>
      </c>
      <c r="Q4240"/>
      <c r="R4240">
        <v>0.25</v>
      </c>
      <c r="S4240">
        <v>1.3</v>
      </c>
      <c r="T4240" t="s">
        <v>1252</v>
      </c>
    </row>
    <row r="4241" spans="2:20" hidden="1" x14ac:dyDescent="0.45">
      <c r="F4241" t="s">
        <v>1333</v>
      </c>
      <c r="G4241" t="s">
        <v>1334</v>
      </c>
      <c r="H4241" t="s">
        <v>301</v>
      </c>
      <c r="I4241" t="s">
        <v>275</v>
      </c>
      <c r="J4241" t="s">
        <v>228</v>
      </c>
      <c r="K4241" t="s">
        <v>1247</v>
      </c>
      <c r="M4241" t="s">
        <v>228</v>
      </c>
      <c r="N4241" t="s">
        <v>272</v>
      </c>
      <c r="O4241">
        <v>1.5</v>
      </c>
      <c r="P4241" t="s">
        <v>257</v>
      </c>
      <c r="Q4241"/>
      <c r="R4241">
        <v>0.15</v>
      </c>
      <c r="S4241">
        <v>1.5</v>
      </c>
      <c r="T4241" t="s">
        <v>1241</v>
      </c>
    </row>
    <row r="4242" spans="2:20" hidden="1" x14ac:dyDescent="0.45">
      <c r="F4242" t="s">
        <v>1333</v>
      </c>
      <c r="G4242" t="s">
        <v>1334</v>
      </c>
      <c r="H4242" t="s">
        <v>1251</v>
      </c>
      <c r="I4242" t="s">
        <v>275</v>
      </c>
      <c r="J4242" t="s">
        <v>228</v>
      </c>
      <c r="K4242" t="s">
        <v>232</v>
      </c>
      <c r="M4242" t="s">
        <v>228</v>
      </c>
      <c r="N4242" t="s">
        <v>240</v>
      </c>
      <c r="O4242">
        <v>1.0999999999999999E-2</v>
      </c>
      <c r="P4242" t="s">
        <v>234</v>
      </c>
      <c r="Q4242"/>
      <c r="R4242">
        <v>6.0000000000000001E-3</v>
      </c>
      <c r="S4242">
        <v>2.1999999999999999E-2</v>
      </c>
      <c r="T4242" t="s">
        <v>1252</v>
      </c>
    </row>
    <row r="4243" spans="2:20" hidden="1" x14ac:dyDescent="0.45">
      <c r="F4243" t="s">
        <v>1333</v>
      </c>
      <c r="G4243" t="s">
        <v>1334</v>
      </c>
      <c r="H4243" t="s">
        <v>1251</v>
      </c>
      <c r="I4243" t="s">
        <v>275</v>
      </c>
      <c r="J4243" t="s">
        <v>228</v>
      </c>
      <c r="K4243" t="s">
        <v>232</v>
      </c>
      <c r="M4243" t="s">
        <v>228</v>
      </c>
      <c r="N4243" t="s">
        <v>253</v>
      </c>
      <c r="O4243">
        <v>8.9999999999999998E-4</v>
      </c>
      <c r="P4243" t="s">
        <v>234</v>
      </c>
      <c r="Q4243"/>
      <c r="R4243">
        <v>2.9999999999999997E-4</v>
      </c>
      <c r="S4243">
        <v>1.1000000000000001E-3</v>
      </c>
      <c r="T4243" t="s">
        <v>1252</v>
      </c>
    </row>
    <row r="4244" spans="2:20" hidden="1" x14ac:dyDescent="0.45">
      <c r="F4244" t="s">
        <v>1333</v>
      </c>
      <c r="G4244" t="s">
        <v>1334</v>
      </c>
      <c r="H4244" t="s">
        <v>1270</v>
      </c>
      <c r="I4244" t="s">
        <v>225</v>
      </c>
      <c r="J4244" t="s">
        <v>1271</v>
      </c>
      <c r="K4244" t="s">
        <v>1219</v>
      </c>
      <c r="M4244" t="s">
        <v>228</v>
      </c>
      <c r="N4244" t="s">
        <v>249</v>
      </c>
      <c r="O4244">
        <v>16</v>
      </c>
      <c r="P4244" t="s">
        <v>234</v>
      </c>
      <c r="Q4244"/>
      <c r="R4244">
        <v>8</v>
      </c>
      <c r="S4244">
        <v>32</v>
      </c>
      <c r="T4244" t="s">
        <v>348</v>
      </c>
    </row>
    <row r="4245" spans="2:20" hidden="1" x14ac:dyDescent="0.45">
      <c r="B4245" s="29" t="s">
        <v>24</v>
      </c>
      <c r="F4245" t="s">
        <v>1333</v>
      </c>
      <c r="G4245" t="s">
        <v>1334</v>
      </c>
      <c r="H4245" t="s">
        <v>450</v>
      </c>
      <c r="I4245" t="s">
        <v>225</v>
      </c>
      <c r="J4245" t="s">
        <v>1273</v>
      </c>
      <c r="K4245" t="s">
        <v>1274</v>
      </c>
      <c r="M4245" t="s">
        <v>228</v>
      </c>
      <c r="N4245" t="s">
        <v>261</v>
      </c>
      <c r="O4245">
        <v>5</v>
      </c>
      <c r="P4245" t="s">
        <v>237</v>
      </c>
      <c r="Q4245"/>
      <c r="R4245">
        <v>2</v>
      </c>
      <c r="S4245">
        <v>15</v>
      </c>
      <c r="T4245" t="s">
        <v>377</v>
      </c>
    </row>
    <row r="4246" spans="2:20" hidden="1" x14ac:dyDescent="0.45">
      <c r="B4246" s="29" t="s">
        <v>27</v>
      </c>
      <c r="F4246" t="s">
        <v>1333</v>
      </c>
      <c r="G4246" t="s">
        <v>1334</v>
      </c>
      <c r="H4246" t="s">
        <v>1270</v>
      </c>
      <c r="I4246" t="s">
        <v>225</v>
      </c>
      <c r="J4246" t="s">
        <v>1271</v>
      </c>
      <c r="K4246" t="s">
        <v>1219</v>
      </c>
      <c r="M4246" t="s">
        <v>228</v>
      </c>
      <c r="N4246" t="s">
        <v>27</v>
      </c>
      <c r="O4246">
        <v>38</v>
      </c>
      <c r="P4246" t="s">
        <v>237</v>
      </c>
      <c r="Q4246"/>
      <c r="R4246">
        <v>19</v>
      </c>
      <c r="S4246">
        <v>76</v>
      </c>
      <c r="T4246" t="s">
        <v>1262</v>
      </c>
    </row>
    <row r="4247" spans="2:20" hidden="1" x14ac:dyDescent="0.45">
      <c r="B4247" s="29" t="s">
        <v>43</v>
      </c>
      <c r="F4247" t="s">
        <v>1333</v>
      </c>
      <c r="G4247" t="s">
        <v>1334</v>
      </c>
      <c r="H4247" t="s">
        <v>1270</v>
      </c>
      <c r="I4247" t="s">
        <v>225</v>
      </c>
      <c r="J4247" t="s">
        <v>1271</v>
      </c>
      <c r="K4247" t="s">
        <v>1219</v>
      </c>
      <c r="M4247" t="s">
        <v>228</v>
      </c>
      <c r="N4247" t="s">
        <v>28</v>
      </c>
      <c r="O4247">
        <v>37</v>
      </c>
      <c r="P4247" t="s">
        <v>237</v>
      </c>
      <c r="Q4247"/>
      <c r="R4247">
        <v>18</v>
      </c>
      <c r="S4247">
        <v>74</v>
      </c>
      <c r="T4247" t="s">
        <v>1262</v>
      </c>
    </row>
    <row r="4248" spans="2:20" hidden="1" x14ac:dyDescent="0.45">
      <c r="B4248" s="29" t="s">
        <v>29</v>
      </c>
      <c r="F4248" t="s">
        <v>1333</v>
      </c>
      <c r="G4248" t="s">
        <v>1334</v>
      </c>
      <c r="H4248" t="s">
        <v>1270</v>
      </c>
      <c r="I4248" t="s">
        <v>225</v>
      </c>
      <c r="J4248" t="s">
        <v>1271</v>
      </c>
      <c r="K4248" t="s">
        <v>1219</v>
      </c>
      <c r="M4248" t="s">
        <v>228</v>
      </c>
      <c r="N4248" t="s">
        <v>29</v>
      </c>
      <c r="O4248">
        <v>11</v>
      </c>
      <c r="P4248" t="s">
        <v>237</v>
      </c>
      <c r="Q4248"/>
      <c r="R4248">
        <v>8</v>
      </c>
      <c r="S4248">
        <v>40</v>
      </c>
      <c r="T4248" t="s">
        <v>1367</v>
      </c>
    </row>
    <row r="4249" spans="2:20" hidden="1" x14ac:dyDescent="0.45">
      <c r="F4249" t="s">
        <v>1333</v>
      </c>
      <c r="G4249" t="s">
        <v>1334</v>
      </c>
      <c r="H4249" t="s">
        <v>1270</v>
      </c>
      <c r="I4249" t="s">
        <v>225</v>
      </c>
      <c r="J4249" t="s">
        <v>1271</v>
      </c>
      <c r="K4249" t="s">
        <v>1219</v>
      </c>
      <c r="M4249" t="s">
        <v>228</v>
      </c>
      <c r="N4249" t="s">
        <v>265</v>
      </c>
      <c r="O4249">
        <v>6</v>
      </c>
      <c r="P4249" t="s">
        <v>234</v>
      </c>
      <c r="Q4249"/>
      <c r="R4249">
        <v>4</v>
      </c>
      <c r="S4249">
        <v>89</v>
      </c>
      <c r="T4249" t="s">
        <v>1220</v>
      </c>
    </row>
    <row r="4250" spans="2:20" hidden="1" x14ac:dyDescent="0.45">
      <c r="F4250" t="s">
        <v>1333</v>
      </c>
      <c r="G4250" t="s">
        <v>1334</v>
      </c>
      <c r="H4250" t="s">
        <v>1270</v>
      </c>
      <c r="I4250" t="s">
        <v>225</v>
      </c>
      <c r="J4250" t="s">
        <v>1271</v>
      </c>
      <c r="K4250" t="s">
        <v>1219</v>
      </c>
      <c r="M4250" t="s">
        <v>228</v>
      </c>
      <c r="N4250" t="s">
        <v>240</v>
      </c>
      <c r="O4250">
        <v>27</v>
      </c>
      <c r="P4250" t="s">
        <v>234</v>
      </c>
      <c r="Q4250"/>
      <c r="R4250">
        <v>0.5</v>
      </c>
      <c r="S4250">
        <v>118</v>
      </c>
      <c r="T4250" t="s">
        <v>1220</v>
      </c>
    </row>
    <row r="4251" spans="2:20" hidden="1" x14ac:dyDescent="0.45">
      <c r="F4251" t="s">
        <v>1333</v>
      </c>
      <c r="G4251" t="s">
        <v>1334</v>
      </c>
      <c r="H4251" t="s">
        <v>1249</v>
      </c>
      <c r="I4251" t="s">
        <v>225</v>
      </c>
      <c r="J4251" t="s">
        <v>1250</v>
      </c>
      <c r="K4251" t="s">
        <v>1219</v>
      </c>
      <c r="M4251" t="s">
        <v>228</v>
      </c>
      <c r="N4251" t="s">
        <v>265</v>
      </c>
      <c r="O4251">
        <v>6</v>
      </c>
      <c r="P4251" t="s">
        <v>234</v>
      </c>
      <c r="Q4251"/>
      <c r="R4251">
        <v>4</v>
      </c>
      <c r="S4251">
        <v>89</v>
      </c>
      <c r="T4251" t="s">
        <v>1220</v>
      </c>
    </row>
    <row r="4252" spans="2:20" hidden="1" x14ac:dyDescent="0.45">
      <c r="F4252" t="s">
        <v>1333</v>
      </c>
      <c r="G4252" t="s">
        <v>1334</v>
      </c>
      <c r="H4252" t="s">
        <v>301</v>
      </c>
      <c r="I4252" t="s">
        <v>275</v>
      </c>
      <c r="J4252" t="s">
        <v>228</v>
      </c>
      <c r="K4252" t="s">
        <v>1247</v>
      </c>
      <c r="M4252" t="s">
        <v>228</v>
      </c>
      <c r="N4252" t="s">
        <v>259</v>
      </c>
      <c r="O4252">
        <v>0.22</v>
      </c>
      <c r="P4252" t="s">
        <v>257</v>
      </c>
      <c r="Q4252"/>
      <c r="R4252">
        <v>2.1999999999999999E-2</v>
      </c>
      <c r="S4252">
        <v>1.5</v>
      </c>
      <c r="T4252" t="s">
        <v>1241</v>
      </c>
    </row>
    <row r="4253" spans="2:20" hidden="1" x14ac:dyDescent="0.45">
      <c r="F4253" t="s">
        <v>1333</v>
      </c>
      <c r="G4253" t="s">
        <v>1334</v>
      </c>
      <c r="H4253" t="s">
        <v>301</v>
      </c>
      <c r="I4253" t="s">
        <v>275</v>
      </c>
      <c r="J4253" t="s">
        <v>228</v>
      </c>
      <c r="K4253" t="s">
        <v>1247</v>
      </c>
      <c r="M4253" t="s">
        <v>228</v>
      </c>
      <c r="N4253" t="s">
        <v>291</v>
      </c>
      <c r="O4253">
        <v>0.13</v>
      </c>
      <c r="P4253" t="s">
        <v>257</v>
      </c>
      <c r="Q4253"/>
      <c r="R4253">
        <v>1.2999999999999999E-2</v>
      </c>
      <c r="S4253">
        <v>0.22</v>
      </c>
      <c r="T4253" t="s">
        <v>1241</v>
      </c>
    </row>
    <row r="4254" spans="2:20" hidden="1" x14ac:dyDescent="0.45">
      <c r="F4254" t="s">
        <v>1333</v>
      </c>
      <c r="G4254" t="s">
        <v>1334</v>
      </c>
      <c r="H4254" t="s">
        <v>1249</v>
      </c>
      <c r="I4254" t="s">
        <v>225</v>
      </c>
      <c r="J4254" t="s">
        <v>1250</v>
      </c>
      <c r="K4254" t="s">
        <v>1219</v>
      </c>
      <c r="M4254" t="s">
        <v>228</v>
      </c>
      <c r="N4254" t="s">
        <v>233</v>
      </c>
      <c r="O4254">
        <v>0.19</v>
      </c>
      <c r="P4254" t="s">
        <v>234</v>
      </c>
      <c r="Q4254"/>
      <c r="R4254">
        <v>0.05</v>
      </c>
      <c r="S4254">
        <v>12</v>
      </c>
      <c r="T4254" t="s">
        <v>433</v>
      </c>
    </row>
    <row r="4255" spans="2:20" hidden="1" x14ac:dyDescent="0.45">
      <c r="F4255" t="s">
        <v>1333</v>
      </c>
      <c r="G4255" t="s">
        <v>1334</v>
      </c>
      <c r="H4255" t="s">
        <v>1249</v>
      </c>
      <c r="I4255" t="s">
        <v>225</v>
      </c>
      <c r="J4255" t="s">
        <v>1250</v>
      </c>
      <c r="K4255" t="s">
        <v>1219</v>
      </c>
      <c r="M4255" t="s">
        <v>228</v>
      </c>
      <c r="N4255" t="s">
        <v>253</v>
      </c>
      <c r="O4255">
        <v>13</v>
      </c>
      <c r="P4255" t="s">
        <v>234</v>
      </c>
      <c r="Q4255"/>
      <c r="R4255">
        <v>0.5</v>
      </c>
      <c r="S4255">
        <v>87</v>
      </c>
      <c r="T4255" t="s">
        <v>1228</v>
      </c>
    </row>
    <row r="4256" spans="2:20" hidden="1" x14ac:dyDescent="0.45">
      <c r="B4256" s="29" t="s">
        <v>30</v>
      </c>
      <c r="F4256" t="s">
        <v>1333</v>
      </c>
      <c r="G4256" t="s">
        <v>1334</v>
      </c>
      <c r="H4256" t="s">
        <v>1249</v>
      </c>
      <c r="I4256" t="s">
        <v>225</v>
      </c>
      <c r="J4256" t="s">
        <v>1250</v>
      </c>
      <c r="K4256" t="s">
        <v>1219</v>
      </c>
      <c r="M4256" t="s">
        <v>228</v>
      </c>
      <c r="N4256" t="s">
        <v>30</v>
      </c>
      <c r="O4256">
        <v>26</v>
      </c>
      <c r="P4256" t="s">
        <v>229</v>
      </c>
      <c r="Q4256"/>
      <c r="R4256">
        <v>8.5</v>
      </c>
      <c r="S4256">
        <v>39</v>
      </c>
      <c r="T4256" t="s">
        <v>1277</v>
      </c>
    </row>
    <row r="4257" spans="2:20" hidden="1" x14ac:dyDescent="0.45">
      <c r="F4257" t="s">
        <v>1333</v>
      </c>
      <c r="G4257" t="s">
        <v>1334</v>
      </c>
      <c r="H4257" t="s">
        <v>1249</v>
      </c>
      <c r="I4257" t="s">
        <v>225</v>
      </c>
      <c r="J4257" t="s">
        <v>1250</v>
      </c>
      <c r="K4257" t="s">
        <v>1219</v>
      </c>
      <c r="M4257" t="s">
        <v>228</v>
      </c>
      <c r="N4257" t="s">
        <v>264</v>
      </c>
      <c r="O4257">
        <v>10</v>
      </c>
      <c r="P4257" t="s">
        <v>234</v>
      </c>
      <c r="Q4257"/>
      <c r="R4257">
        <v>5</v>
      </c>
      <c r="S4257">
        <v>20</v>
      </c>
      <c r="T4257" t="s">
        <v>348</v>
      </c>
    </row>
    <row r="4258" spans="2:20" hidden="1" x14ac:dyDescent="0.45">
      <c r="F4258" t="s">
        <v>1333</v>
      </c>
      <c r="G4258" t="s">
        <v>1334</v>
      </c>
      <c r="H4258" t="s">
        <v>1249</v>
      </c>
      <c r="I4258" t="s">
        <v>225</v>
      </c>
      <c r="J4258" t="s">
        <v>1250</v>
      </c>
      <c r="K4258" t="s">
        <v>1219</v>
      </c>
      <c r="M4258" t="s">
        <v>228</v>
      </c>
      <c r="N4258" t="s">
        <v>249</v>
      </c>
      <c r="O4258">
        <v>16</v>
      </c>
      <c r="P4258" t="s">
        <v>234</v>
      </c>
      <c r="Q4258"/>
      <c r="R4258">
        <v>8</v>
      </c>
      <c r="S4258">
        <v>32</v>
      </c>
      <c r="T4258" t="s">
        <v>348</v>
      </c>
    </row>
    <row r="4259" spans="2:20" hidden="1" x14ac:dyDescent="0.45">
      <c r="F4259" t="s">
        <v>1333</v>
      </c>
      <c r="G4259" t="s">
        <v>1334</v>
      </c>
      <c r="H4259" t="s">
        <v>1249</v>
      </c>
      <c r="I4259" t="s">
        <v>225</v>
      </c>
      <c r="J4259" t="s">
        <v>1250</v>
      </c>
      <c r="K4259" t="s">
        <v>1219</v>
      </c>
      <c r="M4259" t="s">
        <v>228</v>
      </c>
      <c r="N4259" t="s">
        <v>358</v>
      </c>
      <c r="O4259">
        <v>5</v>
      </c>
      <c r="P4259" t="s">
        <v>234</v>
      </c>
      <c r="Q4259"/>
      <c r="R4259">
        <v>2</v>
      </c>
      <c r="S4259">
        <v>10</v>
      </c>
      <c r="T4259" t="s">
        <v>348</v>
      </c>
    </row>
    <row r="4260" spans="2:20" hidden="1" x14ac:dyDescent="0.45">
      <c r="F4260" t="s">
        <v>1333</v>
      </c>
      <c r="G4260" t="s">
        <v>1334</v>
      </c>
      <c r="H4260" t="s">
        <v>434</v>
      </c>
      <c r="I4260" t="s">
        <v>225</v>
      </c>
      <c r="J4260" t="s">
        <v>1275</v>
      </c>
      <c r="K4260" t="s">
        <v>1276</v>
      </c>
      <c r="M4260" t="s">
        <v>228</v>
      </c>
      <c r="N4260" t="s">
        <v>233</v>
      </c>
      <c r="O4260">
        <v>1</v>
      </c>
      <c r="P4260" t="s">
        <v>234</v>
      </c>
      <c r="Q4260"/>
      <c r="R4260">
        <v>0.25</v>
      </c>
      <c r="S4260">
        <v>2</v>
      </c>
      <c r="T4260" t="s">
        <v>377</v>
      </c>
    </row>
    <row r="4261" spans="2:20" hidden="1" x14ac:dyDescent="0.45">
      <c r="F4261" t="s">
        <v>1333</v>
      </c>
      <c r="G4261" t="s">
        <v>1334</v>
      </c>
      <c r="H4261" t="s">
        <v>434</v>
      </c>
      <c r="I4261" t="s">
        <v>225</v>
      </c>
      <c r="J4261" t="s">
        <v>1275</v>
      </c>
      <c r="K4261" t="s">
        <v>1276</v>
      </c>
      <c r="M4261" t="s">
        <v>228</v>
      </c>
      <c r="N4261" t="s">
        <v>264</v>
      </c>
      <c r="O4261">
        <v>8</v>
      </c>
      <c r="P4261" t="s">
        <v>234</v>
      </c>
      <c r="Q4261"/>
      <c r="R4261">
        <v>2</v>
      </c>
      <c r="S4261">
        <v>16</v>
      </c>
      <c r="T4261" t="s">
        <v>377</v>
      </c>
    </row>
    <row r="4262" spans="2:20" hidden="1" x14ac:dyDescent="0.45">
      <c r="F4262" t="s">
        <v>1333</v>
      </c>
      <c r="G4262" t="s">
        <v>1334</v>
      </c>
      <c r="H4262" t="s">
        <v>434</v>
      </c>
      <c r="I4262" t="s">
        <v>225</v>
      </c>
      <c r="J4262" t="s">
        <v>1275</v>
      </c>
      <c r="K4262" t="s">
        <v>1276</v>
      </c>
      <c r="M4262" t="s">
        <v>228</v>
      </c>
      <c r="N4262" t="s">
        <v>249</v>
      </c>
      <c r="O4262">
        <v>9</v>
      </c>
      <c r="P4262" t="s">
        <v>234</v>
      </c>
      <c r="Q4262"/>
      <c r="R4262">
        <v>2.25</v>
      </c>
      <c r="S4262">
        <v>18</v>
      </c>
      <c r="T4262" t="s">
        <v>377</v>
      </c>
    </row>
    <row r="4263" spans="2:20" hidden="1" x14ac:dyDescent="0.45">
      <c r="B4263" s="29" t="s">
        <v>24</v>
      </c>
      <c r="F4263" t="s">
        <v>1333</v>
      </c>
      <c r="G4263" t="s">
        <v>1334</v>
      </c>
      <c r="H4263" t="s">
        <v>434</v>
      </c>
      <c r="I4263" t="s">
        <v>225</v>
      </c>
      <c r="J4263" t="s">
        <v>1275</v>
      </c>
      <c r="K4263" t="s">
        <v>1276</v>
      </c>
      <c r="M4263" t="s">
        <v>228</v>
      </c>
      <c r="N4263" t="s">
        <v>261</v>
      </c>
      <c r="O4263">
        <v>15</v>
      </c>
      <c r="P4263" t="s">
        <v>237</v>
      </c>
      <c r="Q4263"/>
      <c r="R4263">
        <v>9</v>
      </c>
      <c r="S4263">
        <v>15</v>
      </c>
      <c r="T4263" t="s">
        <v>377</v>
      </c>
    </row>
    <row r="4264" spans="2:20" hidden="1" x14ac:dyDescent="0.45">
      <c r="B4264" s="29" t="s">
        <v>26</v>
      </c>
      <c r="F4264" t="s">
        <v>1333</v>
      </c>
      <c r="G4264" t="s">
        <v>1334</v>
      </c>
      <c r="H4264" t="s">
        <v>1251</v>
      </c>
      <c r="I4264" t="s">
        <v>275</v>
      </c>
      <c r="J4264" t="s">
        <v>228</v>
      </c>
      <c r="K4264" t="s">
        <v>232</v>
      </c>
      <c r="M4264" t="s">
        <v>228</v>
      </c>
      <c r="N4264" t="s">
        <v>26</v>
      </c>
      <c r="O4264">
        <v>74</v>
      </c>
      <c r="P4264" t="s">
        <v>237</v>
      </c>
      <c r="Q4264"/>
      <c r="R4264">
        <v>46</v>
      </c>
      <c r="S4264">
        <v>103</v>
      </c>
      <c r="T4264" t="s">
        <v>1252</v>
      </c>
    </row>
    <row r="4265" spans="2:20" hidden="1" x14ac:dyDescent="0.45">
      <c r="B4265" s="29" t="s">
        <v>29</v>
      </c>
      <c r="F4265" t="s">
        <v>1333</v>
      </c>
      <c r="G4265" t="s">
        <v>1334</v>
      </c>
      <c r="H4265" t="s">
        <v>1249</v>
      </c>
      <c r="I4265" t="s">
        <v>225</v>
      </c>
      <c r="J4265" t="s">
        <v>1250</v>
      </c>
      <c r="K4265" t="s">
        <v>1219</v>
      </c>
      <c r="M4265" t="s">
        <v>228</v>
      </c>
      <c r="N4265" t="s">
        <v>29</v>
      </c>
      <c r="O4265">
        <v>11</v>
      </c>
      <c r="P4265" t="s">
        <v>237</v>
      </c>
      <c r="Q4265"/>
      <c r="R4265">
        <v>8</v>
      </c>
      <c r="S4265">
        <v>40</v>
      </c>
      <c r="T4265" t="s">
        <v>1367</v>
      </c>
    </row>
    <row r="4266" spans="2:20" hidden="1" x14ac:dyDescent="0.45">
      <c r="F4266" t="s">
        <v>1333</v>
      </c>
      <c r="G4266" t="s">
        <v>1334</v>
      </c>
      <c r="H4266" t="s">
        <v>1249</v>
      </c>
      <c r="I4266" t="s">
        <v>225</v>
      </c>
      <c r="J4266" t="s">
        <v>1250</v>
      </c>
      <c r="K4266" t="s">
        <v>1219</v>
      </c>
      <c r="M4266" t="s">
        <v>228</v>
      </c>
      <c r="N4266" t="s">
        <v>246</v>
      </c>
      <c r="O4266">
        <v>100</v>
      </c>
      <c r="P4266" t="s">
        <v>247</v>
      </c>
      <c r="Q4266"/>
      <c r="R4266">
        <v>30</v>
      </c>
      <c r="S4266">
        <v>500</v>
      </c>
      <c r="T4266" t="s">
        <v>376</v>
      </c>
    </row>
    <row r="4267" spans="2:20" hidden="1" x14ac:dyDescent="0.45">
      <c r="B4267" s="29" t="s">
        <v>24</v>
      </c>
      <c r="F4267" t="s">
        <v>1333</v>
      </c>
      <c r="G4267" t="s">
        <v>1334</v>
      </c>
      <c r="H4267" t="s">
        <v>1244</v>
      </c>
      <c r="I4267" t="s">
        <v>225</v>
      </c>
      <c r="J4267" t="s">
        <v>1245</v>
      </c>
      <c r="K4267" t="s">
        <v>18</v>
      </c>
      <c r="M4267" t="s">
        <v>228</v>
      </c>
      <c r="N4267" t="s">
        <v>261</v>
      </c>
      <c r="O4267">
        <v>89</v>
      </c>
      <c r="P4267" t="s">
        <v>237</v>
      </c>
      <c r="Q4267"/>
      <c r="R4267">
        <v>53</v>
      </c>
      <c r="S4267">
        <v>125</v>
      </c>
      <c r="T4267" t="s">
        <v>1241</v>
      </c>
    </row>
    <row r="4268" spans="2:20" hidden="1" x14ac:dyDescent="0.45">
      <c r="F4268" t="s">
        <v>1333</v>
      </c>
      <c r="G4268" t="s">
        <v>1334</v>
      </c>
      <c r="H4268" t="s">
        <v>439</v>
      </c>
      <c r="I4268" t="s">
        <v>225</v>
      </c>
      <c r="J4268" t="s">
        <v>226</v>
      </c>
      <c r="K4268" t="s">
        <v>227</v>
      </c>
      <c r="M4268" t="s">
        <v>228</v>
      </c>
      <c r="N4268" t="s">
        <v>246</v>
      </c>
      <c r="O4268">
        <v>1.8</v>
      </c>
      <c r="P4268" t="s">
        <v>247</v>
      </c>
      <c r="Q4268"/>
      <c r="R4268">
        <v>0.4</v>
      </c>
      <c r="S4268">
        <v>9</v>
      </c>
      <c r="T4268" t="s">
        <v>1266</v>
      </c>
    </row>
    <row r="4269" spans="2:20" hidden="1" x14ac:dyDescent="0.45">
      <c r="F4269" t="s">
        <v>1333</v>
      </c>
      <c r="G4269" t="s">
        <v>1334</v>
      </c>
      <c r="H4269" t="s">
        <v>439</v>
      </c>
      <c r="I4269" t="s">
        <v>225</v>
      </c>
      <c r="J4269" t="s">
        <v>226</v>
      </c>
      <c r="K4269" t="s">
        <v>227</v>
      </c>
      <c r="M4269" t="s">
        <v>228</v>
      </c>
      <c r="N4269" t="s">
        <v>233</v>
      </c>
      <c r="O4269">
        <v>2E-3</v>
      </c>
      <c r="P4269" t="s">
        <v>234</v>
      </c>
      <c r="Q4269"/>
      <c r="R4269">
        <v>5.0000000000000001E-4</v>
      </c>
      <c r="S4269">
        <v>2E-3</v>
      </c>
      <c r="T4269" t="s">
        <v>1263</v>
      </c>
    </row>
    <row r="4270" spans="2:20" hidden="1" x14ac:dyDescent="0.45">
      <c r="F4270" t="s">
        <v>1333</v>
      </c>
      <c r="G4270" t="s">
        <v>1334</v>
      </c>
      <c r="H4270" t="s">
        <v>439</v>
      </c>
      <c r="I4270" t="s">
        <v>225</v>
      </c>
      <c r="J4270" t="s">
        <v>226</v>
      </c>
      <c r="K4270" t="s">
        <v>227</v>
      </c>
      <c r="M4270" t="s">
        <v>228</v>
      </c>
      <c r="N4270" t="s">
        <v>265</v>
      </c>
      <c r="O4270">
        <v>0.13</v>
      </c>
      <c r="P4270" t="s">
        <v>234</v>
      </c>
      <c r="Q4270"/>
      <c r="R4270">
        <v>6.5000000000000002E-2</v>
      </c>
      <c r="S4270">
        <v>0.26</v>
      </c>
      <c r="T4270" t="s">
        <v>1263</v>
      </c>
    </row>
    <row r="4271" spans="2:20" hidden="1" x14ac:dyDescent="0.45">
      <c r="F4271" t="s">
        <v>1333</v>
      </c>
      <c r="G4271" t="s">
        <v>1334</v>
      </c>
      <c r="H4271" t="s">
        <v>1244</v>
      </c>
      <c r="I4271" t="s">
        <v>225</v>
      </c>
      <c r="J4271" t="s">
        <v>1245</v>
      </c>
      <c r="K4271" t="s">
        <v>18</v>
      </c>
      <c r="M4271" t="s">
        <v>228</v>
      </c>
      <c r="N4271" t="s">
        <v>242</v>
      </c>
      <c r="O4271">
        <v>0.05</v>
      </c>
      <c r="P4271" t="s">
        <v>234</v>
      </c>
      <c r="Q4271"/>
      <c r="R4271">
        <v>2.5000000000000001E-2</v>
      </c>
      <c r="S4271">
        <v>0.1</v>
      </c>
      <c r="T4271" t="s">
        <v>1241</v>
      </c>
    </row>
    <row r="4272" spans="2:20" hidden="1" x14ac:dyDescent="0.45">
      <c r="F4272" t="s">
        <v>1333</v>
      </c>
      <c r="G4272" t="s">
        <v>1334</v>
      </c>
      <c r="H4272" t="s">
        <v>1244</v>
      </c>
      <c r="I4272" t="s">
        <v>225</v>
      </c>
      <c r="J4272" t="s">
        <v>1245</v>
      </c>
      <c r="K4272" t="s">
        <v>18</v>
      </c>
      <c r="M4272" t="s">
        <v>228</v>
      </c>
      <c r="N4272" t="s">
        <v>303</v>
      </c>
      <c r="O4272">
        <v>0.2</v>
      </c>
      <c r="P4272" t="s">
        <v>234</v>
      </c>
      <c r="Q4272"/>
      <c r="R4272">
        <v>0.05</v>
      </c>
      <c r="S4272">
        <v>0.2</v>
      </c>
      <c r="T4272" t="s">
        <v>1241</v>
      </c>
    </row>
    <row r="4273" spans="2:20" hidden="1" x14ac:dyDescent="0.45">
      <c r="F4273" t="s">
        <v>1333</v>
      </c>
      <c r="G4273" t="s">
        <v>1334</v>
      </c>
      <c r="H4273" t="s">
        <v>1244</v>
      </c>
      <c r="I4273" t="s">
        <v>225</v>
      </c>
      <c r="J4273" t="s">
        <v>1245</v>
      </c>
      <c r="K4273" t="s">
        <v>18</v>
      </c>
      <c r="M4273" t="s">
        <v>228</v>
      </c>
      <c r="N4273" t="s">
        <v>303</v>
      </c>
      <c r="O4273">
        <v>0.2</v>
      </c>
      <c r="P4273" t="s">
        <v>234</v>
      </c>
      <c r="Q4273"/>
      <c r="R4273">
        <v>0.05</v>
      </c>
      <c r="S4273">
        <v>0.2</v>
      </c>
      <c r="T4273" t="s">
        <v>1241</v>
      </c>
    </row>
    <row r="4274" spans="2:20" hidden="1" x14ac:dyDescent="0.45">
      <c r="F4274" t="s">
        <v>1333</v>
      </c>
      <c r="G4274" t="s">
        <v>1334</v>
      </c>
      <c r="H4274" t="s">
        <v>1244</v>
      </c>
      <c r="I4274" t="s">
        <v>225</v>
      </c>
      <c r="J4274" t="s">
        <v>1245</v>
      </c>
      <c r="K4274" t="s">
        <v>18</v>
      </c>
      <c r="M4274" t="s">
        <v>228</v>
      </c>
      <c r="N4274" t="s">
        <v>242</v>
      </c>
      <c r="O4274">
        <v>0.05</v>
      </c>
      <c r="P4274" t="s">
        <v>234</v>
      </c>
      <c r="Q4274"/>
      <c r="R4274">
        <v>2.5000000000000001E-2</v>
      </c>
      <c r="S4274">
        <v>0.1</v>
      </c>
      <c r="T4274" t="s">
        <v>1241</v>
      </c>
    </row>
    <row r="4275" spans="2:20" hidden="1" x14ac:dyDescent="0.45">
      <c r="F4275" t="s">
        <v>1333</v>
      </c>
      <c r="G4275" t="s">
        <v>1334</v>
      </c>
      <c r="H4275" t="s">
        <v>439</v>
      </c>
      <c r="I4275" t="s">
        <v>225</v>
      </c>
      <c r="J4275" t="s">
        <v>226</v>
      </c>
      <c r="K4275" t="s">
        <v>227</v>
      </c>
      <c r="M4275" t="s">
        <v>228</v>
      </c>
      <c r="N4275" t="s">
        <v>253</v>
      </c>
      <c r="O4275">
        <v>1E-3</v>
      </c>
      <c r="P4275" t="s">
        <v>234</v>
      </c>
      <c r="Q4275"/>
      <c r="R4275">
        <v>2.5000000000000001E-4</v>
      </c>
      <c r="S4275">
        <v>1E-3</v>
      </c>
      <c r="T4275" t="s">
        <v>1263</v>
      </c>
    </row>
    <row r="4276" spans="2:20" hidden="1" x14ac:dyDescent="0.45">
      <c r="B4276" s="29" t="s">
        <v>27</v>
      </c>
      <c r="F4276" t="s">
        <v>1333</v>
      </c>
      <c r="G4276" t="s">
        <v>1334</v>
      </c>
      <c r="H4276" t="s">
        <v>1244</v>
      </c>
      <c r="I4276" t="s">
        <v>225</v>
      </c>
      <c r="J4276" t="s">
        <v>1245</v>
      </c>
      <c r="K4276" t="s">
        <v>18</v>
      </c>
      <c r="M4276" t="s">
        <v>228</v>
      </c>
      <c r="N4276" t="s">
        <v>27</v>
      </c>
      <c r="O4276">
        <v>2</v>
      </c>
      <c r="P4276" t="s">
        <v>237</v>
      </c>
      <c r="Q4276"/>
      <c r="R4276">
        <v>1</v>
      </c>
      <c r="S4276">
        <v>3</v>
      </c>
      <c r="T4276" t="s">
        <v>1246</v>
      </c>
    </row>
    <row r="4277" spans="2:20" hidden="1" x14ac:dyDescent="0.45">
      <c r="F4277" t="s">
        <v>1333</v>
      </c>
      <c r="G4277" t="s">
        <v>1334</v>
      </c>
      <c r="H4277" t="s">
        <v>1244</v>
      </c>
      <c r="I4277" t="s">
        <v>225</v>
      </c>
      <c r="J4277" t="s">
        <v>1245</v>
      </c>
      <c r="K4277" t="s">
        <v>18</v>
      </c>
      <c r="M4277" t="s">
        <v>228</v>
      </c>
      <c r="N4277" t="s">
        <v>253</v>
      </c>
      <c r="O4277">
        <v>3.0000000000000001E-3</v>
      </c>
      <c r="P4277" t="s">
        <v>234</v>
      </c>
      <c r="Q4277"/>
      <c r="R4277">
        <v>7.5000000000000002E-4</v>
      </c>
      <c r="S4277">
        <v>3.0000000000000001E-3</v>
      </c>
      <c r="T4277" t="s">
        <v>1241</v>
      </c>
    </row>
    <row r="4278" spans="2:20" hidden="1" x14ac:dyDescent="0.45">
      <c r="F4278" t="s">
        <v>1333</v>
      </c>
      <c r="G4278" t="s">
        <v>1334</v>
      </c>
      <c r="H4278" t="s">
        <v>1267</v>
      </c>
      <c r="I4278" t="s">
        <v>225</v>
      </c>
      <c r="J4278" t="s">
        <v>226</v>
      </c>
      <c r="K4278" t="s">
        <v>18</v>
      </c>
      <c r="M4278" t="s">
        <v>228</v>
      </c>
      <c r="N4278" t="s">
        <v>279</v>
      </c>
      <c r="O4278">
        <v>5.1000000000000004E-4</v>
      </c>
      <c r="P4278" t="s">
        <v>234</v>
      </c>
      <c r="Q4278"/>
      <c r="R4278">
        <v>2.5999999999999998E-4</v>
      </c>
      <c r="S4278">
        <v>1E-3</v>
      </c>
      <c r="T4278" t="s">
        <v>1257</v>
      </c>
    </row>
    <row r="4279" spans="2:20" hidden="1" x14ac:dyDescent="0.45">
      <c r="F4279" t="s">
        <v>1333</v>
      </c>
      <c r="G4279" t="s">
        <v>1334</v>
      </c>
      <c r="H4279" t="s">
        <v>1267</v>
      </c>
      <c r="I4279" t="s">
        <v>225</v>
      </c>
      <c r="J4279" t="s">
        <v>226</v>
      </c>
      <c r="K4279" t="s">
        <v>18</v>
      </c>
      <c r="M4279" t="s">
        <v>228</v>
      </c>
      <c r="N4279" t="s">
        <v>249</v>
      </c>
      <c r="O4279">
        <v>0.84</v>
      </c>
      <c r="P4279" t="s">
        <v>257</v>
      </c>
      <c r="Q4279"/>
      <c r="R4279">
        <v>0.28000000000000003</v>
      </c>
      <c r="S4279">
        <v>0.84</v>
      </c>
      <c r="T4279" t="s">
        <v>1254</v>
      </c>
    </row>
    <row r="4280" spans="2:20" hidden="1" x14ac:dyDescent="0.45">
      <c r="F4280" t="s">
        <v>1333</v>
      </c>
      <c r="G4280" t="s">
        <v>1334</v>
      </c>
      <c r="H4280" t="s">
        <v>1267</v>
      </c>
      <c r="I4280" t="s">
        <v>225</v>
      </c>
      <c r="J4280" t="s">
        <v>226</v>
      </c>
      <c r="K4280" t="s">
        <v>18</v>
      </c>
      <c r="M4280" t="s">
        <v>228</v>
      </c>
      <c r="N4280" t="s">
        <v>249</v>
      </c>
      <c r="O4280">
        <v>0.84</v>
      </c>
      <c r="P4280" t="s">
        <v>257</v>
      </c>
      <c r="Q4280"/>
      <c r="R4280">
        <v>0.28000000000000003</v>
      </c>
      <c r="S4280">
        <v>0.84</v>
      </c>
      <c r="T4280" t="s">
        <v>1254</v>
      </c>
    </row>
    <row r="4281" spans="2:20" hidden="1" x14ac:dyDescent="0.45">
      <c r="F4281" t="s">
        <v>1333</v>
      </c>
      <c r="G4281" t="s">
        <v>1334</v>
      </c>
      <c r="H4281" t="s">
        <v>1267</v>
      </c>
      <c r="I4281" t="s">
        <v>225</v>
      </c>
      <c r="J4281" t="s">
        <v>226</v>
      </c>
      <c r="K4281" t="s">
        <v>18</v>
      </c>
      <c r="M4281" t="s">
        <v>228</v>
      </c>
      <c r="N4281" t="s">
        <v>233</v>
      </c>
      <c r="O4281">
        <v>0.12</v>
      </c>
      <c r="P4281" t="s">
        <v>234</v>
      </c>
      <c r="Q4281"/>
      <c r="R4281">
        <v>0.06</v>
      </c>
      <c r="S4281">
        <v>0.24</v>
      </c>
      <c r="T4281" t="s">
        <v>1257</v>
      </c>
    </row>
    <row r="4282" spans="2:20" hidden="1" x14ac:dyDescent="0.45">
      <c r="F4282" t="s">
        <v>1333</v>
      </c>
      <c r="G4282" t="s">
        <v>1334</v>
      </c>
      <c r="H4282" t="s">
        <v>439</v>
      </c>
      <c r="I4282" t="s">
        <v>225</v>
      </c>
      <c r="J4282" t="s">
        <v>226</v>
      </c>
      <c r="K4282" t="s">
        <v>227</v>
      </c>
      <c r="M4282" t="s">
        <v>228</v>
      </c>
      <c r="N4282" t="s">
        <v>236</v>
      </c>
      <c r="O4282">
        <v>9.5</v>
      </c>
      <c r="P4282" t="s">
        <v>237</v>
      </c>
      <c r="Q4282"/>
      <c r="R4282">
        <v>6</v>
      </c>
      <c r="S4282">
        <v>13</v>
      </c>
      <c r="T4282" t="s">
        <v>1241</v>
      </c>
    </row>
    <row r="4283" spans="2:20" hidden="1" x14ac:dyDescent="0.45">
      <c r="B4283" s="29" t="s">
        <v>27</v>
      </c>
      <c r="F4283" t="s">
        <v>1333</v>
      </c>
      <c r="G4283" t="s">
        <v>1334</v>
      </c>
      <c r="H4283" t="s">
        <v>439</v>
      </c>
      <c r="I4283" t="s">
        <v>225</v>
      </c>
      <c r="J4283" t="s">
        <v>226</v>
      </c>
      <c r="K4283" t="s">
        <v>227</v>
      </c>
      <c r="M4283" t="s">
        <v>228</v>
      </c>
      <c r="N4283" t="s">
        <v>27</v>
      </c>
      <c r="O4283">
        <v>9.5</v>
      </c>
      <c r="P4283" t="s">
        <v>237</v>
      </c>
      <c r="Q4283"/>
      <c r="R4283">
        <v>6</v>
      </c>
      <c r="S4283">
        <v>13</v>
      </c>
      <c r="T4283" t="s">
        <v>1328</v>
      </c>
    </row>
    <row r="4284" spans="2:20" hidden="1" x14ac:dyDescent="0.45">
      <c r="B4284" s="29" t="s">
        <v>27</v>
      </c>
      <c r="F4284" t="s">
        <v>1333</v>
      </c>
      <c r="G4284" t="s">
        <v>1334</v>
      </c>
      <c r="H4284" t="s">
        <v>439</v>
      </c>
      <c r="I4284" t="s">
        <v>225</v>
      </c>
      <c r="J4284" t="s">
        <v>226</v>
      </c>
      <c r="K4284" t="s">
        <v>227</v>
      </c>
      <c r="M4284" t="s">
        <v>228</v>
      </c>
      <c r="N4284" t="s">
        <v>27</v>
      </c>
      <c r="O4284">
        <v>9.5</v>
      </c>
      <c r="P4284" t="s">
        <v>237</v>
      </c>
      <c r="Q4284"/>
      <c r="R4284">
        <v>6</v>
      </c>
      <c r="S4284">
        <v>13</v>
      </c>
      <c r="T4284" t="s">
        <v>1328</v>
      </c>
    </row>
    <row r="4285" spans="2:20" hidden="1" x14ac:dyDescent="0.45">
      <c r="F4285" t="s">
        <v>1333</v>
      </c>
      <c r="G4285" t="s">
        <v>1334</v>
      </c>
      <c r="H4285" t="s">
        <v>439</v>
      </c>
      <c r="I4285" t="s">
        <v>225</v>
      </c>
      <c r="J4285" t="s">
        <v>226</v>
      </c>
      <c r="K4285" t="s">
        <v>227</v>
      </c>
      <c r="M4285" t="s">
        <v>228</v>
      </c>
      <c r="N4285" t="s">
        <v>240</v>
      </c>
      <c r="O4285">
        <v>1.2E-2</v>
      </c>
      <c r="P4285" t="s">
        <v>234</v>
      </c>
      <c r="Q4285"/>
      <c r="R4285">
        <v>6.0000000000000001E-3</v>
      </c>
      <c r="S4285">
        <v>2.4E-2</v>
      </c>
      <c r="T4285" t="s">
        <v>1263</v>
      </c>
    </row>
    <row r="4286" spans="2:20" hidden="1" x14ac:dyDescent="0.45">
      <c r="F4286" t="s">
        <v>1333</v>
      </c>
      <c r="G4286" t="s">
        <v>1334</v>
      </c>
      <c r="H4286" t="s">
        <v>439</v>
      </c>
      <c r="I4286" t="s">
        <v>225</v>
      </c>
      <c r="J4286" t="s">
        <v>226</v>
      </c>
      <c r="K4286" t="s">
        <v>227</v>
      </c>
      <c r="M4286" t="s">
        <v>228</v>
      </c>
      <c r="N4286" t="s">
        <v>253</v>
      </c>
      <c r="O4286">
        <v>1E-3</v>
      </c>
      <c r="P4286" t="s">
        <v>234</v>
      </c>
      <c r="Q4286"/>
      <c r="R4286">
        <v>2.5000000000000001E-4</v>
      </c>
      <c r="S4286">
        <v>1E-3</v>
      </c>
      <c r="T4286" t="s">
        <v>1263</v>
      </c>
    </row>
    <row r="4287" spans="2:20" hidden="1" x14ac:dyDescent="0.45">
      <c r="B4287" s="29" t="s">
        <v>26</v>
      </c>
      <c r="F4287" t="s">
        <v>1333</v>
      </c>
      <c r="G4287" t="s">
        <v>1334</v>
      </c>
      <c r="H4287" t="s">
        <v>439</v>
      </c>
      <c r="I4287" t="s">
        <v>225</v>
      </c>
      <c r="J4287" t="s">
        <v>226</v>
      </c>
      <c r="K4287" t="s">
        <v>227</v>
      </c>
      <c r="M4287" t="s">
        <v>228</v>
      </c>
      <c r="N4287" t="s">
        <v>26</v>
      </c>
      <c r="O4287">
        <v>83</v>
      </c>
      <c r="P4287" t="s">
        <v>237</v>
      </c>
      <c r="Q4287"/>
      <c r="R4287">
        <v>50</v>
      </c>
      <c r="S4287">
        <v>116</v>
      </c>
      <c r="T4287" t="s">
        <v>1241</v>
      </c>
    </row>
    <row r="4288" spans="2:20" hidden="1" x14ac:dyDescent="0.45">
      <c r="B4288" s="29" t="s">
        <v>29</v>
      </c>
      <c r="F4288" t="s">
        <v>1333</v>
      </c>
      <c r="G4288" t="s">
        <v>1334</v>
      </c>
      <c r="H4288" t="s">
        <v>439</v>
      </c>
      <c r="I4288" t="s">
        <v>225</v>
      </c>
      <c r="J4288" t="s">
        <v>226</v>
      </c>
      <c r="K4288" t="s">
        <v>227</v>
      </c>
      <c r="M4288" t="s">
        <v>228</v>
      </c>
      <c r="N4288" t="s">
        <v>29</v>
      </c>
      <c r="O4288">
        <v>46</v>
      </c>
      <c r="P4288" t="s">
        <v>237</v>
      </c>
      <c r="Q4288"/>
      <c r="R4288">
        <v>28</v>
      </c>
      <c r="S4288">
        <v>65</v>
      </c>
      <c r="T4288" t="s">
        <v>1260</v>
      </c>
    </row>
    <row r="4289" spans="2:20" hidden="1" x14ac:dyDescent="0.45">
      <c r="F4289" t="s">
        <v>1333</v>
      </c>
      <c r="G4289" t="s">
        <v>1334</v>
      </c>
      <c r="H4289" t="s">
        <v>439</v>
      </c>
      <c r="I4289" t="s">
        <v>225</v>
      </c>
      <c r="J4289" t="s">
        <v>226</v>
      </c>
      <c r="K4289" t="s">
        <v>227</v>
      </c>
      <c r="M4289" t="s">
        <v>228</v>
      </c>
      <c r="N4289" t="s">
        <v>253</v>
      </c>
      <c r="O4289">
        <v>1E-3</v>
      </c>
      <c r="P4289" t="s">
        <v>234</v>
      </c>
      <c r="Q4289"/>
      <c r="R4289">
        <v>2.5000000000000001E-4</v>
      </c>
      <c r="S4289">
        <v>1E-3</v>
      </c>
      <c r="T4289" t="s">
        <v>1263</v>
      </c>
    </row>
    <row r="4290" spans="2:20" hidden="1" x14ac:dyDescent="0.45">
      <c r="B4290" s="29" t="s">
        <v>24</v>
      </c>
      <c r="F4290" t="s">
        <v>1333</v>
      </c>
      <c r="G4290" t="s">
        <v>1334</v>
      </c>
      <c r="H4290" t="s">
        <v>284</v>
      </c>
      <c r="I4290" t="s">
        <v>275</v>
      </c>
      <c r="J4290" t="s">
        <v>228</v>
      </c>
      <c r="K4290" t="s">
        <v>1242</v>
      </c>
      <c r="M4290" t="s">
        <v>228</v>
      </c>
      <c r="N4290" t="s">
        <v>261</v>
      </c>
      <c r="O4290">
        <v>88.8</v>
      </c>
      <c r="P4290" t="s">
        <v>237</v>
      </c>
      <c r="Q4290"/>
      <c r="R4290">
        <v>10</v>
      </c>
      <c r="S4290">
        <v>300</v>
      </c>
      <c r="T4290" t="s">
        <v>377</v>
      </c>
    </row>
    <row r="4291" spans="2:20" hidden="1" x14ac:dyDescent="0.45">
      <c r="B4291" s="29" t="s">
        <v>26</v>
      </c>
      <c r="F4291" t="s">
        <v>1333</v>
      </c>
      <c r="G4291" t="s">
        <v>1334</v>
      </c>
      <c r="H4291" t="s">
        <v>284</v>
      </c>
      <c r="I4291" t="s">
        <v>275</v>
      </c>
      <c r="J4291" t="s">
        <v>228</v>
      </c>
      <c r="K4291" t="s">
        <v>1242</v>
      </c>
      <c r="M4291" t="s">
        <v>228</v>
      </c>
      <c r="N4291" t="s">
        <v>26</v>
      </c>
      <c r="O4291">
        <v>173</v>
      </c>
      <c r="P4291" t="s">
        <v>237</v>
      </c>
      <c r="Q4291"/>
      <c r="R4291">
        <v>150</v>
      </c>
      <c r="S4291">
        <v>200</v>
      </c>
      <c r="T4291" t="s">
        <v>377</v>
      </c>
    </row>
    <row r="4292" spans="2:20" hidden="1" x14ac:dyDescent="0.45">
      <c r="B4292" s="29" t="s">
        <v>24</v>
      </c>
      <c r="F4292" t="s">
        <v>1333</v>
      </c>
      <c r="G4292" t="s">
        <v>1334</v>
      </c>
      <c r="H4292" t="s">
        <v>284</v>
      </c>
      <c r="I4292" t="s">
        <v>275</v>
      </c>
      <c r="J4292" t="s">
        <v>228</v>
      </c>
      <c r="K4292" t="s">
        <v>1242</v>
      </c>
      <c r="M4292" t="s">
        <v>228</v>
      </c>
      <c r="N4292" t="s">
        <v>261</v>
      </c>
      <c r="O4292">
        <v>88.8</v>
      </c>
      <c r="P4292" t="s">
        <v>237</v>
      </c>
      <c r="Q4292"/>
      <c r="R4292">
        <v>10</v>
      </c>
      <c r="S4292">
        <v>300</v>
      </c>
      <c r="T4292" t="s">
        <v>377</v>
      </c>
    </row>
    <row r="4293" spans="2:20" hidden="1" x14ac:dyDescent="0.45">
      <c r="B4293" s="29" t="s">
        <v>29</v>
      </c>
      <c r="F4293" t="s">
        <v>1333</v>
      </c>
      <c r="G4293" t="s">
        <v>1334</v>
      </c>
      <c r="H4293" t="s">
        <v>284</v>
      </c>
      <c r="I4293" t="s">
        <v>275</v>
      </c>
      <c r="J4293" t="s">
        <v>228</v>
      </c>
      <c r="K4293" t="s">
        <v>1242</v>
      </c>
      <c r="M4293" t="s">
        <v>228</v>
      </c>
      <c r="N4293" t="s">
        <v>29</v>
      </c>
      <c r="O4293">
        <v>840</v>
      </c>
      <c r="P4293" t="s">
        <v>237</v>
      </c>
      <c r="Q4293"/>
      <c r="R4293">
        <v>450</v>
      </c>
      <c r="S4293">
        <v>1000</v>
      </c>
      <c r="T4293" t="s">
        <v>377</v>
      </c>
    </row>
    <row r="4294" spans="2:20" hidden="1" x14ac:dyDescent="0.45">
      <c r="B4294" s="29" t="s">
        <v>25</v>
      </c>
      <c r="F4294" t="s">
        <v>1333</v>
      </c>
      <c r="G4294" t="s">
        <v>1334</v>
      </c>
      <c r="H4294" t="s">
        <v>284</v>
      </c>
      <c r="I4294" t="s">
        <v>275</v>
      </c>
      <c r="J4294" t="s">
        <v>228</v>
      </c>
      <c r="K4294" t="s">
        <v>1242</v>
      </c>
      <c r="M4294" t="s">
        <v>228</v>
      </c>
      <c r="N4294" t="s">
        <v>25</v>
      </c>
      <c r="O4294">
        <v>931</v>
      </c>
      <c r="P4294" t="s">
        <v>237</v>
      </c>
      <c r="Q4294"/>
      <c r="R4294">
        <v>150</v>
      </c>
      <c r="S4294">
        <v>2000</v>
      </c>
      <c r="T4294" t="s">
        <v>377</v>
      </c>
    </row>
    <row r="4295" spans="2:20" hidden="1" x14ac:dyDescent="0.45">
      <c r="B4295" s="29" t="s">
        <v>30</v>
      </c>
      <c r="F4295" t="s">
        <v>1333</v>
      </c>
      <c r="G4295" t="s">
        <v>1334</v>
      </c>
      <c r="H4295" t="s">
        <v>1239</v>
      </c>
      <c r="I4295" t="s">
        <v>225</v>
      </c>
      <c r="J4295" t="s">
        <v>1240</v>
      </c>
      <c r="K4295" t="s">
        <v>227</v>
      </c>
      <c r="M4295" t="s">
        <v>228</v>
      </c>
      <c r="N4295" t="s">
        <v>30</v>
      </c>
      <c r="O4295">
        <v>78</v>
      </c>
      <c r="P4295" t="s">
        <v>229</v>
      </c>
      <c r="Q4295"/>
      <c r="R4295">
        <v>47</v>
      </c>
      <c r="S4295">
        <v>100</v>
      </c>
      <c r="T4295" t="s">
        <v>1243</v>
      </c>
    </row>
    <row r="4296" spans="2:20" hidden="1" x14ac:dyDescent="0.45">
      <c r="B4296" s="29" t="s">
        <v>30</v>
      </c>
      <c r="F4296" t="s">
        <v>1333</v>
      </c>
      <c r="G4296" t="s">
        <v>1334</v>
      </c>
      <c r="H4296" t="s">
        <v>284</v>
      </c>
      <c r="I4296" t="s">
        <v>275</v>
      </c>
      <c r="J4296" t="s">
        <v>228</v>
      </c>
      <c r="K4296" t="s">
        <v>1242</v>
      </c>
      <c r="M4296" t="s">
        <v>228</v>
      </c>
      <c r="N4296" t="s">
        <v>30</v>
      </c>
      <c r="O4296">
        <v>6.4</v>
      </c>
      <c r="P4296" t="s">
        <v>229</v>
      </c>
      <c r="Q4296"/>
      <c r="R4296">
        <v>2</v>
      </c>
      <c r="S4296">
        <v>26</v>
      </c>
      <c r="T4296" t="s">
        <v>241</v>
      </c>
    </row>
    <row r="4297" spans="2:20" hidden="1" x14ac:dyDescent="0.45">
      <c r="B4297" s="29" t="s">
        <v>30</v>
      </c>
      <c r="F4297" t="s">
        <v>1333</v>
      </c>
      <c r="G4297" t="s">
        <v>1334</v>
      </c>
      <c r="H4297" t="s">
        <v>1239</v>
      </c>
      <c r="I4297" t="s">
        <v>225</v>
      </c>
      <c r="J4297" t="s">
        <v>1240</v>
      </c>
      <c r="K4297" t="s">
        <v>227</v>
      </c>
      <c r="M4297" t="s">
        <v>228</v>
      </c>
      <c r="N4297" t="s">
        <v>30</v>
      </c>
      <c r="O4297">
        <v>78</v>
      </c>
      <c r="P4297" t="s">
        <v>229</v>
      </c>
      <c r="Q4297"/>
      <c r="R4297">
        <v>47</v>
      </c>
      <c r="S4297">
        <v>100</v>
      </c>
      <c r="T4297" t="s">
        <v>1243</v>
      </c>
    </row>
    <row r="4298" spans="2:20" hidden="1" x14ac:dyDescent="0.45">
      <c r="F4298" t="s">
        <v>1333</v>
      </c>
      <c r="G4298" t="s">
        <v>1334</v>
      </c>
      <c r="H4298" t="s">
        <v>1239</v>
      </c>
      <c r="I4298" t="s">
        <v>225</v>
      </c>
      <c r="J4298" t="s">
        <v>1240</v>
      </c>
      <c r="K4298" t="s">
        <v>227</v>
      </c>
      <c r="M4298" t="s">
        <v>228</v>
      </c>
      <c r="N4298" t="s">
        <v>259</v>
      </c>
      <c r="O4298">
        <v>0.22</v>
      </c>
      <c r="P4298" t="s">
        <v>257</v>
      </c>
      <c r="Q4298"/>
      <c r="R4298">
        <v>2.1999999999999999E-2</v>
      </c>
      <c r="S4298">
        <v>0.22</v>
      </c>
      <c r="T4298" t="s">
        <v>1241</v>
      </c>
    </row>
    <row r="4299" spans="2:20" hidden="1" x14ac:dyDescent="0.45">
      <c r="F4299" t="s">
        <v>1333</v>
      </c>
      <c r="G4299" t="s">
        <v>1334</v>
      </c>
      <c r="H4299" t="s">
        <v>1239</v>
      </c>
      <c r="I4299" t="s">
        <v>225</v>
      </c>
      <c r="J4299" t="s">
        <v>1240</v>
      </c>
      <c r="K4299" t="s">
        <v>227</v>
      </c>
      <c r="M4299" t="s">
        <v>228</v>
      </c>
      <c r="N4299" t="s">
        <v>291</v>
      </c>
      <c r="O4299">
        <v>0.13</v>
      </c>
      <c r="P4299" t="s">
        <v>1314</v>
      </c>
      <c r="Q4299"/>
      <c r="R4299">
        <v>1.2999999999999999E-2</v>
      </c>
      <c r="S4299">
        <v>0.13</v>
      </c>
      <c r="T4299" t="s">
        <v>1241</v>
      </c>
    </row>
    <row r="4300" spans="2:20" hidden="1" x14ac:dyDescent="0.45">
      <c r="F4300" t="s">
        <v>1333</v>
      </c>
      <c r="G4300" t="s">
        <v>1334</v>
      </c>
      <c r="H4300" t="s">
        <v>284</v>
      </c>
      <c r="I4300" t="s">
        <v>275</v>
      </c>
      <c r="J4300" t="s">
        <v>228</v>
      </c>
      <c r="K4300" t="s">
        <v>1242</v>
      </c>
      <c r="M4300" t="s">
        <v>228</v>
      </c>
      <c r="N4300" t="s">
        <v>236</v>
      </c>
      <c r="O4300">
        <v>124</v>
      </c>
      <c r="P4300" t="s">
        <v>237</v>
      </c>
      <c r="Q4300"/>
      <c r="R4300">
        <v>70</v>
      </c>
      <c r="S4300">
        <v>250</v>
      </c>
      <c r="T4300" t="s">
        <v>377</v>
      </c>
    </row>
    <row r="4301" spans="2:20" hidden="1" x14ac:dyDescent="0.45">
      <c r="F4301" t="s">
        <v>1333</v>
      </c>
      <c r="G4301" t="s">
        <v>1334</v>
      </c>
      <c r="H4301" t="s">
        <v>284</v>
      </c>
      <c r="I4301" t="s">
        <v>275</v>
      </c>
      <c r="J4301" t="s">
        <v>228</v>
      </c>
      <c r="K4301" t="s">
        <v>1242</v>
      </c>
      <c r="M4301" t="s">
        <v>228</v>
      </c>
      <c r="N4301" t="s">
        <v>303</v>
      </c>
      <c r="O4301">
        <v>1.8</v>
      </c>
      <c r="P4301" t="s">
        <v>234</v>
      </c>
      <c r="Q4301"/>
      <c r="R4301">
        <v>0.2</v>
      </c>
      <c r="S4301">
        <v>3</v>
      </c>
      <c r="T4301" t="s">
        <v>377</v>
      </c>
    </row>
    <row r="4302" spans="2:20" hidden="1" x14ac:dyDescent="0.45">
      <c r="F4302" t="s">
        <v>1333</v>
      </c>
      <c r="G4302" t="s">
        <v>1334</v>
      </c>
      <c r="H4302" t="s">
        <v>284</v>
      </c>
      <c r="I4302" t="s">
        <v>275</v>
      </c>
      <c r="J4302" t="s">
        <v>228</v>
      </c>
      <c r="K4302" t="s">
        <v>1242</v>
      </c>
      <c r="M4302" t="s">
        <v>228</v>
      </c>
      <c r="N4302" t="s">
        <v>267</v>
      </c>
      <c r="O4302">
        <v>200</v>
      </c>
      <c r="P4302" t="s">
        <v>234</v>
      </c>
      <c r="Q4302"/>
      <c r="R4302">
        <v>50</v>
      </c>
      <c r="S4302">
        <v>500</v>
      </c>
      <c r="T4302" t="s">
        <v>377</v>
      </c>
    </row>
    <row r="4303" spans="2:20" hidden="1" x14ac:dyDescent="0.45">
      <c r="B4303" s="29" t="s">
        <v>26</v>
      </c>
      <c r="F4303" t="s">
        <v>1333</v>
      </c>
      <c r="G4303" t="s">
        <v>1334</v>
      </c>
      <c r="H4303" t="s">
        <v>284</v>
      </c>
      <c r="I4303" t="s">
        <v>275</v>
      </c>
      <c r="J4303" t="s">
        <v>228</v>
      </c>
      <c r="K4303" t="s">
        <v>1242</v>
      </c>
      <c r="M4303" t="s">
        <v>228</v>
      </c>
      <c r="N4303" t="s">
        <v>26</v>
      </c>
      <c r="O4303">
        <v>173</v>
      </c>
      <c r="P4303" t="s">
        <v>237</v>
      </c>
      <c r="Q4303"/>
      <c r="R4303">
        <v>150</v>
      </c>
      <c r="S4303">
        <v>200</v>
      </c>
      <c r="T4303" t="s">
        <v>377</v>
      </c>
    </row>
    <row r="4304" spans="2:20" hidden="1" x14ac:dyDescent="0.45">
      <c r="F4304" t="s">
        <v>1333</v>
      </c>
      <c r="G4304" t="s">
        <v>1334</v>
      </c>
      <c r="H4304" t="s">
        <v>284</v>
      </c>
      <c r="I4304" t="s">
        <v>275</v>
      </c>
      <c r="J4304" t="s">
        <v>228</v>
      </c>
      <c r="K4304" t="s">
        <v>1242</v>
      </c>
      <c r="M4304" t="s">
        <v>228</v>
      </c>
      <c r="N4304" t="s">
        <v>240</v>
      </c>
      <c r="O4304">
        <v>134</v>
      </c>
      <c r="P4304" t="s">
        <v>234</v>
      </c>
      <c r="Q4304"/>
      <c r="R4304">
        <v>50</v>
      </c>
      <c r="S4304">
        <v>300</v>
      </c>
      <c r="T4304" t="s">
        <v>377</v>
      </c>
    </row>
    <row r="4305" spans="2:20" hidden="1" x14ac:dyDescent="0.45">
      <c r="F4305" t="s">
        <v>1333</v>
      </c>
      <c r="G4305" t="s">
        <v>1334</v>
      </c>
      <c r="H4305" t="s">
        <v>284</v>
      </c>
      <c r="I4305" t="s">
        <v>275</v>
      </c>
      <c r="J4305" t="s">
        <v>228</v>
      </c>
      <c r="K4305" t="s">
        <v>1242</v>
      </c>
      <c r="M4305" t="s">
        <v>228</v>
      </c>
      <c r="N4305" t="s">
        <v>253</v>
      </c>
      <c r="O4305">
        <v>1.8</v>
      </c>
      <c r="P4305" t="s">
        <v>234</v>
      </c>
      <c r="Q4305"/>
      <c r="R4305">
        <v>0.2</v>
      </c>
      <c r="S4305">
        <v>5</v>
      </c>
      <c r="T4305" t="s">
        <v>377</v>
      </c>
    </row>
    <row r="4306" spans="2:20" hidden="1" x14ac:dyDescent="0.45">
      <c r="F4306" t="s">
        <v>1333</v>
      </c>
      <c r="G4306" t="s">
        <v>1334</v>
      </c>
      <c r="H4306" t="s">
        <v>284</v>
      </c>
      <c r="I4306" t="s">
        <v>275</v>
      </c>
      <c r="J4306" t="s">
        <v>228</v>
      </c>
      <c r="K4306" t="s">
        <v>1242</v>
      </c>
      <c r="M4306" t="s">
        <v>228</v>
      </c>
      <c r="N4306" t="s">
        <v>242</v>
      </c>
      <c r="O4306">
        <v>13.5</v>
      </c>
      <c r="P4306" t="s">
        <v>234</v>
      </c>
      <c r="Q4306"/>
      <c r="R4306">
        <v>0.5</v>
      </c>
      <c r="S4306">
        <v>20</v>
      </c>
      <c r="T4306" t="s">
        <v>377</v>
      </c>
    </row>
    <row r="4307" spans="2:20" hidden="1" x14ac:dyDescent="0.45">
      <c r="F4307" t="s">
        <v>1333</v>
      </c>
      <c r="G4307" t="s">
        <v>1334</v>
      </c>
      <c r="H4307" t="s">
        <v>284</v>
      </c>
      <c r="I4307" t="s">
        <v>275</v>
      </c>
      <c r="J4307" t="s">
        <v>228</v>
      </c>
      <c r="K4307" t="s">
        <v>1242</v>
      </c>
      <c r="M4307" t="s">
        <v>228</v>
      </c>
      <c r="N4307" t="s">
        <v>240</v>
      </c>
      <c r="O4307">
        <v>134</v>
      </c>
      <c r="P4307" t="s">
        <v>234</v>
      </c>
      <c r="Q4307"/>
      <c r="R4307">
        <v>50</v>
      </c>
      <c r="S4307">
        <v>300</v>
      </c>
      <c r="T4307" t="s">
        <v>377</v>
      </c>
    </row>
    <row r="4308" spans="2:20" hidden="1" x14ac:dyDescent="0.45">
      <c r="B4308" s="29" t="s">
        <v>26</v>
      </c>
      <c r="F4308" t="s">
        <v>1333</v>
      </c>
      <c r="G4308" t="s">
        <v>1334</v>
      </c>
      <c r="H4308" t="s">
        <v>1239</v>
      </c>
      <c r="I4308" t="s">
        <v>225</v>
      </c>
      <c r="J4308" t="s">
        <v>1240</v>
      </c>
      <c r="K4308" t="s">
        <v>227</v>
      </c>
      <c r="M4308" t="s">
        <v>228</v>
      </c>
      <c r="N4308" t="s">
        <v>26</v>
      </c>
      <c r="O4308">
        <v>942</v>
      </c>
      <c r="P4308" t="s">
        <v>237</v>
      </c>
      <c r="Q4308"/>
      <c r="R4308">
        <v>565</v>
      </c>
      <c r="S4308">
        <v>1319</v>
      </c>
      <c r="T4308" t="s">
        <v>1241</v>
      </c>
    </row>
    <row r="4309" spans="2:20" hidden="1" x14ac:dyDescent="0.45">
      <c r="B4309" s="29" t="s">
        <v>27</v>
      </c>
      <c r="F4309" t="s">
        <v>1333</v>
      </c>
      <c r="G4309" t="s">
        <v>1334</v>
      </c>
      <c r="H4309" t="s">
        <v>1239</v>
      </c>
      <c r="I4309" t="s">
        <v>225</v>
      </c>
      <c r="J4309" t="s">
        <v>1240</v>
      </c>
      <c r="K4309" t="s">
        <v>227</v>
      </c>
      <c r="M4309" t="s">
        <v>228</v>
      </c>
      <c r="N4309" t="s">
        <v>27</v>
      </c>
      <c r="O4309">
        <v>30</v>
      </c>
      <c r="P4309" t="s">
        <v>237</v>
      </c>
      <c r="Q4309"/>
      <c r="R4309">
        <v>18</v>
      </c>
      <c r="S4309">
        <v>42</v>
      </c>
      <c r="T4309" t="s">
        <v>1246</v>
      </c>
    </row>
    <row r="4310" spans="2:20" hidden="1" x14ac:dyDescent="0.45">
      <c r="B4310" s="29" t="s">
        <v>27</v>
      </c>
      <c r="F4310" t="s">
        <v>1333</v>
      </c>
      <c r="G4310" t="s">
        <v>1334</v>
      </c>
      <c r="H4310" t="s">
        <v>1239</v>
      </c>
      <c r="I4310" t="s">
        <v>225</v>
      </c>
      <c r="J4310" t="s">
        <v>1240</v>
      </c>
      <c r="K4310" t="s">
        <v>227</v>
      </c>
      <c r="M4310" t="s">
        <v>228</v>
      </c>
      <c r="N4310" t="s">
        <v>27</v>
      </c>
      <c r="O4310">
        <v>30</v>
      </c>
      <c r="P4310" t="s">
        <v>237</v>
      </c>
      <c r="Q4310"/>
      <c r="R4310">
        <v>18</v>
      </c>
      <c r="S4310">
        <v>42</v>
      </c>
      <c r="T4310" t="s">
        <v>1246</v>
      </c>
    </row>
    <row r="4311" spans="2:20" hidden="1" x14ac:dyDescent="0.45">
      <c r="F4311" t="s">
        <v>1333</v>
      </c>
      <c r="G4311" t="s">
        <v>1334</v>
      </c>
      <c r="H4311" t="s">
        <v>1244</v>
      </c>
      <c r="I4311" t="s">
        <v>225</v>
      </c>
      <c r="J4311" t="s">
        <v>1245</v>
      </c>
      <c r="K4311" t="s">
        <v>18</v>
      </c>
      <c r="M4311" t="s">
        <v>228</v>
      </c>
      <c r="N4311" t="s">
        <v>249</v>
      </c>
      <c r="O4311">
        <v>9</v>
      </c>
      <c r="P4311" t="s">
        <v>257</v>
      </c>
      <c r="Q4311"/>
      <c r="R4311">
        <v>1.8</v>
      </c>
      <c r="S4311">
        <v>45</v>
      </c>
      <c r="T4311" t="s">
        <v>1241</v>
      </c>
    </row>
    <row r="4312" spans="2:20" hidden="1" x14ac:dyDescent="0.45">
      <c r="F4312" t="s">
        <v>1333</v>
      </c>
      <c r="G4312" t="s">
        <v>1334</v>
      </c>
      <c r="H4312" t="s">
        <v>1244</v>
      </c>
      <c r="I4312" t="s">
        <v>225</v>
      </c>
      <c r="J4312" t="s">
        <v>1245</v>
      </c>
      <c r="K4312" t="s">
        <v>18</v>
      </c>
      <c r="M4312" t="s">
        <v>228</v>
      </c>
      <c r="N4312" t="s">
        <v>358</v>
      </c>
      <c r="O4312">
        <v>1.7</v>
      </c>
      <c r="P4312" t="s">
        <v>257</v>
      </c>
      <c r="Q4312"/>
      <c r="R4312">
        <v>0.34</v>
      </c>
      <c r="S4312">
        <v>8.5</v>
      </c>
      <c r="T4312" t="s">
        <v>1241</v>
      </c>
    </row>
    <row r="4313" spans="2:20" hidden="1" x14ac:dyDescent="0.45">
      <c r="B4313" s="29" t="s">
        <v>30</v>
      </c>
      <c r="F4313" t="s">
        <v>1333</v>
      </c>
      <c r="G4313" t="s">
        <v>1334</v>
      </c>
      <c r="H4313" t="s">
        <v>1244</v>
      </c>
      <c r="I4313" t="s">
        <v>225</v>
      </c>
      <c r="J4313" t="s">
        <v>1245</v>
      </c>
      <c r="K4313" t="s">
        <v>18</v>
      </c>
      <c r="M4313" t="s">
        <v>228</v>
      </c>
      <c r="N4313" t="s">
        <v>30</v>
      </c>
      <c r="O4313">
        <v>2.5</v>
      </c>
      <c r="P4313" t="s">
        <v>229</v>
      </c>
      <c r="Q4313"/>
      <c r="R4313">
        <v>1.5</v>
      </c>
      <c r="S4313">
        <v>3.5</v>
      </c>
      <c r="T4313" t="s">
        <v>1268</v>
      </c>
    </row>
    <row r="4314" spans="2:20" hidden="1" x14ac:dyDescent="0.45">
      <c r="F4314" t="s">
        <v>1333</v>
      </c>
      <c r="G4314" t="s">
        <v>1334</v>
      </c>
      <c r="H4314" t="s">
        <v>1239</v>
      </c>
      <c r="I4314" t="s">
        <v>225</v>
      </c>
      <c r="J4314" t="s">
        <v>1240</v>
      </c>
      <c r="K4314" t="s">
        <v>227</v>
      </c>
      <c r="M4314" t="s">
        <v>228</v>
      </c>
      <c r="N4314" t="s">
        <v>267</v>
      </c>
      <c r="O4314">
        <v>58</v>
      </c>
      <c r="P4314" t="s">
        <v>234</v>
      </c>
      <c r="Q4314"/>
      <c r="R4314">
        <v>29</v>
      </c>
      <c r="S4314">
        <v>116</v>
      </c>
      <c r="T4314" t="s">
        <v>1241</v>
      </c>
    </row>
    <row r="4315" spans="2:20" hidden="1" x14ac:dyDescent="0.45">
      <c r="F4315" t="s">
        <v>1333</v>
      </c>
      <c r="G4315" t="s">
        <v>1334</v>
      </c>
      <c r="H4315" t="s">
        <v>1239</v>
      </c>
      <c r="I4315" t="s">
        <v>225</v>
      </c>
      <c r="J4315" t="s">
        <v>1240</v>
      </c>
      <c r="K4315" t="s">
        <v>227</v>
      </c>
      <c r="M4315" t="s">
        <v>228</v>
      </c>
      <c r="N4315" t="s">
        <v>264</v>
      </c>
      <c r="O4315">
        <v>1.9</v>
      </c>
      <c r="P4315" t="s">
        <v>257</v>
      </c>
      <c r="Q4315"/>
      <c r="R4315">
        <v>0.19</v>
      </c>
      <c r="S4315">
        <v>1.9</v>
      </c>
      <c r="T4315" t="s">
        <v>1241</v>
      </c>
    </row>
    <row r="4316" spans="2:20" hidden="1" x14ac:dyDescent="0.45">
      <c r="F4316" t="s">
        <v>1333</v>
      </c>
      <c r="G4316" t="s">
        <v>1334</v>
      </c>
      <c r="H4316" t="s">
        <v>1239</v>
      </c>
      <c r="I4316" t="s">
        <v>225</v>
      </c>
      <c r="J4316" t="s">
        <v>1240</v>
      </c>
      <c r="K4316" t="s">
        <v>227</v>
      </c>
      <c r="M4316" t="s">
        <v>228</v>
      </c>
      <c r="N4316" t="s">
        <v>249</v>
      </c>
      <c r="O4316">
        <v>15</v>
      </c>
      <c r="P4316" t="s">
        <v>257</v>
      </c>
      <c r="Q4316"/>
      <c r="R4316">
        <v>1.5</v>
      </c>
      <c r="S4316">
        <v>15</v>
      </c>
      <c r="T4316" t="s">
        <v>1241</v>
      </c>
    </row>
    <row r="4317" spans="2:20" hidden="1" x14ac:dyDescent="0.45">
      <c r="B4317" s="29" t="s">
        <v>27</v>
      </c>
      <c r="F4317" t="s">
        <v>1333</v>
      </c>
      <c r="G4317" t="s">
        <v>1334</v>
      </c>
      <c r="H4317" t="s">
        <v>1239</v>
      </c>
      <c r="I4317" t="s">
        <v>225</v>
      </c>
      <c r="J4317" t="s">
        <v>1240</v>
      </c>
      <c r="K4317" t="s">
        <v>227</v>
      </c>
      <c r="M4317" t="s">
        <v>228</v>
      </c>
      <c r="N4317" t="s">
        <v>27</v>
      </c>
      <c r="O4317">
        <v>30</v>
      </c>
      <c r="P4317" t="s">
        <v>237</v>
      </c>
      <c r="Q4317"/>
      <c r="R4317">
        <v>18</v>
      </c>
      <c r="S4317">
        <v>42</v>
      </c>
      <c r="T4317" t="s">
        <v>1246</v>
      </c>
    </row>
    <row r="4318" spans="2:20" hidden="1" x14ac:dyDescent="0.45">
      <c r="F4318" t="s">
        <v>1333</v>
      </c>
      <c r="G4318" t="s">
        <v>1334</v>
      </c>
      <c r="H4318" t="s">
        <v>1239</v>
      </c>
      <c r="I4318" t="s">
        <v>225</v>
      </c>
      <c r="J4318" t="s">
        <v>1240</v>
      </c>
      <c r="K4318" t="s">
        <v>227</v>
      </c>
      <c r="M4318" t="s">
        <v>228</v>
      </c>
      <c r="N4318" t="s">
        <v>253</v>
      </c>
      <c r="O4318">
        <v>0.01</v>
      </c>
      <c r="P4318" t="s">
        <v>234</v>
      </c>
      <c r="Q4318"/>
      <c r="R4318">
        <v>5.0000000000000001E-3</v>
      </c>
      <c r="S4318">
        <v>0.02</v>
      </c>
      <c r="T4318" t="s">
        <v>1241</v>
      </c>
    </row>
    <row r="4319" spans="2:20" hidden="1" x14ac:dyDescent="0.45">
      <c r="F4319" t="s">
        <v>1339</v>
      </c>
      <c r="G4319" t="s">
        <v>1340</v>
      </c>
      <c r="H4319" t="s">
        <v>429</v>
      </c>
      <c r="I4319" t="s">
        <v>225</v>
      </c>
      <c r="J4319" t="s">
        <v>395</v>
      </c>
      <c r="K4319" t="s">
        <v>391</v>
      </c>
      <c r="M4319" t="s">
        <v>228</v>
      </c>
      <c r="N4319" t="s">
        <v>236</v>
      </c>
      <c r="O4319">
        <v>4786</v>
      </c>
      <c r="P4319" t="s">
        <v>385</v>
      </c>
      <c r="Q4319"/>
      <c r="T4319" t="s">
        <v>386</v>
      </c>
    </row>
    <row r="4320" spans="2:20" hidden="1" x14ac:dyDescent="0.45">
      <c r="B4320" s="29" t="s">
        <v>43</v>
      </c>
      <c r="F4320" t="s">
        <v>1339</v>
      </c>
      <c r="G4320" t="s">
        <v>1340</v>
      </c>
      <c r="H4320" t="s">
        <v>430</v>
      </c>
      <c r="I4320" t="s">
        <v>225</v>
      </c>
      <c r="J4320" t="s">
        <v>393</v>
      </c>
      <c r="K4320" t="s">
        <v>391</v>
      </c>
      <c r="M4320" t="s">
        <v>228</v>
      </c>
      <c r="N4320" t="s">
        <v>28</v>
      </c>
      <c r="O4320">
        <v>3869</v>
      </c>
      <c r="P4320" t="s">
        <v>385</v>
      </c>
      <c r="Q4320"/>
      <c r="T4320" t="s">
        <v>386</v>
      </c>
    </row>
    <row r="4321" spans="2:20" hidden="1" x14ac:dyDescent="0.45">
      <c r="B4321" s="29" t="s">
        <v>43</v>
      </c>
      <c r="F4321" t="s">
        <v>1339</v>
      </c>
      <c r="G4321" t="s">
        <v>1340</v>
      </c>
      <c r="H4321" t="s">
        <v>428</v>
      </c>
      <c r="I4321" t="s">
        <v>225</v>
      </c>
      <c r="J4321" t="s">
        <v>384</v>
      </c>
      <c r="K4321" t="s">
        <v>391</v>
      </c>
      <c r="M4321" t="s">
        <v>228</v>
      </c>
      <c r="N4321" t="s">
        <v>28</v>
      </c>
      <c r="O4321">
        <v>7037</v>
      </c>
      <c r="P4321" t="s">
        <v>385</v>
      </c>
      <c r="Q4321"/>
      <c r="T4321" t="s">
        <v>386</v>
      </c>
    </row>
    <row r="4322" spans="2:20" hidden="1" x14ac:dyDescent="0.45">
      <c r="B4322" s="29" t="s">
        <v>33</v>
      </c>
      <c r="F4322" t="s">
        <v>1339</v>
      </c>
      <c r="G4322" t="s">
        <v>1340</v>
      </c>
      <c r="H4322" t="s">
        <v>426</v>
      </c>
      <c r="I4322" t="s">
        <v>225</v>
      </c>
      <c r="J4322" t="s">
        <v>416</v>
      </c>
      <c r="K4322" t="s">
        <v>391</v>
      </c>
      <c r="M4322" t="s">
        <v>228</v>
      </c>
      <c r="N4322" t="s">
        <v>33</v>
      </c>
      <c r="O4322">
        <v>18</v>
      </c>
      <c r="P4322" t="s">
        <v>385</v>
      </c>
      <c r="Q4322"/>
      <c r="T4322" t="s">
        <v>386</v>
      </c>
    </row>
    <row r="4323" spans="2:20" hidden="1" x14ac:dyDescent="0.45">
      <c r="B4323" s="29" t="s">
        <v>30</v>
      </c>
      <c r="F4323" t="s">
        <v>1339</v>
      </c>
      <c r="G4323" t="s">
        <v>1340</v>
      </c>
      <c r="H4323" t="s">
        <v>429</v>
      </c>
      <c r="I4323" t="s">
        <v>225</v>
      </c>
      <c r="J4323" t="s">
        <v>395</v>
      </c>
      <c r="K4323" t="s">
        <v>391</v>
      </c>
      <c r="M4323" t="s">
        <v>228</v>
      </c>
      <c r="N4323" t="s">
        <v>30</v>
      </c>
      <c r="O4323">
        <v>239</v>
      </c>
      <c r="P4323" t="s">
        <v>385</v>
      </c>
      <c r="Q4323"/>
      <c r="T4323" t="s">
        <v>386</v>
      </c>
    </row>
    <row r="4324" spans="2:20" hidden="1" x14ac:dyDescent="0.45">
      <c r="B4324" s="29" t="s">
        <v>30</v>
      </c>
      <c r="F4324" t="s">
        <v>1339</v>
      </c>
      <c r="G4324" t="s">
        <v>1340</v>
      </c>
      <c r="H4324" t="s">
        <v>422</v>
      </c>
      <c r="I4324" t="s">
        <v>225</v>
      </c>
      <c r="J4324" t="s">
        <v>418</v>
      </c>
      <c r="K4324" t="s">
        <v>391</v>
      </c>
      <c r="M4324" t="s">
        <v>228</v>
      </c>
      <c r="N4324" t="s">
        <v>30</v>
      </c>
      <c r="P4324" t="s">
        <v>385</v>
      </c>
      <c r="Q4324"/>
      <c r="T4324" t="s">
        <v>386</v>
      </c>
    </row>
    <row r="4325" spans="2:20" hidden="1" x14ac:dyDescent="0.45">
      <c r="F4325" t="s">
        <v>1339</v>
      </c>
      <c r="G4325" t="s">
        <v>1340</v>
      </c>
      <c r="H4325" t="s">
        <v>422</v>
      </c>
      <c r="I4325" t="s">
        <v>225</v>
      </c>
      <c r="J4325" t="s">
        <v>418</v>
      </c>
      <c r="K4325" t="s">
        <v>391</v>
      </c>
      <c r="M4325" t="s">
        <v>228</v>
      </c>
      <c r="N4325" t="s">
        <v>400</v>
      </c>
      <c r="P4325" t="s">
        <v>385</v>
      </c>
      <c r="Q4325"/>
      <c r="T4325" t="s">
        <v>386</v>
      </c>
    </row>
    <row r="4326" spans="2:20" hidden="1" x14ac:dyDescent="0.45">
      <c r="B4326" s="29" t="s">
        <v>43</v>
      </c>
      <c r="F4326" t="s">
        <v>1339</v>
      </c>
      <c r="G4326" t="s">
        <v>1340</v>
      </c>
      <c r="H4326" t="s">
        <v>422</v>
      </c>
      <c r="I4326" t="s">
        <v>225</v>
      </c>
      <c r="J4326" t="s">
        <v>418</v>
      </c>
      <c r="K4326" t="s">
        <v>391</v>
      </c>
      <c r="M4326" t="s">
        <v>228</v>
      </c>
      <c r="N4326" t="s">
        <v>28</v>
      </c>
      <c r="P4326" t="s">
        <v>385</v>
      </c>
      <c r="Q4326"/>
      <c r="T4326" t="s">
        <v>386</v>
      </c>
    </row>
    <row r="4327" spans="2:20" hidden="1" x14ac:dyDescent="0.45">
      <c r="F4327" t="s">
        <v>1339</v>
      </c>
      <c r="G4327" t="s">
        <v>1340</v>
      </c>
      <c r="H4327" t="s">
        <v>422</v>
      </c>
      <c r="I4327" t="s">
        <v>225</v>
      </c>
      <c r="J4327" t="s">
        <v>418</v>
      </c>
      <c r="K4327" t="s">
        <v>391</v>
      </c>
      <c r="M4327" t="s">
        <v>228</v>
      </c>
      <c r="N4327" t="s">
        <v>236</v>
      </c>
      <c r="P4327" t="s">
        <v>385</v>
      </c>
      <c r="Q4327"/>
      <c r="T4327" t="s">
        <v>386</v>
      </c>
    </row>
    <row r="4328" spans="2:20" hidden="1" x14ac:dyDescent="0.45">
      <c r="B4328" s="29" t="s">
        <v>32</v>
      </c>
      <c r="F4328" t="s">
        <v>1339</v>
      </c>
      <c r="G4328" t="s">
        <v>1340</v>
      </c>
      <c r="H4328" t="s">
        <v>406</v>
      </c>
      <c r="I4328" t="s">
        <v>225</v>
      </c>
      <c r="J4328" t="s">
        <v>407</v>
      </c>
      <c r="K4328" t="s">
        <v>391</v>
      </c>
      <c r="M4328" t="s">
        <v>228</v>
      </c>
      <c r="N4328" t="s">
        <v>32</v>
      </c>
      <c r="P4328" t="s">
        <v>385</v>
      </c>
      <c r="Q4328"/>
      <c r="T4328" t="s">
        <v>386</v>
      </c>
    </row>
    <row r="4329" spans="2:20" hidden="1" x14ac:dyDescent="0.45">
      <c r="B4329" s="29" t="s">
        <v>32</v>
      </c>
      <c r="F4329" t="s">
        <v>1339</v>
      </c>
      <c r="G4329" t="s">
        <v>1340</v>
      </c>
      <c r="H4329" t="s">
        <v>427</v>
      </c>
      <c r="I4329" t="s">
        <v>225</v>
      </c>
      <c r="J4329" t="s">
        <v>414</v>
      </c>
      <c r="K4329" t="s">
        <v>391</v>
      </c>
      <c r="M4329" t="s">
        <v>228</v>
      </c>
      <c r="N4329" t="s">
        <v>32</v>
      </c>
      <c r="O4329">
        <v>8517</v>
      </c>
      <c r="P4329" t="s">
        <v>385</v>
      </c>
      <c r="Q4329"/>
      <c r="T4329" t="s">
        <v>386</v>
      </c>
    </row>
    <row r="4330" spans="2:20" hidden="1" x14ac:dyDescent="0.45">
      <c r="B4330" s="29" t="s">
        <v>43</v>
      </c>
      <c r="F4330" t="s">
        <v>1339</v>
      </c>
      <c r="G4330" t="s">
        <v>1340</v>
      </c>
      <c r="H4330" t="s">
        <v>426</v>
      </c>
      <c r="I4330" t="s">
        <v>225</v>
      </c>
      <c r="J4330" t="s">
        <v>416</v>
      </c>
      <c r="K4330" t="s">
        <v>391</v>
      </c>
      <c r="M4330" t="s">
        <v>228</v>
      </c>
      <c r="N4330" t="s">
        <v>28</v>
      </c>
      <c r="O4330">
        <v>3683</v>
      </c>
      <c r="P4330" t="s">
        <v>385</v>
      </c>
      <c r="Q4330"/>
      <c r="T4330" t="s">
        <v>386</v>
      </c>
    </row>
    <row r="4331" spans="2:20" hidden="1" x14ac:dyDescent="0.45">
      <c r="F4331" t="s">
        <v>1339</v>
      </c>
      <c r="G4331" t="s">
        <v>1340</v>
      </c>
      <c r="H4331" t="s">
        <v>427</v>
      </c>
      <c r="I4331" t="s">
        <v>225</v>
      </c>
      <c r="J4331" t="s">
        <v>414</v>
      </c>
      <c r="K4331" t="s">
        <v>391</v>
      </c>
      <c r="M4331" t="s">
        <v>228</v>
      </c>
      <c r="N4331" t="s">
        <v>400</v>
      </c>
      <c r="O4331">
        <v>4</v>
      </c>
      <c r="P4331" t="s">
        <v>385</v>
      </c>
      <c r="Q4331"/>
      <c r="T4331" t="s">
        <v>386</v>
      </c>
    </row>
    <row r="4332" spans="2:20" hidden="1" x14ac:dyDescent="0.45">
      <c r="B4332" s="29" t="s">
        <v>26</v>
      </c>
      <c r="F4332" t="s">
        <v>1339</v>
      </c>
      <c r="G4332" t="s">
        <v>1340</v>
      </c>
      <c r="H4332" t="s">
        <v>427</v>
      </c>
      <c r="I4332" t="s">
        <v>225</v>
      </c>
      <c r="J4332" t="s">
        <v>414</v>
      </c>
      <c r="K4332" t="s">
        <v>391</v>
      </c>
      <c r="M4332" t="s">
        <v>228</v>
      </c>
      <c r="N4332" t="s">
        <v>26</v>
      </c>
      <c r="O4332">
        <v>2495</v>
      </c>
      <c r="P4332" t="s">
        <v>385</v>
      </c>
      <c r="Q4332"/>
      <c r="T4332" t="s">
        <v>386</v>
      </c>
    </row>
    <row r="4333" spans="2:20" hidden="1" x14ac:dyDescent="0.45">
      <c r="B4333" s="29" t="s">
        <v>43</v>
      </c>
      <c r="D4333" s="29" t="s">
        <v>53</v>
      </c>
      <c r="F4333" t="s">
        <v>1339</v>
      </c>
      <c r="G4333" t="s">
        <v>1340</v>
      </c>
      <c r="H4333" t="s">
        <v>424</v>
      </c>
      <c r="I4333" t="s">
        <v>225</v>
      </c>
      <c r="J4333" t="s">
        <v>414</v>
      </c>
      <c r="K4333" t="s">
        <v>35</v>
      </c>
      <c r="M4333" t="s">
        <v>228</v>
      </c>
      <c r="N4333" t="s">
        <v>28</v>
      </c>
      <c r="O4333">
        <v>1034</v>
      </c>
      <c r="P4333" t="s">
        <v>385</v>
      </c>
      <c r="Q4333"/>
      <c r="T4333" t="s">
        <v>386</v>
      </c>
    </row>
    <row r="4334" spans="2:20" hidden="1" x14ac:dyDescent="0.45">
      <c r="D4334" s="29" t="s">
        <v>53</v>
      </c>
      <c r="F4334" t="s">
        <v>1339</v>
      </c>
      <c r="G4334" t="s">
        <v>1340</v>
      </c>
      <c r="H4334" t="s">
        <v>425</v>
      </c>
      <c r="I4334" t="s">
        <v>225</v>
      </c>
      <c r="J4334" t="s">
        <v>418</v>
      </c>
      <c r="K4334" t="s">
        <v>35</v>
      </c>
      <c r="M4334" t="s">
        <v>228</v>
      </c>
      <c r="N4334" t="s">
        <v>236</v>
      </c>
      <c r="O4334">
        <v>950</v>
      </c>
      <c r="P4334" t="s">
        <v>385</v>
      </c>
      <c r="Q4334"/>
      <c r="T4334" t="s">
        <v>386</v>
      </c>
    </row>
    <row r="4335" spans="2:20" hidden="1" x14ac:dyDescent="0.45">
      <c r="D4335" s="29" t="s">
        <v>53</v>
      </c>
      <c r="F4335" t="s">
        <v>1339</v>
      </c>
      <c r="G4335" t="s">
        <v>1340</v>
      </c>
      <c r="H4335" t="s">
        <v>425</v>
      </c>
      <c r="I4335" t="s">
        <v>225</v>
      </c>
      <c r="J4335" t="s">
        <v>418</v>
      </c>
      <c r="K4335" t="s">
        <v>35</v>
      </c>
      <c r="M4335" t="s">
        <v>228</v>
      </c>
      <c r="N4335" t="s">
        <v>400</v>
      </c>
      <c r="O4335">
        <v>8</v>
      </c>
      <c r="P4335" t="s">
        <v>385</v>
      </c>
      <c r="Q4335"/>
      <c r="T4335" t="s">
        <v>386</v>
      </c>
    </row>
    <row r="4336" spans="2:20" hidden="1" x14ac:dyDescent="0.45">
      <c r="B4336" s="29" t="s">
        <v>25</v>
      </c>
      <c r="D4336" s="29" t="s">
        <v>53</v>
      </c>
      <c r="F4336" t="s">
        <v>1339</v>
      </c>
      <c r="G4336" t="s">
        <v>1340</v>
      </c>
      <c r="H4336" t="s">
        <v>424</v>
      </c>
      <c r="I4336" t="s">
        <v>225</v>
      </c>
      <c r="J4336" t="s">
        <v>414</v>
      </c>
      <c r="K4336" t="s">
        <v>35</v>
      </c>
      <c r="M4336" t="s">
        <v>228</v>
      </c>
      <c r="N4336" t="s">
        <v>25</v>
      </c>
      <c r="O4336">
        <v>7135</v>
      </c>
      <c r="P4336" t="s">
        <v>385</v>
      </c>
      <c r="Q4336"/>
      <c r="T4336" t="s">
        <v>386</v>
      </c>
    </row>
    <row r="4337" spans="2:20" hidden="1" x14ac:dyDescent="0.45">
      <c r="B4337" s="29" t="s">
        <v>26</v>
      </c>
      <c r="D4337" s="29" t="s">
        <v>53</v>
      </c>
      <c r="F4337" t="s">
        <v>1339</v>
      </c>
      <c r="G4337" t="s">
        <v>1340</v>
      </c>
      <c r="H4337" t="s">
        <v>423</v>
      </c>
      <c r="I4337" t="s">
        <v>225</v>
      </c>
      <c r="J4337" t="s">
        <v>416</v>
      </c>
      <c r="K4337" t="s">
        <v>35</v>
      </c>
      <c r="M4337" t="s">
        <v>228</v>
      </c>
      <c r="N4337" t="s">
        <v>26</v>
      </c>
      <c r="O4337">
        <v>31077</v>
      </c>
      <c r="P4337" t="s">
        <v>385</v>
      </c>
      <c r="Q4337"/>
      <c r="T4337" t="s">
        <v>386</v>
      </c>
    </row>
    <row r="4338" spans="2:20" hidden="1" x14ac:dyDescent="0.45">
      <c r="B4338" s="29" t="s">
        <v>30</v>
      </c>
      <c r="D4338" s="29" t="s">
        <v>53</v>
      </c>
      <c r="F4338" t="s">
        <v>1339</v>
      </c>
      <c r="G4338" t="s">
        <v>1340</v>
      </c>
      <c r="H4338" t="s">
        <v>425</v>
      </c>
      <c r="I4338" t="s">
        <v>225</v>
      </c>
      <c r="J4338" t="s">
        <v>418</v>
      </c>
      <c r="K4338" t="s">
        <v>35</v>
      </c>
      <c r="M4338" t="s">
        <v>228</v>
      </c>
      <c r="N4338" t="s">
        <v>30</v>
      </c>
      <c r="O4338">
        <v>758</v>
      </c>
      <c r="P4338" t="s">
        <v>385</v>
      </c>
      <c r="Q4338"/>
      <c r="T4338" t="s">
        <v>386</v>
      </c>
    </row>
    <row r="4339" spans="2:20" hidden="1" x14ac:dyDescent="0.45">
      <c r="D4339" s="29" t="s">
        <v>53</v>
      </c>
      <c r="F4339" t="s">
        <v>1339</v>
      </c>
      <c r="G4339" t="s">
        <v>1340</v>
      </c>
      <c r="H4339" t="s">
        <v>420</v>
      </c>
      <c r="I4339" t="s">
        <v>225</v>
      </c>
      <c r="J4339" t="s">
        <v>407</v>
      </c>
      <c r="K4339" t="s">
        <v>35</v>
      </c>
      <c r="M4339" t="s">
        <v>228</v>
      </c>
      <c r="N4339" t="s">
        <v>400</v>
      </c>
      <c r="O4339">
        <v>8</v>
      </c>
      <c r="P4339" t="s">
        <v>385</v>
      </c>
      <c r="Q4339"/>
      <c r="T4339" t="s">
        <v>386</v>
      </c>
    </row>
    <row r="4340" spans="2:20" hidden="1" x14ac:dyDescent="0.45">
      <c r="B4340" s="29" t="s">
        <v>32</v>
      </c>
      <c r="D4340" s="29" t="s">
        <v>53</v>
      </c>
      <c r="F4340" t="s">
        <v>1339</v>
      </c>
      <c r="G4340" t="s">
        <v>1340</v>
      </c>
      <c r="H4340" t="s">
        <v>421</v>
      </c>
      <c r="I4340" t="s">
        <v>225</v>
      </c>
      <c r="J4340" t="s">
        <v>409</v>
      </c>
      <c r="K4340" t="s">
        <v>35</v>
      </c>
      <c r="M4340" t="s">
        <v>228</v>
      </c>
      <c r="N4340" t="s">
        <v>32</v>
      </c>
      <c r="O4340">
        <v>23</v>
      </c>
      <c r="P4340" t="s">
        <v>385</v>
      </c>
      <c r="Q4340"/>
      <c r="T4340" t="s">
        <v>386</v>
      </c>
    </row>
    <row r="4341" spans="2:20" hidden="1" x14ac:dyDescent="0.45">
      <c r="B4341" s="29" t="s">
        <v>25</v>
      </c>
      <c r="D4341" s="29" t="s">
        <v>53</v>
      </c>
      <c r="F4341" t="s">
        <v>1339</v>
      </c>
      <c r="G4341" t="s">
        <v>1340</v>
      </c>
      <c r="H4341" t="s">
        <v>421</v>
      </c>
      <c r="I4341" t="s">
        <v>225</v>
      </c>
      <c r="J4341" t="s">
        <v>409</v>
      </c>
      <c r="K4341" t="s">
        <v>35</v>
      </c>
      <c r="M4341" t="s">
        <v>228</v>
      </c>
      <c r="N4341" t="s">
        <v>25</v>
      </c>
      <c r="O4341">
        <v>7352</v>
      </c>
      <c r="P4341" t="s">
        <v>385</v>
      </c>
      <c r="Q4341"/>
      <c r="T4341" t="s">
        <v>386</v>
      </c>
    </row>
    <row r="4342" spans="2:20" hidden="1" x14ac:dyDescent="0.45">
      <c r="B4342" s="29" t="s">
        <v>26</v>
      </c>
      <c r="F4342" t="s">
        <v>1339</v>
      </c>
      <c r="G4342" t="s">
        <v>1340</v>
      </c>
      <c r="H4342" t="s">
        <v>398</v>
      </c>
      <c r="I4342" t="s">
        <v>275</v>
      </c>
      <c r="J4342" t="s">
        <v>228</v>
      </c>
      <c r="K4342" t="s">
        <v>399</v>
      </c>
      <c r="M4342" t="s">
        <v>228</v>
      </c>
      <c r="N4342" t="s">
        <v>26</v>
      </c>
      <c r="O4342">
        <v>7117</v>
      </c>
      <c r="P4342" t="s">
        <v>385</v>
      </c>
      <c r="Q4342"/>
      <c r="T4342" t="s">
        <v>386</v>
      </c>
    </row>
    <row r="4343" spans="2:20" hidden="1" x14ac:dyDescent="0.45">
      <c r="B4343" s="29" t="s">
        <v>25</v>
      </c>
      <c r="F4343" t="s">
        <v>1339</v>
      </c>
      <c r="G4343" t="s">
        <v>1340</v>
      </c>
      <c r="H4343" t="s">
        <v>428</v>
      </c>
      <c r="I4343" t="s">
        <v>225</v>
      </c>
      <c r="J4343" t="s">
        <v>384</v>
      </c>
      <c r="K4343" t="s">
        <v>391</v>
      </c>
      <c r="M4343" t="s">
        <v>228</v>
      </c>
      <c r="N4343" t="s">
        <v>25</v>
      </c>
      <c r="O4343">
        <v>754523</v>
      </c>
      <c r="P4343" t="s">
        <v>385</v>
      </c>
      <c r="Q4343"/>
      <c r="T4343" t="s">
        <v>386</v>
      </c>
    </row>
    <row r="4344" spans="2:20" hidden="1" x14ac:dyDescent="0.45">
      <c r="B4344" s="29" t="s">
        <v>24</v>
      </c>
      <c r="D4344" s="29" t="s">
        <v>53</v>
      </c>
      <c r="F4344" t="s">
        <v>1339</v>
      </c>
      <c r="G4344" t="s">
        <v>1340</v>
      </c>
      <c r="H4344" t="s">
        <v>420</v>
      </c>
      <c r="I4344" t="s">
        <v>225</v>
      </c>
      <c r="J4344" t="s">
        <v>407</v>
      </c>
      <c r="K4344" t="s">
        <v>35</v>
      </c>
      <c r="M4344" t="s">
        <v>228</v>
      </c>
      <c r="N4344" t="s">
        <v>261</v>
      </c>
      <c r="O4344">
        <v>625</v>
      </c>
      <c r="P4344" t="s">
        <v>385</v>
      </c>
      <c r="Q4344"/>
      <c r="T4344" t="s">
        <v>386</v>
      </c>
    </row>
    <row r="4345" spans="2:20" hidden="1" x14ac:dyDescent="0.45">
      <c r="B4345" s="29" t="s">
        <v>27</v>
      </c>
      <c r="D4345" s="29" t="s">
        <v>53</v>
      </c>
      <c r="F4345" t="s">
        <v>1339</v>
      </c>
      <c r="G4345" t="s">
        <v>1340</v>
      </c>
      <c r="H4345" t="s">
        <v>420</v>
      </c>
      <c r="I4345" t="s">
        <v>225</v>
      </c>
      <c r="J4345" t="s">
        <v>407</v>
      </c>
      <c r="K4345" t="s">
        <v>35</v>
      </c>
      <c r="M4345" t="s">
        <v>228</v>
      </c>
      <c r="N4345" t="s">
        <v>27</v>
      </c>
      <c r="O4345">
        <v>98</v>
      </c>
      <c r="P4345" t="s">
        <v>385</v>
      </c>
      <c r="Q4345"/>
      <c r="T4345" t="s">
        <v>386</v>
      </c>
    </row>
    <row r="4346" spans="2:20" hidden="1" x14ac:dyDescent="0.45">
      <c r="D4346" s="29" t="s">
        <v>53</v>
      </c>
      <c r="F4346" t="s">
        <v>1339</v>
      </c>
      <c r="G4346" t="s">
        <v>1340</v>
      </c>
      <c r="H4346" t="s">
        <v>419</v>
      </c>
      <c r="I4346" t="s">
        <v>225</v>
      </c>
      <c r="J4346" t="s">
        <v>405</v>
      </c>
      <c r="K4346" t="s">
        <v>35</v>
      </c>
      <c r="M4346" t="s">
        <v>228</v>
      </c>
      <c r="N4346" t="s">
        <v>236</v>
      </c>
      <c r="O4346">
        <v>98</v>
      </c>
      <c r="P4346" t="s">
        <v>385</v>
      </c>
      <c r="Q4346"/>
      <c r="T4346" t="s">
        <v>386</v>
      </c>
    </row>
    <row r="4347" spans="2:20" hidden="1" x14ac:dyDescent="0.45">
      <c r="B4347" s="29" t="s">
        <v>24</v>
      </c>
      <c r="D4347" s="29" t="s">
        <v>53</v>
      </c>
      <c r="F4347" t="s">
        <v>1339</v>
      </c>
      <c r="G4347" t="s">
        <v>1340</v>
      </c>
      <c r="H4347" t="s">
        <v>419</v>
      </c>
      <c r="I4347" t="s">
        <v>225</v>
      </c>
      <c r="J4347" t="s">
        <v>405</v>
      </c>
      <c r="K4347" t="s">
        <v>35</v>
      </c>
      <c r="M4347" t="s">
        <v>228</v>
      </c>
      <c r="N4347" t="s">
        <v>261</v>
      </c>
      <c r="O4347">
        <v>536</v>
      </c>
      <c r="P4347" t="s">
        <v>385</v>
      </c>
      <c r="Q4347"/>
      <c r="T4347" t="s">
        <v>386</v>
      </c>
    </row>
    <row r="4348" spans="2:20" hidden="1" x14ac:dyDescent="0.45">
      <c r="B4348" s="29" t="s">
        <v>33</v>
      </c>
      <c r="F4348" t="s">
        <v>1339</v>
      </c>
      <c r="G4348" t="s">
        <v>1340</v>
      </c>
      <c r="H4348" t="s">
        <v>417</v>
      </c>
      <c r="I4348" t="s">
        <v>225</v>
      </c>
      <c r="J4348" t="s">
        <v>418</v>
      </c>
      <c r="K4348" t="s">
        <v>399</v>
      </c>
      <c r="M4348" t="s">
        <v>228</v>
      </c>
      <c r="N4348" t="s">
        <v>33</v>
      </c>
      <c r="P4348" t="s">
        <v>385</v>
      </c>
      <c r="Q4348"/>
      <c r="T4348" t="s">
        <v>386</v>
      </c>
    </row>
    <row r="4349" spans="2:20" hidden="1" x14ac:dyDescent="0.45">
      <c r="B4349" s="29" t="s">
        <v>25</v>
      </c>
      <c r="F4349" t="s">
        <v>1339</v>
      </c>
      <c r="G4349" t="s">
        <v>1340</v>
      </c>
      <c r="H4349" t="s">
        <v>415</v>
      </c>
      <c r="I4349" t="s">
        <v>225</v>
      </c>
      <c r="J4349" t="s">
        <v>416</v>
      </c>
      <c r="K4349" t="s">
        <v>399</v>
      </c>
      <c r="M4349" t="s">
        <v>228</v>
      </c>
      <c r="N4349" t="s">
        <v>25</v>
      </c>
      <c r="O4349">
        <v>774457</v>
      </c>
      <c r="P4349" t="s">
        <v>385</v>
      </c>
      <c r="Q4349"/>
      <c r="T4349" t="s">
        <v>386</v>
      </c>
    </row>
    <row r="4350" spans="2:20" hidden="1" x14ac:dyDescent="0.45">
      <c r="B4350" s="29" t="s">
        <v>26</v>
      </c>
      <c r="F4350" t="s">
        <v>1339</v>
      </c>
      <c r="G4350" t="s">
        <v>1340</v>
      </c>
      <c r="H4350" t="s">
        <v>417</v>
      </c>
      <c r="I4350" t="s">
        <v>225</v>
      </c>
      <c r="J4350" t="s">
        <v>418</v>
      </c>
      <c r="K4350" t="s">
        <v>399</v>
      </c>
      <c r="M4350" t="s">
        <v>228</v>
      </c>
      <c r="N4350" t="s">
        <v>26</v>
      </c>
      <c r="P4350" t="s">
        <v>385</v>
      </c>
      <c r="Q4350"/>
      <c r="T4350" t="s">
        <v>386</v>
      </c>
    </row>
    <row r="4351" spans="2:20" hidden="1" x14ac:dyDescent="0.45">
      <c r="B4351" s="29" t="s">
        <v>33</v>
      </c>
      <c r="F4351" t="s">
        <v>1339</v>
      </c>
      <c r="G4351" t="s">
        <v>1340</v>
      </c>
      <c r="H4351" t="s">
        <v>415</v>
      </c>
      <c r="I4351" t="s">
        <v>225</v>
      </c>
      <c r="J4351" t="s">
        <v>416</v>
      </c>
      <c r="K4351" t="s">
        <v>399</v>
      </c>
      <c r="M4351" t="s">
        <v>228</v>
      </c>
      <c r="N4351" t="s">
        <v>33</v>
      </c>
      <c r="O4351">
        <v>59</v>
      </c>
      <c r="P4351" t="s">
        <v>385</v>
      </c>
      <c r="Q4351"/>
      <c r="T4351" t="s">
        <v>386</v>
      </c>
    </row>
    <row r="4352" spans="2:20" hidden="1" x14ac:dyDescent="0.45">
      <c r="F4352" t="s">
        <v>1339</v>
      </c>
      <c r="G4352" t="s">
        <v>1340</v>
      </c>
      <c r="H4352" t="s">
        <v>415</v>
      </c>
      <c r="I4352" t="s">
        <v>225</v>
      </c>
      <c r="J4352" t="s">
        <v>416</v>
      </c>
      <c r="K4352" t="s">
        <v>399</v>
      </c>
      <c r="M4352" t="s">
        <v>228</v>
      </c>
      <c r="N4352" t="s">
        <v>400</v>
      </c>
      <c r="O4352">
        <v>4</v>
      </c>
      <c r="P4352" t="s">
        <v>385</v>
      </c>
      <c r="Q4352"/>
      <c r="T4352" t="s">
        <v>386</v>
      </c>
    </row>
    <row r="4353" spans="2:20" hidden="1" x14ac:dyDescent="0.45">
      <c r="B4353" s="29" t="s">
        <v>26</v>
      </c>
      <c r="F4353" t="s">
        <v>1339</v>
      </c>
      <c r="G4353" t="s">
        <v>1340</v>
      </c>
      <c r="H4353" t="s">
        <v>415</v>
      </c>
      <c r="I4353" t="s">
        <v>225</v>
      </c>
      <c r="J4353" t="s">
        <v>416</v>
      </c>
      <c r="K4353" t="s">
        <v>399</v>
      </c>
      <c r="M4353" t="s">
        <v>228</v>
      </c>
      <c r="N4353" t="s">
        <v>26</v>
      </c>
      <c r="O4353">
        <v>7088</v>
      </c>
      <c r="P4353" t="s">
        <v>385</v>
      </c>
      <c r="Q4353"/>
      <c r="T4353" t="s">
        <v>386</v>
      </c>
    </row>
    <row r="4354" spans="2:20" hidden="1" x14ac:dyDescent="0.45">
      <c r="B4354" s="29" t="s">
        <v>34</v>
      </c>
      <c r="F4354" t="s">
        <v>1339</v>
      </c>
      <c r="G4354" t="s">
        <v>1340</v>
      </c>
      <c r="H4354" t="s">
        <v>413</v>
      </c>
      <c r="I4354" t="s">
        <v>225</v>
      </c>
      <c r="J4354" t="s">
        <v>414</v>
      </c>
      <c r="K4354" t="s">
        <v>399</v>
      </c>
      <c r="M4354" t="s">
        <v>228</v>
      </c>
      <c r="N4354" t="s">
        <v>34</v>
      </c>
      <c r="O4354">
        <v>3197</v>
      </c>
      <c r="P4354" t="s">
        <v>387</v>
      </c>
      <c r="Q4354"/>
      <c r="T4354" t="s">
        <v>386</v>
      </c>
    </row>
    <row r="4355" spans="2:20" hidden="1" x14ac:dyDescent="0.45">
      <c r="B4355" s="29" t="s">
        <v>27</v>
      </c>
      <c r="F4355" t="s">
        <v>1339</v>
      </c>
      <c r="G4355" t="s">
        <v>1340</v>
      </c>
      <c r="H4355" t="s">
        <v>412</v>
      </c>
      <c r="I4355" t="s">
        <v>225</v>
      </c>
      <c r="J4355" t="s">
        <v>409</v>
      </c>
      <c r="K4355" t="s">
        <v>399</v>
      </c>
      <c r="M4355" t="s">
        <v>228</v>
      </c>
      <c r="N4355" t="s">
        <v>27</v>
      </c>
      <c r="O4355">
        <v>159</v>
      </c>
      <c r="P4355" t="s">
        <v>385</v>
      </c>
      <c r="Q4355"/>
      <c r="T4355" t="s">
        <v>386</v>
      </c>
    </row>
    <row r="4356" spans="2:20" hidden="1" x14ac:dyDescent="0.45">
      <c r="B4356" s="29" t="s">
        <v>25</v>
      </c>
      <c r="F4356" t="s">
        <v>1339</v>
      </c>
      <c r="G4356" t="s">
        <v>1340</v>
      </c>
      <c r="H4356" t="s">
        <v>412</v>
      </c>
      <c r="I4356" t="s">
        <v>225</v>
      </c>
      <c r="J4356" t="s">
        <v>409</v>
      </c>
      <c r="K4356" t="s">
        <v>399</v>
      </c>
      <c r="M4356" t="s">
        <v>228</v>
      </c>
      <c r="N4356" t="s">
        <v>25</v>
      </c>
      <c r="O4356">
        <v>778282</v>
      </c>
      <c r="P4356" t="s">
        <v>385</v>
      </c>
      <c r="Q4356"/>
      <c r="T4356" t="s">
        <v>386</v>
      </c>
    </row>
    <row r="4357" spans="2:20" hidden="1" x14ac:dyDescent="0.45">
      <c r="F4357" t="s">
        <v>1339</v>
      </c>
      <c r="G4357" t="s">
        <v>1340</v>
      </c>
      <c r="H4357" t="s">
        <v>410</v>
      </c>
      <c r="I4357" t="s">
        <v>225</v>
      </c>
      <c r="J4357" t="s">
        <v>407</v>
      </c>
      <c r="K4357" t="s">
        <v>399</v>
      </c>
      <c r="M4357" t="s">
        <v>228</v>
      </c>
      <c r="N4357" t="s">
        <v>236</v>
      </c>
      <c r="P4357" t="s">
        <v>385</v>
      </c>
      <c r="Q4357"/>
      <c r="T4357" t="s">
        <v>386</v>
      </c>
    </row>
    <row r="4358" spans="2:20" hidden="1" x14ac:dyDescent="0.45">
      <c r="B4358" s="29" t="s">
        <v>32</v>
      </c>
      <c r="F4358" t="s">
        <v>1339</v>
      </c>
      <c r="G4358" t="s">
        <v>1340</v>
      </c>
      <c r="H4358" t="s">
        <v>415</v>
      </c>
      <c r="I4358" t="s">
        <v>225</v>
      </c>
      <c r="J4358" t="s">
        <v>416</v>
      </c>
      <c r="K4358" t="s">
        <v>399</v>
      </c>
      <c r="M4358" t="s">
        <v>228</v>
      </c>
      <c r="N4358" t="s">
        <v>32</v>
      </c>
      <c r="O4358">
        <v>650</v>
      </c>
      <c r="P4358" t="s">
        <v>385</v>
      </c>
      <c r="Q4358"/>
      <c r="T4358" t="s">
        <v>386</v>
      </c>
    </row>
    <row r="4359" spans="2:20" hidden="1" x14ac:dyDescent="0.45">
      <c r="B4359" s="29" t="s">
        <v>34</v>
      </c>
      <c r="F4359" t="s">
        <v>1339</v>
      </c>
      <c r="G4359" t="s">
        <v>1340</v>
      </c>
      <c r="H4359" t="s">
        <v>410</v>
      </c>
      <c r="I4359" t="s">
        <v>225</v>
      </c>
      <c r="J4359" t="s">
        <v>407</v>
      </c>
      <c r="K4359" t="s">
        <v>399</v>
      </c>
      <c r="M4359" t="s">
        <v>228</v>
      </c>
      <c r="N4359" t="s">
        <v>34</v>
      </c>
      <c r="P4359" t="s">
        <v>387</v>
      </c>
      <c r="Q4359"/>
      <c r="T4359" t="s">
        <v>386</v>
      </c>
    </row>
    <row r="4360" spans="2:20" hidden="1" x14ac:dyDescent="0.45">
      <c r="F4360" t="s">
        <v>1339</v>
      </c>
      <c r="G4360" t="s">
        <v>1340</v>
      </c>
      <c r="H4360" t="s">
        <v>410</v>
      </c>
      <c r="I4360" t="s">
        <v>225</v>
      </c>
      <c r="J4360" t="s">
        <v>407</v>
      </c>
      <c r="K4360" t="s">
        <v>399</v>
      </c>
      <c r="M4360" t="s">
        <v>228</v>
      </c>
      <c r="N4360" t="s">
        <v>400</v>
      </c>
      <c r="P4360" t="s">
        <v>385</v>
      </c>
      <c r="Q4360"/>
      <c r="T4360" t="s">
        <v>386</v>
      </c>
    </row>
    <row r="4361" spans="2:20" hidden="1" x14ac:dyDescent="0.45">
      <c r="B4361" s="29" t="s">
        <v>30</v>
      </c>
      <c r="F4361" t="s">
        <v>1339</v>
      </c>
      <c r="G4361" t="s">
        <v>1340</v>
      </c>
      <c r="H4361" t="s">
        <v>411</v>
      </c>
      <c r="I4361" t="s">
        <v>225</v>
      </c>
      <c r="J4361" t="s">
        <v>405</v>
      </c>
      <c r="K4361" t="s">
        <v>399</v>
      </c>
      <c r="M4361" t="s">
        <v>228</v>
      </c>
      <c r="N4361" t="s">
        <v>30</v>
      </c>
      <c r="P4361" t="s">
        <v>385</v>
      </c>
      <c r="Q4361"/>
      <c r="T4361" t="s">
        <v>386</v>
      </c>
    </row>
    <row r="4362" spans="2:20" hidden="1" x14ac:dyDescent="0.45">
      <c r="B4362" s="29" t="s">
        <v>32</v>
      </c>
      <c r="F4362" t="s">
        <v>1339</v>
      </c>
      <c r="G4362" t="s">
        <v>1340</v>
      </c>
      <c r="H4362" t="s">
        <v>411</v>
      </c>
      <c r="I4362" t="s">
        <v>225</v>
      </c>
      <c r="J4362" t="s">
        <v>405</v>
      </c>
      <c r="K4362" t="s">
        <v>399</v>
      </c>
      <c r="M4362" t="s">
        <v>228</v>
      </c>
      <c r="N4362" t="s">
        <v>32</v>
      </c>
      <c r="P4362" t="s">
        <v>385</v>
      </c>
      <c r="Q4362"/>
      <c r="T4362" t="s">
        <v>386</v>
      </c>
    </row>
    <row r="4363" spans="2:20" hidden="1" x14ac:dyDescent="0.45">
      <c r="B4363" s="29" t="s">
        <v>25</v>
      </c>
      <c r="F4363" t="s">
        <v>1339</v>
      </c>
      <c r="G4363" t="s">
        <v>1340</v>
      </c>
      <c r="H4363" t="s">
        <v>411</v>
      </c>
      <c r="I4363" t="s">
        <v>225</v>
      </c>
      <c r="J4363" t="s">
        <v>405</v>
      </c>
      <c r="K4363" t="s">
        <v>399</v>
      </c>
      <c r="M4363" t="s">
        <v>228</v>
      </c>
      <c r="N4363" t="s">
        <v>25</v>
      </c>
      <c r="P4363" t="s">
        <v>385</v>
      </c>
      <c r="Q4363"/>
      <c r="T4363" t="s">
        <v>386</v>
      </c>
    </row>
    <row r="4364" spans="2:20" hidden="1" x14ac:dyDescent="0.45">
      <c r="B4364" s="29" t="s">
        <v>34</v>
      </c>
      <c r="F4364" t="s">
        <v>1339</v>
      </c>
      <c r="G4364" t="s">
        <v>1340</v>
      </c>
      <c r="H4364" t="s">
        <v>411</v>
      </c>
      <c r="I4364" t="s">
        <v>225</v>
      </c>
      <c r="J4364" t="s">
        <v>405</v>
      </c>
      <c r="K4364" t="s">
        <v>399</v>
      </c>
      <c r="M4364" t="s">
        <v>228</v>
      </c>
      <c r="N4364" t="s">
        <v>34</v>
      </c>
      <c r="P4364" t="s">
        <v>387</v>
      </c>
      <c r="Q4364"/>
      <c r="T4364" t="s">
        <v>386</v>
      </c>
    </row>
    <row r="4365" spans="2:20" hidden="1" x14ac:dyDescent="0.45">
      <c r="B4365" s="29" t="s">
        <v>34</v>
      </c>
      <c r="F4365" t="s">
        <v>1339</v>
      </c>
      <c r="G4365" t="s">
        <v>1340</v>
      </c>
      <c r="H4365" t="s">
        <v>415</v>
      </c>
      <c r="I4365" t="s">
        <v>225</v>
      </c>
      <c r="J4365" t="s">
        <v>416</v>
      </c>
      <c r="K4365" t="s">
        <v>399</v>
      </c>
      <c r="M4365" t="s">
        <v>228</v>
      </c>
      <c r="N4365" t="s">
        <v>34</v>
      </c>
      <c r="O4365">
        <v>3197</v>
      </c>
      <c r="P4365" t="s">
        <v>387</v>
      </c>
      <c r="Q4365"/>
      <c r="T4365" t="s">
        <v>386</v>
      </c>
    </row>
    <row r="4366" spans="2:20" hidden="1" x14ac:dyDescent="0.45">
      <c r="F4366" t="s">
        <v>1339</v>
      </c>
      <c r="G4366" t="s">
        <v>1340</v>
      </c>
      <c r="H4366" t="s">
        <v>404</v>
      </c>
      <c r="I4366" t="s">
        <v>225</v>
      </c>
      <c r="J4366" t="s">
        <v>405</v>
      </c>
      <c r="K4366" t="s">
        <v>391</v>
      </c>
      <c r="M4366" t="s">
        <v>228</v>
      </c>
      <c r="N4366" t="s">
        <v>236</v>
      </c>
      <c r="P4366" t="s">
        <v>385</v>
      </c>
      <c r="Q4366"/>
      <c r="T4366" t="s">
        <v>386</v>
      </c>
    </row>
    <row r="4367" spans="2:20" hidden="1" x14ac:dyDescent="0.45">
      <c r="B4367" s="29" t="s">
        <v>32</v>
      </c>
      <c r="F4367" t="s">
        <v>1339</v>
      </c>
      <c r="G4367" t="s">
        <v>1340</v>
      </c>
      <c r="H4367" t="s">
        <v>408</v>
      </c>
      <c r="I4367" t="s">
        <v>225</v>
      </c>
      <c r="J4367" t="s">
        <v>409</v>
      </c>
      <c r="K4367" t="s">
        <v>391</v>
      </c>
      <c r="M4367" t="s">
        <v>228</v>
      </c>
      <c r="N4367" t="s">
        <v>32</v>
      </c>
      <c r="O4367">
        <v>8539</v>
      </c>
      <c r="P4367" t="s">
        <v>385</v>
      </c>
      <c r="Q4367"/>
      <c r="T4367" t="s">
        <v>386</v>
      </c>
    </row>
    <row r="4368" spans="2:20" hidden="1" x14ac:dyDescent="0.45">
      <c r="B4368" s="29" t="s">
        <v>24</v>
      </c>
      <c r="F4368" t="s">
        <v>1339</v>
      </c>
      <c r="G4368" t="s">
        <v>1340</v>
      </c>
      <c r="H4368" t="s">
        <v>408</v>
      </c>
      <c r="I4368" t="s">
        <v>225</v>
      </c>
      <c r="J4368" t="s">
        <v>409</v>
      </c>
      <c r="K4368" t="s">
        <v>391</v>
      </c>
      <c r="M4368" t="s">
        <v>228</v>
      </c>
      <c r="N4368" t="s">
        <v>261</v>
      </c>
      <c r="O4368">
        <v>111450</v>
      </c>
      <c r="P4368" t="s">
        <v>385</v>
      </c>
      <c r="Q4368"/>
      <c r="T4368" t="s">
        <v>386</v>
      </c>
    </row>
    <row r="4369" spans="2:20" hidden="1" x14ac:dyDescent="0.45">
      <c r="B4369" s="29" t="s">
        <v>26</v>
      </c>
      <c r="F4369" t="s">
        <v>1339</v>
      </c>
      <c r="G4369" t="s">
        <v>1340</v>
      </c>
      <c r="H4369" t="s">
        <v>408</v>
      </c>
      <c r="I4369" t="s">
        <v>225</v>
      </c>
      <c r="J4369" t="s">
        <v>409</v>
      </c>
      <c r="K4369" t="s">
        <v>391</v>
      </c>
      <c r="M4369" t="s">
        <v>228</v>
      </c>
      <c r="N4369" t="s">
        <v>26</v>
      </c>
      <c r="O4369">
        <v>2490</v>
      </c>
      <c r="P4369" t="s">
        <v>385</v>
      </c>
      <c r="Q4369"/>
      <c r="T4369" t="s">
        <v>386</v>
      </c>
    </row>
    <row r="4370" spans="2:20" hidden="1" x14ac:dyDescent="0.45">
      <c r="B4370" s="29" t="s">
        <v>27</v>
      </c>
      <c r="F4370" t="s">
        <v>1339</v>
      </c>
      <c r="G4370" t="s">
        <v>1340</v>
      </c>
      <c r="H4370" t="s">
        <v>408</v>
      </c>
      <c r="I4370" t="s">
        <v>225</v>
      </c>
      <c r="J4370" t="s">
        <v>409</v>
      </c>
      <c r="K4370" t="s">
        <v>391</v>
      </c>
      <c r="M4370" t="s">
        <v>228</v>
      </c>
      <c r="N4370" t="s">
        <v>27</v>
      </c>
      <c r="O4370">
        <v>4278</v>
      </c>
      <c r="P4370" t="s">
        <v>385</v>
      </c>
      <c r="Q4370"/>
      <c r="T4370" t="s">
        <v>386</v>
      </c>
    </row>
    <row r="4371" spans="2:20" hidden="1" x14ac:dyDescent="0.45">
      <c r="B4371" s="29" t="s">
        <v>34</v>
      </c>
      <c r="F4371" t="s">
        <v>1339</v>
      </c>
      <c r="G4371" t="s">
        <v>1340</v>
      </c>
      <c r="H4371" t="s">
        <v>408</v>
      </c>
      <c r="I4371" t="s">
        <v>225</v>
      </c>
      <c r="J4371" t="s">
        <v>409</v>
      </c>
      <c r="K4371" t="s">
        <v>391</v>
      </c>
      <c r="M4371" t="s">
        <v>228</v>
      </c>
      <c r="N4371" t="s">
        <v>34</v>
      </c>
      <c r="O4371">
        <v>3197</v>
      </c>
      <c r="P4371" t="s">
        <v>387</v>
      </c>
      <c r="Q4371"/>
      <c r="T4371" t="s">
        <v>386</v>
      </c>
    </row>
    <row r="4372" spans="2:20" hidden="1" x14ac:dyDescent="0.45">
      <c r="B4372" s="29" t="s">
        <v>24</v>
      </c>
      <c r="F4372" t="s">
        <v>1339</v>
      </c>
      <c r="G4372" t="s">
        <v>1340</v>
      </c>
      <c r="H4372" t="s">
        <v>406</v>
      </c>
      <c r="I4372" t="s">
        <v>225</v>
      </c>
      <c r="J4372" t="s">
        <v>407</v>
      </c>
      <c r="K4372" t="s">
        <v>391</v>
      </c>
      <c r="M4372" t="s">
        <v>228</v>
      </c>
      <c r="N4372" t="s">
        <v>261</v>
      </c>
      <c r="P4372" t="s">
        <v>385</v>
      </c>
      <c r="Q4372"/>
      <c r="T4372" t="s">
        <v>386</v>
      </c>
    </row>
    <row r="4373" spans="2:20" hidden="1" x14ac:dyDescent="0.45">
      <c r="B4373" s="29" t="s">
        <v>34</v>
      </c>
      <c r="F4373" t="s">
        <v>1339</v>
      </c>
      <c r="G4373" t="s">
        <v>1340</v>
      </c>
      <c r="H4373" t="s">
        <v>401</v>
      </c>
      <c r="I4373" t="s">
        <v>225</v>
      </c>
      <c r="J4373" t="s">
        <v>384</v>
      </c>
      <c r="K4373" t="s">
        <v>399</v>
      </c>
      <c r="M4373" t="s">
        <v>228</v>
      </c>
      <c r="N4373" t="s">
        <v>34</v>
      </c>
      <c r="O4373">
        <v>3197</v>
      </c>
      <c r="P4373" t="s">
        <v>387</v>
      </c>
      <c r="Q4373"/>
      <c r="T4373" t="s">
        <v>386</v>
      </c>
    </row>
    <row r="4374" spans="2:20" hidden="1" x14ac:dyDescent="0.45">
      <c r="B4374" s="29" t="s">
        <v>34</v>
      </c>
      <c r="F4374" t="s">
        <v>1339</v>
      </c>
      <c r="G4374" t="s">
        <v>1340</v>
      </c>
      <c r="H4374" t="s">
        <v>404</v>
      </c>
      <c r="I4374" t="s">
        <v>225</v>
      </c>
      <c r="J4374" t="s">
        <v>405</v>
      </c>
      <c r="K4374" t="s">
        <v>391</v>
      </c>
      <c r="M4374" t="s">
        <v>228</v>
      </c>
      <c r="N4374" t="s">
        <v>34</v>
      </c>
      <c r="P4374" t="s">
        <v>387</v>
      </c>
      <c r="Q4374"/>
      <c r="T4374" t="s">
        <v>386</v>
      </c>
    </row>
    <row r="4375" spans="2:20" hidden="1" x14ac:dyDescent="0.45">
      <c r="B4375" s="29" t="s">
        <v>43</v>
      </c>
      <c r="F4375" t="s">
        <v>1339</v>
      </c>
      <c r="G4375" t="s">
        <v>1340</v>
      </c>
      <c r="H4375" t="s">
        <v>402</v>
      </c>
      <c r="I4375" t="s">
        <v>225</v>
      </c>
      <c r="J4375" t="s">
        <v>395</v>
      </c>
      <c r="K4375" t="s">
        <v>399</v>
      </c>
      <c r="M4375" t="s">
        <v>228</v>
      </c>
      <c r="N4375" t="s">
        <v>28</v>
      </c>
      <c r="O4375">
        <v>147</v>
      </c>
      <c r="P4375" t="s">
        <v>385</v>
      </c>
      <c r="Q4375"/>
      <c r="T4375" t="s">
        <v>386</v>
      </c>
    </row>
    <row r="4376" spans="2:20" hidden="1" x14ac:dyDescent="0.45">
      <c r="B4376" s="29" t="s">
        <v>30</v>
      </c>
      <c r="F4376" t="s">
        <v>1339</v>
      </c>
      <c r="G4376" t="s">
        <v>1340</v>
      </c>
      <c r="H4376" t="s">
        <v>403</v>
      </c>
      <c r="I4376" t="s">
        <v>225</v>
      </c>
      <c r="J4376" t="s">
        <v>393</v>
      </c>
      <c r="K4376" t="s">
        <v>399</v>
      </c>
      <c r="M4376" t="s">
        <v>228</v>
      </c>
      <c r="N4376" t="s">
        <v>30</v>
      </c>
      <c r="O4376">
        <v>8</v>
      </c>
      <c r="P4376" t="s">
        <v>385</v>
      </c>
      <c r="Q4376"/>
      <c r="T4376" t="s">
        <v>386</v>
      </c>
    </row>
    <row r="4377" spans="2:20" hidden="1" x14ac:dyDescent="0.45">
      <c r="B4377" s="29" t="s">
        <v>32</v>
      </c>
      <c r="F4377" t="s">
        <v>1339</v>
      </c>
      <c r="G4377" t="s">
        <v>1340</v>
      </c>
      <c r="H4377" t="s">
        <v>403</v>
      </c>
      <c r="I4377" t="s">
        <v>225</v>
      </c>
      <c r="J4377" t="s">
        <v>393</v>
      </c>
      <c r="K4377" t="s">
        <v>399</v>
      </c>
      <c r="M4377" t="s">
        <v>228</v>
      </c>
      <c r="N4377" t="s">
        <v>32</v>
      </c>
      <c r="O4377">
        <v>672</v>
      </c>
      <c r="P4377" t="s">
        <v>385</v>
      </c>
      <c r="Q4377"/>
      <c r="T4377" t="s">
        <v>386</v>
      </c>
    </row>
    <row r="4378" spans="2:20" hidden="1" x14ac:dyDescent="0.45">
      <c r="F4378" t="s">
        <v>1339</v>
      </c>
      <c r="G4378" t="s">
        <v>1340</v>
      </c>
      <c r="H4378" t="s">
        <v>403</v>
      </c>
      <c r="I4378" t="s">
        <v>225</v>
      </c>
      <c r="J4378" t="s">
        <v>393</v>
      </c>
      <c r="K4378" t="s">
        <v>399</v>
      </c>
      <c r="M4378" t="s">
        <v>228</v>
      </c>
      <c r="N4378" t="s">
        <v>236</v>
      </c>
      <c r="O4378">
        <v>157</v>
      </c>
      <c r="P4378" t="s">
        <v>385</v>
      </c>
      <c r="Q4378"/>
      <c r="T4378" t="s">
        <v>386</v>
      </c>
    </row>
    <row r="4379" spans="2:20" hidden="1" x14ac:dyDescent="0.45">
      <c r="B4379" s="29" t="s">
        <v>30</v>
      </c>
      <c r="F4379" t="s">
        <v>1339</v>
      </c>
      <c r="G4379" t="s">
        <v>1340</v>
      </c>
      <c r="H4379" t="s">
        <v>402</v>
      </c>
      <c r="I4379" t="s">
        <v>225</v>
      </c>
      <c r="J4379" t="s">
        <v>395</v>
      </c>
      <c r="K4379" t="s">
        <v>399</v>
      </c>
      <c r="M4379" t="s">
        <v>228</v>
      </c>
      <c r="N4379" t="s">
        <v>30</v>
      </c>
      <c r="O4379">
        <v>7</v>
      </c>
      <c r="P4379" t="s">
        <v>385</v>
      </c>
      <c r="Q4379"/>
      <c r="T4379" t="s">
        <v>386</v>
      </c>
    </row>
    <row r="4380" spans="2:20" hidden="1" x14ac:dyDescent="0.45">
      <c r="F4380" t="s">
        <v>1339</v>
      </c>
      <c r="G4380" t="s">
        <v>1340</v>
      </c>
      <c r="H4380" t="s">
        <v>401</v>
      </c>
      <c r="I4380" t="s">
        <v>225</v>
      </c>
      <c r="J4380" t="s">
        <v>384</v>
      </c>
      <c r="K4380" t="s">
        <v>399</v>
      </c>
      <c r="M4380" t="s">
        <v>228</v>
      </c>
      <c r="N4380" t="s">
        <v>400</v>
      </c>
      <c r="O4380">
        <v>4</v>
      </c>
      <c r="P4380" t="s">
        <v>385</v>
      </c>
      <c r="Q4380"/>
      <c r="T4380" t="s">
        <v>386</v>
      </c>
    </row>
    <row r="4381" spans="2:20" hidden="1" x14ac:dyDescent="0.45">
      <c r="B4381" s="29" t="s">
        <v>24</v>
      </c>
      <c r="F4381" t="s">
        <v>1339</v>
      </c>
      <c r="G4381" t="s">
        <v>1340</v>
      </c>
      <c r="H4381" t="s">
        <v>401</v>
      </c>
      <c r="I4381" t="s">
        <v>225</v>
      </c>
      <c r="J4381" t="s">
        <v>384</v>
      </c>
      <c r="K4381" t="s">
        <v>399</v>
      </c>
      <c r="M4381" t="s">
        <v>228</v>
      </c>
      <c r="N4381" t="s">
        <v>261</v>
      </c>
      <c r="O4381">
        <v>20182</v>
      </c>
      <c r="P4381" t="s">
        <v>385</v>
      </c>
      <c r="Q4381"/>
      <c r="T4381" t="s">
        <v>386</v>
      </c>
    </row>
    <row r="4382" spans="2:20" hidden="1" x14ac:dyDescent="0.45">
      <c r="B4382" s="29" t="s">
        <v>32</v>
      </c>
      <c r="F4382" t="s">
        <v>1339</v>
      </c>
      <c r="G4382" t="s">
        <v>1340</v>
      </c>
      <c r="H4382" t="s">
        <v>402</v>
      </c>
      <c r="I4382" t="s">
        <v>225</v>
      </c>
      <c r="J4382" t="s">
        <v>395</v>
      </c>
      <c r="K4382" t="s">
        <v>399</v>
      </c>
      <c r="M4382" t="s">
        <v>228</v>
      </c>
      <c r="N4382" t="s">
        <v>32</v>
      </c>
      <c r="O4382">
        <v>910</v>
      </c>
      <c r="P4382" t="s">
        <v>385</v>
      </c>
      <c r="Q4382"/>
      <c r="T4382" t="s">
        <v>386</v>
      </c>
    </row>
    <row r="4383" spans="2:20" hidden="1" x14ac:dyDescent="0.45">
      <c r="B4383" s="29" t="s">
        <v>26</v>
      </c>
      <c r="D4383" s="29" t="s">
        <v>53</v>
      </c>
      <c r="F4383" t="s">
        <v>1339</v>
      </c>
      <c r="G4383" t="s">
        <v>1340</v>
      </c>
      <c r="H4383" t="s">
        <v>1341</v>
      </c>
      <c r="I4383" t="s">
        <v>225</v>
      </c>
      <c r="J4383" t="s">
        <v>418</v>
      </c>
      <c r="K4383" t="s">
        <v>35</v>
      </c>
      <c r="M4383" t="s">
        <v>228</v>
      </c>
      <c r="N4383" t="s">
        <v>26</v>
      </c>
      <c r="O4383">
        <v>12921</v>
      </c>
      <c r="P4383" t="s">
        <v>385</v>
      </c>
      <c r="Q4383"/>
      <c r="T4383" t="s">
        <v>386</v>
      </c>
    </row>
    <row r="4384" spans="2:20" hidden="1" x14ac:dyDescent="0.45">
      <c r="B4384" s="29" t="s">
        <v>32</v>
      </c>
      <c r="D4384" s="29" t="s">
        <v>53</v>
      </c>
      <c r="F4384" t="s">
        <v>1339</v>
      </c>
      <c r="G4384" t="s">
        <v>1340</v>
      </c>
      <c r="H4384" t="s">
        <v>1343</v>
      </c>
      <c r="I4384" t="s">
        <v>225</v>
      </c>
      <c r="J4384" t="s">
        <v>414</v>
      </c>
      <c r="K4384" t="s">
        <v>35</v>
      </c>
      <c r="M4384" t="s">
        <v>228</v>
      </c>
      <c r="N4384" t="s">
        <v>32</v>
      </c>
      <c r="O4384">
        <v>29</v>
      </c>
      <c r="P4384" t="s">
        <v>385</v>
      </c>
      <c r="Q4384"/>
      <c r="T4384" t="s">
        <v>386</v>
      </c>
    </row>
    <row r="4385" spans="2:20" hidden="1" x14ac:dyDescent="0.45">
      <c r="B4385" s="29" t="s">
        <v>33</v>
      </c>
      <c r="D4385" s="29" t="s">
        <v>53</v>
      </c>
      <c r="F4385" t="s">
        <v>1339</v>
      </c>
      <c r="G4385" t="s">
        <v>1340</v>
      </c>
      <c r="H4385" t="s">
        <v>1341</v>
      </c>
      <c r="I4385" t="s">
        <v>225</v>
      </c>
      <c r="J4385" t="s">
        <v>418</v>
      </c>
      <c r="K4385" t="s">
        <v>35</v>
      </c>
      <c r="M4385" t="s">
        <v>228</v>
      </c>
      <c r="N4385" t="s">
        <v>33</v>
      </c>
      <c r="O4385">
        <v>139</v>
      </c>
      <c r="P4385" t="s">
        <v>385</v>
      </c>
      <c r="Q4385"/>
      <c r="T4385" t="s">
        <v>386</v>
      </c>
    </row>
    <row r="4386" spans="2:20" hidden="1" x14ac:dyDescent="0.45">
      <c r="D4386" s="29" t="s">
        <v>53</v>
      </c>
      <c r="F4386" t="s">
        <v>1339</v>
      </c>
      <c r="G4386" t="s">
        <v>1340</v>
      </c>
      <c r="H4386" t="s">
        <v>1344</v>
      </c>
      <c r="I4386" t="s">
        <v>225</v>
      </c>
      <c r="J4386" t="s">
        <v>409</v>
      </c>
      <c r="K4386" t="s">
        <v>35</v>
      </c>
      <c r="M4386" t="s">
        <v>228</v>
      </c>
      <c r="N4386" t="s">
        <v>236</v>
      </c>
      <c r="O4386">
        <v>59</v>
      </c>
      <c r="P4386" t="s">
        <v>385</v>
      </c>
      <c r="Q4386"/>
      <c r="T4386" t="s">
        <v>386</v>
      </c>
    </row>
    <row r="4387" spans="2:20" hidden="1" x14ac:dyDescent="0.45">
      <c r="B4387" s="29" t="s">
        <v>32</v>
      </c>
      <c r="D4387" s="29" t="s">
        <v>53</v>
      </c>
      <c r="F4387" t="s">
        <v>1339</v>
      </c>
      <c r="G4387" t="s">
        <v>1340</v>
      </c>
      <c r="H4387" t="s">
        <v>1345</v>
      </c>
      <c r="I4387" t="s">
        <v>225</v>
      </c>
      <c r="J4387" t="s">
        <v>384</v>
      </c>
      <c r="K4387" t="s">
        <v>35</v>
      </c>
      <c r="M4387" t="s">
        <v>228</v>
      </c>
      <c r="N4387" t="s">
        <v>32</v>
      </c>
      <c r="O4387">
        <v>183</v>
      </c>
      <c r="P4387" t="s">
        <v>385</v>
      </c>
      <c r="Q4387"/>
      <c r="T4387" t="s">
        <v>386</v>
      </c>
    </row>
    <row r="4388" spans="2:20" hidden="1" x14ac:dyDescent="0.45">
      <c r="B4388" s="29" t="s">
        <v>33</v>
      </c>
      <c r="D4388" s="29" t="s">
        <v>53</v>
      </c>
      <c r="F4388" t="s">
        <v>1339</v>
      </c>
      <c r="G4388" t="s">
        <v>1340</v>
      </c>
      <c r="H4388" t="s">
        <v>1345</v>
      </c>
      <c r="I4388" t="s">
        <v>225</v>
      </c>
      <c r="J4388" t="s">
        <v>384</v>
      </c>
      <c r="K4388" t="s">
        <v>35</v>
      </c>
      <c r="M4388" t="s">
        <v>228</v>
      </c>
      <c r="N4388" t="s">
        <v>33</v>
      </c>
      <c r="O4388">
        <v>123</v>
      </c>
      <c r="P4388" t="s">
        <v>385</v>
      </c>
      <c r="Q4388"/>
      <c r="T4388" t="s">
        <v>386</v>
      </c>
    </row>
    <row r="4389" spans="2:20" hidden="1" x14ac:dyDescent="0.45">
      <c r="B4389" s="29" t="s">
        <v>24</v>
      </c>
      <c r="D4389" s="29" t="s">
        <v>53</v>
      </c>
      <c r="F4389" t="s">
        <v>1339</v>
      </c>
      <c r="G4389" t="s">
        <v>1340</v>
      </c>
      <c r="H4389" t="s">
        <v>1347</v>
      </c>
      <c r="I4389" t="s">
        <v>225</v>
      </c>
      <c r="J4389" t="s">
        <v>405</v>
      </c>
      <c r="K4389" t="s">
        <v>35</v>
      </c>
      <c r="M4389" t="s">
        <v>228</v>
      </c>
      <c r="N4389" t="s">
        <v>261</v>
      </c>
      <c r="O4389">
        <v>530</v>
      </c>
      <c r="P4389" t="s">
        <v>385</v>
      </c>
      <c r="Q4389"/>
      <c r="T4389" t="s">
        <v>386</v>
      </c>
    </row>
    <row r="4390" spans="2:20" hidden="1" x14ac:dyDescent="0.45">
      <c r="D4390" s="29" t="s">
        <v>53</v>
      </c>
      <c r="F4390" t="s">
        <v>1339</v>
      </c>
      <c r="G4390" t="s">
        <v>1340</v>
      </c>
      <c r="H4390" t="s">
        <v>1342</v>
      </c>
      <c r="I4390" t="s">
        <v>225</v>
      </c>
      <c r="J4390" t="s">
        <v>407</v>
      </c>
      <c r="K4390" t="s">
        <v>35</v>
      </c>
      <c r="M4390" t="s">
        <v>228</v>
      </c>
      <c r="N4390" t="s">
        <v>236</v>
      </c>
      <c r="O4390">
        <v>99</v>
      </c>
      <c r="P4390" t="s">
        <v>385</v>
      </c>
      <c r="Q4390"/>
      <c r="T4390" t="s">
        <v>386</v>
      </c>
    </row>
    <row r="4391" spans="2:20" hidden="1" x14ac:dyDescent="0.45">
      <c r="B4391" s="29" t="s">
        <v>30</v>
      </c>
      <c r="D4391" s="29" t="s">
        <v>53</v>
      </c>
      <c r="F4391" t="s">
        <v>1339</v>
      </c>
      <c r="G4391" t="s">
        <v>1340</v>
      </c>
      <c r="H4391" t="s">
        <v>1347</v>
      </c>
      <c r="I4391" t="s">
        <v>225</v>
      </c>
      <c r="J4391" t="s">
        <v>405</v>
      </c>
      <c r="K4391" t="s">
        <v>35</v>
      </c>
      <c r="M4391" t="s">
        <v>228</v>
      </c>
      <c r="N4391" t="s">
        <v>30</v>
      </c>
      <c r="O4391">
        <v>73</v>
      </c>
      <c r="P4391" t="s">
        <v>385</v>
      </c>
      <c r="Q4391"/>
      <c r="T4391" t="s">
        <v>386</v>
      </c>
    </row>
    <row r="4392" spans="2:20" hidden="1" x14ac:dyDescent="0.45">
      <c r="B4392" s="29" t="s">
        <v>27</v>
      </c>
      <c r="D4392" s="29" t="s">
        <v>53</v>
      </c>
      <c r="F4392" t="s">
        <v>1339</v>
      </c>
      <c r="G4392" t="s">
        <v>1340</v>
      </c>
      <c r="H4392" t="s">
        <v>1342</v>
      </c>
      <c r="I4392" t="s">
        <v>225</v>
      </c>
      <c r="J4392" t="s">
        <v>407</v>
      </c>
      <c r="K4392" t="s">
        <v>35</v>
      </c>
      <c r="M4392" t="s">
        <v>228</v>
      </c>
      <c r="N4392" t="s">
        <v>27</v>
      </c>
      <c r="O4392">
        <v>99</v>
      </c>
      <c r="P4392" t="s">
        <v>385</v>
      </c>
      <c r="Q4392"/>
      <c r="T4392" t="s">
        <v>386</v>
      </c>
    </row>
    <row r="4393" spans="2:20" hidden="1" x14ac:dyDescent="0.45">
      <c r="F4393" t="s">
        <v>1339</v>
      </c>
      <c r="G4393" t="s">
        <v>1340</v>
      </c>
      <c r="H4393" t="s">
        <v>388</v>
      </c>
      <c r="I4393" t="s">
        <v>275</v>
      </c>
      <c r="J4393" t="s">
        <v>228</v>
      </c>
      <c r="K4393" t="s">
        <v>20</v>
      </c>
      <c r="M4393" t="s">
        <v>228</v>
      </c>
      <c r="N4393" t="s">
        <v>253</v>
      </c>
      <c r="O4393">
        <v>0.01</v>
      </c>
      <c r="P4393" t="s">
        <v>389</v>
      </c>
      <c r="Q4393"/>
      <c r="T4393" t="s">
        <v>386</v>
      </c>
    </row>
    <row r="4394" spans="2:20" hidden="1" x14ac:dyDescent="0.45">
      <c r="B4394" s="29" t="s">
        <v>26</v>
      </c>
      <c r="D4394" s="29" t="s">
        <v>53</v>
      </c>
      <c r="F4394" t="s">
        <v>1339</v>
      </c>
      <c r="G4394" t="s">
        <v>1340</v>
      </c>
      <c r="H4394" t="s">
        <v>1350</v>
      </c>
      <c r="I4394" t="s">
        <v>225</v>
      </c>
      <c r="J4394" t="s">
        <v>384</v>
      </c>
      <c r="K4394" t="s">
        <v>35</v>
      </c>
      <c r="M4394" t="s">
        <v>228</v>
      </c>
      <c r="N4394" t="s">
        <v>26</v>
      </c>
      <c r="O4394">
        <v>29901</v>
      </c>
      <c r="P4394" t="s">
        <v>385</v>
      </c>
      <c r="Q4394"/>
      <c r="T4394" t="s">
        <v>386</v>
      </c>
    </row>
    <row r="4395" spans="2:20" hidden="1" x14ac:dyDescent="0.45">
      <c r="F4395" t="s">
        <v>1339</v>
      </c>
      <c r="G4395" t="s">
        <v>1340</v>
      </c>
      <c r="H4395" t="s">
        <v>388</v>
      </c>
      <c r="I4395" t="s">
        <v>275</v>
      </c>
      <c r="J4395" t="s">
        <v>228</v>
      </c>
      <c r="K4395" t="s">
        <v>20</v>
      </c>
      <c r="M4395" t="s">
        <v>228</v>
      </c>
      <c r="N4395" t="s">
        <v>264</v>
      </c>
      <c r="O4395">
        <v>40</v>
      </c>
      <c r="P4395" t="s">
        <v>1280</v>
      </c>
      <c r="Q4395"/>
      <c r="T4395" t="s">
        <v>386</v>
      </c>
    </row>
    <row r="4396" spans="2:20" hidden="1" x14ac:dyDescent="0.45">
      <c r="B4396" s="29" t="s">
        <v>30</v>
      </c>
      <c r="F4396" t="s">
        <v>1339</v>
      </c>
      <c r="G4396" t="s">
        <v>1340</v>
      </c>
      <c r="H4396" t="s">
        <v>390</v>
      </c>
      <c r="I4396" t="s">
        <v>275</v>
      </c>
      <c r="J4396" t="s">
        <v>228</v>
      </c>
      <c r="K4396" t="s">
        <v>391</v>
      </c>
      <c r="M4396" t="s">
        <v>228</v>
      </c>
      <c r="N4396" t="s">
        <v>30</v>
      </c>
      <c r="O4396">
        <v>188</v>
      </c>
      <c r="P4396" t="s">
        <v>385</v>
      </c>
      <c r="Q4396"/>
      <c r="T4396" t="s">
        <v>386</v>
      </c>
    </row>
    <row r="4397" spans="2:20" hidden="1" x14ac:dyDescent="0.45">
      <c r="B4397" s="29" t="s">
        <v>32</v>
      </c>
      <c r="F4397" t="s">
        <v>1339</v>
      </c>
      <c r="G4397" t="s">
        <v>1340</v>
      </c>
      <c r="H4397" t="s">
        <v>390</v>
      </c>
      <c r="I4397" t="s">
        <v>275</v>
      </c>
      <c r="J4397" t="s">
        <v>228</v>
      </c>
      <c r="K4397" t="s">
        <v>391</v>
      </c>
      <c r="M4397" t="s">
        <v>228</v>
      </c>
      <c r="N4397" t="s">
        <v>32</v>
      </c>
      <c r="O4397">
        <v>17108</v>
      </c>
      <c r="P4397" t="s">
        <v>385</v>
      </c>
      <c r="Q4397"/>
      <c r="T4397" t="s">
        <v>386</v>
      </c>
    </row>
    <row r="4398" spans="2:20" hidden="1" x14ac:dyDescent="0.45">
      <c r="F4398" t="s">
        <v>1339</v>
      </c>
      <c r="G4398" t="s">
        <v>1340</v>
      </c>
      <c r="H4398" t="s">
        <v>388</v>
      </c>
      <c r="I4398" t="s">
        <v>275</v>
      </c>
      <c r="J4398" t="s">
        <v>228</v>
      </c>
      <c r="K4398" t="s">
        <v>20</v>
      </c>
      <c r="M4398" t="s">
        <v>228</v>
      </c>
      <c r="N4398" t="s">
        <v>242</v>
      </c>
      <c r="O4398">
        <v>0.05</v>
      </c>
      <c r="P4398" t="s">
        <v>389</v>
      </c>
      <c r="Q4398"/>
      <c r="T4398" t="s">
        <v>386</v>
      </c>
    </row>
    <row r="4399" spans="2:20" hidden="1" x14ac:dyDescent="0.45">
      <c r="B4399" s="29" t="s">
        <v>34</v>
      </c>
      <c r="F4399" t="s">
        <v>1339</v>
      </c>
      <c r="G4399" t="s">
        <v>1340</v>
      </c>
      <c r="H4399" t="s">
        <v>390</v>
      </c>
      <c r="I4399" t="s">
        <v>275</v>
      </c>
      <c r="J4399" t="s">
        <v>228</v>
      </c>
      <c r="K4399" t="s">
        <v>391</v>
      </c>
      <c r="M4399" t="s">
        <v>228</v>
      </c>
      <c r="N4399" t="s">
        <v>34</v>
      </c>
      <c r="O4399">
        <v>3197</v>
      </c>
      <c r="P4399" t="s">
        <v>387</v>
      </c>
      <c r="Q4399"/>
      <c r="T4399" t="s">
        <v>386</v>
      </c>
    </row>
    <row r="4400" spans="2:20" hidden="1" x14ac:dyDescent="0.45">
      <c r="F4400" t="s">
        <v>1339</v>
      </c>
      <c r="G4400" t="s">
        <v>1340</v>
      </c>
      <c r="H4400" t="s">
        <v>390</v>
      </c>
      <c r="I4400" t="s">
        <v>275</v>
      </c>
      <c r="J4400" t="s">
        <v>228</v>
      </c>
      <c r="K4400" t="s">
        <v>391</v>
      </c>
      <c r="M4400" t="s">
        <v>228</v>
      </c>
      <c r="N4400" t="s">
        <v>400</v>
      </c>
      <c r="O4400">
        <v>3</v>
      </c>
      <c r="P4400" t="s">
        <v>385</v>
      </c>
      <c r="Q4400"/>
      <c r="T4400" t="s">
        <v>386</v>
      </c>
    </row>
    <row r="4401" spans="2:20" hidden="1" x14ac:dyDescent="0.45">
      <c r="B4401" s="29" t="s">
        <v>27</v>
      </c>
      <c r="F4401" t="s">
        <v>1339</v>
      </c>
      <c r="G4401" t="s">
        <v>1340</v>
      </c>
      <c r="H4401" t="s">
        <v>390</v>
      </c>
      <c r="I4401" t="s">
        <v>275</v>
      </c>
      <c r="J4401" t="s">
        <v>228</v>
      </c>
      <c r="K4401" t="s">
        <v>391</v>
      </c>
      <c r="M4401" t="s">
        <v>228</v>
      </c>
      <c r="N4401" t="s">
        <v>27</v>
      </c>
      <c r="O4401">
        <v>3762</v>
      </c>
      <c r="P4401" t="s">
        <v>385</v>
      </c>
      <c r="Q4401"/>
      <c r="T4401" t="s">
        <v>386</v>
      </c>
    </row>
    <row r="4402" spans="2:20" hidden="1" x14ac:dyDescent="0.45">
      <c r="D4402" s="29" t="s">
        <v>53</v>
      </c>
      <c r="F4402" t="s">
        <v>1339</v>
      </c>
      <c r="G4402" t="s">
        <v>1340</v>
      </c>
      <c r="H4402" t="s">
        <v>1348</v>
      </c>
      <c r="I4402" t="s">
        <v>225</v>
      </c>
      <c r="J4402" t="s">
        <v>393</v>
      </c>
      <c r="K4402" t="s">
        <v>35</v>
      </c>
      <c r="M4402" t="s">
        <v>228</v>
      </c>
      <c r="N4402" t="s">
        <v>400</v>
      </c>
      <c r="O4402">
        <v>8</v>
      </c>
      <c r="P4402" t="s">
        <v>385</v>
      </c>
      <c r="Q4402"/>
      <c r="T4402" t="s">
        <v>386</v>
      </c>
    </row>
    <row r="4403" spans="2:20" hidden="1" x14ac:dyDescent="0.45">
      <c r="B4403" s="29" t="s">
        <v>26</v>
      </c>
      <c r="D4403" s="29" t="s">
        <v>53</v>
      </c>
      <c r="F4403" t="s">
        <v>1339</v>
      </c>
      <c r="G4403" t="s">
        <v>1340</v>
      </c>
      <c r="H4403" t="s">
        <v>1348</v>
      </c>
      <c r="I4403" t="s">
        <v>225</v>
      </c>
      <c r="J4403" t="s">
        <v>393</v>
      </c>
      <c r="K4403" t="s">
        <v>35</v>
      </c>
      <c r="M4403" t="s">
        <v>228</v>
      </c>
      <c r="N4403" t="s">
        <v>26</v>
      </c>
      <c r="O4403">
        <v>49002</v>
      </c>
      <c r="P4403" t="s">
        <v>385</v>
      </c>
      <c r="Q4403"/>
      <c r="T4403" t="s">
        <v>386</v>
      </c>
    </row>
    <row r="4404" spans="2:20" hidden="1" x14ac:dyDescent="0.45">
      <c r="B4404" s="29" t="s">
        <v>27</v>
      </c>
      <c r="D4404" s="29" t="s">
        <v>53</v>
      </c>
      <c r="F4404" t="s">
        <v>1339</v>
      </c>
      <c r="G4404" t="s">
        <v>1340</v>
      </c>
      <c r="H4404" t="s">
        <v>1348</v>
      </c>
      <c r="I4404" t="s">
        <v>225</v>
      </c>
      <c r="J4404" t="s">
        <v>393</v>
      </c>
      <c r="K4404" t="s">
        <v>35</v>
      </c>
      <c r="M4404" t="s">
        <v>228</v>
      </c>
      <c r="N4404" t="s">
        <v>27</v>
      </c>
      <c r="O4404">
        <v>1974</v>
      </c>
      <c r="P4404" t="s">
        <v>385</v>
      </c>
      <c r="Q4404"/>
      <c r="T4404" t="s">
        <v>386</v>
      </c>
    </row>
    <row r="4405" spans="2:20" hidden="1" x14ac:dyDescent="0.45">
      <c r="B4405" s="29" t="s">
        <v>27</v>
      </c>
      <c r="D4405" s="29" t="s">
        <v>53</v>
      </c>
      <c r="F4405" t="s">
        <v>1339</v>
      </c>
      <c r="G4405" t="s">
        <v>1340</v>
      </c>
      <c r="H4405" t="s">
        <v>1350</v>
      </c>
      <c r="I4405" t="s">
        <v>225</v>
      </c>
      <c r="J4405" t="s">
        <v>384</v>
      </c>
      <c r="K4405" t="s">
        <v>35</v>
      </c>
      <c r="M4405" t="s">
        <v>228</v>
      </c>
      <c r="N4405" t="s">
        <v>27</v>
      </c>
      <c r="O4405">
        <v>5861</v>
      </c>
      <c r="P4405" t="s">
        <v>385</v>
      </c>
      <c r="Q4405"/>
      <c r="T4405" t="s">
        <v>386</v>
      </c>
    </row>
    <row r="4406" spans="2:20" hidden="1" x14ac:dyDescent="0.45">
      <c r="B4406" s="29" t="s">
        <v>24</v>
      </c>
      <c r="D4406" s="29" t="s">
        <v>53</v>
      </c>
      <c r="F4406" t="s">
        <v>1339</v>
      </c>
      <c r="G4406" t="s">
        <v>1340</v>
      </c>
      <c r="H4406" t="s">
        <v>1346</v>
      </c>
      <c r="I4406" t="s">
        <v>225</v>
      </c>
      <c r="J4406" t="s">
        <v>416</v>
      </c>
      <c r="K4406" t="s">
        <v>35</v>
      </c>
      <c r="M4406" t="s">
        <v>228</v>
      </c>
      <c r="N4406" t="s">
        <v>261</v>
      </c>
      <c r="O4406">
        <v>1544</v>
      </c>
      <c r="P4406" t="s">
        <v>385</v>
      </c>
      <c r="Q4406"/>
      <c r="T4406" t="s">
        <v>386</v>
      </c>
    </row>
    <row r="4407" spans="2:20" hidden="1" x14ac:dyDescent="0.45">
      <c r="B4407" s="29" t="s">
        <v>33</v>
      </c>
      <c r="D4407" s="29" t="s">
        <v>53</v>
      </c>
      <c r="F4407" t="s">
        <v>1339</v>
      </c>
      <c r="G4407" t="s">
        <v>1340</v>
      </c>
      <c r="H4407" t="s">
        <v>1343</v>
      </c>
      <c r="I4407" t="s">
        <v>225</v>
      </c>
      <c r="J4407" t="s">
        <v>414</v>
      </c>
      <c r="K4407" t="s">
        <v>35</v>
      </c>
      <c r="M4407" t="s">
        <v>228</v>
      </c>
      <c r="N4407" t="s">
        <v>33</v>
      </c>
      <c r="O4407">
        <v>138</v>
      </c>
      <c r="P4407" t="s">
        <v>385</v>
      </c>
      <c r="Q4407"/>
      <c r="T4407" t="s">
        <v>386</v>
      </c>
    </row>
    <row r="4408" spans="2:20" hidden="1" x14ac:dyDescent="0.45">
      <c r="B4408" s="29" t="s">
        <v>43</v>
      </c>
      <c r="D4408" s="29" t="s">
        <v>53</v>
      </c>
      <c r="F4408" t="s">
        <v>1339</v>
      </c>
      <c r="G4408" t="s">
        <v>1340</v>
      </c>
      <c r="H4408" t="s">
        <v>1349</v>
      </c>
      <c r="I4408" t="s">
        <v>225</v>
      </c>
      <c r="J4408" t="s">
        <v>395</v>
      </c>
      <c r="K4408" t="s">
        <v>35</v>
      </c>
      <c r="M4408" t="s">
        <v>228</v>
      </c>
      <c r="N4408" t="s">
        <v>28</v>
      </c>
      <c r="O4408">
        <v>4047</v>
      </c>
      <c r="P4408" t="s">
        <v>385</v>
      </c>
      <c r="Q4408"/>
      <c r="T4408" t="s">
        <v>386</v>
      </c>
    </row>
    <row r="4409" spans="2:20" hidden="1" x14ac:dyDescent="0.45">
      <c r="B4409" s="29" t="s">
        <v>33</v>
      </c>
      <c r="D4409" s="29" t="s">
        <v>53</v>
      </c>
      <c r="F4409" t="s">
        <v>1339</v>
      </c>
      <c r="G4409" t="s">
        <v>1340</v>
      </c>
      <c r="H4409" t="s">
        <v>1353</v>
      </c>
      <c r="I4409" t="s">
        <v>225</v>
      </c>
      <c r="J4409" t="s">
        <v>405</v>
      </c>
      <c r="K4409" t="s">
        <v>35</v>
      </c>
      <c r="M4409" t="s">
        <v>228</v>
      </c>
      <c r="N4409" t="s">
        <v>33</v>
      </c>
      <c r="O4409">
        <v>139</v>
      </c>
      <c r="P4409" t="s">
        <v>385</v>
      </c>
      <c r="Q4409"/>
      <c r="T4409" t="s">
        <v>386</v>
      </c>
    </row>
    <row r="4410" spans="2:20" hidden="1" x14ac:dyDescent="0.45">
      <c r="D4410" s="29" t="s">
        <v>53</v>
      </c>
      <c r="F4410" t="s">
        <v>1339</v>
      </c>
      <c r="G4410" t="s">
        <v>1340</v>
      </c>
      <c r="H4410" t="s">
        <v>1353</v>
      </c>
      <c r="I4410" t="s">
        <v>225</v>
      </c>
      <c r="J4410" t="s">
        <v>405</v>
      </c>
      <c r="K4410" t="s">
        <v>35</v>
      </c>
      <c r="M4410" t="s">
        <v>228</v>
      </c>
      <c r="N4410" t="s">
        <v>236</v>
      </c>
      <c r="O4410">
        <v>99</v>
      </c>
      <c r="P4410" t="s">
        <v>385</v>
      </c>
      <c r="Q4410"/>
      <c r="T4410" t="s">
        <v>386</v>
      </c>
    </row>
    <row r="4411" spans="2:20" hidden="1" x14ac:dyDescent="0.45">
      <c r="B4411" s="29" t="s">
        <v>26</v>
      </c>
      <c r="D4411" s="29" t="s">
        <v>53</v>
      </c>
      <c r="F4411" t="s">
        <v>1339</v>
      </c>
      <c r="G4411" t="s">
        <v>1340</v>
      </c>
      <c r="H4411" t="s">
        <v>392</v>
      </c>
      <c r="I4411" t="s">
        <v>225</v>
      </c>
      <c r="J4411" t="s">
        <v>393</v>
      </c>
      <c r="K4411" t="s">
        <v>35</v>
      </c>
      <c r="M4411" t="s">
        <v>228</v>
      </c>
      <c r="N4411" t="s">
        <v>26</v>
      </c>
      <c r="O4411">
        <v>43552</v>
      </c>
      <c r="P4411" t="s">
        <v>385</v>
      </c>
      <c r="Q4411"/>
      <c r="T4411" t="s">
        <v>386</v>
      </c>
    </row>
    <row r="4412" spans="2:20" hidden="1" x14ac:dyDescent="0.45">
      <c r="D4412" s="29" t="s">
        <v>53</v>
      </c>
      <c r="F4412" t="s">
        <v>1339</v>
      </c>
      <c r="G4412" t="s">
        <v>1340</v>
      </c>
      <c r="H4412" t="s">
        <v>392</v>
      </c>
      <c r="I4412" t="s">
        <v>225</v>
      </c>
      <c r="J4412" t="s">
        <v>393</v>
      </c>
      <c r="K4412" t="s">
        <v>35</v>
      </c>
      <c r="M4412" t="s">
        <v>228</v>
      </c>
      <c r="N4412" t="s">
        <v>236</v>
      </c>
      <c r="O4412">
        <v>3642</v>
      </c>
      <c r="P4412" t="s">
        <v>385</v>
      </c>
      <c r="Q4412"/>
      <c r="T4412" t="s">
        <v>386</v>
      </c>
    </row>
    <row r="4413" spans="2:20" hidden="1" x14ac:dyDescent="0.45">
      <c r="B4413" s="29" t="s">
        <v>25</v>
      </c>
      <c r="D4413" s="29" t="s">
        <v>53</v>
      </c>
      <c r="F4413" t="s">
        <v>1339</v>
      </c>
      <c r="G4413" t="s">
        <v>1340</v>
      </c>
      <c r="H4413" t="s">
        <v>423</v>
      </c>
      <c r="I4413" t="s">
        <v>225</v>
      </c>
      <c r="J4413" t="s">
        <v>416</v>
      </c>
      <c r="K4413" t="s">
        <v>35</v>
      </c>
      <c r="M4413" t="s">
        <v>228</v>
      </c>
      <c r="N4413" t="s">
        <v>25</v>
      </c>
      <c r="O4413">
        <v>6639</v>
      </c>
      <c r="P4413" t="s">
        <v>385</v>
      </c>
      <c r="Q4413"/>
      <c r="T4413" t="s">
        <v>386</v>
      </c>
    </row>
    <row r="4414" spans="2:20" hidden="1" x14ac:dyDescent="0.45">
      <c r="B4414" s="29" t="s">
        <v>34</v>
      </c>
      <c r="D4414" s="29" t="s">
        <v>53</v>
      </c>
      <c r="F4414" t="s">
        <v>1339</v>
      </c>
      <c r="G4414" t="s">
        <v>1340</v>
      </c>
      <c r="H4414" t="s">
        <v>394</v>
      </c>
      <c r="I4414" t="s">
        <v>225</v>
      </c>
      <c r="J4414" t="s">
        <v>395</v>
      </c>
      <c r="K4414" t="s">
        <v>35</v>
      </c>
      <c r="M4414" t="s">
        <v>228</v>
      </c>
      <c r="N4414" t="s">
        <v>34</v>
      </c>
      <c r="O4414">
        <v>3160</v>
      </c>
      <c r="P4414" t="s">
        <v>387</v>
      </c>
      <c r="Q4414"/>
      <c r="T4414" t="s">
        <v>386</v>
      </c>
    </row>
    <row r="4415" spans="2:20" hidden="1" x14ac:dyDescent="0.45">
      <c r="B4415" s="29" t="s">
        <v>30</v>
      </c>
      <c r="D4415" s="29" t="s">
        <v>53</v>
      </c>
      <c r="F4415" t="s">
        <v>1339</v>
      </c>
      <c r="G4415" t="s">
        <v>1340</v>
      </c>
      <c r="H4415" t="s">
        <v>394</v>
      </c>
      <c r="I4415" t="s">
        <v>225</v>
      </c>
      <c r="J4415" t="s">
        <v>395</v>
      </c>
      <c r="K4415" t="s">
        <v>35</v>
      </c>
      <c r="M4415" t="s">
        <v>228</v>
      </c>
      <c r="N4415" t="s">
        <v>30</v>
      </c>
      <c r="O4415">
        <v>2369</v>
      </c>
      <c r="P4415" t="s">
        <v>385</v>
      </c>
      <c r="Q4415"/>
      <c r="T4415" t="s">
        <v>386</v>
      </c>
    </row>
    <row r="4416" spans="2:20" hidden="1" x14ac:dyDescent="0.45">
      <c r="D4416" s="29" t="s">
        <v>53</v>
      </c>
      <c r="F4416" t="s">
        <v>1339</v>
      </c>
      <c r="G4416" t="s">
        <v>1340</v>
      </c>
      <c r="H4416" t="s">
        <v>394</v>
      </c>
      <c r="I4416" t="s">
        <v>225</v>
      </c>
      <c r="J4416" t="s">
        <v>395</v>
      </c>
      <c r="K4416" t="s">
        <v>35</v>
      </c>
      <c r="M4416" t="s">
        <v>228</v>
      </c>
      <c r="N4416" t="s">
        <v>400</v>
      </c>
      <c r="O4416">
        <v>7</v>
      </c>
      <c r="P4416" t="s">
        <v>385</v>
      </c>
      <c r="Q4416"/>
      <c r="T4416" t="s">
        <v>386</v>
      </c>
    </row>
    <row r="4417" spans="2:20" hidden="1" x14ac:dyDescent="0.45">
      <c r="B4417" s="29" t="s">
        <v>33</v>
      </c>
      <c r="D4417" s="29" t="s">
        <v>53</v>
      </c>
      <c r="F4417" t="s">
        <v>1339</v>
      </c>
      <c r="G4417" t="s">
        <v>1340</v>
      </c>
      <c r="H4417" t="s">
        <v>1354</v>
      </c>
      <c r="I4417" t="s">
        <v>225</v>
      </c>
      <c r="J4417" t="s">
        <v>393</v>
      </c>
      <c r="K4417" t="s">
        <v>35</v>
      </c>
      <c r="M4417" t="s">
        <v>228</v>
      </c>
      <c r="N4417" t="s">
        <v>33</v>
      </c>
      <c r="O4417">
        <v>137</v>
      </c>
      <c r="P4417" t="s">
        <v>385</v>
      </c>
      <c r="Q4417"/>
      <c r="T4417" t="s">
        <v>386</v>
      </c>
    </row>
    <row r="4418" spans="2:20" hidden="1" x14ac:dyDescent="0.45">
      <c r="B4418" s="29" t="s">
        <v>27</v>
      </c>
      <c r="D4418" s="29" t="s">
        <v>53</v>
      </c>
      <c r="F4418" t="s">
        <v>1339</v>
      </c>
      <c r="G4418" t="s">
        <v>1340</v>
      </c>
      <c r="H4418" t="s">
        <v>1354</v>
      </c>
      <c r="I4418" t="s">
        <v>225</v>
      </c>
      <c r="J4418" t="s">
        <v>393</v>
      </c>
      <c r="K4418" t="s">
        <v>35</v>
      </c>
      <c r="M4418" t="s">
        <v>228</v>
      </c>
      <c r="N4418" t="s">
        <v>27</v>
      </c>
      <c r="O4418">
        <v>2130</v>
      </c>
      <c r="P4418" t="s">
        <v>385</v>
      </c>
      <c r="Q4418"/>
      <c r="T4418" t="s">
        <v>386</v>
      </c>
    </row>
    <row r="4419" spans="2:20" hidden="1" x14ac:dyDescent="0.45">
      <c r="B4419" s="29" t="s">
        <v>26</v>
      </c>
      <c r="D4419" s="29" t="s">
        <v>53</v>
      </c>
      <c r="F4419" t="s">
        <v>1339</v>
      </c>
      <c r="G4419" t="s">
        <v>1340</v>
      </c>
      <c r="H4419" t="s">
        <v>1355</v>
      </c>
      <c r="I4419" t="s">
        <v>225</v>
      </c>
      <c r="J4419" t="s">
        <v>416</v>
      </c>
      <c r="K4419" t="s">
        <v>35</v>
      </c>
      <c r="M4419" t="s">
        <v>228</v>
      </c>
      <c r="N4419" t="s">
        <v>26</v>
      </c>
      <c r="O4419">
        <v>31344</v>
      </c>
      <c r="P4419" t="s">
        <v>385</v>
      </c>
      <c r="Q4419"/>
      <c r="T4419" t="s">
        <v>386</v>
      </c>
    </row>
    <row r="4420" spans="2:20" hidden="1" x14ac:dyDescent="0.45">
      <c r="D4420" s="29" t="s">
        <v>53</v>
      </c>
      <c r="F4420" t="s">
        <v>1339</v>
      </c>
      <c r="G4420" t="s">
        <v>1340</v>
      </c>
      <c r="H4420" t="s">
        <v>1354</v>
      </c>
      <c r="I4420" t="s">
        <v>225</v>
      </c>
      <c r="J4420" t="s">
        <v>393</v>
      </c>
      <c r="K4420" t="s">
        <v>35</v>
      </c>
      <c r="M4420" t="s">
        <v>228</v>
      </c>
      <c r="N4420" t="s">
        <v>236</v>
      </c>
      <c r="O4420">
        <v>2130</v>
      </c>
      <c r="P4420" t="s">
        <v>385</v>
      </c>
      <c r="Q4420"/>
      <c r="T4420" t="s">
        <v>386</v>
      </c>
    </row>
    <row r="4421" spans="2:20" hidden="1" x14ac:dyDescent="0.45">
      <c r="B4421" s="29" t="s">
        <v>32</v>
      </c>
      <c r="D4421" s="29" t="s">
        <v>53</v>
      </c>
      <c r="F4421" t="s">
        <v>1339</v>
      </c>
      <c r="G4421" t="s">
        <v>1340</v>
      </c>
      <c r="H4421" t="s">
        <v>1354</v>
      </c>
      <c r="I4421" t="s">
        <v>225</v>
      </c>
      <c r="J4421" t="s">
        <v>393</v>
      </c>
      <c r="K4421" t="s">
        <v>35</v>
      </c>
      <c r="M4421" t="s">
        <v>228</v>
      </c>
      <c r="N4421" t="s">
        <v>32</v>
      </c>
      <c r="O4421">
        <v>121</v>
      </c>
      <c r="P4421" t="s">
        <v>385</v>
      </c>
      <c r="Q4421"/>
      <c r="T4421" t="s">
        <v>386</v>
      </c>
    </row>
    <row r="4422" spans="2:20" hidden="1" x14ac:dyDescent="0.45">
      <c r="B4422" s="29" t="s">
        <v>32</v>
      </c>
      <c r="D4422" s="29" t="s">
        <v>53</v>
      </c>
      <c r="F4422" t="s">
        <v>1339</v>
      </c>
      <c r="G4422" t="s">
        <v>1340</v>
      </c>
      <c r="H4422" t="s">
        <v>1355</v>
      </c>
      <c r="I4422" t="s">
        <v>225</v>
      </c>
      <c r="J4422" t="s">
        <v>416</v>
      </c>
      <c r="K4422" t="s">
        <v>35</v>
      </c>
      <c r="M4422" t="s">
        <v>228</v>
      </c>
      <c r="N4422" t="s">
        <v>32</v>
      </c>
      <c r="O4422">
        <v>35</v>
      </c>
      <c r="P4422" t="s">
        <v>385</v>
      </c>
      <c r="Q4422"/>
      <c r="T4422" t="s">
        <v>386</v>
      </c>
    </row>
    <row r="4423" spans="2:20" hidden="1" x14ac:dyDescent="0.45">
      <c r="B4423" s="29" t="s">
        <v>25</v>
      </c>
      <c r="D4423" s="29" t="s">
        <v>53</v>
      </c>
      <c r="F4423" t="s">
        <v>1339</v>
      </c>
      <c r="G4423" t="s">
        <v>1340</v>
      </c>
      <c r="H4423" t="s">
        <v>1355</v>
      </c>
      <c r="I4423" t="s">
        <v>225</v>
      </c>
      <c r="J4423" t="s">
        <v>416</v>
      </c>
      <c r="K4423" t="s">
        <v>35</v>
      </c>
      <c r="M4423" t="s">
        <v>228</v>
      </c>
      <c r="N4423" t="s">
        <v>25</v>
      </c>
      <c r="O4423">
        <v>5919</v>
      </c>
      <c r="P4423" t="s">
        <v>385</v>
      </c>
      <c r="Q4423"/>
      <c r="T4423" t="s">
        <v>386</v>
      </c>
    </row>
    <row r="4424" spans="2:20" hidden="1" x14ac:dyDescent="0.45">
      <c r="B4424" s="29" t="s">
        <v>34</v>
      </c>
      <c r="D4424" s="29" t="s">
        <v>53</v>
      </c>
      <c r="F4424" t="s">
        <v>1339</v>
      </c>
      <c r="G4424" t="s">
        <v>1340</v>
      </c>
      <c r="H4424" t="s">
        <v>1355</v>
      </c>
      <c r="I4424" t="s">
        <v>225</v>
      </c>
      <c r="J4424" t="s">
        <v>416</v>
      </c>
      <c r="K4424" t="s">
        <v>35</v>
      </c>
      <c r="M4424" t="s">
        <v>228</v>
      </c>
      <c r="N4424" t="s">
        <v>34</v>
      </c>
      <c r="O4424">
        <v>3160</v>
      </c>
      <c r="P4424" t="s">
        <v>387</v>
      </c>
      <c r="Q4424"/>
      <c r="T4424" t="s">
        <v>386</v>
      </c>
    </row>
    <row r="4425" spans="2:20" hidden="1" x14ac:dyDescent="0.45">
      <c r="B4425" s="29" t="s">
        <v>43</v>
      </c>
      <c r="D4425" s="29" t="s">
        <v>53</v>
      </c>
      <c r="F4425" t="s">
        <v>1339</v>
      </c>
      <c r="G4425" t="s">
        <v>1340</v>
      </c>
      <c r="H4425" t="s">
        <v>1354</v>
      </c>
      <c r="I4425" t="s">
        <v>225</v>
      </c>
      <c r="J4425" t="s">
        <v>393</v>
      </c>
      <c r="K4425" t="s">
        <v>35</v>
      </c>
      <c r="M4425" t="s">
        <v>228</v>
      </c>
      <c r="N4425" t="s">
        <v>28</v>
      </c>
      <c r="O4425">
        <v>2130</v>
      </c>
      <c r="P4425" t="s">
        <v>385</v>
      </c>
      <c r="Q4425"/>
      <c r="T4425" t="s">
        <v>386</v>
      </c>
    </row>
    <row r="4426" spans="2:20" hidden="1" x14ac:dyDescent="0.45">
      <c r="D4426" s="29" t="s">
        <v>53</v>
      </c>
      <c r="F4426" t="s">
        <v>1339</v>
      </c>
      <c r="G4426" t="s">
        <v>1340</v>
      </c>
      <c r="H4426" t="s">
        <v>1356</v>
      </c>
      <c r="I4426" t="s">
        <v>225</v>
      </c>
      <c r="J4426" t="s">
        <v>395</v>
      </c>
      <c r="K4426" t="s">
        <v>35</v>
      </c>
      <c r="M4426" t="s">
        <v>228</v>
      </c>
      <c r="N4426" t="s">
        <v>400</v>
      </c>
      <c r="O4426">
        <v>7</v>
      </c>
      <c r="P4426" t="s">
        <v>385</v>
      </c>
      <c r="Q4426"/>
      <c r="T4426" t="s">
        <v>386</v>
      </c>
    </row>
    <row r="4427" spans="2:20" hidden="1" x14ac:dyDescent="0.45">
      <c r="B4427" s="29" t="s">
        <v>30</v>
      </c>
      <c r="D4427" s="29" t="s">
        <v>53</v>
      </c>
      <c r="F4427" t="s">
        <v>1339</v>
      </c>
      <c r="G4427" t="s">
        <v>1340</v>
      </c>
      <c r="H4427" t="s">
        <v>1354</v>
      </c>
      <c r="I4427" t="s">
        <v>225</v>
      </c>
      <c r="J4427" t="s">
        <v>393</v>
      </c>
      <c r="K4427" t="s">
        <v>35</v>
      </c>
      <c r="M4427" t="s">
        <v>228</v>
      </c>
      <c r="N4427" t="s">
        <v>30</v>
      </c>
      <c r="O4427">
        <v>1172</v>
      </c>
      <c r="P4427" t="s">
        <v>385</v>
      </c>
      <c r="Q4427"/>
      <c r="T4427" t="s">
        <v>386</v>
      </c>
    </row>
    <row r="4428" spans="2:20" hidden="1" x14ac:dyDescent="0.45">
      <c r="B4428" s="29" t="s">
        <v>25</v>
      </c>
      <c r="D4428" s="29" t="s">
        <v>53</v>
      </c>
      <c r="F4428" t="s">
        <v>1339</v>
      </c>
      <c r="G4428" t="s">
        <v>1340</v>
      </c>
      <c r="H4428" t="s">
        <v>1352</v>
      </c>
      <c r="I4428" t="s">
        <v>225</v>
      </c>
      <c r="J4428" t="s">
        <v>407</v>
      </c>
      <c r="K4428" t="s">
        <v>35</v>
      </c>
      <c r="M4428" t="s">
        <v>228</v>
      </c>
      <c r="N4428" t="s">
        <v>25</v>
      </c>
      <c r="O4428">
        <v>5940</v>
      </c>
      <c r="P4428" t="s">
        <v>385</v>
      </c>
      <c r="Q4428"/>
      <c r="T4428" t="s">
        <v>386</v>
      </c>
    </row>
    <row r="4429" spans="2:20" hidden="1" x14ac:dyDescent="0.45">
      <c r="B4429" s="29" t="s">
        <v>33</v>
      </c>
      <c r="D4429" s="29" t="s">
        <v>53</v>
      </c>
      <c r="F4429" t="s">
        <v>1339</v>
      </c>
      <c r="G4429" t="s">
        <v>1340</v>
      </c>
      <c r="H4429" t="s">
        <v>1352</v>
      </c>
      <c r="I4429" t="s">
        <v>225</v>
      </c>
      <c r="J4429" t="s">
        <v>407</v>
      </c>
      <c r="K4429" t="s">
        <v>35</v>
      </c>
      <c r="M4429" t="s">
        <v>228</v>
      </c>
      <c r="N4429" t="s">
        <v>33</v>
      </c>
      <c r="O4429">
        <v>139</v>
      </c>
      <c r="P4429" t="s">
        <v>385</v>
      </c>
      <c r="Q4429"/>
      <c r="T4429" t="s">
        <v>386</v>
      </c>
    </row>
    <row r="4430" spans="2:20" hidden="1" x14ac:dyDescent="0.45">
      <c r="B4430" s="29" t="s">
        <v>25</v>
      </c>
      <c r="D4430" s="29" t="s">
        <v>53</v>
      </c>
      <c r="F4430" t="s">
        <v>1339</v>
      </c>
      <c r="G4430" t="s">
        <v>1340</v>
      </c>
      <c r="H4430" t="s">
        <v>1357</v>
      </c>
      <c r="I4430" t="s">
        <v>225</v>
      </c>
      <c r="J4430" t="s">
        <v>418</v>
      </c>
      <c r="K4430" t="s">
        <v>35</v>
      </c>
      <c r="M4430" t="s">
        <v>228</v>
      </c>
      <c r="N4430" t="s">
        <v>25</v>
      </c>
      <c r="O4430">
        <v>5947</v>
      </c>
      <c r="P4430" t="s">
        <v>385</v>
      </c>
      <c r="Q4430"/>
      <c r="T4430" t="s">
        <v>386</v>
      </c>
    </row>
    <row r="4431" spans="2:20" hidden="1" x14ac:dyDescent="0.45">
      <c r="B4431" s="29" t="s">
        <v>30</v>
      </c>
      <c r="D4431" s="29" t="s">
        <v>53</v>
      </c>
      <c r="F4431" t="s">
        <v>1339</v>
      </c>
      <c r="G4431" t="s">
        <v>1340</v>
      </c>
      <c r="H4431" t="s">
        <v>1358</v>
      </c>
      <c r="I4431" t="s">
        <v>225</v>
      </c>
      <c r="J4431" t="s">
        <v>414</v>
      </c>
      <c r="K4431" t="s">
        <v>35</v>
      </c>
      <c r="M4431" t="s">
        <v>228</v>
      </c>
      <c r="N4431" t="s">
        <v>30</v>
      </c>
      <c r="O4431">
        <v>456</v>
      </c>
      <c r="P4431" t="s">
        <v>385</v>
      </c>
      <c r="Q4431"/>
      <c r="T4431" t="s">
        <v>386</v>
      </c>
    </row>
    <row r="4432" spans="2:20" hidden="1" x14ac:dyDescent="0.45">
      <c r="B4432" s="29" t="s">
        <v>27</v>
      </c>
      <c r="D4432" s="29" t="s">
        <v>53</v>
      </c>
      <c r="F4432" t="s">
        <v>1339</v>
      </c>
      <c r="G4432" t="s">
        <v>1340</v>
      </c>
      <c r="H4432" t="s">
        <v>1358</v>
      </c>
      <c r="I4432" t="s">
        <v>225</v>
      </c>
      <c r="J4432" t="s">
        <v>414</v>
      </c>
      <c r="K4432" t="s">
        <v>35</v>
      </c>
      <c r="M4432" t="s">
        <v>228</v>
      </c>
      <c r="N4432" t="s">
        <v>27</v>
      </c>
      <c r="O4432">
        <v>595</v>
      </c>
      <c r="P4432" t="s">
        <v>385</v>
      </c>
      <c r="Q4432"/>
      <c r="T4432" t="s">
        <v>386</v>
      </c>
    </row>
    <row r="4433" spans="2:20" hidden="1" x14ac:dyDescent="0.45">
      <c r="B4433" s="29" t="s">
        <v>33</v>
      </c>
      <c r="F4433" t="s">
        <v>1339</v>
      </c>
      <c r="G4433" t="s">
        <v>1340</v>
      </c>
      <c r="H4433" t="s">
        <v>1281</v>
      </c>
      <c r="I4433" t="s">
        <v>275</v>
      </c>
      <c r="J4433" t="s">
        <v>228</v>
      </c>
      <c r="K4433" t="s">
        <v>21</v>
      </c>
      <c r="M4433" t="s">
        <v>228</v>
      </c>
      <c r="N4433" t="s">
        <v>33</v>
      </c>
      <c r="O4433">
        <v>161</v>
      </c>
      <c r="P4433" t="s">
        <v>385</v>
      </c>
      <c r="Q4433"/>
      <c r="T4433" t="s">
        <v>386</v>
      </c>
    </row>
    <row r="4434" spans="2:20" hidden="1" x14ac:dyDescent="0.45">
      <c r="B4434" s="29" t="s">
        <v>32</v>
      </c>
      <c r="F4434" t="s">
        <v>1339</v>
      </c>
      <c r="G4434" t="s">
        <v>1340</v>
      </c>
      <c r="H4434" t="s">
        <v>1281</v>
      </c>
      <c r="I4434" t="s">
        <v>275</v>
      </c>
      <c r="J4434" t="s">
        <v>228</v>
      </c>
      <c r="K4434" t="s">
        <v>21</v>
      </c>
      <c r="M4434" t="s">
        <v>228</v>
      </c>
      <c r="N4434" t="s">
        <v>32</v>
      </c>
      <c r="O4434">
        <v>354</v>
      </c>
      <c r="P4434" t="s">
        <v>385</v>
      </c>
      <c r="Q4434"/>
      <c r="T4434" t="s">
        <v>386</v>
      </c>
    </row>
    <row r="4435" spans="2:20" hidden="1" x14ac:dyDescent="0.45">
      <c r="B4435" s="29" t="s">
        <v>34</v>
      </c>
      <c r="F4435" t="s">
        <v>1339</v>
      </c>
      <c r="G4435" t="s">
        <v>1340</v>
      </c>
      <c r="H4435" t="s">
        <v>398</v>
      </c>
      <c r="I4435" t="s">
        <v>275</v>
      </c>
      <c r="J4435" t="s">
        <v>228</v>
      </c>
      <c r="K4435" t="s">
        <v>399</v>
      </c>
      <c r="M4435" t="s">
        <v>228</v>
      </c>
      <c r="N4435" t="s">
        <v>34</v>
      </c>
      <c r="O4435">
        <v>3197</v>
      </c>
      <c r="P4435" t="s">
        <v>387</v>
      </c>
      <c r="Q4435"/>
      <c r="T4435" t="s">
        <v>386</v>
      </c>
    </row>
    <row r="4436" spans="2:20" hidden="1" x14ac:dyDescent="0.45">
      <c r="D4436" s="29" t="s">
        <v>53</v>
      </c>
      <c r="F4436" t="s">
        <v>1339</v>
      </c>
      <c r="G4436" t="s">
        <v>1340</v>
      </c>
      <c r="H4436" t="s">
        <v>396</v>
      </c>
      <c r="I4436" t="s">
        <v>275</v>
      </c>
      <c r="J4436" t="s">
        <v>228</v>
      </c>
      <c r="K4436" t="s">
        <v>35</v>
      </c>
      <c r="M4436" t="s">
        <v>228</v>
      </c>
      <c r="N4436" t="s">
        <v>303</v>
      </c>
      <c r="O4436">
        <v>0.01</v>
      </c>
      <c r="P4436" t="s">
        <v>1332</v>
      </c>
      <c r="Q4436"/>
      <c r="T4436" t="s">
        <v>386</v>
      </c>
    </row>
    <row r="4437" spans="2:20" hidden="1" x14ac:dyDescent="0.45">
      <c r="B4437" s="29" t="s">
        <v>30</v>
      </c>
      <c r="F4437" t="s">
        <v>1339</v>
      </c>
      <c r="G4437" t="s">
        <v>1340</v>
      </c>
      <c r="H4437" t="s">
        <v>398</v>
      </c>
      <c r="I4437" t="s">
        <v>275</v>
      </c>
      <c r="J4437" t="s">
        <v>228</v>
      </c>
      <c r="K4437" t="s">
        <v>399</v>
      </c>
      <c r="M4437" t="s">
        <v>228</v>
      </c>
      <c r="N4437" t="s">
        <v>30</v>
      </c>
      <c r="O4437">
        <v>8</v>
      </c>
      <c r="P4437" t="s">
        <v>385</v>
      </c>
      <c r="Q4437"/>
      <c r="T4437" t="s">
        <v>386</v>
      </c>
    </row>
    <row r="4438" spans="2:20" hidden="1" x14ac:dyDescent="0.45">
      <c r="D4438" s="29" t="s">
        <v>53</v>
      </c>
      <c r="F4438" t="s">
        <v>1339</v>
      </c>
      <c r="G4438" t="s">
        <v>1340</v>
      </c>
      <c r="H4438" t="s">
        <v>396</v>
      </c>
      <c r="I4438" t="s">
        <v>275</v>
      </c>
      <c r="J4438" t="s">
        <v>228</v>
      </c>
      <c r="K4438" t="s">
        <v>35</v>
      </c>
      <c r="M4438" t="s">
        <v>228</v>
      </c>
      <c r="N4438" t="s">
        <v>265</v>
      </c>
      <c r="O4438">
        <v>1.7</v>
      </c>
      <c r="P4438" t="s">
        <v>1332</v>
      </c>
      <c r="Q4438"/>
      <c r="T4438" t="s">
        <v>386</v>
      </c>
    </row>
    <row r="4439" spans="2:20" hidden="1" x14ac:dyDescent="0.45">
      <c r="B4439" s="29" t="s">
        <v>34</v>
      </c>
      <c r="D4439" s="29" t="s">
        <v>53</v>
      </c>
      <c r="F4439" t="s">
        <v>1339</v>
      </c>
      <c r="G4439" t="s">
        <v>1340</v>
      </c>
      <c r="H4439" t="s">
        <v>1360</v>
      </c>
      <c r="I4439" t="s">
        <v>275</v>
      </c>
      <c r="J4439" t="s">
        <v>228</v>
      </c>
      <c r="K4439" t="s">
        <v>35</v>
      </c>
      <c r="M4439" t="s">
        <v>228</v>
      </c>
      <c r="N4439" t="s">
        <v>34</v>
      </c>
      <c r="O4439">
        <v>3160</v>
      </c>
      <c r="P4439" t="s">
        <v>387</v>
      </c>
      <c r="Q4439"/>
      <c r="T4439" t="s">
        <v>386</v>
      </c>
    </row>
    <row r="4440" spans="2:20" hidden="1" x14ac:dyDescent="0.45">
      <c r="D4440" s="29" t="s">
        <v>53</v>
      </c>
      <c r="F4440" t="s">
        <v>1339</v>
      </c>
      <c r="G4440" t="s">
        <v>1340</v>
      </c>
      <c r="H4440" t="s">
        <v>1360</v>
      </c>
      <c r="I4440" t="s">
        <v>275</v>
      </c>
      <c r="J4440" t="s">
        <v>228</v>
      </c>
      <c r="K4440" t="s">
        <v>35</v>
      </c>
      <c r="M4440" t="s">
        <v>228</v>
      </c>
      <c r="N4440" t="s">
        <v>400</v>
      </c>
      <c r="O4440">
        <v>8</v>
      </c>
      <c r="P4440" t="s">
        <v>385</v>
      </c>
      <c r="Q4440"/>
      <c r="T4440" t="s">
        <v>386</v>
      </c>
    </row>
    <row r="4441" spans="2:20" hidden="1" x14ac:dyDescent="0.45">
      <c r="B4441" s="29" t="s">
        <v>26</v>
      </c>
      <c r="D4441" s="29" t="s">
        <v>53</v>
      </c>
      <c r="F4441" t="s">
        <v>1339</v>
      </c>
      <c r="G4441" t="s">
        <v>1340</v>
      </c>
      <c r="H4441" t="s">
        <v>1360</v>
      </c>
      <c r="I4441" t="s">
        <v>275</v>
      </c>
      <c r="J4441" t="s">
        <v>228</v>
      </c>
      <c r="K4441" t="s">
        <v>35</v>
      </c>
      <c r="M4441" t="s">
        <v>228</v>
      </c>
      <c r="N4441" t="s">
        <v>26</v>
      </c>
      <c r="O4441">
        <v>28471</v>
      </c>
      <c r="P4441" t="s">
        <v>385</v>
      </c>
      <c r="Q4441"/>
      <c r="T4441" t="s">
        <v>386</v>
      </c>
    </row>
    <row r="4442" spans="2:20" hidden="1" x14ac:dyDescent="0.45">
      <c r="F4442" t="s">
        <v>1361</v>
      </c>
      <c r="G4442" t="s">
        <v>1362</v>
      </c>
      <c r="H4442" t="s">
        <v>1189</v>
      </c>
      <c r="I4442" t="s">
        <v>275</v>
      </c>
      <c r="J4442" t="s">
        <v>228</v>
      </c>
      <c r="K4442" t="s">
        <v>1195</v>
      </c>
      <c r="M4442" t="s">
        <v>228</v>
      </c>
      <c r="N4442" t="s">
        <v>291</v>
      </c>
      <c r="O4442">
        <v>0.56999999999999995</v>
      </c>
      <c r="P4442" t="s">
        <v>1196</v>
      </c>
      <c r="Q4442"/>
      <c r="T4442" t="s">
        <v>1197</v>
      </c>
    </row>
    <row r="4443" spans="2:20" hidden="1" x14ac:dyDescent="0.45">
      <c r="F4443" t="s">
        <v>1361</v>
      </c>
      <c r="G4443" t="s">
        <v>1362</v>
      </c>
      <c r="H4443" t="s">
        <v>1189</v>
      </c>
      <c r="I4443" t="s">
        <v>275</v>
      </c>
      <c r="J4443" t="s">
        <v>228</v>
      </c>
      <c r="K4443" t="s">
        <v>1195</v>
      </c>
      <c r="M4443" t="s">
        <v>228</v>
      </c>
      <c r="N4443" t="s">
        <v>246</v>
      </c>
      <c r="O4443">
        <v>0.47</v>
      </c>
      <c r="P4443" t="s">
        <v>1363</v>
      </c>
      <c r="Q4443"/>
      <c r="T4443" t="s">
        <v>1197</v>
      </c>
    </row>
    <row r="4444" spans="2:20" hidden="1" x14ac:dyDescent="0.45">
      <c r="F4444" t="s">
        <v>1361</v>
      </c>
      <c r="G4444" t="s">
        <v>1362</v>
      </c>
      <c r="H4444" t="s">
        <v>1189</v>
      </c>
      <c r="I4444" t="s">
        <v>275</v>
      </c>
      <c r="J4444" t="s">
        <v>228</v>
      </c>
      <c r="K4444" t="s">
        <v>1195</v>
      </c>
      <c r="M4444" t="s">
        <v>228</v>
      </c>
      <c r="N4444" t="s">
        <v>246</v>
      </c>
      <c r="O4444">
        <v>0.47</v>
      </c>
      <c r="P4444" t="s">
        <v>1363</v>
      </c>
      <c r="Q4444"/>
      <c r="T4444" t="s">
        <v>1197</v>
      </c>
    </row>
    <row r="4445" spans="2:20" hidden="1" x14ac:dyDescent="0.45">
      <c r="F4445" t="s">
        <v>1361</v>
      </c>
      <c r="G4445" t="s">
        <v>1362</v>
      </c>
      <c r="H4445" t="s">
        <v>286</v>
      </c>
      <c r="I4445" t="s">
        <v>275</v>
      </c>
      <c r="J4445" t="s">
        <v>228</v>
      </c>
      <c r="K4445" t="s">
        <v>1199</v>
      </c>
      <c r="M4445" t="s">
        <v>228</v>
      </c>
      <c r="N4445" t="s">
        <v>279</v>
      </c>
      <c r="O4445">
        <v>1</v>
      </c>
      <c r="P4445" t="s">
        <v>1190</v>
      </c>
      <c r="Q4445"/>
      <c r="T4445" t="s">
        <v>1198</v>
      </c>
    </row>
    <row r="4446" spans="2:20" hidden="1" x14ac:dyDescent="0.45">
      <c r="F4446" t="s">
        <v>1361</v>
      </c>
      <c r="G4446" t="s">
        <v>1362</v>
      </c>
      <c r="H4446" t="s">
        <v>286</v>
      </c>
      <c r="I4446" t="s">
        <v>275</v>
      </c>
      <c r="J4446" t="s">
        <v>228</v>
      </c>
      <c r="K4446" t="s">
        <v>1199</v>
      </c>
      <c r="M4446" t="s">
        <v>228</v>
      </c>
      <c r="N4446" t="s">
        <v>253</v>
      </c>
      <c r="O4446">
        <v>0.01</v>
      </c>
      <c r="P4446" t="s">
        <v>1190</v>
      </c>
      <c r="Q4446"/>
      <c r="T4446" t="s">
        <v>1198</v>
      </c>
    </row>
    <row r="4447" spans="2:20" hidden="1" x14ac:dyDescent="0.45">
      <c r="F4447" t="s">
        <v>1361</v>
      </c>
      <c r="G4447" t="s">
        <v>1362</v>
      </c>
      <c r="H4447" t="s">
        <v>1189</v>
      </c>
      <c r="I4447" t="s">
        <v>275</v>
      </c>
      <c r="J4447" t="s">
        <v>228</v>
      </c>
      <c r="K4447" t="s">
        <v>1195</v>
      </c>
      <c r="M4447" t="s">
        <v>228</v>
      </c>
      <c r="N4447" t="s">
        <v>236</v>
      </c>
      <c r="O4447">
        <v>6.2</v>
      </c>
      <c r="P4447" t="s">
        <v>518</v>
      </c>
      <c r="Q4447"/>
      <c r="T4447" t="s">
        <v>1200</v>
      </c>
    </row>
    <row r="4448" spans="2:20" hidden="1" x14ac:dyDescent="0.45">
      <c r="B4448" s="29" t="s">
        <v>43</v>
      </c>
      <c r="F4448" t="s">
        <v>1361</v>
      </c>
      <c r="G4448" t="s">
        <v>1362</v>
      </c>
      <c r="H4448" t="s">
        <v>1189</v>
      </c>
      <c r="I4448" t="s">
        <v>275</v>
      </c>
      <c r="J4448" t="s">
        <v>228</v>
      </c>
      <c r="K4448" t="s">
        <v>1195</v>
      </c>
      <c r="M4448" t="s">
        <v>228</v>
      </c>
      <c r="N4448" t="s">
        <v>28</v>
      </c>
      <c r="O4448">
        <v>5.6</v>
      </c>
      <c r="P4448" t="s">
        <v>518</v>
      </c>
      <c r="Q4448"/>
      <c r="T4448" t="s">
        <v>1200</v>
      </c>
    </row>
    <row r="4449" spans="2:20" hidden="1" x14ac:dyDescent="0.45">
      <c r="B4449" s="29" t="s">
        <v>29</v>
      </c>
      <c r="F4449" t="s">
        <v>1361</v>
      </c>
      <c r="G4449" t="s">
        <v>1362</v>
      </c>
      <c r="H4449" t="s">
        <v>1189</v>
      </c>
      <c r="I4449" t="s">
        <v>275</v>
      </c>
      <c r="J4449" t="s">
        <v>228</v>
      </c>
      <c r="K4449" t="s">
        <v>1195</v>
      </c>
      <c r="M4449" t="s">
        <v>228</v>
      </c>
      <c r="N4449" t="s">
        <v>29</v>
      </c>
      <c r="O4449">
        <v>20</v>
      </c>
      <c r="P4449" t="s">
        <v>518</v>
      </c>
      <c r="Q4449"/>
      <c r="T4449" t="s">
        <v>1201</v>
      </c>
    </row>
    <row r="4450" spans="2:20" hidden="1" x14ac:dyDescent="0.45">
      <c r="B4450" s="29" t="s">
        <v>24</v>
      </c>
      <c r="F4450" t="s">
        <v>1361</v>
      </c>
      <c r="G4450" t="s">
        <v>1362</v>
      </c>
      <c r="H4450" t="s">
        <v>1189</v>
      </c>
      <c r="I4450" t="s">
        <v>275</v>
      </c>
      <c r="J4450" t="s">
        <v>228</v>
      </c>
      <c r="K4450" t="s">
        <v>1195</v>
      </c>
      <c r="M4450" t="s">
        <v>228</v>
      </c>
      <c r="N4450" t="s">
        <v>261</v>
      </c>
      <c r="O4450">
        <v>2.7</v>
      </c>
      <c r="P4450" t="s">
        <v>518</v>
      </c>
      <c r="Q4450"/>
      <c r="T4450" t="s">
        <v>1206</v>
      </c>
    </row>
    <row r="4451" spans="2:20" hidden="1" x14ac:dyDescent="0.45">
      <c r="B4451" s="29" t="s">
        <v>25</v>
      </c>
      <c r="F4451" t="s">
        <v>1361</v>
      </c>
      <c r="G4451" t="s">
        <v>1362</v>
      </c>
      <c r="H4451" t="s">
        <v>1189</v>
      </c>
      <c r="I4451" t="s">
        <v>275</v>
      </c>
      <c r="J4451" t="s">
        <v>228</v>
      </c>
      <c r="K4451" t="s">
        <v>1195</v>
      </c>
      <c r="M4451" t="s">
        <v>228</v>
      </c>
      <c r="N4451" t="s">
        <v>25</v>
      </c>
      <c r="O4451">
        <v>7.4</v>
      </c>
      <c r="P4451" t="s">
        <v>518</v>
      </c>
      <c r="Q4451"/>
      <c r="T4451" t="s">
        <v>1202</v>
      </c>
    </row>
    <row r="4452" spans="2:20" hidden="1" x14ac:dyDescent="0.45">
      <c r="B4452" s="29" t="s">
        <v>26</v>
      </c>
      <c r="F4452" t="s">
        <v>1361</v>
      </c>
      <c r="G4452" t="s">
        <v>1362</v>
      </c>
      <c r="H4452" t="s">
        <v>1189</v>
      </c>
      <c r="I4452" t="s">
        <v>275</v>
      </c>
      <c r="J4452" t="s">
        <v>228</v>
      </c>
      <c r="K4452" t="s">
        <v>1195</v>
      </c>
      <c r="M4452" t="s">
        <v>228</v>
      </c>
      <c r="N4452" t="s">
        <v>26</v>
      </c>
      <c r="O4452">
        <v>79.3</v>
      </c>
      <c r="P4452" t="s">
        <v>518</v>
      </c>
      <c r="Q4452"/>
      <c r="T4452" t="s">
        <v>1214</v>
      </c>
    </row>
    <row r="4453" spans="2:20" hidden="1" x14ac:dyDescent="0.45">
      <c r="F4453" t="s">
        <v>1361</v>
      </c>
      <c r="G4453" t="s">
        <v>1362</v>
      </c>
      <c r="H4453" t="s">
        <v>1189</v>
      </c>
      <c r="I4453" t="s">
        <v>275</v>
      </c>
      <c r="J4453" t="s">
        <v>228</v>
      </c>
      <c r="K4453" t="s">
        <v>1195</v>
      </c>
      <c r="M4453" t="s">
        <v>228</v>
      </c>
      <c r="N4453" t="s">
        <v>279</v>
      </c>
      <c r="O4453">
        <v>32</v>
      </c>
      <c r="P4453" t="s">
        <v>1190</v>
      </c>
      <c r="Q4453"/>
      <c r="T4453" t="s">
        <v>1198</v>
      </c>
    </row>
    <row r="4454" spans="2:20" hidden="1" x14ac:dyDescent="0.45">
      <c r="F4454" t="s">
        <v>1361</v>
      </c>
      <c r="G4454" t="s">
        <v>1362</v>
      </c>
      <c r="H4454" t="s">
        <v>1189</v>
      </c>
      <c r="I4454" t="s">
        <v>275</v>
      </c>
      <c r="J4454" t="s">
        <v>228</v>
      </c>
      <c r="K4454" t="s">
        <v>1195</v>
      </c>
      <c r="M4454" t="s">
        <v>228</v>
      </c>
      <c r="N4454" t="s">
        <v>265</v>
      </c>
      <c r="O4454">
        <v>0.2</v>
      </c>
      <c r="P4454" t="s">
        <v>1190</v>
      </c>
      <c r="Q4454"/>
      <c r="T4454" t="s">
        <v>1198</v>
      </c>
    </row>
    <row r="4455" spans="2:20" hidden="1" x14ac:dyDescent="0.45">
      <c r="F4455" t="s">
        <v>1361</v>
      </c>
      <c r="G4455" t="s">
        <v>1362</v>
      </c>
      <c r="H4455" t="s">
        <v>1189</v>
      </c>
      <c r="I4455" t="s">
        <v>275</v>
      </c>
      <c r="J4455" t="s">
        <v>228</v>
      </c>
      <c r="K4455" t="s">
        <v>1195</v>
      </c>
      <c r="M4455" t="s">
        <v>228</v>
      </c>
      <c r="N4455" t="s">
        <v>240</v>
      </c>
      <c r="O4455">
        <v>0.18</v>
      </c>
      <c r="P4455" t="s">
        <v>1190</v>
      </c>
      <c r="Q4455"/>
      <c r="T4455" t="s">
        <v>1198</v>
      </c>
    </row>
    <row r="4456" spans="2:20" hidden="1" x14ac:dyDescent="0.45">
      <c r="F4456" t="s">
        <v>1361</v>
      </c>
      <c r="G4456" t="s">
        <v>1362</v>
      </c>
      <c r="H4456" t="s">
        <v>1189</v>
      </c>
      <c r="I4456" t="s">
        <v>275</v>
      </c>
      <c r="J4456" t="s">
        <v>228</v>
      </c>
      <c r="K4456" t="s">
        <v>1195</v>
      </c>
      <c r="M4456" t="s">
        <v>228</v>
      </c>
      <c r="N4456" t="s">
        <v>253</v>
      </c>
      <c r="O4456">
        <v>0.02</v>
      </c>
      <c r="P4456" t="s">
        <v>1190</v>
      </c>
      <c r="Q4456"/>
      <c r="T4456" t="s">
        <v>1198</v>
      </c>
    </row>
    <row r="4457" spans="2:20" hidden="1" x14ac:dyDescent="0.45">
      <c r="F4457" t="s">
        <v>1361</v>
      </c>
      <c r="G4457" t="s">
        <v>1362</v>
      </c>
      <c r="H4457" t="s">
        <v>1189</v>
      </c>
      <c r="I4457" t="s">
        <v>275</v>
      </c>
      <c r="J4457" t="s">
        <v>228</v>
      </c>
      <c r="K4457" t="s">
        <v>1195</v>
      </c>
      <c r="M4457" t="s">
        <v>228</v>
      </c>
      <c r="N4457" t="s">
        <v>233</v>
      </c>
      <c r="O4457">
        <v>0.05</v>
      </c>
      <c r="P4457" t="s">
        <v>1190</v>
      </c>
      <c r="Q4457"/>
      <c r="T4457" t="s">
        <v>1198</v>
      </c>
    </row>
    <row r="4458" spans="2:20" hidden="1" x14ac:dyDescent="0.45">
      <c r="F4458" t="s">
        <v>1361</v>
      </c>
      <c r="G4458" t="s">
        <v>1362</v>
      </c>
      <c r="H4458" t="s">
        <v>1189</v>
      </c>
      <c r="I4458" t="s">
        <v>275</v>
      </c>
      <c r="J4458" t="s">
        <v>228</v>
      </c>
      <c r="K4458" t="s">
        <v>1195</v>
      </c>
      <c r="M4458" t="s">
        <v>228</v>
      </c>
      <c r="N4458" t="s">
        <v>262</v>
      </c>
      <c r="O4458">
        <v>0.02</v>
      </c>
      <c r="P4458" t="s">
        <v>1190</v>
      </c>
      <c r="Q4458"/>
      <c r="T4458" t="s">
        <v>1198</v>
      </c>
    </row>
    <row r="4459" spans="2:20" hidden="1" x14ac:dyDescent="0.45">
      <c r="F4459" t="s">
        <v>1361</v>
      </c>
      <c r="G4459" t="s">
        <v>1362</v>
      </c>
      <c r="H4459" t="s">
        <v>1189</v>
      </c>
      <c r="I4459" t="s">
        <v>275</v>
      </c>
      <c r="J4459" t="s">
        <v>228</v>
      </c>
      <c r="K4459" t="s">
        <v>1195</v>
      </c>
      <c r="M4459" t="s">
        <v>228</v>
      </c>
      <c r="N4459" t="s">
        <v>262</v>
      </c>
      <c r="O4459">
        <v>0.02</v>
      </c>
      <c r="P4459" t="s">
        <v>1190</v>
      </c>
      <c r="Q4459"/>
      <c r="T4459" t="s">
        <v>1198</v>
      </c>
    </row>
    <row r="4460" spans="2:20" hidden="1" x14ac:dyDescent="0.45">
      <c r="B4460" s="29" t="s">
        <v>25</v>
      </c>
      <c r="C4460" s="29" t="s">
        <v>60</v>
      </c>
      <c r="D4460" s="29" t="s">
        <v>45</v>
      </c>
      <c r="F4460" t="s">
        <v>1365</v>
      </c>
      <c r="G4460" t="s">
        <v>1366</v>
      </c>
      <c r="H4460" t="s">
        <v>284</v>
      </c>
      <c r="I4460" t="s">
        <v>275</v>
      </c>
      <c r="J4460" t="s">
        <v>228</v>
      </c>
      <c r="K4460" t="s">
        <v>1242</v>
      </c>
      <c r="M4460" t="s">
        <v>228</v>
      </c>
      <c r="N4460" t="s">
        <v>25</v>
      </c>
      <c r="O4460">
        <v>931</v>
      </c>
      <c r="P4460" t="s">
        <v>237</v>
      </c>
      <c r="Q4460">
        <f>O4460/'Building Calcs'!$B$2</f>
        <v>9.8225699878922009E-4</v>
      </c>
      <c r="R4460">
        <v>150</v>
      </c>
      <c r="S4460">
        <v>2000</v>
      </c>
      <c r="T4460" t="s">
        <v>377</v>
      </c>
    </row>
    <row r="4461" spans="2:20" hidden="1" x14ac:dyDescent="0.45">
      <c r="B4461" s="29" t="s">
        <v>25</v>
      </c>
      <c r="C4461" s="29" t="s">
        <v>60</v>
      </c>
      <c r="D4461" s="29" t="s">
        <v>45</v>
      </c>
      <c r="F4461" t="s">
        <v>1365</v>
      </c>
      <c r="G4461" t="s">
        <v>1366</v>
      </c>
      <c r="H4461" t="s">
        <v>284</v>
      </c>
      <c r="I4461" t="s">
        <v>275</v>
      </c>
      <c r="J4461" t="s">
        <v>228</v>
      </c>
      <c r="K4461" t="s">
        <v>1242</v>
      </c>
      <c r="M4461" t="s">
        <v>228</v>
      </c>
      <c r="N4461" t="s">
        <v>25</v>
      </c>
      <c r="O4461">
        <v>931</v>
      </c>
      <c r="P4461" t="s">
        <v>237</v>
      </c>
      <c r="Q4461">
        <f>O4461/'Building Calcs'!$B$2</f>
        <v>9.8225699878922009E-4</v>
      </c>
      <c r="R4461">
        <v>150</v>
      </c>
      <c r="S4461">
        <v>2000</v>
      </c>
      <c r="T4461" t="s">
        <v>377</v>
      </c>
    </row>
    <row r="4462" spans="2:20" hidden="1" x14ac:dyDescent="0.45">
      <c r="B4462" s="29" t="s">
        <v>24</v>
      </c>
      <c r="C4462" s="29" t="s">
        <v>60</v>
      </c>
      <c r="D4462" s="29" t="s">
        <v>45</v>
      </c>
      <c r="F4462" t="s">
        <v>1365</v>
      </c>
      <c r="G4462" t="s">
        <v>1366</v>
      </c>
      <c r="H4462" t="s">
        <v>284</v>
      </c>
      <c r="I4462" t="s">
        <v>275</v>
      </c>
      <c r="J4462" t="s">
        <v>228</v>
      </c>
      <c r="K4462" t="s">
        <v>1242</v>
      </c>
      <c r="M4462" t="s">
        <v>228</v>
      </c>
      <c r="N4462" t="s">
        <v>261</v>
      </c>
      <c r="O4462">
        <v>88.8</v>
      </c>
      <c r="P4462" t="s">
        <v>237</v>
      </c>
      <c r="Q4462">
        <f>O4462/'Building Calcs'!$B$2</f>
        <v>9.3688959712656E-5</v>
      </c>
      <c r="R4462">
        <v>10</v>
      </c>
      <c r="S4462">
        <v>300</v>
      </c>
      <c r="T4462" t="s">
        <v>377</v>
      </c>
    </row>
    <row r="4463" spans="2:20" hidden="1" x14ac:dyDescent="0.45">
      <c r="B4463" s="29" t="s">
        <v>26</v>
      </c>
      <c r="C4463" s="29" t="s">
        <v>60</v>
      </c>
      <c r="D4463" s="29" t="s">
        <v>45</v>
      </c>
      <c r="F4463" t="s">
        <v>1365</v>
      </c>
      <c r="G4463" t="s">
        <v>1366</v>
      </c>
      <c r="H4463" t="s">
        <v>284</v>
      </c>
      <c r="I4463" t="s">
        <v>275</v>
      </c>
      <c r="J4463" t="s">
        <v>228</v>
      </c>
      <c r="K4463" t="s">
        <v>1242</v>
      </c>
      <c r="M4463" t="s">
        <v>228</v>
      </c>
      <c r="N4463" t="s">
        <v>26</v>
      </c>
      <c r="O4463">
        <v>173</v>
      </c>
      <c r="P4463" t="s">
        <v>237</v>
      </c>
      <c r="Q4463">
        <f>O4463/'Building Calcs'!$B$2</f>
        <v>1.8252466250326E-4</v>
      </c>
      <c r="R4463">
        <v>150</v>
      </c>
      <c r="S4463">
        <v>200</v>
      </c>
      <c r="T4463" t="s">
        <v>377</v>
      </c>
    </row>
    <row r="4464" spans="2:20" hidden="1" x14ac:dyDescent="0.45">
      <c r="C4464" s="29" t="s">
        <v>60</v>
      </c>
      <c r="D4464" s="29" t="s">
        <v>46</v>
      </c>
      <c r="F4464" t="s">
        <v>1365</v>
      </c>
      <c r="G4464" t="s">
        <v>1366</v>
      </c>
      <c r="H4464" t="s">
        <v>443</v>
      </c>
      <c r="I4464" t="s">
        <v>225</v>
      </c>
      <c r="J4464" t="s">
        <v>1235</v>
      </c>
      <c r="K4464" t="s">
        <v>18</v>
      </c>
      <c r="M4464" t="s">
        <v>228</v>
      </c>
      <c r="N4464" t="s">
        <v>246</v>
      </c>
      <c r="O4464">
        <v>0.5</v>
      </c>
      <c r="P4464" t="s">
        <v>247</v>
      </c>
      <c r="Q4464"/>
      <c r="R4464">
        <v>0.3</v>
      </c>
      <c r="S4464">
        <v>0.8</v>
      </c>
      <c r="T4464" t="s">
        <v>1269</v>
      </c>
    </row>
    <row r="4465" spans="2:20" hidden="1" x14ac:dyDescent="0.45">
      <c r="C4465" s="29" t="s">
        <v>60</v>
      </c>
      <c r="D4465" s="29" t="s">
        <v>46</v>
      </c>
      <c r="F4465" t="s">
        <v>1365</v>
      </c>
      <c r="G4465" t="s">
        <v>1366</v>
      </c>
      <c r="H4465" t="s">
        <v>443</v>
      </c>
      <c r="I4465" t="s">
        <v>225</v>
      </c>
      <c r="J4465" t="s">
        <v>1235</v>
      </c>
      <c r="K4465" t="s">
        <v>18</v>
      </c>
      <c r="M4465" t="s">
        <v>228</v>
      </c>
      <c r="N4465" t="s">
        <v>264</v>
      </c>
      <c r="O4465">
        <v>0.56000000000000005</v>
      </c>
      <c r="P4465" t="s">
        <v>257</v>
      </c>
      <c r="Q4465"/>
      <c r="R4465">
        <v>0.19</v>
      </c>
      <c r="S4465">
        <v>0.56000000000000005</v>
      </c>
      <c r="T4465" t="s">
        <v>1254</v>
      </c>
    </row>
    <row r="4466" spans="2:20" hidden="1" x14ac:dyDescent="0.45">
      <c r="C4466" s="29" t="s">
        <v>60</v>
      </c>
      <c r="D4466" s="29" t="s">
        <v>46</v>
      </c>
      <c r="F4466" t="s">
        <v>1365</v>
      </c>
      <c r="G4466" t="s">
        <v>1366</v>
      </c>
      <c r="H4466" t="s">
        <v>443</v>
      </c>
      <c r="I4466" t="s">
        <v>225</v>
      </c>
      <c r="J4466" t="s">
        <v>1235</v>
      </c>
      <c r="K4466" t="s">
        <v>18</v>
      </c>
      <c r="M4466" t="s">
        <v>228</v>
      </c>
      <c r="N4466" t="s">
        <v>272</v>
      </c>
      <c r="O4466">
        <v>0.84</v>
      </c>
      <c r="P4466" t="s">
        <v>257</v>
      </c>
      <c r="Q4466"/>
      <c r="R4466">
        <v>0.28000000000000003</v>
      </c>
      <c r="S4466">
        <v>0.84</v>
      </c>
      <c r="T4466" t="s">
        <v>1254</v>
      </c>
    </row>
    <row r="4467" spans="2:20" hidden="1" x14ac:dyDescent="0.45">
      <c r="C4467" s="29" t="s">
        <v>60</v>
      </c>
      <c r="D4467" s="29" t="s">
        <v>46</v>
      </c>
      <c r="F4467" t="s">
        <v>1365</v>
      </c>
      <c r="G4467" t="s">
        <v>1366</v>
      </c>
      <c r="H4467" t="s">
        <v>443</v>
      </c>
      <c r="I4467" t="s">
        <v>225</v>
      </c>
      <c r="J4467" t="s">
        <v>1235</v>
      </c>
      <c r="K4467" t="s">
        <v>18</v>
      </c>
      <c r="M4467" t="s">
        <v>228</v>
      </c>
      <c r="N4467" t="s">
        <v>249</v>
      </c>
      <c r="O4467">
        <v>0.84</v>
      </c>
      <c r="P4467" t="s">
        <v>257</v>
      </c>
      <c r="Q4467"/>
      <c r="R4467">
        <v>0.28000000000000003</v>
      </c>
      <c r="S4467">
        <v>0.84</v>
      </c>
      <c r="T4467" t="s">
        <v>1254</v>
      </c>
    </row>
    <row r="4468" spans="2:20" hidden="1" x14ac:dyDescent="0.45">
      <c r="C4468" s="29" t="s">
        <v>60</v>
      </c>
      <c r="D4468" s="29" t="s">
        <v>46</v>
      </c>
      <c r="F4468" t="s">
        <v>1365</v>
      </c>
      <c r="G4468" t="s">
        <v>1366</v>
      </c>
      <c r="H4468" t="s">
        <v>443</v>
      </c>
      <c r="I4468" t="s">
        <v>225</v>
      </c>
      <c r="J4468" t="s">
        <v>1235</v>
      </c>
      <c r="K4468" t="s">
        <v>18</v>
      </c>
      <c r="M4468" t="s">
        <v>228</v>
      </c>
      <c r="N4468" t="s">
        <v>272</v>
      </c>
      <c r="O4468">
        <v>0.84</v>
      </c>
      <c r="P4468" t="s">
        <v>257</v>
      </c>
      <c r="Q4468"/>
      <c r="R4468">
        <v>0.28000000000000003</v>
      </c>
      <c r="S4468">
        <v>0.84</v>
      </c>
      <c r="T4468" t="s">
        <v>1254</v>
      </c>
    </row>
    <row r="4469" spans="2:20" hidden="1" x14ac:dyDescent="0.45">
      <c r="C4469" s="29" t="s">
        <v>60</v>
      </c>
      <c r="D4469" s="29" t="s">
        <v>45</v>
      </c>
      <c r="F4469" t="s">
        <v>1365</v>
      </c>
      <c r="G4469" t="s">
        <v>1366</v>
      </c>
      <c r="H4469" t="s">
        <v>284</v>
      </c>
      <c r="I4469" t="s">
        <v>275</v>
      </c>
      <c r="J4469" t="s">
        <v>228</v>
      </c>
      <c r="K4469" t="s">
        <v>1242</v>
      </c>
      <c r="M4469" t="s">
        <v>228</v>
      </c>
      <c r="N4469" t="s">
        <v>279</v>
      </c>
      <c r="O4469">
        <v>13</v>
      </c>
      <c r="P4469" t="s">
        <v>234</v>
      </c>
      <c r="Q4469"/>
      <c r="R4469">
        <v>0.5</v>
      </c>
      <c r="S4469">
        <v>30</v>
      </c>
      <c r="T4469" t="s">
        <v>377</v>
      </c>
    </row>
    <row r="4470" spans="2:20" hidden="1" x14ac:dyDescent="0.45">
      <c r="C4470" s="29" t="s">
        <v>60</v>
      </c>
      <c r="D4470" s="29" t="s">
        <v>45</v>
      </c>
      <c r="F4470" t="s">
        <v>1365</v>
      </c>
      <c r="G4470" t="s">
        <v>1366</v>
      </c>
      <c r="H4470" t="s">
        <v>284</v>
      </c>
      <c r="I4470" t="s">
        <v>275</v>
      </c>
      <c r="J4470" t="s">
        <v>228</v>
      </c>
      <c r="K4470" t="s">
        <v>1242</v>
      </c>
      <c r="M4470" t="s">
        <v>228</v>
      </c>
      <c r="N4470" t="s">
        <v>291</v>
      </c>
      <c r="O4470">
        <v>170</v>
      </c>
      <c r="P4470" t="s">
        <v>257</v>
      </c>
      <c r="Q4470"/>
      <c r="R4470">
        <v>85</v>
      </c>
      <c r="S4470">
        <v>260</v>
      </c>
      <c r="T4470" t="s">
        <v>349</v>
      </c>
    </row>
    <row r="4471" spans="2:20" hidden="1" x14ac:dyDescent="0.45">
      <c r="C4471" s="29" t="s">
        <v>60</v>
      </c>
      <c r="D4471" s="29" t="s">
        <v>46</v>
      </c>
      <c r="F4471" t="s">
        <v>1365</v>
      </c>
      <c r="G4471" t="s">
        <v>1366</v>
      </c>
      <c r="H4471" t="s">
        <v>443</v>
      </c>
      <c r="I4471" t="s">
        <v>225</v>
      </c>
      <c r="J4471" t="s">
        <v>1235</v>
      </c>
      <c r="K4471" t="s">
        <v>18</v>
      </c>
      <c r="M4471" t="s">
        <v>228</v>
      </c>
      <c r="N4471" t="s">
        <v>279</v>
      </c>
      <c r="O4471">
        <v>5.1000000000000004E-4</v>
      </c>
      <c r="P4471" t="s">
        <v>234</v>
      </c>
      <c r="Q4471"/>
      <c r="R4471">
        <v>2.5999999999999998E-4</v>
      </c>
      <c r="S4471">
        <v>1E-3</v>
      </c>
      <c r="T4471" t="s">
        <v>1257</v>
      </c>
    </row>
    <row r="4472" spans="2:20" hidden="1" x14ac:dyDescent="0.45">
      <c r="C4472" s="29" t="s">
        <v>60</v>
      </c>
      <c r="D4472" s="29" t="s">
        <v>45</v>
      </c>
      <c r="F4472" t="s">
        <v>1365</v>
      </c>
      <c r="G4472" t="s">
        <v>1366</v>
      </c>
      <c r="H4472" t="s">
        <v>284</v>
      </c>
      <c r="I4472" t="s">
        <v>275</v>
      </c>
      <c r="J4472" t="s">
        <v>228</v>
      </c>
      <c r="K4472" t="s">
        <v>1242</v>
      </c>
      <c r="M4472" t="s">
        <v>228</v>
      </c>
      <c r="N4472" t="s">
        <v>253</v>
      </c>
      <c r="O4472">
        <v>1.8</v>
      </c>
      <c r="P4472" t="s">
        <v>234</v>
      </c>
      <c r="Q4472"/>
      <c r="R4472">
        <v>0.2</v>
      </c>
      <c r="S4472">
        <v>5</v>
      </c>
      <c r="T4472" t="s">
        <v>377</v>
      </c>
    </row>
    <row r="4473" spans="2:20" hidden="1" x14ac:dyDescent="0.45">
      <c r="C4473" s="29" t="s">
        <v>60</v>
      </c>
      <c r="D4473" s="29" t="s">
        <v>45</v>
      </c>
      <c r="F4473" t="s">
        <v>1365</v>
      </c>
      <c r="G4473" t="s">
        <v>1366</v>
      </c>
      <c r="H4473" t="s">
        <v>284</v>
      </c>
      <c r="I4473" t="s">
        <v>275</v>
      </c>
      <c r="J4473" t="s">
        <v>228</v>
      </c>
      <c r="K4473" t="s">
        <v>1242</v>
      </c>
      <c r="M4473" t="s">
        <v>228</v>
      </c>
      <c r="N4473" t="s">
        <v>240</v>
      </c>
      <c r="O4473">
        <v>134</v>
      </c>
      <c r="P4473" t="s">
        <v>234</v>
      </c>
      <c r="Q4473"/>
      <c r="R4473">
        <v>50</v>
      </c>
      <c r="S4473">
        <v>300</v>
      </c>
      <c r="T4473" t="s">
        <v>377</v>
      </c>
    </row>
    <row r="4474" spans="2:20" hidden="1" x14ac:dyDescent="0.45">
      <c r="C4474" s="29" t="s">
        <v>60</v>
      </c>
      <c r="D4474" s="29" t="s">
        <v>46</v>
      </c>
      <c r="F4474" t="s">
        <v>1365</v>
      </c>
      <c r="G4474" t="s">
        <v>1366</v>
      </c>
      <c r="H4474" t="s">
        <v>1253</v>
      </c>
      <c r="I4474" t="s">
        <v>225</v>
      </c>
      <c r="J4474" t="s">
        <v>1232</v>
      </c>
      <c r="K4474" t="s">
        <v>18</v>
      </c>
      <c r="M4474" t="s">
        <v>228</v>
      </c>
      <c r="N4474" t="s">
        <v>264</v>
      </c>
      <c r="O4474">
        <v>0.56000000000000005</v>
      </c>
      <c r="P4474" t="s">
        <v>257</v>
      </c>
      <c r="Q4474"/>
      <c r="R4474">
        <v>0.19</v>
      </c>
      <c r="S4474">
        <v>0.56000000000000005</v>
      </c>
      <c r="T4474" t="s">
        <v>1254</v>
      </c>
    </row>
    <row r="4475" spans="2:20" hidden="1" x14ac:dyDescent="0.45">
      <c r="C4475" s="29" t="s">
        <v>60</v>
      </c>
      <c r="D4475" s="29" t="s">
        <v>46</v>
      </c>
      <c r="F4475" t="s">
        <v>1365</v>
      </c>
      <c r="G4475" t="s">
        <v>1366</v>
      </c>
      <c r="H4475" t="s">
        <v>1253</v>
      </c>
      <c r="I4475" t="s">
        <v>225</v>
      </c>
      <c r="J4475" t="s">
        <v>1232</v>
      </c>
      <c r="K4475" t="s">
        <v>18</v>
      </c>
      <c r="M4475" t="s">
        <v>228</v>
      </c>
      <c r="N4475" t="s">
        <v>264</v>
      </c>
      <c r="O4475">
        <v>0.56000000000000005</v>
      </c>
      <c r="P4475" t="s">
        <v>257</v>
      </c>
      <c r="Q4475"/>
      <c r="R4475">
        <v>0.19</v>
      </c>
      <c r="S4475">
        <v>0.56000000000000005</v>
      </c>
      <c r="T4475" t="s">
        <v>1254</v>
      </c>
    </row>
    <row r="4476" spans="2:20" hidden="1" x14ac:dyDescent="0.45">
      <c r="C4476" s="29" t="s">
        <v>60</v>
      </c>
      <c r="D4476" s="29" t="s">
        <v>46</v>
      </c>
      <c r="F4476" t="s">
        <v>1365</v>
      </c>
      <c r="G4476" t="s">
        <v>1366</v>
      </c>
      <c r="H4476" t="s">
        <v>1253</v>
      </c>
      <c r="I4476" t="s">
        <v>225</v>
      </c>
      <c r="J4476" t="s">
        <v>1232</v>
      </c>
      <c r="K4476" t="s">
        <v>18</v>
      </c>
      <c r="M4476" t="s">
        <v>228</v>
      </c>
      <c r="N4476" t="s">
        <v>264</v>
      </c>
      <c r="O4476">
        <v>0.56000000000000005</v>
      </c>
      <c r="P4476" t="s">
        <v>257</v>
      </c>
      <c r="Q4476"/>
      <c r="R4476">
        <v>0.19</v>
      </c>
      <c r="S4476">
        <v>0.56000000000000005</v>
      </c>
      <c r="T4476" t="s">
        <v>1254</v>
      </c>
    </row>
    <row r="4477" spans="2:20" hidden="1" x14ac:dyDescent="0.45">
      <c r="C4477" s="29" t="s">
        <v>60</v>
      </c>
      <c r="D4477" s="29" t="s">
        <v>46</v>
      </c>
      <c r="F4477" t="s">
        <v>1365</v>
      </c>
      <c r="G4477" t="s">
        <v>1366</v>
      </c>
      <c r="H4477" t="s">
        <v>1253</v>
      </c>
      <c r="I4477" t="s">
        <v>225</v>
      </c>
      <c r="J4477" t="s">
        <v>1232</v>
      </c>
      <c r="K4477" t="s">
        <v>18</v>
      </c>
      <c r="M4477" t="s">
        <v>228</v>
      </c>
      <c r="N4477" t="s">
        <v>246</v>
      </c>
      <c r="O4477">
        <v>0.5</v>
      </c>
      <c r="P4477" t="s">
        <v>247</v>
      </c>
      <c r="Q4477"/>
      <c r="R4477">
        <v>0.3</v>
      </c>
      <c r="S4477">
        <v>0.8</v>
      </c>
      <c r="T4477" t="s">
        <v>1269</v>
      </c>
    </row>
    <row r="4478" spans="2:20" hidden="1" x14ac:dyDescent="0.45">
      <c r="C4478" s="29" t="s">
        <v>60</v>
      </c>
      <c r="D4478" s="29" t="s">
        <v>46</v>
      </c>
      <c r="F4478" t="s">
        <v>1365</v>
      </c>
      <c r="G4478" t="s">
        <v>1366</v>
      </c>
      <c r="H4478" t="s">
        <v>1253</v>
      </c>
      <c r="I4478" t="s">
        <v>225</v>
      </c>
      <c r="J4478" t="s">
        <v>1232</v>
      </c>
      <c r="K4478" t="s">
        <v>18</v>
      </c>
      <c r="M4478" t="s">
        <v>228</v>
      </c>
      <c r="N4478" t="s">
        <v>272</v>
      </c>
      <c r="O4478">
        <v>0.84</v>
      </c>
      <c r="P4478" t="s">
        <v>257</v>
      </c>
      <c r="Q4478"/>
      <c r="R4478">
        <v>0.28000000000000003</v>
      </c>
      <c r="S4478">
        <v>0.84</v>
      </c>
      <c r="T4478" t="s">
        <v>1254</v>
      </c>
    </row>
    <row r="4479" spans="2:20" hidden="1" x14ac:dyDescent="0.45">
      <c r="B4479" s="29" t="s">
        <v>30</v>
      </c>
      <c r="C4479" s="29" t="s">
        <v>60</v>
      </c>
      <c r="D4479" s="29" t="s">
        <v>46</v>
      </c>
      <c r="F4479" t="s">
        <v>1365</v>
      </c>
      <c r="G4479" t="s">
        <v>1366</v>
      </c>
      <c r="H4479" t="s">
        <v>1253</v>
      </c>
      <c r="I4479" t="s">
        <v>225</v>
      </c>
      <c r="J4479" t="s">
        <v>1232</v>
      </c>
      <c r="K4479" t="s">
        <v>18</v>
      </c>
      <c r="M4479" t="s">
        <v>228</v>
      </c>
      <c r="N4479" t="s">
        <v>30</v>
      </c>
      <c r="O4479">
        <v>5.4</v>
      </c>
      <c r="P4479" t="s">
        <v>229</v>
      </c>
      <c r="Q4479"/>
      <c r="R4479">
        <v>2.7</v>
      </c>
      <c r="S4479">
        <v>11</v>
      </c>
      <c r="T4479" t="s">
        <v>1256</v>
      </c>
    </row>
    <row r="4480" spans="2:20" hidden="1" x14ac:dyDescent="0.45">
      <c r="C4480" s="29" t="s">
        <v>60</v>
      </c>
      <c r="D4480" s="29" t="s">
        <v>46</v>
      </c>
      <c r="F4480" t="s">
        <v>1365</v>
      </c>
      <c r="G4480" t="s">
        <v>1366</v>
      </c>
      <c r="H4480" t="s">
        <v>1253</v>
      </c>
      <c r="I4480" t="s">
        <v>225</v>
      </c>
      <c r="J4480" t="s">
        <v>1232</v>
      </c>
      <c r="K4480" t="s">
        <v>18</v>
      </c>
      <c r="M4480" t="s">
        <v>228</v>
      </c>
      <c r="N4480" t="s">
        <v>233</v>
      </c>
      <c r="O4480">
        <v>0.12</v>
      </c>
      <c r="P4480" t="s">
        <v>234</v>
      </c>
      <c r="Q4480"/>
      <c r="R4480">
        <v>0.06</v>
      </c>
      <c r="S4480">
        <v>0.24</v>
      </c>
      <c r="T4480" t="s">
        <v>1257</v>
      </c>
    </row>
    <row r="4481" spans="2:20" hidden="1" x14ac:dyDescent="0.45">
      <c r="C4481" s="29" t="s">
        <v>60</v>
      </c>
      <c r="D4481" s="29" t="s">
        <v>46</v>
      </c>
      <c r="F4481" t="s">
        <v>1365</v>
      </c>
      <c r="G4481" t="s">
        <v>1366</v>
      </c>
      <c r="H4481" t="s">
        <v>1253</v>
      </c>
      <c r="I4481" t="s">
        <v>225</v>
      </c>
      <c r="J4481" t="s">
        <v>1232</v>
      </c>
      <c r="K4481" t="s">
        <v>18</v>
      </c>
      <c r="M4481" t="s">
        <v>228</v>
      </c>
      <c r="N4481" t="s">
        <v>242</v>
      </c>
      <c r="O4481">
        <v>7.6000000000000004E-4</v>
      </c>
      <c r="P4481" t="s">
        <v>234</v>
      </c>
      <c r="Q4481"/>
      <c r="R4481">
        <v>3.8000000000000002E-4</v>
      </c>
      <c r="S4481">
        <v>1.5E-3</v>
      </c>
      <c r="T4481" t="s">
        <v>1257</v>
      </c>
    </row>
    <row r="4482" spans="2:20" hidden="1" x14ac:dyDescent="0.45">
      <c r="C4482" s="29" t="s">
        <v>60</v>
      </c>
      <c r="D4482" s="29" t="s">
        <v>46</v>
      </c>
      <c r="F4482" t="s">
        <v>1365</v>
      </c>
      <c r="G4482" t="s">
        <v>1366</v>
      </c>
      <c r="H4482" t="s">
        <v>1253</v>
      </c>
      <c r="I4482" t="s">
        <v>225</v>
      </c>
      <c r="J4482" t="s">
        <v>1232</v>
      </c>
      <c r="K4482" t="s">
        <v>18</v>
      </c>
      <c r="M4482" t="s">
        <v>228</v>
      </c>
      <c r="N4482" t="s">
        <v>246</v>
      </c>
      <c r="O4482">
        <v>0.5</v>
      </c>
      <c r="P4482" t="s">
        <v>247</v>
      </c>
      <c r="Q4482"/>
      <c r="R4482">
        <v>0.3</v>
      </c>
      <c r="S4482">
        <v>0.8</v>
      </c>
      <c r="T4482" t="s">
        <v>1269</v>
      </c>
    </row>
    <row r="4483" spans="2:20" hidden="1" x14ac:dyDescent="0.45">
      <c r="C4483" s="29" t="s">
        <v>60</v>
      </c>
      <c r="D4483" s="29" t="s">
        <v>46</v>
      </c>
      <c r="F4483" t="s">
        <v>1365</v>
      </c>
      <c r="G4483" t="s">
        <v>1366</v>
      </c>
      <c r="H4483" t="s">
        <v>1253</v>
      </c>
      <c r="I4483" t="s">
        <v>225</v>
      </c>
      <c r="J4483" t="s">
        <v>1232</v>
      </c>
      <c r="K4483" t="s">
        <v>18</v>
      </c>
      <c r="M4483" t="s">
        <v>228</v>
      </c>
      <c r="N4483" t="s">
        <v>279</v>
      </c>
      <c r="O4483">
        <v>5.1000000000000004E-4</v>
      </c>
      <c r="P4483" t="s">
        <v>234</v>
      </c>
      <c r="Q4483"/>
      <c r="R4483">
        <v>2.5999999999999998E-4</v>
      </c>
      <c r="S4483">
        <v>1E-3</v>
      </c>
      <c r="T4483" t="s">
        <v>1257</v>
      </c>
    </row>
    <row r="4484" spans="2:20" hidden="1" x14ac:dyDescent="0.45">
      <c r="C4484" s="29" t="s">
        <v>60</v>
      </c>
      <c r="D4484" s="29" t="s">
        <v>46</v>
      </c>
      <c r="F4484" t="s">
        <v>1365</v>
      </c>
      <c r="G4484" t="s">
        <v>1366</v>
      </c>
      <c r="H4484" t="s">
        <v>1253</v>
      </c>
      <c r="I4484" t="s">
        <v>225</v>
      </c>
      <c r="J4484" t="s">
        <v>1232</v>
      </c>
      <c r="K4484" t="s">
        <v>18</v>
      </c>
      <c r="M4484" t="s">
        <v>228</v>
      </c>
      <c r="N4484" t="s">
        <v>303</v>
      </c>
      <c r="O4484">
        <v>1.0999999999999999E-2</v>
      </c>
      <c r="P4484" t="s">
        <v>234</v>
      </c>
      <c r="Q4484"/>
      <c r="R4484">
        <v>3.7000000000000002E-3</v>
      </c>
      <c r="S4484">
        <v>3.4000000000000002E-2</v>
      </c>
      <c r="T4484" t="s">
        <v>1254</v>
      </c>
    </row>
    <row r="4485" spans="2:20" hidden="1" x14ac:dyDescent="0.45">
      <c r="C4485" s="29" t="s">
        <v>60</v>
      </c>
      <c r="D4485" s="29" t="s">
        <v>46</v>
      </c>
      <c r="F4485" t="s">
        <v>1365</v>
      </c>
      <c r="G4485" t="s">
        <v>1366</v>
      </c>
      <c r="H4485" t="s">
        <v>1253</v>
      </c>
      <c r="I4485" t="s">
        <v>225</v>
      </c>
      <c r="J4485" t="s">
        <v>1232</v>
      </c>
      <c r="K4485" t="s">
        <v>18</v>
      </c>
      <c r="M4485" t="s">
        <v>228</v>
      </c>
      <c r="N4485" t="s">
        <v>303</v>
      </c>
      <c r="O4485">
        <v>1.0999999999999999E-2</v>
      </c>
      <c r="P4485" t="s">
        <v>234</v>
      </c>
      <c r="Q4485"/>
      <c r="R4485">
        <v>3.7000000000000002E-3</v>
      </c>
      <c r="S4485">
        <v>3.4000000000000002E-2</v>
      </c>
      <c r="T4485" t="s">
        <v>1254</v>
      </c>
    </row>
    <row r="4486" spans="2:20" hidden="1" x14ac:dyDescent="0.45">
      <c r="C4486" s="29" t="s">
        <v>60</v>
      </c>
      <c r="D4486" s="29" t="s">
        <v>46</v>
      </c>
      <c r="F4486" t="s">
        <v>1365</v>
      </c>
      <c r="G4486" t="s">
        <v>1366</v>
      </c>
      <c r="H4486" t="s">
        <v>1253</v>
      </c>
      <c r="I4486" t="s">
        <v>225</v>
      </c>
      <c r="J4486" t="s">
        <v>1232</v>
      </c>
      <c r="K4486" t="s">
        <v>18</v>
      </c>
      <c r="M4486" t="s">
        <v>228</v>
      </c>
      <c r="N4486" t="s">
        <v>267</v>
      </c>
      <c r="O4486">
        <v>1.5E-3</v>
      </c>
      <c r="P4486" t="s">
        <v>234</v>
      </c>
      <c r="Q4486"/>
      <c r="R4486">
        <v>7.5000000000000002E-4</v>
      </c>
      <c r="S4486">
        <v>3.0000000000000001E-3</v>
      </c>
      <c r="T4486" t="s">
        <v>1257</v>
      </c>
    </row>
    <row r="4487" spans="2:20" hidden="1" x14ac:dyDescent="0.45">
      <c r="B4487" s="29" t="s">
        <v>26</v>
      </c>
      <c r="C4487" s="29" t="s">
        <v>60</v>
      </c>
      <c r="D4487" s="29" t="s">
        <v>46</v>
      </c>
      <c r="F4487" t="s">
        <v>1365</v>
      </c>
      <c r="G4487" t="s">
        <v>1366</v>
      </c>
      <c r="H4487" t="s">
        <v>443</v>
      </c>
      <c r="I4487" t="s">
        <v>225</v>
      </c>
      <c r="J4487" t="s">
        <v>1235</v>
      </c>
      <c r="K4487" t="s">
        <v>18</v>
      </c>
      <c r="M4487" t="s">
        <v>228</v>
      </c>
      <c r="N4487" t="s">
        <v>26</v>
      </c>
      <c r="O4487">
        <v>40</v>
      </c>
      <c r="P4487" t="s">
        <v>237</v>
      </c>
      <c r="Q4487">
        <f>O4487/'Building Calcs'!$B$2</f>
        <v>4.2202234104799999E-5</v>
      </c>
      <c r="R4487">
        <v>30</v>
      </c>
      <c r="S4487">
        <v>55</v>
      </c>
      <c r="T4487" t="s">
        <v>1255</v>
      </c>
    </row>
    <row r="4488" spans="2:20" hidden="1" x14ac:dyDescent="0.45">
      <c r="C4488" s="29" t="s">
        <v>60</v>
      </c>
      <c r="D4488" s="29" t="s">
        <v>46</v>
      </c>
      <c r="F4488" t="s">
        <v>1365</v>
      </c>
      <c r="G4488" t="s">
        <v>1366</v>
      </c>
      <c r="H4488" t="s">
        <v>443</v>
      </c>
      <c r="I4488" t="s">
        <v>225</v>
      </c>
      <c r="J4488" t="s">
        <v>1235</v>
      </c>
      <c r="K4488" t="s">
        <v>18</v>
      </c>
      <c r="M4488" t="s">
        <v>228</v>
      </c>
      <c r="N4488" t="s">
        <v>253</v>
      </c>
      <c r="O4488">
        <v>2.5000000000000001E-4</v>
      </c>
      <c r="P4488" t="s">
        <v>234</v>
      </c>
      <c r="Q4488"/>
      <c r="R4488">
        <v>1.2999999999999999E-4</v>
      </c>
      <c r="S4488">
        <v>5.0000000000000001E-4</v>
      </c>
      <c r="T4488" t="s">
        <v>1257</v>
      </c>
    </row>
    <row r="4489" spans="2:20" hidden="1" x14ac:dyDescent="0.45">
      <c r="C4489" s="29" t="s">
        <v>60</v>
      </c>
      <c r="D4489" s="29" t="s">
        <v>46</v>
      </c>
      <c r="F4489" t="s">
        <v>1365</v>
      </c>
      <c r="G4489" t="s">
        <v>1366</v>
      </c>
      <c r="H4489" t="s">
        <v>443</v>
      </c>
      <c r="I4489" t="s">
        <v>225</v>
      </c>
      <c r="J4489" t="s">
        <v>1235</v>
      </c>
      <c r="K4489" t="s">
        <v>18</v>
      </c>
      <c r="M4489" t="s">
        <v>228</v>
      </c>
      <c r="N4489" t="s">
        <v>262</v>
      </c>
      <c r="O4489">
        <v>0.1</v>
      </c>
      <c r="P4489" t="s">
        <v>234</v>
      </c>
      <c r="Q4489"/>
      <c r="R4489">
        <v>1.2999999999999999E-3</v>
      </c>
      <c r="S4489">
        <v>0.68</v>
      </c>
      <c r="T4489" t="s">
        <v>1241</v>
      </c>
    </row>
    <row r="4490" spans="2:20" hidden="1" x14ac:dyDescent="0.45">
      <c r="C4490" s="29" t="s">
        <v>60</v>
      </c>
      <c r="D4490" s="29" t="s">
        <v>46</v>
      </c>
      <c r="F4490" t="s">
        <v>1365</v>
      </c>
      <c r="G4490" t="s">
        <v>1366</v>
      </c>
      <c r="H4490" t="s">
        <v>443</v>
      </c>
      <c r="I4490" t="s">
        <v>225</v>
      </c>
      <c r="J4490" t="s">
        <v>1235</v>
      </c>
      <c r="K4490" t="s">
        <v>18</v>
      </c>
      <c r="M4490" t="s">
        <v>228</v>
      </c>
      <c r="N4490" t="s">
        <v>233</v>
      </c>
      <c r="O4490">
        <v>0.12</v>
      </c>
      <c r="P4490" t="s">
        <v>234</v>
      </c>
      <c r="Q4490"/>
      <c r="R4490">
        <v>0.06</v>
      </c>
      <c r="S4490">
        <v>0.24</v>
      </c>
      <c r="T4490" t="s">
        <v>1257</v>
      </c>
    </row>
    <row r="4491" spans="2:20" hidden="1" x14ac:dyDescent="0.45">
      <c r="C4491" s="29" t="s">
        <v>60</v>
      </c>
      <c r="D4491" s="29" t="s">
        <v>46</v>
      </c>
      <c r="F4491" t="s">
        <v>1365</v>
      </c>
      <c r="G4491" t="s">
        <v>1366</v>
      </c>
      <c r="H4491" t="s">
        <v>443</v>
      </c>
      <c r="I4491" t="s">
        <v>225</v>
      </c>
      <c r="J4491" t="s">
        <v>1235</v>
      </c>
      <c r="K4491" t="s">
        <v>18</v>
      </c>
      <c r="M4491" t="s">
        <v>228</v>
      </c>
      <c r="N4491" t="s">
        <v>279</v>
      </c>
      <c r="O4491">
        <v>5.1000000000000004E-4</v>
      </c>
      <c r="P4491" t="s">
        <v>234</v>
      </c>
      <c r="Q4491"/>
      <c r="R4491">
        <v>2.5999999999999998E-4</v>
      </c>
      <c r="S4491">
        <v>1E-3</v>
      </c>
      <c r="T4491" t="s">
        <v>1257</v>
      </c>
    </row>
    <row r="4492" spans="2:20" hidden="1" x14ac:dyDescent="0.45">
      <c r="C4492" s="29" t="s">
        <v>60</v>
      </c>
      <c r="D4492" s="29" t="s">
        <v>46</v>
      </c>
      <c r="F4492" t="s">
        <v>1365</v>
      </c>
      <c r="G4492" t="s">
        <v>1366</v>
      </c>
      <c r="H4492" t="s">
        <v>443</v>
      </c>
      <c r="I4492" t="s">
        <v>225</v>
      </c>
      <c r="J4492" t="s">
        <v>1235</v>
      </c>
      <c r="K4492" t="s">
        <v>18</v>
      </c>
      <c r="M4492" t="s">
        <v>228</v>
      </c>
      <c r="N4492" t="s">
        <v>279</v>
      </c>
      <c r="O4492">
        <v>5.1000000000000004E-4</v>
      </c>
      <c r="P4492" t="s">
        <v>234</v>
      </c>
      <c r="Q4492"/>
      <c r="R4492">
        <v>2.5999999999999998E-4</v>
      </c>
      <c r="S4492">
        <v>1E-3</v>
      </c>
      <c r="T4492" t="s">
        <v>1257</v>
      </c>
    </row>
    <row r="4493" spans="2:20" hidden="1" x14ac:dyDescent="0.45">
      <c r="C4493" s="29" t="s">
        <v>60</v>
      </c>
      <c r="D4493" s="29" t="s">
        <v>46</v>
      </c>
      <c r="F4493" t="s">
        <v>1365</v>
      </c>
      <c r="G4493" t="s">
        <v>1366</v>
      </c>
      <c r="H4493" t="s">
        <v>443</v>
      </c>
      <c r="I4493" t="s">
        <v>225</v>
      </c>
      <c r="J4493" t="s">
        <v>1235</v>
      </c>
      <c r="K4493" t="s">
        <v>18</v>
      </c>
      <c r="M4493" t="s">
        <v>228</v>
      </c>
      <c r="N4493" t="s">
        <v>236</v>
      </c>
      <c r="O4493">
        <v>0.45</v>
      </c>
      <c r="P4493" t="s">
        <v>237</v>
      </c>
      <c r="Q4493"/>
      <c r="R4493">
        <v>0.27</v>
      </c>
      <c r="S4493">
        <v>0.63</v>
      </c>
      <c r="T4493" t="s">
        <v>1261</v>
      </c>
    </row>
    <row r="4494" spans="2:20" hidden="1" x14ac:dyDescent="0.45">
      <c r="B4494" s="29" t="s">
        <v>29</v>
      </c>
      <c r="C4494" s="29" t="s">
        <v>60</v>
      </c>
      <c r="D4494" s="29" t="s">
        <v>46</v>
      </c>
      <c r="F4494" t="s">
        <v>1365</v>
      </c>
      <c r="G4494" t="s">
        <v>1366</v>
      </c>
      <c r="H4494" t="s">
        <v>443</v>
      </c>
      <c r="I4494" t="s">
        <v>225</v>
      </c>
      <c r="J4494" t="s">
        <v>1235</v>
      </c>
      <c r="K4494" t="s">
        <v>18</v>
      </c>
      <c r="M4494" t="s">
        <v>228</v>
      </c>
      <c r="N4494" t="s">
        <v>29</v>
      </c>
      <c r="O4494">
        <v>0.3</v>
      </c>
      <c r="P4494" t="s">
        <v>237</v>
      </c>
      <c r="Q4494">
        <f>O4494/'Building Calcs'!$B$2</f>
        <v>3.16516755786E-7</v>
      </c>
      <c r="R4494">
        <v>0.2</v>
      </c>
      <c r="S4494">
        <v>0.4</v>
      </c>
      <c r="T4494" t="s">
        <v>1255</v>
      </c>
    </row>
    <row r="4495" spans="2:20" hidden="1" x14ac:dyDescent="0.45">
      <c r="C4495" s="29" t="s">
        <v>60</v>
      </c>
      <c r="D4495" s="29" t="s">
        <v>46</v>
      </c>
      <c r="F4495" t="s">
        <v>1365</v>
      </c>
      <c r="G4495" t="s">
        <v>1366</v>
      </c>
      <c r="H4495" t="s">
        <v>443</v>
      </c>
      <c r="I4495" t="s">
        <v>225</v>
      </c>
      <c r="J4495" t="s">
        <v>1235</v>
      </c>
      <c r="K4495" t="s">
        <v>18</v>
      </c>
      <c r="M4495" t="s">
        <v>228</v>
      </c>
      <c r="N4495" t="s">
        <v>236</v>
      </c>
      <c r="O4495">
        <v>0.45</v>
      </c>
      <c r="P4495" t="s">
        <v>237</v>
      </c>
      <c r="Q4495"/>
      <c r="R4495">
        <v>0.27</v>
      </c>
      <c r="S4495">
        <v>0.63</v>
      </c>
      <c r="T4495" t="s">
        <v>1261</v>
      </c>
    </row>
    <row r="4496" spans="2:20" hidden="1" x14ac:dyDescent="0.45">
      <c r="B4496" s="29" t="s">
        <v>27</v>
      </c>
      <c r="C4496" s="29" t="s">
        <v>60</v>
      </c>
      <c r="D4496" s="29" t="s">
        <v>46</v>
      </c>
      <c r="F4496" t="s">
        <v>1365</v>
      </c>
      <c r="G4496" t="s">
        <v>1366</v>
      </c>
      <c r="H4496" t="s">
        <v>443</v>
      </c>
      <c r="I4496" t="s">
        <v>225</v>
      </c>
      <c r="J4496" t="s">
        <v>1235</v>
      </c>
      <c r="K4496" t="s">
        <v>18</v>
      </c>
      <c r="M4496" t="s">
        <v>228</v>
      </c>
      <c r="N4496" t="s">
        <v>27</v>
      </c>
      <c r="O4496">
        <v>0.45</v>
      </c>
      <c r="P4496" t="s">
        <v>237</v>
      </c>
      <c r="Q4496">
        <f>O4496/'Building Calcs'!$B$2</f>
        <v>4.7477513367900003E-7</v>
      </c>
      <c r="R4496">
        <v>0.27</v>
      </c>
      <c r="S4496">
        <v>0.63</v>
      </c>
      <c r="T4496" t="s">
        <v>1260</v>
      </c>
    </row>
    <row r="4497" spans="2:20" hidden="1" x14ac:dyDescent="0.45">
      <c r="B4497" s="29" t="s">
        <v>43</v>
      </c>
      <c r="C4497" s="29" t="s">
        <v>60</v>
      </c>
      <c r="D4497" s="29" t="s">
        <v>46</v>
      </c>
      <c r="F4497" t="s">
        <v>1365</v>
      </c>
      <c r="G4497" t="s">
        <v>1366</v>
      </c>
      <c r="H4497" t="s">
        <v>443</v>
      </c>
      <c r="I4497" t="s">
        <v>225</v>
      </c>
      <c r="J4497" t="s">
        <v>1235</v>
      </c>
      <c r="K4497" t="s">
        <v>18</v>
      </c>
      <c r="M4497" t="s">
        <v>228</v>
      </c>
      <c r="N4497" t="s">
        <v>28</v>
      </c>
      <c r="O4497">
        <v>0.45</v>
      </c>
      <c r="P4497" t="s">
        <v>237</v>
      </c>
      <c r="Q4497">
        <f>O4497/'Building Calcs'!$B$2</f>
        <v>4.7477513367900003E-7</v>
      </c>
      <c r="R4497">
        <v>0.27</v>
      </c>
      <c r="S4497">
        <v>0.63</v>
      </c>
      <c r="T4497" t="s">
        <v>1260</v>
      </c>
    </row>
    <row r="4498" spans="2:20" hidden="1" x14ac:dyDescent="0.45">
      <c r="C4498" s="29" t="s">
        <v>60</v>
      </c>
      <c r="D4498" s="29" t="s">
        <v>46</v>
      </c>
      <c r="F4498" t="s">
        <v>1365</v>
      </c>
      <c r="G4498" t="s">
        <v>1366</v>
      </c>
      <c r="H4498" t="s">
        <v>443</v>
      </c>
      <c r="I4498" t="s">
        <v>225</v>
      </c>
      <c r="J4498" t="s">
        <v>1235</v>
      </c>
      <c r="K4498" t="s">
        <v>18</v>
      </c>
      <c r="M4498" t="s">
        <v>228</v>
      </c>
      <c r="N4498" t="s">
        <v>240</v>
      </c>
      <c r="O4498">
        <v>1.5E-3</v>
      </c>
      <c r="P4498" t="s">
        <v>234</v>
      </c>
      <c r="Q4498"/>
      <c r="R4498">
        <v>7.5000000000000002E-4</v>
      </c>
      <c r="S4498">
        <v>3.0000000000000001E-3</v>
      </c>
      <c r="T4498" t="s">
        <v>1257</v>
      </c>
    </row>
    <row r="4499" spans="2:20" hidden="1" x14ac:dyDescent="0.45">
      <c r="B4499" s="29" t="s">
        <v>27</v>
      </c>
      <c r="C4499" s="29" t="s">
        <v>60</v>
      </c>
      <c r="D4499" s="29" t="s">
        <v>195</v>
      </c>
      <c r="F4499" t="s">
        <v>1365</v>
      </c>
      <c r="G4499" t="s">
        <v>1366</v>
      </c>
      <c r="H4499" t="s">
        <v>301</v>
      </c>
      <c r="I4499" t="s">
        <v>275</v>
      </c>
      <c r="J4499" t="s">
        <v>228</v>
      </c>
      <c r="K4499" t="s">
        <v>1247</v>
      </c>
      <c r="M4499" t="s">
        <v>228</v>
      </c>
      <c r="N4499" t="s">
        <v>27</v>
      </c>
      <c r="O4499">
        <v>21</v>
      </c>
      <c r="P4499" t="s">
        <v>237</v>
      </c>
      <c r="Q4499">
        <f>O4499/'Building Calcs'!$B$2</f>
        <v>2.2156172905019999E-5</v>
      </c>
      <c r="R4499">
        <v>0.75</v>
      </c>
      <c r="S4499">
        <v>80</v>
      </c>
      <c r="T4499" t="s">
        <v>1248</v>
      </c>
    </row>
    <row r="4500" spans="2:20" hidden="1" x14ac:dyDescent="0.45">
      <c r="B4500" s="29" t="s">
        <v>27</v>
      </c>
      <c r="C4500" s="29" t="s">
        <v>60</v>
      </c>
      <c r="D4500" s="29" t="s">
        <v>195</v>
      </c>
      <c r="F4500" t="s">
        <v>1365</v>
      </c>
      <c r="G4500" t="s">
        <v>1366</v>
      </c>
      <c r="H4500" t="s">
        <v>301</v>
      </c>
      <c r="I4500" t="s">
        <v>275</v>
      </c>
      <c r="J4500" t="s">
        <v>228</v>
      </c>
      <c r="K4500" t="s">
        <v>1247</v>
      </c>
      <c r="M4500" t="s">
        <v>228</v>
      </c>
      <c r="N4500" t="s">
        <v>27</v>
      </c>
      <c r="O4500">
        <v>21</v>
      </c>
      <c r="P4500" t="s">
        <v>237</v>
      </c>
      <c r="Q4500">
        <f>O4500/'Building Calcs'!$B$2</f>
        <v>2.2156172905019999E-5</v>
      </c>
      <c r="R4500">
        <v>0.75</v>
      </c>
      <c r="S4500">
        <v>80</v>
      </c>
      <c r="T4500" t="s">
        <v>1248</v>
      </c>
    </row>
    <row r="4501" spans="2:20" hidden="1" x14ac:dyDescent="0.45">
      <c r="C4501" s="29" t="s">
        <v>60</v>
      </c>
      <c r="D4501" s="29" t="s">
        <v>195</v>
      </c>
      <c r="F4501" t="s">
        <v>1365</v>
      </c>
      <c r="G4501" t="s">
        <v>1366</v>
      </c>
      <c r="H4501" t="s">
        <v>301</v>
      </c>
      <c r="I4501" t="s">
        <v>275</v>
      </c>
      <c r="J4501" t="s">
        <v>228</v>
      </c>
      <c r="K4501" t="s">
        <v>1247</v>
      </c>
      <c r="M4501" t="s">
        <v>228</v>
      </c>
      <c r="N4501" t="s">
        <v>253</v>
      </c>
      <c r="O4501">
        <v>0.15</v>
      </c>
      <c r="P4501" t="s">
        <v>234</v>
      </c>
      <c r="Q4501"/>
      <c r="R4501">
        <v>2.5000000000000001E-4</v>
      </c>
      <c r="S4501">
        <v>0.6</v>
      </c>
      <c r="T4501" t="s">
        <v>1248</v>
      </c>
    </row>
    <row r="4502" spans="2:20" hidden="1" x14ac:dyDescent="0.45">
      <c r="C4502" s="29" t="s">
        <v>60</v>
      </c>
      <c r="D4502" s="29" t="s">
        <v>195</v>
      </c>
      <c r="F4502" t="s">
        <v>1365</v>
      </c>
      <c r="G4502" t="s">
        <v>1366</v>
      </c>
      <c r="H4502" t="s">
        <v>301</v>
      </c>
      <c r="I4502" t="s">
        <v>275</v>
      </c>
      <c r="J4502" t="s">
        <v>228</v>
      </c>
      <c r="K4502" t="s">
        <v>1247</v>
      </c>
      <c r="M4502" t="s">
        <v>228</v>
      </c>
      <c r="N4502" t="s">
        <v>253</v>
      </c>
      <c r="O4502">
        <v>0.15</v>
      </c>
      <c r="P4502" t="s">
        <v>234</v>
      </c>
      <c r="Q4502"/>
      <c r="R4502">
        <v>2.5000000000000001E-4</v>
      </c>
      <c r="S4502">
        <v>0.6</v>
      </c>
      <c r="T4502" t="s">
        <v>1248</v>
      </c>
    </row>
    <row r="4503" spans="2:20" hidden="1" x14ac:dyDescent="0.45">
      <c r="C4503" s="29" t="s">
        <v>60</v>
      </c>
      <c r="D4503" s="29" t="s">
        <v>195</v>
      </c>
      <c r="F4503" t="s">
        <v>1365</v>
      </c>
      <c r="G4503" t="s">
        <v>1366</v>
      </c>
      <c r="H4503" t="s">
        <v>301</v>
      </c>
      <c r="I4503" t="s">
        <v>275</v>
      </c>
      <c r="J4503" t="s">
        <v>228</v>
      </c>
      <c r="K4503" t="s">
        <v>1247</v>
      </c>
      <c r="M4503" t="s">
        <v>228</v>
      </c>
      <c r="N4503" t="s">
        <v>303</v>
      </c>
      <c r="O4503">
        <v>0.1</v>
      </c>
      <c r="P4503" t="s">
        <v>234</v>
      </c>
      <c r="Q4503"/>
      <c r="R4503">
        <v>5.0000000000000001E-4</v>
      </c>
      <c r="S4503">
        <v>0.44</v>
      </c>
      <c r="T4503" t="s">
        <v>1248</v>
      </c>
    </row>
    <row r="4504" spans="2:20" hidden="1" x14ac:dyDescent="0.45">
      <c r="B4504" s="29" t="s">
        <v>24</v>
      </c>
      <c r="C4504" s="29" t="s">
        <v>60</v>
      </c>
      <c r="D4504" s="29" t="s">
        <v>195</v>
      </c>
      <c r="F4504" t="s">
        <v>1365</v>
      </c>
      <c r="G4504" t="s">
        <v>1366</v>
      </c>
      <c r="H4504" t="s">
        <v>301</v>
      </c>
      <c r="I4504" t="s">
        <v>275</v>
      </c>
      <c r="J4504" t="s">
        <v>228</v>
      </c>
      <c r="K4504" t="s">
        <v>1247</v>
      </c>
      <c r="M4504" t="s">
        <v>228</v>
      </c>
      <c r="N4504" t="s">
        <v>261</v>
      </c>
      <c r="O4504">
        <v>20</v>
      </c>
      <c r="P4504" t="s">
        <v>237</v>
      </c>
      <c r="Q4504">
        <f>O4504/'Building Calcs'!$B$2</f>
        <v>2.1101117052399999E-5</v>
      </c>
      <c r="R4504">
        <v>1.7999999999999999E-2</v>
      </c>
      <c r="S4504">
        <v>70</v>
      </c>
      <c r="T4504" t="s">
        <v>1248</v>
      </c>
    </row>
    <row r="4505" spans="2:20" hidden="1" x14ac:dyDescent="0.45">
      <c r="C4505" s="29" t="s">
        <v>60</v>
      </c>
      <c r="D4505" s="29" t="s">
        <v>195</v>
      </c>
      <c r="F4505" t="s">
        <v>1365</v>
      </c>
      <c r="G4505" t="s">
        <v>1366</v>
      </c>
      <c r="H4505" t="s">
        <v>301</v>
      </c>
      <c r="I4505" t="s">
        <v>275</v>
      </c>
      <c r="J4505" t="s">
        <v>228</v>
      </c>
      <c r="K4505" t="s">
        <v>1247</v>
      </c>
      <c r="M4505" t="s">
        <v>228</v>
      </c>
      <c r="N4505" t="s">
        <v>291</v>
      </c>
      <c r="O4505">
        <v>0.13</v>
      </c>
      <c r="P4505" t="s">
        <v>257</v>
      </c>
      <c r="Q4505"/>
      <c r="R4505">
        <v>1.2999999999999999E-2</v>
      </c>
      <c r="S4505">
        <v>0.22</v>
      </c>
      <c r="T4505" t="s">
        <v>1241</v>
      </c>
    </row>
    <row r="4506" spans="2:20" hidden="1" x14ac:dyDescent="0.45">
      <c r="C4506" s="29" t="s">
        <v>60</v>
      </c>
      <c r="D4506" s="29" t="s">
        <v>51</v>
      </c>
      <c r="F4506" t="s">
        <v>1365</v>
      </c>
      <c r="G4506" t="s">
        <v>1366</v>
      </c>
      <c r="H4506" t="s">
        <v>1249</v>
      </c>
      <c r="I4506" t="s">
        <v>225</v>
      </c>
      <c r="J4506" t="s">
        <v>1250</v>
      </c>
      <c r="K4506" t="s">
        <v>1219</v>
      </c>
      <c r="M4506" t="s">
        <v>228</v>
      </c>
      <c r="N4506" t="s">
        <v>233</v>
      </c>
      <c r="O4506">
        <v>0.19</v>
      </c>
      <c r="P4506" t="s">
        <v>234</v>
      </c>
      <c r="Q4506"/>
      <c r="R4506">
        <v>0.05</v>
      </c>
      <c r="S4506">
        <v>12</v>
      </c>
      <c r="T4506" t="s">
        <v>433</v>
      </c>
    </row>
    <row r="4507" spans="2:20" hidden="1" x14ac:dyDescent="0.45">
      <c r="C4507" s="29" t="s">
        <v>60</v>
      </c>
      <c r="D4507" s="29" t="s">
        <v>51</v>
      </c>
      <c r="F4507" t="s">
        <v>1365</v>
      </c>
      <c r="G4507" t="s">
        <v>1366</v>
      </c>
      <c r="H4507" t="s">
        <v>1249</v>
      </c>
      <c r="I4507" t="s">
        <v>225</v>
      </c>
      <c r="J4507" t="s">
        <v>1250</v>
      </c>
      <c r="K4507" t="s">
        <v>1219</v>
      </c>
      <c r="M4507" t="s">
        <v>228</v>
      </c>
      <c r="N4507" t="s">
        <v>233</v>
      </c>
      <c r="O4507">
        <v>0.19</v>
      </c>
      <c r="P4507" t="s">
        <v>234</v>
      </c>
      <c r="Q4507"/>
      <c r="R4507">
        <v>0.05</v>
      </c>
      <c r="S4507">
        <v>12</v>
      </c>
      <c r="T4507" t="s">
        <v>433</v>
      </c>
    </row>
    <row r="4508" spans="2:20" hidden="1" x14ac:dyDescent="0.45">
      <c r="B4508" s="29" t="s">
        <v>30</v>
      </c>
      <c r="C4508" s="29" t="s">
        <v>60</v>
      </c>
      <c r="D4508" s="29" t="s">
        <v>51</v>
      </c>
      <c r="F4508" t="s">
        <v>1365</v>
      </c>
      <c r="G4508" t="s">
        <v>1366</v>
      </c>
      <c r="H4508" t="s">
        <v>1249</v>
      </c>
      <c r="I4508" t="s">
        <v>225</v>
      </c>
      <c r="J4508" t="s">
        <v>1250</v>
      </c>
      <c r="K4508" t="s">
        <v>1219</v>
      </c>
      <c r="M4508" t="s">
        <v>228</v>
      </c>
      <c r="N4508" t="s">
        <v>30</v>
      </c>
      <c r="O4508">
        <v>26</v>
      </c>
      <c r="P4508" t="s">
        <v>229</v>
      </c>
      <c r="Q4508"/>
      <c r="R4508">
        <v>8.5</v>
      </c>
      <c r="S4508">
        <v>39</v>
      </c>
      <c r="T4508" t="s">
        <v>1277</v>
      </c>
    </row>
    <row r="4509" spans="2:20" hidden="1" x14ac:dyDescent="0.45">
      <c r="C4509" s="29" t="s">
        <v>60</v>
      </c>
      <c r="D4509" s="29" t="s">
        <v>195</v>
      </c>
      <c r="F4509" t="s">
        <v>1365</v>
      </c>
      <c r="G4509" t="s">
        <v>1366</v>
      </c>
      <c r="H4509" t="s">
        <v>301</v>
      </c>
      <c r="I4509" t="s">
        <v>275</v>
      </c>
      <c r="J4509" t="s">
        <v>228</v>
      </c>
      <c r="K4509" t="s">
        <v>1247</v>
      </c>
      <c r="M4509" t="s">
        <v>228</v>
      </c>
      <c r="N4509" t="s">
        <v>267</v>
      </c>
      <c r="O4509">
        <v>18</v>
      </c>
      <c r="P4509" t="s">
        <v>234</v>
      </c>
      <c r="Q4509"/>
      <c r="R4509">
        <v>0.21</v>
      </c>
      <c r="S4509">
        <v>116</v>
      </c>
      <c r="T4509" t="s">
        <v>1248</v>
      </c>
    </row>
    <row r="4510" spans="2:20" hidden="1" x14ac:dyDescent="0.45">
      <c r="C4510" s="29" t="s">
        <v>60</v>
      </c>
      <c r="D4510" s="29" t="s">
        <v>195</v>
      </c>
      <c r="F4510" t="s">
        <v>1365</v>
      </c>
      <c r="G4510" t="s">
        <v>1366</v>
      </c>
      <c r="H4510" t="s">
        <v>301</v>
      </c>
      <c r="I4510" t="s">
        <v>275</v>
      </c>
      <c r="J4510" t="s">
        <v>228</v>
      </c>
      <c r="K4510" t="s">
        <v>1247</v>
      </c>
      <c r="M4510" t="s">
        <v>228</v>
      </c>
      <c r="N4510" t="s">
        <v>246</v>
      </c>
      <c r="O4510">
        <v>6</v>
      </c>
      <c r="P4510" t="s">
        <v>247</v>
      </c>
      <c r="Q4510"/>
      <c r="R4510">
        <v>0.2</v>
      </c>
      <c r="S4510">
        <v>20</v>
      </c>
      <c r="T4510" t="s">
        <v>1248</v>
      </c>
    </row>
    <row r="4511" spans="2:20" hidden="1" x14ac:dyDescent="0.45">
      <c r="B4511" s="29" t="s">
        <v>29</v>
      </c>
      <c r="C4511" s="29" t="s">
        <v>60</v>
      </c>
      <c r="D4511" s="29" t="s">
        <v>197</v>
      </c>
      <c r="F4511" t="s">
        <v>1365</v>
      </c>
      <c r="G4511" t="s">
        <v>1366</v>
      </c>
      <c r="H4511" t="s">
        <v>1251</v>
      </c>
      <c r="I4511" t="s">
        <v>275</v>
      </c>
      <c r="J4511" t="s">
        <v>228</v>
      </c>
      <c r="K4511" t="s">
        <v>232</v>
      </c>
      <c r="M4511" t="s">
        <v>228</v>
      </c>
      <c r="N4511" t="s">
        <v>29</v>
      </c>
      <c r="O4511">
        <v>0.67</v>
      </c>
      <c r="P4511" t="s">
        <v>237</v>
      </c>
      <c r="Q4511">
        <f>O4511/'Building Calcs'!$B$2</f>
        <v>7.0688742125540009E-7</v>
      </c>
      <c r="R4511">
        <v>0.4</v>
      </c>
      <c r="S4511">
        <v>0.94</v>
      </c>
      <c r="T4511" t="s">
        <v>1252</v>
      </c>
    </row>
    <row r="4512" spans="2:20" hidden="1" x14ac:dyDescent="0.45">
      <c r="C4512" s="29" t="s">
        <v>60</v>
      </c>
      <c r="D4512" s="29" t="s">
        <v>197</v>
      </c>
      <c r="F4512" t="s">
        <v>1365</v>
      </c>
      <c r="G4512" t="s">
        <v>1366</v>
      </c>
      <c r="H4512" t="s">
        <v>1251</v>
      </c>
      <c r="I4512" t="s">
        <v>275</v>
      </c>
      <c r="J4512" t="s">
        <v>228</v>
      </c>
      <c r="K4512" t="s">
        <v>232</v>
      </c>
      <c r="M4512" t="s">
        <v>228</v>
      </c>
      <c r="N4512" t="s">
        <v>236</v>
      </c>
      <c r="O4512">
        <v>0.78</v>
      </c>
      <c r="P4512" t="s">
        <v>237</v>
      </c>
      <c r="Q4512"/>
      <c r="R4512">
        <v>0.47</v>
      </c>
      <c r="S4512">
        <v>1.0900000000000001</v>
      </c>
      <c r="T4512" t="s">
        <v>1252</v>
      </c>
    </row>
    <row r="4513" spans="2:20" hidden="1" x14ac:dyDescent="0.45">
      <c r="B4513" s="29" t="s">
        <v>27</v>
      </c>
      <c r="C4513" s="29" t="s">
        <v>60</v>
      </c>
      <c r="D4513" s="29" t="s">
        <v>197</v>
      </c>
      <c r="F4513" t="s">
        <v>1365</v>
      </c>
      <c r="G4513" t="s">
        <v>1366</v>
      </c>
      <c r="H4513" t="s">
        <v>1251</v>
      </c>
      <c r="I4513" t="s">
        <v>275</v>
      </c>
      <c r="J4513" t="s">
        <v>228</v>
      </c>
      <c r="K4513" t="s">
        <v>232</v>
      </c>
      <c r="M4513" t="s">
        <v>228</v>
      </c>
      <c r="N4513" t="s">
        <v>27</v>
      </c>
      <c r="O4513">
        <v>0.78</v>
      </c>
      <c r="P4513" t="s">
        <v>237</v>
      </c>
      <c r="Q4513">
        <f>O4513/'Building Calcs'!$B$2</f>
        <v>8.2294356504360001E-7</v>
      </c>
      <c r="R4513">
        <v>0.47</v>
      </c>
      <c r="S4513">
        <v>1.0900000000000001</v>
      </c>
      <c r="T4513" t="s">
        <v>1252</v>
      </c>
    </row>
    <row r="4514" spans="2:20" hidden="1" x14ac:dyDescent="0.45">
      <c r="C4514" s="29" t="s">
        <v>60</v>
      </c>
      <c r="D4514" s="29" t="s">
        <v>197</v>
      </c>
      <c r="F4514" t="s">
        <v>1365</v>
      </c>
      <c r="G4514" t="s">
        <v>1366</v>
      </c>
      <c r="H4514" t="s">
        <v>1251</v>
      </c>
      <c r="I4514" t="s">
        <v>275</v>
      </c>
      <c r="J4514" t="s">
        <v>228</v>
      </c>
      <c r="K4514" t="s">
        <v>232</v>
      </c>
      <c r="M4514" t="s">
        <v>228</v>
      </c>
      <c r="N4514" t="s">
        <v>272</v>
      </c>
      <c r="O4514">
        <v>1.08</v>
      </c>
      <c r="P4514" t="s">
        <v>257</v>
      </c>
      <c r="Q4514"/>
      <c r="R4514">
        <v>0.3</v>
      </c>
      <c r="S4514">
        <v>2.9</v>
      </c>
      <c r="T4514" t="s">
        <v>1252</v>
      </c>
    </row>
    <row r="4515" spans="2:20" hidden="1" x14ac:dyDescent="0.45">
      <c r="C4515" s="29" t="s">
        <v>60</v>
      </c>
      <c r="D4515" s="29" t="s">
        <v>45</v>
      </c>
      <c r="F4515" t="s">
        <v>1365</v>
      </c>
      <c r="G4515" t="s">
        <v>1366</v>
      </c>
      <c r="H4515" t="s">
        <v>284</v>
      </c>
      <c r="I4515" t="s">
        <v>275</v>
      </c>
      <c r="J4515" t="s">
        <v>228</v>
      </c>
      <c r="K4515" t="s">
        <v>1242</v>
      </c>
      <c r="M4515" t="s">
        <v>228</v>
      </c>
      <c r="N4515" t="s">
        <v>249</v>
      </c>
      <c r="O4515">
        <v>58.9</v>
      </c>
      <c r="P4515" t="s">
        <v>234</v>
      </c>
      <c r="Q4515"/>
      <c r="R4515">
        <v>10</v>
      </c>
      <c r="S4515">
        <v>180</v>
      </c>
      <c r="T4515" t="s">
        <v>377</v>
      </c>
    </row>
    <row r="4516" spans="2:20" hidden="1" x14ac:dyDescent="0.45">
      <c r="C4516" s="29" t="s">
        <v>60</v>
      </c>
      <c r="D4516" s="29" t="s">
        <v>45</v>
      </c>
      <c r="F4516" t="s">
        <v>1365</v>
      </c>
      <c r="G4516" t="s">
        <v>1366</v>
      </c>
      <c r="H4516" t="s">
        <v>284</v>
      </c>
      <c r="I4516" t="s">
        <v>275</v>
      </c>
      <c r="J4516" t="s">
        <v>228</v>
      </c>
      <c r="K4516" t="s">
        <v>1242</v>
      </c>
      <c r="M4516" t="s">
        <v>228</v>
      </c>
      <c r="N4516" t="s">
        <v>358</v>
      </c>
      <c r="O4516">
        <v>23.7</v>
      </c>
      <c r="P4516" t="s">
        <v>234</v>
      </c>
      <c r="Q4516"/>
      <c r="R4516">
        <v>8</v>
      </c>
      <c r="S4516">
        <v>100</v>
      </c>
      <c r="T4516" t="s">
        <v>377</v>
      </c>
    </row>
    <row r="4517" spans="2:20" hidden="1" x14ac:dyDescent="0.45">
      <c r="C4517" s="29" t="s">
        <v>60</v>
      </c>
      <c r="D4517" s="29" t="s">
        <v>45</v>
      </c>
      <c r="F4517" t="s">
        <v>1365</v>
      </c>
      <c r="G4517" t="s">
        <v>1366</v>
      </c>
      <c r="H4517" t="s">
        <v>284</v>
      </c>
      <c r="I4517" t="s">
        <v>275</v>
      </c>
      <c r="J4517" t="s">
        <v>228</v>
      </c>
      <c r="K4517" t="s">
        <v>1242</v>
      </c>
      <c r="M4517" t="s">
        <v>228</v>
      </c>
      <c r="N4517" t="s">
        <v>259</v>
      </c>
      <c r="O4517">
        <v>0.62</v>
      </c>
      <c r="P4517" t="s">
        <v>257</v>
      </c>
      <c r="Q4517"/>
      <c r="R4517">
        <v>0.31</v>
      </c>
      <c r="S4517">
        <v>1.2</v>
      </c>
      <c r="T4517" t="s">
        <v>377</v>
      </c>
    </row>
    <row r="4518" spans="2:20" hidden="1" x14ac:dyDescent="0.45">
      <c r="B4518" s="29" t="s">
        <v>30</v>
      </c>
      <c r="C4518" s="29" t="s">
        <v>60</v>
      </c>
      <c r="D4518" s="29" t="s">
        <v>197</v>
      </c>
      <c r="F4518" t="s">
        <v>1365</v>
      </c>
      <c r="G4518" t="s">
        <v>1366</v>
      </c>
      <c r="H4518" t="s">
        <v>1251</v>
      </c>
      <c r="I4518" t="s">
        <v>275</v>
      </c>
      <c r="J4518" t="s">
        <v>228</v>
      </c>
      <c r="K4518" t="s">
        <v>232</v>
      </c>
      <c r="M4518" t="s">
        <v>228</v>
      </c>
      <c r="N4518" t="s">
        <v>30</v>
      </c>
      <c r="O4518">
        <v>4</v>
      </c>
      <c r="P4518" t="s">
        <v>229</v>
      </c>
      <c r="Q4518"/>
      <c r="R4518">
        <v>2.1</v>
      </c>
      <c r="S4518">
        <v>7</v>
      </c>
      <c r="T4518" t="s">
        <v>1252</v>
      </c>
    </row>
    <row r="4519" spans="2:20" hidden="1" x14ac:dyDescent="0.45">
      <c r="C4519" s="29" t="s">
        <v>60</v>
      </c>
      <c r="D4519" s="29" t="s">
        <v>197</v>
      </c>
      <c r="F4519" t="s">
        <v>1365</v>
      </c>
      <c r="G4519" t="s">
        <v>1366</v>
      </c>
      <c r="H4519" t="s">
        <v>1251</v>
      </c>
      <c r="I4519" t="s">
        <v>275</v>
      </c>
      <c r="J4519" t="s">
        <v>228</v>
      </c>
      <c r="K4519" t="s">
        <v>232</v>
      </c>
      <c r="M4519" t="s">
        <v>228</v>
      </c>
      <c r="N4519" t="s">
        <v>264</v>
      </c>
      <c r="O4519">
        <v>0.72</v>
      </c>
      <c r="P4519" t="s">
        <v>257</v>
      </c>
      <c r="Q4519"/>
      <c r="R4519">
        <v>0.2</v>
      </c>
      <c r="S4519">
        <v>1.9</v>
      </c>
      <c r="T4519" t="s">
        <v>1252</v>
      </c>
    </row>
    <row r="4520" spans="2:20" hidden="1" x14ac:dyDescent="0.45">
      <c r="C4520" s="29" t="s">
        <v>60</v>
      </c>
      <c r="D4520" s="29" t="s">
        <v>197</v>
      </c>
      <c r="F4520" t="s">
        <v>1365</v>
      </c>
      <c r="G4520" t="s">
        <v>1366</v>
      </c>
      <c r="H4520" t="s">
        <v>1251</v>
      </c>
      <c r="I4520" t="s">
        <v>275</v>
      </c>
      <c r="J4520" t="s">
        <v>228</v>
      </c>
      <c r="K4520" t="s">
        <v>232</v>
      </c>
      <c r="M4520" t="s">
        <v>228</v>
      </c>
      <c r="N4520" t="s">
        <v>249</v>
      </c>
      <c r="O4520">
        <v>2.9</v>
      </c>
      <c r="P4520" t="s">
        <v>257</v>
      </c>
      <c r="Q4520"/>
      <c r="R4520">
        <v>0.7</v>
      </c>
      <c r="S4520">
        <v>12</v>
      </c>
      <c r="T4520" t="s">
        <v>1252</v>
      </c>
    </row>
    <row r="4521" spans="2:20" hidden="1" x14ac:dyDescent="0.45">
      <c r="C4521" s="29" t="s">
        <v>60</v>
      </c>
      <c r="D4521" s="29" t="s">
        <v>197</v>
      </c>
      <c r="F4521" t="s">
        <v>1365</v>
      </c>
      <c r="G4521" t="s">
        <v>1366</v>
      </c>
      <c r="H4521" t="s">
        <v>1251</v>
      </c>
      <c r="I4521" t="s">
        <v>275</v>
      </c>
      <c r="J4521" t="s">
        <v>228</v>
      </c>
      <c r="K4521" t="s">
        <v>232</v>
      </c>
      <c r="M4521" t="s">
        <v>228</v>
      </c>
      <c r="N4521" t="s">
        <v>233</v>
      </c>
      <c r="O4521">
        <v>0.1</v>
      </c>
      <c r="P4521" t="s">
        <v>234</v>
      </c>
      <c r="Q4521"/>
      <c r="R4521">
        <v>0.05</v>
      </c>
      <c r="S4521">
        <v>0.19</v>
      </c>
      <c r="T4521" t="s">
        <v>1252</v>
      </c>
    </row>
    <row r="4522" spans="2:20" hidden="1" x14ac:dyDescent="0.45">
      <c r="C4522" s="29" t="s">
        <v>60</v>
      </c>
      <c r="D4522" s="29" t="s">
        <v>197</v>
      </c>
      <c r="F4522" t="s">
        <v>1365</v>
      </c>
      <c r="G4522" t="s">
        <v>1366</v>
      </c>
      <c r="H4522" t="s">
        <v>1251</v>
      </c>
      <c r="I4522" t="s">
        <v>275</v>
      </c>
      <c r="J4522" t="s">
        <v>228</v>
      </c>
      <c r="K4522" t="s">
        <v>232</v>
      </c>
      <c r="M4522" t="s">
        <v>228</v>
      </c>
      <c r="N4522" t="s">
        <v>279</v>
      </c>
      <c r="O4522">
        <v>1.2999999999999999E-2</v>
      </c>
      <c r="P4522" t="s">
        <v>234</v>
      </c>
      <c r="Q4522"/>
      <c r="R4522">
        <v>6.0000000000000001E-3</v>
      </c>
      <c r="S4522">
        <v>2.5999999999999999E-2</v>
      </c>
      <c r="T4522" t="s">
        <v>1252</v>
      </c>
    </row>
    <row r="4523" spans="2:20" hidden="1" x14ac:dyDescent="0.45">
      <c r="C4523" s="29" t="s">
        <v>60</v>
      </c>
      <c r="D4523" s="29" t="s">
        <v>45</v>
      </c>
      <c r="F4523" t="s">
        <v>1365</v>
      </c>
      <c r="G4523" t="s">
        <v>1366</v>
      </c>
      <c r="H4523" t="s">
        <v>1221</v>
      </c>
      <c r="I4523" t="s">
        <v>225</v>
      </c>
      <c r="J4523" t="s">
        <v>1222</v>
      </c>
      <c r="K4523" t="s">
        <v>1223</v>
      </c>
      <c r="M4523" t="s">
        <v>228</v>
      </c>
      <c r="N4523" t="s">
        <v>264</v>
      </c>
      <c r="O4523">
        <v>7.9000000000000001E-2</v>
      </c>
      <c r="P4523" t="s">
        <v>234</v>
      </c>
      <c r="Q4523"/>
      <c r="R4523">
        <v>8.0000000000000002E-3</v>
      </c>
      <c r="S4523">
        <v>0.8</v>
      </c>
      <c r="T4523" t="s">
        <v>1224</v>
      </c>
    </row>
    <row r="4524" spans="2:20" hidden="1" x14ac:dyDescent="0.45">
      <c r="C4524" s="29" t="s">
        <v>60</v>
      </c>
      <c r="D4524" s="29" t="s">
        <v>45</v>
      </c>
      <c r="F4524" t="s">
        <v>1365</v>
      </c>
      <c r="G4524" t="s">
        <v>1366</v>
      </c>
      <c r="H4524" t="s">
        <v>1237</v>
      </c>
      <c r="I4524" t="s">
        <v>225</v>
      </c>
      <c r="J4524" t="s">
        <v>1238</v>
      </c>
      <c r="K4524" t="s">
        <v>1223</v>
      </c>
      <c r="M4524" t="s">
        <v>228</v>
      </c>
      <c r="N4524" t="s">
        <v>262</v>
      </c>
      <c r="O4524">
        <v>6</v>
      </c>
      <c r="P4524" t="s">
        <v>234</v>
      </c>
      <c r="Q4524"/>
      <c r="R4524">
        <v>5</v>
      </c>
      <c r="S4524">
        <v>9</v>
      </c>
      <c r="T4524" t="s">
        <v>377</v>
      </c>
    </row>
    <row r="4525" spans="2:20" hidden="1" x14ac:dyDescent="0.45">
      <c r="C4525" s="29" t="s">
        <v>60</v>
      </c>
      <c r="D4525" s="29" t="s">
        <v>45</v>
      </c>
      <c r="F4525" t="s">
        <v>1365</v>
      </c>
      <c r="G4525" t="s">
        <v>1366</v>
      </c>
      <c r="H4525" t="s">
        <v>1237</v>
      </c>
      <c r="I4525" t="s">
        <v>225</v>
      </c>
      <c r="J4525" t="s">
        <v>1238</v>
      </c>
      <c r="K4525" t="s">
        <v>1223</v>
      </c>
      <c r="M4525" t="s">
        <v>228</v>
      </c>
      <c r="N4525" t="s">
        <v>279</v>
      </c>
      <c r="O4525">
        <v>15</v>
      </c>
      <c r="P4525" t="s">
        <v>234</v>
      </c>
      <c r="Q4525"/>
      <c r="R4525">
        <v>2</v>
      </c>
      <c r="S4525">
        <v>20</v>
      </c>
      <c r="T4525" t="s">
        <v>377</v>
      </c>
    </row>
    <row r="4526" spans="2:20" hidden="1" x14ac:dyDescent="0.45">
      <c r="B4526" s="29" t="s">
        <v>30</v>
      </c>
      <c r="C4526" s="29" t="s">
        <v>60</v>
      </c>
      <c r="D4526" s="29" t="s">
        <v>45</v>
      </c>
      <c r="F4526" t="s">
        <v>1365</v>
      </c>
      <c r="G4526" t="s">
        <v>1366</v>
      </c>
      <c r="H4526" t="s">
        <v>1237</v>
      </c>
      <c r="I4526" t="s">
        <v>225</v>
      </c>
      <c r="J4526" t="s">
        <v>1238</v>
      </c>
      <c r="K4526" t="s">
        <v>1223</v>
      </c>
      <c r="M4526" t="s">
        <v>228</v>
      </c>
      <c r="N4526" t="s">
        <v>30</v>
      </c>
      <c r="O4526">
        <v>6.4</v>
      </c>
      <c r="P4526" t="s">
        <v>229</v>
      </c>
      <c r="Q4526"/>
      <c r="R4526">
        <v>2</v>
      </c>
      <c r="S4526">
        <v>26</v>
      </c>
      <c r="T4526" t="s">
        <v>1236</v>
      </c>
    </row>
    <row r="4527" spans="2:20" hidden="1" x14ac:dyDescent="0.45">
      <c r="C4527" s="29" t="s">
        <v>60</v>
      </c>
      <c r="D4527" s="29" t="s">
        <v>45</v>
      </c>
      <c r="F4527" t="s">
        <v>1365</v>
      </c>
      <c r="G4527" t="s">
        <v>1366</v>
      </c>
      <c r="H4527" t="s">
        <v>1234</v>
      </c>
      <c r="I4527" t="s">
        <v>225</v>
      </c>
      <c r="J4527" t="s">
        <v>1235</v>
      </c>
      <c r="K4527" t="s">
        <v>1223</v>
      </c>
      <c r="M4527" t="s">
        <v>228</v>
      </c>
      <c r="N4527" t="s">
        <v>279</v>
      </c>
      <c r="O4527">
        <v>10</v>
      </c>
      <c r="P4527" t="s">
        <v>234</v>
      </c>
      <c r="Q4527"/>
      <c r="R4527">
        <v>2</v>
      </c>
      <c r="S4527">
        <v>20</v>
      </c>
      <c r="T4527" t="s">
        <v>377</v>
      </c>
    </row>
    <row r="4528" spans="2:20" hidden="1" x14ac:dyDescent="0.45">
      <c r="C4528" s="29" t="s">
        <v>60</v>
      </c>
      <c r="D4528" s="29" t="s">
        <v>45</v>
      </c>
      <c r="F4528" t="s">
        <v>1365</v>
      </c>
      <c r="G4528" t="s">
        <v>1366</v>
      </c>
      <c r="H4528" t="s">
        <v>1237</v>
      </c>
      <c r="I4528" t="s">
        <v>225</v>
      </c>
      <c r="J4528" t="s">
        <v>1238</v>
      </c>
      <c r="K4528" t="s">
        <v>1223</v>
      </c>
      <c r="M4528" t="s">
        <v>228</v>
      </c>
      <c r="N4528" t="s">
        <v>253</v>
      </c>
      <c r="O4528">
        <v>2</v>
      </c>
      <c r="P4528" t="s">
        <v>234</v>
      </c>
      <c r="Q4528"/>
      <c r="R4528">
        <v>1</v>
      </c>
      <c r="S4528">
        <v>3</v>
      </c>
      <c r="T4528" t="s">
        <v>377</v>
      </c>
    </row>
    <row r="4529" spans="2:20" hidden="1" x14ac:dyDescent="0.45">
      <c r="B4529" s="29" t="s">
        <v>30</v>
      </c>
      <c r="C4529" s="29" t="s">
        <v>60</v>
      </c>
      <c r="D4529" s="29" t="s">
        <v>45</v>
      </c>
      <c r="F4529" t="s">
        <v>1365</v>
      </c>
      <c r="G4529" t="s">
        <v>1366</v>
      </c>
      <c r="H4529" t="s">
        <v>1234</v>
      </c>
      <c r="I4529" t="s">
        <v>225</v>
      </c>
      <c r="J4529" t="s">
        <v>1235</v>
      </c>
      <c r="K4529" t="s">
        <v>1223</v>
      </c>
      <c r="M4529" t="s">
        <v>228</v>
      </c>
      <c r="N4529" t="s">
        <v>30</v>
      </c>
      <c r="O4529">
        <v>6.4</v>
      </c>
      <c r="P4529" t="s">
        <v>229</v>
      </c>
      <c r="Q4529"/>
      <c r="R4529">
        <v>2</v>
      </c>
      <c r="S4529">
        <v>26</v>
      </c>
      <c r="T4529" t="s">
        <v>1236</v>
      </c>
    </row>
    <row r="4530" spans="2:20" hidden="1" x14ac:dyDescent="0.45">
      <c r="B4530" s="29" t="s">
        <v>24</v>
      </c>
      <c r="C4530" s="29" t="s">
        <v>60</v>
      </c>
      <c r="D4530" s="29" t="s">
        <v>45</v>
      </c>
      <c r="F4530" t="s">
        <v>1365</v>
      </c>
      <c r="G4530" t="s">
        <v>1366</v>
      </c>
      <c r="H4530" t="s">
        <v>1237</v>
      </c>
      <c r="I4530" t="s">
        <v>225</v>
      </c>
      <c r="J4530" t="s">
        <v>1238</v>
      </c>
      <c r="K4530" t="s">
        <v>1223</v>
      </c>
      <c r="M4530" t="s">
        <v>228</v>
      </c>
      <c r="N4530" t="s">
        <v>261</v>
      </c>
      <c r="O4530">
        <v>100</v>
      </c>
      <c r="P4530" t="s">
        <v>237</v>
      </c>
      <c r="Q4530">
        <f>O4530/'Building Calcs'!$B$2</f>
        <v>1.0550558526200001E-4</v>
      </c>
      <c r="R4530">
        <v>20</v>
      </c>
      <c r="S4530">
        <v>300</v>
      </c>
      <c r="T4530" t="s">
        <v>377</v>
      </c>
    </row>
    <row r="4531" spans="2:20" hidden="1" x14ac:dyDescent="0.45">
      <c r="C4531" s="29" t="s">
        <v>60</v>
      </c>
      <c r="D4531" s="29" t="s">
        <v>45</v>
      </c>
      <c r="F4531" t="s">
        <v>1365</v>
      </c>
      <c r="G4531" t="s">
        <v>1366</v>
      </c>
      <c r="H4531" t="s">
        <v>1234</v>
      </c>
      <c r="I4531" t="s">
        <v>225</v>
      </c>
      <c r="J4531" t="s">
        <v>1235</v>
      </c>
      <c r="K4531" t="s">
        <v>1223</v>
      </c>
      <c r="M4531" t="s">
        <v>228</v>
      </c>
      <c r="N4531" t="s">
        <v>249</v>
      </c>
      <c r="O4531">
        <v>17</v>
      </c>
      <c r="P4531" t="s">
        <v>234</v>
      </c>
      <c r="Q4531"/>
      <c r="R4531">
        <v>10</v>
      </c>
      <c r="S4531">
        <v>180</v>
      </c>
      <c r="T4531" t="s">
        <v>377</v>
      </c>
    </row>
    <row r="4532" spans="2:20" hidden="1" x14ac:dyDescent="0.45">
      <c r="C4532" s="29" t="s">
        <v>60</v>
      </c>
      <c r="D4532" s="29" t="s">
        <v>51</v>
      </c>
      <c r="F4532" t="s">
        <v>1365</v>
      </c>
      <c r="G4532" t="s">
        <v>1366</v>
      </c>
      <c r="H4532" t="s">
        <v>1217</v>
      </c>
      <c r="I4532" t="s">
        <v>225</v>
      </c>
      <c r="J4532" t="s">
        <v>1218</v>
      </c>
      <c r="K4532" t="s">
        <v>1219</v>
      </c>
      <c r="M4532" t="s">
        <v>228</v>
      </c>
      <c r="N4532" t="s">
        <v>291</v>
      </c>
      <c r="O4532">
        <v>0.06</v>
      </c>
      <c r="P4532" t="s">
        <v>257</v>
      </c>
      <c r="Q4532"/>
      <c r="R4532">
        <v>6.0000000000000001E-3</v>
      </c>
      <c r="S4532">
        <v>0.6</v>
      </c>
      <c r="T4532" t="s">
        <v>376</v>
      </c>
    </row>
    <row r="4533" spans="2:20" hidden="1" x14ac:dyDescent="0.45">
      <c r="B4533" s="29" t="s">
        <v>24</v>
      </c>
      <c r="C4533" s="29" t="s">
        <v>60</v>
      </c>
      <c r="D4533" s="29" t="s">
        <v>51</v>
      </c>
      <c r="F4533" t="s">
        <v>1365</v>
      </c>
      <c r="G4533" t="s">
        <v>1366</v>
      </c>
      <c r="H4533" t="s">
        <v>1217</v>
      </c>
      <c r="I4533" t="s">
        <v>225</v>
      </c>
      <c r="J4533" t="s">
        <v>1218</v>
      </c>
      <c r="K4533" t="s">
        <v>1219</v>
      </c>
      <c r="M4533" t="s">
        <v>228</v>
      </c>
      <c r="N4533" t="s">
        <v>261</v>
      </c>
      <c r="O4533">
        <v>300</v>
      </c>
      <c r="P4533" t="s">
        <v>237</v>
      </c>
      <c r="Q4533">
        <f>O4533/'Building Calcs'!$B$2</f>
        <v>3.16516755786E-4</v>
      </c>
      <c r="R4533">
        <v>5</v>
      </c>
      <c r="S4533">
        <v>500</v>
      </c>
      <c r="T4533" t="s">
        <v>361</v>
      </c>
    </row>
    <row r="4534" spans="2:20" hidden="1" x14ac:dyDescent="0.45">
      <c r="C4534" s="29" t="s">
        <v>60</v>
      </c>
      <c r="D4534" s="29" t="s">
        <v>51</v>
      </c>
      <c r="F4534" t="s">
        <v>1365</v>
      </c>
      <c r="G4534" t="s">
        <v>1366</v>
      </c>
      <c r="H4534" t="s">
        <v>1217</v>
      </c>
      <c r="I4534" t="s">
        <v>225</v>
      </c>
      <c r="J4534" t="s">
        <v>1218</v>
      </c>
      <c r="K4534" t="s">
        <v>1219</v>
      </c>
      <c r="M4534" t="s">
        <v>228</v>
      </c>
      <c r="N4534" t="s">
        <v>358</v>
      </c>
      <c r="O4534">
        <v>5</v>
      </c>
      <c r="P4534" t="s">
        <v>234</v>
      </c>
      <c r="Q4534"/>
      <c r="R4534">
        <v>2</v>
      </c>
      <c r="S4534">
        <v>10</v>
      </c>
      <c r="T4534" t="s">
        <v>348</v>
      </c>
    </row>
    <row r="4535" spans="2:20" hidden="1" x14ac:dyDescent="0.45">
      <c r="C4535" s="29" t="s">
        <v>60</v>
      </c>
      <c r="D4535" s="29" t="s">
        <v>45</v>
      </c>
      <c r="F4535" t="s">
        <v>1365</v>
      </c>
      <c r="G4535" t="s">
        <v>1366</v>
      </c>
      <c r="H4535" t="s">
        <v>1234</v>
      </c>
      <c r="I4535" t="s">
        <v>225</v>
      </c>
      <c r="J4535" t="s">
        <v>1235</v>
      </c>
      <c r="K4535" t="s">
        <v>1223</v>
      </c>
      <c r="M4535" t="s">
        <v>228</v>
      </c>
      <c r="N4535" t="s">
        <v>233</v>
      </c>
      <c r="O4535">
        <v>4</v>
      </c>
      <c r="P4535" t="s">
        <v>234</v>
      </c>
      <c r="Q4535"/>
      <c r="R4535">
        <v>0.5</v>
      </c>
      <c r="S4535">
        <v>5</v>
      </c>
      <c r="T4535" t="s">
        <v>377</v>
      </c>
    </row>
    <row r="4536" spans="2:20" hidden="1" x14ac:dyDescent="0.45">
      <c r="B4536" s="29" t="s">
        <v>30</v>
      </c>
      <c r="C4536" s="29" t="s">
        <v>60</v>
      </c>
      <c r="D4536" s="29" t="s">
        <v>45</v>
      </c>
      <c r="F4536" t="s">
        <v>1365</v>
      </c>
      <c r="G4536" t="s">
        <v>1366</v>
      </c>
      <c r="H4536" t="s">
        <v>1221</v>
      </c>
      <c r="I4536" t="s">
        <v>225</v>
      </c>
      <c r="J4536" t="s">
        <v>1222</v>
      </c>
      <c r="K4536" t="s">
        <v>1223</v>
      </c>
      <c r="M4536" t="s">
        <v>228</v>
      </c>
      <c r="N4536" t="s">
        <v>30</v>
      </c>
      <c r="O4536">
        <v>6.4</v>
      </c>
      <c r="P4536" t="s">
        <v>229</v>
      </c>
      <c r="Q4536"/>
      <c r="R4536">
        <v>2</v>
      </c>
      <c r="S4536">
        <v>26</v>
      </c>
      <c r="T4536" t="s">
        <v>1236</v>
      </c>
    </row>
    <row r="4537" spans="2:20" hidden="1" x14ac:dyDescent="0.45">
      <c r="C4537" s="29" t="s">
        <v>60</v>
      </c>
      <c r="D4537" s="29" t="s">
        <v>45</v>
      </c>
      <c r="F4537" t="s">
        <v>1365</v>
      </c>
      <c r="G4537" t="s">
        <v>1366</v>
      </c>
      <c r="H4537" t="s">
        <v>1221</v>
      </c>
      <c r="I4537" t="s">
        <v>225</v>
      </c>
      <c r="J4537" t="s">
        <v>1222</v>
      </c>
      <c r="K4537" t="s">
        <v>1223</v>
      </c>
      <c r="M4537" t="s">
        <v>228</v>
      </c>
      <c r="N4537" t="s">
        <v>253</v>
      </c>
      <c r="O4537">
        <v>1</v>
      </c>
      <c r="P4537" t="s">
        <v>234</v>
      </c>
      <c r="Q4537"/>
      <c r="R4537">
        <v>0.5</v>
      </c>
      <c r="S4537">
        <v>1.5</v>
      </c>
      <c r="T4537" t="s">
        <v>1224</v>
      </c>
    </row>
    <row r="4538" spans="2:20" hidden="1" x14ac:dyDescent="0.45">
      <c r="C4538" s="29" t="s">
        <v>60</v>
      </c>
      <c r="D4538" s="29" t="s">
        <v>45</v>
      </c>
      <c r="F4538" t="s">
        <v>1365</v>
      </c>
      <c r="G4538" t="s">
        <v>1366</v>
      </c>
      <c r="H4538" t="s">
        <v>1221</v>
      </c>
      <c r="I4538" t="s">
        <v>225</v>
      </c>
      <c r="J4538" t="s">
        <v>1222</v>
      </c>
      <c r="K4538" t="s">
        <v>1223</v>
      </c>
      <c r="M4538" t="s">
        <v>228</v>
      </c>
      <c r="N4538" t="s">
        <v>279</v>
      </c>
      <c r="O4538">
        <v>37</v>
      </c>
      <c r="P4538" t="s">
        <v>234</v>
      </c>
      <c r="Q4538"/>
      <c r="R4538">
        <v>3.7</v>
      </c>
      <c r="S4538">
        <v>74</v>
      </c>
      <c r="T4538" t="s">
        <v>1224</v>
      </c>
    </row>
    <row r="4539" spans="2:20" hidden="1" x14ac:dyDescent="0.45">
      <c r="B4539" s="29" t="s">
        <v>25</v>
      </c>
      <c r="C4539" s="29" t="s">
        <v>60</v>
      </c>
      <c r="D4539" s="29" t="s">
        <v>51</v>
      </c>
      <c r="F4539" t="s">
        <v>1365</v>
      </c>
      <c r="G4539" t="s">
        <v>1366</v>
      </c>
      <c r="H4539" t="s">
        <v>296</v>
      </c>
      <c r="I4539" t="s">
        <v>275</v>
      </c>
      <c r="J4539" t="s">
        <v>228</v>
      </c>
      <c r="K4539" t="s">
        <v>38</v>
      </c>
      <c r="M4539" t="s">
        <v>228</v>
      </c>
      <c r="N4539" t="s">
        <v>25</v>
      </c>
      <c r="O4539">
        <v>570</v>
      </c>
      <c r="P4539" t="s">
        <v>237</v>
      </c>
      <c r="Q4539">
        <f>O4539/'Building Calcs'!$B$2</f>
        <v>6.0138183599340006E-4</v>
      </c>
      <c r="R4539">
        <v>50</v>
      </c>
      <c r="S4539">
        <v>4000</v>
      </c>
      <c r="T4539" t="s">
        <v>1230</v>
      </c>
    </row>
    <row r="4540" spans="2:20" hidden="1" x14ac:dyDescent="0.45">
      <c r="B4540" s="29" t="s">
        <v>27</v>
      </c>
      <c r="C4540" s="29" t="s">
        <v>60</v>
      </c>
      <c r="D4540" s="29" t="s">
        <v>51</v>
      </c>
      <c r="F4540" t="s">
        <v>1365</v>
      </c>
      <c r="G4540" t="s">
        <v>1366</v>
      </c>
      <c r="H4540" t="s">
        <v>296</v>
      </c>
      <c r="I4540" t="s">
        <v>275</v>
      </c>
      <c r="J4540" t="s">
        <v>228</v>
      </c>
      <c r="K4540" t="s">
        <v>38</v>
      </c>
      <c r="M4540" t="s">
        <v>228</v>
      </c>
      <c r="N4540" t="s">
        <v>27</v>
      </c>
      <c r="O4540">
        <v>143</v>
      </c>
      <c r="P4540" t="s">
        <v>237</v>
      </c>
      <c r="Q4540">
        <f>O4540/'Building Calcs'!$B$2</f>
        <v>1.5087298692466E-4</v>
      </c>
      <c r="R4540">
        <v>71</v>
      </c>
      <c r="S4540">
        <v>285</v>
      </c>
      <c r="T4540" t="s">
        <v>361</v>
      </c>
    </row>
    <row r="4541" spans="2:20" hidden="1" x14ac:dyDescent="0.45">
      <c r="C4541" s="29" t="s">
        <v>60</v>
      </c>
      <c r="D4541" s="29" t="s">
        <v>51</v>
      </c>
      <c r="F4541" t="s">
        <v>1365</v>
      </c>
      <c r="G4541" t="s">
        <v>1366</v>
      </c>
      <c r="H4541" t="s">
        <v>296</v>
      </c>
      <c r="I4541" t="s">
        <v>275</v>
      </c>
      <c r="J4541" t="s">
        <v>228</v>
      </c>
      <c r="K4541" t="s">
        <v>38</v>
      </c>
      <c r="M4541" t="s">
        <v>228</v>
      </c>
      <c r="N4541" t="s">
        <v>358</v>
      </c>
      <c r="O4541">
        <v>5</v>
      </c>
      <c r="P4541" t="s">
        <v>234</v>
      </c>
      <c r="Q4541"/>
      <c r="R4541">
        <v>2</v>
      </c>
      <c r="S4541">
        <v>10</v>
      </c>
      <c r="T4541" t="s">
        <v>348</v>
      </c>
    </row>
    <row r="4542" spans="2:20" hidden="1" x14ac:dyDescent="0.45">
      <c r="C4542" s="29" t="s">
        <v>60</v>
      </c>
      <c r="D4542" s="29" t="s">
        <v>51</v>
      </c>
      <c r="F4542" t="s">
        <v>1365</v>
      </c>
      <c r="G4542" t="s">
        <v>1366</v>
      </c>
      <c r="H4542" t="s">
        <v>296</v>
      </c>
      <c r="I4542" t="s">
        <v>275</v>
      </c>
      <c r="J4542" t="s">
        <v>228</v>
      </c>
      <c r="K4542" t="s">
        <v>38</v>
      </c>
      <c r="M4542" t="s">
        <v>228</v>
      </c>
      <c r="N4542" t="s">
        <v>240</v>
      </c>
      <c r="O4542">
        <v>27</v>
      </c>
      <c r="P4542" t="s">
        <v>234</v>
      </c>
      <c r="Q4542"/>
      <c r="R4542">
        <v>0.5</v>
      </c>
      <c r="S4542">
        <v>118</v>
      </c>
      <c r="T4542" t="s">
        <v>1220</v>
      </c>
    </row>
    <row r="4543" spans="2:20" hidden="1" x14ac:dyDescent="0.45">
      <c r="C4543" s="29" t="s">
        <v>60</v>
      </c>
      <c r="D4543" s="29" t="s">
        <v>51</v>
      </c>
      <c r="F4543" t="s">
        <v>1365</v>
      </c>
      <c r="G4543" t="s">
        <v>1366</v>
      </c>
      <c r="H4543" t="s">
        <v>296</v>
      </c>
      <c r="I4543" t="s">
        <v>275</v>
      </c>
      <c r="J4543" t="s">
        <v>228</v>
      </c>
      <c r="K4543" t="s">
        <v>38</v>
      </c>
      <c r="M4543" t="s">
        <v>228</v>
      </c>
      <c r="N4543" t="s">
        <v>303</v>
      </c>
      <c r="O4543">
        <v>0.5</v>
      </c>
      <c r="P4543" t="s">
        <v>234</v>
      </c>
      <c r="Q4543"/>
      <c r="R4543">
        <v>0.25</v>
      </c>
      <c r="S4543">
        <v>1.1000000000000001</v>
      </c>
      <c r="T4543" t="s">
        <v>350</v>
      </c>
    </row>
    <row r="4544" spans="2:20" hidden="1" x14ac:dyDescent="0.45">
      <c r="C4544" s="29" t="s">
        <v>60</v>
      </c>
      <c r="D4544" s="29" t="s">
        <v>45</v>
      </c>
      <c r="F4544" t="s">
        <v>1365</v>
      </c>
      <c r="G4544" t="s">
        <v>1366</v>
      </c>
      <c r="H4544" t="s">
        <v>251</v>
      </c>
      <c r="I4544" t="s">
        <v>225</v>
      </c>
      <c r="J4544" t="s">
        <v>1232</v>
      </c>
      <c r="K4544" t="s">
        <v>1223</v>
      </c>
      <c r="M4544" t="s">
        <v>228</v>
      </c>
      <c r="N4544" t="s">
        <v>259</v>
      </c>
      <c r="O4544">
        <v>0.62</v>
      </c>
      <c r="P4544" t="s">
        <v>257</v>
      </c>
      <c r="Q4544"/>
      <c r="R4544">
        <v>0.31</v>
      </c>
      <c r="S4544">
        <v>1.2</v>
      </c>
      <c r="T4544" t="s">
        <v>377</v>
      </c>
    </row>
    <row r="4545" spans="2:20" hidden="1" x14ac:dyDescent="0.45">
      <c r="C4545" s="29" t="s">
        <v>60</v>
      </c>
      <c r="D4545" s="29" t="s">
        <v>45</v>
      </c>
      <c r="F4545" t="s">
        <v>1365</v>
      </c>
      <c r="G4545" t="s">
        <v>1366</v>
      </c>
      <c r="H4545" t="s">
        <v>251</v>
      </c>
      <c r="I4545" t="s">
        <v>225</v>
      </c>
      <c r="J4545" t="s">
        <v>1232</v>
      </c>
      <c r="K4545" t="s">
        <v>1223</v>
      </c>
      <c r="M4545" t="s">
        <v>228</v>
      </c>
      <c r="N4545" t="s">
        <v>267</v>
      </c>
      <c r="O4545">
        <v>300</v>
      </c>
      <c r="P4545" t="s">
        <v>234</v>
      </c>
      <c r="Q4545"/>
      <c r="R4545">
        <v>100</v>
      </c>
      <c r="S4545">
        <v>500</v>
      </c>
      <c r="T4545" t="s">
        <v>377</v>
      </c>
    </row>
    <row r="4546" spans="2:20" hidden="1" x14ac:dyDescent="0.45">
      <c r="B4546" s="29" t="s">
        <v>26</v>
      </c>
      <c r="C4546" s="29" t="s">
        <v>60</v>
      </c>
      <c r="D4546" s="29" t="s">
        <v>45</v>
      </c>
      <c r="F4546" t="s">
        <v>1365</v>
      </c>
      <c r="G4546" t="s">
        <v>1366</v>
      </c>
      <c r="H4546" t="s">
        <v>1234</v>
      </c>
      <c r="I4546" t="s">
        <v>225</v>
      </c>
      <c r="J4546" t="s">
        <v>1235</v>
      </c>
      <c r="K4546" t="s">
        <v>1223</v>
      </c>
      <c r="M4546" t="s">
        <v>228</v>
      </c>
      <c r="N4546" t="s">
        <v>26</v>
      </c>
      <c r="O4546">
        <v>180</v>
      </c>
      <c r="P4546" t="s">
        <v>237</v>
      </c>
      <c r="Q4546">
        <f>O4546/'Building Calcs'!$B$2</f>
        <v>1.8991005347160001E-4</v>
      </c>
      <c r="R4546">
        <v>150</v>
      </c>
      <c r="S4546">
        <v>200</v>
      </c>
      <c r="T4546" t="s">
        <v>377</v>
      </c>
    </row>
    <row r="4547" spans="2:20" hidden="1" x14ac:dyDescent="0.45">
      <c r="B4547" s="29" t="s">
        <v>29</v>
      </c>
      <c r="C4547" s="29" t="s">
        <v>60</v>
      </c>
      <c r="D4547" s="29" t="s">
        <v>45</v>
      </c>
      <c r="F4547" t="s">
        <v>1365</v>
      </c>
      <c r="G4547" t="s">
        <v>1366</v>
      </c>
      <c r="H4547" t="s">
        <v>1234</v>
      </c>
      <c r="I4547" t="s">
        <v>225</v>
      </c>
      <c r="J4547" t="s">
        <v>1235</v>
      </c>
      <c r="K4547" t="s">
        <v>1223</v>
      </c>
      <c r="M4547" t="s">
        <v>228</v>
      </c>
      <c r="N4547" t="s">
        <v>29</v>
      </c>
      <c r="O4547">
        <v>900</v>
      </c>
      <c r="P4547" t="s">
        <v>237</v>
      </c>
      <c r="Q4547">
        <f>O4547/'Building Calcs'!$B$2</f>
        <v>9.4955026735800007E-4</v>
      </c>
      <c r="R4547">
        <v>450</v>
      </c>
      <c r="S4547">
        <v>1000</v>
      </c>
      <c r="T4547" t="s">
        <v>377</v>
      </c>
    </row>
    <row r="4548" spans="2:20" hidden="1" x14ac:dyDescent="0.45">
      <c r="C4548" s="29" t="s">
        <v>60</v>
      </c>
      <c r="D4548" s="29" t="s">
        <v>45</v>
      </c>
      <c r="F4548" t="s">
        <v>1365</v>
      </c>
      <c r="G4548" t="s">
        <v>1366</v>
      </c>
      <c r="H4548" t="s">
        <v>1234</v>
      </c>
      <c r="I4548" t="s">
        <v>225</v>
      </c>
      <c r="J4548" t="s">
        <v>1235</v>
      </c>
      <c r="K4548" t="s">
        <v>1223</v>
      </c>
      <c r="M4548" t="s">
        <v>228</v>
      </c>
      <c r="N4548" t="s">
        <v>240</v>
      </c>
      <c r="O4548">
        <v>100</v>
      </c>
      <c r="P4548" t="s">
        <v>234</v>
      </c>
      <c r="Q4548"/>
      <c r="R4548">
        <v>80</v>
      </c>
      <c r="S4548">
        <v>200</v>
      </c>
      <c r="T4548" t="s">
        <v>377</v>
      </c>
    </row>
    <row r="4549" spans="2:20" hidden="1" x14ac:dyDescent="0.45">
      <c r="C4549" s="29" t="s">
        <v>60</v>
      </c>
      <c r="D4549" s="29" t="s">
        <v>51</v>
      </c>
      <c r="F4549" t="s">
        <v>1365</v>
      </c>
      <c r="G4549" t="s">
        <v>1366</v>
      </c>
      <c r="H4549" t="s">
        <v>296</v>
      </c>
      <c r="I4549" t="s">
        <v>275</v>
      </c>
      <c r="J4549" t="s">
        <v>228</v>
      </c>
      <c r="K4549" t="s">
        <v>38</v>
      </c>
      <c r="M4549" t="s">
        <v>228</v>
      </c>
      <c r="N4549" t="s">
        <v>253</v>
      </c>
      <c r="O4549">
        <v>13</v>
      </c>
      <c r="P4549" t="s">
        <v>234</v>
      </c>
      <c r="Q4549"/>
      <c r="R4549">
        <v>0.5</v>
      </c>
      <c r="S4549">
        <v>87</v>
      </c>
      <c r="T4549" t="s">
        <v>1228</v>
      </c>
    </row>
    <row r="4550" spans="2:20" hidden="1" x14ac:dyDescent="0.45">
      <c r="C4550" s="29" t="s">
        <v>60</v>
      </c>
      <c r="D4550" s="29" t="s">
        <v>45</v>
      </c>
      <c r="F4550" t="s">
        <v>1365</v>
      </c>
      <c r="G4550" t="s">
        <v>1366</v>
      </c>
      <c r="H4550" t="s">
        <v>251</v>
      </c>
      <c r="I4550" t="s">
        <v>225</v>
      </c>
      <c r="J4550" t="s">
        <v>1232</v>
      </c>
      <c r="K4550" t="s">
        <v>1223</v>
      </c>
      <c r="M4550" t="s">
        <v>228</v>
      </c>
      <c r="N4550" t="s">
        <v>291</v>
      </c>
      <c r="O4550">
        <v>170</v>
      </c>
      <c r="P4550" t="s">
        <v>257</v>
      </c>
      <c r="Q4550"/>
      <c r="R4550">
        <v>85</v>
      </c>
      <c r="S4550">
        <v>260</v>
      </c>
      <c r="T4550" t="s">
        <v>349</v>
      </c>
    </row>
    <row r="4551" spans="2:20" hidden="1" x14ac:dyDescent="0.45">
      <c r="C4551" s="29" t="s">
        <v>60</v>
      </c>
      <c r="D4551" s="29" t="s">
        <v>45</v>
      </c>
      <c r="F4551" t="s">
        <v>1365</v>
      </c>
      <c r="G4551" t="s">
        <v>1366</v>
      </c>
      <c r="H4551" t="s">
        <v>251</v>
      </c>
      <c r="I4551" t="s">
        <v>225</v>
      </c>
      <c r="J4551" t="s">
        <v>1232</v>
      </c>
      <c r="K4551" t="s">
        <v>1223</v>
      </c>
      <c r="M4551" t="s">
        <v>228</v>
      </c>
      <c r="N4551" t="s">
        <v>236</v>
      </c>
      <c r="O4551">
        <v>200</v>
      </c>
      <c r="P4551" t="s">
        <v>237</v>
      </c>
      <c r="Q4551"/>
      <c r="R4551">
        <v>80</v>
      </c>
      <c r="S4551">
        <v>250</v>
      </c>
      <c r="T4551" t="s">
        <v>377</v>
      </c>
    </row>
    <row r="4552" spans="2:20" hidden="1" x14ac:dyDescent="0.45">
      <c r="B4552" s="29" t="s">
        <v>43</v>
      </c>
      <c r="C4552" s="29" t="s">
        <v>60</v>
      </c>
      <c r="D4552" s="29" t="s">
        <v>45</v>
      </c>
      <c r="F4552" t="s">
        <v>1365</v>
      </c>
      <c r="G4552" t="s">
        <v>1366</v>
      </c>
      <c r="H4552" t="s">
        <v>251</v>
      </c>
      <c r="I4552" t="s">
        <v>225</v>
      </c>
      <c r="J4552" t="s">
        <v>1232</v>
      </c>
      <c r="K4552" t="s">
        <v>1223</v>
      </c>
      <c r="M4552" t="s">
        <v>228</v>
      </c>
      <c r="N4552" t="s">
        <v>28</v>
      </c>
      <c r="O4552">
        <v>170</v>
      </c>
      <c r="P4552" t="s">
        <v>237</v>
      </c>
      <c r="Q4552">
        <f>O4552/'Building Calcs'!$B$2</f>
        <v>1.7935949494540001E-4</v>
      </c>
      <c r="R4552">
        <v>72</v>
      </c>
      <c r="S4552">
        <v>220</v>
      </c>
      <c r="T4552" t="s">
        <v>377</v>
      </c>
    </row>
    <row r="4553" spans="2:20" hidden="1" x14ac:dyDescent="0.45">
      <c r="C4553" s="29" t="s">
        <v>60</v>
      </c>
      <c r="D4553" s="29" t="s">
        <v>51</v>
      </c>
      <c r="F4553" t="s">
        <v>1365</v>
      </c>
      <c r="G4553" t="s">
        <v>1366</v>
      </c>
      <c r="H4553" t="s">
        <v>1225</v>
      </c>
      <c r="I4553" t="s">
        <v>225</v>
      </c>
      <c r="J4553" t="s">
        <v>1226</v>
      </c>
      <c r="K4553" t="s">
        <v>1219</v>
      </c>
      <c r="M4553" t="s">
        <v>228</v>
      </c>
      <c r="N4553" t="s">
        <v>253</v>
      </c>
      <c r="O4553">
        <v>13</v>
      </c>
      <c r="P4553" t="s">
        <v>234</v>
      </c>
      <c r="Q4553"/>
      <c r="R4553">
        <v>0.5</v>
      </c>
      <c r="S4553">
        <v>87</v>
      </c>
      <c r="T4553" t="s">
        <v>1228</v>
      </c>
    </row>
    <row r="4554" spans="2:20" hidden="1" x14ac:dyDescent="0.45">
      <c r="B4554" s="29" t="s">
        <v>26</v>
      </c>
      <c r="C4554" s="29" t="s">
        <v>60</v>
      </c>
      <c r="D4554" s="29" t="s">
        <v>51</v>
      </c>
      <c r="F4554" t="s">
        <v>1365</v>
      </c>
      <c r="G4554" t="s">
        <v>1366</v>
      </c>
      <c r="H4554" t="s">
        <v>1225</v>
      </c>
      <c r="I4554" t="s">
        <v>225</v>
      </c>
      <c r="J4554" t="s">
        <v>1226</v>
      </c>
      <c r="K4554" t="s">
        <v>1219</v>
      </c>
      <c r="M4554" t="s">
        <v>228</v>
      </c>
      <c r="N4554" t="s">
        <v>26</v>
      </c>
      <c r="O4554">
        <v>91</v>
      </c>
      <c r="P4554" t="s">
        <v>237</v>
      </c>
      <c r="Q4554">
        <f>O4554/'Building Calcs'!$B$2</f>
        <v>9.601008258842E-5</v>
      </c>
      <c r="R4554">
        <v>20</v>
      </c>
      <c r="S4554">
        <v>120</v>
      </c>
      <c r="T4554" t="s">
        <v>1229</v>
      </c>
    </row>
    <row r="4555" spans="2:20" hidden="1" x14ac:dyDescent="0.45">
      <c r="B4555" s="29" t="s">
        <v>30</v>
      </c>
      <c r="C4555" s="29" t="s">
        <v>60</v>
      </c>
      <c r="D4555" s="29" t="s">
        <v>51</v>
      </c>
      <c r="F4555" t="s">
        <v>1365</v>
      </c>
      <c r="G4555" t="s">
        <v>1366</v>
      </c>
      <c r="H4555" t="s">
        <v>1225</v>
      </c>
      <c r="I4555" t="s">
        <v>225</v>
      </c>
      <c r="J4555" t="s">
        <v>1226</v>
      </c>
      <c r="K4555" t="s">
        <v>1219</v>
      </c>
      <c r="M4555" t="s">
        <v>228</v>
      </c>
      <c r="N4555" t="s">
        <v>30</v>
      </c>
      <c r="O4555">
        <v>15</v>
      </c>
      <c r="P4555" t="s">
        <v>229</v>
      </c>
      <c r="Q4555"/>
      <c r="R4555">
        <v>6</v>
      </c>
      <c r="S4555">
        <v>39</v>
      </c>
      <c r="T4555" t="s">
        <v>1336</v>
      </c>
    </row>
    <row r="4556" spans="2:20" hidden="1" x14ac:dyDescent="0.45">
      <c r="C4556" s="29" t="s">
        <v>60</v>
      </c>
      <c r="D4556" s="29" t="s">
        <v>51</v>
      </c>
      <c r="F4556" t="s">
        <v>1365</v>
      </c>
      <c r="G4556" t="s">
        <v>1366</v>
      </c>
      <c r="H4556" t="s">
        <v>1225</v>
      </c>
      <c r="I4556" t="s">
        <v>225</v>
      </c>
      <c r="J4556" t="s">
        <v>1226</v>
      </c>
      <c r="K4556" t="s">
        <v>1219</v>
      </c>
      <c r="M4556" t="s">
        <v>228</v>
      </c>
      <c r="N4556" t="s">
        <v>240</v>
      </c>
      <c r="O4556">
        <v>27</v>
      </c>
      <c r="P4556" t="s">
        <v>234</v>
      </c>
      <c r="Q4556"/>
      <c r="R4556">
        <v>0.5</v>
      </c>
      <c r="S4556">
        <v>118</v>
      </c>
      <c r="T4556" t="s">
        <v>1220</v>
      </c>
    </row>
    <row r="4557" spans="2:20" hidden="1" x14ac:dyDescent="0.45">
      <c r="C4557" s="29" t="s">
        <v>60</v>
      </c>
      <c r="D4557" s="29" t="s">
        <v>51</v>
      </c>
      <c r="F4557" t="s">
        <v>1365</v>
      </c>
      <c r="G4557" t="s">
        <v>1366</v>
      </c>
      <c r="H4557" t="s">
        <v>1225</v>
      </c>
      <c r="I4557" t="s">
        <v>225</v>
      </c>
      <c r="J4557" t="s">
        <v>1226</v>
      </c>
      <c r="K4557" t="s">
        <v>1219</v>
      </c>
      <c r="M4557" t="s">
        <v>228</v>
      </c>
      <c r="N4557" t="s">
        <v>240</v>
      </c>
      <c r="O4557">
        <v>27</v>
      </c>
      <c r="P4557" t="s">
        <v>234</v>
      </c>
      <c r="Q4557"/>
      <c r="R4557">
        <v>0.5</v>
      </c>
      <c r="S4557">
        <v>118</v>
      </c>
      <c r="T4557" t="s">
        <v>1220</v>
      </c>
    </row>
    <row r="4558" spans="2:20" hidden="1" x14ac:dyDescent="0.45">
      <c r="C4558" s="29" t="s">
        <v>60</v>
      </c>
      <c r="D4558" s="29" t="s">
        <v>51</v>
      </c>
      <c r="F4558" t="s">
        <v>1365</v>
      </c>
      <c r="G4558" t="s">
        <v>1366</v>
      </c>
      <c r="H4558" t="s">
        <v>1225</v>
      </c>
      <c r="I4558" t="s">
        <v>225</v>
      </c>
      <c r="J4558" t="s">
        <v>1226</v>
      </c>
      <c r="K4558" t="s">
        <v>1219</v>
      </c>
      <c r="M4558" t="s">
        <v>228</v>
      </c>
      <c r="N4558" t="s">
        <v>262</v>
      </c>
      <c r="O4558">
        <v>0.56000000000000005</v>
      </c>
      <c r="P4558" t="s">
        <v>234</v>
      </c>
      <c r="Q4558"/>
      <c r="R4558">
        <v>0.2</v>
      </c>
      <c r="S4558">
        <v>1</v>
      </c>
      <c r="T4558" t="s">
        <v>433</v>
      </c>
    </row>
    <row r="4559" spans="2:20" hidden="1" x14ac:dyDescent="0.45">
      <c r="B4559" s="29" t="s">
        <v>26</v>
      </c>
      <c r="C4559" s="29" t="s">
        <v>60</v>
      </c>
      <c r="D4559" s="29" t="s">
        <v>51</v>
      </c>
      <c r="F4559" t="s">
        <v>1365</v>
      </c>
      <c r="G4559" t="s">
        <v>1366</v>
      </c>
      <c r="H4559" t="s">
        <v>1225</v>
      </c>
      <c r="I4559" t="s">
        <v>225</v>
      </c>
      <c r="J4559" t="s">
        <v>1226</v>
      </c>
      <c r="K4559" t="s">
        <v>1219</v>
      </c>
      <c r="M4559" t="s">
        <v>228</v>
      </c>
      <c r="N4559" t="s">
        <v>26</v>
      </c>
      <c r="O4559">
        <v>91</v>
      </c>
      <c r="P4559" t="s">
        <v>237</v>
      </c>
      <c r="Q4559">
        <f>O4559/'Building Calcs'!$B$2</f>
        <v>9.601008258842E-5</v>
      </c>
      <c r="R4559">
        <v>20</v>
      </c>
      <c r="S4559">
        <v>120</v>
      </c>
      <c r="T4559" t="s">
        <v>1229</v>
      </c>
    </row>
    <row r="4560" spans="2:20" hidden="1" x14ac:dyDescent="0.45">
      <c r="B4560" s="29" t="s">
        <v>25</v>
      </c>
      <c r="C4560" s="29" t="s">
        <v>60</v>
      </c>
      <c r="D4560" s="29" t="s">
        <v>51</v>
      </c>
      <c r="F4560" t="s">
        <v>1365</v>
      </c>
      <c r="G4560" t="s">
        <v>1366</v>
      </c>
      <c r="H4560" t="s">
        <v>1225</v>
      </c>
      <c r="I4560" t="s">
        <v>225</v>
      </c>
      <c r="J4560" t="s">
        <v>1226</v>
      </c>
      <c r="K4560" t="s">
        <v>1219</v>
      </c>
      <c r="M4560" t="s">
        <v>228</v>
      </c>
      <c r="N4560" t="s">
        <v>25</v>
      </c>
      <c r="O4560">
        <v>300</v>
      </c>
      <c r="P4560" t="s">
        <v>237</v>
      </c>
      <c r="Q4560">
        <f>O4560/'Building Calcs'!$B$2</f>
        <v>3.16516755786E-4</v>
      </c>
      <c r="R4560">
        <v>50</v>
      </c>
      <c r="S4560">
        <v>4000</v>
      </c>
      <c r="T4560" t="s">
        <v>1258</v>
      </c>
    </row>
    <row r="4561" spans="2:20" hidden="1" x14ac:dyDescent="0.45">
      <c r="B4561" s="29" t="s">
        <v>25</v>
      </c>
      <c r="C4561" s="29" t="s">
        <v>60</v>
      </c>
      <c r="D4561" s="29" t="s">
        <v>51</v>
      </c>
      <c r="F4561" t="s">
        <v>1365</v>
      </c>
      <c r="G4561" t="s">
        <v>1366</v>
      </c>
      <c r="H4561" t="s">
        <v>1225</v>
      </c>
      <c r="I4561" t="s">
        <v>225</v>
      </c>
      <c r="J4561" t="s">
        <v>1226</v>
      </c>
      <c r="K4561" t="s">
        <v>1219</v>
      </c>
      <c r="M4561" t="s">
        <v>228</v>
      </c>
      <c r="N4561" t="s">
        <v>25</v>
      </c>
      <c r="O4561">
        <v>300</v>
      </c>
      <c r="P4561" t="s">
        <v>237</v>
      </c>
      <c r="Q4561">
        <f>O4561/'Building Calcs'!$B$2</f>
        <v>3.16516755786E-4</v>
      </c>
      <c r="R4561">
        <v>50</v>
      </c>
      <c r="S4561">
        <v>4000</v>
      </c>
      <c r="T4561" t="s">
        <v>1258</v>
      </c>
    </row>
    <row r="4562" spans="2:20" hidden="1" x14ac:dyDescent="0.45">
      <c r="C4562" s="29" t="s">
        <v>60</v>
      </c>
      <c r="D4562" s="29" t="s">
        <v>51</v>
      </c>
      <c r="F4562" t="s">
        <v>1365</v>
      </c>
      <c r="G4562" t="s">
        <v>1366</v>
      </c>
      <c r="H4562" t="s">
        <v>1225</v>
      </c>
      <c r="I4562" t="s">
        <v>225</v>
      </c>
      <c r="J4562" t="s">
        <v>1226</v>
      </c>
      <c r="K4562" t="s">
        <v>1219</v>
      </c>
      <c r="M4562" t="s">
        <v>228</v>
      </c>
      <c r="N4562" t="s">
        <v>400</v>
      </c>
      <c r="O4562">
        <v>37</v>
      </c>
      <c r="P4562" t="s">
        <v>237</v>
      </c>
      <c r="Q4562"/>
      <c r="R4562">
        <v>18</v>
      </c>
      <c r="S4562">
        <v>74</v>
      </c>
      <c r="T4562" t="s">
        <v>1259</v>
      </c>
    </row>
    <row r="4563" spans="2:20" hidden="1" x14ac:dyDescent="0.45">
      <c r="B4563" s="29" t="s">
        <v>29</v>
      </c>
      <c r="C4563" s="29" t="s">
        <v>60</v>
      </c>
      <c r="D4563" s="29" t="s">
        <v>46</v>
      </c>
      <c r="F4563" t="s">
        <v>1365</v>
      </c>
      <c r="G4563" t="s">
        <v>1366</v>
      </c>
      <c r="H4563" t="s">
        <v>1253</v>
      </c>
      <c r="I4563" t="s">
        <v>225</v>
      </c>
      <c r="J4563" t="s">
        <v>1232</v>
      </c>
      <c r="K4563" t="s">
        <v>18</v>
      </c>
      <c r="M4563" t="s">
        <v>228</v>
      </c>
      <c r="N4563" t="s">
        <v>29</v>
      </c>
      <c r="O4563">
        <v>1.4</v>
      </c>
      <c r="P4563" t="s">
        <v>237</v>
      </c>
      <c r="Q4563">
        <f>O4563/'Building Calcs'!$B$2</f>
        <v>1.477078193668E-6</v>
      </c>
      <c r="R4563">
        <v>0.83</v>
      </c>
      <c r="S4563">
        <v>1.95</v>
      </c>
      <c r="T4563" t="s">
        <v>1261</v>
      </c>
    </row>
    <row r="4564" spans="2:20" hidden="1" x14ac:dyDescent="0.45">
      <c r="B4564" s="29" t="s">
        <v>43</v>
      </c>
      <c r="C4564" s="29" t="s">
        <v>60</v>
      </c>
      <c r="D4564" s="29" t="s">
        <v>46</v>
      </c>
      <c r="F4564" t="s">
        <v>1365</v>
      </c>
      <c r="G4564" t="s">
        <v>1366</v>
      </c>
      <c r="H4564" t="s">
        <v>1253</v>
      </c>
      <c r="I4564" t="s">
        <v>225</v>
      </c>
      <c r="J4564" t="s">
        <v>1232</v>
      </c>
      <c r="K4564" t="s">
        <v>18</v>
      </c>
      <c r="M4564" t="s">
        <v>228</v>
      </c>
      <c r="N4564" t="s">
        <v>28</v>
      </c>
      <c r="O4564">
        <v>0.45</v>
      </c>
      <c r="P4564" t="s">
        <v>237</v>
      </c>
      <c r="Q4564">
        <f>O4564/'Building Calcs'!$B$2</f>
        <v>4.7477513367900003E-7</v>
      </c>
      <c r="R4564">
        <v>0.27</v>
      </c>
      <c r="S4564">
        <v>0.63</v>
      </c>
      <c r="T4564" t="s">
        <v>1260</v>
      </c>
    </row>
    <row r="4565" spans="2:20" hidden="1" x14ac:dyDescent="0.45">
      <c r="C4565" s="29" t="s">
        <v>60</v>
      </c>
      <c r="D4565" s="29" t="s">
        <v>46</v>
      </c>
      <c r="F4565" t="s">
        <v>1365</v>
      </c>
      <c r="G4565" t="s">
        <v>1366</v>
      </c>
      <c r="H4565" t="s">
        <v>1253</v>
      </c>
      <c r="I4565" t="s">
        <v>225</v>
      </c>
      <c r="J4565" t="s">
        <v>1232</v>
      </c>
      <c r="K4565" t="s">
        <v>18</v>
      </c>
      <c r="M4565" t="s">
        <v>228</v>
      </c>
      <c r="N4565" t="s">
        <v>240</v>
      </c>
      <c r="O4565">
        <v>1.5E-3</v>
      </c>
      <c r="P4565" t="s">
        <v>234</v>
      </c>
      <c r="Q4565"/>
      <c r="R4565">
        <v>7.5000000000000002E-4</v>
      </c>
      <c r="S4565">
        <v>3.0000000000000001E-3</v>
      </c>
      <c r="T4565" t="s">
        <v>1257</v>
      </c>
    </row>
    <row r="4566" spans="2:20" hidden="1" x14ac:dyDescent="0.45">
      <c r="C4566" s="29" t="s">
        <v>60</v>
      </c>
      <c r="D4566" s="29" t="s">
        <v>46</v>
      </c>
      <c r="F4566" t="s">
        <v>1365</v>
      </c>
      <c r="G4566" t="s">
        <v>1366</v>
      </c>
      <c r="H4566" t="s">
        <v>1253</v>
      </c>
      <c r="I4566" t="s">
        <v>225</v>
      </c>
      <c r="J4566" t="s">
        <v>1232</v>
      </c>
      <c r="K4566" t="s">
        <v>18</v>
      </c>
      <c r="M4566" t="s">
        <v>228</v>
      </c>
      <c r="N4566" t="s">
        <v>253</v>
      </c>
      <c r="O4566">
        <v>2.5000000000000001E-4</v>
      </c>
      <c r="P4566" t="s">
        <v>234</v>
      </c>
      <c r="Q4566"/>
      <c r="R4566">
        <v>1.2999999999999999E-4</v>
      </c>
      <c r="S4566">
        <v>5.0000000000000001E-4</v>
      </c>
      <c r="T4566" t="s">
        <v>1257</v>
      </c>
    </row>
    <row r="4567" spans="2:20" hidden="1" x14ac:dyDescent="0.45">
      <c r="B4567" s="29" t="s">
        <v>27</v>
      </c>
      <c r="C4567" s="29" t="s">
        <v>60</v>
      </c>
      <c r="D4567" s="29" t="s">
        <v>51</v>
      </c>
      <c r="F4567" t="s">
        <v>1365</v>
      </c>
      <c r="G4567" t="s">
        <v>1366</v>
      </c>
      <c r="H4567" t="s">
        <v>1225</v>
      </c>
      <c r="I4567" t="s">
        <v>225</v>
      </c>
      <c r="J4567" t="s">
        <v>1226</v>
      </c>
      <c r="K4567" t="s">
        <v>1219</v>
      </c>
      <c r="M4567" t="s">
        <v>228</v>
      </c>
      <c r="N4567" t="s">
        <v>27</v>
      </c>
      <c r="O4567">
        <v>38</v>
      </c>
      <c r="P4567" t="s">
        <v>237</v>
      </c>
      <c r="Q4567">
        <f>O4567/'Building Calcs'!$B$2</f>
        <v>4.0092122399559999E-5</v>
      </c>
      <c r="R4567">
        <v>19</v>
      </c>
      <c r="S4567">
        <v>76</v>
      </c>
      <c r="T4567" t="s">
        <v>1262</v>
      </c>
    </row>
    <row r="4568" spans="2:20" hidden="1" x14ac:dyDescent="0.45">
      <c r="B4568" s="29" t="s">
        <v>43</v>
      </c>
      <c r="C4568" s="29" t="s">
        <v>60</v>
      </c>
      <c r="D4568" s="29" t="s">
        <v>51</v>
      </c>
      <c r="F4568" t="s">
        <v>1365</v>
      </c>
      <c r="G4568" t="s">
        <v>1366</v>
      </c>
      <c r="H4568" t="s">
        <v>1225</v>
      </c>
      <c r="I4568" t="s">
        <v>225</v>
      </c>
      <c r="J4568" t="s">
        <v>1226</v>
      </c>
      <c r="K4568" t="s">
        <v>1219</v>
      </c>
      <c r="M4568" t="s">
        <v>228</v>
      </c>
      <c r="N4568" t="s">
        <v>28</v>
      </c>
      <c r="O4568">
        <v>37</v>
      </c>
      <c r="P4568" t="s">
        <v>237</v>
      </c>
      <c r="Q4568">
        <f>O4568/'Building Calcs'!$B$2</f>
        <v>3.9037066546940002E-5</v>
      </c>
      <c r="R4568">
        <v>18</v>
      </c>
      <c r="S4568">
        <v>74</v>
      </c>
      <c r="T4568" t="s">
        <v>1262</v>
      </c>
    </row>
    <row r="4569" spans="2:20" hidden="1" x14ac:dyDescent="0.45">
      <c r="B4569" s="29" t="s">
        <v>29</v>
      </c>
      <c r="C4569" s="29" t="s">
        <v>60</v>
      </c>
      <c r="D4569" s="29" t="s">
        <v>46</v>
      </c>
      <c r="F4569" t="s">
        <v>1365</v>
      </c>
      <c r="G4569" t="s">
        <v>1366</v>
      </c>
      <c r="H4569" t="s">
        <v>1253</v>
      </c>
      <c r="I4569" t="s">
        <v>225</v>
      </c>
      <c r="J4569" t="s">
        <v>1232</v>
      </c>
      <c r="K4569" t="s">
        <v>18</v>
      </c>
      <c r="M4569" t="s">
        <v>228</v>
      </c>
      <c r="N4569" t="s">
        <v>29</v>
      </c>
      <c r="O4569">
        <v>1.4</v>
      </c>
      <c r="P4569" t="s">
        <v>237</v>
      </c>
      <c r="Q4569">
        <f>O4569/'Building Calcs'!$B$2</f>
        <v>1.477078193668E-6</v>
      </c>
      <c r="R4569">
        <v>0.83</v>
      </c>
      <c r="S4569">
        <v>1.95</v>
      </c>
      <c r="T4569" t="s">
        <v>1261</v>
      </c>
    </row>
    <row r="4570" spans="2:20" hidden="1" x14ac:dyDescent="0.45">
      <c r="B4570" s="29" t="s">
        <v>26</v>
      </c>
      <c r="C4570" s="29" t="s">
        <v>60</v>
      </c>
      <c r="D4570" s="29" t="s">
        <v>46</v>
      </c>
      <c r="F4570" t="s">
        <v>1365</v>
      </c>
      <c r="G4570" t="s">
        <v>1366</v>
      </c>
      <c r="H4570" t="s">
        <v>1253</v>
      </c>
      <c r="I4570" t="s">
        <v>225</v>
      </c>
      <c r="J4570" t="s">
        <v>1232</v>
      </c>
      <c r="K4570" t="s">
        <v>18</v>
      </c>
      <c r="M4570" t="s">
        <v>228</v>
      </c>
      <c r="N4570" t="s">
        <v>26</v>
      </c>
      <c r="O4570">
        <v>73</v>
      </c>
      <c r="P4570" t="s">
        <v>237</v>
      </c>
      <c r="Q4570">
        <f>O4570/'Building Calcs'!$B$2</f>
        <v>7.7019077241260008E-5</v>
      </c>
      <c r="R4570">
        <v>44</v>
      </c>
      <c r="S4570">
        <v>106</v>
      </c>
      <c r="T4570" t="s">
        <v>1261</v>
      </c>
    </row>
    <row r="4571" spans="2:20" hidden="1" x14ac:dyDescent="0.45">
      <c r="B4571" s="29" t="s">
        <v>26</v>
      </c>
      <c r="C4571" s="29" t="s">
        <v>60</v>
      </c>
      <c r="D4571" s="29" t="s">
        <v>46</v>
      </c>
      <c r="F4571" t="s">
        <v>1365</v>
      </c>
      <c r="G4571" t="s">
        <v>1366</v>
      </c>
      <c r="H4571" t="s">
        <v>1253</v>
      </c>
      <c r="I4571" t="s">
        <v>225</v>
      </c>
      <c r="J4571" t="s">
        <v>1232</v>
      </c>
      <c r="K4571" t="s">
        <v>18</v>
      </c>
      <c r="M4571" t="s">
        <v>228</v>
      </c>
      <c r="N4571" t="s">
        <v>26</v>
      </c>
      <c r="O4571">
        <v>73</v>
      </c>
      <c r="P4571" t="s">
        <v>237</v>
      </c>
      <c r="Q4571">
        <f>O4571/'Building Calcs'!$B$2</f>
        <v>7.7019077241260008E-5</v>
      </c>
      <c r="R4571">
        <v>44</v>
      </c>
      <c r="S4571">
        <v>106</v>
      </c>
      <c r="T4571" t="s">
        <v>1261</v>
      </c>
    </row>
    <row r="4572" spans="2:20" hidden="1" x14ac:dyDescent="0.45">
      <c r="C4572" s="29" t="s">
        <v>60</v>
      </c>
      <c r="D4572" s="29" t="s">
        <v>51</v>
      </c>
      <c r="F4572" t="s">
        <v>1365</v>
      </c>
      <c r="G4572" t="s">
        <v>1366</v>
      </c>
      <c r="H4572" t="s">
        <v>1217</v>
      </c>
      <c r="I4572" t="s">
        <v>225</v>
      </c>
      <c r="J4572" t="s">
        <v>1218</v>
      </c>
      <c r="K4572" t="s">
        <v>1219</v>
      </c>
      <c r="M4572" t="s">
        <v>228</v>
      </c>
      <c r="N4572" t="s">
        <v>265</v>
      </c>
      <c r="O4572">
        <v>6</v>
      </c>
      <c r="P4572" t="s">
        <v>234</v>
      </c>
      <c r="Q4572"/>
      <c r="R4572">
        <v>4</v>
      </c>
      <c r="S4572">
        <v>89</v>
      </c>
      <c r="T4572" t="s">
        <v>1220</v>
      </c>
    </row>
    <row r="4573" spans="2:20" hidden="1" x14ac:dyDescent="0.45">
      <c r="C4573" s="29" t="s">
        <v>60</v>
      </c>
      <c r="D4573" s="29" t="s">
        <v>51</v>
      </c>
      <c r="F4573" t="s">
        <v>1365</v>
      </c>
      <c r="G4573" t="s">
        <v>1366</v>
      </c>
      <c r="H4573" t="s">
        <v>1217</v>
      </c>
      <c r="I4573" t="s">
        <v>225</v>
      </c>
      <c r="J4573" t="s">
        <v>1218</v>
      </c>
      <c r="K4573" t="s">
        <v>1219</v>
      </c>
      <c r="M4573" t="s">
        <v>228</v>
      </c>
      <c r="N4573" t="s">
        <v>236</v>
      </c>
      <c r="O4573">
        <v>170</v>
      </c>
      <c r="P4573" t="s">
        <v>237</v>
      </c>
      <c r="Q4573"/>
      <c r="R4573">
        <v>85</v>
      </c>
      <c r="S4573">
        <v>340</v>
      </c>
      <c r="T4573" t="s">
        <v>1227</v>
      </c>
    </row>
    <row r="4574" spans="2:20" hidden="1" x14ac:dyDescent="0.45">
      <c r="C4574" s="29" t="s">
        <v>60</v>
      </c>
      <c r="D4574" s="29" t="s">
        <v>51</v>
      </c>
      <c r="F4574" t="s">
        <v>1365</v>
      </c>
      <c r="G4574" t="s">
        <v>1366</v>
      </c>
      <c r="H4574" t="s">
        <v>1217</v>
      </c>
      <c r="I4574" t="s">
        <v>225</v>
      </c>
      <c r="J4574" t="s">
        <v>1218</v>
      </c>
      <c r="K4574" t="s">
        <v>1219</v>
      </c>
      <c r="M4574" t="s">
        <v>228</v>
      </c>
      <c r="N4574" t="s">
        <v>262</v>
      </c>
      <c r="O4574">
        <v>0.56000000000000005</v>
      </c>
      <c r="P4574" t="s">
        <v>234</v>
      </c>
      <c r="Q4574"/>
      <c r="R4574">
        <v>0.2</v>
      </c>
      <c r="S4574">
        <v>1</v>
      </c>
      <c r="T4574" t="s">
        <v>433</v>
      </c>
    </row>
    <row r="4575" spans="2:20" hidden="1" x14ac:dyDescent="0.45">
      <c r="C4575" s="29" t="s">
        <v>60</v>
      </c>
      <c r="D4575" s="29" t="s">
        <v>51</v>
      </c>
      <c r="F4575" t="s">
        <v>1365</v>
      </c>
      <c r="G4575" t="s">
        <v>1366</v>
      </c>
      <c r="H4575" t="s">
        <v>1225</v>
      </c>
      <c r="I4575" t="s">
        <v>225</v>
      </c>
      <c r="J4575" t="s">
        <v>1226</v>
      </c>
      <c r="K4575" t="s">
        <v>1219</v>
      </c>
      <c r="M4575" t="s">
        <v>228</v>
      </c>
      <c r="N4575" t="s">
        <v>259</v>
      </c>
      <c r="O4575">
        <v>5</v>
      </c>
      <c r="P4575" t="s">
        <v>257</v>
      </c>
      <c r="Q4575"/>
      <c r="R4575">
        <v>0.1</v>
      </c>
      <c r="S4575">
        <v>30</v>
      </c>
      <c r="T4575" t="s">
        <v>373</v>
      </c>
    </row>
    <row r="4576" spans="2:20" hidden="1" x14ac:dyDescent="0.45">
      <c r="C4576" s="29" t="s">
        <v>60</v>
      </c>
      <c r="D4576" s="29" t="s">
        <v>51</v>
      </c>
      <c r="F4576" t="s">
        <v>1365</v>
      </c>
      <c r="G4576" t="s">
        <v>1366</v>
      </c>
      <c r="H4576" t="s">
        <v>1225</v>
      </c>
      <c r="I4576" t="s">
        <v>225</v>
      </c>
      <c r="J4576" t="s">
        <v>1226</v>
      </c>
      <c r="K4576" t="s">
        <v>1219</v>
      </c>
      <c r="M4576" t="s">
        <v>228</v>
      </c>
      <c r="N4576" t="s">
        <v>233</v>
      </c>
      <c r="O4576">
        <v>0.19</v>
      </c>
      <c r="P4576" t="s">
        <v>234</v>
      </c>
      <c r="Q4576"/>
      <c r="R4576">
        <v>0.05</v>
      </c>
      <c r="S4576">
        <v>12</v>
      </c>
      <c r="T4576" t="s">
        <v>433</v>
      </c>
    </row>
    <row r="4577" spans="2:20" hidden="1" x14ac:dyDescent="0.45">
      <c r="B4577" s="29" t="s">
        <v>25</v>
      </c>
      <c r="C4577" s="29" t="s">
        <v>60</v>
      </c>
      <c r="D4577" s="29" t="s">
        <v>51</v>
      </c>
      <c r="F4577" t="s">
        <v>1365</v>
      </c>
      <c r="G4577" t="s">
        <v>1366</v>
      </c>
      <c r="H4577" t="s">
        <v>1217</v>
      </c>
      <c r="I4577" t="s">
        <v>225</v>
      </c>
      <c r="J4577" t="s">
        <v>1218</v>
      </c>
      <c r="K4577" t="s">
        <v>1219</v>
      </c>
      <c r="M4577" t="s">
        <v>228</v>
      </c>
      <c r="N4577" t="s">
        <v>25</v>
      </c>
      <c r="O4577">
        <v>570</v>
      </c>
      <c r="P4577" t="s">
        <v>237</v>
      </c>
      <c r="Q4577">
        <f>O4577/'Building Calcs'!$B$2</f>
        <v>6.0138183599340006E-4</v>
      </c>
      <c r="R4577">
        <v>50</v>
      </c>
      <c r="S4577">
        <v>4000</v>
      </c>
      <c r="T4577" t="s">
        <v>1230</v>
      </c>
    </row>
    <row r="4578" spans="2:20" hidden="1" x14ac:dyDescent="0.45">
      <c r="C4578" s="29" t="s">
        <v>60</v>
      </c>
      <c r="D4578" s="29" t="s">
        <v>51</v>
      </c>
      <c r="F4578" t="s">
        <v>1365</v>
      </c>
      <c r="G4578" t="s">
        <v>1366</v>
      </c>
      <c r="H4578" t="s">
        <v>1217</v>
      </c>
      <c r="I4578" t="s">
        <v>225</v>
      </c>
      <c r="J4578" t="s">
        <v>1218</v>
      </c>
      <c r="K4578" t="s">
        <v>1219</v>
      </c>
      <c r="M4578" t="s">
        <v>228</v>
      </c>
      <c r="N4578" t="s">
        <v>242</v>
      </c>
      <c r="O4578">
        <v>23</v>
      </c>
      <c r="P4578" t="s">
        <v>234</v>
      </c>
      <c r="Q4578"/>
      <c r="R4578">
        <v>1</v>
      </c>
      <c r="S4578">
        <v>100</v>
      </c>
      <c r="T4578" t="s">
        <v>1272</v>
      </c>
    </row>
    <row r="4579" spans="2:20" hidden="1" x14ac:dyDescent="0.45">
      <c r="B4579" s="29" t="s">
        <v>29</v>
      </c>
      <c r="C4579" s="29" t="s">
        <v>60</v>
      </c>
      <c r="D4579" s="29" t="s">
        <v>51</v>
      </c>
      <c r="F4579" t="s">
        <v>1365</v>
      </c>
      <c r="G4579" t="s">
        <v>1366</v>
      </c>
      <c r="H4579" t="s">
        <v>1217</v>
      </c>
      <c r="I4579" t="s">
        <v>225</v>
      </c>
      <c r="J4579" t="s">
        <v>1218</v>
      </c>
      <c r="K4579" t="s">
        <v>1219</v>
      </c>
      <c r="M4579" t="s">
        <v>228</v>
      </c>
      <c r="N4579" t="s">
        <v>29</v>
      </c>
      <c r="O4579">
        <v>11</v>
      </c>
      <c r="P4579" t="s">
        <v>237</v>
      </c>
      <c r="Q4579">
        <f>O4579/'Building Calcs'!$B$2</f>
        <v>1.160561437882E-5</v>
      </c>
      <c r="R4579">
        <v>8</v>
      </c>
      <c r="S4579">
        <v>40</v>
      </c>
      <c r="T4579" t="s">
        <v>1233</v>
      </c>
    </row>
    <row r="4580" spans="2:20" hidden="1" x14ac:dyDescent="0.45">
      <c r="B4580" s="29" t="s">
        <v>26</v>
      </c>
      <c r="C4580" s="29" t="s">
        <v>60</v>
      </c>
      <c r="D4580" s="29" t="s">
        <v>51</v>
      </c>
      <c r="F4580" t="s">
        <v>1365</v>
      </c>
      <c r="G4580" t="s">
        <v>1366</v>
      </c>
      <c r="H4580" t="s">
        <v>1217</v>
      </c>
      <c r="I4580" t="s">
        <v>225</v>
      </c>
      <c r="J4580" t="s">
        <v>1218</v>
      </c>
      <c r="K4580" t="s">
        <v>1219</v>
      </c>
      <c r="M4580" t="s">
        <v>228</v>
      </c>
      <c r="N4580" t="s">
        <v>26</v>
      </c>
      <c r="O4580">
        <v>91</v>
      </c>
      <c r="P4580" t="s">
        <v>237</v>
      </c>
      <c r="Q4580">
        <f>O4580/'Building Calcs'!$B$2</f>
        <v>9.601008258842E-5</v>
      </c>
      <c r="R4580">
        <v>20</v>
      </c>
      <c r="S4580">
        <v>120</v>
      </c>
      <c r="T4580" t="s">
        <v>1229</v>
      </c>
    </row>
    <row r="4581" spans="2:20" hidden="1" x14ac:dyDescent="0.45">
      <c r="C4581" s="29" t="s">
        <v>60</v>
      </c>
      <c r="D4581" s="29" t="s">
        <v>51</v>
      </c>
      <c r="F4581" t="s">
        <v>1365</v>
      </c>
      <c r="G4581" t="s">
        <v>1366</v>
      </c>
      <c r="H4581" t="s">
        <v>1225</v>
      </c>
      <c r="I4581" t="s">
        <v>225</v>
      </c>
      <c r="J4581" t="s">
        <v>1226</v>
      </c>
      <c r="K4581" t="s">
        <v>1219</v>
      </c>
      <c r="M4581" t="s">
        <v>228</v>
      </c>
      <c r="N4581" t="s">
        <v>242</v>
      </c>
      <c r="O4581">
        <v>23</v>
      </c>
      <c r="P4581" t="s">
        <v>234</v>
      </c>
      <c r="Q4581"/>
      <c r="R4581">
        <v>1</v>
      </c>
      <c r="S4581">
        <v>100</v>
      </c>
      <c r="T4581" t="s">
        <v>1272</v>
      </c>
    </row>
    <row r="4582" spans="2:20" hidden="1" x14ac:dyDescent="0.45">
      <c r="B4582" s="29" t="s">
        <v>30</v>
      </c>
      <c r="C4582" s="29" t="s">
        <v>60</v>
      </c>
      <c r="D4582" s="29" t="s">
        <v>51</v>
      </c>
      <c r="F4582" t="s">
        <v>1365</v>
      </c>
      <c r="G4582" t="s">
        <v>1366</v>
      </c>
      <c r="H4582" t="s">
        <v>1217</v>
      </c>
      <c r="I4582" t="s">
        <v>225</v>
      </c>
      <c r="J4582" t="s">
        <v>1218</v>
      </c>
      <c r="K4582" t="s">
        <v>1219</v>
      </c>
      <c r="M4582" t="s">
        <v>228</v>
      </c>
      <c r="N4582" t="s">
        <v>30</v>
      </c>
      <c r="O4582">
        <v>28</v>
      </c>
      <c r="P4582" t="s">
        <v>229</v>
      </c>
      <c r="Q4582"/>
      <c r="R4582">
        <v>11</v>
      </c>
      <c r="S4582">
        <v>39</v>
      </c>
      <c r="T4582" t="s">
        <v>1231</v>
      </c>
    </row>
    <row r="4583" spans="2:20" hidden="1" x14ac:dyDescent="0.45">
      <c r="C4583" s="29" t="s">
        <v>60</v>
      </c>
      <c r="D4583" s="29" t="s">
        <v>51</v>
      </c>
      <c r="F4583" t="s">
        <v>1365</v>
      </c>
      <c r="G4583" t="s">
        <v>1366</v>
      </c>
      <c r="H4583" t="s">
        <v>1217</v>
      </c>
      <c r="I4583" t="s">
        <v>225</v>
      </c>
      <c r="J4583" t="s">
        <v>1218</v>
      </c>
      <c r="K4583" t="s">
        <v>1219</v>
      </c>
      <c r="M4583" t="s">
        <v>228</v>
      </c>
      <c r="N4583" t="s">
        <v>264</v>
      </c>
      <c r="O4583">
        <v>10</v>
      </c>
      <c r="P4583" t="s">
        <v>234</v>
      </c>
      <c r="Q4583"/>
      <c r="R4583">
        <v>5</v>
      </c>
      <c r="S4583">
        <v>20</v>
      </c>
      <c r="T4583" t="s">
        <v>348</v>
      </c>
    </row>
    <row r="4584" spans="2:20" hidden="1" x14ac:dyDescent="0.45">
      <c r="C4584" s="29" t="s">
        <v>60</v>
      </c>
      <c r="D4584" s="29" t="s">
        <v>51</v>
      </c>
      <c r="F4584" t="s">
        <v>1365</v>
      </c>
      <c r="G4584" t="s">
        <v>1366</v>
      </c>
      <c r="H4584" t="s">
        <v>1217</v>
      </c>
      <c r="I4584" t="s">
        <v>225</v>
      </c>
      <c r="J4584" t="s">
        <v>1218</v>
      </c>
      <c r="K4584" t="s">
        <v>1219</v>
      </c>
      <c r="M4584" t="s">
        <v>228</v>
      </c>
      <c r="N4584" t="s">
        <v>249</v>
      </c>
      <c r="O4584">
        <v>16</v>
      </c>
      <c r="P4584" t="s">
        <v>234</v>
      </c>
      <c r="Q4584"/>
      <c r="R4584">
        <v>8</v>
      </c>
      <c r="S4584">
        <v>32</v>
      </c>
      <c r="T4584" t="s">
        <v>348</v>
      </c>
    </row>
    <row r="4585" spans="2:20" hidden="1" x14ac:dyDescent="0.45">
      <c r="C4585" s="29" t="s">
        <v>60</v>
      </c>
      <c r="D4585" s="29" t="s">
        <v>51</v>
      </c>
      <c r="F4585" t="s">
        <v>1365</v>
      </c>
      <c r="G4585" t="s">
        <v>1366</v>
      </c>
      <c r="H4585" t="s">
        <v>1217</v>
      </c>
      <c r="I4585" t="s">
        <v>225</v>
      </c>
      <c r="J4585" t="s">
        <v>1218</v>
      </c>
      <c r="K4585" t="s">
        <v>1219</v>
      </c>
      <c r="M4585" t="s">
        <v>228</v>
      </c>
      <c r="N4585" t="s">
        <v>249</v>
      </c>
      <c r="O4585">
        <v>16</v>
      </c>
      <c r="P4585" t="s">
        <v>234</v>
      </c>
      <c r="Q4585"/>
      <c r="R4585">
        <v>8</v>
      </c>
      <c r="S4585">
        <v>32</v>
      </c>
      <c r="T4585" t="s">
        <v>348</v>
      </c>
    </row>
    <row r="4586" spans="2:20" hidden="1" x14ac:dyDescent="0.45">
      <c r="C4586" s="29" t="s">
        <v>60</v>
      </c>
      <c r="D4586" s="29" t="s">
        <v>51</v>
      </c>
      <c r="F4586" t="s">
        <v>1365</v>
      </c>
      <c r="G4586" t="s">
        <v>1366</v>
      </c>
      <c r="H4586" t="s">
        <v>1225</v>
      </c>
      <c r="I4586" t="s">
        <v>225</v>
      </c>
      <c r="J4586" t="s">
        <v>1226</v>
      </c>
      <c r="K4586" t="s">
        <v>1219</v>
      </c>
      <c r="M4586" t="s">
        <v>228</v>
      </c>
      <c r="N4586" t="s">
        <v>246</v>
      </c>
      <c r="O4586">
        <v>100</v>
      </c>
      <c r="P4586" t="s">
        <v>247</v>
      </c>
      <c r="Q4586"/>
      <c r="R4586">
        <v>30</v>
      </c>
      <c r="S4586">
        <v>500</v>
      </c>
      <c r="T4586" t="s">
        <v>376</v>
      </c>
    </row>
    <row r="4587" spans="2:20" hidden="1" x14ac:dyDescent="0.45">
      <c r="C4587" s="29" t="s">
        <v>60</v>
      </c>
      <c r="D4587" s="29" t="s">
        <v>51</v>
      </c>
      <c r="F4587" t="s">
        <v>1365</v>
      </c>
      <c r="G4587" t="s">
        <v>1366</v>
      </c>
      <c r="H4587" t="s">
        <v>1225</v>
      </c>
      <c r="I4587" t="s">
        <v>225</v>
      </c>
      <c r="J4587" t="s">
        <v>1226</v>
      </c>
      <c r="K4587" t="s">
        <v>1219</v>
      </c>
      <c r="M4587" t="s">
        <v>228</v>
      </c>
      <c r="N4587" t="s">
        <v>249</v>
      </c>
      <c r="O4587">
        <v>16</v>
      </c>
      <c r="P4587" t="s">
        <v>234</v>
      </c>
      <c r="Q4587"/>
      <c r="R4587">
        <v>8</v>
      </c>
      <c r="S4587">
        <v>32</v>
      </c>
      <c r="T4587" t="s">
        <v>348</v>
      </c>
    </row>
    <row r="4588" spans="2:20" hidden="1" x14ac:dyDescent="0.45">
      <c r="C4588" s="29" t="s">
        <v>60</v>
      </c>
      <c r="D4588" s="29" t="s">
        <v>51</v>
      </c>
      <c r="F4588" t="s">
        <v>1365</v>
      </c>
      <c r="G4588" t="s">
        <v>1366</v>
      </c>
      <c r="H4588" t="s">
        <v>1225</v>
      </c>
      <c r="I4588" t="s">
        <v>225</v>
      </c>
      <c r="J4588" t="s">
        <v>1226</v>
      </c>
      <c r="K4588" t="s">
        <v>1219</v>
      </c>
      <c r="M4588" t="s">
        <v>228</v>
      </c>
      <c r="N4588" t="s">
        <v>249</v>
      </c>
      <c r="O4588">
        <v>16</v>
      </c>
      <c r="P4588" t="s">
        <v>234</v>
      </c>
      <c r="Q4588"/>
      <c r="R4588">
        <v>8</v>
      </c>
      <c r="S4588">
        <v>32</v>
      </c>
      <c r="T4588" t="s">
        <v>348</v>
      </c>
    </row>
    <row r="4589" spans="2:20" hidden="1" x14ac:dyDescent="0.45">
      <c r="C4589" s="29" t="s">
        <v>60</v>
      </c>
      <c r="D4589" s="29" t="s">
        <v>51</v>
      </c>
      <c r="F4589" t="s">
        <v>1365</v>
      </c>
      <c r="G4589" t="s">
        <v>1366</v>
      </c>
      <c r="H4589" t="s">
        <v>1225</v>
      </c>
      <c r="I4589" t="s">
        <v>225</v>
      </c>
      <c r="J4589" t="s">
        <v>1226</v>
      </c>
      <c r="K4589" t="s">
        <v>1219</v>
      </c>
      <c r="M4589" t="s">
        <v>228</v>
      </c>
      <c r="N4589" t="s">
        <v>358</v>
      </c>
      <c r="O4589">
        <v>5</v>
      </c>
      <c r="P4589" t="s">
        <v>234</v>
      </c>
      <c r="Q4589"/>
      <c r="R4589">
        <v>2</v>
      </c>
      <c r="S4589">
        <v>10</v>
      </c>
      <c r="T4589" t="s">
        <v>348</v>
      </c>
    </row>
    <row r="4590" spans="2:20" hidden="1" x14ac:dyDescent="0.45">
      <c r="C4590" s="29" t="s">
        <v>60</v>
      </c>
      <c r="D4590" s="29" t="s">
        <v>51</v>
      </c>
      <c r="F4590" t="s">
        <v>1365</v>
      </c>
      <c r="G4590" t="s">
        <v>1366</v>
      </c>
      <c r="H4590" t="s">
        <v>1225</v>
      </c>
      <c r="I4590" t="s">
        <v>225</v>
      </c>
      <c r="J4590" t="s">
        <v>1226</v>
      </c>
      <c r="K4590" t="s">
        <v>1219</v>
      </c>
      <c r="M4590" t="s">
        <v>228</v>
      </c>
      <c r="N4590" t="s">
        <v>265</v>
      </c>
      <c r="O4590">
        <v>6</v>
      </c>
      <c r="P4590" t="s">
        <v>234</v>
      </c>
      <c r="Q4590"/>
      <c r="R4590">
        <v>4</v>
      </c>
      <c r="S4590">
        <v>89</v>
      </c>
      <c r="T4590" t="s">
        <v>1220</v>
      </c>
    </row>
    <row r="4591" spans="2:20" hidden="1" x14ac:dyDescent="0.45">
      <c r="C4591" s="29" t="s">
        <v>60</v>
      </c>
      <c r="D4591" s="29" t="s">
        <v>46</v>
      </c>
      <c r="F4591" t="s">
        <v>1365</v>
      </c>
      <c r="G4591" t="s">
        <v>1366</v>
      </c>
      <c r="H4591" t="s">
        <v>1253</v>
      </c>
      <c r="I4591" t="s">
        <v>225</v>
      </c>
      <c r="J4591" t="s">
        <v>1232</v>
      </c>
      <c r="K4591" t="s">
        <v>18</v>
      </c>
      <c r="M4591" t="s">
        <v>228</v>
      </c>
      <c r="N4591" t="s">
        <v>262</v>
      </c>
      <c r="O4591">
        <v>0.1</v>
      </c>
      <c r="P4591" t="s">
        <v>234</v>
      </c>
      <c r="Q4591"/>
      <c r="R4591">
        <v>1.2999999999999999E-3</v>
      </c>
      <c r="S4591">
        <v>0.68</v>
      </c>
      <c r="T4591" t="s">
        <v>1241</v>
      </c>
    </row>
    <row r="4592" spans="2:20" hidden="1" x14ac:dyDescent="0.45">
      <c r="C4592" s="29" t="s">
        <v>60</v>
      </c>
      <c r="D4592" s="29" t="s">
        <v>51</v>
      </c>
      <c r="F4592" t="s">
        <v>1365</v>
      </c>
      <c r="G4592" t="s">
        <v>1366</v>
      </c>
      <c r="H4592" t="s">
        <v>1225</v>
      </c>
      <c r="I4592" t="s">
        <v>225</v>
      </c>
      <c r="J4592" t="s">
        <v>1226</v>
      </c>
      <c r="K4592" t="s">
        <v>1219</v>
      </c>
      <c r="M4592" t="s">
        <v>228</v>
      </c>
      <c r="N4592" t="s">
        <v>279</v>
      </c>
      <c r="O4592">
        <v>2</v>
      </c>
      <c r="P4592" t="s">
        <v>234</v>
      </c>
      <c r="Q4592"/>
      <c r="R4592">
        <v>0.5</v>
      </c>
      <c r="S4592">
        <v>16</v>
      </c>
      <c r="T4592" t="s">
        <v>1228</v>
      </c>
    </row>
    <row r="4593" spans="2:20" hidden="1" x14ac:dyDescent="0.45">
      <c r="B4593" s="29" t="s">
        <v>24</v>
      </c>
      <c r="C4593" s="29" t="s">
        <v>60</v>
      </c>
      <c r="D4593" s="29" t="s">
        <v>196</v>
      </c>
      <c r="F4593" t="s">
        <v>1365</v>
      </c>
      <c r="G4593" t="s">
        <v>1366</v>
      </c>
      <c r="H4593" t="s">
        <v>450</v>
      </c>
      <c r="I4593" t="s">
        <v>225</v>
      </c>
      <c r="J4593" t="s">
        <v>1273</v>
      </c>
      <c r="K4593" t="s">
        <v>1274</v>
      </c>
      <c r="M4593" t="s">
        <v>228</v>
      </c>
      <c r="N4593" t="s">
        <v>261</v>
      </c>
      <c r="O4593">
        <v>5</v>
      </c>
      <c r="P4593" t="s">
        <v>237</v>
      </c>
      <c r="Q4593">
        <f>O4593/'Building Calcs'!$B$2</f>
        <v>5.2752792630999998E-6</v>
      </c>
      <c r="R4593">
        <v>2</v>
      </c>
      <c r="S4593">
        <v>15</v>
      </c>
      <c r="T4593" t="s">
        <v>377</v>
      </c>
    </row>
    <row r="4594" spans="2:20" hidden="1" x14ac:dyDescent="0.45">
      <c r="C4594" s="29" t="s">
        <v>60</v>
      </c>
      <c r="D4594" s="29" t="s">
        <v>196</v>
      </c>
      <c r="F4594" t="s">
        <v>1365</v>
      </c>
      <c r="G4594" t="s">
        <v>1366</v>
      </c>
      <c r="H4594" t="s">
        <v>450</v>
      </c>
      <c r="I4594" t="s">
        <v>225</v>
      </c>
      <c r="J4594" t="s">
        <v>1273</v>
      </c>
      <c r="K4594" t="s">
        <v>1274</v>
      </c>
      <c r="M4594" t="s">
        <v>228</v>
      </c>
      <c r="N4594" t="s">
        <v>265</v>
      </c>
      <c r="O4594">
        <v>3</v>
      </c>
      <c r="P4594" t="s">
        <v>234</v>
      </c>
      <c r="Q4594"/>
      <c r="R4594">
        <v>0.75</v>
      </c>
      <c r="S4594">
        <v>6</v>
      </c>
      <c r="T4594" t="s">
        <v>377</v>
      </c>
    </row>
    <row r="4595" spans="2:20" hidden="1" x14ac:dyDescent="0.45">
      <c r="B4595" s="29" t="s">
        <v>26</v>
      </c>
      <c r="C4595" s="29" t="s">
        <v>60</v>
      </c>
      <c r="D4595" s="29" t="s">
        <v>196</v>
      </c>
      <c r="F4595" t="s">
        <v>1365</v>
      </c>
      <c r="G4595" t="s">
        <v>1366</v>
      </c>
      <c r="H4595" t="s">
        <v>450</v>
      </c>
      <c r="I4595" t="s">
        <v>225</v>
      </c>
      <c r="J4595" t="s">
        <v>1273</v>
      </c>
      <c r="K4595" t="s">
        <v>1274</v>
      </c>
      <c r="M4595" t="s">
        <v>228</v>
      </c>
      <c r="N4595" t="s">
        <v>26</v>
      </c>
      <c r="O4595">
        <v>100</v>
      </c>
      <c r="P4595" t="s">
        <v>237</v>
      </c>
      <c r="Q4595">
        <f>O4595/'Building Calcs'!$B$2</f>
        <v>1.0550558526200001E-4</v>
      </c>
      <c r="R4595">
        <v>50</v>
      </c>
      <c r="S4595">
        <v>100</v>
      </c>
      <c r="T4595" t="s">
        <v>377</v>
      </c>
    </row>
    <row r="4596" spans="2:20" hidden="1" x14ac:dyDescent="0.45">
      <c r="B4596" s="29" t="s">
        <v>43</v>
      </c>
      <c r="C4596" s="29" t="s">
        <v>60</v>
      </c>
      <c r="D4596" s="29" t="s">
        <v>196</v>
      </c>
      <c r="F4596" t="s">
        <v>1365</v>
      </c>
      <c r="G4596" t="s">
        <v>1366</v>
      </c>
      <c r="H4596" t="s">
        <v>450</v>
      </c>
      <c r="I4596" t="s">
        <v>225</v>
      </c>
      <c r="J4596" t="s">
        <v>1273</v>
      </c>
      <c r="K4596" t="s">
        <v>1274</v>
      </c>
      <c r="M4596" t="s">
        <v>228</v>
      </c>
      <c r="N4596" t="s">
        <v>28</v>
      </c>
      <c r="O4596">
        <v>30</v>
      </c>
      <c r="P4596" t="s">
        <v>237</v>
      </c>
      <c r="Q4596">
        <f>O4596/'Building Calcs'!$B$2</f>
        <v>3.1651675578599999E-5</v>
      </c>
      <c r="R4596">
        <v>7.5</v>
      </c>
      <c r="S4596">
        <v>60</v>
      </c>
      <c r="T4596" t="s">
        <v>377</v>
      </c>
    </row>
    <row r="4597" spans="2:20" hidden="1" x14ac:dyDescent="0.45">
      <c r="C4597" s="29" t="s">
        <v>60</v>
      </c>
      <c r="D4597" s="29" t="s">
        <v>196</v>
      </c>
      <c r="F4597" t="s">
        <v>1365</v>
      </c>
      <c r="G4597" t="s">
        <v>1366</v>
      </c>
      <c r="H4597" t="s">
        <v>450</v>
      </c>
      <c r="I4597" t="s">
        <v>225</v>
      </c>
      <c r="J4597" t="s">
        <v>1273</v>
      </c>
      <c r="K4597" t="s">
        <v>1274</v>
      </c>
      <c r="M4597" t="s">
        <v>228</v>
      </c>
      <c r="N4597" t="s">
        <v>272</v>
      </c>
      <c r="O4597">
        <v>1</v>
      </c>
      <c r="P4597" t="s">
        <v>234</v>
      </c>
      <c r="Q4597"/>
      <c r="R4597">
        <v>0.5</v>
      </c>
      <c r="S4597">
        <v>2</v>
      </c>
      <c r="T4597" t="s">
        <v>377</v>
      </c>
    </row>
    <row r="4598" spans="2:20" hidden="1" x14ac:dyDescent="0.45">
      <c r="C4598" s="29" t="s">
        <v>60</v>
      </c>
      <c r="D4598" s="29" t="s">
        <v>51</v>
      </c>
      <c r="F4598" t="s">
        <v>1365</v>
      </c>
      <c r="G4598" t="s">
        <v>1366</v>
      </c>
      <c r="H4598" t="s">
        <v>1270</v>
      </c>
      <c r="I4598" t="s">
        <v>225</v>
      </c>
      <c r="J4598" t="s">
        <v>1271</v>
      </c>
      <c r="K4598" t="s">
        <v>1219</v>
      </c>
      <c r="M4598" t="s">
        <v>228</v>
      </c>
      <c r="N4598" t="s">
        <v>246</v>
      </c>
      <c r="O4598">
        <v>100</v>
      </c>
      <c r="P4598" t="s">
        <v>247</v>
      </c>
      <c r="Q4598"/>
      <c r="R4598">
        <v>30</v>
      </c>
      <c r="S4598">
        <v>500</v>
      </c>
      <c r="T4598" t="s">
        <v>376</v>
      </c>
    </row>
    <row r="4599" spans="2:20" hidden="1" x14ac:dyDescent="0.45">
      <c r="C4599" s="29" t="s">
        <v>60</v>
      </c>
      <c r="D4599" s="29" t="s">
        <v>51</v>
      </c>
      <c r="F4599" t="s">
        <v>1365</v>
      </c>
      <c r="G4599" t="s">
        <v>1366</v>
      </c>
      <c r="H4599" t="s">
        <v>1270</v>
      </c>
      <c r="I4599" t="s">
        <v>225</v>
      </c>
      <c r="J4599" t="s">
        <v>1271</v>
      </c>
      <c r="K4599" t="s">
        <v>1219</v>
      </c>
      <c r="M4599" t="s">
        <v>228</v>
      </c>
      <c r="N4599" t="s">
        <v>303</v>
      </c>
      <c r="O4599">
        <v>0.5</v>
      </c>
      <c r="P4599" t="s">
        <v>234</v>
      </c>
      <c r="Q4599"/>
      <c r="R4599">
        <v>0.25</v>
      </c>
      <c r="S4599">
        <v>1.1000000000000001</v>
      </c>
      <c r="T4599" t="s">
        <v>350</v>
      </c>
    </row>
    <row r="4600" spans="2:20" hidden="1" x14ac:dyDescent="0.45">
      <c r="C4600" s="29" t="s">
        <v>60</v>
      </c>
      <c r="D4600" s="29" t="s">
        <v>51</v>
      </c>
      <c r="F4600" t="s">
        <v>1365</v>
      </c>
      <c r="G4600" t="s">
        <v>1366</v>
      </c>
      <c r="H4600" t="s">
        <v>1270</v>
      </c>
      <c r="I4600" t="s">
        <v>225</v>
      </c>
      <c r="J4600" t="s">
        <v>1271</v>
      </c>
      <c r="K4600" t="s">
        <v>1219</v>
      </c>
      <c r="M4600" t="s">
        <v>228</v>
      </c>
      <c r="N4600" t="s">
        <v>291</v>
      </c>
      <c r="O4600">
        <v>7.0000000000000001E-3</v>
      </c>
      <c r="P4600" t="s">
        <v>257</v>
      </c>
      <c r="Q4600"/>
      <c r="R4600">
        <v>6.9999999999999999E-4</v>
      </c>
      <c r="S4600">
        <v>7.0000000000000007E-2</v>
      </c>
      <c r="T4600" t="s">
        <v>376</v>
      </c>
    </row>
    <row r="4601" spans="2:20" hidden="1" x14ac:dyDescent="0.45">
      <c r="C4601" s="29" t="s">
        <v>60</v>
      </c>
      <c r="D4601" s="29" t="s">
        <v>51</v>
      </c>
      <c r="F4601" t="s">
        <v>1365</v>
      </c>
      <c r="G4601" t="s">
        <v>1366</v>
      </c>
      <c r="H4601" t="s">
        <v>1270</v>
      </c>
      <c r="I4601" t="s">
        <v>225</v>
      </c>
      <c r="J4601" t="s">
        <v>1271</v>
      </c>
      <c r="K4601" t="s">
        <v>1219</v>
      </c>
      <c r="M4601" t="s">
        <v>228</v>
      </c>
      <c r="N4601" t="s">
        <v>267</v>
      </c>
      <c r="O4601">
        <v>512</v>
      </c>
      <c r="P4601" t="s">
        <v>234</v>
      </c>
      <c r="Q4601"/>
      <c r="R4601">
        <v>80</v>
      </c>
      <c r="S4601">
        <v>1300</v>
      </c>
      <c r="T4601" t="s">
        <v>1220</v>
      </c>
    </row>
    <row r="4602" spans="2:20" hidden="1" x14ac:dyDescent="0.45">
      <c r="B4602" s="29" t="s">
        <v>24</v>
      </c>
      <c r="C4602" s="29" t="s">
        <v>60</v>
      </c>
      <c r="D4602" s="29" t="s">
        <v>51</v>
      </c>
      <c r="F4602" t="s">
        <v>1365</v>
      </c>
      <c r="G4602" t="s">
        <v>1366</v>
      </c>
      <c r="H4602" t="s">
        <v>1270</v>
      </c>
      <c r="I4602" t="s">
        <v>225</v>
      </c>
      <c r="J4602" t="s">
        <v>1271</v>
      </c>
      <c r="K4602" t="s">
        <v>1219</v>
      </c>
      <c r="M4602" t="s">
        <v>228</v>
      </c>
      <c r="N4602" t="s">
        <v>261</v>
      </c>
      <c r="O4602">
        <v>12</v>
      </c>
      <c r="P4602" t="s">
        <v>237</v>
      </c>
      <c r="Q4602">
        <f>O4602/'Building Calcs'!$B$2</f>
        <v>1.2660670231440001E-5</v>
      </c>
      <c r="R4602">
        <v>5</v>
      </c>
      <c r="S4602">
        <v>300</v>
      </c>
      <c r="T4602" t="s">
        <v>1335</v>
      </c>
    </row>
    <row r="4603" spans="2:20" hidden="1" x14ac:dyDescent="0.45">
      <c r="C4603" s="29" t="s">
        <v>60</v>
      </c>
      <c r="D4603" s="29" t="s">
        <v>51</v>
      </c>
      <c r="F4603" t="s">
        <v>1365</v>
      </c>
      <c r="G4603" t="s">
        <v>1366</v>
      </c>
      <c r="H4603" t="s">
        <v>1270</v>
      </c>
      <c r="I4603" t="s">
        <v>225</v>
      </c>
      <c r="J4603" t="s">
        <v>1271</v>
      </c>
      <c r="K4603" t="s">
        <v>1219</v>
      </c>
      <c r="M4603" t="s">
        <v>228</v>
      </c>
      <c r="N4603" t="s">
        <v>272</v>
      </c>
      <c r="O4603">
        <v>4</v>
      </c>
      <c r="P4603" t="s">
        <v>234</v>
      </c>
      <c r="Q4603"/>
      <c r="R4603">
        <v>2</v>
      </c>
      <c r="S4603">
        <v>8</v>
      </c>
      <c r="T4603" t="s">
        <v>348</v>
      </c>
    </row>
    <row r="4604" spans="2:20" hidden="1" x14ac:dyDescent="0.45">
      <c r="C4604" s="29" t="s">
        <v>60</v>
      </c>
      <c r="D4604" s="29" t="s">
        <v>51</v>
      </c>
      <c r="F4604" t="s">
        <v>1365</v>
      </c>
      <c r="G4604" t="s">
        <v>1366</v>
      </c>
      <c r="H4604" t="s">
        <v>1270</v>
      </c>
      <c r="I4604" t="s">
        <v>225</v>
      </c>
      <c r="J4604" t="s">
        <v>1271</v>
      </c>
      <c r="K4604" t="s">
        <v>1219</v>
      </c>
      <c r="M4604" t="s">
        <v>228</v>
      </c>
      <c r="N4604" t="s">
        <v>240</v>
      </c>
      <c r="O4604">
        <v>27</v>
      </c>
      <c r="P4604" t="s">
        <v>234</v>
      </c>
      <c r="Q4604"/>
      <c r="R4604">
        <v>0.5</v>
      </c>
      <c r="S4604">
        <v>118</v>
      </c>
      <c r="T4604" t="s">
        <v>1220</v>
      </c>
    </row>
    <row r="4605" spans="2:20" hidden="1" x14ac:dyDescent="0.45">
      <c r="C4605" s="29" t="s">
        <v>60</v>
      </c>
      <c r="D4605" s="29" t="s">
        <v>51</v>
      </c>
      <c r="F4605" t="s">
        <v>1365</v>
      </c>
      <c r="G4605" t="s">
        <v>1366</v>
      </c>
      <c r="H4605" t="s">
        <v>1270</v>
      </c>
      <c r="I4605" t="s">
        <v>225</v>
      </c>
      <c r="J4605" t="s">
        <v>1271</v>
      </c>
      <c r="K4605" t="s">
        <v>1219</v>
      </c>
      <c r="M4605" t="s">
        <v>228</v>
      </c>
      <c r="N4605" t="s">
        <v>279</v>
      </c>
      <c r="O4605">
        <v>2</v>
      </c>
      <c r="P4605" t="s">
        <v>234</v>
      </c>
      <c r="Q4605"/>
      <c r="R4605">
        <v>0.5</v>
      </c>
      <c r="S4605">
        <v>16</v>
      </c>
      <c r="T4605" t="s">
        <v>1228</v>
      </c>
    </row>
    <row r="4606" spans="2:20" hidden="1" x14ac:dyDescent="0.45">
      <c r="C4606" s="29" t="s">
        <v>60</v>
      </c>
      <c r="D4606" s="29" t="s">
        <v>51</v>
      </c>
      <c r="F4606" t="s">
        <v>1365</v>
      </c>
      <c r="G4606" t="s">
        <v>1366</v>
      </c>
      <c r="H4606" t="s">
        <v>1249</v>
      </c>
      <c r="I4606" t="s">
        <v>225</v>
      </c>
      <c r="J4606" t="s">
        <v>1250</v>
      </c>
      <c r="K4606" t="s">
        <v>1219</v>
      </c>
      <c r="M4606" t="s">
        <v>228</v>
      </c>
      <c r="N4606" t="s">
        <v>240</v>
      </c>
      <c r="O4606">
        <v>27</v>
      </c>
      <c r="P4606" t="s">
        <v>234</v>
      </c>
      <c r="Q4606"/>
      <c r="R4606">
        <v>0.5</v>
      </c>
      <c r="S4606">
        <v>118</v>
      </c>
      <c r="T4606" t="s">
        <v>1220</v>
      </c>
    </row>
    <row r="4607" spans="2:20" hidden="1" x14ac:dyDescent="0.45">
      <c r="C4607" s="29" t="s">
        <v>60</v>
      </c>
      <c r="D4607" s="29" t="s">
        <v>51</v>
      </c>
      <c r="F4607" t="s">
        <v>1365</v>
      </c>
      <c r="G4607" t="s">
        <v>1366</v>
      </c>
      <c r="H4607" t="s">
        <v>1249</v>
      </c>
      <c r="I4607" t="s">
        <v>225</v>
      </c>
      <c r="J4607" t="s">
        <v>1250</v>
      </c>
      <c r="K4607" t="s">
        <v>1219</v>
      </c>
      <c r="M4607" t="s">
        <v>228</v>
      </c>
      <c r="N4607" t="s">
        <v>291</v>
      </c>
      <c r="O4607">
        <v>0.03</v>
      </c>
      <c r="P4607" t="s">
        <v>257</v>
      </c>
      <c r="Q4607"/>
      <c r="R4607">
        <v>6.0000000000000001E-3</v>
      </c>
      <c r="S4607">
        <v>0.3</v>
      </c>
      <c r="T4607" t="s">
        <v>376</v>
      </c>
    </row>
    <row r="4608" spans="2:20" hidden="1" x14ac:dyDescent="0.45">
      <c r="C4608" s="29" t="s">
        <v>60</v>
      </c>
      <c r="D4608" s="29" t="s">
        <v>51</v>
      </c>
      <c r="F4608" t="s">
        <v>1365</v>
      </c>
      <c r="G4608" t="s">
        <v>1366</v>
      </c>
      <c r="H4608" t="s">
        <v>1249</v>
      </c>
      <c r="I4608" t="s">
        <v>225</v>
      </c>
      <c r="J4608" t="s">
        <v>1250</v>
      </c>
      <c r="K4608" t="s">
        <v>1219</v>
      </c>
      <c r="M4608" t="s">
        <v>228</v>
      </c>
      <c r="N4608" t="s">
        <v>249</v>
      </c>
      <c r="O4608">
        <v>16</v>
      </c>
      <c r="P4608" t="s">
        <v>234</v>
      </c>
      <c r="Q4608"/>
      <c r="R4608">
        <v>8</v>
      </c>
      <c r="S4608">
        <v>32</v>
      </c>
      <c r="T4608" t="s">
        <v>348</v>
      </c>
    </row>
    <row r="4609" spans="2:20" hidden="1" x14ac:dyDescent="0.45">
      <c r="C4609" s="29" t="s">
        <v>60</v>
      </c>
      <c r="D4609" s="29" t="s">
        <v>51</v>
      </c>
      <c r="F4609" t="s">
        <v>1365</v>
      </c>
      <c r="G4609" t="s">
        <v>1366</v>
      </c>
      <c r="H4609" t="s">
        <v>1270</v>
      </c>
      <c r="I4609" t="s">
        <v>225</v>
      </c>
      <c r="J4609" t="s">
        <v>1271</v>
      </c>
      <c r="K4609" t="s">
        <v>1219</v>
      </c>
      <c r="M4609" t="s">
        <v>228</v>
      </c>
      <c r="N4609" t="s">
        <v>242</v>
      </c>
      <c r="O4609">
        <v>23</v>
      </c>
      <c r="P4609" t="s">
        <v>234</v>
      </c>
      <c r="Q4609"/>
      <c r="R4609">
        <v>1</v>
      </c>
      <c r="S4609">
        <v>100</v>
      </c>
      <c r="T4609" t="s">
        <v>1272</v>
      </c>
    </row>
    <row r="4610" spans="2:20" hidden="1" x14ac:dyDescent="0.45">
      <c r="C4610" s="29" t="s">
        <v>60</v>
      </c>
      <c r="D4610" s="29" t="s">
        <v>51</v>
      </c>
      <c r="F4610" t="s">
        <v>1365</v>
      </c>
      <c r="G4610" t="s">
        <v>1366</v>
      </c>
      <c r="H4610" t="s">
        <v>1249</v>
      </c>
      <c r="I4610" t="s">
        <v>225</v>
      </c>
      <c r="J4610" t="s">
        <v>1250</v>
      </c>
      <c r="K4610" t="s">
        <v>1219</v>
      </c>
      <c r="M4610" t="s">
        <v>228</v>
      </c>
      <c r="N4610" t="s">
        <v>253</v>
      </c>
      <c r="O4610">
        <v>13</v>
      </c>
      <c r="P4610" t="s">
        <v>234</v>
      </c>
      <c r="Q4610"/>
      <c r="R4610">
        <v>0.5</v>
      </c>
      <c r="S4610">
        <v>87</v>
      </c>
      <c r="T4610" t="s">
        <v>1228</v>
      </c>
    </row>
    <row r="4611" spans="2:20" hidden="1" x14ac:dyDescent="0.45">
      <c r="C4611" s="29" t="s">
        <v>60</v>
      </c>
      <c r="D4611" s="29" t="s">
        <v>196</v>
      </c>
      <c r="F4611" t="s">
        <v>1365</v>
      </c>
      <c r="G4611" t="s">
        <v>1366</v>
      </c>
      <c r="H4611" t="s">
        <v>450</v>
      </c>
      <c r="I4611" t="s">
        <v>225</v>
      </c>
      <c r="J4611" t="s">
        <v>1273</v>
      </c>
      <c r="K4611" t="s">
        <v>1274</v>
      </c>
      <c r="M4611" t="s">
        <v>228</v>
      </c>
      <c r="N4611" t="s">
        <v>264</v>
      </c>
      <c r="O4611">
        <v>1</v>
      </c>
      <c r="P4611" t="s">
        <v>234</v>
      </c>
      <c r="Q4611"/>
      <c r="R4611">
        <v>0.5</v>
      </c>
      <c r="S4611">
        <v>2</v>
      </c>
      <c r="T4611" t="s">
        <v>377</v>
      </c>
    </row>
    <row r="4612" spans="2:20" hidden="1" x14ac:dyDescent="0.45">
      <c r="C4612" s="29" t="s">
        <v>60</v>
      </c>
      <c r="D4612" s="29" t="s">
        <v>51</v>
      </c>
      <c r="F4612" t="s">
        <v>1365</v>
      </c>
      <c r="G4612" t="s">
        <v>1366</v>
      </c>
      <c r="H4612" t="s">
        <v>1249</v>
      </c>
      <c r="I4612" t="s">
        <v>225</v>
      </c>
      <c r="J4612" t="s">
        <v>1250</v>
      </c>
      <c r="K4612" t="s">
        <v>1219</v>
      </c>
      <c r="M4612" t="s">
        <v>228</v>
      </c>
      <c r="N4612" t="s">
        <v>400</v>
      </c>
      <c r="O4612">
        <v>37</v>
      </c>
      <c r="P4612" t="s">
        <v>237</v>
      </c>
      <c r="Q4612"/>
      <c r="R4612">
        <v>18</v>
      </c>
      <c r="S4612">
        <v>74</v>
      </c>
      <c r="T4612" t="s">
        <v>1259</v>
      </c>
    </row>
    <row r="4613" spans="2:20" hidden="1" x14ac:dyDescent="0.45">
      <c r="C4613" s="29" t="s">
        <v>60</v>
      </c>
      <c r="D4613" s="29" t="s">
        <v>51</v>
      </c>
      <c r="F4613" t="s">
        <v>1365</v>
      </c>
      <c r="G4613" t="s">
        <v>1366</v>
      </c>
      <c r="H4613" t="s">
        <v>1249</v>
      </c>
      <c r="I4613" t="s">
        <v>225</v>
      </c>
      <c r="J4613" t="s">
        <v>1250</v>
      </c>
      <c r="K4613" t="s">
        <v>1219</v>
      </c>
      <c r="M4613" t="s">
        <v>228</v>
      </c>
      <c r="N4613" t="s">
        <v>265</v>
      </c>
      <c r="O4613">
        <v>6</v>
      </c>
      <c r="P4613" t="s">
        <v>234</v>
      </c>
      <c r="Q4613"/>
      <c r="R4613">
        <v>4</v>
      </c>
      <c r="S4613">
        <v>89</v>
      </c>
      <c r="T4613" t="s">
        <v>1220</v>
      </c>
    </row>
    <row r="4614" spans="2:20" hidden="1" x14ac:dyDescent="0.45">
      <c r="C4614" s="29" t="s">
        <v>60</v>
      </c>
      <c r="D4614" s="29" t="s">
        <v>51</v>
      </c>
      <c r="F4614" t="s">
        <v>1365</v>
      </c>
      <c r="G4614" t="s">
        <v>1366</v>
      </c>
      <c r="H4614" t="s">
        <v>1249</v>
      </c>
      <c r="I4614" t="s">
        <v>225</v>
      </c>
      <c r="J4614" t="s">
        <v>1250</v>
      </c>
      <c r="K4614" t="s">
        <v>1219</v>
      </c>
      <c r="M4614" t="s">
        <v>228</v>
      </c>
      <c r="N4614" t="s">
        <v>259</v>
      </c>
      <c r="O4614">
        <v>5</v>
      </c>
      <c r="P4614" t="s">
        <v>257</v>
      </c>
      <c r="Q4614"/>
      <c r="R4614">
        <v>0.1</v>
      </c>
      <c r="S4614">
        <v>30</v>
      </c>
      <c r="T4614" t="s">
        <v>373</v>
      </c>
    </row>
    <row r="4615" spans="2:20" hidden="1" x14ac:dyDescent="0.45">
      <c r="B4615" s="29" t="s">
        <v>27</v>
      </c>
      <c r="C4615" s="29" t="s">
        <v>60</v>
      </c>
      <c r="D4615" s="29" t="s">
        <v>53</v>
      </c>
      <c r="F4615" t="s">
        <v>1365</v>
      </c>
      <c r="G4615" t="s">
        <v>1366</v>
      </c>
      <c r="H4615" t="s">
        <v>434</v>
      </c>
      <c r="I4615" t="s">
        <v>225</v>
      </c>
      <c r="J4615" t="s">
        <v>1275</v>
      </c>
      <c r="K4615" t="s">
        <v>1276</v>
      </c>
      <c r="M4615" t="s">
        <v>228</v>
      </c>
      <c r="N4615" t="s">
        <v>27</v>
      </c>
      <c r="O4615">
        <v>3</v>
      </c>
      <c r="P4615" t="s">
        <v>237</v>
      </c>
      <c r="Q4615">
        <f>O4615/'Building Calcs'!$B$2</f>
        <v>3.1651675578600003E-6</v>
      </c>
      <c r="R4615">
        <v>0.75</v>
      </c>
      <c r="S4615">
        <v>6</v>
      </c>
      <c r="T4615" t="s">
        <v>377</v>
      </c>
    </row>
    <row r="4616" spans="2:20" hidden="1" x14ac:dyDescent="0.45">
      <c r="B4616" s="29" t="s">
        <v>43</v>
      </c>
      <c r="C4616" s="29" t="s">
        <v>60</v>
      </c>
      <c r="D4616" s="29" t="s">
        <v>53</v>
      </c>
      <c r="F4616" t="s">
        <v>1365</v>
      </c>
      <c r="G4616" t="s">
        <v>1366</v>
      </c>
      <c r="H4616" t="s">
        <v>434</v>
      </c>
      <c r="I4616" t="s">
        <v>225</v>
      </c>
      <c r="J4616" t="s">
        <v>1275</v>
      </c>
      <c r="K4616" t="s">
        <v>1276</v>
      </c>
      <c r="M4616" t="s">
        <v>228</v>
      </c>
      <c r="N4616" t="s">
        <v>28</v>
      </c>
      <c r="O4616">
        <v>3</v>
      </c>
      <c r="P4616" t="s">
        <v>237</v>
      </c>
      <c r="Q4616">
        <f>O4616/'Building Calcs'!$B$2</f>
        <v>3.1651675578600003E-6</v>
      </c>
      <c r="R4616">
        <v>0.75</v>
      </c>
      <c r="S4616">
        <v>6</v>
      </c>
      <c r="T4616" t="s">
        <v>377</v>
      </c>
    </row>
    <row r="4617" spans="2:20" hidden="1" x14ac:dyDescent="0.45">
      <c r="C4617" s="29" t="s">
        <v>60</v>
      </c>
      <c r="D4617" s="29" t="s">
        <v>196</v>
      </c>
      <c r="F4617" t="s">
        <v>1365</v>
      </c>
      <c r="G4617" t="s">
        <v>1366</v>
      </c>
      <c r="H4617" t="s">
        <v>450</v>
      </c>
      <c r="I4617" t="s">
        <v>225</v>
      </c>
      <c r="J4617" t="s">
        <v>1273</v>
      </c>
      <c r="K4617" t="s">
        <v>1274</v>
      </c>
      <c r="M4617" t="s">
        <v>228</v>
      </c>
      <c r="N4617" t="s">
        <v>233</v>
      </c>
      <c r="O4617">
        <v>1</v>
      </c>
      <c r="P4617" t="s">
        <v>234</v>
      </c>
      <c r="Q4617"/>
      <c r="R4617">
        <v>0.25</v>
      </c>
      <c r="S4617">
        <v>2</v>
      </c>
      <c r="T4617" t="s">
        <v>377</v>
      </c>
    </row>
    <row r="4618" spans="2:20" hidden="1" x14ac:dyDescent="0.45">
      <c r="C4618" s="29" t="s">
        <v>60</v>
      </c>
      <c r="D4618" s="29" t="s">
        <v>51</v>
      </c>
      <c r="F4618" t="s">
        <v>1365</v>
      </c>
      <c r="G4618" t="s">
        <v>1366</v>
      </c>
      <c r="H4618" t="s">
        <v>1249</v>
      </c>
      <c r="I4618" t="s">
        <v>225</v>
      </c>
      <c r="J4618" t="s">
        <v>1250</v>
      </c>
      <c r="K4618" t="s">
        <v>1219</v>
      </c>
      <c r="M4618" t="s">
        <v>228</v>
      </c>
      <c r="N4618" t="s">
        <v>253</v>
      </c>
      <c r="O4618">
        <v>13</v>
      </c>
      <c r="P4618" t="s">
        <v>234</v>
      </c>
      <c r="Q4618"/>
      <c r="R4618">
        <v>0.5</v>
      </c>
      <c r="S4618">
        <v>87</v>
      </c>
      <c r="T4618" t="s">
        <v>1228</v>
      </c>
    </row>
    <row r="4619" spans="2:20" hidden="1" x14ac:dyDescent="0.45">
      <c r="C4619" s="29" t="s">
        <v>60</v>
      </c>
      <c r="D4619" s="29" t="s">
        <v>53</v>
      </c>
      <c r="F4619" t="s">
        <v>1365</v>
      </c>
      <c r="G4619" t="s">
        <v>1366</v>
      </c>
      <c r="H4619" t="s">
        <v>434</v>
      </c>
      <c r="I4619" t="s">
        <v>225</v>
      </c>
      <c r="J4619" t="s">
        <v>1275</v>
      </c>
      <c r="K4619" t="s">
        <v>1276</v>
      </c>
      <c r="M4619" t="s">
        <v>228</v>
      </c>
      <c r="N4619" t="s">
        <v>253</v>
      </c>
      <c r="O4619">
        <v>0.3</v>
      </c>
      <c r="P4619" t="s">
        <v>234</v>
      </c>
      <c r="Q4619"/>
      <c r="R4619">
        <v>7.4999999999999997E-2</v>
      </c>
      <c r="S4619">
        <v>0.6</v>
      </c>
      <c r="T4619" t="s">
        <v>377</v>
      </c>
    </row>
    <row r="4620" spans="2:20" hidden="1" x14ac:dyDescent="0.45">
      <c r="B4620" s="29" t="s">
        <v>43</v>
      </c>
      <c r="C4620" s="29" t="s">
        <v>60</v>
      </c>
      <c r="D4620" s="29" t="s">
        <v>51</v>
      </c>
      <c r="F4620" t="s">
        <v>1365</v>
      </c>
      <c r="G4620" t="s">
        <v>1366</v>
      </c>
      <c r="H4620" t="s">
        <v>1249</v>
      </c>
      <c r="I4620" t="s">
        <v>225</v>
      </c>
      <c r="J4620" t="s">
        <v>1250</v>
      </c>
      <c r="K4620" t="s">
        <v>1219</v>
      </c>
      <c r="M4620" t="s">
        <v>228</v>
      </c>
      <c r="N4620" t="s">
        <v>28</v>
      </c>
      <c r="O4620">
        <v>98.5</v>
      </c>
      <c r="P4620" t="s">
        <v>237</v>
      </c>
      <c r="Q4620">
        <f>O4620/'Building Calcs'!$B$2</f>
        <v>1.0392300148307E-4</v>
      </c>
      <c r="R4620">
        <v>38.5</v>
      </c>
      <c r="S4620">
        <v>154</v>
      </c>
      <c r="T4620" t="s">
        <v>1277</v>
      </c>
    </row>
    <row r="4621" spans="2:20" hidden="1" x14ac:dyDescent="0.45">
      <c r="C4621" s="29" t="s">
        <v>3074</v>
      </c>
      <c r="D4621" s="29" t="s">
        <v>196</v>
      </c>
      <c r="F4621" t="s">
        <v>1368</v>
      </c>
      <c r="G4621" t="s">
        <v>1369</v>
      </c>
      <c r="H4621" t="s">
        <v>1189</v>
      </c>
      <c r="I4621" t="s">
        <v>275</v>
      </c>
      <c r="J4621" t="s">
        <v>228</v>
      </c>
      <c r="K4621" t="s">
        <v>1195</v>
      </c>
      <c r="M4621" t="s">
        <v>228</v>
      </c>
      <c r="N4621" t="s">
        <v>249</v>
      </c>
      <c r="O4621">
        <v>0.03</v>
      </c>
      <c r="P4621" t="s">
        <v>1190</v>
      </c>
      <c r="Q4621" s="27">
        <f>O4621/('Transportation Calcs'!$B$64*1000)</f>
        <v>7.4542967501829163E-10</v>
      </c>
      <c r="R4621">
        <v>0</v>
      </c>
      <c r="S4621">
        <v>0</v>
      </c>
      <c r="T4621" t="s">
        <v>1198</v>
      </c>
    </row>
    <row r="4622" spans="2:20" hidden="1" x14ac:dyDescent="0.45">
      <c r="C4622" s="29" t="s">
        <v>3074</v>
      </c>
      <c r="D4622" s="29" t="s">
        <v>196</v>
      </c>
      <c r="F4622" t="s">
        <v>1368</v>
      </c>
      <c r="G4622" t="s">
        <v>1369</v>
      </c>
      <c r="H4622" t="s">
        <v>1189</v>
      </c>
      <c r="I4622" t="s">
        <v>275</v>
      </c>
      <c r="J4622" t="s">
        <v>228</v>
      </c>
      <c r="K4622" t="s">
        <v>1195</v>
      </c>
      <c r="M4622" t="s">
        <v>228</v>
      </c>
      <c r="N4622" t="s">
        <v>291</v>
      </c>
      <c r="O4622">
        <v>0.56999999999999995</v>
      </c>
      <c r="P4622" t="s">
        <v>1196</v>
      </c>
      <c r="Q4622"/>
      <c r="T4622" t="s">
        <v>1197</v>
      </c>
    </row>
    <row r="4623" spans="2:20" hidden="1" x14ac:dyDescent="0.45">
      <c r="C4623" s="29" t="s">
        <v>3074</v>
      </c>
      <c r="D4623" s="29" t="s">
        <v>196</v>
      </c>
      <c r="F4623" t="s">
        <v>1368</v>
      </c>
      <c r="G4623" t="s">
        <v>1369</v>
      </c>
      <c r="H4623" t="s">
        <v>1189</v>
      </c>
      <c r="I4623" t="s">
        <v>275</v>
      </c>
      <c r="J4623" t="s">
        <v>228</v>
      </c>
      <c r="K4623" t="s">
        <v>1195</v>
      </c>
      <c r="M4623" t="s">
        <v>228</v>
      </c>
      <c r="N4623" t="s">
        <v>358</v>
      </c>
      <c r="O4623">
        <v>0.02</v>
      </c>
      <c r="P4623" t="s">
        <v>1190</v>
      </c>
      <c r="Q4623" s="27">
        <f>O4623/('Transportation Calcs'!$B$64*1000)</f>
        <v>4.9695311667886112E-10</v>
      </c>
      <c r="R4623">
        <v>0</v>
      </c>
      <c r="S4623">
        <v>0</v>
      </c>
      <c r="T4623" t="s">
        <v>1198</v>
      </c>
    </row>
    <row r="4624" spans="2:20" hidden="1" x14ac:dyDescent="0.45">
      <c r="C4624" s="29" t="s">
        <v>3074</v>
      </c>
      <c r="D4624" s="29" t="s">
        <v>196</v>
      </c>
      <c r="F4624" t="s">
        <v>1368</v>
      </c>
      <c r="G4624" t="s">
        <v>1369</v>
      </c>
      <c r="H4624" t="s">
        <v>1189</v>
      </c>
      <c r="I4624" t="s">
        <v>275</v>
      </c>
      <c r="J4624" t="s">
        <v>228</v>
      </c>
      <c r="K4624" t="s">
        <v>1195</v>
      </c>
      <c r="M4624" t="s">
        <v>228</v>
      </c>
      <c r="N4624" t="s">
        <v>246</v>
      </c>
      <c r="O4624">
        <v>0.47</v>
      </c>
      <c r="P4624" t="s">
        <v>1363</v>
      </c>
      <c r="Q4624"/>
      <c r="T4624" t="s">
        <v>1197</v>
      </c>
    </row>
    <row r="4625" spans="2:20" hidden="1" x14ac:dyDescent="0.45">
      <c r="C4625" s="29" t="s">
        <v>3074</v>
      </c>
      <c r="D4625" s="29" t="s">
        <v>196</v>
      </c>
      <c r="F4625" t="s">
        <v>1368</v>
      </c>
      <c r="G4625" t="s">
        <v>1369</v>
      </c>
      <c r="H4625" t="s">
        <v>1189</v>
      </c>
      <c r="I4625" t="s">
        <v>275</v>
      </c>
      <c r="J4625" t="s">
        <v>228</v>
      </c>
      <c r="K4625" t="s">
        <v>1195</v>
      </c>
      <c r="M4625" t="s">
        <v>228</v>
      </c>
      <c r="N4625" t="s">
        <v>259</v>
      </c>
      <c r="O4625">
        <v>0.14000000000000001</v>
      </c>
      <c r="P4625" t="s">
        <v>1196</v>
      </c>
      <c r="Q4625"/>
      <c r="T4625" t="s">
        <v>1197</v>
      </c>
    </row>
    <row r="4626" spans="2:20" hidden="1" x14ac:dyDescent="0.45">
      <c r="C4626" s="29" t="s">
        <v>3074</v>
      </c>
      <c r="D4626" s="29" t="s">
        <v>196</v>
      </c>
      <c r="F4626" t="s">
        <v>1368</v>
      </c>
      <c r="G4626" t="s">
        <v>1369</v>
      </c>
      <c r="H4626" t="s">
        <v>1189</v>
      </c>
      <c r="I4626" t="s">
        <v>275</v>
      </c>
      <c r="J4626" t="s">
        <v>228</v>
      </c>
      <c r="K4626" t="s">
        <v>1195</v>
      </c>
      <c r="M4626" t="s">
        <v>228</v>
      </c>
      <c r="N4626" t="s">
        <v>259</v>
      </c>
      <c r="O4626">
        <v>0.14000000000000001</v>
      </c>
      <c r="P4626" t="s">
        <v>1196</v>
      </c>
      <c r="Q4626"/>
      <c r="T4626" t="s">
        <v>1197</v>
      </c>
    </row>
    <row r="4627" spans="2:20" hidden="1" x14ac:dyDescent="0.45">
      <c r="C4627" s="29" t="s">
        <v>3074</v>
      </c>
      <c r="D4627" s="29" t="s">
        <v>196</v>
      </c>
      <c r="F4627" t="s">
        <v>1368</v>
      </c>
      <c r="G4627" t="s">
        <v>1369</v>
      </c>
      <c r="H4627" t="s">
        <v>1189</v>
      </c>
      <c r="I4627" t="s">
        <v>275</v>
      </c>
      <c r="J4627" t="s">
        <v>228</v>
      </c>
      <c r="K4627" t="s">
        <v>1195</v>
      </c>
      <c r="M4627" t="s">
        <v>228</v>
      </c>
      <c r="N4627" t="s">
        <v>240</v>
      </c>
      <c r="O4627">
        <v>0.18</v>
      </c>
      <c r="P4627" t="s">
        <v>1190</v>
      </c>
      <c r="Q4627" s="27">
        <f>O4627/('Transportation Calcs'!$B$64*1000)</f>
        <v>4.4725780501097496E-9</v>
      </c>
      <c r="T4627" t="s">
        <v>1198</v>
      </c>
    </row>
    <row r="4628" spans="2:20" hidden="1" x14ac:dyDescent="0.45">
      <c r="C4628" s="29" t="s">
        <v>3074</v>
      </c>
      <c r="D4628" s="29" t="s">
        <v>196</v>
      </c>
      <c r="F4628" t="s">
        <v>1368</v>
      </c>
      <c r="G4628" t="s">
        <v>1369</v>
      </c>
      <c r="H4628" t="s">
        <v>286</v>
      </c>
      <c r="I4628" t="s">
        <v>275</v>
      </c>
      <c r="J4628" t="s">
        <v>228</v>
      </c>
      <c r="K4628" t="s">
        <v>1199</v>
      </c>
      <c r="M4628" t="s">
        <v>228</v>
      </c>
      <c r="N4628" t="s">
        <v>272</v>
      </c>
      <c r="O4628">
        <v>1E-3</v>
      </c>
      <c r="P4628" t="s">
        <v>1190</v>
      </c>
      <c r="Q4628" s="27">
        <f>O4628/('Transportation Calcs'!$B$64*1000)</f>
        <v>2.4847655833943057E-11</v>
      </c>
      <c r="R4628">
        <v>0</v>
      </c>
      <c r="S4628">
        <v>0</v>
      </c>
      <c r="T4628" t="s">
        <v>1198</v>
      </c>
    </row>
    <row r="4629" spans="2:20" hidden="1" x14ac:dyDescent="0.45">
      <c r="C4629" s="29" t="s">
        <v>3074</v>
      </c>
      <c r="D4629" s="29" t="s">
        <v>196</v>
      </c>
      <c r="F4629" t="s">
        <v>1368</v>
      </c>
      <c r="G4629" t="s">
        <v>1369</v>
      </c>
      <c r="H4629" t="s">
        <v>286</v>
      </c>
      <c r="I4629" t="s">
        <v>275</v>
      </c>
      <c r="J4629" t="s">
        <v>228</v>
      </c>
      <c r="K4629" t="s">
        <v>1199</v>
      </c>
      <c r="M4629" t="s">
        <v>228</v>
      </c>
      <c r="N4629" t="s">
        <v>259</v>
      </c>
      <c r="O4629">
        <v>0.08</v>
      </c>
      <c r="P4629" t="s">
        <v>1196</v>
      </c>
      <c r="Q4629"/>
      <c r="T4629" t="s">
        <v>1197</v>
      </c>
    </row>
    <row r="4630" spans="2:20" hidden="1" x14ac:dyDescent="0.45">
      <c r="C4630" s="29" t="s">
        <v>3074</v>
      </c>
      <c r="D4630" s="29" t="s">
        <v>196</v>
      </c>
      <c r="F4630" t="s">
        <v>1368</v>
      </c>
      <c r="G4630" t="s">
        <v>1369</v>
      </c>
      <c r="H4630" t="s">
        <v>286</v>
      </c>
      <c r="I4630" t="s">
        <v>275</v>
      </c>
      <c r="J4630" t="s">
        <v>228</v>
      </c>
      <c r="K4630" t="s">
        <v>1199</v>
      </c>
      <c r="M4630" t="s">
        <v>228</v>
      </c>
      <c r="N4630" t="s">
        <v>279</v>
      </c>
      <c r="O4630">
        <v>1</v>
      </c>
      <c r="P4630" t="s">
        <v>1190</v>
      </c>
      <c r="Q4630" s="27">
        <f>O4630/('Transportation Calcs'!$B$64*1000)</f>
        <v>2.4847655833943057E-8</v>
      </c>
      <c r="T4630" t="s">
        <v>1198</v>
      </c>
    </row>
    <row r="4631" spans="2:20" hidden="1" x14ac:dyDescent="0.45">
      <c r="C4631" s="29" t="s">
        <v>3074</v>
      </c>
      <c r="D4631" s="29" t="s">
        <v>196</v>
      </c>
      <c r="F4631" t="s">
        <v>1368</v>
      </c>
      <c r="G4631" t="s">
        <v>1369</v>
      </c>
      <c r="H4631" t="s">
        <v>286</v>
      </c>
      <c r="I4631" t="s">
        <v>275</v>
      </c>
      <c r="J4631" t="s">
        <v>228</v>
      </c>
      <c r="K4631" t="s">
        <v>1199</v>
      </c>
      <c r="M4631" t="s">
        <v>228</v>
      </c>
      <c r="N4631" t="s">
        <v>262</v>
      </c>
      <c r="O4631">
        <v>0.03</v>
      </c>
      <c r="P4631" t="s">
        <v>1190</v>
      </c>
      <c r="Q4631" s="27">
        <f>O4631/('Transportation Calcs'!$B$64*1000)</f>
        <v>7.4542967501829163E-10</v>
      </c>
      <c r="T4631" t="s">
        <v>1198</v>
      </c>
    </row>
    <row r="4632" spans="2:20" hidden="1" x14ac:dyDescent="0.45">
      <c r="B4632" s="29" t="s">
        <v>43</v>
      </c>
      <c r="C4632" s="29" t="s">
        <v>3074</v>
      </c>
      <c r="D4632" s="29" t="s">
        <v>196</v>
      </c>
      <c r="F4632" t="s">
        <v>1368</v>
      </c>
      <c r="G4632" t="s">
        <v>1369</v>
      </c>
      <c r="H4632" t="s">
        <v>286</v>
      </c>
      <c r="I4632" t="s">
        <v>275</v>
      </c>
      <c r="J4632" t="s">
        <v>228</v>
      </c>
      <c r="K4632" t="s">
        <v>1199</v>
      </c>
      <c r="M4632" t="s">
        <v>228</v>
      </c>
      <c r="N4632" t="s">
        <v>28</v>
      </c>
      <c r="O4632">
        <v>1.4</v>
      </c>
      <c r="P4632" t="s">
        <v>518</v>
      </c>
      <c r="Q4632" s="27">
        <f>O4632/'Transportation Calcs'!$B$64</f>
        <v>3.4786718167520274E-5</v>
      </c>
      <c r="T4632" t="s">
        <v>1200</v>
      </c>
    </row>
    <row r="4633" spans="2:20" hidden="1" x14ac:dyDescent="0.45">
      <c r="C4633" s="29" t="s">
        <v>3074</v>
      </c>
      <c r="D4633" s="29" t="s">
        <v>196</v>
      </c>
      <c r="F4633" t="s">
        <v>1368</v>
      </c>
      <c r="G4633" t="s">
        <v>1369</v>
      </c>
      <c r="H4633" t="s">
        <v>286</v>
      </c>
      <c r="I4633" t="s">
        <v>275</v>
      </c>
      <c r="J4633" t="s">
        <v>228</v>
      </c>
      <c r="K4633" t="s">
        <v>1199</v>
      </c>
      <c r="M4633" t="s">
        <v>228</v>
      </c>
      <c r="N4633" t="s">
        <v>236</v>
      </c>
      <c r="O4633">
        <v>1.5</v>
      </c>
      <c r="P4633" t="s">
        <v>518</v>
      </c>
      <c r="Q4633" s="27">
        <f>O4633/'Transportation Calcs'!$B$64</f>
        <v>3.727148375091458E-5</v>
      </c>
      <c r="T4633" t="s">
        <v>1200</v>
      </c>
    </row>
    <row r="4634" spans="2:20" hidden="1" x14ac:dyDescent="0.45">
      <c r="B4634" s="29" t="s">
        <v>26</v>
      </c>
      <c r="C4634" s="29" t="s">
        <v>3074</v>
      </c>
      <c r="D4634" s="29" t="s">
        <v>196</v>
      </c>
      <c r="F4634" t="s">
        <v>1368</v>
      </c>
      <c r="G4634" t="s">
        <v>1369</v>
      </c>
      <c r="H4634" t="s">
        <v>286</v>
      </c>
      <c r="I4634" t="s">
        <v>275</v>
      </c>
      <c r="J4634" t="s">
        <v>228</v>
      </c>
      <c r="K4634" t="s">
        <v>1199</v>
      </c>
      <c r="M4634" t="s">
        <v>228</v>
      </c>
      <c r="N4634" t="s">
        <v>26</v>
      </c>
      <c r="O4634">
        <v>78.5</v>
      </c>
      <c r="P4634" t="s">
        <v>518</v>
      </c>
      <c r="Q4634" s="27">
        <f>O4634/'Transportation Calcs'!$B$64</f>
        <v>1.9505409829645298E-3</v>
      </c>
      <c r="T4634" t="s">
        <v>1206</v>
      </c>
    </row>
    <row r="4635" spans="2:20" hidden="1" x14ac:dyDescent="0.45">
      <c r="C4635" s="29" t="s">
        <v>3074</v>
      </c>
      <c r="D4635" s="29" t="s">
        <v>196</v>
      </c>
      <c r="F4635" t="s">
        <v>1368</v>
      </c>
      <c r="G4635" t="s">
        <v>1369</v>
      </c>
      <c r="H4635" t="s">
        <v>1189</v>
      </c>
      <c r="I4635" t="s">
        <v>275</v>
      </c>
      <c r="J4635" t="s">
        <v>228</v>
      </c>
      <c r="K4635" t="s">
        <v>1195</v>
      </c>
      <c r="M4635" t="s">
        <v>228</v>
      </c>
      <c r="N4635" t="s">
        <v>240</v>
      </c>
      <c r="O4635">
        <v>0.18</v>
      </c>
      <c r="P4635" t="s">
        <v>1190</v>
      </c>
      <c r="Q4635" s="27">
        <f>O4635/('Transportation Calcs'!$B$64*1000)</f>
        <v>4.4725780501097496E-9</v>
      </c>
      <c r="T4635" t="s">
        <v>1198</v>
      </c>
    </row>
    <row r="4636" spans="2:20" hidden="1" x14ac:dyDescent="0.45">
      <c r="B4636" s="29" t="s">
        <v>24</v>
      </c>
      <c r="C4636" s="29" t="s">
        <v>3074</v>
      </c>
      <c r="D4636" s="29" t="s">
        <v>196</v>
      </c>
      <c r="F4636" t="s">
        <v>1368</v>
      </c>
      <c r="G4636" t="s">
        <v>1369</v>
      </c>
      <c r="H4636" t="s">
        <v>1189</v>
      </c>
      <c r="I4636" t="s">
        <v>275</v>
      </c>
      <c r="J4636" t="s">
        <v>228</v>
      </c>
      <c r="K4636" t="s">
        <v>1195</v>
      </c>
      <c r="M4636" t="s">
        <v>228</v>
      </c>
      <c r="N4636" t="s">
        <v>261</v>
      </c>
      <c r="O4636">
        <v>2.7</v>
      </c>
      <c r="P4636" t="s">
        <v>518</v>
      </c>
      <c r="Q4636" s="27">
        <f>O4636/'Transportation Calcs'!$B$64</f>
        <v>6.7088670751646248E-5</v>
      </c>
      <c r="T4636" t="s">
        <v>1206</v>
      </c>
    </row>
    <row r="4637" spans="2:20" hidden="1" x14ac:dyDescent="0.45">
      <c r="B4637" s="29" t="s">
        <v>26</v>
      </c>
      <c r="C4637" s="29" t="s">
        <v>3074</v>
      </c>
      <c r="D4637" s="29" t="s">
        <v>196</v>
      </c>
      <c r="F4637" t="s">
        <v>1368</v>
      </c>
      <c r="G4637" t="s">
        <v>1369</v>
      </c>
      <c r="H4637" t="s">
        <v>1189</v>
      </c>
      <c r="I4637" t="s">
        <v>275</v>
      </c>
      <c r="J4637" t="s">
        <v>228</v>
      </c>
      <c r="K4637" t="s">
        <v>1195</v>
      </c>
      <c r="M4637" t="s">
        <v>228</v>
      </c>
      <c r="N4637" t="s">
        <v>26</v>
      </c>
      <c r="O4637">
        <v>79.3</v>
      </c>
      <c r="P4637" t="s">
        <v>518</v>
      </c>
      <c r="Q4637" s="27">
        <f>O4637/'Transportation Calcs'!$B$64</f>
        <v>1.9704191076316841E-3</v>
      </c>
      <c r="T4637" t="s">
        <v>1214</v>
      </c>
    </row>
    <row r="4638" spans="2:20" hidden="1" x14ac:dyDescent="0.45">
      <c r="B4638" s="29" t="s">
        <v>26</v>
      </c>
      <c r="C4638" s="29" t="s">
        <v>3074</v>
      </c>
      <c r="D4638" s="29" t="s">
        <v>196</v>
      </c>
      <c r="F4638" t="s">
        <v>1368</v>
      </c>
      <c r="G4638" t="s">
        <v>1369</v>
      </c>
      <c r="H4638" t="s">
        <v>1189</v>
      </c>
      <c r="I4638" t="s">
        <v>275</v>
      </c>
      <c r="J4638" t="s">
        <v>228</v>
      </c>
      <c r="K4638" t="s">
        <v>1195</v>
      </c>
      <c r="M4638" t="s">
        <v>228</v>
      </c>
      <c r="N4638" t="s">
        <v>26</v>
      </c>
      <c r="O4638">
        <v>79.3</v>
      </c>
      <c r="P4638" t="s">
        <v>518</v>
      </c>
      <c r="Q4638" s="27">
        <f>O4638/'Transportation Calcs'!$B$64</f>
        <v>1.9704191076316841E-3</v>
      </c>
      <c r="T4638" t="s">
        <v>1214</v>
      </c>
    </row>
    <row r="4639" spans="2:20" hidden="1" x14ac:dyDescent="0.45">
      <c r="B4639" s="29" t="s">
        <v>29</v>
      </c>
      <c r="C4639" s="29" t="s">
        <v>3074</v>
      </c>
      <c r="D4639" s="29" t="s">
        <v>196</v>
      </c>
      <c r="F4639" t="s">
        <v>1368</v>
      </c>
      <c r="G4639" t="s">
        <v>1369</v>
      </c>
      <c r="H4639" t="s">
        <v>1189</v>
      </c>
      <c r="I4639" t="s">
        <v>275</v>
      </c>
      <c r="J4639" t="s">
        <v>228</v>
      </c>
      <c r="K4639" t="s">
        <v>1195</v>
      </c>
      <c r="M4639" t="s">
        <v>228</v>
      </c>
      <c r="N4639" t="s">
        <v>29</v>
      </c>
      <c r="O4639">
        <v>20</v>
      </c>
      <c r="P4639" t="s">
        <v>518</v>
      </c>
      <c r="Q4639" s="27">
        <f>O4639/'Transportation Calcs'!$B$64</f>
        <v>4.9695311667886108E-4</v>
      </c>
      <c r="T4639" t="s">
        <v>1201</v>
      </c>
    </row>
    <row r="4640" spans="2:20" hidden="1" x14ac:dyDescent="0.45">
      <c r="C4640" s="29" t="s">
        <v>3074</v>
      </c>
      <c r="D4640" s="29" t="s">
        <v>196</v>
      </c>
      <c r="F4640" t="s">
        <v>1368</v>
      </c>
      <c r="G4640" t="s">
        <v>1369</v>
      </c>
      <c r="H4640" t="s">
        <v>1189</v>
      </c>
      <c r="I4640" t="s">
        <v>275</v>
      </c>
      <c r="J4640" t="s">
        <v>228</v>
      </c>
      <c r="K4640" t="s">
        <v>1195</v>
      </c>
      <c r="M4640" t="s">
        <v>228</v>
      </c>
      <c r="N4640" t="s">
        <v>265</v>
      </c>
      <c r="O4640">
        <v>0.2</v>
      </c>
      <c r="P4640" t="s">
        <v>1190</v>
      </c>
      <c r="Q4640" s="27">
        <f>O4640/('Transportation Calcs'!$B$64*1000)</f>
        <v>4.9695311667886118E-9</v>
      </c>
      <c r="T4640" t="s">
        <v>1198</v>
      </c>
    </row>
    <row r="4641" spans="2:20" hidden="1" x14ac:dyDescent="0.45">
      <c r="C4641" s="29" t="s">
        <v>3074</v>
      </c>
      <c r="D4641" s="29" t="s">
        <v>196</v>
      </c>
      <c r="F4641" t="s">
        <v>1368</v>
      </c>
      <c r="G4641" t="s">
        <v>1369</v>
      </c>
      <c r="H4641" t="s">
        <v>1189</v>
      </c>
      <c r="I4641" t="s">
        <v>275</v>
      </c>
      <c r="J4641" t="s">
        <v>228</v>
      </c>
      <c r="K4641" t="s">
        <v>1195</v>
      </c>
      <c r="M4641" t="s">
        <v>228</v>
      </c>
      <c r="N4641" t="s">
        <v>242</v>
      </c>
      <c r="O4641">
        <v>0.72</v>
      </c>
      <c r="P4641" t="s">
        <v>1190</v>
      </c>
      <c r="Q4641" s="27">
        <f>O4641/('Transportation Calcs'!$B$64*1000)</f>
        <v>1.7890312200438998E-8</v>
      </c>
      <c r="T4641" t="s">
        <v>1198</v>
      </c>
    </row>
    <row r="4642" spans="2:20" hidden="1" x14ac:dyDescent="0.45">
      <c r="B4642" s="29" t="s">
        <v>43</v>
      </c>
      <c r="C4642" s="29" t="s">
        <v>3074</v>
      </c>
      <c r="D4642" s="29" t="s">
        <v>196</v>
      </c>
      <c r="F4642" t="s">
        <v>1368</v>
      </c>
      <c r="G4642" t="s">
        <v>1369</v>
      </c>
      <c r="H4642" t="s">
        <v>1189</v>
      </c>
      <c r="I4642" t="s">
        <v>275</v>
      </c>
      <c r="J4642" t="s">
        <v>228</v>
      </c>
      <c r="K4642" t="s">
        <v>1195</v>
      </c>
      <c r="M4642" t="s">
        <v>228</v>
      </c>
      <c r="N4642" t="s">
        <v>28</v>
      </c>
      <c r="O4642">
        <v>5.6</v>
      </c>
      <c r="P4642" t="s">
        <v>518</v>
      </c>
      <c r="Q4642" s="27">
        <f>O4642/'Transportation Calcs'!$B$64</f>
        <v>1.3914687267008109E-4</v>
      </c>
      <c r="T4642" t="s">
        <v>1200</v>
      </c>
    </row>
    <row r="4643" spans="2:20" hidden="1" x14ac:dyDescent="0.45">
      <c r="B4643" s="29" t="s">
        <v>26</v>
      </c>
      <c r="C4643" s="29" t="s">
        <v>3074</v>
      </c>
      <c r="D4643" s="29" t="s">
        <v>196</v>
      </c>
      <c r="F4643" t="s">
        <v>1368</v>
      </c>
      <c r="G4643" t="s">
        <v>1369</v>
      </c>
      <c r="H4643" t="s">
        <v>1189</v>
      </c>
      <c r="I4643" t="s">
        <v>275</v>
      </c>
      <c r="J4643" t="s">
        <v>228</v>
      </c>
      <c r="K4643" t="s">
        <v>1195</v>
      </c>
      <c r="M4643" t="s">
        <v>228</v>
      </c>
      <c r="N4643" t="s">
        <v>26</v>
      </c>
      <c r="O4643">
        <v>79.3</v>
      </c>
      <c r="P4643" t="s">
        <v>518</v>
      </c>
      <c r="Q4643" s="27">
        <f>O4643/'Transportation Calcs'!$B$64</f>
        <v>1.9704191076316841E-3</v>
      </c>
      <c r="T4643" t="s">
        <v>1214</v>
      </c>
    </row>
    <row r="4644" spans="2:20" hidden="1" x14ac:dyDescent="0.45">
      <c r="C4644" s="29" t="s">
        <v>3074</v>
      </c>
      <c r="D4644" s="29" t="s">
        <v>196</v>
      </c>
      <c r="F4644" t="s">
        <v>1368</v>
      </c>
      <c r="G4644" t="s">
        <v>1369</v>
      </c>
      <c r="H4644" t="s">
        <v>1189</v>
      </c>
      <c r="I4644" t="s">
        <v>275</v>
      </c>
      <c r="J4644" t="s">
        <v>228</v>
      </c>
      <c r="K4644" t="s">
        <v>1195</v>
      </c>
      <c r="M4644" t="s">
        <v>228</v>
      </c>
      <c r="N4644" t="s">
        <v>253</v>
      </c>
      <c r="O4644">
        <v>0.02</v>
      </c>
      <c r="P4644" t="s">
        <v>1190</v>
      </c>
      <c r="Q4644" s="27">
        <f>O4644/('Transportation Calcs'!$B$64*1000)</f>
        <v>4.9695311667886112E-10</v>
      </c>
      <c r="T4644" t="s">
        <v>1198</v>
      </c>
    </row>
    <row r="4645" spans="2:20" hidden="1" x14ac:dyDescent="0.45">
      <c r="C4645" s="29" t="s">
        <v>3074</v>
      </c>
      <c r="D4645" s="29" t="s">
        <v>196</v>
      </c>
      <c r="F4645" t="s">
        <v>1368</v>
      </c>
      <c r="G4645" t="s">
        <v>1369</v>
      </c>
      <c r="H4645" t="s">
        <v>1189</v>
      </c>
      <c r="I4645" t="s">
        <v>275</v>
      </c>
      <c r="J4645" t="s">
        <v>228</v>
      </c>
      <c r="K4645" t="s">
        <v>1195</v>
      </c>
      <c r="M4645" t="s">
        <v>228</v>
      </c>
      <c r="N4645" t="s">
        <v>253</v>
      </c>
      <c r="O4645">
        <v>0.02</v>
      </c>
      <c r="P4645" t="s">
        <v>1190</v>
      </c>
      <c r="Q4645" s="27">
        <f>O4645/('Transportation Calcs'!$B$64*1000)</f>
        <v>4.9695311667886112E-10</v>
      </c>
      <c r="T4645" t="s">
        <v>1198</v>
      </c>
    </row>
    <row r="4646" spans="2:20" hidden="1" x14ac:dyDescent="0.45">
      <c r="C4646" s="29" t="s">
        <v>3074</v>
      </c>
      <c r="D4646" s="29" t="s">
        <v>196</v>
      </c>
      <c r="F4646" t="s">
        <v>1368</v>
      </c>
      <c r="G4646" t="s">
        <v>1369</v>
      </c>
      <c r="H4646" t="s">
        <v>1189</v>
      </c>
      <c r="I4646" t="s">
        <v>275</v>
      </c>
      <c r="J4646" t="s">
        <v>228</v>
      </c>
      <c r="K4646" t="s">
        <v>1195</v>
      </c>
      <c r="M4646" t="s">
        <v>228</v>
      </c>
      <c r="N4646" t="s">
        <v>262</v>
      </c>
      <c r="O4646">
        <v>0.02</v>
      </c>
      <c r="P4646" t="s">
        <v>1190</v>
      </c>
      <c r="Q4646" s="27">
        <f>O4646/('Transportation Calcs'!$B$64*1000)</f>
        <v>4.9695311667886112E-10</v>
      </c>
      <c r="T4646" t="s">
        <v>1198</v>
      </c>
    </row>
    <row r="4647" spans="2:20" hidden="1" x14ac:dyDescent="0.45">
      <c r="B4647" s="29" t="s">
        <v>27</v>
      </c>
      <c r="C4647" s="29" t="s">
        <v>3077</v>
      </c>
      <c r="F4647" t="s">
        <v>1370</v>
      </c>
      <c r="G4647" t="s">
        <v>1371</v>
      </c>
      <c r="H4647" t="s">
        <v>284</v>
      </c>
      <c r="I4647" t="s">
        <v>1403</v>
      </c>
      <c r="J4647" t="s">
        <v>2170</v>
      </c>
      <c r="K4647" t="s">
        <v>228</v>
      </c>
      <c r="L4647" t="s">
        <v>2171</v>
      </c>
      <c r="N4647" t="s">
        <v>27</v>
      </c>
      <c r="O4647">
        <v>0.9</v>
      </c>
      <c r="Q4647"/>
      <c r="R4647">
        <v>0.8</v>
      </c>
      <c r="S4647">
        <v>0.95</v>
      </c>
      <c r="T4647" t="s">
        <v>2172</v>
      </c>
    </row>
    <row r="4648" spans="2:20" hidden="1" x14ac:dyDescent="0.45">
      <c r="B4648" s="29" t="s">
        <v>27</v>
      </c>
      <c r="C4648" s="29" t="s">
        <v>3077</v>
      </c>
      <c r="F4648" t="s">
        <v>1370</v>
      </c>
      <c r="G4648" t="s">
        <v>1371</v>
      </c>
      <c r="H4648" t="s">
        <v>284</v>
      </c>
      <c r="I4648" t="s">
        <v>1403</v>
      </c>
      <c r="J4648" t="s">
        <v>2170</v>
      </c>
      <c r="K4648" t="s">
        <v>228</v>
      </c>
      <c r="L4648" t="s">
        <v>2173</v>
      </c>
      <c r="N4648" t="s">
        <v>27</v>
      </c>
      <c r="O4648">
        <v>0.5</v>
      </c>
      <c r="Q4648"/>
      <c r="R4648">
        <v>0.4</v>
      </c>
      <c r="S4648">
        <v>0.55000000000000004</v>
      </c>
      <c r="T4648" t="s">
        <v>2174</v>
      </c>
    </row>
    <row r="4649" spans="2:20" hidden="1" x14ac:dyDescent="0.45">
      <c r="C4649" s="29" t="s">
        <v>3077</v>
      </c>
      <c r="F4649" t="s">
        <v>1370</v>
      </c>
      <c r="G4649" t="s">
        <v>1371</v>
      </c>
      <c r="H4649" t="s">
        <v>281</v>
      </c>
      <c r="I4649" t="s">
        <v>225</v>
      </c>
      <c r="J4649" t="s">
        <v>2170</v>
      </c>
      <c r="K4649" t="s">
        <v>228</v>
      </c>
      <c r="N4649" t="s">
        <v>236</v>
      </c>
      <c r="O4649">
        <v>10.25</v>
      </c>
      <c r="P4649" t="s">
        <v>2175</v>
      </c>
      <c r="Q4649"/>
      <c r="R4649">
        <v>1.0249999999999999</v>
      </c>
      <c r="S4649">
        <v>102.5</v>
      </c>
      <c r="T4649" t="s">
        <v>2176</v>
      </c>
    </row>
    <row r="4650" spans="2:20" hidden="1" x14ac:dyDescent="0.45">
      <c r="B4650" s="29" t="s">
        <v>43</v>
      </c>
      <c r="C4650" s="29" t="s">
        <v>3077</v>
      </c>
      <c r="F4650" t="s">
        <v>1374</v>
      </c>
      <c r="G4650" t="s">
        <v>1375</v>
      </c>
      <c r="H4650" t="s">
        <v>281</v>
      </c>
      <c r="I4650" t="s">
        <v>225</v>
      </c>
      <c r="J4650" t="s">
        <v>1376</v>
      </c>
      <c r="K4650" t="s">
        <v>228</v>
      </c>
      <c r="N4650" t="s">
        <v>28</v>
      </c>
      <c r="O4650">
        <v>3</v>
      </c>
      <c r="P4650" t="s">
        <v>1377</v>
      </c>
      <c r="Q4650"/>
      <c r="R4650">
        <v>0.7</v>
      </c>
      <c r="S4650">
        <v>12</v>
      </c>
      <c r="T4650" t="s">
        <v>1378</v>
      </c>
    </row>
    <row r="4651" spans="2:20" hidden="1" x14ac:dyDescent="0.45">
      <c r="B4651" s="29" t="s">
        <v>29</v>
      </c>
      <c r="C4651" s="29" t="s">
        <v>3077</v>
      </c>
      <c r="F4651" t="s">
        <v>1374</v>
      </c>
      <c r="G4651" t="s">
        <v>1375</v>
      </c>
      <c r="H4651" t="s">
        <v>284</v>
      </c>
      <c r="I4651" t="s">
        <v>225</v>
      </c>
      <c r="J4651" t="s">
        <v>1380</v>
      </c>
      <c r="K4651" t="s">
        <v>228</v>
      </c>
      <c r="N4651" t="s">
        <v>29</v>
      </c>
      <c r="O4651">
        <v>50</v>
      </c>
      <c r="P4651" t="s">
        <v>1377</v>
      </c>
      <c r="Q4651"/>
      <c r="R4651">
        <v>10</v>
      </c>
      <c r="S4651">
        <v>250</v>
      </c>
      <c r="T4651" t="s">
        <v>1378</v>
      </c>
    </row>
    <row r="4652" spans="2:20" hidden="1" x14ac:dyDescent="0.45">
      <c r="C4652" s="29" t="s">
        <v>3077</v>
      </c>
      <c r="F4652" t="s">
        <v>1374</v>
      </c>
      <c r="G4652" t="s">
        <v>1375</v>
      </c>
      <c r="H4652" t="s">
        <v>274</v>
      </c>
      <c r="I4652" t="s">
        <v>225</v>
      </c>
      <c r="J4652" t="s">
        <v>1379</v>
      </c>
      <c r="K4652" t="s">
        <v>228</v>
      </c>
      <c r="N4652" t="s">
        <v>236</v>
      </c>
      <c r="O4652">
        <v>314</v>
      </c>
      <c r="P4652" t="s">
        <v>1377</v>
      </c>
      <c r="Q4652"/>
      <c r="R4652">
        <v>63</v>
      </c>
      <c r="S4652">
        <v>1568</v>
      </c>
      <c r="T4652" t="s">
        <v>1378</v>
      </c>
    </row>
    <row r="4653" spans="2:20" hidden="1" x14ac:dyDescent="0.45">
      <c r="B4653" s="29" t="s">
        <v>25</v>
      </c>
      <c r="C4653" s="29" t="s">
        <v>3077</v>
      </c>
      <c r="F4653" t="s">
        <v>1374</v>
      </c>
      <c r="G4653" t="s">
        <v>1375</v>
      </c>
      <c r="H4653" t="s">
        <v>284</v>
      </c>
      <c r="I4653" t="s">
        <v>225</v>
      </c>
      <c r="J4653" t="s">
        <v>1380</v>
      </c>
      <c r="K4653" t="s">
        <v>228</v>
      </c>
      <c r="N4653" t="s">
        <v>25</v>
      </c>
      <c r="O4653">
        <v>1</v>
      </c>
      <c r="P4653" t="s">
        <v>1377</v>
      </c>
      <c r="Q4653"/>
      <c r="R4653">
        <v>0.2</v>
      </c>
      <c r="S4653">
        <v>5</v>
      </c>
      <c r="T4653" t="s">
        <v>1378</v>
      </c>
    </row>
    <row r="4654" spans="2:20" hidden="1" x14ac:dyDescent="0.45">
      <c r="C4654" s="29" t="s">
        <v>3077</v>
      </c>
      <c r="F4654" t="s">
        <v>1374</v>
      </c>
      <c r="G4654" t="s">
        <v>1375</v>
      </c>
      <c r="H4654" t="s">
        <v>296</v>
      </c>
      <c r="I4654" t="s">
        <v>225</v>
      </c>
      <c r="J4654" t="s">
        <v>2177</v>
      </c>
      <c r="K4654" t="s">
        <v>228</v>
      </c>
      <c r="L4654" t="s">
        <v>2178</v>
      </c>
      <c r="N4654" t="s">
        <v>236</v>
      </c>
      <c r="O4654">
        <v>0.9</v>
      </c>
      <c r="Q4654"/>
      <c r="R4654">
        <v>0.8</v>
      </c>
      <c r="S4654">
        <v>0.95</v>
      </c>
      <c r="T4654" t="s">
        <v>1378</v>
      </c>
    </row>
    <row r="4655" spans="2:20" hidden="1" x14ac:dyDescent="0.45">
      <c r="B4655" s="29" t="s">
        <v>25</v>
      </c>
      <c r="C4655" s="29" t="s">
        <v>3077</v>
      </c>
      <c r="F4655" t="s">
        <v>1374</v>
      </c>
      <c r="G4655" t="s">
        <v>1375</v>
      </c>
      <c r="H4655" t="s">
        <v>286</v>
      </c>
      <c r="I4655" t="s">
        <v>225</v>
      </c>
      <c r="J4655" t="s">
        <v>1381</v>
      </c>
      <c r="K4655" t="s">
        <v>228</v>
      </c>
      <c r="N4655" t="s">
        <v>25</v>
      </c>
      <c r="O4655">
        <v>2.7</v>
      </c>
      <c r="P4655" t="s">
        <v>1377</v>
      </c>
      <c r="Q4655"/>
      <c r="R4655">
        <v>0.1</v>
      </c>
      <c r="S4655">
        <v>71</v>
      </c>
      <c r="T4655" t="s">
        <v>1386</v>
      </c>
    </row>
    <row r="4656" spans="2:20" hidden="1" x14ac:dyDescent="0.45">
      <c r="B4656" s="29" t="s">
        <v>24</v>
      </c>
      <c r="C4656" s="29" t="s">
        <v>3077</v>
      </c>
      <c r="F4656" t="s">
        <v>1388</v>
      </c>
      <c r="G4656" t="s">
        <v>1389</v>
      </c>
      <c r="H4656" t="s">
        <v>281</v>
      </c>
      <c r="I4656" t="s">
        <v>225</v>
      </c>
      <c r="J4656" t="s">
        <v>2179</v>
      </c>
      <c r="K4656" t="s">
        <v>228</v>
      </c>
      <c r="N4656" t="s">
        <v>261</v>
      </c>
      <c r="O4656">
        <v>0.4</v>
      </c>
      <c r="P4656" t="s">
        <v>2180</v>
      </c>
      <c r="Q4656"/>
      <c r="R4656">
        <v>4.5499999999999999E-2</v>
      </c>
      <c r="S4656">
        <v>6.4</v>
      </c>
      <c r="T4656" t="s">
        <v>1392</v>
      </c>
    </row>
    <row r="4657" spans="2:20" hidden="1" x14ac:dyDescent="0.45">
      <c r="B4657" s="29" t="s">
        <v>24</v>
      </c>
      <c r="C4657" s="29" t="s">
        <v>3077</v>
      </c>
      <c r="F4657" t="s">
        <v>1388</v>
      </c>
      <c r="G4657" t="s">
        <v>1389</v>
      </c>
      <c r="H4657" t="s">
        <v>277</v>
      </c>
      <c r="I4657" t="s">
        <v>225</v>
      </c>
      <c r="J4657" t="s">
        <v>1390</v>
      </c>
      <c r="K4657" t="s">
        <v>228</v>
      </c>
      <c r="N4657" t="s">
        <v>261</v>
      </c>
      <c r="O4657">
        <v>0.1</v>
      </c>
      <c r="P4657" t="s">
        <v>1391</v>
      </c>
      <c r="Q4657"/>
      <c r="R4657">
        <v>5.0000000000000001E-4</v>
      </c>
      <c r="S4657">
        <v>6.2</v>
      </c>
      <c r="T4657" t="s">
        <v>1392</v>
      </c>
    </row>
    <row r="4658" spans="2:20" hidden="1" x14ac:dyDescent="0.45">
      <c r="B4658" s="29" t="s">
        <v>24</v>
      </c>
      <c r="C4658" s="29" t="s">
        <v>3077</v>
      </c>
      <c r="F4658" t="s">
        <v>1388</v>
      </c>
      <c r="G4658" t="s">
        <v>1389</v>
      </c>
      <c r="H4658" t="s">
        <v>289</v>
      </c>
      <c r="I4658" t="s">
        <v>225</v>
      </c>
      <c r="J4658" t="s">
        <v>2179</v>
      </c>
      <c r="K4658" t="s">
        <v>228</v>
      </c>
      <c r="N4658" t="s">
        <v>261</v>
      </c>
      <c r="O4658">
        <v>0.1</v>
      </c>
      <c r="P4658" t="s">
        <v>2180</v>
      </c>
      <c r="Q4658"/>
      <c r="R4658">
        <v>4.4999999999999998E-2</v>
      </c>
      <c r="S4658">
        <v>0.2</v>
      </c>
      <c r="T4658" t="s">
        <v>1392</v>
      </c>
    </row>
    <row r="4659" spans="2:20" hidden="1" x14ac:dyDescent="0.45">
      <c r="C4659" s="29" t="s">
        <v>3077</v>
      </c>
      <c r="F4659" t="s">
        <v>1393</v>
      </c>
      <c r="G4659" t="s">
        <v>1394</v>
      </c>
      <c r="H4659" t="s">
        <v>289</v>
      </c>
      <c r="I4659" t="s">
        <v>225</v>
      </c>
      <c r="J4659" t="s">
        <v>2181</v>
      </c>
      <c r="K4659" t="s">
        <v>228</v>
      </c>
      <c r="N4659" t="s">
        <v>246</v>
      </c>
      <c r="O4659">
        <v>1.9E-2</v>
      </c>
      <c r="P4659" t="s">
        <v>2182</v>
      </c>
      <c r="Q4659"/>
      <c r="R4659">
        <v>1.9E-3</v>
      </c>
      <c r="S4659">
        <v>0.19</v>
      </c>
      <c r="T4659" t="s">
        <v>2183</v>
      </c>
    </row>
    <row r="4660" spans="2:20" hidden="1" x14ac:dyDescent="0.45">
      <c r="C4660" s="29" t="s">
        <v>3077</v>
      </c>
      <c r="F4660" t="s">
        <v>1393</v>
      </c>
      <c r="G4660" t="s">
        <v>1394</v>
      </c>
      <c r="H4660" t="s">
        <v>284</v>
      </c>
      <c r="I4660" t="s">
        <v>1403</v>
      </c>
      <c r="J4660" t="s">
        <v>2184</v>
      </c>
      <c r="K4660" t="s">
        <v>228</v>
      </c>
      <c r="L4660" t="s">
        <v>2185</v>
      </c>
      <c r="N4660" t="s">
        <v>400</v>
      </c>
      <c r="O4660">
        <v>0.995</v>
      </c>
      <c r="Q4660"/>
      <c r="R4660">
        <v>0.99</v>
      </c>
      <c r="S4660">
        <v>1</v>
      </c>
      <c r="T4660" t="s">
        <v>2186</v>
      </c>
    </row>
    <row r="4661" spans="2:20" hidden="1" x14ac:dyDescent="0.45">
      <c r="B4661" s="29" t="s">
        <v>24</v>
      </c>
      <c r="C4661" s="29" t="s">
        <v>3077</v>
      </c>
      <c r="F4661" t="s">
        <v>1393</v>
      </c>
      <c r="G4661" t="s">
        <v>1394</v>
      </c>
      <c r="H4661" t="s">
        <v>284</v>
      </c>
      <c r="I4661" t="s">
        <v>1403</v>
      </c>
      <c r="J4661" t="s">
        <v>2184</v>
      </c>
      <c r="K4661" t="s">
        <v>228</v>
      </c>
      <c r="L4661" t="s">
        <v>2187</v>
      </c>
      <c r="N4661" t="s">
        <v>261</v>
      </c>
      <c r="O4661">
        <v>0.995</v>
      </c>
      <c r="Q4661"/>
      <c r="R4661">
        <v>0.99</v>
      </c>
      <c r="S4661">
        <v>1</v>
      </c>
      <c r="T4661" t="s">
        <v>2186</v>
      </c>
    </row>
    <row r="4662" spans="2:20" hidden="1" x14ac:dyDescent="0.45">
      <c r="B4662" s="29" t="s">
        <v>27</v>
      </c>
      <c r="C4662" s="29" t="s">
        <v>3077</v>
      </c>
      <c r="F4662" t="s">
        <v>1393</v>
      </c>
      <c r="G4662" t="s">
        <v>1394</v>
      </c>
      <c r="H4662" t="s">
        <v>284</v>
      </c>
      <c r="I4662" t="s">
        <v>1403</v>
      </c>
      <c r="J4662" t="s">
        <v>2184</v>
      </c>
      <c r="K4662" t="s">
        <v>228</v>
      </c>
      <c r="L4662" t="s">
        <v>2188</v>
      </c>
      <c r="N4662" t="s">
        <v>27</v>
      </c>
      <c r="O4662">
        <v>0.95</v>
      </c>
      <c r="Q4662"/>
      <c r="R4662">
        <v>0.9</v>
      </c>
      <c r="S4662">
        <v>0.98</v>
      </c>
      <c r="T4662" t="s">
        <v>2189</v>
      </c>
    </row>
    <row r="4663" spans="2:20" hidden="1" x14ac:dyDescent="0.45">
      <c r="B4663" s="29" t="s">
        <v>29</v>
      </c>
      <c r="C4663" s="29" t="s">
        <v>3077</v>
      </c>
      <c r="F4663" t="s">
        <v>1393</v>
      </c>
      <c r="G4663" t="s">
        <v>1394</v>
      </c>
      <c r="H4663" t="s">
        <v>289</v>
      </c>
      <c r="I4663" t="s">
        <v>225</v>
      </c>
      <c r="J4663" t="s">
        <v>2181</v>
      </c>
      <c r="K4663" t="s">
        <v>228</v>
      </c>
      <c r="N4663" t="s">
        <v>29</v>
      </c>
      <c r="O4663">
        <v>4</v>
      </c>
      <c r="P4663" t="s">
        <v>2190</v>
      </c>
      <c r="Q4663"/>
      <c r="R4663">
        <v>2</v>
      </c>
      <c r="S4663">
        <v>10</v>
      </c>
      <c r="T4663" t="s">
        <v>1397</v>
      </c>
    </row>
    <row r="4664" spans="2:20" ht="28.5" hidden="1" x14ac:dyDescent="0.45">
      <c r="B4664" s="29" t="s">
        <v>24</v>
      </c>
      <c r="C4664" s="29" t="s">
        <v>3077</v>
      </c>
      <c r="F4664" t="s">
        <v>1393</v>
      </c>
      <c r="G4664" t="s">
        <v>1394</v>
      </c>
      <c r="H4664" t="s">
        <v>286</v>
      </c>
      <c r="I4664" t="s">
        <v>225</v>
      </c>
      <c r="J4664" s="20" t="s">
        <v>1398</v>
      </c>
      <c r="K4664" t="s">
        <v>228</v>
      </c>
      <c r="N4664" t="s">
        <v>261</v>
      </c>
      <c r="O4664">
        <v>0.63</v>
      </c>
      <c r="P4664" t="s">
        <v>1399</v>
      </c>
      <c r="Q4664"/>
      <c r="R4664">
        <v>0.38</v>
      </c>
      <c r="S4664">
        <v>0.88</v>
      </c>
      <c r="T4664" t="s">
        <v>1397</v>
      </c>
    </row>
    <row r="4665" spans="2:20" ht="28.5" hidden="1" x14ac:dyDescent="0.45">
      <c r="C4665" s="29" t="s">
        <v>3077</v>
      </c>
      <c r="F4665" t="s">
        <v>1393</v>
      </c>
      <c r="G4665" t="s">
        <v>1394</v>
      </c>
      <c r="H4665" t="s">
        <v>286</v>
      </c>
      <c r="I4665" t="s">
        <v>225</v>
      </c>
      <c r="J4665" s="20" t="s">
        <v>1398</v>
      </c>
      <c r="K4665" t="s">
        <v>228</v>
      </c>
      <c r="N4665" t="s">
        <v>400</v>
      </c>
      <c r="O4665">
        <v>0.16</v>
      </c>
      <c r="P4665" t="s">
        <v>1399</v>
      </c>
      <c r="Q4665"/>
      <c r="R4665">
        <v>9.2999999999999999E-2</v>
      </c>
      <c r="S4665">
        <v>0.22</v>
      </c>
      <c r="T4665" t="s">
        <v>1397</v>
      </c>
    </row>
    <row r="4666" spans="2:20" ht="28.5" hidden="1" x14ac:dyDescent="0.45">
      <c r="C4666" s="29" t="s">
        <v>3077</v>
      </c>
      <c r="F4666" t="s">
        <v>1393</v>
      </c>
      <c r="G4666" t="s">
        <v>1394</v>
      </c>
      <c r="H4666" t="s">
        <v>286</v>
      </c>
      <c r="I4666" t="s">
        <v>225</v>
      </c>
      <c r="J4666" s="20" t="s">
        <v>1398</v>
      </c>
      <c r="K4666" t="s">
        <v>228</v>
      </c>
      <c r="N4666" t="s">
        <v>233</v>
      </c>
      <c r="O4666">
        <v>1.4E-2</v>
      </c>
      <c r="P4666" t="s">
        <v>1396</v>
      </c>
      <c r="Q4666"/>
      <c r="R4666">
        <v>4.5999999999999999E-3</v>
      </c>
      <c r="S4666">
        <v>4.2000000000000003E-2</v>
      </c>
      <c r="T4666" t="s">
        <v>1397</v>
      </c>
    </row>
    <row r="4667" spans="2:20" ht="28.5" hidden="1" x14ac:dyDescent="0.45">
      <c r="B4667" s="29" t="s">
        <v>26</v>
      </c>
      <c r="C4667" s="29" t="s">
        <v>3077</v>
      </c>
      <c r="F4667" t="s">
        <v>1393</v>
      </c>
      <c r="G4667" t="s">
        <v>1394</v>
      </c>
      <c r="H4667" t="s">
        <v>286</v>
      </c>
      <c r="I4667" t="s">
        <v>225</v>
      </c>
      <c r="J4667" s="20" t="s">
        <v>1398</v>
      </c>
      <c r="K4667" t="s">
        <v>228</v>
      </c>
      <c r="N4667" t="s">
        <v>26</v>
      </c>
      <c r="O4667">
        <v>0.2</v>
      </c>
      <c r="P4667" t="s">
        <v>1399</v>
      </c>
      <c r="Q4667"/>
      <c r="R4667">
        <v>0.12</v>
      </c>
      <c r="S4667">
        <v>0.28999999999999998</v>
      </c>
      <c r="T4667" t="s">
        <v>1397</v>
      </c>
    </row>
    <row r="4668" spans="2:20" ht="28.5" hidden="1" x14ac:dyDescent="0.45">
      <c r="C4668" s="29" t="s">
        <v>3077</v>
      </c>
      <c r="F4668" t="s">
        <v>1393</v>
      </c>
      <c r="G4668" t="s">
        <v>1394</v>
      </c>
      <c r="H4668" t="s">
        <v>286</v>
      </c>
      <c r="I4668" t="s">
        <v>225</v>
      </c>
      <c r="J4668" s="20" t="s">
        <v>1398</v>
      </c>
      <c r="K4668" t="s">
        <v>228</v>
      </c>
      <c r="N4668" t="s">
        <v>303</v>
      </c>
      <c r="O4668">
        <v>1.4E-2</v>
      </c>
      <c r="P4668" t="s">
        <v>1396</v>
      </c>
      <c r="Q4668"/>
      <c r="R4668">
        <v>5.0000000000000001E-3</v>
      </c>
      <c r="S4668">
        <v>4.2000000000000003E-2</v>
      </c>
      <c r="T4668" t="s">
        <v>1397</v>
      </c>
    </row>
    <row r="4669" spans="2:20" ht="28.5" hidden="1" x14ac:dyDescent="0.45">
      <c r="C4669" s="29" t="s">
        <v>3077</v>
      </c>
      <c r="F4669" t="s">
        <v>1393</v>
      </c>
      <c r="G4669" t="s">
        <v>1394</v>
      </c>
      <c r="H4669" t="s">
        <v>286</v>
      </c>
      <c r="I4669" t="s">
        <v>225</v>
      </c>
      <c r="J4669" s="20" t="s">
        <v>1398</v>
      </c>
      <c r="K4669" t="s">
        <v>228</v>
      </c>
      <c r="N4669" t="s">
        <v>272</v>
      </c>
      <c r="O4669">
        <v>0.62</v>
      </c>
      <c r="P4669" t="s">
        <v>2191</v>
      </c>
      <c r="Q4669"/>
      <c r="R4669">
        <v>0.3</v>
      </c>
      <c r="S4669">
        <v>1.2</v>
      </c>
      <c r="T4669" t="s">
        <v>1397</v>
      </c>
    </row>
    <row r="4670" spans="2:20" ht="42.75" hidden="1" x14ac:dyDescent="0.45">
      <c r="B4670" s="29" t="s">
        <v>24</v>
      </c>
      <c r="C4670" s="29" t="s">
        <v>3077</v>
      </c>
      <c r="F4670" t="s">
        <v>1401</v>
      </c>
      <c r="G4670" t="s">
        <v>1402</v>
      </c>
      <c r="H4670" t="s">
        <v>306</v>
      </c>
      <c r="I4670" t="s">
        <v>1403</v>
      </c>
      <c r="J4670" s="20" t="s">
        <v>2192</v>
      </c>
      <c r="K4670" t="s">
        <v>228</v>
      </c>
      <c r="L4670" t="s">
        <v>1405</v>
      </c>
      <c r="N4670" t="s">
        <v>261</v>
      </c>
      <c r="O4670">
        <v>0.98</v>
      </c>
      <c r="Q4670"/>
      <c r="R4670">
        <v>0.97</v>
      </c>
      <c r="S4670">
        <v>0.99</v>
      </c>
      <c r="T4670" t="s">
        <v>1191</v>
      </c>
    </row>
    <row r="4671" spans="2:20" ht="28.5" hidden="1" x14ac:dyDescent="0.45">
      <c r="B4671" s="29" t="s">
        <v>24</v>
      </c>
      <c r="C4671" s="29" t="s">
        <v>3077</v>
      </c>
      <c r="F4671" t="s">
        <v>1401</v>
      </c>
      <c r="G4671" t="s">
        <v>1402</v>
      </c>
      <c r="H4671" t="s">
        <v>293</v>
      </c>
      <c r="I4671" t="s">
        <v>225</v>
      </c>
      <c r="J4671" s="20" t="s">
        <v>2193</v>
      </c>
      <c r="K4671" t="s">
        <v>228</v>
      </c>
      <c r="N4671" t="s">
        <v>261</v>
      </c>
      <c r="O4671">
        <v>2</v>
      </c>
      <c r="P4671" t="s">
        <v>1411</v>
      </c>
      <c r="Q4671"/>
      <c r="R4671">
        <v>1</v>
      </c>
      <c r="S4671">
        <v>3</v>
      </c>
      <c r="T4671" t="s">
        <v>1397</v>
      </c>
    </row>
    <row r="4672" spans="2:20" ht="28.5" hidden="1" x14ac:dyDescent="0.45">
      <c r="B4672" s="29" t="s">
        <v>24</v>
      </c>
      <c r="C4672" s="29" t="s">
        <v>3077</v>
      </c>
      <c r="F4672" t="s">
        <v>1401</v>
      </c>
      <c r="G4672" t="s">
        <v>1402</v>
      </c>
      <c r="H4672" t="s">
        <v>284</v>
      </c>
      <c r="I4672" t="s">
        <v>225</v>
      </c>
      <c r="J4672" s="20" t="s">
        <v>2194</v>
      </c>
      <c r="K4672" t="s">
        <v>228</v>
      </c>
      <c r="N4672" t="s">
        <v>261</v>
      </c>
      <c r="O4672">
        <v>7</v>
      </c>
      <c r="P4672" t="s">
        <v>1411</v>
      </c>
      <c r="Q4672"/>
      <c r="R4672">
        <v>4</v>
      </c>
      <c r="S4672">
        <v>10</v>
      </c>
      <c r="T4672" t="s">
        <v>1397</v>
      </c>
    </row>
    <row r="4673" spans="2:20" ht="28.5" hidden="1" x14ac:dyDescent="0.45">
      <c r="B4673" s="29" t="s">
        <v>24</v>
      </c>
      <c r="C4673" s="29" t="s">
        <v>3077</v>
      </c>
      <c r="F4673" t="s">
        <v>1401</v>
      </c>
      <c r="G4673" t="s">
        <v>1402</v>
      </c>
      <c r="H4673" t="s">
        <v>274</v>
      </c>
      <c r="I4673" t="s">
        <v>225</v>
      </c>
      <c r="J4673" s="20" t="s">
        <v>2195</v>
      </c>
      <c r="K4673" t="s">
        <v>228</v>
      </c>
      <c r="N4673" t="s">
        <v>261</v>
      </c>
      <c r="O4673">
        <v>4</v>
      </c>
      <c r="P4673" t="s">
        <v>1411</v>
      </c>
      <c r="Q4673"/>
      <c r="R4673">
        <v>2</v>
      </c>
      <c r="S4673">
        <v>8</v>
      </c>
      <c r="T4673" t="s">
        <v>1397</v>
      </c>
    </row>
    <row r="4674" spans="2:20" hidden="1" x14ac:dyDescent="0.45">
      <c r="C4674" s="29" t="s">
        <v>3077</v>
      </c>
      <c r="F4674" t="s">
        <v>1414</v>
      </c>
      <c r="G4674" t="s">
        <v>1415</v>
      </c>
      <c r="H4674" t="s">
        <v>281</v>
      </c>
      <c r="I4674" t="s">
        <v>225</v>
      </c>
      <c r="K4674" t="s">
        <v>228</v>
      </c>
      <c r="N4674" t="s">
        <v>242</v>
      </c>
      <c r="O4674">
        <v>6.69</v>
      </c>
      <c r="P4674" t="s">
        <v>234</v>
      </c>
      <c r="Q4674"/>
      <c r="R4674">
        <v>0.3</v>
      </c>
      <c r="S4674">
        <v>13.1</v>
      </c>
      <c r="T4674" t="s">
        <v>1418</v>
      </c>
    </row>
    <row r="4675" spans="2:20" hidden="1" x14ac:dyDescent="0.45">
      <c r="C4675" s="29" t="s">
        <v>3077</v>
      </c>
      <c r="F4675" t="s">
        <v>1414</v>
      </c>
      <c r="G4675" t="s">
        <v>1415</v>
      </c>
      <c r="H4675" t="s">
        <v>281</v>
      </c>
      <c r="I4675" t="s">
        <v>225</v>
      </c>
      <c r="K4675" t="s">
        <v>228</v>
      </c>
      <c r="N4675" t="s">
        <v>279</v>
      </c>
      <c r="O4675">
        <v>7.37</v>
      </c>
      <c r="P4675" t="s">
        <v>234</v>
      </c>
      <c r="Q4675"/>
      <c r="R4675">
        <v>1.6</v>
      </c>
      <c r="S4675">
        <v>13.1</v>
      </c>
      <c r="T4675" t="s">
        <v>1418</v>
      </c>
    </row>
    <row r="4676" spans="2:20" hidden="1" x14ac:dyDescent="0.45">
      <c r="C4676" s="29" t="s">
        <v>3077</v>
      </c>
      <c r="F4676" t="s">
        <v>1414</v>
      </c>
      <c r="G4676" t="s">
        <v>1415</v>
      </c>
      <c r="H4676" t="s">
        <v>281</v>
      </c>
      <c r="I4676" t="s">
        <v>225</v>
      </c>
      <c r="K4676" t="s">
        <v>228</v>
      </c>
      <c r="N4676" t="s">
        <v>272</v>
      </c>
      <c r="O4676">
        <v>0.63</v>
      </c>
      <c r="P4676" t="s">
        <v>1417</v>
      </c>
      <c r="Q4676"/>
      <c r="R4676">
        <v>0.126</v>
      </c>
      <c r="S4676">
        <v>3.15</v>
      </c>
      <c r="T4676" t="s">
        <v>1397</v>
      </c>
    </row>
    <row r="4677" spans="2:20" hidden="1" x14ac:dyDescent="0.45">
      <c r="B4677" s="29" t="s">
        <v>24</v>
      </c>
      <c r="C4677" s="29" t="s">
        <v>3077</v>
      </c>
      <c r="F4677" t="s">
        <v>1414</v>
      </c>
      <c r="G4677" t="s">
        <v>1415</v>
      </c>
      <c r="H4677" t="s">
        <v>289</v>
      </c>
      <c r="I4677" t="s">
        <v>225</v>
      </c>
      <c r="J4677" t="s">
        <v>2196</v>
      </c>
      <c r="K4677" t="s">
        <v>228</v>
      </c>
      <c r="M4677" t="s">
        <v>102</v>
      </c>
      <c r="N4677" t="s">
        <v>261</v>
      </c>
      <c r="O4677">
        <v>3.3</v>
      </c>
      <c r="P4677" t="s">
        <v>2197</v>
      </c>
      <c r="Q4677"/>
      <c r="R4677">
        <v>1.1000000000000001</v>
      </c>
      <c r="S4677">
        <v>9.9</v>
      </c>
      <c r="T4677" t="s">
        <v>2198</v>
      </c>
    </row>
    <row r="4678" spans="2:20" hidden="1" x14ac:dyDescent="0.45">
      <c r="C4678" s="29" t="s">
        <v>3077</v>
      </c>
      <c r="F4678" t="s">
        <v>1414</v>
      </c>
      <c r="G4678" t="s">
        <v>1415</v>
      </c>
      <c r="H4678" t="s">
        <v>281</v>
      </c>
      <c r="I4678" t="s">
        <v>225</v>
      </c>
      <c r="K4678" t="s">
        <v>228</v>
      </c>
      <c r="N4678" t="s">
        <v>236</v>
      </c>
      <c r="O4678">
        <v>0.89</v>
      </c>
      <c r="P4678" t="s">
        <v>237</v>
      </c>
      <c r="Q4678"/>
      <c r="R4678">
        <v>0.3</v>
      </c>
      <c r="S4678">
        <v>3</v>
      </c>
      <c r="T4678" t="s">
        <v>2199</v>
      </c>
    </row>
    <row r="4679" spans="2:20" hidden="1" x14ac:dyDescent="0.45">
      <c r="C4679" s="29" t="s">
        <v>3077</v>
      </c>
      <c r="F4679" t="s">
        <v>1414</v>
      </c>
      <c r="G4679" t="s">
        <v>1415</v>
      </c>
      <c r="H4679" t="s">
        <v>281</v>
      </c>
      <c r="I4679" t="s">
        <v>225</v>
      </c>
      <c r="K4679" t="s">
        <v>228</v>
      </c>
      <c r="N4679" t="s">
        <v>262</v>
      </c>
      <c r="O4679">
        <v>0.372</v>
      </c>
      <c r="P4679" t="s">
        <v>234</v>
      </c>
      <c r="Q4679"/>
      <c r="R4679">
        <v>0.2</v>
      </c>
      <c r="S4679">
        <v>0.5</v>
      </c>
      <c r="T4679" t="s">
        <v>1418</v>
      </c>
    </row>
    <row r="4680" spans="2:20" hidden="1" x14ac:dyDescent="0.45">
      <c r="B4680" s="29" t="s">
        <v>26</v>
      </c>
      <c r="C4680" s="29" t="s">
        <v>3077</v>
      </c>
      <c r="F4680" t="s">
        <v>1414</v>
      </c>
      <c r="G4680" t="s">
        <v>1415</v>
      </c>
      <c r="H4680" t="s">
        <v>289</v>
      </c>
      <c r="I4680" t="s">
        <v>225</v>
      </c>
      <c r="J4680" t="s">
        <v>2196</v>
      </c>
      <c r="K4680" t="s">
        <v>228</v>
      </c>
      <c r="M4680" t="s">
        <v>102</v>
      </c>
      <c r="N4680" t="s">
        <v>26</v>
      </c>
      <c r="O4680">
        <v>3.7</v>
      </c>
      <c r="P4680" t="s">
        <v>2197</v>
      </c>
      <c r="Q4680"/>
      <c r="R4680">
        <v>1</v>
      </c>
      <c r="S4680">
        <v>10</v>
      </c>
      <c r="T4680" t="s">
        <v>2198</v>
      </c>
    </row>
    <row r="4681" spans="2:20" hidden="1" x14ac:dyDescent="0.45">
      <c r="B4681" s="29" t="s">
        <v>43</v>
      </c>
      <c r="F4681" t="s">
        <v>1424</v>
      </c>
      <c r="G4681" t="s">
        <v>1425</v>
      </c>
      <c r="H4681" t="s">
        <v>284</v>
      </c>
      <c r="I4681" t="s">
        <v>225</v>
      </c>
      <c r="J4681" t="s">
        <v>2200</v>
      </c>
      <c r="K4681" t="s">
        <v>228</v>
      </c>
      <c r="N4681" t="s">
        <v>28</v>
      </c>
      <c r="O4681">
        <v>9</v>
      </c>
      <c r="P4681" t="s">
        <v>1427</v>
      </c>
      <c r="Q4681"/>
      <c r="R4681">
        <v>2</v>
      </c>
      <c r="S4681">
        <v>80</v>
      </c>
      <c r="T4681" t="s">
        <v>1428</v>
      </c>
    </row>
    <row r="4682" spans="2:20" hidden="1" x14ac:dyDescent="0.45">
      <c r="B4682" s="29" t="s">
        <v>26</v>
      </c>
      <c r="F4682" t="s">
        <v>1424</v>
      </c>
      <c r="G4682" t="s">
        <v>1425</v>
      </c>
      <c r="H4682" t="s">
        <v>284</v>
      </c>
      <c r="I4682" t="s">
        <v>225</v>
      </c>
      <c r="J4682" t="s">
        <v>2200</v>
      </c>
      <c r="K4682" t="s">
        <v>228</v>
      </c>
      <c r="N4682" t="s">
        <v>26</v>
      </c>
      <c r="O4682">
        <v>86</v>
      </c>
      <c r="P4682" t="s">
        <v>1430</v>
      </c>
      <c r="Q4682"/>
      <c r="R4682">
        <v>30</v>
      </c>
      <c r="S4682">
        <v>260</v>
      </c>
      <c r="T4682" t="s">
        <v>1191</v>
      </c>
    </row>
    <row r="4683" spans="2:20" hidden="1" x14ac:dyDescent="0.45">
      <c r="B4683" s="29" t="s">
        <v>30</v>
      </c>
      <c r="F4683" t="s">
        <v>1424</v>
      </c>
      <c r="G4683" t="s">
        <v>1425</v>
      </c>
      <c r="H4683" t="s">
        <v>284</v>
      </c>
      <c r="I4683" t="s">
        <v>225</v>
      </c>
      <c r="J4683" t="s">
        <v>2200</v>
      </c>
      <c r="K4683" t="s">
        <v>228</v>
      </c>
      <c r="N4683" t="s">
        <v>30</v>
      </c>
      <c r="O4683">
        <v>9</v>
      </c>
      <c r="P4683" t="s">
        <v>229</v>
      </c>
      <c r="Q4683"/>
      <c r="R4683">
        <v>2</v>
      </c>
      <c r="S4683">
        <v>18</v>
      </c>
      <c r="T4683" t="s">
        <v>1431</v>
      </c>
    </row>
    <row r="4684" spans="2:20" hidden="1" x14ac:dyDescent="0.45">
      <c r="B4684" s="29" t="s">
        <v>29</v>
      </c>
      <c r="F4684" t="s">
        <v>1424</v>
      </c>
      <c r="G4684" t="s">
        <v>1425</v>
      </c>
      <c r="H4684" t="s">
        <v>1251</v>
      </c>
      <c r="I4684" t="s">
        <v>225</v>
      </c>
      <c r="J4684" t="s">
        <v>1429</v>
      </c>
      <c r="K4684" t="s">
        <v>228</v>
      </c>
      <c r="N4684" t="s">
        <v>29</v>
      </c>
      <c r="O4684">
        <v>3</v>
      </c>
      <c r="P4684" t="s">
        <v>1430</v>
      </c>
      <c r="Q4684"/>
      <c r="R4684">
        <v>1</v>
      </c>
      <c r="S4684">
        <v>10</v>
      </c>
      <c r="T4684" t="s">
        <v>1191</v>
      </c>
    </row>
    <row r="4685" spans="2:20" hidden="1" x14ac:dyDescent="0.45">
      <c r="F4685" t="s">
        <v>1424</v>
      </c>
      <c r="G4685" t="s">
        <v>1425</v>
      </c>
      <c r="H4685" t="s">
        <v>281</v>
      </c>
      <c r="I4685" t="s">
        <v>225</v>
      </c>
      <c r="J4685" t="s">
        <v>1433</v>
      </c>
      <c r="K4685" t="s">
        <v>228</v>
      </c>
      <c r="N4685" t="s">
        <v>236</v>
      </c>
      <c r="O4685">
        <v>17</v>
      </c>
      <c r="P4685" t="s">
        <v>1427</v>
      </c>
      <c r="Q4685"/>
      <c r="R4685">
        <v>4</v>
      </c>
      <c r="S4685">
        <v>100</v>
      </c>
      <c r="T4685" t="s">
        <v>1428</v>
      </c>
    </row>
    <row r="4686" spans="2:20" hidden="1" x14ac:dyDescent="0.45">
      <c r="B4686" s="29" t="s">
        <v>43</v>
      </c>
      <c r="F4686" t="s">
        <v>1424</v>
      </c>
      <c r="G4686" t="s">
        <v>1425</v>
      </c>
      <c r="H4686" t="s">
        <v>281</v>
      </c>
      <c r="I4686" t="s">
        <v>225</v>
      </c>
      <c r="J4686" t="s">
        <v>1433</v>
      </c>
      <c r="K4686" t="s">
        <v>228</v>
      </c>
      <c r="N4686" t="s">
        <v>28</v>
      </c>
      <c r="O4686">
        <v>9</v>
      </c>
      <c r="P4686" t="s">
        <v>1427</v>
      </c>
      <c r="Q4686"/>
      <c r="R4686">
        <v>2</v>
      </c>
      <c r="S4686">
        <v>80</v>
      </c>
      <c r="T4686" t="s">
        <v>1428</v>
      </c>
    </row>
    <row r="4687" spans="2:20" hidden="1" x14ac:dyDescent="0.45">
      <c r="B4687" s="29" t="s">
        <v>26</v>
      </c>
      <c r="F4687" t="s">
        <v>1424</v>
      </c>
      <c r="G4687" t="s">
        <v>1425</v>
      </c>
      <c r="H4687" t="s">
        <v>277</v>
      </c>
      <c r="I4687" t="s">
        <v>225</v>
      </c>
      <c r="J4687" t="s">
        <v>1432</v>
      </c>
      <c r="K4687" t="s">
        <v>228</v>
      </c>
      <c r="N4687" t="s">
        <v>26</v>
      </c>
      <c r="O4687">
        <v>190</v>
      </c>
      <c r="P4687" t="s">
        <v>1430</v>
      </c>
      <c r="Q4687"/>
      <c r="R4687">
        <v>60</v>
      </c>
      <c r="S4687">
        <v>600</v>
      </c>
      <c r="T4687" t="s">
        <v>1191</v>
      </c>
    </row>
    <row r="4688" spans="2:20" hidden="1" x14ac:dyDescent="0.45">
      <c r="F4688" t="s">
        <v>1424</v>
      </c>
      <c r="G4688" t="s">
        <v>1425</v>
      </c>
      <c r="H4688" t="s">
        <v>277</v>
      </c>
      <c r="I4688" t="s">
        <v>225</v>
      </c>
      <c r="J4688" t="s">
        <v>1432</v>
      </c>
      <c r="K4688" t="s">
        <v>228</v>
      </c>
      <c r="N4688" t="s">
        <v>236</v>
      </c>
      <c r="O4688">
        <v>17</v>
      </c>
      <c r="P4688" t="s">
        <v>1427</v>
      </c>
      <c r="Q4688"/>
      <c r="R4688">
        <v>4</v>
      </c>
      <c r="S4688">
        <v>100</v>
      </c>
      <c r="T4688" t="s">
        <v>1428</v>
      </c>
    </row>
    <row r="4689" spans="2:20" hidden="1" x14ac:dyDescent="0.45">
      <c r="B4689" s="29" t="s">
        <v>27</v>
      </c>
      <c r="C4689" s="29" t="s">
        <v>3076</v>
      </c>
      <c r="F4689" t="s">
        <v>1434</v>
      </c>
      <c r="G4689" t="s">
        <v>1435</v>
      </c>
      <c r="H4689" t="s">
        <v>286</v>
      </c>
      <c r="I4689" t="s">
        <v>1403</v>
      </c>
      <c r="K4689" t="s">
        <v>228</v>
      </c>
      <c r="L4689" t="s">
        <v>2201</v>
      </c>
      <c r="N4689" t="s">
        <v>1440</v>
      </c>
      <c r="O4689">
        <v>0.8</v>
      </c>
      <c r="Q4689"/>
      <c r="R4689">
        <v>0.53300000000000003</v>
      </c>
      <c r="S4689">
        <v>1</v>
      </c>
      <c r="T4689" t="s">
        <v>1438</v>
      </c>
    </row>
    <row r="4690" spans="2:20" hidden="1" x14ac:dyDescent="0.45">
      <c r="B4690" s="29" t="s">
        <v>43</v>
      </c>
      <c r="C4690" s="29" t="s">
        <v>3076</v>
      </c>
      <c r="F4690" t="s">
        <v>1434</v>
      </c>
      <c r="G4690" t="s">
        <v>1435</v>
      </c>
      <c r="H4690" t="s">
        <v>286</v>
      </c>
      <c r="I4690" t="s">
        <v>1403</v>
      </c>
      <c r="K4690" t="s">
        <v>228</v>
      </c>
      <c r="L4690" t="s">
        <v>2201</v>
      </c>
      <c r="N4690" t="s">
        <v>1439</v>
      </c>
      <c r="O4690">
        <v>0.73299999999999998</v>
      </c>
      <c r="Q4690"/>
      <c r="R4690">
        <v>0.48899999999999999</v>
      </c>
      <c r="S4690">
        <v>1</v>
      </c>
      <c r="T4690" t="s">
        <v>1438</v>
      </c>
    </row>
    <row r="4691" spans="2:20" hidden="1" x14ac:dyDescent="0.45">
      <c r="C4691" s="29" t="s">
        <v>3076</v>
      </c>
      <c r="F4691" t="s">
        <v>1434</v>
      </c>
      <c r="G4691" t="s">
        <v>1435</v>
      </c>
      <c r="H4691" t="s">
        <v>286</v>
      </c>
      <c r="I4691" t="s">
        <v>1403</v>
      </c>
      <c r="K4691" t="s">
        <v>228</v>
      </c>
      <c r="L4691" t="s">
        <v>2201</v>
      </c>
      <c r="N4691" t="s">
        <v>1437</v>
      </c>
      <c r="O4691">
        <v>0.98299999999999998</v>
      </c>
      <c r="Q4691"/>
      <c r="R4691">
        <v>0.65600000000000003</v>
      </c>
      <c r="S4691">
        <v>1</v>
      </c>
      <c r="T4691" t="s">
        <v>1438</v>
      </c>
    </row>
    <row r="4692" spans="2:20" hidden="1" x14ac:dyDescent="0.45">
      <c r="C4692" s="29" t="s">
        <v>3076</v>
      </c>
      <c r="F4692" t="s">
        <v>1441</v>
      </c>
      <c r="G4692" t="s">
        <v>1442</v>
      </c>
      <c r="H4692" t="s">
        <v>289</v>
      </c>
      <c r="I4692" t="s">
        <v>225</v>
      </c>
      <c r="J4692" t="s">
        <v>1443</v>
      </c>
      <c r="K4692" t="s">
        <v>228</v>
      </c>
      <c r="N4692" t="s">
        <v>236</v>
      </c>
      <c r="O4692">
        <v>400</v>
      </c>
      <c r="P4692" t="s">
        <v>1444</v>
      </c>
      <c r="Q4692"/>
      <c r="R4692">
        <v>100</v>
      </c>
      <c r="S4692">
        <v>1000</v>
      </c>
      <c r="T4692" t="s">
        <v>357</v>
      </c>
    </row>
    <row r="4693" spans="2:20" hidden="1" x14ac:dyDescent="0.45">
      <c r="B4693" s="29" t="s">
        <v>43</v>
      </c>
      <c r="C4693" s="29" t="s">
        <v>3076</v>
      </c>
      <c r="F4693" t="s">
        <v>1441</v>
      </c>
      <c r="G4693" t="s">
        <v>1442</v>
      </c>
      <c r="H4693" t="s">
        <v>289</v>
      </c>
      <c r="I4693" t="s">
        <v>225</v>
      </c>
      <c r="J4693" t="s">
        <v>1443</v>
      </c>
      <c r="K4693" t="s">
        <v>228</v>
      </c>
      <c r="N4693" t="s">
        <v>28</v>
      </c>
      <c r="O4693">
        <v>30</v>
      </c>
      <c r="P4693" t="s">
        <v>1444</v>
      </c>
      <c r="Q4693"/>
      <c r="R4693">
        <v>10</v>
      </c>
      <c r="S4693">
        <v>80</v>
      </c>
      <c r="T4693" t="s">
        <v>1445</v>
      </c>
    </row>
    <row r="4694" spans="2:20" hidden="1" x14ac:dyDescent="0.45">
      <c r="C4694" s="29" t="s">
        <v>3076</v>
      </c>
      <c r="F4694" t="s">
        <v>1441</v>
      </c>
      <c r="G4694" t="s">
        <v>1442</v>
      </c>
      <c r="H4694" t="s">
        <v>286</v>
      </c>
      <c r="I4694" t="s">
        <v>225</v>
      </c>
      <c r="J4694" t="s">
        <v>1443</v>
      </c>
      <c r="K4694" t="s">
        <v>228</v>
      </c>
      <c r="N4694" t="s">
        <v>236</v>
      </c>
      <c r="O4694">
        <v>9000</v>
      </c>
      <c r="P4694" t="s">
        <v>1444</v>
      </c>
      <c r="Q4694"/>
      <c r="R4694">
        <v>3000</v>
      </c>
      <c r="S4694">
        <v>22000</v>
      </c>
      <c r="T4694" t="s">
        <v>357</v>
      </c>
    </row>
    <row r="4695" spans="2:20" hidden="1" x14ac:dyDescent="0.45">
      <c r="B4695" s="29" t="s">
        <v>30</v>
      </c>
      <c r="C4695" s="29" t="s">
        <v>3076</v>
      </c>
      <c r="F4695" t="s">
        <v>1441</v>
      </c>
      <c r="G4695" t="s">
        <v>1442</v>
      </c>
      <c r="H4695" t="s">
        <v>286</v>
      </c>
      <c r="I4695" t="s">
        <v>225</v>
      </c>
      <c r="J4695" t="s">
        <v>1443</v>
      </c>
      <c r="K4695" t="s">
        <v>228</v>
      </c>
      <c r="N4695" t="s">
        <v>30</v>
      </c>
      <c r="O4695">
        <v>0.46</v>
      </c>
      <c r="P4695" t="s">
        <v>229</v>
      </c>
      <c r="Q4695"/>
      <c r="R4695">
        <v>0.23</v>
      </c>
      <c r="S4695">
        <v>0.92</v>
      </c>
      <c r="T4695" t="s">
        <v>1446</v>
      </c>
    </row>
    <row r="4696" spans="2:20" hidden="1" x14ac:dyDescent="0.45">
      <c r="B4696" s="29" t="s">
        <v>43</v>
      </c>
      <c r="F4696" t="s">
        <v>1447</v>
      </c>
      <c r="G4696" t="s">
        <v>1448</v>
      </c>
      <c r="H4696" t="s">
        <v>277</v>
      </c>
      <c r="I4696" t="s">
        <v>225</v>
      </c>
      <c r="J4696" t="s">
        <v>1449</v>
      </c>
      <c r="K4696" t="s">
        <v>228</v>
      </c>
      <c r="N4696" t="s">
        <v>28</v>
      </c>
      <c r="O4696">
        <v>520</v>
      </c>
      <c r="P4696" t="s">
        <v>1450</v>
      </c>
      <c r="Q4696"/>
      <c r="R4696">
        <v>60</v>
      </c>
      <c r="S4696">
        <v>4500</v>
      </c>
      <c r="T4696" t="s">
        <v>1445</v>
      </c>
    </row>
    <row r="4697" spans="2:20" hidden="1" x14ac:dyDescent="0.45">
      <c r="F4697" t="s">
        <v>1447</v>
      </c>
      <c r="G4697" t="s">
        <v>1448</v>
      </c>
      <c r="H4697" t="s">
        <v>1453</v>
      </c>
      <c r="I4697" t="s">
        <v>275</v>
      </c>
      <c r="K4697" t="s">
        <v>228</v>
      </c>
      <c r="N4697" t="s">
        <v>240</v>
      </c>
      <c r="O4697">
        <v>1.7</v>
      </c>
      <c r="P4697" t="s">
        <v>1450</v>
      </c>
      <c r="Q4697"/>
      <c r="R4697">
        <v>0.1</v>
      </c>
      <c r="S4697">
        <v>15</v>
      </c>
      <c r="T4697" t="s">
        <v>1454</v>
      </c>
    </row>
    <row r="4698" spans="2:20" hidden="1" x14ac:dyDescent="0.45">
      <c r="B4698" s="29" t="s">
        <v>30</v>
      </c>
      <c r="F4698" t="s">
        <v>1447</v>
      </c>
      <c r="G4698" t="s">
        <v>1448</v>
      </c>
      <c r="H4698" t="s">
        <v>1453</v>
      </c>
      <c r="I4698" t="s">
        <v>275</v>
      </c>
      <c r="K4698" t="s">
        <v>228</v>
      </c>
      <c r="N4698" t="s">
        <v>30</v>
      </c>
      <c r="O4698">
        <v>6.2E-2</v>
      </c>
      <c r="P4698" t="s">
        <v>229</v>
      </c>
      <c r="Q4698"/>
      <c r="R4698">
        <v>3.1E-2</v>
      </c>
      <c r="S4698">
        <v>0.12</v>
      </c>
      <c r="T4698" t="s">
        <v>1452</v>
      </c>
    </row>
    <row r="4699" spans="2:20" hidden="1" x14ac:dyDescent="0.45">
      <c r="F4699" t="s">
        <v>1447</v>
      </c>
      <c r="G4699" t="s">
        <v>1448</v>
      </c>
      <c r="H4699" t="s">
        <v>1453</v>
      </c>
      <c r="I4699" t="s">
        <v>275</v>
      </c>
      <c r="K4699" t="s">
        <v>228</v>
      </c>
      <c r="N4699" t="s">
        <v>265</v>
      </c>
      <c r="O4699">
        <v>7.0000000000000001E-3</v>
      </c>
      <c r="P4699" t="s">
        <v>1450</v>
      </c>
      <c r="Q4699"/>
      <c r="R4699">
        <v>1E-3</v>
      </c>
      <c r="S4699">
        <v>1.0999999999999999E-2</v>
      </c>
      <c r="T4699" t="s">
        <v>1454</v>
      </c>
    </row>
    <row r="4700" spans="2:20" hidden="1" x14ac:dyDescent="0.45">
      <c r="B4700" s="29" t="s">
        <v>43</v>
      </c>
      <c r="F4700" t="s">
        <v>1447</v>
      </c>
      <c r="G4700" t="s">
        <v>1448</v>
      </c>
      <c r="H4700" t="s">
        <v>284</v>
      </c>
      <c r="I4700" t="s">
        <v>225</v>
      </c>
      <c r="J4700" t="s">
        <v>2202</v>
      </c>
      <c r="K4700" t="s">
        <v>228</v>
      </c>
      <c r="N4700" t="s">
        <v>28</v>
      </c>
      <c r="O4700">
        <v>160</v>
      </c>
      <c r="P4700" t="s">
        <v>1450</v>
      </c>
      <c r="Q4700"/>
      <c r="R4700">
        <v>50</v>
      </c>
      <c r="S4700">
        <v>480</v>
      </c>
      <c r="T4700" t="s">
        <v>1445</v>
      </c>
    </row>
    <row r="4701" spans="2:20" hidden="1" x14ac:dyDescent="0.45">
      <c r="B4701" s="29" t="s">
        <v>30</v>
      </c>
      <c r="F4701" t="s">
        <v>1447</v>
      </c>
      <c r="G4701" t="s">
        <v>1448</v>
      </c>
      <c r="H4701" t="s">
        <v>284</v>
      </c>
      <c r="I4701" t="s">
        <v>225</v>
      </c>
      <c r="J4701" t="s">
        <v>2202</v>
      </c>
      <c r="K4701" t="s">
        <v>228</v>
      </c>
      <c r="N4701" t="s">
        <v>30</v>
      </c>
      <c r="O4701">
        <v>6.2E-2</v>
      </c>
      <c r="P4701" t="s">
        <v>229</v>
      </c>
      <c r="Q4701"/>
      <c r="R4701">
        <v>3.1E-2</v>
      </c>
      <c r="S4701">
        <v>0.12</v>
      </c>
      <c r="T4701" t="s">
        <v>1452</v>
      </c>
    </row>
    <row r="4702" spans="2:20" hidden="1" x14ac:dyDescent="0.45">
      <c r="F4702" t="s">
        <v>1447</v>
      </c>
      <c r="G4702" t="s">
        <v>1448</v>
      </c>
      <c r="H4702" t="s">
        <v>286</v>
      </c>
      <c r="I4702" t="s">
        <v>225</v>
      </c>
      <c r="J4702" t="s">
        <v>1461</v>
      </c>
      <c r="K4702" t="s">
        <v>228</v>
      </c>
      <c r="N4702" t="s">
        <v>236</v>
      </c>
      <c r="O4702">
        <v>130</v>
      </c>
      <c r="P4702" t="s">
        <v>1450</v>
      </c>
      <c r="Q4702"/>
      <c r="R4702">
        <v>20</v>
      </c>
      <c r="S4702">
        <v>800</v>
      </c>
      <c r="T4702" t="s">
        <v>446</v>
      </c>
    </row>
    <row r="4703" spans="2:20" hidden="1" x14ac:dyDescent="0.45">
      <c r="B4703" s="29" t="s">
        <v>27</v>
      </c>
      <c r="F4703" t="s">
        <v>1447</v>
      </c>
      <c r="G4703" t="s">
        <v>1448</v>
      </c>
      <c r="H4703" t="s">
        <v>286</v>
      </c>
      <c r="I4703" t="s">
        <v>225</v>
      </c>
      <c r="J4703" t="s">
        <v>1461</v>
      </c>
      <c r="K4703" t="s">
        <v>228</v>
      </c>
      <c r="N4703" t="s">
        <v>27</v>
      </c>
      <c r="O4703">
        <v>120</v>
      </c>
      <c r="P4703" t="s">
        <v>1450</v>
      </c>
      <c r="Q4703"/>
      <c r="R4703">
        <v>18</v>
      </c>
      <c r="S4703">
        <v>720</v>
      </c>
      <c r="T4703" t="s">
        <v>1445</v>
      </c>
    </row>
    <row r="4704" spans="2:20" hidden="1" x14ac:dyDescent="0.45">
      <c r="B4704" s="29" t="s">
        <v>43</v>
      </c>
      <c r="F4704" t="s">
        <v>1447</v>
      </c>
      <c r="G4704" t="s">
        <v>1448</v>
      </c>
      <c r="H4704" t="s">
        <v>1251</v>
      </c>
      <c r="I4704" t="s">
        <v>1403</v>
      </c>
      <c r="J4704" t="s">
        <v>1458</v>
      </c>
      <c r="K4704" t="s">
        <v>228</v>
      </c>
      <c r="L4704" t="s">
        <v>1456</v>
      </c>
      <c r="N4704" t="s">
        <v>1439</v>
      </c>
      <c r="O4704">
        <v>0.99</v>
      </c>
      <c r="Q4704"/>
      <c r="R4704">
        <v>0.96</v>
      </c>
      <c r="S4704">
        <v>1</v>
      </c>
      <c r="T4704" t="s">
        <v>1457</v>
      </c>
    </row>
    <row r="4705" spans="2:20" hidden="1" x14ac:dyDescent="0.45">
      <c r="B4705" s="29" t="s">
        <v>27</v>
      </c>
      <c r="F4705" t="s">
        <v>1447</v>
      </c>
      <c r="G4705" t="s">
        <v>1448</v>
      </c>
      <c r="H4705" t="s">
        <v>1251</v>
      </c>
      <c r="I4705" t="s">
        <v>1403</v>
      </c>
      <c r="J4705" t="s">
        <v>1458</v>
      </c>
      <c r="K4705" t="s">
        <v>228</v>
      </c>
      <c r="L4705" t="s">
        <v>1456</v>
      </c>
      <c r="N4705" t="s">
        <v>1440</v>
      </c>
      <c r="O4705">
        <v>0.99</v>
      </c>
      <c r="Q4705"/>
      <c r="R4705">
        <v>0.96</v>
      </c>
      <c r="S4705">
        <v>1</v>
      </c>
      <c r="T4705" t="s">
        <v>1457</v>
      </c>
    </row>
    <row r="4706" spans="2:20" hidden="1" x14ac:dyDescent="0.45">
      <c r="B4706" s="29" t="s">
        <v>27</v>
      </c>
      <c r="F4706" t="s">
        <v>1447</v>
      </c>
      <c r="G4706" t="s">
        <v>1448</v>
      </c>
      <c r="H4706" t="s">
        <v>1251</v>
      </c>
      <c r="I4706" t="s">
        <v>1403</v>
      </c>
      <c r="J4706" t="s">
        <v>1458</v>
      </c>
      <c r="K4706" t="s">
        <v>228</v>
      </c>
      <c r="L4706" t="s">
        <v>1459</v>
      </c>
      <c r="N4706" t="s">
        <v>1440</v>
      </c>
      <c r="O4706">
        <v>0.75</v>
      </c>
      <c r="Q4706"/>
      <c r="R4706">
        <v>0.25</v>
      </c>
      <c r="S4706">
        <v>0.92</v>
      </c>
      <c r="T4706" t="s">
        <v>1457</v>
      </c>
    </row>
    <row r="4707" spans="2:20" hidden="1" x14ac:dyDescent="0.45">
      <c r="B4707" s="29" t="s">
        <v>43</v>
      </c>
      <c r="F4707" t="s">
        <v>1447</v>
      </c>
      <c r="G4707" t="s">
        <v>1448</v>
      </c>
      <c r="H4707" t="s">
        <v>286</v>
      </c>
      <c r="I4707" t="s">
        <v>225</v>
      </c>
      <c r="J4707" t="s">
        <v>1461</v>
      </c>
      <c r="K4707" t="s">
        <v>228</v>
      </c>
      <c r="N4707" t="s">
        <v>28</v>
      </c>
      <c r="O4707">
        <v>100</v>
      </c>
      <c r="P4707" t="s">
        <v>1450</v>
      </c>
      <c r="Q4707"/>
      <c r="R4707">
        <v>16</v>
      </c>
      <c r="S4707">
        <v>640</v>
      </c>
      <c r="T4707" t="s">
        <v>1445</v>
      </c>
    </row>
    <row r="4708" spans="2:20" hidden="1" x14ac:dyDescent="0.45">
      <c r="B4708" s="29" t="s">
        <v>43</v>
      </c>
      <c r="F4708" t="s">
        <v>1447</v>
      </c>
      <c r="G4708" t="s">
        <v>1448</v>
      </c>
      <c r="H4708" t="s">
        <v>289</v>
      </c>
      <c r="I4708" t="s">
        <v>225</v>
      </c>
      <c r="J4708" t="s">
        <v>1460</v>
      </c>
      <c r="K4708" t="s">
        <v>228</v>
      </c>
      <c r="N4708" t="s">
        <v>28</v>
      </c>
      <c r="O4708">
        <v>220</v>
      </c>
      <c r="P4708" t="s">
        <v>1450</v>
      </c>
      <c r="Q4708"/>
      <c r="R4708">
        <v>80</v>
      </c>
      <c r="S4708">
        <v>460</v>
      </c>
      <c r="T4708" t="s">
        <v>1445</v>
      </c>
    </row>
    <row r="4709" spans="2:20" hidden="1" x14ac:dyDescent="0.45">
      <c r="F4709" t="s">
        <v>1447</v>
      </c>
      <c r="G4709" t="s">
        <v>1448</v>
      </c>
      <c r="H4709" t="s">
        <v>286</v>
      </c>
      <c r="I4709" t="s">
        <v>225</v>
      </c>
      <c r="J4709" t="s">
        <v>1461</v>
      </c>
      <c r="K4709" t="s">
        <v>228</v>
      </c>
      <c r="N4709" t="s">
        <v>262</v>
      </c>
      <c r="O4709">
        <v>3.0000000000000001E-3</v>
      </c>
      <c r="P4709" t="s">
        <v>1450</v>
      </c>
      <c r="Q4709"/>
      <c r="R4709">
        <v>1E-3</v>
      </c>
      <c r="S4709">
        <v>3.9E-2</v>
      </c>
      <c r="T4709" t="s">
        <v>1462</v>
      </c>
    </row>
    <row r="4710" spans="2:20" hidden="1" x14ac:dyDescent="0.45">
      <c r="C4710" s="29" t="s">
        <v>3079</v>
      </c>
      <c r="F4710" t="s">
        <v>1463</v>
      </c>
      <c r="G4710" t="s">
        <v>1464</v>
      </c>
      <c r="H4710" t="s">
        <v>1465</v>
      </c>
      <c r="I4710" t="s">
        <v>1403</v>
      </c>
      <c r="J4710" t="s">
        <v>1466</v>
      </c>
      <c r="K4710" t="s">
        <v>228</v>
      </c>
      <c r="L4710" t="s">
        <v>2203</v>
      </c>
      <c r="N4710" t="s">
        <v>236</v>
      </c>
      <c r="O4710">
        <v>0.5</v>
      </c>
      <c r="P4710" t="s">
        <v>1468</v>
      </c>
      <c r="Q4710"/>
      <c r="T4710" t="s">
        <v>1469</v>
      </c>
    </row>
    <row r="4711" spans="2:20" hidden="1" x14ac:dyDescent="0.45">
      <c r="B4711" s="29" t="s">
        <v>43</v>
      </c>
      <c r="C4711" s="29" t="s">
        <v>3079</v>
      </c>
      <c r="F4711" t="s">
        <v>1463</v>
      </c>
      <c r="G4711" t="s">
        <v>1464</v>
      </c>
      <c r="H4711" t="s">
        <v>1470</v>
      </c>
      <c r="I4711" t="s">
        <v>1403</v>
      </c>
      <c r="J4711" t="s">
        <v>1471</v>
      </c>
      <c r="K4711" t="s">
        <v>228</v>
      </c>
      <c r="L4711" t="s">
        <v>1476</v>
      </c>
      <c r="N4711" t="s">
        <v>28</v>
      </c>
      <c r="O4711">
        <v>0.95</v>
      </c>
      <c r="P4711" t="s">
        <v>1468</v>
      </c>
      <c r="Q4711"/>
      <c r="T4711" t="s">
        <v>1469</v>
      </c>
    </row>
    <row r="4712" spans="2:20" hidden="1" x14ac:dyDescent="0.45">
      <c r="C4712" s="29" t="s">
        <v>3079</v>
      </c>
      <c r="F4712" t="s">
        <v>1463</v>
      </c>
      <c r="G4712" t="s">
        <v>1464</v>
      </c>
      <c r="H4712" t="s">
        <v>1470</v>
      </c>
      <c r="I4712" t="s">
        <v>1403</v>
      </c>
      <c r="J4712" t="s">
        <v>1471</v>
      </c>
      <c r="K4712" t="s">
        <v>228</v>
      </c>
      <c r="L4712" t="s">
        <v>1472</v>
      </c>
      <c r="N4712" t="s">
        <v>236</v>
      </c>
      <c r="O4712">
        <v>0.5</v>
      </c>
      <c r="P4712" t="s">
        <v>1468</v>
      </c>
      <c r="Q4712"/>
      <c r="T4712" t="s">
        <v>1469</v>
      </c>
    </row>
    <row r="4713" spans="2:20" hidden="1" x14ac:dyDescent="0.45">
      <c r="C4713" s="29" t="s">
        <v>3079</v>
      </c>
      <c r="F4713" t="s">
        <v>1463</v>
      </c>
      <c r="G4713" t="s">
        <v>1464</v>
      </c>
      <c r="H4713" t="s">
        <v>1350</v>
      </c>
      <c r="I4713" t="s">
        <v>225</v>
      </c>
      <c r="J4713" t="s">
        <v>2204</v>
      </c>
      <c r="K4713" t="s">
        <v>228</v>
      </c>
      <c r="M4713" t="s">
        <v>228</v>
      </c>
      <c r="N4713" t="s">
        <v>236</v>
      </c>
      <c r="O4713">
        <v>2.7000000000000001E-3</v>
      </c>
      <c r="P4713" t="s">
        <v>1478</v>
      </c>
      <c r="Q4713"/>
      <c r="T4713" t="s">
        <v>1469</v>
      </c>
    </row>
    <row r="4714" spans="2:20" hidden="1" x14ac:dyDescent="0.45">
      <c r="B4714" s="29" t="s">
        <v>27</v>
      </c>
      <c r="C4714" s="29" t="s">
        <v>3079</v>
      </c>
      <c r="F4714" t="s">
        <v>1463</v>
      </c>
      <c r="G4714" t="s">
        <v>1464</v>
      </c>
      <c r="H4714" t="s">
        <v>1348</v>
      </c>
      <c r="I4714" t="s">
        <v>225</v>
      </c>
      <c r="J4714" t="s">
        <v>1477</v>
      </c>
      <c r="K4714" t="s">
        <v>228</v>
      </c>
      <c r="M4714" t="s">
        <v>228</v>
      </c>
      <c r="N4714" t="s">
        <v>27</v>
      </c>
      <c r="O4714">
        <v>5.5000000000000003E-4</v>
      </c>
      <c r="P4714" t="s">
        <v>1478</v>
      </c>
      <c r="Q4714"/>
      <c r="T4714" t="s">
        <v>1469</v>
      </c>
    </row>
    <row r="4715" spans="2:20" hidden="1" x14ac:dyDescent="0.45">
      <c r="C4715" s="29" t="s">
        <v>3079</v>
      </c>
      <c r="F4715" t="s">
        <v>1463</v>
      </c>
      <c r="G4715" t="s">
        <v>1464</v>
      </c>
      <c r="H4715" t="s">
        <v>1346</v>
      </c>
      <c r="I4715" t="s">
        <v>225</v>
      </c>
      <c r="J4715" t="s">
        <v>2204</v>
      </c>
      <c r="K4715" t="s">
        <v>228</v>
      </c>
      <c r="M4715" t="s">
        <v>228</v>
      </c>
      <c r="N4715" t="s">
        <v>236</v>
      </c>
      <c r="O4715">
        <v>5.9999999999999995E-4</v>
      </c>
      <c r="P4715" t="s">
        <v>2205</v>
      </c>
      <c r="Q4715"/>
      <c r="T4715" t="s">
        <v>1469</v>
      </c>
    </row>
    <row r="4716" spans="2:20" hidden="1" x14ac:dyDescent="0.45">
      <c r="C4716" s="29" t="s">
        <v>3079</v>
      </c>
      <c r="F4716" t="s">
        <v>1463</v>
      </c>
      <c r="G4716" t="s">
        <v>1464</v>
      </c>
      <c r="H4716" t="s">
        <v>1341</v>
      </c>
      <c r="I4716" t="s">
        <v>225</v>
      </c>
      <c r="J4716" t="s">
        <v>1477</v>
      </c>
      <c r="K4716" t="s">
        <v>228</v>
      </c>
      <c r="M4716" t="s">
        <v>228</v>
      </c>
      <c r="N4716" t="s">
        <v>236</v>
      </c>
      <c r="O4716" s="27">
        <v>6.9999999999999994E-5</v>
      </c>
      <c r="P4716" t="s">
        <v>2205</v>
      </c>
      <c r="Q4716"/>
      <c r="T4716" t="s">
        <v>1469</v>
      </c>
    </row>
    <row r="4717" spans="2:20" hidden="1" x14ac:dyDescent="0.45">
      <c r="B4717" s="29" t="s">
        <v>27</v>
      </c>
      <c r="F4717" t="s">
        <v>1479</v>
      </c>
      <c r="G4717" t="s">
        <v>1480</v>
      </c>
      <c r="H4717" t="s">
        <v>289</v>
      </c>
      <c r="I4717" t="s">
        <v>275</v>
      </c>
      <c r="J4717" t="s">
        <v>228</v>
      </c>
      <c r="K4717" t="s">
        <v>228</v>
      </c>
      <c r="M4717" t="s">
        <v>228</v>
      </c>
      <c r="N4717" t="s">
        <v>27</v>
      </c>
      <c r="O4717">
        <v>1</v>
      </c>
      <c r="P4717" t="s">
        <v>1481</v>
      </c>
      <c r="Q4717"/>
      <c r="R4717">
        <v>0.1</v>
      </c>
      <c r="S4717">
        <v>3</v>
      </c>
      <c r="T4717" t="s">
        <v>1482</v>
      </c>
    </row>
    <row r="4718" spans="2:20" hidden="1" x14ac:dyDescent="0.45">
      <c r="B4718" s="29" t="s">
        <v>43</v>
      </c>
      <c r="F4718" t="s">
        <v>1483</v>
      </c>
      <c r="G4718" t="s">
        <v>1484</v>
      </c>
      <c r="H4718" t="s">
        <v>289</v>
      </c>
      <c r="I4718" t="s">
        <v>225</v>
      </c>
      <c r="J4718" t="s">
        <v>2206</v>
      </c>
      <c r="K4718" t="s">
        <v>228</v>
      </c>
      <c r="N4718" t="s">
        <v>28</v>
      </c>
      <c r="O4718">
        <v>8.2000000000000003E-2</v>
      </c>
      <c r="P4718" t="s">
        <v>1486</v>
      </c>
      <c r="Q4718"/>
      <c r="R4718">
        <v>4.1000000000000002E-2</v>
      </c>
      <c r="S4718">
        <v>0.16400000000000001</v>
      </c>
      <c r="T4718" t="s">
        <v>1488</v>
      </c>
    </row>
    <row r="4719" spans="2:20" hidden="1" x14ac:dyDescent="0.45">
      <c r="F4719" t="s">
        <v>1483</v>
      </c>
      <c r="G4719" t="s">
        <v>1484</v>
      </c>
      <c r="H4719" t="s">
        <v>289</v>
      </c>
      <c r="I4719" t="s">
        <v>225</v>
      </c>
      <c r="J4719" t="s">
        <v>2206</v>
      </c>
      <c r="K4719" t="s">
        <v>228</v>
      </c>
      <c r="N4719" t="s">
        <v>236</v>
      </c>
      <c r="O4719">
        <v>1.64</v>
      </c>
      <c r="P4719" t="s">
        <v>1486</v>
      </c>
      <c r="Q4719"/>
      <c r="R4719">
        <v>0.62</v>
      </c>
      <c r="S4719">
        <v>3.28</v>
      </c>
      <c r="T4719" t="s">
        <v>1488</v>
      </c>
    </row>
    <row r="4720" spans="2:20" hidden="1" x14ac:dyDescent="0.45">
      <c r="B4720" s="29" t="s">
        <v>26</v>
      </c>
      <c r="C4720" s="29" t="s">
        <v>372</v>
      </c>
      <c r="F4720" t="s">
        <v>1491</v>
      </c>
      <c r="G4720" t="s">
        <v>1492</v>
      </c>
      <c r="H4720" t="s">
        <v>284</v>
      </c>
      <c r="I4720" t="s">
        <v>225</v>
      </c>
      <c r="J4720" t="s">
        <v>1495</v>
      </c>
      <c r="K4720" t="s">
        <v>228</v>
      </c>
      <c r="N4720" t="s">
        <v>26</v>
      </c>
      <c r="O4720">
        <v>1</v>
      </c>
      <c r="P4720" t="s">
        <v>1496</v>
      </c>
      <c r="Q4720"/>
      <c r="R4720">
        <v>0.3</v>
      </c>
      <c r="S4720">
        <v>1.3</v>
      </c>
      <c r="T4720" t="s">
        <v>1494</v>
      </c>
    </row>
    <row r="4721" spans="2:20" hidden="1" x14ac:dyDescent="0.45">
      <c r="B4721" s="29" t="s">
        <v>30</v>
      </c>
      <c r="C4721" s="29" t="s">
        <v>372</v>
      </c>
      <c r="F4721" t="s">
        <v>1497</v>
      </c>
      <c r="G4721" t="s">
        <v>1498</v>
      </c>
      <c r="H4721" t="s">
        <v>1244</v>
      </c>
      <c r="I4721" t="s">
        <v>225</v>
      </c>
      <c r="J4721" t="s">
        <v>2207</v>
      </c>
      <c r="K4721" t="s">
        <v>228</v>
      </c>
      <c r="N4721" t="s">
        <v>30</v>
      </c>
      <c r="O4721">
        <v>10</v>
      </c>
      <c r="P4721" t="s">
        <v>229</v>
      </c>
      <c r="Q4721"/>
      <c r="R4721">
        <v>5</v>
      </c>
      <c r="S4721">
        <v>20</v>
      </c>
      <c r="T4721" t="s">
        <v>1541</v>
      </c>
    </row>
    <row r="4722" spans="2:20" hidden="1" x14ac:dyDescent="0.45">
      <c r="C4722" s="29" t="s">
        <v>372</v>
      </c>
      <c r="F4722" t="s">
        <v>1497</v>
      </c>
      <c r="G4722" t="s">
        <v>1498</v>
      </c>
      <c r="H4722" t="s">
        <v>1501</v>
      </c>
      <c r="I4722" t="s">
        <v>225</v>
      </c>
      <c r="K4722" t="s">
        <v>228</v>
      </c>
      <c r="N4722" t="s">
        <v>236</v>
      </c>
      <c r="O4722">
        <v>0.3</v>
      </c>
      <c r="P4722" t="s">
        <v>1499</v>
      </c>
      <c r="Q4722"/>
      <c r="R4722">
        <v>0.15</v>
      </c>
      <c r="S4722">
        <v>0.6</v>
      </c>
      <c r="T4722" t="s">
        <v>1438</v>
      </c>
    </row>
    <row r="4723" spans="2:20" hidden="1" x14ac:dyDescent="0.45">
      <c r="C4723" s="29" t="s">
        <v>372</v>
      </c>
      <c r="F4723" t="s">
        <v>1497</v>
      </c>
      <c r="G4723" t="s">
        <v>1498</v>
      </c>
      <c r="H4723" t="s">
        <v>1287</v>
      </c>
      <c r="I4723" t="s">
        <v>225</v>
      </c>
      <c r="K4723" t="s">
        <v>228</v>
      </c>
      <c r="N4723" t="s">
        <v>236</v>
      </c>
      <c r="O4723">
        <v>97</v>
      </c>
      <c r="P4723" t="s">
        <v>1502</v>
      </c>
      <c r="Q4723"/>
      <c r="R4723">
        <v>56</v>
      </c>
      <c r="S4723">
        <v>175</v>
      </c>
      <c r="T4723" t="s">
        <v>1500</v>
      </c>
    </row>
    <row r="4724" spans="2:20" hidden="1" x14ac:dyDescent="0.45">
      <c r="B4724" s="29" t="s">
        <v>27</v>
      </c>
      <c r="C4724" s="29" t="s">
        <v>372</v>
      </c>
      <c r="F4724" t="s">
        <v>1497</v>
      </c>
      <c r="G4724" t="s">
        <v>1498</v>
      </c>
      <c r="H4724" t="s">
        <v>1318</v>
      </c>
      <c r="I4724" t="s">
        <v>225</v>
      </c>
      <c r="J4724" t="s">
        <v>2208</v>
      </c>
      <c r="K4724" t="s">
        <v>228</v>
      </c>
      <c r="N4724" t="s">
        <v>27</v>
      </c>
      <c r="O4724">
        <v>100</v>
      </c>
      <c r="P4724" t="s">
        <v>1502</v>
      </c>
      <c r="Q4724"/>
      <c r="R4724">
        <v>20</v>
      </c>
      <c r="S4724">
        <v>500</v>
      </c>
      <c r="T4724" t="s">
        <v>1438</v>
      </c>
    </row>
    <row r="4725" spans="2:20" hidden="1" x14ac:dyDescent="0.45">
      <c r="B4725" s="29" t="s">
        <v>27</v>
      </c>
      <c r="C4725" s="29" t="s">
        <v>372</v>
      </c>
      <c r="F4725" t="s">
        <v>1497</v>
      </c>
      <c r="G4725" t="s">
        <v>1498</v>
      </c>
      <c r="H4725" t="s">
        <v>1267</v>
      </c>
      <c r="I4725" t="s">
        <v>225</v>
      </c>
      <c r="K4725" t="s">
        <v>228</v>
      </c>
      <c r="N4725" t="s">
        <v>27</v>
      </c>
      <c r="O4725">
        <v>240</v>
      </c>
      <c r="P4725" t="s">
        <v>1490</v>
      </c>
      <c r="Q4725"/>
      <c r="R4725">
        <v>120</v>
      </c>
      <c r="S4725">
        <v>480</v>
      </c>
      <c r="T4725" t="s">
        <v>1438</v>
      </c>
    </row>
    <row r="4726" spans="2:20" hidden="1" x14ac:dyDescent="0.45">
      <c r="C4726" s="29" t="s">
        <v>372</v>
      </c>
      <c r="F4726" t="s">
        <v>1497</v>
      </c>
      <c r="G4726" t="s">
        <v>1498</v>
      </c>
      <c r="H4726" t="s">
        <v>439</v>
      </c>
      <c r="I4726" t="s">
        <v>225</v>
      </c>
      <c r="J4726" t="s">
        <v>1511</v>
      </c>
      <c r="K4726" t="s">
        <v>228</v>
      </c>
      <c r="N4726" t="s">
        <v>400</v>
      </c>
      <c r="O4726">
        <v>2.5</v>
      </c>
      <c r="P4726" t="s">
        <v>1799</v>
      </c>
      <c r="Q4726"/>
      <c r="R4726">
        <v>1</v>
      </c>
      <c r="S4726">
        <v>5</v>
      </c>
      <c r="T4726" t="s">
        <v>1510</v>
      </c>
    </row>
    <row r="4727" spans="2:20" hidden="1" x14ac:dyDescent="0.45">
      <c r="B4727" s="29" t="s">
        <v>24</v>
      </c>
      <c r="C4727" s="29" t="s">
        <v>372</v>
      </c>
      <c r="F4727" t="s">
        <v>1497</v>
      </c>
      <c r="G4727" t="s">
        <v>1498</v>
      </c>
      <c r="H4727" t="s">
        <v>1244</v>
      </c>
      <c r="I4727" t="s">
        <v>225</v>
      </c>
      <c r="J4727" t="s">
        <v>2207</v>
      </c>
      <c r="K4727" t="s">
        <v>228</v>
      </c>
      <c r="N4727" t="s">
        <v>261</v>
      </c>
      <c r="O4727">
        <v>0.7</v>
      </c>
      <c r="P4727" t="s">
        <v>2209</v>
      </c>
      <c r="Q4727"/>
      <c r="R4727">
        <v>0</v>
      </c>
      <c r="S4727">
        <v>0.7</v>
      </c>
      <c r="T4727" t="s">
        <v>1528</v>
      </c>
    </row>
    <row r="4728" spans="2:20" hidden="1" x14ac:dyDescent="0.45">
      <c r="B4728" s="29" t="s">
        <v>24</v>
      </c>
      <c r="C4728" s="29" t="s">
        <v>372</v>
      </c>
      <c r="F4728" t="s">
        <v>1497</v>
      </c>
      <c r="G4728" t="s">
        <v>1498</v>
      </c>
      <c r="H4728" t="s">
        <v>2210</v>
      </c>
      <c r="I4728" t="s">
        <v>225</v>
      </c>
      <c r="J4728" t="s">
        <v>2211</v>
      </c>
      <c r="K4728" t="s">
        <v>228</v>
      </c>
      <c r="N4728" t="s">
        <v>261</v>
      </c>
      <c r="O4728">
        <v>1.5</v>
      </c>
      <c r="P4728" t="s">
        <v>1499</v>
      </c>
      <c r="Q4728"/>
      <c r="R4728">
        <v>0.5</v>
      </c>
      <c r="S4728">
        <v>5</v>
      </c>
      <c r="T4728" t="s">
        <v>1515</v>
      </c>
    </row>
    <row r="4729" spans="2:20" hidden="1" x14ac:dyDescent="0.45">
      <c r="B4729" s="29" t="s">
        <v>25</v>
      </c>
      <c r="C4729" s="29" t="s">
        <v>372</v>
      </c>
      <c r="F4729" t="s">
        <v>1497</v>
      </c>
      <c r="G4729" t="s">
        <v>1498</v>
      </c>
      <c r="H4729" t="s">
        <v>2210</v>
      </c>
      <c r="I4729" t="s">
        <v>225</v>
      </c>
      <c r="J4729" t="s">
        <v>2211</v>
      </c>
      <c r="K4729" t="s">
        <v>228</v>
      </c>
      <c r="N4729" t="s">
        <v>25</v>
      </c>
      <c r="O4729">
        <v>0.2</v>
      </c>
      <c r="P4729" t="s">
        <v>1499</v>
      </c>
      <c r="Q4729"/>
      <c r="R4729">
        <v>0.1</v>
      </c>
      <c r="S4729">
        <v>0.3</v>
      </c>
      <c r="T4729" t="s">
        <v>1515</v>
      </c>
    </row>
    <row r="4730" spans="2:20" hidden="1" x14ac:dyDescent="0.45">
      <c r="B4730" s="29" t="s">
        <v>24</v>
      </c>
      <c r="C4730" s="29" t="s">
        <v>372</v>
      </c>
      <c r="F4730" t="s">
        <v>1497</v>
      </c>
      <c r="G4730" t="s">
        <v>1498</v>
      </c>
      <c r="H4730" t="s">
        <v>2212</v>
      </c>
      <c r="I4730" t="s">
        <v>225</v>
      </c>
      <c r="K4730" t="s">
        <v>228</v>
      </c>
      <c r="N4730" t="s">
        <v>261</v>
      </c>
      <c r="O4730">
        <v>4</v>
      </c>
      <c r="P4730" t="s">
        <v>1499</v>
      </c>
      <c r="Q4730"/>
      <c r="R4730">
        <v>0.5</v>
      </c>
      <c r="S4730">
        <v>20</v>
      </c>
      <c r="T4730" t="s">
        <v>1191</v>
      </c>
    </row>
    <row r="4731" spans="2:20" hidden="1" x14ac:dyDescent="0.45">
      <c r="B4731" s="29" t="s">
        <v>24</v>
      </c>
      <c r="C4731" s="29" t="s">
        <v>372</v>
      </c>
      <c r="F4731" t="s">
        <v>1497</v>
      </c>
      <c r="G4731" t="s">
        <v>1498</v>
      </c>
      <c r="H4731" t="s">
        <v>1217</v>
      </c>
      <c r="I4731" t="s">
        <v>225</v>
      </c>
      <c r="J4731" t="s">
        <v>2213</v>
      </c>
      <c r="K4731" t="s">
        <v>228</v>
      </c>
      <c r="M4731" t="s">
        <v>213</v>
      </c>
      <c r="N4731" t="s">
        <v>261</v>
      </c>
      <c r="O4731">
        <v>3.2</v>
      </c>
      <c r="P4731" t="s">
        <v>1499</v>
      </c>
      <c r="Q4731"/>
      <c r="R4731">
        <v>1.6</v>
      </c>
      <c r="S4731">
        <v>11.5</v>
      </c>
      <c r="T4731" t="s">
        <v>1500</v>
      </c>
    </row>
    <row r="4732" spans="2:20" hidden="1" x14ac:dyDescent="0.45">
      <c r="B4732" s="29" t="s">
        <v>24</v>
      </c>
      <c r="C4732" s="29" t="s">
        <v>372</v>
      </c>
      <c r="F4732" t="s">
        <v>1497</v>
      </c>
      <c r="G4732" t="s">
        <v>1498</v>
      </c>
      <c r="H4732" t="s">
        <v>1225</v>
      </c>
      <c r="I4732" t="s">
        <v>225</v>
      </c>
      <c r="J4732" t="s">
        <v>2214</v>
      </c>
      <c r="K4732" t="s">
        <v>228</v>
      </c>
      <c r="N4732" t="s">
        <v>261</v>
      </c>
      <c r="O4732">
        <v>0.27</v>
      </c>
      <c r="P4732" t="s">
        <v>1499</v>
      </c>
      <c r="Q4732"/>
      <c r="R4732">
        <v>0.17</v>
      </c>
      <c r="S4732">
        <v>0.54</v>
      </c>
      <c r="T4732" t="s">
        <v>1500</v>
      </c>
    </row>
    <row r="4733" spans="2:20" hidden="1" x14ac:dyDescent="0.45">
      <c r="C4733" s="29" t="s">
        <v>372</v>
      </c>
      <c r="F4733" t="s">
        <v>2215</v>
      </c>
      <c r="G4733" t="s">
        <v>2216</v>
      </c>
      <c r="H4733" t="s">
        <v>224</v>
      </c>
      <c r="I4733" t="s">
        <v>225</v>
      </c>
      <c r="J4733" t="s">
        <v>2217</v>
      </c>
      <c r="K4733" t="s">
        <v>228</v>
      </c>
      <c r="N4733" t="s">
        <v>236</v>
      </c>
      <c r="O4733">
        <v>80.900000000000006</v>
      </c>
      <c r="P4733" t="s">
        <v>2218</v>
      </c>
      <c r="Q4733"/>
      <c r="R4733">
        <v>40</v>
      </c>
      <c r="S4733">
        <v>160</v>
      </c>
      <c r="T4733" t="s">
        <v>1528</v>
      </c>
    </row>
    <row r="4734" spans="2:20" hidden="1" x14ac:dyDescent="0.45">
      <c r="C4734" s="29" t="s">
        <v>372</v>
      </c>
      <c r="F4734" t="s">
        <v>1525</v>
      </c>
      <c r="G4734" t="s">
        <v>1526</v>
      </c>
      <c r="H4734" t="s">
        <v>251</v>
      </c>
      <c r="I4734" t="s">
        <v>225</v>
      </c>
      <c r="J4734" t="s">
        <v>2219</v>
      </c>
      <c r="K4734" t="s">
        <v>228</v>
      </c>
      <c r="N4734" t="s">
        <v>236</v>
      </c>
      <c r="O4734">
        <v>0.3</v>
      </c>
      <c r="P4734" t="s">
        <v>1509</v>
      </c>
      <c r="Q4734"/>
      <c r="R4734">
        <v>4.0000000000000001E-3</v>
      </c>
      <c r="S4734">
        <v>0.45</v>
      </c>
      <c r="T4734" t="s">
        <v>1528</v>
      </c>
    </row>
    <row r="4735" spans="2:20" hidden="1" x14ac:dyDescent="0.45">
      <c r="B4735" s="29" t="s">
        <v>43</v>
      </c>
      <c r="C4735" s="29" t="s">
        <v>3078</v>
      </c>
      <c r="F4735" t="s">
        <v>1529</v>
      </c>
      <c r="G4735" t="s">
        <v>1530</v>
      </c>
      <c r="H4735" t="s">
        <v>255</v>
      </c>
      <c r="I4735" t="s">
        <v>225</v>
      </c>
      <c r="J4735" t="s">
        <v>1531</v>
      </c>
      <c r="K4735" t="s">
        <v>228</v>
      </c>
      <c r="N4735" t="s">
        <v>28</v>
      </c>
      <c r="O4735">
        <v>21</v>
      </c>
      <c r="P4735" t="s">
        <v>1532</v>
      </c>
      <c r="Q4735"/>
      <c r="R4735">
        <v>1</v>
      </c>
      <c r="S4735">
        <v>550</v>
      </c>
      <c r="T4735" t="s">
        <v>1535</v>
      </c>
    </row>
    <row r="4736" spans="2:20" hidden="1" x14ac:dyDescent="0.45">
      <c r="C4736" s="29" t="s">
        <v>3078</v>
      </c>
      <c r="F4736" t="s">
        <v>1529</v>
      </c>
      <c r="G4736" t="s">
        <v>1530</v>
      </c>
      <c r="H4736" t="s">
        <v>255</v>
      </c>
      <c r="I4736" t="s">
        <v>225</v>
      </c>
      <c r="J4736" t="s">
        <v>1531</v>
      </c>
      <c r="K4736" t="s">
        <v>228</v>
      </c>
      <c r="N4736" t="s">
        <v>253</v>
      </c>
      <c r="O4736">
        <v>0.2</v>
      </c>
      <c r="P4736" t="s">
        <v>1532</v>
      </c>
      <c r="Q4736"/>
      <c r="R4736">
        <v>0.15</v>
      </c>
      <c r="S4736">
        <v>0.28999999999999998</v>
      </c>
      <c r="T4736" t="s">
        <v>1536</v>
      </c>
    </row>
    <row r="4737" spans="2:20" hidden="1" x14ac:dyDescent="0.45">
      <c r="B4737" s="29" t="s">
        <v>26</v>
      </c>
      <c r="C4737" s="29" t="s">
        <v>3078</v>
      </c>
      <c r="F4737" t="s">
        <v>1529</v>
      </c>
      <c r="G4737" t="s">
        <v>1530</v>
      </c>
      <c r="H4737" t="s">
        <v>255</v>
      </c>
      <c r="I4737" t="s">
        <v>225</v>
      </c>
      <c r="J4737" t="s">
        <v>1531</v>
      </c>
      <c r="K4737" t="s">
        <v>228</v>
      </c>
      <c r="N4737" t="s">
        <v>26</v>
      </c>
      <c r="O4737">
        <v>130</v>
      </c>
      <c r="P4737" t="s">
        <v>1532</v>
      </c>
      <c r="Q4737"/>
      <c r="R4737">
        <v>120</v>
      </c>
      <c r="S4737">
        <v>140</v>
      </c>
      <c r="T4737" t="s">
        <v>357</v>
      </c>
    </row>
    <row r="4738" spans="2:20" hidden="1" x14ac:dyDescent="0.45">
      <c r="C4738" s="29" t="s">
        <v>3078</v>
      </c>
      <c r="F4738" t="s">
        <v>1529</v>
      </c>
      <c r="G4738" t="s">
        <v>1530</v>
      </c>
      <c r="H4738" t="s">
        <v>304</v>
      </c>
      <c r="I4738" t="s">
        <v>225</v>
      </c>
      <c r="J4738" t="s">
        <v>1533</v>
      </c>
      <c r="K4738" t="s">
        <v>228</v>
      </c>
      <c r="N4738" t="s">
        <v>291</v>
      </c>
      <c r="O4738">
        <v>2.5</v>
      </c>
      <c r="P4738" t="s">
        <v>1537</v>
      </c>
      <c r="Q4738"/>
      <c r="R4738">
        <v>0.01</v>
      </c>
      <c r="S4738">
        <v>5</v>
      </c>
      <c r="T4738" t="s">
        <v>1386</v>
      </c>
    </row>
    <row r="4739" spans="2:20" hidden="1" x14ac:dyDescent="0.45">
      <c r="B4739" s="29" t="s">
        <v>26</v>
      </c>
      <c r="C4739" s="29" t="s">
        <v>3078</v>
      </c>
      <c r="F4739" t="s">
        <v>1529</v>
      </c>
      <c r="G4739" t="s">
        <v>1530</v>
      </c>
      <c r="H4739" t="s">
        <v>304</v>
      </c>
      <c r="I4739" t="s">
        <v>225</v>
      </c>
      <c r="J4739" t="s">
        <v>1533</v>
      </c>
      <c r="K4739" t="s">
        <v>228</v>
      </c>
      <c r="N4739" t="s">
        <v>26</v>
      </c>
      <c r="O4739">
        <v>10</v>
      </c>
      <c r="P4739" t="s">
        <v>1532</v>
      </c>
      <c r="Q4739"/>
      <c r="R4739">
        <v>5</v>
      </c>
      <c r="S4739">
        <v>20</v>
      </c>
      <c r="T4739" t="s">
        <v>357</v>
      </c>
    </row>
    <row r="4740" spans="2:20" hidden="1" x14ac:dyDescent="0.45">
      <c r="C4740" s="29" t="s">
        <v>3078</v>
      </c>
      <c r="F4740" t="s">
        <v>1529</v>
      </c>
      <c r="G4740" t="s">
        <v>1530</v>
      </c>
      <c r="H4740" t="s">
        <v>304</v>
      </c>
      <c r="I4740" t="s">
        <v>225</v>
      </c>
      <c r="J4740" t="s">
        <v>1533</v>
      </c>
      <c r="K4740" t="s">
        <v>228</v>
      </c>
      <c r="N4740" t="s">
        <v>303</v>
      </c>
      <c r="O4740">
        <v>3.0000000000000001E-3</v>
      </c>
      <c r="P4740" t="s">
        <v>1532</v>
      </c>
      <c r="Q4740"/>
      <c r="R4740">
        <v>2.9999999999999997E-4</v>
      </c>
      <c r="S4740">
        <v>0.03</v>
      </c>
      <c r="T4740" t="s">
        <v>1191</v>
      </c>
    </row>
    <row r="4741" spans="2:20" hidden="1" x14ac:dyDescent="0.45">
      <c r="B4741" s="29" t="s">
        <v>43</v>
      </c>
      <c r="C4741" s="29" t="s">
        <v>3078</v>
      </c>
      <c r="F4741" t="s">
        <v>1529</v>
      </c>
      <c r="G4741" t="s">
        <v>1530</v>
      </c>
      <c r="H4741" t="s">
        <v>231</v>
      </c>
      <c r="I4741" t="s">
        <v>225</v>
      </c>
      <c r="J4741" t="s">
        <v>1533</v>
      </c>
      <c r="K4741" t="s">
        <v>228</v>
      </c>
      <c r="N4741" t="s">
        <v>28</v>
      </c>
      <c r="O4741">
        <v>21</v>
      </c>
      <c r="P4741" t="s">
        <v>1532</v>
      </c>
      <c r="Q4741"/>
      <c r="R4741">
        <v>1</v>
      </c>
      <c r="S4741">
        <v>550</v>
      </c>
      <c r="T4741" t="s">
        <v>1535</v>
      </c>
    </row>
    <row r="4742" spans="2:20" hidden="1" x14ac:dyDescent="0.45">
      <c r="C4742" s="29" t="s">
        <v>3078</v>
      </c>
      <c r="F4742" t="s">
        <v>1529</v>
      </c>
      <c r="G4742" t="s">
        <v>1530</v>
      </c>
      <c r="H4742" t="s">
        <v>231</v>
      </c>
      <c r="I4742" t="s">
        <v>225</v>
      </c>
      <c r="J4742" t="s">
        <v>1533</v>
      </c>
      <c r="K4742" t="s">
        <v>228</v>
      </c>
      <c r="N4742" t="s">
        <v>265</v>
      </c>
      <c r="O4742">
        <v>0.02</v>
      </c>
      <c r="P4742" t="s">
        <v>1532</v>
      </c>
      <c r="Q4742"/>
      <c r="R4742">
        <v>1E-3</v>
      </c>
      <c r="S4742">
        <v>0.46</v>
      </c>
      <c r="T4742" t="s">
        <v>357</v>
      </c>
    </row>
    <row r="4743" spans="2:20" hidden="1" x14ac:dyDescent="0.45">
      <c r="C4743" s="29" t="s">
        <v>3078</v>
      </c>
      <c r="F4743" t="s">
        <v>1529</v>
      </c>
      <c r="G4743" t="s">
        <v>1530</v>
      </c>
      <c r="H4743" t="s">
        <v>268</v>
      </c>
      <c r="I4743" t="s">
        <v>225</v>
      </c>
      <c r="J4743" t="s">
        <v>1533</v>
      </c>
      <c r="K4743" t="s">
        <v>228</v>
      </c>
      <c r="N4743" t="s">
        <v>240</v>
      </c>
      <c r="O4743">
        <v>1.4999999999999999E-2</v>
      </c>
      <c r="P4743" t="s">
        <v>1532</v>
      </c>
      <c r="Q4743"/>
      <c r="R4743">
        <v>0.01</v>
      </c>
      <c r="S4743">
        <v>2.5000000000000001E-2</v>
      </c>
      <c r="T4743" t="s">
        <v>1536</v>
      </c>
    </row>
    <row r="4744" spans="2:20" hidden="1" x14ac:dyDescent="0.45">
      <c r="C4744" s="29" t="s">
        <v>3078</v>
      </c>
      <c r="F4744" t="s">
        <v>1529</v>
      </c>
      <c r="G4744" t="s">
        <v>1530</v>
      </c>
      <c r="H4744" t="s">
        <v>268</v>
      </c>
      <c r="I4744" t="s">
        <v>225</v>
      </c>
      <c r="J4744" t="s">
        <v>1533</v>
      </c>
      <c r="K4744" t="s">
        <v>228</v>
      </c>
      <c r="N4744" t="s">
        <v>262</v>
      </c>
      <c r="O4744">
        <v>5.9999999999999995E-4</v>
      </c>
      <c r="P4744" t="s">
        <v>1532</v>
      </c>
      <c r="Q4744"/>
      <c r="R4744">
        <v>2.9999999999999997E-4</v>
      </c>
      <c r="S4744">
        <v>8.9999999999999998E-4</v>
      </c>
      <c r="T4744" t="s">
        <v>1536</v>
      </c>
    </row>
    <row r="4745" spans="2:20" hidden="1" x14ac:dyDescent="0.45">
      <c r="C4745" s="29" t="s">
        <v>3078</v>
      </c>
      <c r="F4745" t="s">
        <v>1529</v>
      </c>
      <c r="G4745" t="s">
        <v>1530</v>
      </c>
      <c r="H4745" t="s">
        <v>299</v>
      </c>
      <c r="I4745" t="s">
        <v>225</v>
      </c>
      <c r="J4745" t="s">
        <v>1538</v>
      </c>
      <c r="K4745" t="s">
        <v>228</v>
      </c>
      <c r="N4745" t="s">
        <v>253</v>
      </c>
      <c r="O4745" s="27">
        <v>1.1999999999999999E-6</v>
      </c>
      <c r="P4745" t="s">
        <v>1539</v>
      </c>
      <c r="Q4745"/>
      <c r="R4745" s="27">
        <v>5.9999999999999997E-7</v>
      </c>
      <c r="S4745" s="27">
        <v>1.7999999999999999E-6</v>
      </c>
      <c r="T4745" t="s">
        <v>1536</v>
      </c>
    </row>
    <row r="4746" spans="2:20" hidden="1" x14ac:dyDescent="0.45">
      <c r="C4746" s="29" t="s">
        <v>3078</v>
      </c>
      <c r="F4746" t="s">
        <v>1529</v>
      </c>
      <c r="G4746" t="s">
        <v>1530</v>
      </c>
      <c r="H4746" t="s">
        <v>293</v>
      </c>
      <c r="I4746" t="s">
        <v>225</v>
      </c>
      <c r="J4746" t="s">
        <v>1538</v>
      </c>
      <c r="K4746" t="s">
        <v>228</v>
      </c>
      <c r="N4746" t="s">
        <v>291</v>
      </c>
      <c r="O4746">
        <v>2</v>
      </c>
      <c r="P4746" t="s">
        <v>1565</v>
      </c>
      <c r="Q4746"/>
      <c r="R4746">
        <v>1.6</v>
      </c>
      <c r="S4746">
        <v>2.7</v>
      </c>
    </row>
    <row r="4747" spans="2:20" hidden="1" x14ac:dyDescent="0.45">
      <c r="C4747" s="29" t="s">
        <v>3078</v>
      </c>
      <c r="F4747" t="s">
        <v>1529</v>
      </c>
      <c r="G4747" t="s">
        <v>1530</v>
      </c>
      <c r="H4747" t="s">
        <v>293</v>
      </c>
      <c r="I4747" t="s">
        <v>225</v>
      </c>
      <c r="J4747" t="s">
        <v>1538</v>
      </c>
      <c r="K4747" t="s">
        <v>228</v>
      </c>
      <c r="N4747" t="s">
        <v>265</v>
      </c>
      <c r="O4747">
        <v>1.4999999999999999E-2</v>
      </c>
      <c r="P4747" t="s">
        <v>1539</v>
      </c>
      <c r="Q4747"/>
      <c r="R4747">
        <v>1.5E-3</v>
      </c>
      <c r="S4747">
        <v>0.15</v>
      </c>
      <c r="T4747" t="s">
        <v>1191</v>
      </c>
    </row>
    <row r="4748" spans="2:20" hidden="1" x14ac:dyDescent="0.45">
      <c r="B4748" s="29" t="s">
        <v>43</v>
      </c>
      <c r="C4748" s="29" t="s">
        <v>3078</v>
      </c>
      <c r="F4748" t="s">
        <v>1529</v>
      </c>
      <c r="G4748" t="s">
        <v>1530</v>
      </c>
      <c r="H4748" t="s">
        <v>293</v>
      </c>
      <c r="I4748" t="s">
        <v>225</v>
      </c>
      <c r="J4748" t="s">
        <v>1538</v>
      </c>
      <c r="K4748" t="s">
        <v>228</v>
      </c>
      <c r="N4748" t="s">
        <v>28</v>
      </c>
      <c r="O4748">
        <v>25</v>
      </c>
      <c r="P4748" t="s">
        <v>1539</v>
      </c>
      <c r="Q4748"/>
      <c r="R4748">
        <v>15</v>
      </c>
      <c r="S4748">
        <v>35</v>
      </c>
      <c r="T4748" t="s">
        <v>1445</v>
      </c>
    </row>
    <row r="4749" spans="2:20" hidden="1" x14ac:dyDescent="0.45">
      <c r="B4749" s="29" t="s">
        <v>43</v>
      </c>
      <c r="C4749" s="29" t="s">
        <v>3078</v>
      </c>
      <c r="F4749" t="s">
        <v>1529</v>
      </c>
      <c r="G4749" t="s">
        <v>1530</v>
      </c>
      <c r="H4749" t="s">
        <v>293</v>
      </c>
      <c r="I4749" t="s">
        <v>225</v>
      </c>
      <c r="J4749" t="s">
        <v>1538</v>
      </c>
      <c r="K4749" t="s">
        <v>228</v>
      </c>
      <c r="N4749" t="s">
        <v>28</v>
      </c>
      <c r="O4749">
        <v>25</v>
      </c>
      <c r="P4749" t="s">
        <v>1539</v>
      </c>
      <c r="Q4749"/>
      <c r="R4749">
        <v>15</v>
      </c>
      <c r="S4749">
        <v>35</v>
      </c>
      <c r="T4749" t="s">
        <v>1445</v>
      </c>
    </row>
    <row r="4750" spans="2:20" hidden="1" x14ac:dyDescent="0.45">
      <c r="C4750" s="29" t="s">
        <v>3078</v>
      </c>
      <c r="F4750" t="s">
        <v>1529</v>
      </c>
      <c r="G4750" t="s">
        <v>1530</v>
      </c>
      <c r="H4750" t="s">
        <v>293</v>
      </c>
      <c r="I4750" t="s">
        <v>225</v>
      </c>
      <c r="J4750" t="s">
        <v>1538</v>
      </c>
      <c r="K4750" t="s">
        <v>228</v>
      </c>
      <c r="N4750" t="s">
        <v>236</v>
      </c>
      <c r="O4750">
        <v>50</v>
      </c>
      <c r="P4750" t="s">
        <v>1539</v>
      </c>
      <c r="Q4750"/>
      <c r="R4750">
        <v>30</v>
      </c>
      <c r="S4750">
        <v>70</v>
      </c>
      <c r="T4750" t="s">
        <v>357</v>
      </c>
    </row>
    <row r="4751" spans="2:20" hidden="1" x14ac:dyDescent="0.45">
      <c r="C4751" s="29" t="s">
        <v>3078</v>
      </c>
      <c r="F4751" t="s">
        <v>1529</v>
      </c>
      <c r="G4751" t="s">
        <v>1530</v>
      </c>
      <c r="H4751" t="s">
        <v>304</v>
      </c>
      <c r="I4751" t="s">
        <v>225</v>
      </c>
      <c r="J4751" t="s">
        <v>1533</v>
      </c>
      <c r="K4751" t="s">
        <v>228</v>
      </c>
      <c r="N4751" t="s">
        <v>236</v>
      </c>
      <c r="O4751">
        <v>35</v>
      </c>
      <c r="P4751" t="s">
        <v>1532</v>
      </c>
      <c r="Q4751"/>
      <c r="R4751">
        <v>15</v>
      </c>
      <c r="S4751">
        <v>80</v>
      </c>
      <c r="T4751" t="s">
        <v>357</v>
      </c>
    </row>
    <row r="4752" spans="2:20" hidden="1" x14ac:dyDescent="0.45">
      <c r="C4752" s="29" t="s">
        <v>3078</v>
      </c>
      <c r="F4752" t="s">
        <v>1529</v>
      </c>
      <c r="G4752" t="s">
        <v>1530</v>
      </c>
      <c r="H4752" t="s">
        <v>299</v>
      </c>
      <c r="I4752" t="s">
        <v>225</v>
      </c>
      <c r="J4752" t="s">
        <v>1538</v>
      </c>
      <c r="K4752" t="s">
        <v>228</v>
      </c>
      <c r="N4752" t="s">
        <v>291</v>
      </c>
      <c r="O4752">
        <v>2</v>
      </c>
      <c r="P4752" t="s">
        <v>1565</v>
      </c>
      <c r="Q4752"/>
      <c r="R4752">
        <v>1.6</v>
      </c>
      <c r="S4752">
        <v>2.7</v>
      </c>
    </row>
    <row r="4753" spans="2:20" hidden="1" x14ac:dyDescent="0.45">
      <c r="B4753" s="29" t="s">
        <v>43</v>
      </c>
      <c r="C4753" s="29" t="s">
        <v>3078</v>
      </c>
      <c r="F4753" t="s">
        <v>1529</v>
      </c>
      <c r="G4753" t="s">
        <v>1530</v>
      </c>
      <c r="H4753" t="s">
        <v>299</v>
      </c>
      <c r="I4753" t="s">
        <v>225</v>
      </c>
      <c r="J4753" t="s">
        <v>1538</v>
      </c>
      <c r="K4753" t="s">
        <v>228</v>
      </c>
      <c r="N4753" t="s">
        <v>28</v>
      </c>
      <c r="O4753">
        <v>25</v>
      </c>
      <c r="P4753" t="s">
        <v>1539</v>
      </c>
      <c r="Q4753"/>
      <c r="R4753">
        <v>15</v>
      </c>
      <c r="S4753">
        <v>35</v>
      </c>
      <c r="T4753" t="s">
        <v>1445</v>
      </c>
    </row>
    <row r="4754" spans="2:20" hidden="1" x14ac:dyDescent="0.45">
      <c r="C4754" s="29" t="s">
        <v>3078</v>
      </c>
      <c r="F4754" t="s">
        <v>1529</v>
      </c>
      <c r="G4754" t="s">
        <v>1530</v>
      </c>
      <c r="H4754" t="s">
        <v>434</v>
      </c>
      <c r="I4754" t="s">
        <v>1403</v>
      </c>
      <c r="K4754" t="s">
        <v>228</v>
      </c>
      <c r="L4754" t="s">
        <v>1545</v>
      </c>
      <c r="N4754" t="s">
        <v>1437</v>
      </c>
      <c r="O4754">
        <v>0.88</v>
      </c>
      <c r="Q4754"/>
      <c r="R4754">
        <v>0.76</v>
      </c>
      <c r="S4754">
        <v>0.94</v>
      </c>
      <c r="T4754" t="s">
        <v>1438</v>
      </c>
    </row>
    <row r="4755" spans="2:20" hidden="1" x14ac:dyDescent="0.45">
      <c r="C4755" s="29" t="s">
        <v>3078</v>
      </c>
      <c r="F4755" t="s">
        <v>1529</v>
      </c>
      <c r="G4755" t="s">
        <v>1530</v>
      </c>
      <c r="H4755" t="s">
        <v>1221</v>
      </c>
      <c r="I4755" t="s">
        <v>1403</v>
      </c>
      <c r="K4755" t="s">
        <v>228</v>
      </c>
      <c r="L4755" t="s">
        <v>2220</v>
      </c>
      <c r="N4755" t="s">
        <v>246</v>
      </c>
      <c r="O4755">
        <v>0.75</v>
      </c>
      <c r="Q4755"/>
      <c r="R4755">
        <v>0.25</v>
      </c>
      <c r="S4755">
        <v>0.91700000000000004</v>
      </c>
      <c r="T4755" t="s">
        <v>1191</v>
      </c>
    </row>
    <row r="4756" spans="2:20" hidden="1" x14ac:dyDescent="0.45">
      <c r="C4756" s="29" t="s">
        <v>3078</v>
      </c>
      <c r="F4756" t="s">
        <v>1529</v>
      </c>
      <c r="G4756" t="s">
        <v>1530</v>
      </c>
      <c r="H4756" t="s">
        <v>1221</v>
      </c>
      <c r="I4756" t="s">
        <v>1403</v>
      </c>
      <c r="K4756" t="s">
        <v>228</v>
      </c>
      <c r="L4756" t="s">
        <v>2221</v>
      </c>
      <c r="N4756" t="s">
        <v>1437</v>
      </c>
      <c r="O4756">
        <v>0.9</v>
      </c>
      <c r="Q4756"/>
      <c r="R4756">
        <v>0.8</v>
      </c>
      <c r="S4756">
        <v>0.95</v>
      </c>
      <c r="T4756" t="s">
        <v>1438</v>
      </c>
    </row>
    <row r="4757" spans="2:20" hidden="1" x14ac:dyDescent="0.45">
      <c r="C4757" s="29" t="s">
        <v>3078</v>
      </c>
      <c r="F4757" t="s">
        <v>1529</v>
      </c>
      <c r="G4757" t="s">
        <v>1530</v>
      </c>
      <c r="H4757" t="s">
        <v>1549</v>
      </c>
      <c r="I4757" t="s">
        <v>225</v>
      </c>
      <c r="J4757" t="s">
        <v>1550</v>
      </c>
      <c r="K4757" t="s">
        <v>228</v>
      </c>
      <c r="N4757" t="s">
        <v>267</v>
      </c>
      <c r="O4757">
        <v>16</v>
      </c>
      <c r="P4757" t="s">
        <v>1551</v>
      </c>
      <c r="Q4757"/>
      <c r="R4757">
        <v>2.4</v>
      </c>
      <c r="S4757">
        <v>110</v>
      </c>
      <c r="T4757" t="s">
        <v>357</v>
      </c>
    </row>
    <row r="4758" spans="2:20" hidden="1" x14ac:dyDescent="0.45">
      <c r="C4758" s="29" t="s">
        <v>3078</v>
      </c>
      <c r="F4758" t="s">
        <v>1529</v>
      </c>
      <c r="G4758" t="s">
        <v>1530</v>
      </c>
      <c r="H4758" t="s">
        <v>1549</v>
      </c>
      <c r="I4758" t="s">
        <v>225</v>
      </c>
      <c r="J4758" t="s">
        <v>1550</v>
      </c>
      <c r="K4758" t="s">
        <v>228</v>
      </c>
      <c r="N4758" t="s">
        <v>279</v>
      </c>
      <c r="O4758">
        <v>11</v>
      </c>
      <c r="P4758" t="s">
        <v>1551</v>
      </c>
      <c r="Q4758"/>
      <c r="R4758">
        <v>5</v>
      </c>
      <c r="S4758">
        <v>25</v>
      </c>
      <c r="T4758" t="s">
        <v>357</v>
      </c>
    </row>
    <row r="4759" spans="2:20" hidden="1" x14ac:dyDescent="0.45">
      <c r="C4759" s="29" t="s">
        <v>3078</v>
      </c>
      <c r="F4759" t="s">
        <v>1529</v>
      </c>
      <c r="G4759" t="s">
        <v>1530</v>
      </c>
      <c r="H4759" t="s">
        <v>1549</v>
      </c>
      <c r="I4759" t="s">
        <v>225</v>
      </c>
      <c r="J4759" t="s">
        <v>1550</v>
      </c>
      <c r="K4759" t="s">
        <v>228</v>
      </c>
      <c r="N4759" t="s">
        <v>265</v>
      </c>
      <c r="O4759">
        <v>3.6</v>
      </c>
      <c r="P4759" t="s">
        <v>1551</v>
      </c>
      <c r="Q4759"/>
      <c r="R4759">
        <v>1.7</v>
      </c>
      <c r="S4759">
        <v>7.5</v>
      </c>
      <c r="T4759" t="s">
        <v>357</v>
      </c>
    </row>
    <row r="4760" spans="2:20" hidden="1" x14ac:dyDescent="0.45">
      <c r="C4760" s="29" t="s">
        <v>3078</v>
      </c>
      <c r="F4760" t="s">
        <v>1529</v>
      </c>
      <c r="G4760" t="s">
        <v>1530</v>
      </c>
      <c r="H4760" t="s">
        <v>1549</v>
      </c>
      <c r="I4760" t="s">
        <v>225</v>
      </c>
      <c r="J4760" t="s">
        <v>1550</v>
      </c>
      <c r="K4760" t="s">
        <v>228</v>
      </c>
      <c r="N4760" t="s">
        <v>236</v>
      </c>
      <c r="O4760">
        <v>50</v>
      </c>
      <c r="P4760" t="s">
        <v>1551</v>
      </c>
      <c r="Q4760"/>
      <c r="R4760">
        <v>20</v>
      </c>
      <c r="S4760">
        <v>130</v>
      </c>
      <c r="T4760" t="s">
        <v>357</v>
      </c>
    </row>
    <row r="4761" spans="2:20" hidden="1" x14ac:dyDescent="0.45">
      <c r="C4761" s="29" t="s">
        <v>3078</v>
      </c>
      <c r="F4761" t="s">
        <v>1529</v>
      </c>
      <c r="G4761" t="s">
        <v>1530</v>
      </c>
      <c r="H4761" t="s">
        <v>443</v>
      </c>
      <c r="I4761" t="s">
        <v>1403</v>
      </c>
      <c r="K4761" t="s">
        <v>228</v>
      </c>
      <c r="L4761" t="s">
        <v>2222</v>
      </c>
      <c r="N4761" t="s">
        <v>1437</v>
      </c>
      <c r="O4761">
        <v>0.41699999999999998</v>
      </c>
      <c r="Q4761"/>
      <c r="R4761">
        <v>0</v>
      </c>
      <c r="S4761">
        <v>0.70799999999999996</v>
      </c>
      <c r="T4761" t="s">
        <v>1438</v>
      </c>
    </row>
    <row r="4762" spans="2:20" hidden="1" x14ac:dyDescent="0.45">
      <c r="B4762" s="29" t="s">
        <v>43</v>
      </c>
      <c r="C4762" s="29" t="s">
        <v>3078</v>
      </c>
      <c r="F4762" t="s">
        <v>1529</v>
      </c>
      <c r="G4762" t="s">
        <v>1530</v>
      </c>
      <c r="H4762" t="s">
        <v>1253</v>
      </c>
      <c r="I4762" t="s">
        <v>1403</v>
      </c>
      <c r="K4762" t="s">
        <v>228</v>
      </c>
      <c r="L4762" t="s">
        <v>2223</v>
      </c>
      <c r="N4762" t="s">
        <v>1439</v>
      </c>
      <c r="O4762">
        <v>0.99199999999999999</v>
      </c>
      <c r="Q4762"/>
      <c r="R4762">
        <v>0.92100000000000004</v>
      </c>
      <c r="S4762">
        <v>1</v>
      </c>
      <c r="T4762" t="s">
        <v>1191</v>
      </c>
    </row>
    <row r="4763" spans="2:20" hidden="1" x14ac:dyDescent="0.45">
      <c r="B4763" s="29" t="s">
        <v>30</v>
      </c>
      <c r="C4763" s="29" t="s">
        <v>3078</v>
      </c>
      <c r="F4763" t="s">
        <v>1529</v>
      </c>
      <c r="G4763" t="s">
        <v>1530</v>
      </c>
      <c r="H4763" t="s">
        <v>1549</v>
      </c>
      <c r="I4763" t="s">
        <v>225</v>
      </c>
      <c r="J4763" t="s">
        <v>1550</v>
      </c>
      <c r="K4763" t="s">
        <v>228</v>
      </c>
      <c r="N4763" t="s">
        <v>30</v>
      </c>
      <c r="O4763">
        <v>0.17</v>
      </c>
      <c r="P4763" t="s">
        <v>229</v>
      </c>
      <c r="Q4763"/>
      <c r="R4763">
        <v>0.09</v>
      </c>
      <c r="S4763">
        <v>0.34</v>
      </c>
      <c r="T4763" t="s">
        <v>2224</v>
      </c>
    </row>
    <row r="4764" spans="2:20" hidden="1" x14ac:dyDescent="0.45">
      <c r="C4764" s="29" t="s">
        <v>3078</v>
      </c>
      <c r="F4764" t="s">
        <v>1529</v>
      </c>
      <c r="G4764" t="s">
        <v>1530</v>
      </c>
      <c r="H4764" t="s">
        <v>224</v>
      </c>
      <c r="I4764" t="s">
        <v>225</v>
      </c>
      <c r="J4764" t="s">
        <v>1531</v>
      </c>
      <c r="K4764" t="s">
        <v>228</v>
      </c>
      <c r="N4764" t="s">
        <v>242</v>
      </c>
      <c r="O4764">
        <v>1.2999999999999999E-3</v>
      </c>
      <c r="P4764" t="s">
        <v>1532</v>
      </c>
      <c r="Q4764"/>
      <c r="R4764">
        <v>5.0000000000000001E-4</v>
      </c>
      <c r="S4764">
        <v>2E-3</v>
      </c>
      <c r="T4764" t="s">
        <v>1536</v>
      </c>
    </row>
    <row r="4765" spans="2:20" hidden="1" x14ac:dyDescent="0.45">
      <c r="C4765" s="29" t="s">
        <v>3078</v>
      </c>
      <c r="F4765" t="s">
        <v>1529</v>
      </c>
      <c r="G4765" t="s">
        <v>1530</v>
      </c>
      <c r="H4765" t="s">
        <v>224</v>
      </c>
      <c r="I4765" t="s">
        <v>225</v>
      </c>
      <c r="J4765" t="s">
        <v>1531</v>
      </c>
      <c r="K4765" t="s">
        <v>228</v>
      </c>
      <c r="N4765" t="s">
        <v>253</v>
      </c>
      <c r="O4765">
        <v>1.5E-3</v>
      </c>
      <c r="P4765" t="s">
        <v>1532</v>
      </c>
      <c r="Q4765"/>
      <c r="R4765">
        <v>1E-3</v>
      </c>
      <c r="S4765">
        <v>2E-3</v>
      </c>
      <c r="T4765" t="s">
        <v>1536</v>
      </c>
    </row>
    <row r="4766" spans="2:20" hidden="1" x14ac:dyDescent="0.45">
      <c r="B4766" s="29" t="s">
        <v>29</v>
      </c>
      <c r="C4766" s="29" t="s">
        <v>3078</v>
      </c>
      <c r="F4766" t="s">
        <v>1529</v>
      </c>
      <c r="G4766" t="s">
        <v>1530</v>
      </c>
      <c r="H4766" t="s">
        <v>251</v>
      </c>
      <c r="I4766" t="s">
        <v>225</v>
      </c>
      <c r="J4766" t="s">
        <v>1531</v>
      </c>
      <c r="K4766" t="s">
        <v>228</v>
      </c>
      <c r="N4766" t="s">
        <v>29</v>
      </c>
      <c r="O4766">
        <v>60</v>
      </c>
      <c r="P4766" t="s">
        <v>1532</v>
      </c>
      <c r="Q4766"/>
      <c r="R4766">
        <v>24</v>
      </c>
      <c r="S4766">
        <v>130</v>
      </c>
      <c r="T4766" t="s">
        <v>357</v>
      </c>
    </row>
    <row r="4767" spans="2:20" hidden="1" x14ac:dyDescent="0.45">
      <c r="B4767" s="29" t="s">
        <v>43</v>
      </c>
      <c r="C4767" s="29" t="s">
        <v>3078</v>
      </c>
      <c r="F4767" t="s">
        <v>1529</v>
      </c>
      <c r="G4767" t="s">
        <v>1530</v>
      </c>
      <c r="H4767" t="s">
        <v>251</v>
      </c>
      <c r="I4767" t="s">
        <v>225</v>
      </c>
      <c r="J4767" t="s">
        <v>1531</v>
      </c>
      <c r="K4767" t="s">
        <v>228</v>
      </c>
      <c r="N4767" t="s">
        <v>28</v>
      </c>
      <c r="O4767">
        <v>21</v>
      </c>
      <c r="P4767" t="s">
        <v>1532</v>
      </c>
      <c r="Q4767"/>
      <c r="R4767">
        <v>1</v>
      </c>
      <c r="S4767">
        <v>550</v>
      </c>
      <c r="T4767" t="s">
        <v>1535</v>
      </c>
    </row>
    <row r="4768" spans="2:20" hidden="1" x14ac:dyDescent="0.45">
      <c r="C4768" s="29" t="s">
        <v>3078</v>
      </c>
      <c r="F4768" t="s">
        <v>1529</v>
      </c>
      <c r="G4768" t="s">
        <v>1530</v>
      </c>
      <c r="H4768" t="s">
        <v>251</v>
      </c>
      <c r="I4768" t="s">
        <v>225</v>
      </c>
      <c r="J4768" t="s">
        <v>1531</v>
      </c>
      <c r="K4768" t="s">
        <v>228</v>
      </c>
      <c r="N4768" t="s">
        <v>240</v>
      </c>
      <c r="O4768">
        <v>0.18</v>
      </c>
      <c r="P4768" t="s">
        <v>1532</v>
      </c>
      <c r="Q4768"/>
      <c r="R4768">
        <v>7.4999999999999997E-2</v>
      </c>
      <c r="S4768">
        <v>0.3</v>
      </c>
      <c r="T4768" t="s">
        <v>1536</v>
      </c>
    </row>
    <row r="4769" spans="2:20" hidden="1" x14ac:dyDescent="0.45">
      <c r="C4769" s="29" t="s">
        <v>3078</v>
      </c>
      <c r="F4769" t="s">
        <v>1529</v>
      </c>
      <c r="G4769" t="s">
        <v>1530</v>
      </c>
      <c r="H4769" t="s">
        <v>277</v>
      </c>
      <c r="I4769" t="s">
        <v>225</v>
      </c>
      <c r="J4769" t="s">
        <v>1559</v>
      </c>
      <c r="K4769" t="s">
        <v>228</v>
      </c>
      <c r="N4769" t="s">
        <v>246</v>
      </c>
      <c r="O4769">
        <v>8</v>
      </c>
      <c r="P4769" t="s">
        <v>1561</v>
      </c>
      <c r="Q4769"/>
      <c r="R4769">
        <v>0.2</v>
      </c>
      <c r="S4769">
        <v>16</v>
      </c>
      <c r="T4769" t="s">
        <v>1386</v>
      </c>
    </row>
    <row r="4770" spans="2:20" hidden="1" x14ac:dyDescent="0.45">
      <c r="B4770" s="29" t="s">
        <v>24</v>
      </c>
      <c r="C4770" s="29" t="s">
        <v>3078</v>
      </c>
      <c r="F4770" t="s">
        <v>1529</v>
      </c>
      <c r="G4770" t="s">
        <v>1530</v>
      </c>
      <c r="H4770" t="s">
        <v>277</v>
      </c>
      <c r="I4770" t="s">
        <v>225</v>
      </c>
      <c r="J4770" t="s">
        <v>1559</v>
      </c>
      <c r="K4770" t="s">
        <v>228</v>
      </c>
      <c r="N4770" t="s">
        <v>261</v>
      </c>
      <c r="O4770">
        <v>138</v>
      </c>
      <c r="P4770" t="s">
        <v>1560</v>
      </c>
      <c r="Q4770"/>
      <c r="R4770">
        <v>50</v>
      </c>
      <c r="S4770">
        <v>400</v>
      </c>
      <c r="T4770" t="s">
        <v>357</v>
      </c>
    </row>
    <row r="4771" spans="2:20" hidden="1" x14ac:dyDescent="0.45">
      <c r="C4771" s="29" t="s">
        <v>3078</v>
      </c>
      <c r="F4771" t="s">
        <v>1529</v>
      </c>
      <c r="G4771" t="s">
        <v>1530</v>
      </c>
      <c r="H4771" t="s">
        <v>277</v>
      </c>
      <c r="I4771" t="s">
        <v>225</v>
      </c>
      <c r="J4771" t="s">
        <v>1559</v>
      </c>
      <c r="K4771" t="s">
        <v>228</v>
      </c>
      <c r="N4771" t="s">
        <v>259</v>
      </c>
      <c r="O4771">
        <v>32</v>
      </c>
      <c r="P4771" t="s">
        <v>1563</v>
      </c>
      <c r="Q4771"/>
      <c r="R4771">
        <v>3</v>
      </c>
      <c r="S4771">
        <v>320</v>
      </c>
      <c r="T4771" t="s">
        <v>1191</v>
      </c>
    </row>
    <row r="4772" spans="2:20" hidden="1" x14ac:dyDescent="0.45">
      <c r="C4772" s="29" t="s">
        <v>3078</v>
      </c>
      <c r="F4772" t="s">
        <v>1529</v>
      </c>
      <c r="G4772" t="s">
        <v>1530</v>
      </c>
      <c r="H4772" t="s">
        <v>277</v>
      </c>
      <c r="I4772" t="s">
        <v>225</v>
      </c>
      <c r="J4772" t="s">
        <v>1559</v>
      </c>
      <c r="K4772" t="s">
        <v>228</v>
      </c>
      <c r="N4772" t="s">
        <v>236</v>
      </c>
      <c r="O4772">
        <v>200</v>
      </c>
      <c r="P4772" t="s">
        <v>1560</v>
      </c>
      <c r="Q4772"/>
      <c r="R4772">
        <v>160</v>
      </c>
      <c r="S4772">
        <v>260</v>
      </c>
      <c r="T4772" t="s">
        <v>357</v>
      </c>
    </row>
    <row r="4773" spans="2:20" hidden="1" x14ac:dyDescent="0.45">
      <c r="C4773" s="29" t="s">
        <v>3078</v>
      </c>
      <c r="F4773" t="s">
        <v>1529</v>
      </c>
      <c r="G4773" t="s">
        <v>1530</v>
      </c>
      <c r="H4773" t="s">
        <v>274</v>
      </c>
      <c r="I4773" t="s">
        <v>225</v>
      </c>
      <c r="J4773" t="s">
        <v>1559</v>
      </c>
      <c r="K4773" t="s">
        <v>228</v>
      </c>
      <c r="N4773" t="s">
        <v>259</v>
      </c>
      <c r="O4773">
        <v>32</v>
      </c>
      <c r="P4773" t="s">
        <v>1563</v>
      </c>
      <c r="Q4773"/>
      <c r="R4773">
        <v>3</v>
      </c>
      <c r="S4773">
        <v>320</v>
      </c>
      <c r="T4773" t="s">
        <v>1191</v>
      </c>
    </row>
    <row r="4774" spans="2:20" hidden="1" x14ac:dyDescent="0.45">
      <c r="C4774" s="29" t="s">
        <v>3078</v>
      </c>
      <c r="F4774" t="s">
        <v>1529</v>
      </c>
      <c r="G4774" t="s">
        <v>1530</v>
      </c>
      <c r="H4774" t="s">
        <v>274</v>
      </c>
      <c r="I4774" t="s">
        <v>225</v>
      </c>
      <c r="J4774" t="s">
        <v>1559</v>
      </c>
      <c r="K4774" t="s">
        <v>228</v>
      </c>
      <c r="N4774" t="s">
        <v>303</v>
      </c>
      <c r="O4774">
        <v>0.02</v>
      </c>
      <c r="P4774" t="s">
        <v>1560</v>
      </c>
      <c r="Q4774"/>
      <c r="R4774">
        <v>2E-3</v>
      </c>
      <c r="S4774">
        <v>0.2</v>
      </c>
      <c r="T4774" t="s">
        <v>1191</v>
      </c>
    </row>
    <row r="4775" spans="2:20" hidden="1" x14ac:dyDescent="0.45">
      <c r="B4775" s="29" t="s">
        <v>43</v>
      </c>
      <c r="C4775" s="29" t="s">
        <v>3078</v>
      </c>
      <c r="F4775" t="s">
        <v>1529</v>
      </c>
      <c r="G4775" t="s">
        <v>1530</v>
      </c>
      <c r="H4775" t="s">
        <v>274</v>
      </c>
      <c r="I4775" t="s">
        <v>225</v>
      </c>
      <c r="J4775" t="s">
        <v>1559</v>
      </c>
      <c r="K4775" t="s">
        <v>228</v>
      </c>
      <c r="N4775" t="s">
        <v>28</v>
      </c>
      <c r="O4775">
        <v>80</v>
      </c>
      <c r="P4775" t="s">
        <v>1560</v>
      </c>
      <c r="Q4775"/>
      <c r="R4775">
        <v>70</v>
      </c>
      <c r="S4775">
        <v>110</v>
      </c>
      <c r="T4775" t="s">
        <v>1445</v>
      </c>
    </row>
    <row r="4776" spans="2:20" hidden="1" x14ac:dyDescent="0.45">
      <c r="B4776" s="29" t="s">
        <v>27</v>
      </c>
      <c r="C4776" s="29" t="s">
        <v>3078</v>
      </c>
      <c r="F4776" t="s">
        <v>1529</v>
      </c>
      <c r="G4776" t="s">
        <v>1530</v>
      </c>
      <c r="H4776" t="s">
        <v>274</v>
      </c>
      <c r="I4776" t="s">
        <v>225</v>
      </c>
      <c r="J4776" t="s">
        <v>1559</v>
      </c>
      <c r="K4776" t="s">
        <v>228</v>
      </c>
      <c r="N4776" t="s">
        <v>27</v>
      </c>
      <c r="O4776">
        <v>100</v>
      </c>
      <c r="P4776" t="s">
        <v>1560</v>
      </c>
      <c r="Q4776"/>
      <c r="R4776">
        <v>80</v>
      </c>
      <c r="S4776">
        <v>130</v>
      </c>
      <c r="T4776" t="s">
        <v>1445</v>
      </c>
    </row>
    <row r="4777" spans="2:20" hidden="1" x14ac:dyDescent="0.45">
      <c r="C4777" s="29" t="s">
        <v>3078</v>
      </c>
      <c r="F4777" t="s">
        <v>1529</v>
      </c>
      <c r="G4777" t="s">
        <v>1530</v>
      </c>
      <c r="H4777" t="s">
        <v>274</v>
      </c>
      <c r="I4777" t="s">
        <v>225</v>
      </c>
      <c r="J4777" t="s">
        <v>1559</v>
      </c>
      <c r="K4777" t="s">
        <v>228</v>
      </c>
      <c r="N4777" t="s">
        <v>279</v>
      </c>
      <c r="O4777">
        <v>0.3</v>
      </c>
      <c r="P4777" t="s">
        <v>1560</v>
      </c>
      <c r="Q4777"/>
      <c r="R4777">
        <v>0.18</v>
      </c>
      <c r="S4777">
        <v>0.54</v>
      </c>
      <c r="T4777" t="s">
        <v>1536</v>
      </c>
    </row>
    <row r="4778" spans="2:20" hidden="1" x14ac:dyDescent="0.45">
      <c r="C4778" s="29" t="s">
        <v>3078</v>
      </c>
      <c r="F4778" t="s">
        <v>1529</v>
      </c>
      <c r="G4778" t="s">
        <v>1530</v>
      </c>
      <c r="H4778" t="s">
        <v>274</v>
      </c>
      <c r="I4778" t="s">
        <v>225</v>
      </c>
      <c r="J4778" t="s">
        <v>1559</v>
      </c>
      <c r="K4778" t="s">
        <v>228</v>
      </c>
      <c r="N4778" t="s">
        <v>242</v>
      </c>
      <c r="O4778">
        <v>1.6</v>
      </c>
      <c r="P4778" t="s">
        <v>1560</v>
      </c>
      <c r="Q4778"/>
      <c r="R4778">
        <v>1</v>
      </c>
      <c r="S4778">
        <v>3</v>
      </c>
      <c r="T4778" t="s">
        <v>1536</v>
      </c>
    </row>
    <row r="4779" spans="2:20" hidden="1" x14ac:dyDescent="0.45">
      <c r="B4779" s="29" t="s">
        <v>30</v>
      </c>
      <c r="C4779" s="29" t="s">
        <v>3078</v>
      </c>
      <c r="F4779" t="s">
        <v>1529</v>
      </c>
      <c r="G4779" t="s">
        <v>1530</v>
      </c>
      <c r="H4779" t="s">
        <v>286</v>
      </c>
      <c r="I4779" t="s">
        <v>225</v>
      </c>
      <c r="J4779" t="s">
        <v>1559</v>
      </c>
      <c r="K4779" t="s">
        <v>228</v>
      </c>
      <c r="N4779" t="s">
        <v>30</v>
      </c>
      <c r="O4779">
        <v>0.17</v>
      </c>
      <c r="P4779" t="s">
        <v>229</v>
      </c>
      <c r="Q4779"/>
      <c r="R4779">
        <v>0.09</v>
      </c>
      <c r="S4779">
        <v>0.34</v>
      </c>
      <c r="T4779" t="s">
        <v>1564</v>
      </c>
    </row>
    <row r="4780" spans="2:20" hidden="1" x14ac:dyDescent="0.45">
      <c r="C4780" s="29" t="s">
        <v>3078</v>
      </c>
      <c r="F4780" t="s">
        <v>1529</v>
      </c>
      <c r="G4780" t="s">
        <v>1530</v>
      </c>
      <c r="H4780" t="s">
        <v>281</v>
      </c>
      <c r="I4780" t="s">
        <v>225</v>
      </c>
      <c r="J4780" t="s">
        <v>1559</v>
      </c>
      <c r="K4780" t="s">
        <v>228</v>
      </c>
      <c r="N4780" t="s">
        <v>240</v>
      </c>
      <c r="O4780">
        <v>0.99</v>
      </c>
      <c r="P4780" t="s">
        <v>1560</v>
      </c>
      <c r="Q4780"/>
      <c r="R4780">
        <v>0.5</v>
      </c>
      <c r="S4780">
        <v>1.5</v>
      </c>
      <c r="T4780" t="s">
        <v>1536</v>
      </c>
    </row>
    <row r="4781" spans="2:20" hidden="1" x14ac:dyDescent="0.45">
      <c r="C4781" s="29" t="s">
        <v>3078</v>
      </c>
      <c r="F4781" t="s">
        <v>1529</v>
      </c>
      <c r="G4781" t="s">
        <v>1530</v>
      </c>
      <c r="H4781" t="s">
        <v>286</v>
      </c>
      <c r="I4781" t="s">
        <v>225</v>
      </c>
      <c r="J4781" t="s">
        <v>1559</v>
      </c>
      <c r="K4781" t="s">
        <v>228</v>
      </c>
      <c r="N4781" t="s">
        <v>267</v>
      </c>
      <c r="O4781">
        <v>0.06</v>
      </c>
      <c r="P4781" t="s">
        <v>1560</v>
      </c>
      <c r="Q4781"/>
      <c r="R4781">
        <v>2E-3</v>
      </c>
      <c r="S4781">
        <v>1.8</v>
      </c>
      <c r="T4781" t="s">
        <v>357</v>
      </c>
    </row>
    <row r="4782" spans="2:20" hidden="1" x14ac:dyDescent="0.45">
      <c r="C4782" s="29" t="s">
        <v>3078</v>
      </c>
      <c r="F4782" t="s">
        <v>1529</v>
      </c>
      <c r="G4782" t="s">
        <v>1530</v>
      </c>
      <c r="H4782" t="s">
        <v>286</v>
      </c>
      <c r="I4782" t="s">
        <v>225</v>
      </c>
      <c r="J4782" t="s">
        <v>1559</v>
      </c>
      <c r="K4782" t="s">
        <v>228</v>
      </c>
      <c r="N4782" t="s">
        <v>242</v>
      </c>
      <c r="O4782">
        <v>1.6E-2</v>
      </c>
      <c r="P4782" t="s">
        <v>1560</v>
      </c>
      <c r="Q4782"/>
      <c r="R4782">
        <v>5.0000000000000001E-3</v>
      </c>
      <c r="S4782">
        <v>0.05</v>
      </c>
      <c r="T4782" t="s">
        <v>357</v>
      </c>
    </row>
    <row r="4783" spans="2:20" hidden="1" x14ac:dyDescent="0.45">
      <c r="C4783" s="29" t="s">
        <v>3078</v>
      </c>
      <c r="F4783" t="s">
        <v>1529</v>
      </c>
      <c r="G4783" t="s">
        <v>1530</v>
      </c>
      <c r="H4783" t="s">
        <v>281</v>
      </c>
      <c r="I4783" t="s">
        <v>225</v>
      </c>
      <c r="J4783" t="s">
        <v>1559</v>
      </c>
      <c r="K4783" t="s">
        <v>228</v>
      </c>
      <c r="N4783" t="s">
        <v>267</v>
      </c>
      <c r="O4783">
        <v>0.06</v>
      </c>
      <c r="P4783" t="s">
        <v>1560</v>
      </c>
      <c r="Q4783"/>
      <c r="R4783">
        <v>2E-3</v>
      </c>
      <c r="S4783">
        <v>1.8</v>
      </c>
      <c r="T4783" t="s">
        <v>357</v>
      </c>
    </row>
    <row r="4784" spans="2:20" hidden="1" x14ac:dyDescent="0.45">
      <c r="C4784" s="29" t="s">
        <v>3078</v>
      </c>
      <c r="F4784" t="s">
        <v>1529</v>
      </c>
      <c r="G4784" t="s">
        <v>1530</v>
      </c>
      <c r="H4784" t="s">
        <v>281</v>
      </c>
      <c r="I4784" t="s">
        <v>225</v>
      </c>
      <c r="J4784" t="s">
        <v>1559</v>
      </c>
      <c r="K4784" t="s">
        <v>228</v>
      </c>
      <c r="N4784" t="s">
        <v>265</v>
      </c>
      <c r="O4784">
        <v>0.03</v>
      </c>
      <c r="P4784" t="s">
        <v>1560</v>
      </c>
      <c r="Q4784"/>
      <c r="R4784">
        <v>7.0000000000000001E-3</v>
      </c>
      <c r="S4784">
        <v>0.2</v>
      </c>
      <c r="T4784" t="s">
        <v>357</v>
      </c>
    </row>
    <row r="4785" spans="2:20" hidden="1" x14ac:dyDescent="0.45">
      <c r="C4785" s="29" t="s">
        <v>3078</v>
      </c>
      <c r="F4785" t="s">
        <v>1529</v>
      </c>
      <c r="G4785" t="s">
        <v>1530</v>
      </c>
      <c r="H4785" t="s">
        <v>296</v>
      </c>
      <c r="I4785" t="s">
        <v>225</v>
      </c>
      <c r="J4785" t="s">
        <v>1538</v>
      </c>
      <c r="K4785" t="s">
        <v>228</v>
      </c>
      <c r="N4785" t="s">
        <v>233</v>
      </c>
      <c r="O4785" s="27">
        <v>2.9999999999999999E-7</v>
      </c>
      <c r="P4785" t="s">
        <v>1539</v>
      </c>
      <c r="Q4785"/>
      <c r="R4785" s="27">
        <v>1.4999999999999999E-7</v>
      </c>
      <c r="S4785" s="27">
        <v>4.4999999999999998E-7</v>
      </c>
      <c r="T4785" t="s">
        <v>1536</v>
      </c>
    </row>
    <row r="4786" spans="2:20" hidden="1" x14ac:dyDescent="0.45">
      <c r="B4786" s="29" t="s">
        <v>30</v>
      </c>
      <c r="C4786" s="29" t="s">
        <v>3078</v>
      </c>
      <c r="F4786" t="s">
        <v>1529</v>
      </c>
      <c r="G4786" t="s">
        <v>1530</v>
      </c>
      <c r="H4786" t="s">
        <v>301</v>
      </c>
      <c r="I4786" t="s">
        <v>225</v>
      </c>
      <c r="J4786" t="s">
        <v>1538</v>
      </c>
      <c r="K4786" t="s">
        <v>228</v>
      </c>
      <c r="N4786" t="s">
        <v>30</v>
      </c>
      <c r="O4786">
        <v>2.4</v>
      </c>
      <c r="P4786" t="s">
        <v>229</v>
      </c>
      <c r="Q4786"/>
      <c r="R4786">
        <v>0.09</v>
      </c>
      <c r="S4786">
        <v>0.34</v>
      </c>
      <c r="T4786" t="s">
        <v>1541</v>
      </c>
    </row>
    <row r="4787" spans="2:20" hidden="1" x14ac:dyDescent="0.45">
      <c r="C4787" s="29" t="s">
        <v>3078</v>
      </c>
      <c r="F4787" t="s">
        <v>1529</v>
      </c>
      <c r="G4787" t="s">
        <v>1530</v>
      </c>
      <c r="H4787" t="s">
        <v>296</v>
      </c>
      <c r="I4787" t="s">
        <v>225</v>
      </c>
      <c r="J4787" t="s">
        <v>1538</v>
      </c>
      <c r="K4787" t="s">
        <v>228</v>
      </c>
      <c r="N4787" t="s">
        <v>262</v>
      </c>
      <c r="O4787" s="27">
        <v>5.5999999999999999E-5</v>
      </c>
      <c r="P4787" t="s">
        <v>1539</v>
      </c>
      <c r="Q4787"/>
      <c r="R4787" s="27">
        <v>2.8E-5</v>
      </c>
      <c r="S4787" s="27">
        <v>8.3999999999999995E-5</v>
      </c>
      <c r="T4787" t="s">
        <v>1536</v>
      </c>
    </row>
    <row r="4788" spans="2:20" hidden="1" x14ac:dyDescent="0.45">
      <c r="B4788" s="29" t="s">
        <v>27</v>
      </c>
      <c r="C4788" s="29" t="s">
        <v>3078</v>
      </c>
      <c r="F4788" t="s">
        <v>1529</v>
      </c>
      <c r="G4788" t="s">
        <v>1530</v>
      </c>
      <c r="H4788" t="s">
        <v>301</v>
      </c>
      <c r="I4788" t="s">
        <v>225</v>
      </c>
      <c r="J4788" t="s">
        <v>1538</v>
      </c>
      <c r="K4788" t="s">
        <v>228</v>
      </c>
      <c r="N4788" t="s">
        <v>27</v>
      </c>
      <c r="O4788">
        <v>40</v>
      </c>
      <c r="P4788" t="s">
        <v>1539</v>
      </c>
      <c r="Q4788"/>
      <c r="R4788">
        <v>24</v>
      </c>
      <c r="S4788">
        <v>56</v>
      </c>
      <c r="T4788" t="s">
        <v>1445</v>
      </c>
    </row>
    <row r="4789" spans="2:20" hidden="1" x14ac:dyDescent="0.45">
      <c r="C4789" s="29" t="s">
        <v>3078</v>
      </c>
      <c r="F4789" t="s">
        <v>1529</v>
      </c>
      <c r="G4789" t="s">
        <v>1530</v>
      </c>
      <c r="H4789" t="s">
        <v>301</v>
      </c>
      <c r="I4789" t="s">
        <v>225</v>
      </c>
      <c r="J4789" t="s">
        <v>1538</v>
      </c>
      <c r="K4789" t="s">
        <v>228</v>
      </c>
      <c r="N4789" t="s">
        <v>240</v>
      </c>
      <c r="O4789">
        <v>1.14E-2</v>
      </c>
      <c r="P4789" t="s">
        <v>1539</v>
      </c>
      <c r="Q4789"/>
      <c r="R4789">
        <v>5.7000000000000002E-3</v>
      </c>
      <c r="S4789">
        <v>1.7100000000000001E-2</v>
      </c>
      <c r="T4789" t="s">
        <v>1536</v>
      </c>
    </row>
    <row r="4790" spans="2:20" hidden="1" x14ac:dyDescent="0.45">
      <c r="C4790" s="29" t="s">
        <v>3078</v>
      </c>
      <c r="F4790" t="s">
        <v>1529</v>
      </c>
      <c r="G4790" t="s">
        <v>1530</v>
      </c>
      <c r="H4790" t="s">
        <v>301</v>
      </c>
      <c r="I4790" t="s">
        <v>225</v>
      </c>
      <c r="J4790" t="s">
        <v>1538</v>
      </c>
      <c r="K4790" t="s">
        <v>228</v>
      </c>
      <c r="N4790" t="s">
        <v>262</v>
      </c>
      <c r="O4790">
        <v>1.9000000000000001E-4</v>
      </c>
      <c r="P4790" t="s">
        <v>1539</v>
      </c>
      <c r="Q4790"/>
      <c r="R4790" s="27">
        <v>9.5000000000000005E-5</v>
      </c>
      <c r="S4790">
        <v>2.8499999999999999E-4</v>
      </c>
      <c r="T4790" t="s">
        <v>1536</v>
      </c>
    </row>
    <row r="4791" spans="2:20" hidden="1" x14ac:dyDescent="0.45">
      <c r="C4791" s="29" t="s">
        <v>3078</v>
      </c>
      <c r="F4791" t="s">
        <v>1529</v>
      </c>
      <c r="G4791" t="s">
        <v>1530</v>
      </c>
      <c r="H4791" t="s">
        <v>301</v>
      </c>
      <c r="I4791" t="s">
        <v>225</v>
      </c>
      <c r="J4791" t="s">
        <v>1538</v>
      </c>
      <c r="K4791" t="s">
        <v>228</v>
      </c>
      <c r="N4791" t="s">
        <v>253</v>
      </c>
      <c r="O4791" s="27">
        <v>1.9000000000000001E-5</v>
      </c>
      <c r="P4791" t="s">
        <v>1539</v>
      </c>
      <c r="Q4791"/>
      <c r="R4791" s="27">
        <v>9.5000000000000005E-6</v>
      </c>
      <c r="S4791" s="27">
        <v>2.8500000000000002E-5</v>
      </c>
      <c r="T4791" t="s">
        <v>1536</v>
      </c>
    </row>
    <row r="4792" spans="2:20" hidden="1" x14ac:dyDescent="0.45">
      <c r="C4792" s="29" t="s">
        <v>3078</v>
      </c>
      <c r="F4792" t="s">
        <v>1529</v>
      </c>
      <c r="G4792" t="s">
        <v>1530</v>
      </c>
      <c r="H4792" t="s">
        <v>301</v>
      </c>
      <c r="I4792" t="s">
        <v>225</v>
      </c>
      <c r="J4792" t="s">
        <v>1538</v>
      </c>
      <c r="K4792" t="s">
        <v>228</v>
      </c>
      <c r="N4792" t="s">
        <v>233</v>
      </c>
      <c r="O4792">
        <v>5.6999999999999998E-4</v>
      </c>
      <c r="P4792" t="s">
        <v>1539</v>
      </c>
      <c r="Q4792"/>
      <c r="R4792">
        <v>2.8499999999999999E-4</v>
      </c>
      <c r="S4792">
        <v>8.5499999999999997E-4</v>
      </c>
      <c r="T4792" t="s">
        <v>1536</v>
      </c>
    </row>
    <row r="4793" spans="2:20" hidden="1" x14ac:dyDescent="0.45">
      <c r="C4793" s="29" t="s">
        <v>3078</v>
      </c>
      <c r="F4793" t="s">
        <v>1529</v>
      </c>
      <c r="G4793" t="s">
        <v>1530</v>
      </c>
      <c r="H4793" t="s">
        <v>293</v>
      </c>
      <c r="I4793" t="s">
        <v>225</v>
      </c>
      <c r="J4793" t="s">
        <v>1538</v>
      </c>
      <c r="K4793" t="s">
        <v>228</v>
      </c>
      <c r="N4793" t="s">
        <v>233</v>
      </c>
      <c r="O4793" s="27">
        <v>2.4300000000000001E-5</v>
      </c>
      <c r="P4793" t="s">
        <v>1539</v>
      </c>
      <c r="Q4793"/>
      <c r="R4793" s="27">
        <v>1.22E-5</v>
      </c>
      <c r="S4793" s="27">
        <v>3.65E-5</v>
      </c>
      <c r="T4793" t="s">
        <v>1536</v>
      </c>
    </row>
    <row r="4794" spans="2:20" hidden="1" x14ac:dyDescent="0.45">
      <c r="C4794" s="29" t="s">
        <v>3078</v>
      </c>
      <c r="F4794" t="s">
        <v>1529</v>
      </c>
      <c r="G4794" t="s">
        <v>1530</v>
      </c>
      <c r="H4794" t="s">
        <v>296</v>
      </c>
      <c r="I4794" t="s">
        <v>225</v>
      </c>
      <c r="J4794" t="s">
        <v>1538</v>
      </c>
      <c r="K4794" t="s">
        <v>228</v>
      </c>
      <c r="N4794" t="s">
        <v>291</v>
      </c>
      <c r="O4794">
        <v>2</v>
      </c>
      <c r="P4794" t="s">
        <v>1565</v>
      </c>
      <c r="Q4794"/>
      <c r="R4794">
        <v>1.6</v>
      </c>
      <c r="S4794">
        <v>2.7</v>
      </c>
    </row>
    <row r="4795" spans="2:20" hidden="1" x14ac:dyDescent="0.45">
      <c r="B4795" s="29" t="s">
        <v>30</v>
      </c>
      <c r="C4795" s="29" t="s">
        <v>3078</v>
      </c>
      <c r="F4795" t="s">
        <v>1529</v>
      </c>
      <c r="G4795" t="s">
        <v>1530</v>
      </c>
      <c r="H4795" t="s">
        <v>296</v>
      </c>
      <c r="I4795" t="s">
        <v>225</v>
      </c>
      <c r="J4795" t="s">
        <v>1538</v>
      </c>
      <c r="K4795" t="s">
        <v>228</v>
      </c>
      <c r="N4795" t="s">
        <v>30</v>
      </c>
      <c r="O4795">
        <v>2.4</v>
      </c>
      <c r="P4795" t="s">
        <v>229</v>
      </c>
      <c r="Q4795"/>
      <c r="R4795">
        <v>0.09</v>
      </c>
      <c r="S4795">
        <v>0.34</v>
      </c>
      <c r="T4795" t="s">
        <v>1541</v>
      </c>
    </row>
    <row r="4796" spans="2:20" hidden="1" x14ac:dyDescent="0.45">
      <c r="C4796" s="29" t="s">
        <v>3078</v>
      </c>
      <c r="F4796" t="s">
        <v>1529</v>
      </c>
      <c r="G4796" t="s">
        <v>1530</v>
      </c>
      <c r="H4796" t="s">
        <v>296</v>
      </c>
      <c r="I4796" t="s">
        <v>225</v>
      </c>
      <c r="J4796" t="s">
        <v>1538</v>
      </c>
      <c r="K4796" t="s">
        <v>228</v>
      </c>
      <c r="N4796" t="s">
        <v>267</v>
      </c>
      <c r="O4796">
        <v>7.2999999999999995E-2</v>
      </c>
      <c r="P4796" t="s">
        <v>1539</v>
      </c>
      <c r="Q4796"/>
      <c r="R4796">
        <v>7.3000000000000001E-3</v>
      </c>
      <c r="S4796">
        <v>0.73</v>
      </c>
      <c r="T4796" t="s">
        <v>1191</v>
      </c>
    </row>
    <row r="4797" spans="2:20" hidden="1" x14ac:dyDescent="0.45">
      <c r="C4797" s="29" t="s">
        <v>3078</v>
      </c>
      <c r="F4797" t="s">
        <v>1529</v>
      </c>
      <c r="G4797" t="s">
        <v>1530</v>
      </c>
      <c r="H4797" t="s">
        <v>296</v>
      </c>
      <c r="I4797" t="s">
        <v>225</v>
      </c>
      <c r="J4797" t="s">
        <v>1538</v>
      </c>
      <c r="K4797" t="s">
        <v>228</v>
      </c>
      <c r="N4797" t="s">
        <v>236</v>
      </c>
      <c r="O4797">
        <v>50</v>
      </c>
      <c r="P4797" t="s">
        <v>1539</v>
      </c>
      <c r="Q4797"/>
      <c r="R4797">
        <v>30</v>
      </c>
      <c r="S4797">
        <v>70</v>
      </c>
      <c r="T4797" t="s">
        <v>357</v>
      </c>
    </row>
    <row r="4798" spans="2:20" hidden="1" x14ac:dyDescent="0.45">
      <c r="C4798" s="29" t="s">
        <v>3078</v>
      </c>
      <c r="F4798" t="s">
        <v>1529</v>
      </c>
      <c r="G4798" t="s">
        <v>1530</v>
      </c>
      <c r="H4798" t="s">
        <v>296</v>
      </c>
      <c r="I4798" t="s">
        <v>225</v>
      </c>
      <c r="J4798" t="s">
        <v>1538</v>
      </c>
      <c r="K4798" t="s">
        <v>228</v>
      </c>
      <c r="N4798" t="s">
        <v>240</v>
      </c>
      <c r="O4798" s="27">
        <v>6.0000000000000002E-6</v>
      </c>
      <c r="P4798" t="s">
        <v>1539</v>
      </c>
      <c r="Q4798"/>
      <c r="R4798" s="27">
        <v>3.0000000000000001E-6</v>
      </c>
      <c r="S4798" s="27">
        <v>9.0000000000000002E-6</v>
      </c>
      <c r="T4798" t="s">
        <v>1536</v>
      </c>
    </row>
    <row r="4799" spans="2:20" hidden="1" x14ac:dyDescent="0.45">
      <c r="C4799" s="29" t="s">
        <v>3078</v>
      </c>
      <c r="F4799" t="s">
        <v>1529</v>
      </c>
      <c r="G4799" t="s">
        <v>1530</v>
      </c>
      <c r="H4799" t="s">
        <v>284</v>
      </c>
      <c r="I4799" t="s">
        <v>225</v>
      </c>
      <c r="J4799" t="s">
        <v>1559</v>
      </c>
      <c r="K4799" t="s">
        <v>228</v>
      </c>
      <c r="N4799" t="s">
        <v>303</v>
      </c>
      <c r="O4799">
        <v>0.02</v>
      </c>
      <c r="P4799" t="s">
        <v>1560</v>
      </c>
      <c r="Q4799"/>
      <c r="R4799">
        <v>2E-3</v>
      </c>
      <c r="S4799">
        <v>0.2</v>
      </c>
      <c r="T4799" t="s">
        <v>1191</v>
      </c>
    </row>
    <row r="4800" spans="2:20" hidden="1" x14ac:dyDescent="0.45">
      <c r="C4800" s="29" t="s">
        <v>3078</v>
      </c>
      <c r="F4800" t="s">
        <v>1529</v>
      </c>
      <c r="G4800" t="s">
        <v>1530</v>
      </c>
      <c r="H4800" t="s">
        <v>284</v>
      </c>
      <c r="I4800" t="s">
        <v>225</v>
      </c>
      <c r="J4800" t="s">
        <v>1559</v>
      </c>
      <c r="K4800" t="s">
        <v>228</v>
      </c>
      <c r="N4800" t="s">
        <v>303</v>
      </c>
      <c r="O4800">
        <v>0.02</v>
      </c>
      <c r="P4800" t="s">
        <v>1560</v>
      </c>
      <c r="Q4800"/>
      <c r="R4800">
        <v>2E-3</v>
      </c>
      <c r="S4800">
        <v>0.2</v>
      </c>
      <c r="T4800" t="s">
        <v>1191</v>
      </c>
    </row>
    <row r="4801" spans="2:20" hidden="1" x14ac:dyDescent="0.45">
      <c r="C4801" s="29" t="s">
        <v>3078</v>
      </c>
      <c r="F4801" t="s">
        <v>1529</v>
      </c>
      <c r="G4801" t="s">
        <v>1530</v>
      </c>
      <c r="H4801" t="s">
        <v>284</v>
      </c>
      <c r="I4801" t="s">
        <v>225</v>
      </c>
      <c r="J4801" t="s">
        <v>1559</v>
      </c>
      <c r="K4801" t="s">
        <v>228</v>
      </c>
      <c r="N4801" t="s">
        <v>265</v>
      </c>
      <c r="O4801">
        <v>0.03</v>
      </c>
      <c r="P4801" t="s">
        <v>1560</v>
      </c>
      <c r="Q4801"/>
      <c r="R4801">
        <v>7.0000000000000001E-3</v>
      </c>
      <c r="S4801">
        <v>0.2</v>
      </c>
      <c r="T4801" t="s">
        <v>357</v>
      </c>
    </row>
    <row r="4802" spans="2:20" hidden="1" x14ac:dyDescent="0.45">
      <c r="B4802" s="29" t="s">
        <v>27</v>
      </c>
      <c r="C4802" s="29" t="s">
        <v>3078</v>
      </c>
      <c r="F4802" t="s">
        <v>1529</v>
      </c>
      <c r="G4802" t="s">
        <v>1530</v>
      </c>
      <c r="H4802" t="s">
        <v>284</v>
      </c>
      <c r="I4802" t="s">
        <v>225</v>
      </c>
      <c r="J4802" t="s">
        <v>1559</v>
      </c>
      <c r="K4802" t="s">
        <v>228</v>
      </c>
      <c r="N4802" t="s">
        <v>27</v>
      </c>
      <c r="O4802">
        <v>100</v>
      </c>
      <c r="P4802" t="s">
        <v>1560</v>
      </c>
      <c r="Q4802"/>
      <c r="R4802">
        <v>80</v>
      </c>
      <c r="S4802">
        <v>130</v>
      </c>
      <c r="T4802" t="s">
        <v>1445</v>
      </c>
    </row>
    <row r="4803" spans="2:20" hidden="1" x14ac:dyDescent="0.45">
      <c r="C4803" s="29" t="s">
        <v>3078</v>
      </c>
      <c r="F4803" t="s">
        <v>1529</v>
      </c>
      <c r="G4803" t="s">
        <v>1530</v>
      </c>
      <c r="H4803" t="s">
        <v>284</v>
      </c>
      <c r="I4803" t="s">
        <v>225</v>
      </c>
      <c r="J4803" t="s">
        <v>1559</v>
      </c>
      <c r="K4803" t="s">
        <v>228</v>
      </c>
      <c r="N4803" t="s">
        <v>240</v>
      </c>
      <c r="O4803">
        <v>9.9000000000000008E-3</v>
      </c>
      <c r="P4803" t="s">
        <v>1560</v>
      </c>
      <c r="Q4803"/>
      <c r="R4803">
        <v>5.0000000000000001E-3</v>
      </c>
      <c r="S4803">
        <v>1.4999999999999999E-2</v>
      </c>
      <c r="T4803" t="s">
        <v>1536</v>
      </c>
    </row>
    <row r="4804" spans="2:20" hidden="1" x14ac:dyDescent="0.45">
      <c r="C4804" s="29" t="s">
        <v>3078</v>
      </c>
      <c r="F4804" t="s">
        <v>1529</v>
      </c>
      <c r="G4804" t="s">
        <v>1530</v>
      </c>
      <c r="H4804" t="s">
        <v>284</v>
      </c>
      <c r="I4804" t="s">
        <v>225</v>
      </c>
      <c r="J4804" t="s">
        <v>1559</v>
      </c>
      <c r="K4804" t="s">
        <v>228</v>
      </c>
      <c r="N4804" t="s">
        <v>253</v>
      </c>
      <c r="O4804" s="27">
        <v>1.1E-5</v>
      </c>
      <c r="P4804" t="s">
        <v>1560</v>
      </c>
      <c r="Q4804"/>
      <c r="R4804" s="27">
        <v>5.0000000000000004E-6</v>
      </c>
      <c r="S4804" s="27">
        <v>1.5E-5</v>
      </c>
      <c r="T4804" t="s">
        <v>1536</v>
      </c>
    </row>
    <row r="4805" spans="2:20" hidden="1" x14ac:dyDescent="0.45">
      <c r="C4805" s="29" t="s">
        <v>3078</v>
      </c>
      <c r="F4805" t="s">
        <v>1529</v>
      </c>
      <c r="G4805" t="s">
        <v>1530</v>
      </c>
      <c r="H4805" t="s">
        <v>284</v>
      </c>
      <c r="I4805" t="s">
        <v>225</v>
      </c>
      <c r="J4805" t="s">
        <v>1559</v>
      </c>
      <c r="K4805" t="s">
        <v>228</v>
      </c>
      <c r="N4805" t="s">
        <v>262</v>
      </c>
      <c r="O4805">
        <v>8.9999999999999993E-3</v>
      </c>
      <c r="P4805" t="s">
        <v>1560</v>
      </c>
      <c r="Q4805"/>
      <c r="R4805">
        <v>6.0000000000000001E-3</v>
      </c>
      <c r="S4805">
        <v>1.7999999999999999E-2</v>
      </c>
      <c r="T4805" t="s">
        <v>1536</v>
      </c>
    </row>
    <row r="4806" spans="2:20" hidden="1" x14ac:dyDescent="0.45">
      <c r="C4806" s="29" t="s">
        <v>3078</v>
      </c>
      <c r="F4806" t="s">
        <v>1529</v>
      </c>
      <c r="G4806" t="s">
        <v>1530</v>
      </c>
      <c r="H4806" t="s">
        <v>1251</v>
      </c>
      <c r="I4806" t="s">
        <v>225</v>
      </c>
      <c r="J4806" t="s">
        <v>1538</v>
      </c>
      <c r="K4806" t="s">
        <v>228</v>
      </c>
      <c r="N4806" t="s">
        <v>291</v>
      </c>
      <c r="O4806">
        <v>2</v>
      </c>
      <c r="P4806" t="s">
        <v>1565</v>
      </c>
      <c r="Q4806"/>
      <c r="R4806">
        <v>1.6</v>
      </c>
      <c r="S4806">
        <v>2.7</v>
      </c>
    </row>
    <row r="4807" spans="2:20" hidden="1" x14ac:dyDescent="0.45">
      <c r="C4807" s="29" t="s">
        <v>3078</v>
      </c>
      <c r="F4807" t="s">
        <v>1529</v>
      </c>
      <c r="G4807" t="s">
        <v>1530</v>
      </c>
      <c r="H4807" t="s">
        <v>284</v>
      </c>
      <c r="I4807" t="s">
        <v>225</v>
      </c>
      <c r="J4807" t="s">
        <v>1559</v>
      </c>
      <c r="K4807" t="s">
        <v>228</v>
      </c>
      <c r="N4807" t="s">
        <v>236</v>
      </c>
      <c r="O4807">
        <v>200</v>
      </c>
      <c r="P4807" t="s">
        <v>1560</v>
      </c>
      <c r="Q4807"/>
      <c r="R4807">
        <v>160</v>
      </c>
      <c r="S4807">
        <v>260</v>
      </c>
      <c r="T4807" t="s">
        <v>357</v>
      </c>
    </row>
    <row r="4808" spans="2:20" hidden="1" x14ac:dyDescent="0.45">
      <c r="B4808" s="29" t="s">
        <v>30</v>
      </c>
      <c r="C4808" s="29" t="s">
        <v>3078</v>
      </c>
      <c r="F4808" t="s">
        <v>1529</v>
      </c>
      <c r="G4808" t="s">
        <v>1530</v>
      </c>
      <c r="H4808" t="s">
        <v>1251</v>
      </c>
      <c r="I4808" t="s">
        <v>225</v>
      </c>
      <c r="J4808" t="s">
        <v>1538</v>
      </c>
      <c r="K4808" t="s">
        <v>228</v>
      </c>
      <c r="N4808" t="s">
        <v>30</v>
      </c>
      <c r="O4808">
        <v>2.4</v>
      </c>
      <c r="P4808" t="s">
        <v>229</v>
      </c>
      <c r="Q4808"/>
      <c r="R4808">
        <v>0.09</v>
      </c>
      <c r="S4808">
        <v>0.34</v>
      </c>
      <c r="T4808" t="s">
        <v>1541</v>
      </c>
    </row>
    <row r="4809" spans="2:20" hidden="1" x14ac:dyDescent="0.45">
      <c r="C4809" s="29" t="s">
        <v>3078</v>
      </c>
      <c r="F4809" t="s">
        <v>1529</v>
      </c>
      <c r="G4809" t="s">
        <v>1530</v>
      </c>
      <c r="H4809" t="s">
        <v>1251</v>
      </c>
      <c r="I4809" t="s">
        <v>225</v>
      </c>
      <c r="J4809" t="s">
        <v>1538</v>
      </c>
      <c r="K4809" t="s">
        <v>228</v>
      </c>
      <c r="N4809" t="s">
        <v>240</v>
      </c>
      <c r="O4809">
        <v>5.9999999999999995E-4</v>
      </c>
      <c r="P4809" t="s">
        <v>1539</v>
      </c>
      <c r="Q4809"/>
      <c r="R4809">
        <v>2.9999999999999997E-4</v>
      </c>
      <c r="S4809">
        <v>8.9999999999999998E-4</v>
      </c>
      <c r="T4809" t="s">
        <v>1536</v>
      </c>
    </row>
    <row r="4810" spans="2:20" hidden="1" x14ac:dyDescent="0.45">
      <c r="C4810" s="29" t="s">
        <v>3078</v>
      </c>
      <c r="F4810" t="s">
        <v>1529</v>
      </c>
      <c r="G4810" t="s">
        <v>1530</v>
      </c>
      <c r="H4810" t="s">
        <v>1251</v>
      </c>
      <c r="I4810" t="s">
        <v>225</v>
      </c>
      <c r="J4810" t="s">
        <v>1538</v>
      </c>
      <c r="K4810" t="s">
        <v>228</v>
      </c>
      <c r="N4810" t="s">
        <v>262</v>
      </c>
      <c r="O4810">
        <v>1E-4</v>
      </c>
      <c r="P4810" t="s">
        <v>1539</v>
      </c>
      <c r="Q4810"/>
      <c r="R4810" s="27">
        <v>6.9999999999999994E-5</v>
      </c>
      <c r="S4810">
        <v>2.0000000000000001E-4</v>
      </c>
      <c r="T4810" t="s">
        <v>1536</v>
      </c>
    </row>
    <row r="4811" spans="2:20" hidden="1" x14ac:dyDescent="0.45">
      <c r="B4811" s="29" t="s">
        <v>30</v>
      </c>
      <c r="C4811" s="29" t="s">
        <v>3078</v>
      </c>
      <c r="F4811" t="s">
        <v>1529</v>
      </c>
      <c r="G4811" t="s">
        <v>1530</v>
      </c>
      <c r="H4811" t="s">
        <v>284</v>
      </c>
      <c r="I4811" t="s">
        <v>225</v>
      </c>
      <c r="J4811" t="s">
        <v>1559</v>
      </c>
      <c r="K4811" t="s">
        <v>228</v>
      </c>
      <c r="N4811" t="s">
        <v>30</v>
      </c>
      <c r="O4811">
        <v>0.17</v>
      </c>
      <c r="P4811" t="s">
        <v>229</v>
      </c>
      <c r="Q4811"/>
      <c r="R4811">
        <v>0.09</v>
      </c>
      <c r="S4811">
        <v>0.34</v>
      </c>
      <c r="T4811" t="s">
        <v>1564</v>
      </c>
    </row>
    <row r="4812" spans="2:20" hidden="1" x14ac:dyDescent="0.45">
      <c r="C4812" s="29" t="s">
        <v>3078</v>
      </c>
      <c r="F4812" t="s">
        <v>1529</v>
      </c>
      <c r="G4812" t="s">
        <v>1530</v>
      </c>
      <c r="H4812" t="s">
        <v>284</v>
      </c>
      <c r="I4812" t="s">
        <v>225</v>
      </c>
      <c r="J4812" t="s">
        <v>1559</v>
      </c>
      <c r="K4812" t="s">
        <v>228</v>
      </c>
      <c r="N4812" t="s">
        <v>291</v>
      </c>
      <c r="O4812">
        <v>0.09</v>
      </c>
      <c r="P4812" t="s">
        <v>1562</v>
      </c>
      <c r="Q4812"/>
      <c r="R4812">
        <v>2.5000000000000001E-2</v>
      </c>
      <c r="S4812">
        <v>0.18</v>
      </c>
      <c r="T4812" t="s">
        <v>1386</v>
      </c>
    </row>
    <row r="4813" spans="2:20" hidden="1" x14ac:dyDescent="0.45">
      <c r="C4813" s="29" t="s">
        <v>3078</v>
      </c>
      <c r="F4813" t="s">
        <v>1529</v>
      </c>
      <c r="G4813" t="s">
        <v>1530</v>
      </c>
      <c r="H4813" t="s">
        <v>1251</v>
      </c>
      <c r="I4813" t="s">
        <v>225</v>
      </c>
      <c r="J4813" t="s">
        <v>1538</v>
      </c>
      <c r="K4813" t="s">
        <v>228</v>
      </c>
      <c r="N4813" t="s">
        <v>246</v>
      </c>
      <c r="O4813">
        <v>2E-3</v>
      </c>
      <c r="P4813" t="s">
        <v>2225</v>
      </c>
      <c r="Q4813"/>
      <c r="R4813">
        <v>1E-3</v>
      </c>
      <c r="S4813">
        <v>4.0000000000000001E-3</v>
      </c>
      <c r="T4813" t="s">
        <v>357</v>
      </c>
    </row>
    <row r="4814" spans="2:20" hidden="1" x14ac:dyDescent="0.45">
      <c r="B4814" s="29" t="s">
        <v>43</v>
      </c>
      <c r="C4814" s="29" t="s">
        <v>3078</v>
      </c>
      <c r="F4814" t="s">
        <v>1529</v>
      </c>
      <c r="G4814" t="s">
        <v>1530</v>
      </c>
      <c r="H4814" t="s">
        <v>1251</v>
      </c>
      <c r="I4814" t="s">
        <v>225</v>
      </c>
      <c r="J4814" t="s">
        <v>1538</v>
      </c>
      <c r="K4814" t="s">
        <v>228</v>
      </c>
      <c r="N4814" t="s">
        <v>28</v>
      </c>
      <c r="O4814">
        <v>25</v>
      </c>
      <c r="P4814" t="s">
        <v>1539</v>
      </c>
      <c r="Q4814"/>
      <c r="R4814">
        <v>15</v>
      </c>
      <c r="S4814">
        <v>35</v>
      </c>
      <c r="T4814" t="s">
        <v>1445</v>
      </c>
    </row>
    <row r="4815" spans="2:20" hidden="1" x14ac:dyDescent="0.45">
      <c r="C4815" s="29" t="s">
        <v>3078</v>
      </c>
      <c r="F4815" t="s">
        <v>1529</v>
      </c>
      <c r="G4815" t="s">
        <v>1530</v>
      </c>
      <c r="H4815" t="s">
        <v>1251</v>
      </c>
      <c r="I4815" t="s">
        <v>225</v>
      </c>
      <c r="J4815" t="s">
        <v>1538</v>
      </c>
      <c r="K4815" t="s">
        <v>228</v>
      </c>
      <c r="N4815" t="s">
        <v>265</v>
      </c>
      <c r="O4815">
        <v>1.4999999999999999E-2</v>
      </c>
      <c r="P4815" t="s">
        <v>1539</v>
      </c>
      <c r="Q4815"/>
      <c r="R4815">
        <v>1.5E-3</v>
      </c>
      <c r="S4815">
        <v>0.15</v>
      </c>
      <c r="T4815" t="s">
        <v>1191</v>
      </c>
    </row>
    <row r="4816" spans="2:20" hidden="1" x14ac:dyDescent="0.45">
      <c r="F4816" t="s">
        <v>1566</v>
      </c>
      <c r="G4816" t="s">
        <v>1567</v>
      </c>
      <c r="H4816" t="s">
        <v>277</v>
      </c>
      <c r="I4816" t="s">
        <v>1403</v>
      </c>
      <c r="K4816" t="s">
        <v>228</v>
      </c>
      <c r="L4816" t="s">
        <v>1577</v>
      </c>
      <c r="N4816" t="s">
        <v>1437</v>
      </c>
      <c r="O4816">
        <v>0.79600000000000004</v>
      </c>
      <c r="Q4816"/>
      <c r="R4816">
        <v>0.38800000000000001</v>
      </c>
      <c r="S4816">
        <v>0.93200000000000005</v>
      </c>
      <c r="T4816" t="s">
        <v>1254</v>
      </c>
    </row>
    <row r="4817" spans="2:20" hidden="1" x14ac:dyDescent="0.45">
      <c r="B4817" s="29" t="s">
        <v>27</v>
      </c>
      <c r="F4817" t="s">
        <v>1566</v>
      </c>
      <c r="G4817" t="s">
        <v>1567</v>
      </c>
      <c r="H4817" t="s">
        <v>277</v>
      </c>
      <c r="I4817" t="s">
        <v>1403</v>
      </c>
      <c r="K4817" t="s">
        <v>228</v>
      </c>
      <c r="L4817" t="s">
        <v>1568</v>
      </c>
      <c r="N4817" t="s">
        <v>1440</v>
      </c>
      <c r="O4817">
        <v>0.74399999999999999</v>
      </c>
      <c r="Q4817"/>
      <c r="R4817">
        <v>0.23200000000000001</v>
      </c>
      <c r="S4817">
        <v>0.91500000000000004</v>
      </c>
      <c r="T4817" t="s">
        <v>1254</v>
      </c>
    </row>
    <row r="4818" spans="2:20" hidden="1" x14ac:dyDescent="0.45">
      <c r="B4818" s="29" t="s">
        <v>27</v>
      </c>
      <c r="F4818" t="s">
        <v>1566</v>
      </c>
      <c r="G4818" t="s">
        <v>1567</v>
      </c>
      <c r="H4818" t="s">
        <v>277</v>
      </c>
      <c r="I4818" t="s">
        <v>1403</v>
      </c>
      <c r="K4818" t="s">
        <v>228</v>
      </c>
      <c r="L4818" t="s">
        <v>1569</v>
      </c>
      <c r="N4818" t="s">
        <v>1440</v>
      </c>
      <c r="O4818">
        <v>0.96299999999999997</v>
      </c>
      <c r="Q4818"/>
      <c r="R4818">
        <v>0.88700000000000001</v>
      </c>
      <c r="S4818">
        <v>0.98799999999999999</v>
      </c>
      <c r="T4818" t="s">
        <v>1254</v>
      </c>
    </row>
    <row r="4819" spans="2:20" hidden="1" x14ac:dyDescent="0.45">
      <c r="B4819" s="29" t="s">
        <v>27</v>
      </c>
      <c r="F4819" t="s">
        <v>1566</v>
      </c>
      <c r="G4819" t="s">
        <v>1567</v>
      </c>
      <c r="H4819" t="s">
        <v>277</v>
      </c>
      <c r="I4819" t="s">
        <v>1403</v>
      </c>
      <c r="K4819" t="s">
        <v>228</v>
      </c>
      <c r="L4819" t="s">
        <v>1577</v>
      </c>
      <c r="N4819" t="s">
        <v>1440</v>
      </c>
      <c r="O4819">
        <v>0.76800000000000002</v>
      </c>
      <c r="Q4819"/>
      <c r="R4819">
        <v>0.30399999999999999</v>
      </c>
      <c r="S4819">
        <v>0.92300000000000004</v>
      </c>
      <c r="T4819" t="s">
        <v>1254</v>
      </c>
    </row>
    <row r="4820" spans="2:20" hidden="1" x14ac:dyDescent="0.45">
      <c r="B4820" s="29" t="s">
        <v>27</v>
      </c>
      <c r="F4820" t="s">
        <v>1566</v>
      </c>
      <c r="G4820" t="s">
        <v>1567</v>
      </c>
      <c r="H4820" t="s">
        <v>277</v>
      </c>
      <c r="I4820" t="s">
        <v>1403</v>
      </c>
      <c r="K4820" t="s">
        <v>228</v>
      </c>
      <c r="L4820" t="s">
        <v>1593</v>
      </c>
      <c r="N4820" t="s">
        <v>1440</v>
      </c>
      <c r="O4820">
        <v>0.999</v>
      </c>
      <c r="Q4820"/>
      <c r="T4820" t="s">
        <v>1576</v>
      </c>
    </row>
    <row r="4821" spans="2:20" hidden="1" x14ac:dyDescent="0.45">
      <c r="B4821" s="29" t="s">
        <v>43</v>
      </c>
      <c r="F4821" t="s">
        <v>1566</v>
      </c>
      <c r="G4821" t="s">
        <v>1567</v>
      </c>
      <c r="H4821" t="s">
        <v>277</v>
      </c>
      <c r="I4821" t="s">
        <v>1403</v>
      </c>
      <c r="K4821" t="s">
        <v>228</v>
      </c>
      <c r="L4821" t="s">
        <v>1596</v>
      </c>
      <c r="N4821" t="s">
        <v>1439</v>
      </c>
      <c r="O4821">
        <v>0.92300000000000004</v>
      </c>
      <c r="Q4821"/>
      <c r="R4821">
        <v>0.77</v>
      </c>
      <c r="S4821">
        <v>0.97399999999999998</v>
      </c>
      <c r="T4821" t="s">
        <v>1254</v>
      </c>
    </row>
    <row r="4822" spans="2:20" hidden="1" x14ac:dyDescent="0.45">
      <c r="F4822" t="s">
        <v>1566</v>
      </c>
      <c r="G4822" t="s">
        <v>1567</v>
      </c>
      <c r="H4822" t="s">
        <v>286</v>
      </c>
      <c r="I4822" t="s">
        <v>225</v>
      </c>
      <c r="J4822" t="s">
        <v>1578</v>
      </c>
      <c r="K4822" t="s">
        <v>228</v>
      </c>
      <c r="N4822" t="s">
        <v>236</v>
      </c>
      <c r="O4822">
        <v>0.6</v>
      </c>
      <c r="P4822" t="s">
        <v>1573</v>
      </c>
      <c r="Q4822"/>
      <c r="R4822">
        <v>0.2</v>
      </c>
      <c r="S4822">
        <v>1.7</v>
      </c>
      <c r="T4822" t="s">
        <v>1574</v>
      </c>
    </row>
    <row r="4823" spans="2:20" hidden="1" x14ac:dyDescent="0.45">
      <c r="F4823" t="s">
        <v>1566</v>
      </c>
      <c r="G4823" t="s">
        <v>1567</v>
      </c>
      <c r="H4823" t="s">
        <v>289</v>
      </c>
      <c r="I4823" t="s">
        <v>225</v>
      </c>
      <c r="J4823" t="s">
        <v>1572</v>
      </c>
      <c r="K4823" t="s">
        <v>228</v>
      </c>
      <c r="N4823" t="s">
        <v>249</v>
      </c>
      <c r="O4823">
        <v>9</v>
      </c>
      <c r="P4823" t="s">
        <v>1579</v>
      </c>
      <c r="Q4823"/>
      <c r="R4823">
        <v>5</v>
      </c>
      <c r="S4823">
        <v>15</v>
      </c>
      <c r="T4823" t="s">
        <v>1580</v>
      </c>
    </row>
    <row r="4824" spans="2:20" hidden="1" x14ac:dyDescent="0.45">
      <c r="F4824" t="s">
        <v>1566</v>
      </c>
      <c r="G4824" t="s">
        <v>1567</v>
      </c>
      <c r="H4824" t="s">
        <v>281</v>
      </c>
      <c r="I4824" t="s">
        <v>225</v>
      </c>
      <c r="J4824" t="s">
        <v>1584</v>
      </c>
      <c r="K4824" t="s">
        <v>228</v>
      </c>
      <c r="N4824" t="s">
        <v>236</v>
      </c>
      <c r="O4824">
        <v>2</v>
      </c>
      <c r="P4824" t="s">
        <v>1573</v>
      </c>
      <c r="Q4824"/>
      <c r="R4824">
        <v>1.3</v>
      </c>
      <c r="S4824">
        <v>3</v>
      </c>
      <c r="T4824" t="s">
        <v>1438</v>
      </c>
    </row>
    <row r="4825" spans="2:20" hidden="1" x14ac:dyDescent="0.45">
      <c r="F4825" t="s">
        <v>1566</v>
      </c>
      <c r="G4825" t="s">
        <v>1567</v>
      </c>
      <c r="H4825" t="s">
        <v>281</v>
      </c>
      <c r="I4825" t="s">
        <v>225</v>
      </c>
      <c r="J4825" t="s">
        <v>1584</v>
      </c>
      <c r="K4825" t="s">
        <v>228</v>
      </c>
      <c r="N4825" t="s">
        <v>259</v>
      </c>
      <c r="O4825">
        <v>5</v>
      </c>
      <c r="P4825" t="s">
        <v>1579</v>
      </c>
      <c r="Q4825"/>
      <c r="R4825">
        <v>0.5</v>
      </c>
      <c r="S4825">
        <v>50</v>
      </c>
      <c r="T4825" t="s">
        <v>2226</v>
      </c>
    </row>
    <row r="4826" spans="2:20" hidden="1" x14ac:dyDescent="0.45">
      <c r="B4826" s="29" t="s">
        <v>27</v>
      </c>
      <c r="F4826" t="s">
        <v>1585</v>
      </c>
      <c r="G4826" t="s">
        <v>1586</v>
      </c>
      <c r="H4826" t="s">
        <v>274</v>
      </c>
      <c r="I4826" t="s">
        <v>1403</v>
      </c>
      <c r="K4826" t="s">
        <v>228</v>
      </c>
      <c r="L4826" t="s">
        <v>1582</v>
      </c>
      <c r="N4826" t="s">
        <v>1440</v>
      </c>
      <c r="O4826">
        <v>0.75800000000000001</v>
      </c>
      <c r="Q4826"/>
      <c r="R4826">
        <v>0.27500000000000002</v>
      </c>
      <c r="S4826">
        <v>0.91900000000000004</v>
      </c>
      <c r="T4826" t="s">
        <v>1254</v>
      </c>
    </row>
    <row r="4827" spans="2:20" hidden="1" x14ac:dyDescent="0.45">
      <c r="B4827" s="29" t="s">
        <v>27</v>
      </c>
      <c r="F4827" t="s">
        <v>1585</v>
      </c>
      <c r="G4827" t="s">
        <v>1586</v>
      </c>
      <c r="H4827" t="s">
        <v>277</v>
      </c>
      <c r="I4827" t="s">
        <v>225</v>
      </c>
      <c r="J4827" t="s">
        <v>1587</v>
      </c>
      <c r="K4827" t="s">
        <v>228</v>
      </c>
      <c r="M4827" t="s">
        <v>1588</v>
      </c>
      <c r="N4827" t="s">
        <v>27</v>
      </c>
      <c r="O4827">
        <v>16</v>
      </c>
      <c r="P4827" t="s">
        <v>1589</v>
      </c>
      <c r="Q4827"/>
      <c r="R4827">
        <v>9</v>
      </c>
      <c r="S4827">
        <v>29</v>
      </c>
      <c r="T4827" t="s">
        <v>1445</v>
      </c>
    </row>
    <row r="4828" spans="2:20" hidden="1" x14ac:dyDescent="0.45">
      <c r="F4828" t="s">
        <v>1585</v>
      </c>
      <c r="G4828" t="s">
        <v>1586</v>
      </c>
      <c r="H4828" t="s">
        <v>277</v>
      </c>
      <c r="I4828" t="s">
        <v>225</v>
      </c>
      <c r="J4828" t="s">
        <v>1587</v>
      </c>
      <c r="K4828" t="s">
        <v>228</v>
      </c>
      <c r="M4828" t="s">
        <v>1588</v>
      </c>
      <c r="N4828" t="s">
        <v>233</v>
      </c>
      <c r="O4828">
        <v>0.3</v>
      </c>
      <c r="P4828" t="s">
        <v>1589</v>
      </c>
      <c r="Q4828"/>
      <c r="R4828">
        <v>0.15</v>
      </c>
      <c r="S4828">
        <v>0.5</v>
      </c>
      <c r="T4828" t="s">
        <v>1574</v>
      </c>
    </row>
    <row r="4829" spans="2:20" hidden="1" x14ac:dyDescent="0.45">
      <c r="F4829" t="s">
        <v>1585</v>
      </c>
      <c r="G4829" t="s">
        <v>1586</v>
      </c>
      <c r="H4829" t="s">
        <v>274</v>
      </c>
      <c r="I4829" t="s">
        <v>1403</v>
      </c>
      <c r="K4829" t="s">
        <v>228</v>
      </c>
      <c r="L4829" t="s">
        <v>1569</v>
      </c>
      <c r="N4829" t="s">
        <v>1437</v>
      </c>
      <c r="O4829">
        <v>0.98099999999999998</v>
      </c>
      <c r="Q4829"/>
      <c r="R4829">
        <v>0.94299999999999995</v>
      </c>
      <c r="S4829">
        <v>0.99399999999999999</v>
      </c>
      <c r="T4829" t="s">
        <v>1254</v>
      </c>
    </row>
    <row r="4830" spans="2:20" hidden="1" x14ac:dyDescent="0.45">
      <c r="F4830" t="s">
        <v>1585</v>
      </c>
      <c r="G4830" t="s">
        <v>1586</v>
      </c>
      <c r="H4830" t="s">
        <v>277</v>
      </c>
      <c r="I4830" t="s">
        <v>225</v>
      </c>
      <c r="J4830" t="s">
        <v>1587</v>
      </c>
      <c r="K4830" t="s">
        <v>228</v>
      </c>
      <c r="M4830" t="s">
        <v>1588</v>
      </c>
      <c r="N4830" t="s">
        <v>253</v>
      </c>
      <c r="O4830">
        <v>0.05</v>
      </c>
      <c r="P4830" t="s">
        <v>1589</v>
      </c>
      <c r="Q4830"/>
      <c r="R4830">
        <v>0</v>
      </c>
      <c r="S4830">
        <v>0.1</v>
      </c>
      <c r="T4830" t="s">
        <v>1574</v>
      </c>
    </row>
    <row r="4831" spans="2:20" hidden="1" x14ac:dyDescent="0.45">
      <c r="B4831" s="29" t="s">
        <v>43</v>
      </c>
      <c r="F4831" t="s">
        <v>1585</v>
      </c>
      <c r="G4831" t="s">
        <v>1586</v>
      </c>
      <c r="H4831" t="s">
        <v>274</v>
      </c>
      <c r="I4831" t="s">
        <v>1403</v>
      </c>
      <c r="K4831" t="s">
        <v>228</v>
      </c>
      <c r="L4831" t="s">
        <v>1596</v>
      </c>
      <c r="N4831" t="s">
        <v>1439</v>
      </c>
      <c r="O4831">
        <v>0.92300000000000004</v>
      </c>
      <c r="Q4831"/>
      <c r="R4831">
        <v>0.77</v>
      </c>
      <c r="S4831">
        <v>0.97399999999999998</v>
      </c>
      <c r="T4831" t="s">
        <v>1254</v>
      </c>
    </row>
    <row r="4832" spans="2:20" hidden="1" x14ac:dyDescent="0.45">
      <c r="B4832" s="29" t="s">
        <v>27</v>
      </c>
      <c r="F4832" t="s">
        <v>1585</v>
      </c>
      <c r="G4832" t="s">
        <v>1586</v>
      </c>
      <c r="H4832" t="s">
        <v>274</v>
      </c>
      <c r="I4832" t="s">
        <v>1403</v>
      </c>
      <c r="K4832" t="s">
        <v>228</v>
      </c>
      <c r="L4832" t="s">
        <v>1597</v>
      </c>
      <c r="N4832" t="s">
        <v>1440</v>
      </c>
      <c r="O4832">
        <v>0.96399999999999997</v>
      </c>
      <c r="Q4832"/>
      <c r="R4832">
        <v>0.89200000000000002</v>
      </c>
      <c r="S4832">
        <v>0.98799999999999999</v>
      </c>
      <c r="T4832" t="s">
        <v>1254</v>
      </c>
    </row>
    <row r="4833" spans="2:20" hidden="1" x14ac:dyDescent="0.45">
      <c r="F4833" t="s">
        <v>1585</v>
      </c>
      <c r="G4833" t="s">
        <v>1586</v>
      </c>
      <c r="H4833" t="s">
        <v>274</v>
      </c>
      <c r="I4833" t="s">
        <v>1403</v>
      </c>
      <c r="K4833" t="s">
        <v>228</v>
      </c>
      <c r="L4833" t="s">
        <v>1596</v>
      </c>
      <c r="N4833" t="s">
        <v>1437</v>
      </c>
      <c r="O4833">
        <v>0.96699999999999997</v>
      </c>
      <c r="Q4833"/>
      <c r="R4833">
        <v>0.9</v>
      </c>
      <c r="S4833">
        <v>0.98899999999999999</v>
      </c>
      <c r="T4833" t="s">
        <v>1254</v>
      </c>
    </row>
    <row r="4834" spans="2:20" hidden="1" x14ac:dyDescent="0.45">
      <c r="B4834" s="29" t="s">
        <v>43</v>
      </c>
      <c r="F4834" t="s">
        <v>1585</v>
      </c>
      <c r="G4834" t="s">
        <v>1586</v>
      </c>
      <c r="H4834" t="s">
        <v>274</v>
      </c>
      <c r="I4834" t="s">
        <v>1403</v>
      </c>
      <c r="K4834" t="s">
        <v>228</v>
      </c>
      <c r="L4834" t="s">
        <v>1571</v>
      </c>
      <c r="N4834" t="s">
        <v>1439</v>
      </c>
      <c r="O4834">
        <v>0.97499999999999998</v>
      </c>
      <c r="Q4834"/>
      <c r="R4834">
        <v>0.92500000000000004</v>
      </c>
      <c r="S4834">
        <v>0.99199999999999999</v>
      </c>
      <c r="T4834" t="s">
        <v>1254</v>
      </c>
    </row>
    <row r="4835" spans="2:20" hidden="1" x14ac:dyDescent="0.45">
      <c r="F4835" t="s">
        <v>1585</v>
      </c>
      <c r="G4835" t="s">
        <v>1586</v>
      </c>
      <c r="H4835" t="s">
        <v>274</v>
      </c>
      <c r="I4835" t="s">
        <v>1403</v>
      </c>
      <c r="K4835" t="s">
        <v>228</v>
      </c>
      <c r="L4835" t="s">
        <v>1571</v>
      </c>
      <c r="N4835" t="s">
        <v>1437</v>
      </c>
      <c r="O4835">
        <v>0.99099999999999999</v>
      </c>
      <c r="Q4835"/>
      <c r="R4835">
        <v>0.97399999999999998</v>
      </c>
      <c r="S4835">
        <v>0.997</v>
      </c>
      <c r="T4835" t="s">
        <v>1254</v>
      </c>
    </row>
    <row r="4836" spans="2:20" hidden="1" x14ac:dyDescent="0.45">
      <c r="F4836" t="s">
        <v>1585</v>
      </c>
      <c r="G4836" t="s">
        <v>1586</v>
      </c>
      <c r="H4836" t="s">
        <v>289</v>
      </c>
      <c r="I4836" t="s">
        <v>225</v>
      </c>
      <c r="J4836" t="s">
        <v>366</v>
      </c>
      <c r="K4836" t="s">
        <v>228</v>
      </c>
      <c r="M4836" t="s">
        <v>1588</v>
      </c>
      <c r="N4836" t="s">
        <v>233</v>
      </c>
      <c r="O4836">
        <v>0.1</v>
      </c>
      <c r="P4836" t="s">
        <v>1589</v>
      </c>
      <c r="Q4836"/>
      <c r="R4836">
        <v>0.04</v>
      </c>
      <c r="S4836">
        <v>0.1</v>
      </c>
      <c r="T4836" t="s">
        <v>1574</v>
      </c>
    </row>
    <row r="4837" spans="2:20" hidden="1" x14ac:dyDescent="0.45">
      <c r="F4837" t="s">
        <v>1585</v>
      </c>
      <c r="G4837" t="s">
        <v>1586</v>
      </c>
      <c r="H4837" t="s">
        <v>286</v>
      </c>
      <c r="I4837" t="s">
        <v>225</v>
      </c>
      <c r="J4837" t="s">
        <v>366</v>
      </c>
      <c r="K4837" t="s">
        <v>228</v>
      </c>
      <c r="N4837" t="s">
        <v>236</v>
      </c>
      <c r="O4837">
        <v>560</v>
      </c>
      <c r="P4837" t="s">
        <v>1589</v>
      </c>
      <c r="Q4837"/>
      <c r="R4837">
        <v>280</v>
      </c>
      <c r="S4837">
        <v>1120</v>
      </c>
      <c r="T4837" t="s">
        <v>1488</v>
      </c>
    </row>
    <row r="4838" spans="2:20" hidden="1" x14ac:dyDescent="0.45">
      <c r="F4838" t="s">
        <v>1585</v>
      </c>
      <c r="G4838" t="s">
        <v>1586</v>
      </c>
      <c r="H4838" t="s">
        <v>286</v>
      </c>
      <c r="I4838" t="s">
        <v>225</v>
      </c>
      <c r="J4838" t="s">
        <v>366</v>
      </c>
      <c r="K4838" t="s">
        <v>228</v>
      </c>
      <c r="N4838" t="s">
        <v>236</v>
      </c>
      <c r="O4838">
        <v>560</v>
      </c>
      <c r="P4838" t="s">
        <v>1589</v>
      </c>
      <c r="Q4838"/>
      <c r="R4838">
        <v>280</v>
      </c>
      <c r="S4838">
        <v>1120</v>
      </c>
      <c r="T4838" t="s">
        <v>1488</v>
      </c>
    </row>
    <row r="4839" spans="2:20" hidden="1" x14ac:dyDescent="0.45">
      <c r="F4839" t="s">
        <v>1585</v>
      </c>
      <c r="G4839" t="s">
        <v>1586</v>
      </c>
      <c r="H4839" t="s">
        <v>286</v>
      </c>
      <c r="I4839" t="s">
        <v>225</v>
      </c>
      <c r="J4839" t="s">
        <v>366</v>
      </c>
      <c r="K4839" t="s">
        <v>228</v>
      </c>
      <c r="N4839" t="s">
        <v>233</v>
      </c>
      <c r="O4839">
        <v>0.18</v>
      </c>
      <c r="P4839" t="s">
        <v>1589</v>
      </c>
      <c r="Q4839"/>
      <c r="R4839">
        <v>0.12</v>
      </c>
      <c r="S4839">
        <v>0.24</v>
      </c>
      <c r="T4839" t="s">
        <v>1536</v>
      </c>
    </row>
    <row r="4840" spans="2:20" hidden="1" x14ac:dyDescent="0.45">
      <c r="F4840" t="s">
        <v>1585</v>
      </c>
      <c r="G4840" t="s">
        <v>1586</v>
      </c>
      <c r="H4840" t="s">
        <v>286</v>
      </c>
      <c r="I4840" t="s">
        <v>225</v>
      </c>
      <c r="J4840" t="s">
        <v>366</v>
      </c>
      <c r="K4840" t="s">
        <v>228</v>
      </c>
      <c r="N4840" t="s">
        <v>240</v>
      </c>
      <c r="O4840">
        <v>150</v>
      </c>
      <c r="P4840" t="s">
        <v>1589</v>
      </c>
      <c r="Q4840"/>
      <c r="R4840">
        <v>100</v>
      </c>
      <c r="S4840">
        <v>200</v>
      </c>
      <c r="T4840" t="s">
        <v>1536</v>
      </c>
    </row>
    <row r="4841" spans="2:20" hidden="1" x14ac:dyDescent="0.45">
      <c r="F4841" t="s">
        <v>1585</v>
      </c>
      <c r="G4841" t="s">
        <v>1586</v>
      </c>
      <c r="H4841" t="s">
        <v>286</v>
      </c>
      <c r="I4841" t="s">
        <v>225</v>
      </c>
      <c r="J4841" t="s">
        <v>366</v>
      </c>
      <c r="K4841" t="s">
        <v>228</v>
      </c>
      <c r="N4841" t="s">
        <v>291</v>
      </c>
      <c r="O4841">
        <v>1.9</v>
      </c>
      <c r="P4841" t="s">
        <v>2227</v>
      </c>
      <c r="Q4841"/>
      <c r="R4841">
        <v>0.66</v>
      </c>
      <c r="S4841">
        <v>5.8</v>
      </c>
    </row>
    <row r="4842" spans="2:20" hidden="1" x14ac:dyDescent="0.45">
      <c r="F4842" t="s">
        <v>1585</v>
      </c>
      <c r="G4842" t="s">
        <v>1586</v>
      </c>
      <c r="H4842" t="s">
        <v>289</v>
      </c>
      <c r="I4842" t="s">
        <v>225</v>
      </c>
      <c r="J4842" t="s">
        <v>366</v>
      </c>
      <c r="K4842" t="s">
        <v>228</v>
      </c>
      <c r="M4842" t="s">
        <v>1588</v>
      </c>
      <c r="N4842" t="s">
        <v>267</v>
      </c>
      <c r="O4842">
        <v>0.6</v>
      </c>
      <c r="P4842" t="s">
        <v>1589</v>
      </c>
      <c r="Q4842"/>
      <c r="R4842">
        <v>0</v>
      </c>
      <c r="S4842">
        <v>1.2</v>
      </c>
      <c r="T4842" t="s">
        <v>1574</v>
      </c>
    </row>
    <row r="4843" spans="2:20" hidden="1" x14ac:dyDescent="0.45">
      <c r="F4843" t="s">
        <v>1585</v>
      </c>
      <c r="G4843" t="s">
        <v>1586</v>
      </c>
      <c r="H4843" t="s">
        <v>277</v>
      </c>
      <c r="I4843" t="s">
        <v>225</v>
      </c>
      <c r="J4843" t="s">
        <v>1587</v>
      </c>
      <c r="K4843" t="s">
        <v>228</v>
      </c>
      <c r="M4843" t="s">
        <v>1588</v>
      </c>
      <c r="N4843" t="s">
        <v>236</v>
      </c>
      <c r="O4843">
        <v>20</v>
      </c>
      <c r="P4843" t="s">
        <v>1589</v>
      </c>
      <c r="Q4843"/>
      <c r="R4843">
        <v>11</v>
      </c>
      <c r="S4843">
        <v>35</v>
      </c>
      <c r="T4843" t="s">
        <v>1574</v>
      </c>
    </row>
    <row r="4844" spans="2:20" hidden="1" x14ac:dyDescent="0.45">
      <c r="B4844" s="29" t="s">
        <v>29</v>
      </c>
      <c r="F4844" t="s">
        <v>1585</v>
      </c>
      <c r="G4844" t="s">
        <v>1586</v>
      </c>
      <c r="H4844" t="s">
        <v>289</v>
      </c>
      <c r="I4844" t="s">
        <v>225</v>
      </c>
      <c r="J4844" t="s">
        <v>366</v>
      </c>
      <c r="K4844" t="s">
        <v>228</v>
      </c>
      <c r="M4844" t="s">
        <v>1588</v>
      </c>
      <c r="N4844" t="s">
        <v>29</v>
      </c>
      <c r="O4844">
        <v>1450</v>
      </c>
      <c r="P4844" t="s">
        <v>1589</v>
      </c>
      <c r="Q4844"/>
      <c r="R4844">
        <v>700</v>
      </c>
      <c r="S4844">
        <v>3000</v>
      </c>
      <c r="T4844" t="s">
        <v>1574</v>
      </c>
    </row>
    <row r="4845" spans="2:20" hidden="1" x14ac:dyDescent="0.45">
      <c r="F4845" t="s">
        <v>1585</v>
      </c>
      <c r="G4845" t="s">
        <v>1586</v>
      </c>
      <c r="H4845" t="s">
        <v>289</v>
      </c>
      <c r="I4845" t="s">
        <v>225</v>
      </c>
      <c r="J4845" t="s">
        <v>366</v>
      </c>
      <c r="K4845" t="s">
        <v>228</v>
      </c>
      <c r="M4845" t="s">
        <v>1588</v>
      </c>
      <c r="N4845" t="s">
        <v>236</v>
      </c>
      <c r="O4845">
        <v>4.5</v>
      </c>
      <c r="P4845" t="s">
        <v>1589</v>
      </c>
      <c r="Q4845"/>
      <c r="R4845">
        <v>1</v>
      </c>
      <c r="S4845">
        <v>20</v>
      </c>
      <c r="T4845" t="s">
        <v>1574</v>
      </c>
    </row>
    <row r="4846" spans="2:20" hidden="1" x14ac:dyDescent="0.45">
      <c r="F4846" t="s">
        <v>1585</v>
      </c>
      <c r="G4846" t="s">
        <v>1586</v>
      </c>
      <c r="H4846" t="s">
        <v>286</v>
      </c>
      <c r="I4846" t="s">
        <v>225</v>
      </c>
      <c r="J4846" t="s">
        <v>366</v>
      </c>
      <c r="K4846" t="s">
        <v>228</v>
      </c>
      <c r="N4846" t="s">
        <v>262</v>
      </c>
      <c r="O4846">
        <v>1</v>
      </c>
      <c r="P4846" t="s">
        <v>1589</v>
      </c>
      <c r="Q4846"/>
      <c r="R4846">
        <v>0.8</v>
      </c>
      <c r="S4846">
        <v>1.2</v>
      </c>
      <c r="T4846" t="s">
        <v>1536</v>
      </c>
    </row>
    <row r="4847" spans="2:20" hidden="1" x14ac:dyDescent="0.45">
      <c r="F4847" t="s">
        <v>1585</v>
      </c>
      <c r="G4847" t="s">
        <v>1586</v>
      </c>
      <c r="H4847" t="s">
        <v>277</v>
      </c>
      <c r="I4847" t="s">
        <v>225</v>
      </c>
      <c r="J4847" t="s">
        <v>1587</v>
      </c>
      <c r="K4847" t="s">
        <v>228</v>
      </c>
      <c r="M4847" t="s">
        <v>1588</v>
      </c>
      <c r="N4847" t="s">
        <v>236</v>
      </c>
      <c r="O4847">
        <v>20</v>
      </c>
      <c r="P4847" t="s">
        <v>1589</v>
      </c>
      <c r="Q4847"/>
      <c r="R4847">
        <v>11</v>
      </c>
      <c r="S4847">
        <v>35</v>
      </c>
      <c r="T4847" t="s">
        <v>1574</v>
      </c>
    </row>
    <row r="4848" spans="2:20" hidden="1" x14ac:dyDescent="0.45">
      <c r="F4848" t="s">
        <v>1585</v>
      </c>
      <c r="G4848" t="s">
        <v>1586</v>
      </c>
      <c r="H4848" t="s">
        <v>289</v>
      </c>
      <c r="I4848" t="s">
        <v>225</v>
      </c>
      <c r="J4848" t="s">
        <v>366</v>
      </c>
      <c r="K4848" t="s">
        <v>228</v>
      </c>
      <c r="M4848" t="s">
        <v>1588</v>
      </c>
      <c r="N4848" t="s">
        <v>262</v>
      </c>
      <c r="O4848">
        <v>0.3</v>
      </c>
      <c r="P4848" t="s">
        <v>1589</v>
      </c>
      <c r="Q4848"/>
      <c r="R4848">
        <v>0.2</v>
      </c>
      <c r="S4848">
        <v>0.4</v>
      </c>
      <c r="T4848" t="s">
        <v>2228</v>
      </c>
    </row>
    <row r="4849" spans="2:20" hidden="1" x14ac:dyDescent="0.45">
      <c r="F4849" t="s">
        <v>1585</v>
      </c>
      <c r="G4849" t="s">
        <v>1586</v>
      </c>
      <c r="H4849" t="s">
        <v>289</v>
      </c>
      <c r="I4849" t="s">
        <v>225</v>
      </c>
      <c r="J4849" t="s">
        <v>366</v>
      </c>
      <c r="K4849" t="s">
        <v>228</v>
      </c>
      <c r="M4849" t="s">
        <v>1588</v>
      </c>
      <c r="N4849" t="s">
        <v>253</v>
      </c>
      <c r="O4849">
        <v>0.1</v>
      </c>
      <c r="P4849" t="s">
        <v>1589</v>
      </c>
      <c r="Q4849"/>
      <c r="R4849">
        <v>0.05</v>
      </c>
      <c r="S4849">
        <v>0.12</v>
      </c>
      <c r="T4849" t="s">
        <v>1574</v>
      </c>
    </row>
    <row r="4850" spans="2:20" hidden="1" x14ac:dyDescent="0.45">
      <c r="F4850" t="s">
        <v>1585</v>
      </c>
      <c r="G4850" t="s">
        <v>1586</v>
      </c>
      <c r="H4850" t="s">
        <v>289</v>
      </c>
      <c r="I4850" t="s">
        <v>225</v>
      </c>
      <c r="J4850" t="s">
        <v>366</v>
      </c>
      <c r="K4850" t="s">
        <v>228</v>
      </c>
      <c r="M4850" t="s">
        <v>1588</v>
      </c>
      <c r="N4850" t="s">
        <v>246</v>
      </c>
      <c r="O4850">
        <v>5</v>
      </c>
      <c r="P4850" t="s">
        <v>1591</v>
      </c>
      <c r="Q4850"/>
      <c r="R4850">
        <v>0.38</v>
      </c>
      <c r="S4850">
        <v>49</v>
      </c>
      <c r="T4850" t="s">
        <v>1269</v>
      </c>
    </row>
    <row r="4851" spans="2:20" hidden="1" x14ac:dyDescent="0.45">
      <c r="F4851" t="s">
        <v>1585</v>
      </c>
      <c r="G4851" t="s">
        <v>1586</v>
      </c>
      <c r="H4851" t="s">
        <v>1251</v>
      </c>
      <c r="I4851" t="s">
        <v>1403</v>
      </c>
      <c r="K4851" t="s">
        <v>228</v>
      </c>
      <c r="L4851" t="s">
        <v>1598</v>
      </c>
      <c r="N4851" t="s">
        <v>240</v>
      </c>
      <c r="O4851">
        <v>0.99990000000000001</v>
      </c>
      <c r="Q4851"/>
      <c r="R4851">
        <v>0.99970000000000003</v>
      </c>
      <c r="S4851">
        <v>0.99997000000000003</v>
      </c>
      <c r="T4851" t="s">
        <v>1536</v>
      </c>
    </row>
    <row r="4852" spans="2:20" hidden="1" x14ac:dyDescent="0.45">
      <c r="F4852" t="s">
        <v>1585</v>
      </c>
      <c r="G4852" t="s">
        <v>1586</v>
      </c>
      <c r="H4852" t="s">
        <v>1251</v>
      </c>
      <c r="I4852" t="s">
        <v>1403</v>
      </c>
      <c r="K4852" t="s">
        <v>228</v>
      </c>
      <c r="L4852" t="s">
        <v>1592</v>
      </c>
      <c r="N4852" t="s">
        <v>291</v>
      </c>
      <c r="O4852">
        <v>0.12</v>
      </c>
      <c r="Q4852"/>
      <c r="R4852">
        <v>0</v>
      </c>
      <c r="S4852">
        <v>0.71</v>
      </c>
      <c r="T4852" t="s">
        <v>1536</v>
      </c>
    </row>
    <row r="4853" spans="2:20" hidden="1" x14ac:dyDescent="0.45">
      <c r="F4853" t="s">
        <v>1585</v>
      </c>
      <c r="G4853" t="s">
        <v>1586</v>
      </c>
      <c r="H4853" t="s">
        <v>1251</v>
      </c>
      <c r="I4853" t="s">
        <v>1403</v>
      </c>
      <c r="K4853" t="s">
        <v>228</v>
      </c>
      <c r="L4853" t="s">
        <v>1592</v>
      </c>
      <c r="N4853" t="s">
        <v>279</v>
      </c>
      <c r="O4853">
        <v>0.99990000000000001</v>
      </c>
      <c r="Q4853"/>
      <c r="R4853">
        <v>0.99970000000000003</v>
      </c>
      <c r="S4853">
        <v>0.99997000000000003</v>
      </c>
      <c r="T4853" t="s">
        <v>1536</v>
      </c>
    </row>
    <row r="4854" spans="2:20" hidden="1" x14ac:dyDescent="0.45">
      <c r="F4854" t="s">
        <v>1585</v>
      </c>
      <c r="G4854" t="s">
        <v>1586</v>
      </c>
      <c r="H4854" t="s">
        <v>274</v>
      </c>
      <c r="I4854" t="s">
        <v>1403</v>
      </c>
      <c r="K4854" t="s">
        <v>228</v>
      </c>
      <c r="L4854" t="s">
        <v>1575</v>
      </c>
      <c r="N4854" t="s">
        <v>1437</v>
      </c>
      <c r="O4854">
        <v>0.99950000000000006</v>
      </c>
      <c r="Q4854"/>
      <c r="R4854">
        <v>0.99950000000000006</v>
      </c>
      <c r="T4854" t="s">
        <v>1576</v>
      </c>
    </row>
    <row r="4855" spans="2:20" hidden="1" x14ac:dyDescent="0.45">
      <c r="F4855" t="s">
        <v>1585</v>
      </c>
      <c r="G4855" t="s">
        <v>1586</v>
      </c>
      <c r="H4855" t="s">
        <v>281</v>
      </c>
      <c r="I4855" t="s">
        <v>225</v>
      </c>
      <c r="J4855" t="s">
        <v>1587</v>
      </c>
      <c r="K4855" t="s">
        <v>228</v>
      </c>
      <c r="N4855" t="s">
        <v>291</v>
      </c>
      <c r="O4855">
        <v>3.2</v>
      </c>
      <c r="P4855" t="s">
        <v>1589</v>
      </c>
      <c r="Q4855"/>
      <c r="R4855">
        <v>1.1000000000000001</v>
      </c>
      <c r="S4855">
        <v>9.6</v>
      </c>
    </row>
    <row r="4856" spans="2:20" hidden="1" x14ac:dyDescent="0.45">
      <c r="B4856" s="29" t="s">
        <v>29</v>
      </c>
      <c r="F4856" t="s">
        <v>1585</v>
      </c>
      <c r="G4856" t="s">
        <v>1586</v>
      </c>
      <c r="H4856" t="s">
        <v>284</v>
      </c>
      <c r="I4856" t="s">
        <v>1403</v>
      </c>
      <c r="K4856" t="s">
        <v>228</v>
      </c>
      <c r="L4856" t="s">
        <v>2229</v>
      </c>
      <c r="N4856" t="s">
        <v>29</v>
      </c>
      <c r="O4856">
        <v>0.97599999999999998</v>
      </c>
      <c r="Q4856"/>
      <c r="R4856">
        <v>0.96</v>
      </c>
      <c r="S4856">
        <v>0.99099999999999999</v>
      </c>
      <c r="T4856" t="s">
        <v>1574</v>
      </c>
    </row>
    <row r="4857" spans="2:20" hidden="1" x14ac:dyDescent="0.45">
      <c r="B4857" s="29" t="s">
        <v>43</v>
      </c>
      <c r="F4857" t="s">
        <v>1594</v>
      </c>
      <c r="G4857" t="s">
        <v>1595</v>
      </c>
      <c r="H4857" t="s">
        <v>274</v>
      </c>
      <c r="I4857" t="s">
        <v>1403</v>
      </c>
      <c r="K4857" t="s">
        <v>228</v>
      </c>
      <c r="L4857" t="s">
        <v>1571</v>
      </c>
      <c r="N4857" t="s">
        <v>1439</v>
      </c>
      <c r="O4857">
        <v>0.97499999999999998</v>
      </c>
      <c r="Q4857"/>
      <c r="R4857">
        <v>0.92500000000000004</v>
      </c>
      <c r="S4857">
        <v>0.99199999999999999</v>
      </c>
      <c r="T4857" t="s">
        <v>1254</v>
      </c>
    </row>
    <row r="4858" spans="2:20" hidden="1" x14ac:dyDescent="0.45">
      <c r="B4858" s="29" t="s">
        <v>43</v>
      </c>
      <c r="F4858" t="s">
        <v>1594</v>
      </c>
      <c r="G4858" t="s">
        <v>1595</v>
      </c>
      <c r="H4858" t="s">
        <v>274</v>
      </c>
      <c r="I4858" t="s">
        <v>1403</v>
      </c>
      <c r="K4858" t="s">
        <v>228</v>
      </c>
      <c r="L4858" t="s">
        <v>1570</v>
      </c>
      <c r="N4858" t="s">
        <v>1439</v>
      </c>
      <c r="O4858">
        <v>0.76900000000000002</v>
      </c>
      <c r="Q4858"/>
      <c r="R4858">
        <v>0.30599999999999999</v>
      </c>
      <c r="S4858">
        <v>0.92300000000000004</v>
      </c>
      <c r="T4858" t="s">
        <v>1254</v>
      </c>
    </row>
    <row r="4859" spans="2:20" hidden="1" x14ac:dyDescent="0.45">
      <c r="B4859" s="29" t="s">
        <v>27</v>
      </c>
      <c r="F4859" t="s">
        <v>1594</v>
      </c>
      <c r="G4859" t="s">
        <v>1595</v>
      </c>
      <c r="H4859" t="s">
        <v>274</v>
      </c>
      <c r="I4859" t="s">
        <v>1403</v>
      </c>
      <c r="K4859" t="s">
        <v>228</v>
      </c>
      <c r="L4859" t="s">
        <v>1597</v>
      </c>
      <c r="N4859" t="s">
        <v>1440</v>
      </c>
      <c r="O4859">
        <v>0.96399999999999997</v>
      </c>
      <c r="Q4859"/>
      <c r="R4859">
        <v>0.89200000000000002</v>
      </c>
      <c r="S4859">
        <v>0.98799999999999999</v>
      </c>
      <c r="T4859" t="s">
        <v>1254</v>
      </c>
    </row>
    <row r="4860" spans="2:20" hidden="1" x14ac:dyDescent="0.45">
      <c r="F4860" t="s">
        <v>1594</v>
      </c>
      <c r="G4860" t="s">
        <v>1595</v>
      </c>
      <c r="H4860" t="s">
        <v>1251</v>
      </c>
      <c r="I4860" t="s">
        <v>1403</v>
      </c>
      <c r="K4860" t="s">
        <v>228</v>
      </c>
      <c r="L4860" t="s">
        <v>1598</v>
      </c>
      <c r="N4860" t="s">
        <v>240</v>
      </c>
      <c r="O4860">
        <v>0.99990000000000001</v>
      </c>
      <c r="Q4860"/>
      <c r="R4860">
        <v>0.99970000000000003</v>
      </c>
      <c r="S4860">
        <v>0.99997000000000003</v>
      </c>
      <c r="T4860" t="s">
        <v>1536</v>
      </c>
    </row>
    <row r="4861" spans="2:20" hidden="1" x14ac:dyDescent="0.45">
      <c r="B4861" s="29" t="s">
        <v>43</v>
      </c>
      <c r="F4861" t="s">
        <v>1594</v>
      </c>
      <c r="G4861" t="s">
        <v>1595</v>
      </c>
      <c r="H4861" t="s">
        <v>274</v>
      </c>
      <c r="I4861" t="s">
        <v>1403</v>
      </c>
      <c r="K4861" t="s">
        <v>228</v>
      </c>
      <c r="L4861" t="s">
        <v>1583</v>
      </c>
      <c r="N4861" t="s">
        <v>1439</v>
      </c>
      <c r="O4861">
        <v>0.96299999999999997</v>
      </c>
      <c r="Q4861"/>
      <c r="R4861">
        <v>0.88700000000000001</v>
      </c>
      <c r="S4861">
        <v>0.98799999999999999</v>
      </c>
      <c r="T4861" t="s">
        <v>1254</v>
      </c>
    </row>
    <row r="4862" spans="2:20" hidden="1" x14ac:dyDescent="0.45">
      <c r="F4862" t="s">
        <v>1594</v>
      </c>
      <c r="G4862" t="s">
        <v>1595</v>
      </c>
      <c r="H4862" t="s">
        <v>274</v>
      </c>
      <c r="I4862" t="s">
        <v>1403</v>
      </c>
      <c r="K4862" t="s">
        <v>228</v>
      </c>
      <c r="L4862" t="s">
        <v>1575</v>
      </c>
      <c r="N4862" t="s">
        <v>1437</v>
      </c>
      <c r="O4862">
        <v>0.99950000000000006</v>
      </c>
      <c r="Q4862"/>
      <c r="R4862">
        <v>0.99950000000000006</v>
      </c>
      <c r="T4862" t="s">
        <v>1576</v>
      </c>
    </row>
    <row r="4863" spans="2:20" hidden="1" x14ac:dyDescent="0.45">
      <c r="B4863" s="29" t="s">
        <v>27</v>
      </c>
      <c r="F4863" t="s">
        <v>1594</v>
      </c>
      <c r="G4863" t="s">
        <v>1595</v>
      </c>
      <c r="H4863" t="s">
        <v>274</v>
      </c>
      <c r="I4863" t="s">
        <v>1403</v>
      </c>
      <c r="K4863" t="s">
        <v>228</v>
      </c>
      <c r="L4863" t="s">
        <v>1593</v>
      </c>
      <c r="N4863" t="s">
        <v>1440</v>
      </c>
      <c r="O4863">
        <v>0.999</v>
      </c>
      <c r="Q4863"/>
      <c r="T4863" t="s">
        <v>1576</v>
      </c>
    </row>
    <row r="4864" spans="2:20" hidden="1" x14ac:dyDescent="0.45">
      <c r="F4864" t="s">
        <v>1594</v>
      </c>
      <c r="G4864" t="s">
        <v>1595</v>
      </c>
      <c r="H4864" t="s">
        <v>274</v>
      </c>
      <c r="I4864" t="s">
        <v>1403</v>
      </c>
      <c r="K4864" t="s">
        <v>228</v>
      </c>
      <c r="L4864" t="s">
        <v>1593</v>
      </c>
      <c r="N4864" t="s">
        <v>1437</v>
      </c>
      <c r="O4864">
        <v>0.999</v>
      </c>
      <c r="Q4864"/>
      <c r="R4864">
        <v>0.999</v>
      </c>
      <c r="T4864" t="s">
        <v>1576</v>
      </c>
    </row>
    <row r="4865" spans="2:20" hidden="1" x14ac:dyDescent="0.45">
      <c r="B4865" s="29" t="s">
        <v>43</v>
      </c>
      <c r="F4865" t="s">
        <v>1594</v>
      </c>
      <c r="G4865" t="s">
        <v>1595</v>
      </c>
      <c r="H4865" t="s">
        <v>274</v>
      </c>
      <c r="I4865" t="s">
        <v>1403</v>
      </c>
      <c r="K4865" t="s">
        <v>228</v>
      </c>
      <c r="L4865" t="s">
        <v>1590</v>
      </c>
      <c r="N4865" t="s">
        <v>1439</v>
      </c>
      <c r="O4865">
        <v>0.97399999999999998</v>
      </c>
      <c r="Q4865"/>
      <c r="R4865">
        <v>0.96499999999999997</v>
      </c>
      <c r="S4865">
        <v>0.98299999999999998</v>
      </c>
      <c r="T4865" t="s">
        <v>1576</v>
      </c>
    </row>
    <row r="4866" spans="2:20" hidden="1" x14ac:dyDescent="0.45">
      <c r="F4866" t="s">
        <v>1594</v>
      </c>
      <c r="G4866" t="s">
        <v>1595</v>
      </c>
      <c r="H4866" t="s">
        <v>286</v>
      </c>
      <c r="I4866" t="s">
        <v>225</v>
      </c>
      <c r="J4866" t="s">
        <v>1600</v>
      </c>
      <c r="K4866" t="s">
        <v>228</v>
      </c>
      <c r="N4866" t="s">
        <v>240</v>
      </c>
      <c r="O4866">
        <v>35</v>
      </c>
      <c r="P4866" t="s">
        <v>1601</v>
      </c>
      <c r="Q4866"/>
      <c r="R4866">
        <v>10</v>
      </c>
      <c r="S4866">
        <v>70</v>
      </c>
      <c r="T4866" t="s">
        <v>1536</v>
      </c>
    </row>
    <row r="4867" spans="2:20" hidden="1" x14ac:dyDescent="0.45">
      <c r="F4867" t="s">
        <v>1594</v>
      </c>
      <c r="G4867" t="s">
        <v>1595</v>
      </c>
      <c r="H4867" t="s">
        <v>286</v>
      </c>
      <c r="I4867" t="s">
        <v>225</v>
      </c>
      <c r="J4867" t="s">
        <v>1600</v>
      </c>
      <c r="K4867" t="s">
        <v>228</v>
      </c>
      <c r="N4867" t="s">
        <v>253</v>
      </c>
      <c r="O4867">
        <v>5</v>
      </c>
      <c r="P4867" t="s">
        <v>1601</v>
      </c>
      <c r="Q4867"/>
      <c r="R4867">
        <v>2</v>
      </c>
      <c r="S4867">
        <v>8</v>
      </c>
      <c r="T4867" t="s">
        <v>1536</v>
      </c>
    </row>
    <row r="4868" spans="2:20" hidden="1" x14ac:dyDescent="0.45">
      <c r="B4868" s="29" t="s">
        <v>27</v>
      </c>
      <c r="F4868" t="s">
        <v>1594</v>
      </c>
      <c r="G4868" t="s">
        <v>1595</v>
      </c>
      <c r="H4868" t="s">
        <v>274</v>
      </c>
      <c r="I4868" t="s">
        <v>1403</v>
      </c>
      <c r="K4868" t="s">
        <v>228</v>
      </c>
      <c r="L4868" t="s">
        <v>1583</v>
      </c>
      <c r="N4868" t="s">
        <v>1440</v>
      </c>
      <c r="O4868">
        <v>0.94599999999999995</v>
      </c>
      <c r="Q4868"/>
      <c r="R4868">
        <v>0.83799999999999997</v>
      </c>
      <c r="S4868">
        <v>0.98199999999999998</v>
      </c>
      <c r="T4868" t="s">
        <v>1254</v>
      </c>
    </row>
    <row r="4869" spans="2:20" hidden="1" x14ac:dyDescent="0.45">
      <c r="F4869" t="s">
        <v>1594</v>
      </c>
      <c r="G4869" t="s">
        <v>1595</v>
      </c>
      <c r="H4869" t="s">
        <v>277</v>
      </c>
      <c r="I4869" t="s">
        <v>225</v>
      </c>
      <c r="J4869" t="s">
        <v>1604</v>
      </c>
      <c r="K4869" t="s">
        <v>228</v>
      </c>
      <c r="M4869" t="s">
        <v>1588</v>
      </c>
      <c r="N4869" t="s">
        <v>246</v>
      </c>
      <c r="O4869">
        <v>5</v>
      </c>
      <c r="P4869" t="s">
        <v>2230</v>
      </c>
      <c r="Q4869"/>
      <c r="R4869">
        <v>0</v>
      </c>
      <c r="S4869">
        <v>1000</v>
      </c>
      <c r="T4869" t="s">
        <v>1269</v>
      </c>
    </row>
    <row r="4870" spans="2:20" hidden="1" x14ac:dyDescent="0.45">
      <c r="B4870" s="29" t="s">
        <v>27</v>
      </c>
      <c r="F4870" t="s">
        <v>1594</v>
      </c>
      <c r="G4870" t="s">
        <v>1595</v>
      </c>
      <c r="H4870" t="s">
        <v>274</v>
      </c>
      <c r="I4870" t="s">
        <v>1403</v>
      </c>
      <c r="K4870" t="s">
        <v>228</v>
      </c>
      <c r="L4870" t="s">
        <v>1582</v>
      </c>
      <c r="N4870" t="s">
        <v>1440</v>
      </c>
      <c r="O4870">
        <v>0.75800000000000001</v>
      </c>
      <c r="Q4870"/>
      <c r="R4870">
        <v>0.27500000000000002</v>
      </c>
      <c r="S4870">
        <v>0.91900000000000004</v>
      </c>
      <c r="T4870" t="s">
        <v>1254</v>
      </c>
    </row>
    <row r="4871" spans="2:20" hidden="1" x14ac:dyDescent="0.45">
      <c r="F4871" t="s">
        <v>1594</v>
      </c>
      <c r="G4871" t="s">
        <v>1595</v>
      </c>
      <c r="H4871" t="s">
        <v>274</v>
      </c>
      <c r="I4871" t="s">
        <v>1403</v>
      </c>
      <c r="K4871" t="s">
        <v>228</v>
      </c>
      <c r="L4871" t="s">
        <v>1582</v>
      </c>
      <c r="N4871" t="s">
        <v>1437</v>
      </c>
      <c r="O4871">
        <v>0.78700000000000003</v>
      </c>
      <c r="Q4871"/>
      <c r="R4871">
        <v>0.36199999999999999</v>
      </c>
      <c r="S4871">
        <v>0.92900000000000005</v>
      </c>
      <c r="T4871" t="s">
        <v>1254</v>
      </c>
    </row>
    <row r="4872" spans="2:20" hidden="1" x14ac:dyDescent="0.45">
      <c r="F4872" t="s">
        <v>1594</v>
      </c>
      <c r="G4872" t="s">
        <v>1595</v>
      </c>
      <c r="H4872" t="s">
        <v>277</v>
      </c>
      <c r="I4872" t="s">
        <v>225</v>
      </c>
      <c r="J4872" t="s">
        <v>1604</v>
      </c>
      <c r="K4872" t="s">
        <v>228</v>
      </c>
      <c r="M4872" t="s">
        <v>1588</v>
      </c>
      <c r="N4872" t="s">
        <v>262</v>
      </c>
      <c r="O4872">
        <v>1.5E-3</v>
      </c>
      <c r="P4872" t="s">
        <v>1601</v>
      </c>
      <c r="Q4872"/>
      <c r="R4872">
        <v>8.9999999999999998E-4</v>
      </c>
      <c r="S4872">
        <v>1.9E-3</v>
      </c>
      <c r="T4872" t="s">
        <v>1602</v>
      </c>
    </row>
    <row r="4873" spans="2:20" hidden="1" x14ac:dyDescent="0.45">
      <c r="B4873" s="29" t="s">
        <v>27</v>
      </c>
      <c r="F4873" t="s">
        <v>1594</v>
      </c>
      <c r="G4873" t="s">
        <v>1595</v>
      </c>
      <c r="H4873" t="s">
        <v>281</v>
      </c>
      <c r="I4873" t="s">
        <v>225</v>
      </c>
      <c r="J4873" t="s">
        <v>1604</v>
      </c>
      <c r="K4873" t="s">
        <v>228</v>
      </c>
      <c r="N4873" t="s">
        <v>27</v>
      </c>
      <c r="O4873">
        <v>340</v>
      </c>
      <c r="P4873" t="s">
        <v>1601</v>
      </c>
      <c r="Q4873"/>
      <c r="R4873">
        <v>170</v>
      </c>
      <c r="S4873">
        <v>680</v>
      </c>
      <c r="T4873" t="s">
        <v>2231</v>
      </c>
    </row>
    <row r="4874" spans="2:20" hidden="1" x14ac:dyDescent="0.45">
      <c r="F4874" t="s">
        <v>1605</v>
      </c>
      <c r="G4874" t="s">
        <v>1606</v>
      </c>
      <c r="H4874" t="s">
        <v>281</v>
      </c>
      <c r="I4874" t="s">
        <v>1403</v>
      </c>
      <c r="K4874" t="s">
        <v>228</v>
      </c>
      <c r="L4874" t="s">
        <v>1597</v>
      </c>
      <c r="N4874" t="s">
        <v>1437</v>
      </c>
      <c r="O4874">
        <v>0.98199999999999998</v>
      </c>
      <c r="Q4874"/>
      <c r="R4874">
        <v>0.94499999999999995</v>
      </c>
      <c r="S4874">
        <v>0.99399999999999999</v>
      </c>
      <c r="T4874" t="s">
        <v>1254</v>
      </c>
    </row>
    <row r="4875" spans="2:20" hidden="1" x14ac:dyDescent="0.45">
      <c r="F4875" t="s">
        <v>1605</v>
      </c>
      <c r="G4875" t="s">
        <v>1606</v>
      </c>
      <c r="H4875" t="s">
        <v>281</v>
      </c>
      <c r="I4875" t="s">
        <v>1403</v>
      </c>
      <c r="K4875" t="s">
        <v>228</v>
      </c>
      <c r="L4875" t="s">
        <v>1596</v>
      </c>
      <c r="N4875" t="s">
        <v>1437</v>
      </c>
      <c r="O4875">
        <v>0.96699999999999997</v>
      </c>
      <c r="Q4875"/>
      <c r="R4875">
        <v>0.9</v>
      </c>
      <c r="S4875">
        <v>0.98899999999999999</v>
      </c>
      <c r="T4875" t="s">
        <v>1254</v>
      </c>
    </row>
    <row r="4876" spans="2:20" hidden="1" x14ac:dyDescent="0.45">
      <c r="B4876" s="29" t="s">
        <v>43</v>
      </c>
      <c r="F4876" t="s">
        <v>1605</v>
      </c>
      <c r="G4876" t="s">
        <v>1606</v>
      </c>
      <c r="H4876" t="s">
        <v>281</v>
      </c>
      <c r="I4876" t="s">
        <v>1403</v>
      </c>
      <c r="K4876" t="s">
        <v>228</v>
      </c>
      <c r="L4876" t="s">
        <v>1571</v>
      </c>
      <c r="N4876" t="s">
        <v>1439</v>
      </c>
      <c r="O4876">
        <v>0.97499999999999998</v>
      </c>
      <c r="Q4876"/>
      <c r="R4876">
        <v>0.92500000000000004</v>
      </c>
      <c r="S4876">
        <v>0.99199999999999999</v>
      </c>
      <c r="T4876" t="s">
        <v>1254</v>
      </c>
    </row>
    <row r="4877" spans="2:20" hidden="1" x14ac:dyDescent="0.45">
      <c r="F4877" t="s">
        <v>1605</v>
      </c>
      <c r="G4877" t="s">
        <v>1606</v>
      </c>
      <c r="H4877" t="s">
        <v>274</v>
      </c>
      <c r="I4877" t="s">
        <v>1403</v>
      </c>
      <c r="K4877" t="s">
        <v>228</v>
      </c>
      <c r="L4877" t="s">
        <v>1599</v>
      </c>
      <c r="N4877" t="s">
        <v>279</v>
      </c>
      <c r="O4877">
        <v>0.84699999999999998</v>
      </c>
      <c r="Q4877"/>
      <c r="R4877">
        <v>0.54</v>
      </c>
      <c r="S4877">
        <v>0.95</v>
      </c>
      <c r="T4877" t="s">
        <v>1536</v>
      </c>
    </row>
    <row r="4878" spans="2:20" hidden="1" x14ac:dyDescent="0.45">
      <c r="F4878" t="s">
        <v>1605</v>
      </c>
      <c r="G4878" t="s">
        <v>1606</v>
      </c>
      <c r="H4878" t="s">
        <v>274</v>
      </c>
      <c r="I4878" t="s">
        <v>1403</v>
      </c>
      <c r="K4878" t="s">
        <v>228</v>
      </c>
      <c r="L4878" t="s">
        <v>1598</v>
      </c>
      <c r="N4878" t="s">
        <v>233</v>
      </c>
      <c r="O4878">
        <v>0.99990000000000001</v>
      </c>
      <c r="Q4878"/>
      <c r="R4878">
        <v>0.99970000000000003</v>
      </c>
      <c r="S4878">
        <v>0.99997000000000003</v>
      </c>
      <c r="T4878" t="s">
        <v>1536</v>
      </c>
    </row>
    <row r="4879" spans="2:20" hidden="1" x14ac:dyDescent="0.45">
      <c r="F4879" t="s">
        <v>1605</v>
      </c>
      <c r="G4879" t="s">
        <v>1606</v>
      </c>
      <c r="H4879" t="s">
        <v>274</v>
      </c>
      <c r="I4879" t="s">
        <v>1403</v>
      </c>
      <c r="K4879" t="s">
        <v>228</v>
      </c>
      <c r="L4879" t="s">
        <v>1599</v>
      </c>
      <c r="N4879" t="s">
        <v>253</v>
      </c>
      <c r="O4879">
        <v>0.84699999999999998</v>
      </c>
      <c r="Q4879"/>
      <c r="R4879">
        <v>0.54</v>
      </c>
      <c r="S4879">
        <v>0.95</v>
      </c>
      <c r="T4879" t="s">
        <v>1536</v>
      </c>
    </row>
    <row r="4880" spans="2:20" hidden="1" x14ac:dyDescent="0.45">
      <c r="F4880" t="s">
        <v>1605</v>
      </c>
      <c r="G4880" t="s">
        <v>1606</v>
      </c>
      <c r="H4880" t="s">
        <v>274</v>
      </c>
      <c r="I4880" t="s">
        <v>1403</v>
      </c>
      <c r="K4880" t="s">
        <v>228</v>
      </c>
      <c r="L4880" t="s">
        <v>1599</v>
      </c>
      <c r="N4880" t="s">
        <v>262</v>
      </c>
      <c r="O4880">
        <v>0.05</v>
      </c>
      <c r="Q4880"/>
      <c r="R4880">
        <v>0</v>
      </c>
      <c r="S4880">
        <v>0.68</v>
      </c>
      <c r="T4880" t="s">
        <v>1536</v>
      </c>
    </row>
    <row r="4881" spans="2:20" hidden="1" x14ac:dyDescent="0.45">
      <c r="B4881" s="29" t="s">
        <v>30</v>
      </c>
      <c r="F4881" t="s">
        <v>1605</v>
      </c>
      <c r="G4881" t="s">
        <v>1606</v>
      </c>
      <c r="H4881" t="s">
        <v>286</v>
      </c>
      <c r="I4881" t="s">
        <v>225</v>
      </c>
      <c r="J4881" t="s">
        <v>1607</v>
      </c>
      <c r="K4881" t="s">
        <v>228</v>
      </c>
      <c r="N4881" t="s">
        <v>30</v>
      </c>
      <c r="O4881">
        <v>0.1</v>
      </c>
      <c r="P4881" t="s">
        <v>229</v>
      </c>
      <c r="Q4881"/>
      <c r="R4881">
        <v>0.05</v>
      </c>
      <c r="S4881">
        <v>0.2</v>
      </c>
      <c r="T4881" t="s">
        <v>2232</v>
      </c>
    </row>
    <row r="4882" spans="2:20" hidden="1" x14ac:dyDescent="0.45">
      <c r="F4882" t="s">
        <v>1605</v>
      </c>
      <c r="G4882" t="s">
        <v>1606</v>
      </c>
      <c r="H4882" t="s">
        <v>289</v>
      </c>
      <c r="I4882" t="s">
        <v>225</v>
      </c>
      <c r="J4882" t="s">
        <v>368</v>
      </c>
      <c r="K4882" t="s">
        <v>228</v>
      </c>
      <c r="N4882" t="s">
        <v>233</v>
      </c>
      <c r="O4882">
        <v>2</v>
      </c>
      <c r="P4882" t="s">
        <v>1608</v>
      </c>
      <c r="Q4882"/>
      <c r="R4882">
        <v>0.5</v>
      </c>
      <c r="S4882">
        <v>5</v>
      </c>
      <c r="T4882" t="s">
        <v>1574</v>
      </c>
    </row>
    <row r="4883" spans="2:20" hidden="1" x14ac:dyDescent="0.45">
      <c r="B4883" s="29" t="s">
        <v>43</v>
      </c>
      <c r="F4883" t="s">
        <v>1605</v>
      </c>
      <c r="G4883" t="s">
        <v>1606</v>
      </c>
      <c r="H4883" t="s">
        <v>286</v>
      </c>
      <c r="I4883" t="s">
        <v>225</v>
      </c>
      <c r="J4883" t="s">
        <v>1607</v>
      </c>
      <c r="K4883" t="s">
        <v>228</v>
      </c>
      <c r="N4883" t="s">
        <v>28</v>
      </c>
      <c r="O4883">
        <v>200</v>
      </c>
      <c r="P4883" t="s">
        <v>1608</v>
      </c>
      <c r="Q4883"/>
      <c r="R4883">
        <v>80</v>
      </c>
      <c r="S4883">
        <v>480</v>
      </c>
      <c r="T4883" t="s">
        <v>1445</v>
      </c>
    </row>
    <row r="4884" spans="2:20" hidden="1" x14ac:dyDescent="0.45">
      <c r="F4884" t="s">
        <v>1605</v>
      </c>
      <c r="G4884" t="s">
        <v>1606</v>
      </c>
      <c r="H4884" t="s">
        <v>281</v>
      </c>
      <c r="I4884" t="s">
        <v>1403</v>
      </c>
      <c r="K4884" t="s">
        <v>228</v>
      </c>
      <c r="L4884" t="s">
        <v>1571</v>
      </c>
      <c r="N4884" t="s">
        <v>1437</v>
      </c>
      <c r="O4884">
        <v>0.99099999999999999</v>
      </c>
      <c r="Q4884"/>
      <c r="R4884">
        <v>0.97399999999999998</v>
      </c>
      <c r="S4884">
        <v>0.997</v>
      </c>
      <c r="T4884" t="s">
        <v>1254</v>
      </c>
    </row>
    <row r="4885" spans="2:20" hidden="1" x14ac:dyDescent="0.45">
      <c r="F4885" t="s">
        <v>1605</v>
      </c>
      <c r="G4885" t="s">
        <v>1606</v>
      </c>
      <c r="H4885" t="s">
        <v>286</v>
      </c>
      <c r="I4885" t="s">
        <v>225</v>
      </c>
      <c r="J4885" t="s">
        <v>1607</v>
      </c>
      <c r="K4885" t="s">
        <v>228</v>
      </c>
      <c r="N4885" t="s">
        <v>236</v>
      </c>
      <c r="O4885">
        <v>320</v>
      </c>
      <c r="P4885" t="s">
        <v>1608</v>
      </c>
      <c r="Q4885"/>
      <c r="R4885">
        <v>130</v>
      </c>
      <c r="S4885">
        <v>800</v>
      </c>
      <c r="T4885" t="s">
        <v>1574</v>
      </c>
    </row>
    <row r="4886" spans="2:20" hidden="1" x14ac:dyDescent="0.45">
      <c r="B4886" s="29" t="s">
        <v>29</v>
      </c>
      <c r="F4886" t="s">
        <v>1605</v>
      </c>
      <c r="G4886" t="s">
        <v>1606</v>
      </c>
      <c r="H4886" t="s">
        <v>289</v>
      </c>
      <c r="I4886" t="s">
        <v>225</v>
      </c>
      <c r="J4886" t="s">
        <v>368</v>
      </c>
      <c r="K4886" t="s">
        <v>228</v>
      </c>
      <c r="N4886" t="s">
        <v>29</v>
      </c>
      <c r="O4886">
        <v>1320</v>
      </c>
      <c r="P4886" t="s">
        <v>1608</v>
      </c>
      <c r="Q4886"/>
      <c r="R4886">
        <v>500</v>
      </c>
      <c r="S4886">
        <v>3500</v>
      </c>
      <c r="T4886" t="s">
        <v>1574</v>
      </c>
    </row>
    <row r="4887" spans="2:20" hidden="1" x14ac:dyDescent="0.45">
      <c r="B4887" s="29" t="s">
        <v>30</v>
      </c>
      <c r="F4887" t="s">
        <v>1605</v>
      </c>
      <c r="G4887" t="s">
        <v>1606</v>
      </c>
      <c r="H4887" t="s">
        <v>289</v>
      </c>
      <c r="I4887" t="s">
        <v>225</v>
      </c>
      <c r="J4887" t="s">
        <v>368</v>
      </c>
      <c r="K4887" t="s">
        <v>228</v>
      </c>
      <c r="N4887" t="s">
        <v>30</v>
      </c>
      <c r="O4887">
        <v>0.1</v>
      </c>
      <c r="P4887" t="s">
        <v>229</v>
      </c>
      <c r="Q4887"/>
      <c r="R4887">
        <v>0.05</v>
      </c>
      <c r="S4887">
        <v>0.2</v>
      </c>
      <c r="T4887" t="s">
        <v>2232</v>
      </c>
    </row>
    <row r="4888" spans="2:20" hidden="1" x14ac:dyDescent="0.45">
      <c r="F4888" t="s">
        <v>1605</v>
      </c>
      <c r="G4888" t="s">
        <v>1606</v>
      </c>
      <c r="H4888" t="s">
        <v>289</v>
      </c>
      <c r="I4888" t="s">
        <v>225</v>
      </c>
      <c r="J4888" t="s">
        <v>368</v>
      </c>
      <c r="K4888" t="s">
        <v>228</v>
      </c>
      <c r="N4888" t="s">
        <v>265</v>
      </c>
      <c r="O4888">
        <v>28</v>
      </c>
      <c r="P4888" t="s">
        <v>1608</v>
      </c>
      <c r="Q4888"/>
      <c r="R4888">
        <v>8</v>
      </c>
      <c r="S4888">
        <v>100</v>
      </c>
      <c r="T4888" t="s">
        <v>1574</v>
      </c>
    </row>
    <row r="4889" spans="2:20" hidden="1" x14ac:dyDescent="0.45">
      <c r="B4889" s="29" t="s">
        <v>27</v>
      </c>
      <c r="F4889" t="s">
        <v>2233</v>
      </c>
      <c r="G4889" t="s">
        <v>2234</v>
      </c>
      <c r="H4889" t="s">
        <v>286</v>
      </c>
      <c r="I4889" t="s">
        <v>225</v>
      </c>
      <c r="J4889" t="s">
        <v>2235</v>
      </c>
      <c r="K4889" t="s">
        <v>228</v>
      </c>
      <c r="N4889" t="s">
        <v>27</v>
      </c>
      <c r="O4889">
        <v>4.0999999999999996</v>
      </c>
      <c r="P4889" t="s">
        <v>1486</v>
      </c>
      <c r="Q4889"/>
      <c r="R4889">
        <v>2.1</v>
      </c>
      <c r="S4889">
        <v>8.1999999999999993</v>
      </c>
      <c r="T4889" t="s">
        <v>1487</v>
      </c>
    </row>
    <row r="4890" spans="2:20" hidden="1" x14ac:dyDescent="0.45">
      <c r="B4890" s="29" t="s">
        <v>24</v>
      </c>
      <c r="C4890" s="29" t="s">
        <v>3124</v>
      </c>
      <c r="F4890" t="s">
        <v>1610</v>
      </c>
      <c r="G4890" t="s">
        <v>1611</v>
      </c>
      <c r="H4890" t="s">
        <v>1936</v>
      </c>
      <c r="I4890" t="s">
        <v>225</v>
      </c>
      <c r="J4890" t="s">
        <v>2236</v>
      </c>
      <c r="K4890" t="s">
        <v>228</v>
      </c>
      <c r="N4890" t="s">
        <v>261</v>
      </c>
      <c r="O4890">
        <v>66</v>
      </c>
      <c r="P4890" t="s">
        <v>1613</v>
      </c>
      <c r="Q4890"/>
      <c r="R4890">
        <v>5</v>
      </c>
      <c r="S4890">
        <v>130</v>
      </c>
      <c r="T4890" t="s">
        <v>1614</v>
      </c>
    </row>
    <row r="4891" spans="2:20" hidden="1" x14ac:dyDescent="0.45">
      <c r="B4891" s="29" t="s">
        <v>24</v>
      </c>
      <c r="C4891" s="29" t="s">
        <v>3124</v>
      </c>
      <c r="F4891" t="s">
        <v>1610</v>
      </c>
      <c r="G4891" t="s">
        <v>1611</v>
      </c>
      <c r="H4891" t="s">
        <v>2237</v>
      </c>
      <c r="I4891" t="s">
        <v>225</v>
      </c>
      <c r="J4891" t="s">
        <v>1616</v>
      </c>
      <c r="K4891" t="s">
        <v>228</v>
      </c>
      <c r="N4891" t="s">
        <v>261</v>
      </c>
      <c r="O4891">
        <v>975</v>
      </c>
      <c r="P4891" t="s">
        <v>1620</v>
      </c>
      <c r="Q4891"/>
      <c r="R4891">
        <v>950</v>
      </c>
      <c r="S4891">
        <v>1000</v>
      </c>
      <c r="T4891" t="s">
        <v>1633</v>
      </c>
    </row>
    <row r="4892" spans="2:20" hidden="1" x14ac:dyDescent="0.45">
      <c r="B4892" s="29" t="s">
        <v>24</v>
      </c>
      <c r="C4892" s="29" t="s">
        <v>3124</v>
      </c>
      <c r="F4892" t="s">
        <v>1610</v>
      </c>
      <c r="G4892" t="s">
        <v>1611</v>
      </c>
      <c r="H4892" t="s">
        <v>2238</v>
      </c>
      <c r="I4892" t="s">
        <v>225</v>
      </c>
      <c r="J4892" t="s">
        <v>2239</v>
      </c>
      <c r="K4892" t="s">
        <v>228</v>
      </c>
      <c r="N4892" t="s">
        <v>261</v>
      </c>
      <c r="O4892">
        <v>252</v>
      </c>
      <c r="P4892" t="s">
        <v>2240</v>
      </c>
      <c r="Q4892"/>
      <c r="R4892">
        <v>150</v>
      </c>
      <c r="S4892">
        <v>350</v>
      </c>
      <c r="T4892" t="s">
        <v>2241</v>
      </c>
    </row>
    <row r="4893" spans="2:20" hidden="1" x14ac:dyDescent="0.45">
      <c r="B4893" s="29" t="s">
        <v>24</v>
      </c>
      <c r="C4893" s="29" t="s">
        <v>3124</v>
      </c>
      <c r="F4893" t="s">
        <v>1610</v>
      </c>
      <c r="G4893" t="s">
        <v>1611</v>
      </c>
      <c r="H4893" t="s">
        <v>2242</v>
      </c>
      <c r="I4893" t="s">
        <v>225</v>
      </c>
      <c r="J4893" t="s">
        <v>2243</v>
      </c>
      <c r="K4893" t="s">
        <v>228</v>
      </c>
      <c r="N4893" t="s">
        <v>261</v>
      </c>
      <c r="O4893">
        <v>161</v>
      </c>
      <c r="P4893" t="s">
        <v>2240</v>
      </c>
      <c r="Q4893"/>
      <c r="R4893">
        <v>40</v>
      </c>
      <c r="S4893">
        <v>280</v>
      </c>
      <c r="T4893" t="s">
        <v>2244</v>
      </c>
    </row>
    <row r="4894" spans="2:20" hidden="1" x14ac:dyDescent="0.45">
      <c r="B4894" s="29" t="s">
        <v>24</v>
      </c>
      <c r="C4894" s="29" t="s">
        <v>3124</v>
      </c>
      <c r="F4894" t="s">
        <v>1610</v>
      </c>
      <c r="G4894" t="s">
        <v>1611</v>
      </c>
      <c r="H4894" t="s">
        <v>2245</v>
      </c>
      <c r="I4894" t="s">
        <v>225</v>
      </c>
      <c r="J4894" t="s">
        <v>2246</v>
      </c>
      <c r="K4894" t="s">
        <v>228</v>
      </c>
      <c r="N4894" t="s">
        <v>261</v>
      </c>
      <c r="O4894">
        <v>494</v>
      </c>
      <c r="P4894" t="s">
        <v>2240</v>
      </c>
      <c r="Q4894"/>
      <c r="R4894">
        <v>250</v>
      </c>
      <c r="S4894">
        <v>750</v>
      </c>
      <c r="T4894" t="s">
        <v>2241</v>
      </c>
    </row>
    <row r="4895" spans="2:20" hidden="1" x14ac:dyDescent="0.45">
      <c r="B4895" s="29" t="s">
        <v>24</v>
      </c>
      <c r="C4895" s="29" t="s">
        <v>3124</v>
      </c>
      <c r="F4895" t="s">
        <v>1610</v>
      </c>
      <c r="G4895" t="s">
        <v>1611</v>
      </c>
      <c r="H4895" t="s">
        <v>2247</v>
      </c>
      <c r="I4895" t="s">
        <v>225</v>
      </c>
      <c r="J4895" t="s">
        <v>1616</v>
      </c>
      <c r="K4895" t="s">
        <v>228</v>
      </c>
      <c r="N4895" t="s">
        <v>261</v>
      </c>
      <c r="O4895">
        <v>23</v>
      </c>
      <c r="P4895" t="s">
        <v>2240</v>
      </c>
      <c r="Q4895"/>
      <c r="R4895">
        <v>13</v>
      </c>
      <c r="S4895">
        <v>33</v>
      </c>
      <c r="T4895" t="s">
        <v>2248</v>
      </c>
    </row>
    <row r="4896" spans="2:20" hidden="1" x14ac:dyDescent="0.45">
      <c r="B4896" s="29" t="s">
        <v>24</v>
      </c>
      <c r="C4896" s="29" t="s">
        <v>3124</v>
      </c>
      <c r="F4896" t="s">
        <v>1610</v>
      </c>
      <c r="G4896" t="s">
        <v>1611</v>
      </c>
      <c r="H4896" t="s">
        <v>486</v>
      </c>
      <c r="I4896" t="s">
        <v>225</v>
      </c>
      <c r="J4896" t="s">
        <v>2249</v>
      </c>
      <c r="K4896" t="s">
        <v>228</v>
      </c>
      <c r="N4896" t="s">
        <v>261</v>
      </c>
      <c r="O4896">
        <v>16</v>
      </c>
      <c r="P4896" t="s">
        <v>1613</v>
      </c>
      <c r="Q4896"/>
      <c r="R4896">
        <v>8</v>
      </c>
      <c r="S4896">
        <v>33</v>
      </c>
      <c r="T4896" t="s">
        <v>2250</v>
      </c>
    </row>
    <row r="4897" spans="2:20" hidden="1" x14ac:dyDescent="0.45">
      <c r="B4897" s="29" t="s">
        <v>24</v>
      </c>
      <c r="C4897" s="29" t="s">
        <v>3124</v>
      </c>
      <c r="F4897" t="s">
        <v>1610</v>
      </c>
      <c r="G4897" t="s">
        <v>1611</v>
      </c>
      <c r="H4897" t="s">
        <v>2251</v>
      </c>
      <c r="I4897" t="s">
        <v>225</v>
      </c>
      <c r="J4897" t="s">
        <v>2252</v>
      </c>
      <c r="K4897" t="s">
        <v>228</v>
      </c>
      <c r="N4897" t="s">
        <v>261</v>
      </c>
      <c r="O4897">
        <v>950</v>
      </c>
      <c r="P4897" t="s">
        <v>1620</v>
      </c>
      <c r="Q4897"/>
      <c r="R4897">
        <v>930</v>
      </c>
      <c r="S4897">
        <v>1000</v>
      </c>
      <c r="T4897" t="s">
        <v>2253</v>
      </c>
    </row>
    <row r="4898" spans="2:20" hidden="1" x14ac:dyDescent="0.45">
      <c r="B4898" s="29" t="s">
        <v>24</v>
      </c>
      <c r="C4898" s="29" t="s">
        <v>3124</v>
      </c>
      <c r="F4898" t="s">
        <v>1610</v>
      </c>
      <c r="G4898" t="s">
        <v>1611</v>
      </c>
      <c r="H4898" t="s">
        <v>2254</v>
      </c>
      <c r="I4898" t="s">
        <v>225</v>
      </c>
      <c r="J4898" t="s">
        <v>1612</v>
      </c>
      <c r="K4898" t="s">
        <v>228</v>
      </c>
      <c r="N4898" t="s">
        <v>261</v>
      </c>
      <c r="O4898">
        <v>76</v>
      </c>
      <c r="P4898" t="s">
        <v>2240</v>
      </c>
      <c r="Q4898"/>
      <c r="R4898">
        <v>60</v>
      </c>
      <c r="S4898">
        <v>90</v>
      </c>
      <c r="T4898" t="s">
        <v>2255</v>
      </c>
    </row>
    <row r="4899" spans="2:20" hidden="1" x14ac:dyDescent="0.45">
      <c r="B4899" s="29" t="s">
        <v>24</v>
      </c>
      <c r="C4899" s="29" t="s">
        <v>3124</v>
      </c>
      <c r="F4899" t="s">
        <v>1610</v>
      </c>
      <c r="G4899" t="s">
        <v>1611</v>
      </c>
      <c r="H4899" t="s">
        <v>2256</v>
      </c>
      <c r="I4899" t="s">
        <v>275</v>
      </c>
      <c r="J4899" t="s">
        <v>228</v>
      </c>
      <c r="K4899" t="s">
        <v>228</v>
      </c>
      <c r="M4899" t="s">
        <v>2257</v>
      </c>
      <c r="N4899" t="s">
        <v>261</v>
      </c>
      <c r="O4899">
        <v>1200</v>
      </c>
      <c r="P4899" t="s">
        <v>2240</v>
      </c>
      <c r="Q4899"/>
      <c r="R4899">
        <v>500</v>
      </c>
      <c r="S4899">
        <v>1700</v>
      </c>
      <c r="T4899" t="s">
        <v>2258</v>
      </c>
    </row>
    <row r="4900" spans="2:20" hidden="1" x14ac:dyDescent="0.45">
      <c r="B4900" s="29" t="s">
        <v>24</v>
      </c>
      <c r="C4900" s="29" t="s">
        <v>3124</v>
      </c>
      <c r="F4900" t="s">
        <v>1610</v>
      </c>
      <c r="G4900" t="s">
        <v>1611</v>
      </c>
      <c r="H4900" t="s">
        <v>2259</v>
      </c>
      <c r="I4900" t="s">
        <v>225</v>
      </c>
      <c r="J4900" t="s">
        <v>2260</v>
      </c>
      <c r="K4900" t="s">
        <v>228</v>
      </c>
      <c r="N4900" t="s">
        <v>261</v>
      </c>
      <c r="O4900">
        <v>950</v>
      </c>
      <c r="P4900" t="s">
        <v>1620</v>
      </c>
      <c r="Q4900"/>
      <c r="R4900">
        <v>950</v>
      </c>
      <c r="S4900">
        <v>1000</v>
      </c>
      <c r="T4900" t="s">
        <v>2253</v>
      </c>
    </row>
    <row r="4901" spans="2:20" hidden="1" x14ac:dyDescent="0.45">
      <c r="B4901" s="29" t="s">
        <v>24</v>
      </c>
      <c r="C4901" s="29" t="s">
        <v>3124</v>
      </c>
      <c r="F4901" t="s">
        <v>1610</v>
      </c>
      <c r="G4901" t="s">
        <v>1611</v>
      </c>
      <c r="H4901" t="s">
        <v>2261</v>
      </c>
      <c r="I4901" t="s">
        <v>225</v>
      </c>
      <c r="J4901" t="s">
        <v>2262</v>
      </c>
      <c r="K4901" t="s">
        <v>228</v>
      </c>
      <c r="N4901" t="s">
        <v>261</v>
      </c>
      <c r="O4901">
        <v>750</v>
      </c>
      <c r="P4901" t="s">
        <v>1620</v>
      </c>
      <c r="Q4901"/>
      <c r="R4901">
        <v>500</v>
      </c>
      <c r="S4901">
        <v>1000</v>
      </c>
      <c r="T4901" t="s">
        <v>1621</v>
      </c>
    </row>
    <row r="4902" spans="2:20" hidden="1" x14ac:dyDescent="0.45">
      <c r="B4902" s="29" t="s">
        <v>27</v>
      </c>
      <c r="C4902" s="29" t="s">
        <v>3124</v>
      </c>
      <c r="F4902" t="s">
        <v>1638</v>
      </c>
      <c r="G4902" t="s">
        <v>1639</v>
      </c>
      <c r="H4902" t="s">
        <v>274</v>
      </c>
      <c r="I4902" t="s">
        <v>1403</v>
      </c>
      <c r="J4902" t="s">
        <v>1640</v>
      </c>
      <c r="K4902" t="s">
        <v>228</v>
      </c>
      <c r="L4902" t="s">
        <v>2263</v>
      </c>
      <c r="N4902" t="s">
        <v>27</v>
      </c>
      <c r="O4902">
        <v>0.999</v>
      </c>
      <c r="Q4902"/>
      <c r="R4902">
        <v>0.99</v>
      </c>
      <c r="S4902">
        <v>1</v>
      </c>
      <c r="T4902" t="s">
        <v>1642</v>
      </c>
    </row>
    <row r="4903" spans="2:20" hidden="1" x14ac:dyDescent="0.45">
      <c r="B4903" s="29" t="s">
        <v>43</v>
      </c>
      <c r="C4903" s="29" t="s">
        <v>3124</v>
      </c>
      <c r="F4903" t="s">
        <v>1638</v>
      </c>
      <c r="G4903" t="s">
        <v>1639</v>
      </c>
      <c r="H4903" t="s">
        <v>286</v>
      </c>
      <c r="I4903" t="s">
        <v>225</v>
      </c>
      <c r="J4903" t="s">
        <v>1643</v>
      </c>
      <c r="K4903" t="s">
        <v>228</v>
      </c>
      <c r="N4903" t="s">
        <v>28</v>
      </c>
      <c r="O4903">
        <v>100</v>
      </c>
      <c r="P4903" t="s">
        <v>1644</v>
      </c>
      <c r="Q4903"/>
      <c r="R4903">
        <v>4</v>
      </c>
      <c r="S4903">
        <v>1000</v>
      </c>
      <c r="T4903" t="s">
        <v>1645</v>
      </c>
    </row>
    <row r="4904" spans="2:20" hidden="1" x14ac:dyDescent="0.45">
      <c r="C4904" s="29" t="s">
        <v>3124</v>
      </c>
      <c r="F4904" t="s">
        <v>1638</v>
      </c>
      <c r="G4904" t="s">
        <v>1639</v>
      </c>
      <c r="H4904" t="s">
        <v>286</v>
      </c>
      <c r="I4904" t="s">
        <v>225</v>
      </c>
      <c r="J4904" t="s">
        <v>1643</v>
      </c>
      <c r="K4904" t="s">
        <v>228</v>
      </c>
      <c r="N4904" t="s">
        <v>236</v>
      </c>
      <c r="O4904">
        <v>15000</v>
      </c>
      <c r="P4904" t="s">
        <v>1644</v>
      </c>
      <c r="Q4904"/>
      <c r="R4904">
        <v>10</v>
      </c>
      <c r="S4904">
        <v>100000</v>
      </c>
      <c r="T4904" t="s">
        <v>1645</v>
      </c>
    </row>
    <row r="4905" spans="2:20" hidden="1" x14ac:dyDescent="0.45">
      <c r="C4905" s="29" t="s">
        <v>3124</v>
      </c>
      <c r="F4905" t="s">
        <v>1638</v>
      </c>
      <c r="G4905" t="s">
        <v>1639</v>
      </c>
      <c r="H4905" t="s">
        <v>289</v>
      </c>
      <c r="I4905" t="s">
        <v>225</v>
      </c>
      <c r="J4905" t="s">
        <v>2264</v>
      </c>
      <c r="K4905" t="s">
        <v>228</v>
      </c>
      <c r="N4905" t="s">
        <v>236</v>
      </c>
      <c r="O4905">
        <v>13000</v>
      </c>
      <c r="P4905" t="s">
        <v>1644</v>
      </c>
      <c r="Q4905"/>
      <c r="R4905">
        <v>10</v>
      </c>
      <c r="S4905">
        <v>140000</v>
      </c>
      <c r="T4905" t="s">
        <v>1645</v>
      </c>
    </row>
    <row r="4906" spans="2:20" hidden="1" x14ac:dyDescent="0.45">
      <c r="B4906" s="29" t="s">
        <v>30</v>
      </c>
      <c r="C4906" s="29" t="s">
        <v>3124</v>
      </c>
      <c r="F4906" t="s">
        <v>1638</v>
      </c>
      <c r="G4906" t="s">
        <v>1639</v>
      </c>
      <c r="H4906" t="s">
        <v>289</v>
      </c>
      <c r="I4906" t="s">
        <v>225</v>
      </c>
      <c r="J4906" t="s">
        <v>2264</v>
      </c>
      <c r="K4906" t="s">
        <v>228</v>
      </c>
      <c r="N4906" t="s">
        <v>30</v>
      </c>
      <c r="O4906">
        <v>5.7</v>
      </c>
      <c r="P4906" t="s">
        <v>229</v>
      </c>
      <c r="Q4906"/>
      <c r="R4906">
        <v>2.8</v>
      </c>
      <c r="S4906">
        <v>11</v>
      </c>
      <c r="T4906" t="s">
        <v>1654</v>
      </c>
    </row>
    <row r="4907" spans="2:20" hidden="1" x14ac:dyDescent="0.45">
      <c r="C4907" s="29" t="s">
        <v>3124</v>
      </c>
      <c r="F4907" t="s">
        <v>1646</v>
      </c>
      <c r="G4907" t="s">
        <v>1647</v>
      </c>
      <c r="H4907" t="s">
        <v>2265</v>
      </c>
      <c r="I4907" t="s">
        <v>1403</v>
      </c>
      <c r="J4907" t="s">
        <v>2266</v>
      </c>
      <c r="K4907" t="s">
        <v>228</v>
      </c>
      <c r="L4907" t="s">
        <v>2267</v>
      </c>
      <c r="N4907" t="s">
        <v>236</v>
      </c>
      <c r="O4907">
        <v>0.97</v>
      </c>
      <c r="Q4907"/>
      <c r="R4907">
        <v>0.92</v>
      </c>
      <c r="S4907">
        <v>1</v>
      </c>
      <c r="T4907" t="s">
        <v>1617</v>
      </c>
    </row>
    <row r="4908" spans="2:20" hidden="1" x14ac:dyDescent="0.45">
      <c r="C4908" s="29" t="s">
        <v>3124</v>
      </c>
      <c r="F4908" t="s">
        <v>1646</v>
      </c>
      <c r="G4908" t="s">
        <v>1647</v>
      </c>
      <c r="H4908" t="s">
        <v>289</v>
      </c>
      <c r="I4908" t="s">
        <v>225</v>
      </c>
      <c r="J4908" t="s">
        <v>1648</v>
      </c>
      <c r="K4908" t="s">
        <v>228</v>
      </c>
      <c r="N4908" t="s">
        <v>236</v>
      </c>
      <c r="O4908">
        <v>1600</v>
      </c>
      <c r="P4908" t="s">
        <v>1649</v>
      </c>
      <c r="Q4908"/>
      <c r="R4908">
        <v>500</v>
      </c>
      <c r="S4908">
        <v>5000</v>
      </c>
      <c r="T4908" t="s">
        <v>1617</v>
      </c>
    </row>
    <row r="4909" spans="2:20" hidden="1" x14ac:dyDescent="0.45">
      <c r="B4909" s="29" t="s">
        <v>24</v>
      </c>
      <c r="C4909" s="29" t="s">
        <v>3124</v>
      </c>
      <c r="F4909" t="s">
        <v>1646</v>
      </c>
      <c r="G4909" t="s">
        <v>1647</v>
      </c>
      <c r="H4909" t="s">
        <v>1189</v>
      </c>
      <c r="I4909" t="s">
        <v>275</v>
      </c>
      <c r="J4909" t="s">
        <v>228</v>
      </c>
      <c r="K4909" t="s">
        <v>228</v>
      </c>
      <c r="M4909" t="s">
        <v>228</v>
      </c>
      <c r="N4909" t="s">
        <v>261</v>
      </c>
      <c r="O4909">
        <v>130</v>
      </c>
      <c r="P4909" t="s">
        <v>1649</v>
      </c>
      <c r="Q4909"/>
      <c r="R4909">
        <v>40</v>
      </c>
      <c r="S4909">
        <v>400</v>
      </c>
      <c r="T4909" t="s">
        <v>1617</v>
      </c>
    </row>
    <row r="4910" spans="2:20" hidden="1" x14ac:dyDescent="0.45">
      <c r="B4910" s="29" t="s">
        <v>24</v>
      </c>
      <c r="C4910" s="29" t="s">
        <v>3124</v>
      </c>
      <c r="F4910" t="s">
        <v>1646</v>
      </c>
      <c r="G4910" t="s">
        <v>1647</v>
      </c>
      <c r="H4910" t="s">
        <v>2265</v>
      </c>
      <c r="I4910" t="s">
        <v>1403</v>
      </c>
      <c r="J4910" t="s">
        <v>2266</v>
      </c>
      <c r="K4910" t="s">
        <v>228</v>
      </c>
      <c r="L4910" t="s">
        <v>2267</v>
      </c>
      <c r="N4910" t="s">
        <v>261</v>
      </c>
      <c r="O4910">
        <v>0</v>
      </c>
      <c r="Q4910"/>
      <c r="R4910">
        <v>0</v>
      </c>
      <c r="S4910">
        <v>0</v>
      </c>
      <c r="T4910" t="s">
        <v>1617</v>
      </c>
    </row>
    <row r="4911" spans="2:20" hidden="1" x14ac:dyDescent="0.45">
      <c r="B4911" s="29" t="s">
        <v>24</v>
      </c>
      <c r="C4911" s="29" t="s">
        <v>3124</v>
      </c>
      <c r="F4911" t="s">
        <v>1646</v>
      </c>
      <c r="G4911" t="s">
        <v>1647</v>
      </c>
      <c r="H4911" t="s">
        <v>2265</v>
      </c>
      <c r="I4911" t="s">
        <v>1403</v>
      </c>
      <c r="J4911" t="s">
        <v>2266</v>
      </c>
      <c r="K4911" t="s">
        <v>228</v>
      </c>
      <c r="L4911" t="s">
        <v>1652</v>
      </c>
      <c r="N4911" t="s">
        <v>261</v>
      </c>
      <c r="O4911">
        <v>0</v>
      </c>
      <c r="Q4911"/>
      <c r="R4911">
        <v>0</v>
      </c>
      <c r="S4911">
        <v>0</v>
      </c>
      <c r="T4911" t="s">
        <v>1617</v>
      </c>
    </row>
    <row r="4912" spans="2:20" hidden="1" x14ac:dyDescent="0.45">
      <c r="B4912" s="29" t="s">
        <v>30</v>
      </c>
      <c r="C4912" s="29" t="s">
        <v>3124</v>
      </c>
      <c r="F4912" t="s">
        <v>1646</v>
      </c>
      <c r="G4912" t="s">
        <v>1647</v>
      </c>
      <c r="H4912" t="s">
        <v>289</v>
      </c>
      <c r="I4912" t="s">
        <v>225</v>
      </c>
      <c r="J4912" t="s">
        <v>1648</v>
      </c>
      <c r="K4912" t="s">
        <v>228</v>
      </c>
      <c r="N4912" t="s">
        <v>30</v>
      </c>
      <c r="O4912">
        <v>1.2999999999999999E-2</v>
      </c>
      <c r="P4912" t="s">
        <v>229</v>
      </c>
      <c r="Q4912"/>
      <c r="R4912">
        <v>6.0000000000000001E-3</v>
      </c>
      <c r="S4912">
        <v>2.5999999999999999E-2</v>
      </c>
      <c r="T4912" t="s">
        <v>1654</v>
      </c>
    </row>
    <row r="4913" spans="2:20" hidden="1" x14ac:dyDescent="0.45">
      <c r="B4913" s="29" t="s">
        <v>25</v>
      </c>
      <c r="C4913" s="29" t="s">
        <v>3124</v>
      </c>
      <c r="F4913" t="s">
        <v>1646</v>
      </c>
      <c r="G4913" t="s">
        <v>1647</v>
      </c>
      <c r="H4913" t="s">
        <v>1189</v>
      </c>
      <c r="I4913" t="s">
        <v>275</v>
      </c>
      <c r="J4913" t="s">
        <v>228</v>
      </c>
      <c r="K4913" t="s">
        <v>228</v>
      </c>
      <c r="M4913" t="s">
        <v>228</v>
      </c>
      <c r="N4913" t="s">
        <v>25</v>
      </c>
      <c r="O4913">
        <v>9.5</v>
      </c>
      <c r="P4913" t="s">
        <v>1649</v>
      </c>
      <c r="Q4913"/>
      <c r="R4913">
        <v>3</v>
      </c>
      <c r="S4913">
        <v>30</v>
      </c>
      <c r="T4913" t="s">
        <v>1617</v>
      </c>
    </row>
    <row r="4914" spans="2:20" hidden="1" x14ac:dyDescent="0.45">
      <c r="B4914" s="29" t="s">
        <v>27</v>
      </c>
      <c r="C4914" s="29" t="s">
        <v>3124</v>
      </c>
      <c r="F4914" t="s">
        <v>1646</v>
      </c>
      <c r="G4914" t="s">
        <v>1647</v>
      </c>
      <c r="H4914" t="s">
        <v>286</v>
      </c>
      <c r="I4914" t="s">
        <v>225</v>
      </c>
      <c r="J4914" t="s">
        <v>1653</v>
      </c>
      <c r="K4914" t="s">
        <v>228</v>
      </c>
      <c r="N4914" t="s">
        <v>27</v>
      </c>
      <c r="O4914">
        <v>150</v>
      </c>
      <c r="P4914" t="s">
        <v>1649</v>
      </c>
      <c r="Q4914"/>
      <c r="R4914">
        <v>50</v>
      </c>
      <c r="S4914">
        <v>450</v>
      </c>
      <c r="T4914" t="s">
        <v>2268</v>
      </c>
    </row>
    <row r="4915" spans="2:20" hidden="1" x14ac:dyDescent="0.45">
      <c r="B4915" s="29" t="s">
        <v>24</v>
      </c>
      <c r="C4915" s="29" t="s">
        <v>3124</v>
      </c>
      <c r="F4915" t="s">
        <v>1655</v>
      </c>
      <c r="G4915" t="s">
        <v>1656</v>
      </c>
      <c r="H4915" t="s">
        <v>251</v>
      </c>
      <c r="I4915" t="s">
        <v>1403</v>
      </c>
      <c r="K4915" t="s">
        <v>228</v>
      </c>
      <c r="L4915" t="s">
        <v>2269</v>
      </c>
      <c r="N4915" t="s">
        <v>261</v>
      </c>
      <c r="O4915">
        <v>0.9</v>
      </c>
      <c r="Q4915"/>
      <c r="R4915">
        <v>0.5</v>
      </c>
      <c r="S4915">
        <v>1</v>
      </c>
      <c r="T4915" t="s">
        <v>1659</v>
      </c>
    </row>
    <row r="4916" spans="2:20" hidden="1" x14ac:dyDescent="0.45">
      <c r="B4916" s="29" t="s">
        <v>24</v>
      </c>
      <c r="C4916" s="29" t="s">
        <v>3124</v>
      </c>
      <c r="F4916" t="s">
        <v>1655</v>
      </c>
      <c r="G4916" t="s">
        <v>1656</v>
      </c>
      <c r="H4916" t="s">
        <v>251</v>
      </c>
      <c r="I4916" t="s">
        <v>1403</v>
      </c>
      <c r="K4916" t="s">
        <v>228</v>
      </c>
      <c r="L4916" t="s">
        <v>2270</v>
      </c>
      <c r="N4916" t="s">
        <v>261</v>
      </c>
      <c r="O4916">
        <v>0.75</v>
      </c>
      <c r="Q4916"/>
      <c r="R4916">
        <v>0.5</v>
      </c>
      <c r="S4916">
        <v>1</v>
      </c>
      <c r="T4916" t="s">
        <v>1659</v>
      </c>
    </row>
    <row r="4917" spans="2:20" hidden="1" x14ac:dyDescent="0.45">
      <c r="B4917" s="29" t="s">
        <v>24</v>
      </c>
      <c r="C4917" s="29" t="s">
        <v>3124</v>
      </c>
      <c r="F4917" t="s">
        <v>1655</v>
      </c>
      <c r="G4917" t="s">
        <v>1656</v>
      </c>
      <c r="H4917" t="s">
        <v>243</v>
      </c>
      <c r="I4917" t="s">
        <v>1403</v>
      </c>
      <c r="J4917" t="s">
        <v>2271</v>
      </c>
      <c r="K4917" t="s">
        <v>228</v>
      </c>
      <c r="L4917" t="s">
        <v>2272</v>
      </c>
      <c r="N4917" t="s">
        <v>261</v>
      </c>
      <c r="O4917">
        <v>0.7</v>
      </c>
      <c r="Q4917"/>
      <c r="R4917">
        <v>0.4</v>
      </c>
      <c r="S4917">
        <v>1</v>
      </c>
      <c r="T4917" t="s">
        <v>1659</v>
      </c>
    </row>
    <row r="4918" spans="2:20" hidden="1" x14ac:dyDescent="0.45">
      <c r="B4918" s="29" t="s">
        <v>24</v>
      </c>
      <c r="C4918" s="29" t="s">
        <v>3124</v>
      </c>
      <c r="F4918" t="s">
        <v>1655</v>
      </c>
      <c r="G4918" t="s">
        <v>1656</v>
      </c>
      <c r="H4918" t="s">
        <v>301</v>
      </c>
      <c r="I4918" t="s">
        <v>225</v>
      </c>
      <c r="J4918" t="s">
        <v>1657</v>
      </c>
      <c r="K4918" t="s">
        <v>228</v>
      </c>
      <c r="N4918" t="s">
        <v>261</v>
      </c>
      <c r="O4918">
        <v>800</v>
      </c>
      <c r="P4918" t="s">
        <v>2273</v>
      </c>
      <c r="Q4918"/>
      <c r="R4918">
        <v>600</v>
      </c>
      <c r="S4918">
        <v>950</v>
      </c>
      <c r="T4918" t="s">
        <v>1659</v>
      </c>
    </row>
    <row r="4919" spans="2:20" hidden="1" x14ac:dyDescent="0.45">
      <c r="B4919" s="29" t="s">
        <v>24</v>
      </c>
      <c r="C4919" s="29" t="s">
        <v>3124</v>
      </c>
      <c r="F4919" t="s">
        <v>1655</v>
      </c>
      <c r="G4919" t="s">
        <v>1656</v>
      </c>
      <c r="H4919" t="s">
        <v>293</v>
      </c>
      <c r="I4919" t="s">
        <v>225</v>
      </c>
      <c r="J4919" t="s">
        <v>2274</v>
      </c>
      <c r="K4919" t="s">
        <v>228</v>
      </c>
      <c r="N4919" t="s">
        <v>261</v>
      </c>
      <c r="O4919">
        <v>8</v>
      </c>
      <c r="P4919" t="s">
        <v>2275</v>
      </c>
      <c r="Q4919"/>
      <c r="R4919">
        <v>5</v>
      </c>
      <c r="S4919">
        <v>10</v>
      </c>
      <c r="T4919" t="s">
        <v>1659</v>
      </c>
    </row>
    <row r="4920" spans="2:20" hidden="1" x14ac:dyDescent="0.45">
      <c r="B4920" s="29" t="s">
        <v>24</v>
      </c>
      <c r="C4920" s="29" t="s">
        <v>3124</v>
      </c>
      <c r="F4920" t="s">
        <v>1655</v>
      </c>
      <c r="G4920" t="s">
        <v>1656</v>
      </c>
      <c r="H4920" t="s">
        <v>231</v>
      </c>
      <c r="I4920" t="s">
        <v>1403</v>
      </c>
      <c r="K4920" t="s">
        <v>228</v>
      </c>
      <c r="L4920" t="s">
        <v>2276</v>
      </c>
      <c r="N4920" t="s">
        <v>261</v>
      </c>
      <c r="O4920">
        <v>0.26100000000000001</v>
      </c>
      <c r="Q4920"/>
      <c r="R4920">
        <v>0</v>
      </c>
      <c r="S4920">
        <v>0.6</v>
      </c>
      <c r="T4920" t="s">
        <v>1659</v>
      </c>
    </row>
    <row r="4921" spans="2:20" hidden="1" x14ac:dyDescent="0.45">
      <c r="B4921" s="29" t="s">
        <v>24</v>
      </c>
      <c r="C4921" s="29" t="s">
        <v>3124</v>
      </c>
      <c r="F4921" t="s">
        <v>1655</v>
      </c>
      <c r="G4921" t="s">
        <v>1656</v>
      </c>
      <c r="H4921" t="s">
        <v>231</v>
      </c>
      <c r="I4921" t="s">
        <v>1403</v>
      </c>
      <c r="K4921" t="s">
        <v>228</v>
      </c>
      <c r="L4921" t="s">
        <v>2276</v>
      </c>
      <c r="N4921" t="s">
        <v>261</v>
      </c>
      <c r="O4921">
        <v>0.26100000000000001</v>
      </c>
      <c r="Q4921"/>
      <c r="R4921">
        <v>0</v>
      </c>
      <c r="S4921">
        <v>0.6</v>
      </c>
      <c r="T4921" t="s">
        <v>1659</v>
      </c>
    </row>
    <row r="4922" spans="2:20" hidden="1" x14ac:dyDescent="0.45">
      <c r="B4922" s="29" t="s">
        <v>24</v>
      </c>
      <c r="C4922" s="29" t="s">
        <v>3124</v>
      </c>
      <c r="F4922" t="s">
        <v>2277</v>
      </c>
      <c r="G4922" t="s">
        <v>2278</v>
      </c>
      <c r="H4922" t="s">
        <v>286</v>
      </c>
      <c r="I4922" t="s">
        <v>225</v>
      </c>
      <c r="K4922" t="s">
        <v>228</v>
      </c>
      <c r="N4922" t="s">
        <v>261</v>
      </c>
      <c r="O4922">
        <v>710</v>
      </c>
      <c r="P4922" t="s">
        <v>2279</v>
      </c>
      <c r="Q4922"/>
      <c r="R4922">
        <v>600</v>
      </c>
      <c r="S4922">
        <v>900</v>
      </c>
      <c r="T4922" t="s">
        <v>1659</v>
      </c>
    </row>
    <row r="4923" spans="2:20" hidden="1" x14ac:dyDescent="0.45">
      <c r="B4923" s="29" t="s">
        <v>24</v>
      </c>
      <c r="C4923" s="29" t="s">
        <v>3124</v>
      </c>
      <c r="F4923" t="s">
        <v>1666</v>
      </c>
      <c r="G4923" t="s">
        <v>1667</v>
      </c>
      <c r="H4923" t="s">
        <v>289</v>
      </c>
      <c r="I4923" t="s">
        <v>1403</v>
      </c>
      <c r="K4923" t="s">
        <v>228</v>
      </c>
      <c r="L4923" t="s">
        <v>2280</v>
      </c>
      <c r="N4923" t="s">
        <v>261</v>
      </c>
      <c r="O4923">
        <v>1</v>
      </c>
      <c r="Q4923"/>
      <c r="R4923">
        <v>1</v>
      </c>
      <c r="S4923">
        <v>1</v>
      </c>
      <c r="T4923" t="s">
        <v>1659</v>
      </c>
    </row>
    <row r="4924" spans="2:20" hidden="1" x14ac:dyDescent="0.45">
      <c r="B4924" s="29" t="s">
        <v>24</v>
      </c>
      <c r="C4924" s="29" t="s">
        <v>3124</v>
      </c>
      <c r="F4924" t="s">
        <v>1666</v>
      </c>
      <c r="G4924" t="s">
        <v>1667</v>
      </c>
      <c r="H4924" t="s">
        <v>289</v>
      </c>
      <c r="I4924" t="s">
        <v>1403</v>
      </c>
      <c r="K4924" t="s">
        <v>228</v>
      </c>
      <c r="L4924" t="s">
        <v>2281</v>
      </c>
      <c r="N4924" t="s">
        <v>261</v>
      </c>
      <c r="O4924">
        <v>0.95</v>
      </c>
      <c r="Q4924"/>
      <c r="R4924">
        <v>0.9</v>
      </c>
      <c r="S4924">
        <v>1</v>
      </c>
      <c r="T4924" t="s">
        <v>1659</v>
      </c>
    </row>
    <row r="4925" spans="2:20" hidden="1" x14ac:dyDescent="0.45">
      <c r="B4925" s="29" t="s">
        <v>24</v>
      </c>
      <c r="C4925" s="29" t="s">
        <v>3124</v>
      </c>
      <c r="F4925" t="s">
        <v>1669</v>
      </c>
      <c r="G4925" t="s">
        <v>1670</v>
      </c>
      <c r="H4925" t="s">
        <v>251</v>
      </c>
      <c r="I4925" t="s">
        <v>1403</v>
      </c>
      <c r="K4925" t="s">
        <v>228</v>
      </c>
      <c r="L4925" t="s">
        <v>2282</v>
      </c>
      <c r="N4925" t="s">
        <v>261</v>
      </c>
      <c r="O4925">
        <v>0.5</v>
      </c>
      <c r="Q4925"/>
      <c r="R4925">
        <v>0.3</v>
      </c>
      <c r="S4925">
        <v>0.7</v>
      </c>
      <c r="T4925" t="s">
        <v>1659</v>
      </c>
    </row>
    <row r="4926" spans="2:20" hidden="1" x14ac:dyDescent="0.45">
      <c r="B4926" s="29" t="s">
        <v>24</v>
      </c>
      <c r="C4926" s="29" t="s">
        <v>3124</v>
      </c>
      <c r="F4926" t="s">
        <v>1669</v>
      </c>
      <c r="G4926" t="s">
        <v>1670</v>
      </c>
      <c r="H4926" t="s">
        <v>243</v>
      </c>
      <c r="I4926" t="s">
        <v>1403</v>
      </c>
      <c r="J4926" t="s">
        <v>1676</v>
      </c>
      <c r="K4926" t="s">
        <v>228</v>
      </c>
      <c r="L4926" t="s">
        <v>1674</v>
      </c>
      <c r="N4926" t="s">
        <v>261</v>
      </c>
      <c r="O4926">
        <v>0.95</v>
      </c>
      <c r="Q4926"/>
      <c r="R4926">
        <v>0.9</v>
      </c>
      <c r="S4926">
        <v>1</v>
      </c>
      <c r="T4926" t="s">
        <v>1642</v>
      </c>
    </row>
    <row r="4927" spans="2:20" hidden="1" x14ac:dyDescent="0.45">
      <c r="B4927" s="29" t="s">
        <v>24</v>
      </c>
      <c r="C4927" s="29" t="s">
        <v>3124</v>
      </c>
      <c r="F4927" t="s">
        <v>1669</v>
      </c>
      <c r="G4927" t="s">
        <v>1670</v>
      </c>
      <c r="H4927" t="s">
        <v>268</v>
      </c>
      <c r="I4927" t="s">
        <v>1403</v>
      </c>
      <c r="K4927" t="s">
        <v>228</v>
      </c>
      <c r="L4927" t="s">
        <v>2283</v>
      </c>
      <c r="N4927" t="s">
        <v>261</v>
      </c>
      <c r="O4927">
        <v>0.88</v>
      </c>
      <c r="Q4927"/>
      <c r="R4927">
        <v>0.84</v>
      </c>
      <c r="S4927">
        <v>0.93</v>
      </c>
      <c r="T4927" t="s">
        <v>1659</v>
      </c>
    </row>
    <row r="4928" spans="2:20" ht="42.75" hidden="1" x14ac:dyDescent="0.45">
      <c r="B4928" s="29" t="s">
        <v>24</v>
      </c>
      <c r="C4928" s="29" t="s">
        <v>3124</v>
      </c>
      <c r="F4928" t="s">
        <v>1669</v>
      </c>
      <c r="G4928" t="s">
        <v>1670</v>
      </c>
      <c r="H4928" t="s">
        <v>1234</v>
      </c>
      <c r="I4928" t="s">
        <v>1403</v>
      </c>
      <c r="K4928" t="s">
        <v>228</v>
      </c>
      <c r="L4928" s="20" t="s">
        <v>2284</v>
      </c>
      <c r="N4928" t="s">
        <v>261</v>
      </c>
      <c r="O4928">
        <v>0.3</v>
      </c>
      <c r="Q4928"/>
      <c r="R4928">
        <v>0</v>
      </c>
      <c r="S4928">
        <v>0.6</v>
      </c>
      <c r="T4928" t="s">
        <v>1659</v>
      </c>
    </row>
    <row r="4929" spans="2:20" hidden="1" x14ac:dyDescent="0.45">
      <c r="B4929" s="29" t="s">
        <v>24</v>
      </c>
      <c r="C4929" s="29" t="s">
        <v>3124</v>
      </c>
      <c r="F4929" t="s">
        <v>1669</v>
      </c>
      <c r="G4929" t="s">
        <v>1670</v>
      </c>
      <c r="H4929" t="s">
        <v>251</v>
      </c>
      <c r="I4929" t="s">
        <v>1403</v>
      </c>
      <c r="K4929" t="s">
        <v>228</v>
      </c>
      <c r="L4929" t="s">
        <v>2285</v>
      </c>
      <c r="N4929" t="s">
        <v>261</v>
      </c>
      <c r="O4929">
        <v>0.5</v>
      </c>
      <c r="Q4929"/>
      <c r="R4929">
        <v>0.3</v>
      </c>
      <c r="S4929">
        <v>0.7</v>
      </c>
      <c r="T4929" t="s">
        <v>1659</v>
      </c>
    </row>
    <row r="4930" spans="2:20" hidden="1" x14ac:dyDescent="0.45">
      <c r="B4930" s="29" t="s">
        <v>24</v>
      </c>
      <c r="C4930" s="29" t="s">
        <v>3124</v>
      </c>
      <c r="F4930" t="s">
        <v>1669</v>
      </c>
      <c r="G4930" t="s">
        <v>1670</v>
      </c>
      <c r="H4930" t="s">
        <v>1234</v>
      </c>
      <c r="I4930" t="s">
        <v>1403</v>
      </c>
      <c r="K4930" t="s">
        <v>228</v>
      </c>
      <c r="L4930" t="s">
        <v>2269</v>
      </c>
      <c r="N4930" t="s">
        <v>261</v>
      </c>
      <c r="O4930">
        <v>0.75</v>
      </c>
      <c r="Q4930"/>
      <c r="R4930">
        <v>0.65</v>
      </c>
      <c r="S4930">
        <v>0.85</v>
      </c>
      <c r="T4930" t="s">
        <v>1659</v>
      </c>
    </row>
    <row r="4931" spans="2:20" hidden="1" x14ac:dyDescent="0.45">
      <c r="B4931" s="29" t="s">
        <v>24</v>
      </c>
      <c r="C4931" s="29" t="s">
        <v>3124</v>
      </c>
      <c r="F4931" t="s">
        <v>1669</v>
      </c>
      <c r="G4931" t="s">
        <v>1670</v>
      </c>
      <c r="H4931" t="s">
        <v>255</v>
      </c>
      <c r="I4931" t="s">
        <v>1403</v>
      </c>
      <c r="K4931" t="s">
        <v>228</v>
      </c>
      <c r="L4931" t="s">
        <v>2286</v>
      </c>
      <c r="N4931" t="s">
        <v>261</v>
      </c>
      <c r="O4931">
        <v>0.34300000000000003</v>
      </c>
      <c r="Q4931"/>
      <c r="R4931">
        <v>0.2</v>
      </c>
      <c r="S4931">
        <v>0.7</v>
      </c>
      <c r="T4931" t="s">
        <v>2287</v>
      </c>
    </row>
    <row r="4932" spans="2:20" hidden="1" x14ac:dyDescent="0.45">
      <c r="B4932" s="29" t="s">
        <v>24</v>
      </c>
      <c r="C4932" s="29" t="s">
        <v>3124</v>
      </c>
      <c r="F4932" t="s">
        <v>1669</v>
      </c>
      <c r="G4932" t="s">
        <v>1670</v>
      </c>
      <c r="H4932" t="s">
        <v>255</v>
      </c>
      <c r="I4932" t="s">
        <v>1403</v>
      </c>
      <c r="K4932" t="s">
        <v>228</v>
      </c>
      <c r="L4932" t="s">
        <v>2288</v>
      </c>
      <c r="N4932" t="s">
        <v>261</v>
      </c>
      <c r="O4932">
        <v>0.15</v>
      </c>
      <c r="Q4932"/>
      <c r="R4932">
        <v>0.1</v>
      </c>
      <c r="S4932">
        <v>0.3</v>
      </c>
      <c r="T4932" t="s">
        <v>2287</v>
      </c>
    </row>
    <row r="4933" spans="2:20" hidden="1" x14ac:dyDescent="0.45">
      <c r="B4933" s="29" t="s">
        <v>24</v>
      </c>
      <c r="C4933" s="29" t="s">
        <v>3124</v>
      </c>
      <c r="F4933" t="s">
        <v>1669</v>
      </c>
      <c r="G4933" t="s">
        <v>1670</v>
      </c>
      <c r="H4933" t="s">
        <v>255</v>
      </c>
      <c r="I4933" t="s">
        <v>1403</v>
      </c>
      <c r="K4933" t="s">
        <v>228</v>
      </c>
      <c r="L4933" t="s">
        <v>2289</v>
      </c>
      <c r="N4933" t="s">
        <v>261</v>
      </c>
      <c r="O4933">
        <v>0.442</v>
      </c>
      <c r="Q4933"/>
      <c r="R4933">
        <v>0.2</v>
      </c>
      <c r="S4933">
        <v>0.8</v>
      </c>
      <c r="T4933" t="s">
        <v>2287</v>
      </c>
    </row>
    <row r="4934" spans="2:20" hidden="1" x14ac:dyDescent="0.45">
      <c r="C4934" s="29" t="s">
        <v>3124</v>
      </c>
      <c r="F4934" t="s">
        <v>1669</v>
      </c>
      <c r="G4934" t="s">
        <v>1670</v>
      </c>
      <c r="H4934" t="s">
        <v>296</v>
      </c>
      <c r="I4934" t="s">
        <v>225</v>
      </c>
      <c r="J4934" t="s">
        <v>1676</v>
      </c>
      <c r="K4934" t="s">
        <v>228</v>
      </c>
      <c r="N4934" t="s">
        <v>2290</v>
      </c>
      <c r="O4934">
        <v>2.5499999999999998</v>
      </c>
      <c r="P4934" t="s">
        <v>1644</v>
      </c>
      <c r="Q4934"/>
      <c r="R4934">
        <v>1</v>
      </c>
      <c r="S4934">
        <v>10</v>
      </c>
      <c r="T4934" t="s">
        <v>1254</v>
      </c>
    </row>
    <row r="4935" spans="2:20" hidden="1" x14ac:dyDescent="0.45">
      <c r="B4935" s="29" t="s">
        <v>24</v>
      </c>
      <c r="C4935" s="29" t="s">
        <v>3124</v>
      </c>
      <c r="F4935" t="s">
        <v>1669</v>
      </c>
      <c r="G4935" t="s">
        <v>1670</v>
      </c>
      <c r="H4935" t="s">
        <v>286</v>
      </c>
      <c r="I4935" t="s">
        <v>225</v>
      </c>
      <c r="K4935" t="s">
        <v>228</v>
      </c>
      <c r="N4935" t="s">
        <v>261</v>
      </c>
      <c r="O4935">
        <v>50</v>
      </c>
      <c r="P4935" t="s">
        <v>2291</v>
      </c>
      <c r="Q4935"/>
      <c r="R4935">
        <v>10</v>
      </c>
      <c r="S4935">
        <v>100</v>
      </c>
      <c r="T4935" t="s">
        <v>2292</v>
      </c>
    </row>
    <row r="4936" spans="2:20" hidden="1" x14ac:dyDescent="0.45">
      <c r="B4936" s="29" t="s">
        <v>24</v>
      </c>
      <c r="C4936" s="29" t="s">
        <v>3124</v>
      </c>
      <c r="F4936" t="s">
        <v>1669</v>
      </c>
      <c r="G4936" t="s">
        <v>1670</v>
      </c>
      <c r="H4936" t="s">
        <v>1251</v>
      </c>
      <c r="I4936" t="s">
        <v>225</v>
      </c>
      <c r="K4936" t="s">
        <v>228</v>
      </c>
      <c r="N4936" t="s">
        <v>261</v>
      </c>
      <c r="O4936">
        <v>27200</v>
      </c>
      <c r="P4936" t="s">
        <v>1644</v>
      </c>
      <c r="Q4936"/>
      <c r="R4936">
        <v>10000</v>
      </c>
      <c r="S4936">
        <v>100000</v>
      </c>
      <c r="T4936" t="s">
        <v>1672</v>
      </c>
    </row>
    <row r="4937" spans="2:20" hidden="1" x14ac:dyDescent="0.45">
      <c r="C4937" s="29" t="s">
        <v>3124</v>
      </c>
      <c r="F4937" t="s">
        <v>1669</v>
      </c>
      <c r="G4937" t="s">
        <v>1670</v>
      </c>
      <c r="H4937" t="s">
        <v>1251</v>
      </c>
      <c r="I4937" t="s">
        <v>225</v>
      </c>
      <c r="K4937" t="s">
        <v>228</v>
      </c>
      <c r="N4937" t="s">
        <v>236</v>
      </c>
      <c r="O4937">
        <v>400</v>
      </c>
      <c r="P4937" t="s">
        <v>1644</v>
      </c>
      <c r="Q4937"/>
      <c r="R4937">
        <v>100</v>
      </c>
      <c r="S4937">
        <v>1000</v>
      </c>
      <c r="T4937" t="s">
        <v>1191</v>
      </c>
    </row>
    <row r="4938" spans="2:20" hidden="1" x14ac:dyDescent="0.45">
      <c r="C4938" s="29" t="s">
        <v>3124</v>
      </c>
      <c r="F4938" t="s">
        <v>1669</v>
      </c>
      <c r="G4938" t="s">
        <v>1670</v>
      </c>
      <c r="H4938" t="s">
        <v>301</v>
      </c>
      <c r="I4938" t="s">
        <v>225</v>
      </c>
      <c r="J4938" t="s">
        <v>1673</v>
      </c>
      <c r="K4938" t="s">
        <v>228</v>
      </c>
      <c r="N4938" t="s">
        <v>236</v>
      </c>
      <c r="O4938">
        <v>3300</v>
      </c>
      <c r="P4938" t="s">
        <v>1644</v>
      </c>
      <c r="Q4938"/>
      <c r="R4938">
        <v>300</v>
      </c>
      <c r="S4938">
        <v>30000</v>
      </c>
      <c r="T4938" t="s">
        <v>1677</v>
      </c>
    </row>
    <row r="4939" spans="2:20" hidden="1" x14ac:dyDescent="0.45">
      <c r="C4939" s="29" t="s">
        <v>3124</v>
      </c>
      <c r="F4939" t="s">
        <v>1669</v>
      </c>
      <c r="G4939" t="s">
        <v>1670</v>
      </c>
      <c r="H4939" t="s">
        <v>301</v>
      </c>
      <c r="I4939" t="s">
        <v>225</v>
      </c>
      <c r="J4939" t="s">
        <v>1673</v>
      </c>
      <c r="K4939" t="s">
        <v>228</v>
      </c>
      <c r="N4939" t="s">
        <v>303</v>
      </c>
      <c r="O4939">
        <v>5.0000000000000001E-4</v>
      </c>
      <c r="P4939" t="s">
        <v>1644</v>
      </c>
      <c r="Q4939"/>
      <c r="R4939">
        <v>2.0000000000000001E-4</v>
      </c>
      <c r="S4939">
        <v>2E-3</v>
      </c>
      <c r="T4939" t="s">
        <v>1191</v>
      </c>
    </row>
    <row r="4940" spans="2:20" hidden="1" x14ac:dyDescent="0.45">
      <c r="B4940" s="29" t="s">
        <v>24</v>
      </c>
      <c r="C4940" s="29" t="s">
        <v>3124</v>
      </c>
      <c r="F4940" t="s">
        <v>1678</v>
      </c>
      <c r="G4940" t="s">
        <v>1679</v>
      </c>
      <c r="H4940" t="s">
        <v>293</v>
      </c>
      <c r="I4940" t="s">
        <v>1403</v>
      </c>
      <c r="J4940" t="s">
        <v>2293</v>
      </c>
      <c r="K4940" t="s">
        <v>228</v>
      </c>
      <c r="L4940" t="s">
        <v>2294</v>
      </c>
      <c r="N4940" t="s">
        <v>261</v>
      </c>
      <c r="O4940">
        <v>0.76</v>
      </c>
      <c r="Q4940"/>
      <c r="R4940">
        <v>0.7</v>
      </c>
      <c r="S4940">
        <v>0.8</v>
      </c>
      <c r="T4940" t="s">
        <v>1659</v>
      </c>
    </row>
    <row r="4941" spans="2:20" hidden="1" x14ac:dyDescent="0.45">
      <c r="B4941" s="29" t="s">
        <v>24</v>
      </c>
      <c r="C4941" s="29" t="s">
        <v>3124</v>
      </c>
      <c r="F4941" t="s">
        <v>1678</v>
      </c>
      <c r="G4941" t="s">
        <v>1679</v>
      </c>
      <c r="H4941" t="s">
        <v>293</v>
      </c>
      <c r="I4941" t="s">
        <v>1403</v>
      </c>
      <c r="J4941" t="s">
        <v>2293</v>
      </c>
      <c r="K4941" t="s">
        <v>228</v>
      </c>
      <c r="L4941" t="s">
        <v>2295</v>
      </c>
      <c r="N4941" t="s">
        <v>261</v>
      </c>
      <c r="O4941">
        <v>0.6</v>
      </c>
      <c r="Q4941"/>
      <c r="R4941">
        <v>0.5</v>
      </c>
      <c r="S4941">
        <v>0.7</v>
      </c>
      <c r="T4941" t="s">
        <v>1659</v>
      </c>
    </row>
    <row r="4942" spans="2:20" ht="57" hidden="1" x14ac:dyDescent="0.45">
      <c r="B4942" s="29" t="s">
        <v>24</v>
      </c>
      <c r="C4942" s="29" t="s">
        <v>3124</v>
      </c>
      <c r="F4942" t="s">
        <v>1678</v>
      </c>
      <c r="G4942" t="s">
        <v>1679</v>
      </c>
      <c r="H4942" t="s">
        <v>284</v>
      </c>
      <c r="I4942" t="s">
        <v>1403</v>
      </c>
      <c r="J4942" t="s">
        <v>1682</v>
      </c>
      <c r="K4942" t="s">
        <v>228</v>
      </c>
      <c r="L4942" s="20" t="s">
        <v>2296</v>
      </c>
      <c r="N4942" t="s">
        <v>261</v>
      </c>
      <c r="O4942">
        <v>0.3</v>
      </c>
      <c r="Q4942"/>
      <c r="R4942">
        <v>0.2</v>
      </c>
      <c r="S4942">
        <v>0.4</v>
      </c>
      <c r="T4942" t="s">
        <v>1659</v>
      </c>
    </row>
    <row r="4943" spans="2:20" hidden="1" x14ac:dyDescent="0.45">
      <c r="B4943" s="29" t="s">
        <v>24</v>
      </c>
      <c r="C4943" s="29" t="s">
        <v>3124</v>
      </c>
      <c r="F4943" t="s">
        <v>1688</v>
      </c>
      <c r="H4943" t="s">
        <v>306</v>
      </c>
      <c r="I4943" t="s">
        <v>225</v>
      </c>
      <c r="J4943" t="s">
        <v>117</v>
      </c>
      <c r="K4943" t="s">
        <v>228</v>
      </c>
      <c r="M4943" t="s">
        <v>1588</v>
      </c>
      <c r="N4943" t="s">
        <v>261</v>
      </c>
      <c r="O4943">
        <v>342</v>
      </c>
      <c r="P4943" t="s">
        <v>1613</v>
      </c>
      <c r="Q4943"/>
      <c r="R4943">
        <v>100</v>
      </c>
      <c r="S4943">
        <v>700</v>
      </c>
      <c r="T4943" t="s">
        <v>2297</v>
      </c>
    </row>
    <row r="4944" spans="2:20" hidden="1" x14ac:dyDescent="0.45">
      <c r="B4944" s="29" t="s">
        <v>27</v>
      </c>
      <c r="C4944" s="29" t="s">
        <v>3124</v>
      </c>
      <c r="F4944" t="s">
        <v>1688</v>
      </c>
      <c r="H4944" t="s">
        <v>281</v>
      </c>
      <c r="I4944" t="s">
        <v>225</v>
      </c>
      <c r="J4944" t="s">
        <v>1689</v>
      </c>
      <c r="K4944" t="s">
        <v>228</v>
      </c>
      <c r="M4944" t="s">
        <v>1690</v>
      </c>
      <c r="N4944" t="s">
        <v>27</v>
      </c>
      <c r="O4944">
        <v>0.9</v>
      </c>
      <c r="P4944" t="s">
        <v>1691</v>
      </c>
      <c r="Q4944"/>
      <c r="R4944">
        <v>0.1</v>
      </c>
      <c r="S4944">
        <v>9</v>
      </c>
      <c r="T4944" t="s">
        <v>1692</v>
      </c>
    </row>
    <row r="4945" spans="2:20" hidden="1" x14ac:dyDescent="0.45">
      <c r="B4945" s="29" t="s">
        <v>24</v>
      </c>
      <c r="C4945" s="29" t="s">
        <v>3124</v>
      </c>
      <c r="F4945" t="s">
        <v>1693</v>
      </c>
      <c r="G4945" t="s">
        <v>1694</v>
      </c>
      <c r="H4945" t="s">
        <v>274</v>
      </c>
      <c r="I4945" t="s">
        <v>225</v>
      </c>
      <c r="J4945" t="s">
        <v>2298</v>
      </c>
      <c r="K4945" t="s">
        <v>228</v>
      </c>
      <c r="M4945" t="s">
        <v>1588</v>
      </c>
      <c r="N4945" t="s">
        <v>261</v>
      </c>
      <c r="O4945">
        <v>945</v>
      </c>
      <c r="P4945" t="s">
        <v>2299</v>
      </c>
      <c r="Q4945"/>
      <c r="R4945">
        <v>900</v>
      </c>
      <c r="S4945">
        <v>1000</v>
      </c>
      <c r="T4945" t="s">
        <v>2300</v>
      </c>
    </row>
    <row r="4946" spans="2:20" hidden="1" x14ac:dyDescent="0.45">
      <c r="B4946" s="29" t="s">
        <v>24</v>
      </c>
      <c r="C4946" s="29" t="s">
        <v>3124</v>
      </c>
      <c r="F4946" t="s">
        <v>1693</v>
      </c>
      <c r="G4946" t="s">
        <v>1694</v>
      </c>
      <c r="H4946" t="s">
        <v>296</v>
      </c>
      <c r="I4946" t="s">
        <v>225</v>
      </c>
      <c r="J4946" t="s">
        <v>2301</v>
      </c>
      <c r="K4946" t="s">
        <v>228</v>
      </c>
      <c r="M4946" t="s">
        <v>1588</v>
      </c>
      <c r="N4946" t="s">
        <v>261</v>
      </c>
      <c r="O4946">
        <v>950</v>
      </c>
      <c r="P4946" t="s">
        <v>1620</v>
      </c>
      <c r="Q4946"/>
      <c r="R4946">
        <v>900</v>
      </c>
      <c r="S4946">
        <v>1000</v>
      </c>
      <c r="T4946" t="s">
        <v>2302</v>
      </c>
    </row>
    <row r="4947" spans="2:20" hidden="1" x14ac:dyDescent="0.45">
      <c r="B4947" s="29" t="s">
        <v>24</v>
      </c>
      <c r="C4947" s="29" t="s">
        <v>3124</v>
      </c>
      <c r="F4947" t="s">
        <v>1693</v>
      </c>
      <c r="G4947" t="s">
        <v>1694</v>
      </c>
      <c r="H4947" t="s">
        <v>301</v>
      </c>
      <c r="I4947" t="s">
        <v>225</v>
      </c>
      <c r="J4947" t="s">
        <v>2303</v>
      </c>
      <c r="K4947" t="s">
        <v>228</v>
      </c>
      <c r="M4947" t="s">
        <v>1588</v>
      </c>
      <c r="N4947" t="s">
        <v>261</v>
      </c>
      <c r="O4947">
        <v>1</v>
      </c>
      <c r="P4947" t="s">
        <v>2304</v>
      </c>
      <c r="Q4947"/>
      <c r="R4947">
        <v>0.1</v>
      </c>
      <c r="S4947">
        <v>10</v>
      </c>
      <c r="T4947" t="s">
        <v>2305</v>
      </c>
    </row>
    <row r="4948" spans="2:20" hidden="1" x14ac:dyDescent="0.45">
      <c r="C4948" s="29" t="s">
        <v>3124</v>
      </c>
      <c r="F4948" t="s">
        <v>1693</v>
      </c>
      <c r="G4948" t="s">
        <v>1694</v>
      </c>
      <c r="H4948" t="s">
        <v>281</v>
      </c>
      <c r="I4948" t="s">
        <v>225</v>
      </c>
      <c r="J4948" t="s">
        <v>1689</v>
      </c>
      <c r="K4948" t="s">
        <v>228</v>
      </c>
      <c r="M4948" t="s">
        <v>1690</v>
      </c>
      <c r="N4948" t="s">
        <v>236</v>
      </c>
      <c r="O4948">
        <v>1.1000000000000001</v>
      </c>
      <c r="P4948" t="s">
        <v>1691</v>
      </c>
      <c r="Q4948"/>
      <c r="R4948">
        <v>0.1</v>
      </c>
      <c r="S4948">
        <v>10</v>
      </c>
      <c r="T4948" t="s">
        <v>1692</v>
      </c>
    </row>
    <row r="4949" spans="2:20" hidden="1" x14ac:dyDescent="0.45">
      <c r="B4949" s="29" t="s">
        <v>24</v>
      </c>
      <c r="C4949" s="29" t="s">
        <v>3124</v>
      </c>
      <c r="F4949" t="s">
        <v>1693</v>
      </c>
      <c r="G4949" t="s">
        <v>1694</v>
      </c>
      <c r="H4949" t="s">
        <v>286</v>
      </c>
      <c r="I4949" t="s">
        <v>225</v>
      </c>
      <c r="J4949" t="s">
        <v>1698</v>
      </c>
      <c r="K4949" t="s">
        <v>228</v>
      </c>
      <c r="M4949" t="s">
        <v>1588</v>
      </c>
      <c r="N4949" t="s">
        <v>261</v>
      </c>
      <c r="O4949">
        <v>250</v>
      </c>
      <c r="P4949" t="s">
        <v>1620</v>
      </c>
      <c r="Q4949"/>
      <c r="R4949">
        <v>100</v>
      </c>
      <c r="S4949">
        <v>500</v>
      </c>
      <c r="T4949" t="s">
        <v>1699</v>
      </c>
    </row>
    <row r="4950" spans="2:20" ht="42.75" hidden="1" x14ac:dyDescent="0.45">
      <c r="B4950" s="29" t="s">
        <v>24</v>
      </c>
      <c r="C4950" s="29" t="s">
        <v>3124</v>
      </c>
      <c r="F4950" t="s">
        <v>1693</v>
      </c>
      <c r="G4950" t="s">
        <v>1694</v>
      </c>
      <c r="H4950" t="s">
        <v>1221</v>
      </c>
      <c r="I4950" t="s">
        <v>1403</v>
      </c>
      <c r="J4950" t="s">
        <v>1695</v>
      </c>
      <c r="K4950" t="s">
        <v>228</v>
      </c>
      <c r="L4950" s="20" t="s">
        <v>2306</v>
      </c>
      <c r="M4950" t="s">
        <v>1588</v>
      </c>
      <c r="N4950" t="s">
        <v>261</v>
      </c>
      <c r="O4950">
        <v>0.85</v>
      </c>
      <c r="Q4950"/>
      <c r="R4950">
        <v>0.7</v>
      </c>
      <c r="S4950">
        <v>0.95</v>
      </c>
      <c r="T4950" t="s">
        <v>1697</v>
      </c>
    </row>
    <row r="4951" spans="2:20" hidden="1" x14ac:dyDescent="0.45">
      <c r="B4951" s="29" t="s">
        <v>27</v>
      </c>
      <c r="C4951" s="29" t="s">
        <v>3124</v>
      </c>
      <c r="F4951" t="s">
        <v>1693</v>
      </c>
      <c r="G4951" t="s">
        <v>1694</v>
      </c>
      <c r="H4951" t="s">
        <v>304</v>
      </c>
      <c r="I4951" t="s">
        <v>225</v>
      </c>
      <c r="J4951" t="s">
        <v>1704</v>
      </c>
      <c r="K4951" t="s">
        <v>228</v>
      </c>
      <c r="M4951" t="s">
        <v>1588</v>
      </c>
      <c r="N4951" t="s">
        <v>27</v>
      </c>
      <c r="O4951">
        <v>99920</v>
      </c>
      <c r="P4951" t="s">
        <v>1705</v>
      </c>
      <c r="Q4951"/>
      <c r="R4951">
        <v>40000</v>
      </c>
      <c r="S4951">
        <v>160000</v>
      </c>
      <c r="T4951" t="s">
        <v>2307</v>
      </c>
    </row>
    <row r="4952" spans="2:20" hidden="1" x14ac:dyDescent="0.45">
      <c r="B4952" s="29" t="s">
        <v>24</v>
      </c>
      <c r="C4952" s="29" t="s">
        <v>3124</v>
      </c>
      <c r="F4952" t="s">
        <v>1693</v>
      </c>
      <c r="G4952" t="s">
        <v>1694</v>
      </c>
      <c r="H4952" t="s">
        <v>231</v>
      </c>
      <c r="I4952" t="s">
        <v>225</v>
      </c>
      <c r="J4952" t="s">
        <v>1714</v>
      </c>
      <c r="K4952" t="s">
        <v>228</v>
      </c>
      <c r="M4952" t="s">
        <v>1588</v>
      </c>
      <c r="N4952" t="s">
        <v>261</v>
      </c>
      <c r="O4952">
        <v>110</v>
      </c>
      <c r="P4952" t="s">
        <v>2308</v>
      </c>
      <c r="Q4952"/>
      <c r="R4952">
        <v>50</v>
      </c>
      <c r="S4952">
        <v>250</v>
      </c>
      <c r="T4952" t="s">
        <v>2309</v>
      </c>
    </row>
    <row r="4953" spans="2:20" ht="42.75" hidden="1" x14ac:dyDescent="0.45">
      <c r="B4953" s="29" t="s">
        <v>24</v>
      </c>
      <c r="C4953" s="29" t="s">
        <v>3124</v>
      </c>
      <c r="F4953" t="s">
        <v>1693</v>
      </c>
      <c r="G4953" t="s">
        <v>1694</v>
      </c>
      <c r="H4953" t="s">
        <v>1221</v>
      </c>
      <c r="I4953" t="s">
        <v>1403</v>
      </c>
      <c r="J4953" t="s">
        <v>1695</v>
      </c>
      <c r="K4953" t="s">
        <v>228</v>
      </c>
      <c r="L4953" s="20" t="s">
        <v>2310</v>
      </c>
      <c r="M4953" t="s">
        <v>1588</v>
      </c>
      <c r="N4953" t="s">
        <v>261</v>
      </c>
      <c r="O4953">
        <v>0.85</v>
      </c>
      <c r="Q4953"/>
      <c r="R4953">
        <v>0.7</v>
      </c>
      <c r="S4953">
        <v>0.95</v>
      </c>
      <c r="T4953" t="s">
        <v>1697</v>
      </c>
    </row>
    <row r="4954" spans="2:20" hidden="1" x14ac:dyDescent="0.45">
      <c r="B4954" s="29" t="s">
        <v>24</v>
      </c>
      <c r="C4954" s="29" t="s">
        <v>3124</v>
      </c>
      <c r="F4954" t="s">
        <v>1693</v>
      </c>
      <c r="G4954" t="s">
        <v>1694</v>
      </c>
      <c r="H4954" t="s">
        <v>231</v>
      </c>
      <c r="I4954" t="s">
        <v>225</v>
      </c>
      <c r="J4954" t="s">
        <v>1714</v>
      </c>
      <c r="K4954" t="s">
        <v>228</v>
      </c>
      <c r="M4954" t="s">
        <v>1588</v>
      </c>
      <c r="N4954" t="s">
        <v>261</v>
      </c>
      <c r="O4954">
        <v>915</v>
      </c>
      <c r="P4954" t="s">
        <v>1705</v>
      </c>
      <c r="Q4954"/>
      <c r="R4954">
        <v>450</v>
      </c>
      <c r="S4954">
        <v>1800</v>
      </c>
      <c r="T4954" t="s">
        <v>2311</v>
      </c>
    </row>
    <row r="4955" spans="2:20" ht="42.75" hidden="1" x14ac:dyDescent="0.45">
      <c r="B4955" s="29" t="s">
        <v>24</v>
      </c>
      <c r="C4955" s="29" t="s">
        <v>3124</v>
      </c>
      <c r="F4955" t="s">
        <v>1693</v>
      </c>
      <c r="G4955" t="s">
        <v>1694</v>
      </c>
      <c r="H4955" t="s">
        <v>1221</v>
      </c>
      <c r="I4955" t="s">
        <v>1403</v>
      </c>
      <c r="J4955" t="s">
        <v>1695</v>
      </c>
      <c r="K4955" t="s">
        <v>228</v>
      </c>
      <c r="L4955" s="20" t="s">
        <v>2312</v>
      </c>
      <c r="M4955" t="s">
        <v>1588</v>
      </c>
      <c r="N4955" t="s">
        <v>261</v>
      </c>
      <c r="O4955">
        <v>0.62</v>
      </c>
      <c r="P4955" t="s">
        <v>2313</v>
      </c>
      <c r="Q4955"/>
      <c r="R4955">
        <v>0</v>
      </c>
      <c r="S4955">
        <v>0.75</v>
      </c>
      <c r="T4955" t="s">
        <v>1697</v>
      </c>
    </row>
    <row r="4956" spans="2:20" ht="42.75" hidden="1" x14ac:dyDescent="0.45">
      <c r="B4956" s="29" t="s">
        <v>24</v>
      </c>
      <c r="C4956" s="29" t="s">
        <v>3124</v>
      </c>
      <c r="F4956" t="s">
        <v>1693</v>
      </c>
      <c r="G4956" t="s">
        <v>1694</v>
      </c>
      <c r="H4956" t="s">
        <v>1221</v>
      </c>
      <c r="I4956" t="s">
        <v>1403</v>
      </c>
      <c r="J4956" t="s">
        <v>1695</v>
      </c>
      <c r="K4956" t="s">
        <v>228</v>
      </c>
      <c r="L4956" s="20" t="s">
        <v>2306</v>
      </c>
      <c r="M4956" t="s">
        <v>1588</v>
      </c>
      <c r="N4956" t="s">
        <v>261</v>
      </c>
      <c r="O4956">
        <v>0.85</v>
      </c>
      <c r="P4956" t="s">
        <v>2314</v>
      </c>
      <c r="Q4956"/>
      <c r="R4956">
        <v>0</v>
      </c>
      <c r="S4956">
        <v>0.95</v>
      </c>
      <c r="T4956" t="s">
        <v>1697</v>
      </c>
    </row>
    <row r="4957" spans="2:20" ht="42.75" hidden="1" x14ac:dyDescent="0.45">
      <c r="B4957" s="29" t="s">
        <v>24</v>
      </c>
      <c r="C4957" s="29" t="s">
        <v>3124</v>
      </c>
      <c r="F4957" t="s">
        <v>1693</v>
      </c>
      <c r="G4957" t="s">
        <v>1694</v>
      </c>
      <c r="H4957" t="s">
        <v>1221</v>
      </c>
      <c r="I4957" t="s">
        <v>1403</v>
      </c>
      <c r="J4957" t="s">
        <v>1695</v>
      </c>
      <c r="K4957" t="s">
        <v>228</v>
      </c>
      <c r="L4957" s="20" t="s">
        <v>2310</v>
      </c>
      <c r="M4957" t="s">
        <v>1588</v>
      </c>
      <c r="N4957" t="s">
        <v>261</v>
      </c>
      <c r="O4957">
        <v>0.85</v>
      </c>
      <c r="P4957" t="s">
        <v>2314</v>
      </c>
      <c r="Q4957"/>
      <c r="R4957">
        <v>0</v>
      </c>
      <c r="S4957">
        <v>0.95</v>
      </c>
      <c r="T4957" t="s">
        <v>1697</v>
      </c>
    </row>
    <row r="4958" spans="2:20" hidden="1" x14ac:dyDescent="0.45">
      <c r="B4958" s="29" t="s">
        <v>24</v>
      </c>
      <c r="C4958" s="29" t="s">
        <v>3124</v>
      </c>
      <c r="F4958" t="s">
        <v>1693</v>
      </c>
      <c r="G4958" t="s">
        <v>1694</v>
      </c>
      <c r="H4958" t="s">
        <v>1234</v>
      </c>
      <c r="I4958" t="s">
        <v>1403</v>
      </c>
      <c r="K4958" t="s">
        <v>228</v>
      </c>
      <c r="L4958" t="s">
        <v>2315</v>
      </c>
      <c r="N4958" t="s">
        <v>261</v>
      </c>
      <c r="O4958">
        <v>0.73</v>
      </c>
      <c r="Q4958"/>
      <c r="R4958">
        <v>0.6</v>
      </c>
      <c r="S4958">
        <v>0.8</v>
      </c>
      <c r="T4958" t="s">
        <v>1659</v>
      </c>
    </row>
    <row r="4959" spans="2:20" hidden="1" x14ac:dyDescent="0.45">
      <c r="B4959" s="29" t="s">
        <v>25</v>
      </c>
      <c r="C4959" s="29" t="s">
        <v>3124</v>
      </c>
      <c r="F4959" t="s">
        <v>1693</v>
      </c>
      <c r="G4959" t="s">
        <v>1694</v>
      </c>
      <c r="H4959" t="s">
        <v>255</v>
      </c>
      <c r="I4959" t="s">
        <v>225</v>
      </c>
      <c r="J4959" t="s">
        <v>1727</v>
      </c>
      <c r="K4959" t="s">
        <v>228</v>
      </c>
      <c r="M4959" t="s">
        <v>1588</v>
      </c>
      <c r="N4959" t="s">
        <v>25</v>
      </c>
      <c r="O4959">
        <v>55.1</v>
      </c>
      <c r="P4959" t="s">
        <v>1728</v>
      </c>
      <c r="Q4959"/>
      <c r="R4959">
        <v>53</v>
      </c>
      <c r="S4959">
        <v>57</v>
      </c>
      <c r="T4959" t="s">
        <v>1729</v>
      </c>
    </row>
    <row r="4960" spans="2:20" hidden="1" x14ac:dyDescent="0.45">
      <c r="B4960" s="29" t="s">
        <v>30</v>
      </c>
      <c r="C4960" s="29" t="s">
        <v>3124</v>
      </c>
      <c r="F4960" t="s">
        <v>1693</v>
      </c>
      <c r="G4960" t="s">
        <v>1694</v>
      </c>
      <c r="H4960" t="s">
        <v>255</v>
      </c>
      <c r="I4960" t="s">
        <v>225</v>
      </c>
      <c r="J4960" t="s">
        <v>1727</v>
      </c>
      <c r="K4960" t="s">
        <v>228</v>
      </c>
      <c r="M4960" t="s">
        <v>1588</v>
      </c>
      <c r="N4960" t="s">
        <v>30</v>
      </c>
      <c r="O4960">
        <v>0.45</v>
      </c>
      <c r="P4960" t="s">
        <v>2316</v>
      </c>
      <c r="Q4960"/>
      <c r="R4960">
        <v>3.0000000000000001E-3</v>
      </c>
      <c r="S4960">
        <v>6.7000000000000002E-3</v>
      </c>
      <c r="T4960" t="s">
        <v>2317</v>
      </c>
    </row>
    <row r="4961" spans="2:20" hidden="1" x14ac:dyDescent="0.45">
      <c r="B4961" s="29" t="s">
        <v>24</v>
      </c>
      <c r="C4961" s="29" t="s">
        <v>3124</v>
      </c>
      <c r="F4961" t="s">
        <v>1693</v>
      </c>
      <c r="G4961" t="s">
        <v>1694</v>
      </c>
      <c r="H4961" t="s">
        <v>1237</v>
      </c>
      <c r="I4961" t="s">
        <v>1403</v>
      </c>
      <c r="J4961" t="s">
        <v>1719</v>
      </c>
      <c r="K4961" t="s">
        <v>228</v>
      </c>
      <c r="L4961" t="s">
        <v>2318</v>
      </c>
      <c r="N4961" t="s">
        <v>261</v>
      </c>
      <c r="O4961">
        <v>1</v>
      </c>
      <c r="Q4961"/>
      <c r="R4961">
        <v>1</v>
      </c>
      <c r="S4961">
        <v>1</v>
      </c>
      <c r="T4961" t="s">
        <v>1659</v>
      </c>
    </row>
    <row r="4962" spans="2:20" hidden="1" x14ac:dyDescent="0.45">
      <c r="B4962" s="29" t="s">
        <v>24</v>
      </c>
      <c r="C4962" s="29" t="s">
        <v>3124</v>
      </c>
      <c r="F4962" t="s">
        <v>1693</v>
      </c>
      <c r="G4962" t="s">
        <v>1694</v>
      </c>
      <c r="H4962" t="s">
        <v>1237</v>
      </c>
      <c r="I4962" t="s">
        <v>1403</v>
      </c>
      <c r="J4962" t="s">
        <v>1719</v>
      </c>
      <c r="K4962" t="s">
        <v>228</v>
      </c>
      <c r="L4962" t="s">
        <v>2319</v>
      </c>
      <c r="N4962" t="s">
        <v>261</v>
      </c>
      <c r="O4962">
        <v>0.76</v>
      </c>
      <c r="Q4962"/>
      <c r="R4962">
        <v>0.7</v>
      </c>
      <c r="S4962">
        <v>0.8</v>
      </c>
      <c r="T4962" t="s">
        <v>1659</v>
      </c>
    </row>
    <row r="4963" spans="2:20" ht="42.75" hidden="1" x14ac:dyDescent="0.45">
      <c r="B4963" s="29" t="s">
        <v>24</v>
      </c>
      <c r="C4963" s="29" t="s">
        <v>3124</v>
      </c>
      <c r="F4963" t="s">
        <v>1693</v>
      </c>
      <c r="G4963" t="s">
        <v>1694</v>
      </c>
      <c r="H4963" t="s">
        <v>1221</v>
      </c>
      <c r="I4963" t="s">
        <v>1403</v>
      </c>
      <c r="J4963" t="s">
        <v>1695</v>
      </c>
      <c r="K4963" t="s">
        <v>228</v>
      </c>
      <c r="L4963" s="20" t="s">
        <v>2320</v>
      </c>
      <c r="M4963" t="s">
        <v>1588</v>
      </c>
      <c r="N4963" t="s">
        <v>261</v>
      </c>
      <c r="O4963">
        <v>0.48</v>
      </c>
      <c r="Q4963"/>
      <c r="R4963">
        <v>0.35</v>
      </c>
      <c r="S4963">
        <v>0.65</v>
      </c>
      <c r="T4963" t="s">
        <v>1697</v>
      </c>
    </row>
    <row r="4964" spans="2:20" hidden="1" x14ac:dyDescent="0.45">
      <c r="C4964" s="29" t="s">
        <v>3124</v>
      </c>
      <c r="F4964" t="s">
        <v>1693</v>
      </c>
      <c r="G4964" t="s">
        <v>1694</v>
      </c>
      <c r="H4964" t="s">
        <v>255</v>
      </c>
      <c r="I4964" t="s">
        <v>225</v>
      </c>
      <c r="J4964" t="s">
        <v>1727</v>
      </c>
      <c r="K4964" t="s">
        <v>228</v>
      </c>
      <c r="M4964" t="s">
        <v>1588</v>
      </c>
      <c r="N4964" t="s">
        <v>267</v>
      </c>
      <c r="O4964">
        <v>2.7</v>
      </c>
      <c r="P4964" t="s">
        <v>1731</v>
      </c>
      <c r="Q4964"/>
      <c r="R4964">
        <v>0.7</v>
      </c>
      <c r="S4964">
        <v>11</v>
      </c>
      <c r="T4964" t="s">
        <v>1732</v>
      </c>
    </row>
    <row r="4965" spans="2:20" hidden="1" x14ac:dyDescent="0.45">
      <c r="B4965" s="29" t="s">
        <v>24</v>
      </c>
      <c r="C4965" s="29" t="s">
        <v>3124</v>
      </c>
      <c r="F4965" t="s">
        <v>1693</v>
      </c>
      <c r="G4965" t="s">
        <v>1694</v>
      </c>
      <c r="H4965" t="s">
        <v>243</v>
      </c>
      <c r="I4965" t="s">
        <v>1403</v>
      </c>
      <c r="J4965" t="s">
        <v>1722</v>
      </c>
      <c r="K4965" t="s">
        <v>228</v>
      </c>
      <c r="L4965" t="s">
        <v>2321</v>
      </c>
      <c r="M4965" t="s">
        <v>1588</v>
      </c>
      <c r="N4965" t="s">
        <v>261</v>
      </c>
      <c r="O4965">
        <v>0.05</v>
      </c>
      <c r="P4965">
        <v>0</v>
      </c>
      <c r="Q4965"/>
      <c r="R4965">
        <v>0</v>
      </c>
      <c r="S4965">
        <v>0.9</v>
      </c>
      <c r="T4965" t="s">
        <v>1709</v>
      </c>
    </row>
    <row r="4966" spans="2:20" hidden="1" x14ac:dyDescent="0.45">
      <c r="C4966" s="29" t="s">
        <v>3124</v>
      </c>
      <c r="F4966" t="s">
        <v>1693</v>
      </c>
      <c r="G4966" t="s">
        <v>1694</v>
      </c>
      <c r="H4966" t="s">
        <v>255</v>
      </c>
      <c r="I4966" t="s">
        <v>225</v>
      </c>
      <c r="J4966" t="s">
        <v>1727</v>
      </c>
      <c r="K4966" t="s">
        <v>228</v>
      </c>
      <c r="M4966" t="s">
        <v>1588</v>
      </c>
      <c r="N4966" t="s">
        <v>246</v>
      </c>
      <c r="O4966">
        <v>0.1</v>
      </c>
      <c r="P4966" t="s">
        <v>2322</v>
      </c>
      <c r="Q4966"/>
      <c r="R4966">
        <v>0.05</v>
      </c>
      <c r="S4966">
        <v>0.2</v>
      </c>
      <c r="T4966" t="s">
        <v>2323</v>
      </c>
    </row>
    <row r="4967" spans="2:20" hidden="1" x14ac:dyDescent="0.45">
      <c r="C4967" s="29" t="s">
        <v>3124</v>
      </c>
      <c r="F4967" t="s">
        <v>1693</v>
      </c>
      <c r="G4967" t="s">
        <v>1694</v>
      </c>
      <c r="H4967" t="s">
        <v>304</v>
      </c>
      <c r="I4967" t="s">
        <v>225</v>
      </c>
      <c r="J4967" t="s">
        <v>1704</v>
      </c>
      <c r="K4967" t="s">
        <v>228</v>
      </c>
      <c r="M4967" t="s">
        <v>1588</v>
      </c>
      <c r="N4967" t="s">
        <v>236</v>
      </c>
      <c r="O4967">
        <v>109830</v>
      </c>
      <c r="P4967" t="s">
        <v>1705</v>
      </c>
      <c r="Q4967"/>
      <c r="R4967">
        <v>50000</v>
      </c>
      <c r="S4967">
        <v>170000</v>
      </c>
      <c r="T4967" t="s">
        <v>2307</v>
      </c>
    </row>
    <row r="4968" spans="2:20" hidden="1" x14ac:dyDescent="0.45">
      <c r="C4968" s="29" t="s">
        <v>3124</v>
      </c>
      <c r="F4968" t="s">
        <v>1693</v>
      </c>
      <c r="G4968" t="s">
        <v>1694</v>
      </c>
      <c r="H4968" t="s">
        <v>255</v>
      </c>
      <c r="I4968" t="s">
        <v>225</v>
      </c>
      <c r="J4968" t="s">
        <v>1727</v>
      </c>
      <c r="K4968" t="s">
        <v>228</v>
      </c>
      <c r="M4968" t="s">
        <v>1588</v>
      </c>
      <c r="N4968" t="s">
        <v>358</v>
      </c>
      <c r="O4968">
        <v>4.4999999999999998E-2</v>
      </c>
      <c r="P4968" t="s">
        <v>1731</v>
      </c>
      <c r="Q4968"/>
      <c r="R4968">
        <v>2.3E-2</v>
      </c>
      <c r="S4968">
        <v>0.09</v>
      </c>
      <c r="T4968" t="s">
        <v>2324</v>
      </c>
    </row>
    <row r="4969" spans="2:20" hidden="1" x14ac:dyDescent="0.45">
      <c r="C4969" s="29" t="s">
        <v>3124</v>
      </c>
      <c r="F4969" t="s">
        <v>1693</v>
      </c>
      <c r="G4969" t="s">
        <v>1694</v>
      </c>
      <c r="H4969" t="s">
        <v>255</v>
      </c>
      <c r="I4969" t="s">
        <v>225</v>
      </c>
      <c r="J4969" t="s">
        <v>1727</v>
      </c>
      <c r="K4969" t="s">
        <v>228</v>
      </c>
      <c r="M4969" t="s">
        <v>1588</v>
      </c>
      <c r="N4969" t="s">
        <v>249</v>
      </c>
      <c r="O4969">
        <v>4.4999999999999998E-2</v>
      </c>
      <c r="P4969" t="s">
        <v>1731</v>
      </c>
      <c r="Q4969"/>
      <c r="R4969">
        <v>2.3E-2</v>
      </c>
      <c r="S4969">
        <v>0.09</v>
      </c>
      <c r="T4969" t="s">
        <v>2324</v>
      </c>
    </row>
    <row r="4970" spans="2:20" hidden="1" x14ac:dyDescent="0.45">
      <c r="C4970" s="29" t="s">
        <v>3124</v>
      </c>
      <c r="F4970" t="s">
        <v>1693</v>
      </c>
      <c r="G4970" t="s">
        <v>1694</v>
      </c>
      <c r="H4970" t="s">
        <v>255</v>
      </c>
      <c r="I4970" t="s">
        <v>225</v>
      </c>
      <c r="J4970" t="s">
        <v>1727</v>
      </c>
      <c r="K4970" t="s">
        <v>228</v>
      </c>
      <c r="M4970" t="s">
        <v>1588</v>
      </c>
      <c r="N4970" t="s">
        <v>279</v>
      </c>
      <c r="O4970">
        <v>2.7</v>
      </c>
      <c r="P4970" t="s">
        <v>1731</v>
      </c>
      <c r="Q4970"/>
      <c r="R4970">
        <v>0.7</v>
      </c>
      <c r="S4970">
        <v>11</v>
      </c>
      <c r="T4970" t="s">
        <v>1732</v>
      </c>
    </row>
    <row r="4971" spans="2:20" hidden="1" x14ac:dyDescent="0.45">
      <c r="B4971" s="29" t="s">
        <v>24</v>
      </c>
      <c r="C4971" s="29" t="s">
        <v>3124</v>
      </c>
      <c r="F4971" t="s">
        <v>1733</v>
      </c>
      <c r="G4971" t="s">
        <v>1734</v>
      </c>
      <c r="H4971" t="s">
        <v>289</v>
      </c>
      <c r="I4971" t="s">
        <v>225</v>
      </c>
      <c r="J4971" t="s">
        <v>1735</v>
      </c>
      <c r="K4971" t="s">
        <v>228</v>
      </c>
      <c r="N4971" t="s">
        <v>261</v>
      </c>
      <c r="O4971">
        <v>0.2</v>
      </c>
      <c r="P4971" t="s">
        <v>1739</v>
      </c>
      <c r="Q4971"/>
      <c r="R4971">
        <v>0.1</v>
      </c>
      <c r="S4971">
        <v>0.4</v>
      </c>
      <c r="T4971" t="s">
        <v>357</v>
      </c>
    </row>
    <row r="4972" spans="2:20" hidden="1" x14ac:dyDescent="0.45">
      <c r="B4972" s="29" t="s">
        <v>24</v>
      </c>
      <c r="C4972" s="29" t="s">
        <v>3124</v>
      </c>
      <c r="F4972" t="s">
        <v>1733</v>
      </c>
      <c r="G4972" t="s">
        <v>1734</v>
      </c>
      <c r="H4972" t="s">
        <v>281</v>
      </c>
      <c r="I4972" t="s">
        <v>225</v>
      </c>
      <c r="K4972" t="s">
        <v>228</v>
      </c>
      <c r="N4972" t="s">
        <v>261</v>
      </c>
      <c r="O4972">
        <v>0.05</v>
      </c>
      <c r="P4972" t="s">
        <v>1736</v>
      </c>
      <c r="Q4972"/>
      <c r="R4972">
        <v>4.0000000000000001E-3</v>
      </c>
      <c r="S4972">
        <v>0.14000000000000001</v>
      </c>
      <c r="T4972" t="s">
        <v>2325</v>
      </c>
    </row>
    <row r="4973" spans="2:20" hidden="1" x14ac:dyDescent="0.45">
      <c r="B4973" s="29" t="s">
        <v>24</v>
      </c>
      <c r="C4973" s="29" t="s">
        <v>3124</v>
      </c>
      <c r="F4973" t="s">
        <v>1740</v>
      </c>
      <c r="G4973" t="s">
        <v>1741</v>
      </c>
      <c r="H4973" t="s">
        <v>268</v>
      </c>
      <c r="I4973" t="s">
        <v>225</v>
      </c>
      <c r="J4973" t="s">
        <v>2326</v>
      </c>
      <c r="K4973" t="s">
        <v>228</v>
      </c>
      <c r="N4973" t="s">
        <v>261</v>
      </c>
      <c r="O4973">
        <v>3</v>
      </c>
      <c r="P4973" t="s">
        <v>1743</v>
      </c>
      <c r="Q4973"/>
      <c r="R4973">
        <v>1</v>
      </c>
      <c r="S4973">
        <v>9</v>
      </c>
      <c r="T4973" t="s">
        <v>1744</v>
      </c>
    </row>
    <row r="4974" spans="2:20" hidden="1" x14ac:dyDescent="0.45">
      <c r="B4974" s="29" t="s">
        <v>24</v>
      </c>
      <c r="C4974" s="29" t="s">
        <v>3124</v>
      </c>
      <c r="F4974" t="s">
        <v>1740</v>
      </c>
      <c r="G4974" t="s">
        <v>1741</v>
      </c>
      <c r="H4974" t="s">
        <v>439</v>
      </c>
      <c r="I4974" t="s">
        <v>225</v>
      </c>
      <c r="J4974" t="s">
        <v>2327</v>
      </c>
      <c r="K4974" t="s">
        <v>228</v>
      </c>
      <c r="N4974" t="s">
        <v>261</v>
      </c>
      <c r="O4974">
        <v>15</v>
      </c>
      <c r="P4974" t="s">
        <v>2328</v>
      </c>
      <c r="Q4974"/>
      <c r="R4974">
        <v>7.5</v>
      </c>
      <c r="S4974">
        <v>30</v>
      </c>
      <c r="T4974" t="s">
        <v>1191</v>
      </c>
    </row>
    <row r="4975" spans="2:20" ht="28.5" hidden="1" x14ac:dyDescent="0.45">
      <c r="B4975" s="29" t="s">
        <v>24</v>
      </c>
      <c r="C4975" s="29" t="s">
        <v>3124</v>
      </c>
      <c r="F4975" t="s">
        <v>1740</v>
      </c>
      <c r="G4975" t="s">
        <v>1741</v>
      </c>
      <c r="H4975" t="s">
        <v>255</v>
      </c>
      <c r="I4975" t="s">
        <v>225</v>
      </c>
      <c r="J4975" s="20" t="s">
        <v>2329</v>
      </c>
      <c r="K4975" t="s">
        <v>228</v>
      </c>
      <c r="N4975" t="s">
        <v>261</v>
      </c>
      <c r="O4975">
        <v>2</v>
      </c>
      <c r="P4975" t="s">
        <v>1743</v>
      </c>
      <c r="Q4975"/>
      <c r="R4975">
        <v>0.7</v>
      </c>
      <c r="S4975">
        <v>6</v>
      </c>
      <c r="T4975" t="s">
        <v>1744</v>
      </c>
    </row>
    <row r="4976" spans="2:20" hidden="1" x14ac:dyDescent="0.45">
      <c r="B4976" s="29" t="s">
        <v>24</v>
      </c>
      <c r="C4976" s="29" t="s">
        <v>3124</v>
      </c>
      <c r="F4976" t="s">
        <v>1740</v>
      </c>
      <c r="G4976" t="s">
        <v>1741</v>
      </c>
      <c r="H4976" t="s">
        <v>281</v>
      </c>
      <c r="I4976" t="s">
        <v>225</v>
      </c>
      <c r="J4976" t="s">
        <v>2330</v>
      </c>
      <c r="K4976" t="s">
        <v>228</v>
      </c>
      <c r="N4976" t="s">
        <v>261</v>
      </c>
      <c r="O4976">
        <v>1.3</v>
      </c>
      <c r="P4976" t="s">
        <v>2331</v>
      </c>
      <c r="Q4976"/>
      <c r="R4976">
        <v>0.13</v>
      </c>
      <c r="S4976">
        <v>13</v>
      </c>
      <c r="T4976" t="s">
        <v>2332</v>
      </c>
    </row>
    <row r="4977" spans="2:20" hidden="1" x14ac:dyDescent="0.45">
      <c r="B4977" s="29" t="s">
        <v>24</v>
      </c>
      <c r="C4977" s="29" t="s">
        <v>3124</v>
      </c>
      <c r="F4977" t="s">
        <v>1740</v>
      </c>
      <c r="G4977" t="s">
        <v>1741</v>
      </c>
      <c r="H4977" t="s">
        <v>281</v>
      </c>
      <c r="I4977" t="s">
        <v>225</v>
      </c>
      <c r="J4977" t="s">
        <v>2330</v>
      </c>
      <c r="K4977" t="s">
        <v>228</v>
      </c>
      <c r="N4977" t="s">
        <v>261</v>
      </c>
      <c r="O4977">
        <v>1.3</v>
      </c>
      <c r="P4977" t="s">
        <v>2331</v>
      </c>
      <c r="Q4977"/>
      <c r="R4977">
        <v>0.13</v>
      </c>
      <c r="S4977">
        <v>13</v>
      </c>
      <c r="T4977" t="s">
        <v>2332</v>
      </c>
    </row>
    <row r="4978" spans="2:20" hidden="1" x14ac:dyDescent="0.45">
      <c r="B4978" s="29" t="s">
        <v>24</v>
      </c>
      <c r="C4978" s="29" t="s">
        <v>3124</v>
      </c>
      <c r="F4978" t="s">
        <v>1740</v>
      </c>
      <c r="G4978" t="s">
        <v>1741</v>
      </c>
      <c r="H4978" t="s">
        <v>274</v>
      </c>
      <c r="I4978" t="s">
        <v>225</v>
      </c>
      <c r="J4978" t="s">
        <v>2333</v>
      </c>
      <c r="K4978" t="s">
        <v>228</v>
      </c>
      <c r="N4978" t="s">
        <v>261</v>
      </c>
      <c r="O4978">
        <v>7.8</v>
      </c>
      <c r="P4978" t="s">
        <v>2334</v>
      </c>
      <c r="Q4978"/>
      <c r="R4978">
        <v>2.8</v>
      </c>
      <c r="S4978">
        <v>22</v>
      </c>
      <c r="T4978" t="s">
        <v>2335</v>
      </c>
    </row>
    <row r="4979" spans="2:20" hidden="1" x14ac:dyDescent="0.45">
      <c r="B4979" s="29" t="s">
        <v>24</v>
      </c>
      <c r="C4979" s="29" t="s">
        <v>3124</v>
      </c>
      <c r="F4979" t="s">
        <v>1740</v>
      </c>
      <c r="G4979" t="s">
        <v>1741</v>
      </c>
      <c r="H4979" t="s">
        <v>1251</v>
      </c>
      <c r="I4979" t="s">
        <v>225</v>
      </c>
      <c r="J4979" t="s">
        <v>1754</v>
      </c>
      <c r="K4979" t="s">
        <v>228</v>
      </c>
      <c r="N4979" t="s">
        <v>261</v>
      </c>
      <c r="O4979">
        <v>0.5</v>
      </c>
      <c r="P4979" t="s">
        <v>1753</v>
      </c>
      <c r="Q4979"/>
      <c r="R4979">
        <v>0.17</v>
      </c>
      <c r="S4979">
        <v>1.5</v>
      </c>
      <c r="T4979" t="s">
        <v>1749</v>
      </c>
    </row>
    <row r="4980" spans="2:20" hidden="1" x14ac:dyDescent="0.45">
      <c r="C4980" s="29" t="s">
        <v>3080</v>
      </c>
      <c r="F4980" t="s">
        <v>1760</v>
      </c>
      <c r="G4980" t="s">
        <v>1761</v>
      </c>
      <c r="H4980" t="s">
        <v>286</v>
      </c>
      <c r="I4980" t="s">
        <v>225</v>
      </c>
      <c r="J4980" t="s">
        <v>2336</v>
      </c>
      <c r="K4980" t="s">
        <v>228</v>
      </c>
      <c r="M4980" t="s">
        <v>228</v>
      </c>
      <c r="N4980" t="s">
        <v>400</v>
      </c>
      <c r="O4980">
        <v>8.9999999999999998E-4</v>
      </c>
      <c r="P4980" t="s">
        <v>1763</v>
      </c>
      <c r="Q4980"/>
      <c r="R4980">
        <v>5.0000000000000001E-4</v>
      </c>
      <c r="S4980">
        <v>1.5E-3</v>
      </c>
      <c r="T4980" t="s">
        <v>1764</v>
      </c>
    </row>
    <row r="4981" spans="2:20" hidden="1" x14ac:dyDescent="0.45">
      <c r="C4981" s="29" t="s">
        <v>3080</v>
      </c>
      <c r="F4981" t="s">
        <v>1760</v>
      </c>
      <c r="G4981" t="s">
        <v>1761</v>
      </c>
      <c r="H4981" t="s">
        <v>289</v>
      </c>
      <c r="I4981" t="s">
        <v>225</v>
      </c>
      <c r="J4981" t="s">
        <v>2337</v>
      </c>
      <c r="K4981" t="s">
        <v>228</v>
      </c>
      <c r="M4981" t="s">
        <v>228</v>
      </c>
      <c r="N4981" t="s">
        <v>400</v>
      </c>
      <c r="O4981">
        <v>1.1999999999999999E-3</v>
      </c>
      <c r="P4981" t="s">
        <v>1763</v>
      </c>
      <c r="Q4981"/>
      <c r="R4981">
        <v>6.9999999999999999E-4</v>
      </c>
      <c r="S4981">
        <v>2E-3</v>
      </c>
      <c r="T4981" t="s">
        <v>1764</v>
      </c>
    </row>
    <row r="4982" spans="2:20" hidden="1" x14ac:dyDescent="0.45">
      <c r="C4982" s="29" t="s">
        <v>3080</v>
      </c>
      <c r="F4982" t="s">
        <v>1760</v>
      </c>
      <c r="G4982" t="s">
        <v>1761</v>
      </c>
      <c r="H4982" t="s">
        <v>277</v>
      </c>
      <c r="I4982" t="s">
        <v>225</v>
      </c>
      <c r="J4982" t="s">
        <v>2337</v>
      </c>
      <c r="K4982" t="s">
        <v>228</v>
      </c>
      <c r="M4982" t="s">
        <v>228</v>
      </c>
      <c r="N4982" t="s">
        <v>400</v>
      </c>
      <c r="O4982">
        <v>1.4999999999999999E-2</v>
      </c>
      <c r="P4982" t="s">
        <v>1763</v>
      </c>
      <c r="Q4982"/>
      <c r="R4982">
        <v>8.6E-3</v>
      </c>
      <c r="S4982">
        <v>2.63E-2</v>
      </c>
      <c r="T4982" t="s">
        <v>1764</v>
      </c>
    </row>
    <row r="4983" spans="2:20" hidden="1" x14ac:dyDescent="0.45">
      <c r="C4983" s="29" t="s">
        <v>3080</v>
      </c>
      <c r="F4983" t="s">
        <v>1765</v>
      </c>
      <c r="G4983" t="s">
        <v>1766</v>
      </c>
      <c r="H4983" t="s">
        <v>286</v>
      </c>
      <c r="I4983" t="s">
        <v>225</v>
      </c>
      <c r="K4983" t="s">
        <v>228</v>
      </c>
      <c r="N4983" t="s">
        <v>249</v>
      </c>
      <c r="O4983">
        <v>3.2</v>
      </c>
      <c r="P4983" t="s">
        <v>1769</v>
      </c>
      <c r="Q4983"/>
      <c r="R4983">
        <v>1.07</v>
      </c>
      <c r="S4983">
        <v>9.6</v>
      </c>
      <c r="T4983" t="s">
        <v>1191</v>
      </c>
    </row>
    <row r="4984" spans="2:20" hidden="1" x14ac:dyDescent="0.45">
      <c r="C4984" s="29" t="s">
        <v>3080</v>
      </c>
      <c r="F4984" t="s">
        <v>1765</v>
      </c>
      <c r="G4984" t="s">
        <v>1766</v>
      </c>
      <c r="H4984" t="s">
        <v>286</v>
      </c>
      <c r="I4984" t="s">
        <v>225</v>
      </c>
      <c r="K4984" t="s">
        <v>228</v>
      </c>
      <c r="N4984" t="s">
        <v>246</v>
      </c>
      <c r="O4984">
        <v>3.5</v>
      </c>
      <c r="P4984" t="s">
        <v>2338</v>
      </c>
      <c r="Q4984"/>
      <c r="R4984">
        <v>2</v>
      </c>
      <c r="S4984">
        <v>7</v>
      </c>
      <c r="T4984" t="s">
        <v>1269</v>
      </c>
    </row>
    <row r="4985" spans="2:20" hidden="1" x14ac:dyDescent="0.45">
      <c r="C4985" s="29" t="s">
        <v>3080</v>
      </c>
      <c r="F4985" t="s">
        <v>1765</v>
      </c>
      <c r="G4985" t="s">
        <v>1766</v>
      </c>
      <c r="H4985" t="s">
        <v>286</v>
      </c>
      <c r="I4985" t="s">
        <v>225</v>
      </c>
      <c r="K4985" t="s">
        <v>228</v>
      </c>
      <c r="N4985" t="s">
        <v>242</v>
      </c>
      <c r="O4985">
        <v>0.185</v>
      </c>
      <c r="P4985" t="s">
        <v>1767</v>
      </c>
      <c r="Q4985"/>
      <c r="R4985">
        <v>0.127</v>
      </c>
      <c r="S4985">
        <v>0.24299999999999999</v>
      </c>
      <c r="T4985" t="s">
        <v>1768</v>
      </c>
    </row>
    <row r="4986" spans="2:20" hidden="1" x14ac:dyDescent="0.45">
      <c r="C4986" s="29" t="s">
        <v>3080</v>
      </c>
      <c r="F4986" t="s">
        <v>1765</v>
      </c>
      <c r="G4986" t="s">
        <v>1766</v>
      </c>
      <c r="H4986" t="s">
        <v>289</v>
      </c>
      <c r="I4986" t="s">
        <v>1403</v>
      </c>
      <c r="K4986" t="s">
        <v>228</v>
      </c>
      <c r="L4986" t="s">
        <v>2339</v>
      </c>
      <c r="N4986" t="s">
        <v>246</v>
      </c>
      <c r="O4986">
        <v>1</v>
      </c>
      <c r="Q4986"/>
      <c r="R4986">
        <v>1</v>
      </c>
      <c r="S4986">
        <v>1</v>
      </c>
      <c r="T4986" t="s">
        <v>1269</v>
      </c>
    </row>
    <row r="4987" spans="2:20" hidden="1" x14ac:dyDescent="0.45">
      <c r="C4987" s="29" t="s">
        <v>3080</v>
      </c>
      <c r="F4987" t="s">
        <v>1765</v>
      </c>
      <c r="G4987" t="s">
        <v>1766</v>
      </c>
      <c r="H4987" t="s">
        <v>286</v>
      </c>
      <c r="I4987" t="s">
        <v>225</v>
      </c>
      <c r="K4987" t="s">
        <v>228</v>
      </c>
      <c r="N4987" t="s">
        <v>259</v>
      </c>
      <c r="O4987">
        <v>2E-3</v>
      </c>
      <c r="P4987" t="s">
        <v>1767</v>
      </c>
      <c r="Q4987"/>
      <c r="R4987">
        <v>2.0000000000000001E-4</v>
      </c>
      <c r="S4987">
        <v>0.02</v>
      </c>
      <c r="T4987" t="s">
        <v>2340</v>
      </c>
    </row>
    <row r="4988" spans="2:20" hidden="1" x14ac:dyDescent="0.45">
      <c r="B4988" s="29" t="s">
        <v>43</v>
      </c>
      <c r="C4988" s="29" t="s">
        <v>3080</v>
      </c>
      <c r="F4988" t="s">
        <v>1765</v>
      </c>
      <c r="G4988" t="s">
        <v>1766</v>
      </c>
      <c r="H4988" t="s">
        <v>289</v>
      </c>
      <c r="I4988" t="s">
        <v>1403</v>
      </c>
      <c r="K4988" t="s">
        <v>228</v>
      </c>
      <c r="L4988" t="s">
        <v>2341</v>
      </c>
      <c r="N4988" t="s">
        <v>28</v>
      </c>
      <c r="O4988">
        <v>0.995</v>
      </c>
      <c r="Q4988"/>
      <c r="R4988">
        <v>0.98399999999999999</v>
      </c>
      <c r="S4988">
        <v>0.998</v>
      </c>
      <c r="T4988" t="s">
        <v>1191</v>
      </c>
    </row>
    <row r="4989" spans="2:20" hidden="1" x14ac:dyDescent="0.45">
      <c r="C4989" s="29" t="s">
        <v>3080</v>
      </c>
      <c r="F4989" t="s">
        <v>1765</v>
      </c>
      <c r="G4989" t="s">
        <v>1766</v>
      </c>
      <c r="H4989" t="s">
        <v>289</v>
      </c>
      <c r="I4989" t="s">
        <v>1403</v>
      </c>
      <c r="K4989" t="s">
        <v>228</v>
      </c>
      <c r="L4989" t="s">
        <v>2342</v>
      </c>
      <c r="N4989" t="s">
        <v>253</v>
      </c>
      <c r="O4989">
        <v>0.97099999999999997</v>
      </c>
      <c r="Q4989"/>
      <c r="R4989">
        <v>0.91200000000000003</v>
      </c>
      <c r="S4989">
        <v>0.99</v>
      </c>
      <c r="T4989" t="s">
        <v>1191</v>
      </c>
    </row>
    <row r="4990" spans="2:20" hidden="1" x14ac:dyDescent="0.45">
      <c r="B4990" s="29" t="s">
        <v>29</v>
      </c>
      <c r="C4990" s="29" t="s">
        <v>3080</v>
      </c>
      <c r="F4990" t="s">
        <v>1765</v>
      </c>
      <c r="G4990" t="s">
        <v>1766</v>
      </c>
      <c r="H4990" t="s">
        <v>286</v>
      </c>
      <c r="I4990" t="s">
        <v>225</v>
      </c>
      <c r="K4990" t="s">
        <v>228</v>
      </c>
      <c r="N4990" t="s">
        <v>29</v>
      </c>
      <c r="O4990">
        <v>1.7</v>
      </c>
      <c r="P4990" t="s">
        <v>1775</v>
      </c>
      <c r="Q4990"/>
      <c r="R4990">
        <v>0.56699999999999995</v>
      </c>
      <c r="S4990">
        <v>5.0999999999999996</v>
      </c>
      <c r="T4990" t="s">
        <v>1191</v>
      </c>
    </row>
    <row r="4991" spans="2:20" hidden="1" x14ac:dyDescent="0.45">
      <c r="C4991" s="29" t="s">
        <v>3080</v>
      </c>
      <c r="F4991" t="s">
        <v>1765</v>
      </c>
      <c r="G4991" t="s">
        <v>1766</v>
      </c>
      <c r="H4991" t="s">
        <v>1189</v>
      </c>
      <c r="I4991" t="s">
        <v>275</v>
      </c>
      <c r="J4991" t="s">
        <v>228</v>
      </c>
      <c r="K4991" t="s">
        <v>228</v>
      </c>
      <c r="M4991" t="s">
        <v>228</v>
      </c>
      <c r="N4991" t="s">
        <v>272</v>
      </c>
      <c r="O4991">
        <v>11.6</v>
      </c>
      <c r="P4991" t="s">
        <v>1772</v>
      </c>
      <c r="Q4991"/>
      <c r="R4991">
        <v>3.9</v>
      </c>
      <c r="S4991">
        <v>46.2</v>
      </c>
      <c r="T4991" t="s">
        <v>1241</v>
      </c>
    </row>
    <row r="4992" spans="2:20" hidden="1" x14ac:dyDescent="0.45">
      <c r="C4992" s="29" t="s">
        <v>3080</v>
      </c>
      <c r="F4992" t="s">
        <v>1765</v>
      </c>
      <c r="G4992" t="s">
        <v>1766</v>
      </c>
      <c r="H4992" t="s">
        <v>1189</v>
      </c>
      <c r="I4992" t="s">
        <v>275</v>
      </c>
      <c r="J4992" t="s">
        <v>228</v>
      </c>
      <c r="K4992" t="s">
        <v>228</v>
      </c>
      <c r="M4992" t="s">
        <v>228</v>
      </c>
      <c r="N4992" t="s">
        <v>249</v>
      </c>
      <c r="O4992">
        <v>17.899999999999999</v>
      </c>
      <c r="P4992" t="s">
        <v>1772</v>
      </c>
      <c r="Q4992"/>
      <c r="R4992">
        <v>6</v>
      </c>
      <c r="S4992">
        <v>71.400000000000006</v>
      </c>
      <c r="T4992" t="s">
        <v>1241</v>
      </c>
    </row>
    <row r="4993" spans="2:20" hidden="1" x14ac:dyDescent="0.45">
      <c r="C4993" s="29" t="s">
        <v>3080</v>
      </c>
      <c r="F4993" t="s">
        <v>1765</v>
      </c>
      <c r="G4993" t="s">
        <v>1766</v>
      </c>
      <c r="H4993" t="s">
        <v>1189</v>
      </c>
      <c r="I4993" t="s">
        <v>275</v>
      </c>
      <c r="J4993" t="s">
        <v>228</v>
      </c>
      <c r="K4993" t="s">
        <v>228</v>
      </c>
      <c r="M4993" t="s">
        <v>228</v>
      </c>
      <c r="N4993" t="s">
        <v>242</v>
      </c>
      <c r="O4993">
        <v>16.399999999999999</v>
      </c>
      <c r="P4993" t="s">
        <v>1774</v>
      </c>
      <c r="Q4993"/>
      <c r="R4993">
        <v>3</v>
      </c>
      <c r="S4993">
        <v>88.7</v>
      </c>
      <c r="T4993" t="s">
        <v>1241</v>
      </c>
    </row>
    <row r="4994" spans="2:20" hidden="1" x14ac:dyDescent="0.45">
      <c r="B4994" s="29" t="s">
        <v>26</v>
      </c>
      <c r="C4994" s="29" t="s">
        <v>3080</v>
      </c>
      <c r="F4994" t="s">
        <v>1765</v>
      </c>
      <c r="G4994" t="s">
        <v>1766</v>
      </c>
      <c r="H4994" t="s">
        <v>286</v>
      </c>
      <c r="I4994" t="s">
        <v>225</v>
      </c>
      <c r="K4994" t="s">
        <v>228</v>
      </c>
      <c r="N4994" t="s">
        <v>26</v>
      </c>
      <c r="O4994">
        <v>1.8</v>
      </c>
      <c r="P4994" t="s">
        <v>1775</v>
      </c>
      <c r="Q4994"/>
      <c r="R4994">
        <v>0.6</v>
      </c>
      <c r="S4994">
        <v>5.4</v>
      </c>
      <c r="T4994" t="s">
        <v>1191</v>
      </c>
    </row>
    <row r="4995" spans="2:20" hidden="1" x14ac:dyDescent="0.45">
      <c r="C4995" s="29" t="s">
        <v>3080</v>
      </c>
      <c r="F4995" t="s">
        <v>1765</v>
      </c>
      <c r="G4995" t="s">
        <v>1766</v>
      </c>
      <c r="H4995" t="s">
        <v>1189</v>
      </c>
      <c r="I4995" t="s">
        <v>275</v>
      </c>
      <c r="J4995" t="s">
        <v>228</v>
      </c>
      <c r="K4995" t="s">
        <v>228</v>
      </c>
      <c r="M4995" t="s">
        <v>228</v>
      </c>
      <c r="N4995" t="s">
        <v>233</v>
      </c>
      <c r="O4995">
        <v>6.2</v>
      </c>
      <c r="P4995" t="s">
        <v>1774</v>
      </c>
      <c r="Q4995"/>
      <c r="R4995">
        <v>1.3</v>
      </c>
      <c r="S4995">
        <v>29.6</v>
      </c>
      <c r="T4995" t="s">
        <v>1241</v>
      </c>
    </row>
    <row r="4996" spans="2:20" hidden="1" x14ac:dyDescent="0.45">
      <c r="C4996" s="29" t="s">
        <v>3080</v>
      </c>
      <c r="F4996" t="s">
        <v>1765</v>
      </c>
      <c r="G4996" t="s">
        <v>1766</v>
      </c>
      <c r="H4996" t="s">
        <v>1189</v>
      </c>
      <c r="I4996" t="s">
        <v>275</v>
      </c>
      <c r="J4996" t="s">
        <v>228</v>
      </c>
      <c r="K4996" t="s">
        <v>228</v>
      </c>
      <c r="M4996" t="s">
        <v>228</v>
      </c>
      <c r="N4996" t="s">
        <v>358</v>
      </c>
      <c r="O4996">
        <v>9.5</v>
      </c>
      <c r="P4996" t="s">
        <v>1772</v>
      </c>
      <c r="Q4996"/>
      <c r="R4996">
        <v>3.2</v>
      </c>
      <c r="S4996">
        <v>37.799999999999997</v>
      </c>
      <c r="T4996" t="s">
        <v>1241</v>
      </c>
    </row>
    <row r="4997" spans="2:20" hidden="1" x14ac:dyDescent="0.45">
      <c r="C4997" s="29" t="s">
        <v>3080</v>
      </c>
      <c r="F4997" t="s">
        <v>1777</v>
      </c>
      <c r="G4997" t="s">
        <v>1778</v>
      </c>
      <c r="H4997" t="s">
        <v>289</v>
      </c>
      <c r="I4997" t="s">
        <v>1403</v>
      </c>
      <c r="K4997" t="s">
        <v>228</v>
      </c>
      <c r="L4997" t="s">
        <v>1781</v>
      </c>
      <c r="N4997" t="s">
        <v>1437</v>
      </c>
      <c r="O4997">
        <v>0.378</v>
      </c>
      <c r="Q4997"/>
      <c r="R4997">
        <v>0</v>
      </c>
      <c r="S4997">
        <v>0.93799999999999994</v>
      </c>
      <c r="T4997" t="s">
        <v>1780</v>
      </c>
    </row>
    <row r="4998" spans="2:20" hidden="1" x14ac:dyDescent="0.45">
      <c r="C4998" s="29" t="s">
        <v>3080</v>
      </c>
      <c r="F4998" t="s">
        <v>1777</v>
      </c>
      <c r="G4998" t="s">
        <v>1778</v>
      </c>
      <c r="H4998" t="s">
        <v>289</v>
      </c>
      <c r="I4998" t="s">
        <v>1403</v>
      </c>
      <c r="K4998" t="s">
        <v>228</v>
      </c>
      <c r="L4998" t="s">
        <v>1782</v>
      </c>
      <c r="N4998" t="s">
        <v>1437</v>
      </c>
      <c r="O4998">
        <v>0.68200000000000005</v>
      </c>
      <c r="Q4998"/>
      <c r="R4998">
        <v>0</v>
      </c>
      <c r="S4998">
        <v>0.96799999999999997</v>
      </c>
      <c r="T4998" t="s">
        <v>1780</v>
      </c>
    </row>
    <row r="4999" spans="2:20" hidden="1" x14ac:dyDescent="0.45">
      <c r="C4999" s="29" t="s">
        <v>3080</v>
      </c>
      <c r="F4999" t="s">
        <v>1777</v>
      </c>
      <c r="G4999" t="s">
        <v>1778</v>
      </c>
      <c r="H4999" t="s">
        <v>289</v>
      </c>
      <c r="I4999" t="s">
        <v>1403</v>
      </c>
      <c r="K4999" t="s">
        <v>228</v>
      </c>
      <c r="L4999" t="s">
        <v>2343</v>
      </c>
      <c r="N4999" t="s">
        <v>1437</v>
      </c>
      <c r="O4999">
        <v>0.80500000000000005</v>
      </c>
      <c r="Q4999"/>
      <c r="R4999">
        <v>0</v>
      </c>
      <c r="S4999">
        <v>0.98</v>
      </c>
      <c r="T4999" t="s">
        <v>1780</v>
      </c>
    </row>
    <row r="5000" spans="2:20" hidden="1" x14ac:dyDescent="0.45">
      <c r="C5000" s="29" t="s">
        <v>3080</v>
      </c>
      <c r="F5000" t="s">
        <v>1777</v>
      </c>
      <c r="G5000" t="s">
        <v>1778</v>
      </c>
      <c r="H5000" t="s">
        <v>289</v>
      </c>
      <c r="I5000" t="s">
        <v>1403</v>
      </c>
      <c r="K5000" t="s">
        <v>228</v>
      </c>
      <c r="L5000" t="s">
        <v>1784</v>
      </c>
      <c r="N5000" t="s">
        <v>1437</v>
      </c>
      <c r="O5000">
        <v>0.96199999999999997</v>
      </c>
      <c r="Q5000"/>
      <c r="R5000">
        <v>0.624</v>
      </c>
      <c r="S5000">
        <v>0.996</v>
      </c>
      <c r="T5000" t="s">
        <v>1780</v>
      </c>
    </row>
    <row r="5001" spans="2:20" hidden="1" x14ac:dyDescent="0.45">
      <c r="C5001" s="29" t="s">
        <v>3080</v>
      </c>
      <c r="F5001" t="s">
        <v>1777</v>
      </c>
      <c r="G5001" t="s">
        <v>1778</v>
      </c>
      <c r="H5001" t="s">
        <v>289</v>
      </c>
      <c r="I5001" t="s">
        <v>1403</v>
      </c>
      <c r="K5001" t="s">
        <v>228</v>
      </c>
      <c r="L5001" t="s">
        <v>1785</v>
      </c>
      <c r="N5001" t="s">
        <v>1437</v>
      </c>
      <c r="O5001">
        <v>0.92700000000000005</v>
      </c>
      <c r="Q5001"/>
      <c r="R5001">
        <v>0.27500000000000002</v>
      </c>
      <c r="S5001">
        <v>0.99299999999999999</v>
      </c>
      <c r="T5001" t="s">
        <v>1780</v>
      </c>
    </row>
    <row r="5002" spans="2:20" hidden="1" x14ac:dyDescent="0.45">
      <c r="C5002" s="29" t="s">
        <v>3080</v>
      </c>
      <c r="F5002" t="s">
        <v>1777</v>
      </c>
      <c r="G5002" t="s">
        <v>1778</v>
      </c>
      <c r="H5002" t="s">
        <v>1189</v>
      </c>
      <c r="I5002" t="s">
        <v>275</v>
      </c>
      <c r="K5002" t="s">
        <v>228</v>
      </c>
      <c r="M5002" t="s">
        <v>228</v>
      </c>
      <c r="N5002" t="s">
        <v>233</v>
      </c>
      <c r="O5002">
        <v>1.6E-2</v>
      </c>
      <c r="P5002" t="s">
        <v>1767</v>
      </c>
      <c r="Q5002"/>
      <c r="R5002">
        <v>0.01</v>
      </c>
      <c r="S5002">
        <v>1.9E-2</v>
      </c>
      <c r="T5002" t="s">
        <v>1536</v>
      </c>
    </row>
    <row r="5003" spans="2:20" hidden="1" x14ac:dyDescent="0.45">
      <c r="C5003" s="29" t="s">
        <v>3080</v>
      </c>
      <c r="F5003" t="s">
        <v>1777</v>
      </c>
      <c r="G5003" t="s">
        <v>1778</v>
      </c>
      <c r="H5003" t="s">
        <v>1189</v>
      </c>
      <c r="I5003" t="s">
        <v>275</v>
      </c>
      <c r="K5003" t="s">
        <v>228</v>
      </c>
      <c r="M5003" t="s">
        <v>228</v>
      </c>
      <c r="N5003" t="s">
        <v>279</v>
      </c>
      <c r="O5003">
        <v>0.14000000000000001</v>
      </c>
      <c r="P5003" t="s">
        <v>1767</v>
      </c>
      <c r="Q5003"/>
      <c r="R5003">
        <v>4.8000000000000001E-2</v>
      </c>
      <c r="S5003">
        <v>0.19</v>
      </c>
      <c r="T5003" t="s">
        <v>1536</v>
      </c>
    </row>
    <row r="5004" spans="2:20" hidden="1" x14ac:dyDescent="0.45">
      <c r="C5004" s="29" t="s">
        <v>3080</v>
      </c>
      <c r="F5004" t="s">
        <v>1777</v>
      </c>
      <c r="G5004" t="s">
        <v>1778</v>
      </c>
      <c r="H5004" t="s">
        <v>1189</v>
      </c>
      <c r="I5004" t="s">
        <v>275</v>
      </c>
      <c r="K5004" t="s">
        <v>228</v>
      </c>
      <c r="M5004" t="s">
        <v>228</v>
      </c>
      <c r="N5004" t="s">
        <v>246</v>
      </c>
      <c r="O5004">
        <v>350</v>
      </c>
      <c r="P5004" t="s">
        <v>2344</v>
      </c>
      <c r="Q5004"/>
      <c r="R5004">
        <v>0.5</v>
      </c>
      <c r="S5004">
        <v>35000</v>
      </c>
      <c r="T5004" t="s">
        <v>1269</v>
      </c>
    </row>
    <row r="5005" spans="2:20" hidden="1" x14ac:dyDescent="0.45">
      <c r="C5005" s="29" t="s">
        <v>3080</v>
      </c>
      <c r="F5005" t="s">
        <v>1787</v>
      </c>
      <c r="G5005" t="s">
        <v>1788</v>
      </c>
      <c r="H5005" t="s">
        <v>289</v>
      </c>
      <c r="I5005" t="s">
        <v>1403</v>
      </c>
      <c r="J5005" t="s">
        <v>1789</v>
      </c>
      <c r="K5005" t="s">
        <v>228</v>
      </c>
      <c r="L5005" t="s">
        <v>1790</v>
      </c>
      <c r="N5005" t="s">
        <v>233</v>
      </c>
      <c r="O5005">
        <v>0.98799999999999999</v>
      </c>
      <c r="Q5005"/>
      <c r="R5005">
        <v>0.3</v>
      </c>
      <c r="S5005">
        <v>1</v>
      </c>
      <c r="T5005" t="s">
        <v>1791</v>
      </c>
    </row>
    <row r="5006" spans="2:20" hidden="1" x14ac:dyDescent="0.45">
      <c r="B5006" s="29" t="s">
        <v>30</v>
      </c>
      <c r="C5006" s="29" t="s">
        <v>3080</v>
      </c>
      <c r="F5006" t="s">
        <v>1787</v>
      </c>
      <c r="G5006" t="s">
        <v>1788</v>
      </c>
      <c r="H5006" t="s">
        <v>286</v>
      </c>
      <c r="I5006" t="s">
        <v>225</v>
      </c>
      <c r="J5006" t="s">
        <v>1792</v>
      </c>
      <c r="K5006" t="s">
        <v>228</v>
      </c>
      <c r="M5006" t="s">
        <v>1521</v>
      </c>
      <c r="N5006" t="s">
        <v>30</v>
      </c>
      <c r="O5006">
        <v>2.2999999999999998</v>
      </c>
      <c r="P5006" t="s">
        <v>1795</v>
      </c>
      <c r="Q5006"/>
      <c r="R5006">
        <v>1.8</v>
      </c>
      <c r="S5006">
        <v>2.8</v>
      </c>
      <c r="T5006" t="s">
        <v>1776</v>
      </c>
    </row>
    <row r="5007" spans="2:20" hidden="1" x14ac:dyDescent="0.45">
      <c r="C5007" s="29" t="s">
        <v>3080</v>
      </c>
      <c r="F5007" t="s">
        <v>1787</v>
      </c>
      <c r="G5007" t="s">
        <v>1788</v>
      </c>
      <c r="H5007" t="s">
        <v>286</v>
      </c>
      <c r="I5007" t="s">
        <v>225</v>
      </c>
      <c r="J5007" t="s">
        <v>1792</v>
      </c>
      <c r="K5007" t="s">
        <v>228</v>
      </c>
      <c r="M5007" t="s">
        <v>1521</v>
      </c>
      <c r="N5007" t="s">
        <v>246</v>
      </c>
      <c r="O5007">
        <v>40</v>
      </c>
      <c r="P5007" t="s">
        <v>2338</v>
      </c>
      <c r="Q5007"/>
      <c r="R5007">
        <v>20</v>
      </c>
      <c r="S5007">
        <v>80</v>
      </c>
      <c r="T5007" t="s">
        <v>1269</v>
      </c>
    </row>
    <row r="5008" spans="2:20" hidden="1" x14ac:dyDescent="0.45">
      <c r="C5008" s="29" t="s">
        <v>3080</v>
      </c>
      <c r="F5008" t="s">
        <v>1787</v>
      </c>
      <c r="G5008" t="s">
        <v>1788</v>
      </c>
      <c r="H5008" t="s">
        <v>281</v>
      </c>
      <c r="I5008" t="s">
        <v>1403</v>
      </c>
      <c r="J5008" t="s">
        <v>1794</v>
      </c>
      <c r="K5008" t="s">
        <v>228</v>
      </c>
      <c r="L5008" t="s">
        <v>1790</v>
      </c>
      <c r="N5008" t="s">
        <v>253</v>
      </c>
      <c r="O5008">
        <v>0.998</v>
      </c>
      <c r="Q5008"/>
      <c r="R5008">
        <v>0.996</v>
      </c>
      <c r="S5008">
        <v>0.999</v>
      </c>
      <c r="T5008" t="s">
        <v>1791</v>
      </c>
    </row>
    <row r="5009" spans="2:20" hidden="1" x14ac:dyDescent="0.45">
      <c r="C5009" s="29" t="s">
        <v>3080</v>
      </c>
      <c r="F5009" t="s">
        <v>1787</v>
      </c>
      <c r="G5009" t="s">
        <v>1788</v>
      </c>
      <c r="H5009" t="s">
        <v>286</v>
      </c>
      <c r="I5009" t="s">
        <v>225</v>
      </c>
      <c r="J5009" t="s">
        <v>1792</v>
      </c>
      <c r="K5009" t="s">
        <v>228</v>
      </c>
      <c r="M5009" t="s">
        <v>1521</v>
      </c>
      <c r="N5009" t="s">
        <v>279</v>
      </c>
      <c r="O5009">
        <v>0.3</v>
      </c>
      <c r="P5009" t="s">
        <v>1767</v>
      </c>
      <c r="Q5009"/>
      <c r="R5009">
        <v>0.18</v>
      </c>
      <c r="S5009">
        <v>0.42</v>
      </c>
      <c r="T5009" t="s">
        <v>1791</v>
      </c>
    </row>
    <row r="5010" spans="2:20" hidden="1" x14ac:dyDescent="0.45">
      <c r="B5010" s="29" t="s">
        <v>29</v>
      </c>
      <c r="C5010" s="29" t="s">
        <v>3080</v>
      </c>
      <c r="F5010" t="s">
        <v>1787</v>
      </c>
      <c r="G5010" t="s">
        <v>1788</v>
      </c>
      <c r="H5010" t="s">
        <v>281</v>
      </c>
      <c r="I5010" t="s">
        <v>1403</v>
      </c>
      <c r="J5010" t="s">
        <v>1794</v>
      </c>
      <c r="K5010" t="s">
        <v>228</v>
      </c>
      <c r="L5010" t="s">
        <v>1790</v>
      </c>
      <c r="N5010" t="s">
        <v>29</v>
      </c>
      <c r="O5010">
        <v>0.59199999999999997</v>
      </c>
      <c r="Q5010"/>
      <c r="R5010">
        <v>0.4</v>
      </c>
      <c r="S5010">
        <v>0.72199999999999998</v>
      </c>
      <c r="T5010" t="s">
        <v>1791</v>
      </c>
    </row>
    <row r="5011" spans="2:20" hidden="1" x14ac:dyDescent="0.45">
      <c r="C5011" s="29" t="s">
        <v>3080</v>
      </c>
      <c r="F5011" t="s">
        <v>1787</v>
      </c>
      <c r="G5011" t="s">
        <v>1788</v>
      </c>
      <c r="H5011" t="s">
        <v>281</v>
      </c>
      <c r="I5011" t="s">
        <v>1403</v>
      </c>
      <c r="J5011" t="s">
        <v>1794</v>
      </c>
      <c r="K5011" t="s">
        <v>228</v>
      </c>
      <c r="L5011" t="s">
        <v>1790</v>
      </c>
      <c r="N5011" t="s">
        <v>240</v>
      </c>
      <c r="O5011">
        <v>0.999</v>
      </c>
      <c r="Q5011"/>
      <c r="R5011">
        <v>0.998</v>
      </c>
      <c r="S5011">
        <v>0.999</v>
      </c>
      <c r="T5011" t="s">
        <v>1791</v>
      </c>
    </row>
    <row r="5012" spans="2:20" hidden="1" x14ac:dyDescent="0.45">
      <c r="C5012" s="29" t="s">
        <v>3080</v>
      </c>
      <c r="F5012" t="s">
        <v>1787</v>
      </c>
      <c r="G5012" t="s">
        <v>1788</v>
      </c>
      <c r="H5012" t="s">
        <v>1189</v>
      </c>
      <c r="I5012" t="s">
        <v>275</v>
      </c>
      <c r="J5012" t="s">
        <v>228</v>
      </c>
      <c r="K5012" t="s">
        <v>228</v>
      </c>
      <c r="M5012" t="s">
        <v>228</v>
      </c>
      <c r="N5012" t="s">
        <v>246</v>
      </c>
      <c r="O5012">
        <v>40</v>
      </c>
      <c r="P5012" t="s">
        <v>2338</v>
      </c>
      <c r="Q5012"/>
      <c r="R5012">
        <v>20</v>
      </c>
      <c r="S5012">
        <v>80</v>
      </c>
      <c r="T5012" t="s">
        <v>1269</v>
      </c>
    </row>
    <row r="5013" spans="2:20" hidden="1" x14ac:dyDescent="0.45">
      <c r="C5013" s="29" t="s">
        <v>3080</v>
      </c>
      <c r="F5013" t="s">
        <v>1787</v>
      </c>
      <c r="G5013" t="s">
        <v>1788</v>
      </c>
      <c r="H5013" t="s">
        <v>286</v>
      </c>
      <c r="I5013" t="s">
        <v>225</v>
      </c>
      <c r="J5013" t="s">
        <v>1792</v>
      </c>
      <c r="K5013" t="s">
        <v>228</v>
      </c>
      <c r="M5013" t="s">
        <v>1521</v>
      </c>
      <c r="N5013" t="s">
        <v>240</v>
      </c>
      <c r="O5013">
        <v>36</v>
      </c>
      <c r="P5013" t="s">
        <v>1767</v>
      </c>
      <c r="Q5013"/>
      <c r="R5013">
        <v>20</v>
      </c>
      <c r="S5013">
        <v>50</v>
      </c>
      <c r="T5013" t="s">
        <v>1791</v>
      </c>
    </row>
    <row r="5014" spans="2:20" hidden="1" x14ac:dyDescent="0.45">
      <c r="C5014" s="29" t="s">
        <v>3080</v>
      </c>
      <c r="F5014" t="s">
        <v>1787</v>
      </c>
      <c r="G5014" t="s">
        <v>1788</v>
      </c>
      <c r="H5014" t="s">
        <v>1189</v>
      </c>
      <c r="I5014" t="s">
        <v>275</v>
      </c>
      <c r="J5014" t="s">
        <v>228</v>
      </c>
      <c r="K5014" t="s">
        <v>228</v>
      </c>
      <c r="M5014" t="s">
        <v>228</v>
      </c>
      <c r="N5014" t="s">
        <v>236</v>
      </c>
      <c r="O5014">
        <v>17</v>
      </c>
      <c r="P5014" t="s">
        <v>1775</v>
      </c>
      <c r="Q5014"/>
      <c r="R5014">
        <v>1.7</v>
      </c>
      <c r="S5014">
        <v>170</v>
      </c>
      <c r="T5014" t="s">
        <v>1791</v>
      </c>
    </row>
    <row r="5015" spans="2:20" hidden="1" x14ac:dyDescent="0.45">
      <c r="C5015" s="29" t="s">
        <v>3080</v>
      </c>
      <c r="F5015" t="s">
        <v>1787</v>
      </c>
      <c r="G5015" t="s">
        <v>1788</v>
      </c>
      <c r="H5015" t="s">
        <v>286</v>
      </c>
      <c r="I5015" t="s">
        <v>225</v>
      </c>
      <c r="J5015" t="s">
        <v>1792</v>
      </c>
      <c r="K5015" t="s">
        <v>228</v>
      </c>
      <c r="M5015" t="s">
        <v>1521</v>
      </c>
      <c r="N5015" t="s">
        <v>236</v>
      </c>
      <c r="O5015">
        <v>2.2999999999999998</v>
      </c>
      <c r="P5015" t="s">
        <v>1775</v>
      </c>
      <c r="Q5015"/>
      <c r="R5015">
        <v>1.4</v>
      </c>
      <c r="S5015">
        <v>3.3</v>
      </c>
      <c r="T5015" t="s">
        <v>1791</v>
      </c>
    </row>
    <row r="5016" spans="2:20" hidden="1" x14ac:dyDescent="0.45">
      <c r="B5016" s="29" t="s">
        <v>29</v>
      </c>
      <c r="C5016" s="29" t="s">
        <v>3080</v>
      </c>
      <c r="F5016" t="s">
        <v>1796</v>
      </c>
      <c r="G5016" t="s">
        <v>1797</v>
      </c>
      <c r="H5016" t="s">
        <v>281</v>
      </c>
      <c r="I5016" t="s">
        <v>1403</v>
      </c>
      <c r="J5016">
        <v>0</v>
      </c>
      <c r="K5016" t="s">
        <v>228</v>
      </c>
      <c r="L5016" t="s">
        <v>2345</v>
      </c>
      <c r="N5016" t="s">
        <v>29</v>
      </c>
      <c r="O5016">
        <v>0.97699999999999998</v>
      </c>
      <c r="Q5016"/>
      <c r="R5016">
        <v>0.93100000000000005</v>
      </c>
      <c r="S5016">
        <v>0.99199999999999999</v>
      </c>
      <c r="T5016" t="s">
        <v>1617</v>
      </c>
    </row>
    <row r="5017" spans="2:20" hidden="1" x14ac:dyDescent="0.45">
      <c r="C5017" s="29" t="s">
        <v>3080</v>
      </c>
      <c r="F5017" t="s">
        <v>1796</v>
      </c>
      <c r="G5017" t="s">
        <v>1797</v>
      </c>
      <c r="H5017" t="s">
        <v>281</v>
      </c>
      <c r="I5017" t="s">
        <v>1403</v>
      </c>
      <c r="J5017">
        <v>0</v>
      </c>
      <c r="K5017" t="s">
        <v>228</v>
      </c>
      <c r="L5017" t="s">
        <v>2346</v>
      </c>
      <c r="N5017" t="s">
        <v>236</v>
      </c>
      <c r="O5017">
        <v>0.99199999999999999</v>
      </c>
      <c r="Q5017"/>
      <c r="R5017">
        <v>0.92300000000000004</v>
      </c>
      <c r="S5017">
        <v>0.999</v>
      </c>
      <c r="T5017" t="s">
        <v>1780</v>
      </c>
    </row>
    <row r="5018" spans="2:20" hidden="1" x14ac:dyDescent="0.45">
      <c r="C5018" s="29" t="s">
        <v>3080</v>
      </c>
      <c r="F5018" t="s">
        <v>1796</v>
      </c>
      <c r="G5018" t="s">
        <v>1797</v>
      </c>
      <c r="H5018" t="s">
        <v>286</v>
      </c>
      <c r="I5018" t="s">
        <v>225</v>
      </c>
      <c r="K5018" t="s">
        <v>228</v>
      </c>
      <c r="N5018" t="s">
        <v>279</v>
      </c>
      <c r="O5018">
        <v>8</v>
      </c>
      <c r="P5018" t="s">
        <v>364</v>
      </c>
      <c r="Q5018"/>
      <c r="R5018">
        <v>0.8</v>
      </c>
      <c r="S5018">
        <v>80</v>
      </c>
      <c r="T5018" t="s">
        <v>1617</v>
      </c>
    </row>
    <row r="5019" spans="2:20" hidden="1" x14ac:dyDescent="0.45">
      <c r="B5019" s="29" t="s">
        <v>26</v>
      </c>
      <c r="C5019" s="29" t="s">
        <v>3080</v>
      </c>
      <c r="F5019" t="s">
        <v>1796</v>
      </c>
      <c r="G5019" t="s">
        <v>1797</v>
      </c>
      <c r="H5019" t="s">
        <v>286</v>
      </c>
      <c r="I5019" t="s">
        <v>225</v>
      </c>
      <c r="K5019" t="s">
        <v>228</v>
      </c>
      <c r="N5019" t="s">
        <v>26</v>
      </c>
      <c r="O5019">
        <v>2.5</v>
      </c>
      <c r="P5019" t="s">
        <v>1775</v>
      </c>
      <c r="Q5019"/>
      <c r="R5019">
        <v>0.25</v>
      </c>
      <c r="S5019">
        <v>25</v>
      </c>
      <c r="T5019" t="s">
        <v>1617</v>
      </c>
    </row>
    <row r="5020" spans="2:20" hidden="1" x14ac:dyDescent="0.45">
      <c r="C5020" s="29" t="s">
        <v>3080</v>
      </c>
      <c r="F5020" t="s">
        <v>1796</v>
      </c>
      <c r="G5020" t="s">
        <v>1797</v>
      </c>
      <c r="H5020" t="s">
        <v>286</v>
      </c>
      <c r="I5020" t="s">
        <v>225</v>
      </c>
      <c r="K5020" t="s">
        <v>228</v>
      </c>
      <c r="N5020" t="s">
        <v>259</v>
      </c>
      <c r="O5020">
        <v>4.7</v>
      </c>
      <c r="P5020" t="s">
        <v>1774</v>
      </c>
      <c r="Q5020"/>
      <c r="R5020">
        <v>0.47</v>
      </c>
      <c r="S5020">
        <v>47</v>
      </c>
      <c r="T5020" t="s">
        <v>2347</v>
      </c>
    </row>
    <row r="5021" spans="2:20" hidden="1" x14ac:dyDescent="0.45">
      <c r="C5021" s="29" t="s">
        <v>3080</v>
      </c>
      <c r="F5021" t="s">
        <v>1796</v>
      </c>
      <c r="G5021" t="s">
        <v>1797</v>
      </c>
      <c r="H5021" t="s">
        <v>286</v>
      </c>
      <c r="I5021" t="s">
        <v>225</v>
      </c>
      <c r="K5021" t="s">
        <v>228</v>
      </c>
      <c r="N5021" t="s">
        <v>291</v>
      </c>
      <c r="O5021">
        <v>4.5</v>
      </c>
      <c r="P5021" t="s">
        <v>1774</v>
      </c>
      <c r="Q5021"/>
      <c r="R5021">
        <v>0.45</v>
      </c>
      <c r="S5021">
        <v>45</v>
      </c>
      <c r="T5021" t="s">
        <v>2348</v>
      </c>
    </row>
    <row r="5022" spans="2:20" hidden="1" x14ac:dyDescent="0.45">
      <c r="C5022" s="29" t="s">
        <v>3080</v>
      </c>
      <c r="F5022" t="s">
        <v>1796</v>
      </c>
      <c r="G5022" t="s">
        <v>1797</v>
      </c>
      <c r="H5022" t="s">
        <v>286</v>
      </c>
      <c r="I5022" t="s">
        <v>225</v>
      </c>
      <c r="K5022" t="s">
        <v>228</v>
      </c>
      <c r="N5022" t="s">
        <v>265</v>
      </c>
      <c r="O5022">
        <v>40</v>
      </c>
      <c r="P5022" t="s">
        <v>364</v>
      </c>
      <c r="Q5022"/>
      <c r="R5022">
        <v>4</v>
      </c>
      <c r="S5022">
        <v>400</v>
      </c>
      <c r="T5022" t="s">
        <v>1617</v>
      </c>
    </row>
    <row r="5023" spans="2:20" hidden="1" x14ac:dyDescent="0.45">
      <c r="C5023" s="29" t="s">
        <v>3080</v>
      </c>
      <c r="F5023" t="s">
        <v>1796</v>
      </c>
      <c r="G5023" t="s">
        <v>1797</v>
      </c>
      <c r="H5023" t="s">
        <v>286</v>
      </c>
      <c r="I5023" t="s">
        <v>225</v>
      </c>
      <c r="K5023" t="s">
        <v>228</v>
      </c>
      <c r="N5023" t="s">
        <v>246</v>
      </c>
      <c r="O5023">
        <v>4.6500000000000004</v>
      </c>
      <c r="P5023" t="s">
        <v>2349</v>
      </c>
      <c r="Q5023"/>
      <c r="R5023">
        <v>0.46500000000000002</v>
      </c>
      <c r="S5023">
        <v>46.5</v>
      </c>
      <c r="T5023" t="s">
        <v>1617</v>
      </c>
    </row>
    <row r="5024" spans="2:20" hidden="1" x14ac:dyDescent="0.45">
      <c r="C5024" s="29" t="s">
        <v>3080</v>
      </c>
      <c r="F5024" t="s">
        <v>1800</v>
      </c>
      <c r="G5024" t="s">
        <v>1801</v>
      </c>
      <c r="H5024" t="s">
        <v>1189</v>
      </c>
      <c r="I5024" t="s">
        <v>275</v>
      </c>
      <c r="J5024" t="s">
        <v>228</v>
      </c>
      <c r="K5024" t="s">
        <v>228</v>
      </c>
      <c r="M5024" t="s">
        <v>228</v>
      </c>
      <c r="N5024" t="s">
        <v>253</v>
      </c>
      <c r="O5024">
        <v>5.03</v>
      </c>
      <c r="P5024" t="s">
        <v>1804</v>
      </c>
      <c r="Q5024"/>
      <c r="R5024">
        <v>0.503</v>
      </c>
      <c r="S5024">
        <v>50.3</v>
      </c>
      <c r="T5024" t="s">
        <v>1803</v>
      </c>
    </row>
    <row r="5025" spans="2:20" hidden="1" x14ac:dyDescent="0.45">
      <c r="B5025" s="29" t="s">
        <v>26</v>
      </c>
      <c r="C5025" s="29" t="s">
        <v>3080</v>
      </c>
      <c r="F5025" t="s">
        <v>1800</v>
      </c>
      <c r="G5025" t="s">
        <v>1801</v>
      </c>
      <c r="H5025" t="s">
        <v>1189</v>
      </c>
      <c r="I5025" t="s">
        <v>275</v>
      </c>
      <c r="J5025" t="s">
        <v>228</v>
      </c>
      <c r="K5025" t="s">
        <v>228</v>
      </c>
      <c r="M5025" t="s">
        <v>228</v>
      </c>
      <c r="N5025" t="s">
        <v>26</v>
      </c>
      <c r="O5025">
        <v>0.82499999999999996</v>
      </c>
      <c r="P5025" t="s">
        <v>1805</v>
      </c>
      <c r="Q5025"/>
      <c r="R5025">
        <v>8.2500000000000004E-2</v>
      </c>
      <c r="S5025">
        <v>8.25</v>
      </c>
      <c r="T5025" t="s">
        <v>2350</v>
      </c>
    </row>
    <row r="5026" spans="2:20" hidden="1" x14ac:dyDescent="0.45">
      <c r="C5026" s="29" t="s">
        <v>3080</v>
      </c>
      <c r="F5026" t="s">
        <v>1800</v>
      </c>
      <c r="G5026" t="s">
        <v>1801</v>
      </c>
      <c r="H5026" t="s">
        <v>1189</v>
      </c>
      <c r="I5026" t="s">
        <v>275</v>
      </c>
      <c r="J5026" t="s">
        <v>228</v>
      </c>
      <c r="K5026" t="s">
        <v>228</v>
      </c>
      <c r="M5026" t="s">
        <v>228</v>
      </c>
      <c r="N5026" t="s">
        <v>242</v>
      </c>
      <c r="O5026">
        <v>13.56</v>
      </c>
      <c r="P5026" t="s">
        <v>1804</v>
      </c>
      <c r="Q5026"/>
      <c r="R5026">
        <v>1.3560000000000001</v>
      </c>
      <c r="S5026">
        <v>135.6</v>
      </c>
      <c r="T5026" t="s">
        <v>1803</v>
      </c>
    </row>
    <row r="5027" spans="2:20" hidden="1" x14ac:dyDescent="0.45">
      <c r="C5027" s="29" t="s">
        <v>3080</v>
      </c>
      <c r="F5027" t="s">
        <v>1800</v>
      </c>
      <c r="G5027" t="s">
        <v>1801</v>
      </c>
      <c r="H5027" t="s">
        <v>1189</v>
      </c>
      <c r="I5027" t="s">
        <v>275</v>
      </c>
      <c r="J5027" t="s">
        <v>228</v>
      </c>
      <c r="K5027" t="s">
        <v>228</v>
      </c>
      <c r="M5027" t="s">
        <v>228</v>
      </c>
      <c r="N5027" t="s">
        <v>267</v>
      </c>
      <c r="O5027">
        <v>160.12</v>
      </c>
      <c r="P5027" t="s">
        <v>1804</v>
      </c>
      <c r="Q5027"/>
      <c r="R5027">
        <v>16.012</v>
      </c>
      <c r="S5027">
        <v>1601.2</v>
      </c>
      <c r="T5027" t="s">
        <v>1803</v>
      </c>
    </row>
    <row r="5028" spans="2:20" hidden="1" x14ac:dyDescent="0.45">
      <c r="B5028" s="29" t="s">
        <v>27</v>
      </c>
      <c r="C5028" s="29" t="s">
        <v>3080</v>
      </c>
      <c r="F5028" t="s">
        <v>1800</v>
      </c>
      <c r="G5028" t="s">
        <v>1801</v>
      </c>
      <c r="H5028" t="s">
        <v>289</v>
      </c>
      <c r="I5028" t="s">
        <v>225</v>
      </c>
      <c r="J5028" t="s">
        <v>2351</v>
      </c>
      <c r="K5028" t="s">
        <v>228</v>
      </c>
      <c r="N5028" t="s">
        <v>27</v>
      </c>
      <c r="O5028">
        <v>0.628</v>
      </c>
      <c r="P5028" t="s">
        <v>1775</v>
      </c>
      <c r="Q5028"/>
      <c r="R5028">
        <v>6.2799999999999995E-2</v>
      </c>
      <c r="S5028">
        <v>6.28</v>
      </c>
      <c r="T5028" t="s">
        <v>2352</v>
      </c>
    </row>
    <row r="5029" spans="2:20" hidden="1" x14ac:dyDescent="0.45">
      <c r="C5029" s="29" t="s">
        <v>3080</v>
      </c>
      <c r="F5029" t="s">
        <v>1800</v>
      </c>
      <c r="G5029" t="s">
        <v>1801</v>
      </c>
      <c r="H5029" t="s">
        <v>1189</v>
      </c>
      <c r="I5029" t="s">
        <v>275</v>
      </c>
      <c r="J5029" t="s">
        <v>228</v>
      </c>
      <c r="K5029" t="s">
        <v>228</v>
      </c>
      <c r="M5029" t="s">
        <v>228</v>
      </c>
      <c r="N5029" t="s">
        <v>291</v>
      </c>
      <c r="O5029">
        <v>0.41</v>
      </c>
      <c r="P5029" t="s">
        <v>1804</v>
      </c>
      <c r="Q5029"/>
      <c r="R5029">
        <v>4.1000000000000002E-2</v>
      </c>
      <c r="S5029">
        <v>4.0999999999999996</v>
      </c>
      <c r="T5029" t="s">
        <v>2353</v>
      </c>
    </row>
    <row r="5030" spans="2:20" hidden="1" x14ac:dyDescent="0.45">
      <c r="C5030" s="29" t="s">
        <v>3080</v>
      </c>
      <c r="F5030" t="s">
        <v>1800</v>
      </c>
      <c r="G5030" t="s">
        <v>1801</v>
      </c>
      <c r="H5030" t="s">
        <v>1189</v>
      </c>
      <c r="I5030" t="s">
        <v>275</v>
      </c>
      <c r="J5030" t="s">
        <v>228</v>
      </c>
      <c r="K5030" t="s">
        <v>228</v>
      </c>
      <c r="M5030" t="s">
        <v>228</v>
      </c>
      <c r="N5030" t="s">
        <v>264</v>
      </c>
      <c r="O5030">
        <v>13.2</v>
      </c>
      <c r="P5030" t="s">
        <v>1807</v>
      </c>
      <c r="Q5030"/>
      <c r="R5030">
        <v>1.32</v>
      </c>
      <c r="S5030">
        <v>132</v>
      </c>
      <c r="T5030" t="s">
        <v>1803</v>
      </c>
    </row>
    <row r="5031" spans="2:20" hidden="1" x14ac:dyDescent="0.45">
      <c r="B5031" s="29" t="s">
        <v>25</v>
      </c>
      <c r="C5031" s="29" t="s">
        <v>3080</v>
      </c>
      <c r="F5031" t="s">
        <v>1808</v>
      </c>
      <c r="G5031" t="s">
        <v>1809</v>
      </c>
      <c r="H5031" t="s">
        <v>286</v>
      </c>
      <c r="I5031" t="s">
        <v>225</v>
      </c>
      <c r="J5031" t="s">
        <v>1815</v>
      </c>
      <c r="K5031" t="s">
        <v>228</v>
      </c>
      <c r="N5031" t="s">
        <v>25</v>
      </c>
      <c r="O5031">
        <v>48.79</v>
      </c>
      <c r="P5031" t="s">
        <v>1775</v>
      </c>
      <c r="Q5031"/>
      <c r="R5031">
        <v>16.260000000000002</v>
      </c>
      <c r="S5031">
        <v>146.36000000000001</v>
      </c>
      <c r="T5031" t="s">
        <v>1813</v>
      </c>
    </row>
    <row r="5032" spans="2:20" hidden="1" x14ac:dyDescent="0.45">
      <c r="C5032" s="29" t="s">
        <v>3080</v>
      </c>
      <c r="F5032" t="s">
        <v>1808</v>
      </c>
      <c r="G5032" t="s">
        <v>1809</v>
      </c>
      <c r="H5032" t="s">
        <v>289</v>
      </c>
      <c r="I5032" t="s">
        <v>225</v>
      </c>
      <c r="J5032" t="s">
        <v>1810</v>
      </c>
      <c r="K5032" t="s">
        <v>228</v>
      </c>
      <c r="N5032" t="s">
        <v>358</v>
      </c>
      <c r="O5032">
        <v>2.4E-2</v>
      </c>
      <c r="P5032" t="s">
        <v>1811</v>
      </c>
      <c r="Q5032"/>
      <c r="R5032">
        <v>5.0000000000000001E-3</v>
      </c>
      <c r="S5032">
        <v>0.10199999999999999</v>
      </c>
      <c r="T5032" t="s">
        <v>1812</v>
      </c>
    </row>
    <row r="5033" spans="2:20" hidden="1" x14ac:dyDescent="0.45">
      <c r="C5033" s="29" t="s">
        <v>3080</v>
      </c>
      <c r="F5033" t="s">
        <v>1808</v>
      </c>
      <c r="G5033" t="s">
        <v>1809</v>
      </c>
      <c r="H5033" t="s">
        <v>286</v>
      </c>
      <c r="I5033" t="s">
        <v>225</v>
      </c>
      <c r="J5033" t="s">
        <v>1815</v>
      </c>
      <c r="K5033" t="s">
        <v>228</v>
      </c>
      <c r="N5033" t="s">
        <v>265</v>
      </c>
      <c r="O5033">
        <v>0.25</v>
      </c>
      <c r="P5033" t="s">
        <v>1767</v>
      </c>
      <c r="Q5033"/>
      <c r="R5033">
        <v>0.08</v>
      </c>
      <c r="S5033">
        <v>0.75</v>
      </c>
      <c r="T5033" t="s">
        <v>1814</v>
      </c>
    </row>
    <row r="5034" spans="2:20" hidden="1" x14ac:dyDescent="0.45">
      <c r="B5034" s="29" t="s">
        <v>27</v>
      </c>
      <c r="C5034" s="29" t="s">
        <v>3080</v>
      </c>
      <c r="F5034" t="s">
        <v>1808</v>
      </c>
      <c r="G5034" t="s">
        <v>1809</v>
      </c>
      <c r="H5034" t="s">
        <v>289</v>
      </c>
      <c r="I5034" t="s">
        <v>225</v>
      </c>
      <c r="J5034" t="s">
        <v>1810</v>
      </c>
      <c r="K5034" t="s">
        <v>228</v>
      </c>
      <c r="N5034" t="s">
        <v>27</v>
      </c>
      <c r="O5034">
        <v>4.8899999999999997</v>
      </c>
      <c r="P5034" t="s">
        <v>1775</v>
      </c>
      <c r="Q5034"/>
      <c r="R5034">
        <v>1.63</v>
      </c>
      <c r="S5034">
        <v>14.67</v>
      </c>
      <c r="T5034" t="s">
        <v>1813</v>
      </c>
    </row>
    <row r="5035" spans="2:20" hidden="1" x14ac:dyDescent="0.45">
      <c r="C5035" s="29" t="s">
        <v>3080</v>
      </c>
      <c r="F5035" t="s">
        <v>1808</v>
      </c>
      <c r="G5035" t="s">
        <v>1809</v>
      </c>
      <c r="H5035" t="s">
        <v>1189</v>
      </c>
      <c r="I5035" t="s">
        <v>275</v>
      </c>
      <c r="J5035" t="s">
        <v>228</v>
      </c>
      <c r="K5035" t="s">
        <v>228</v>
      </c>
      <c r="M5035" t="s">
        <v>228</v>
      </c>
      <c r="N5035" t="s">
        <v>240</v>
      </c>
      <c r="O5035">
        <v>0.49</v>
      </c>
      <c r="P5035" t="s">
        <v>1767</v>
      </c>
      <c r="Q5035"/>
      <c r="R5035">
        <v>0.16</v>
      </c>
      <c r="S5035">
        <v>1.48</v>
      </c>
      <c r="T5035" t="s">
        <v>1814</v>
      </c>
    </row>
    <row r="5036" spans="2:20" hidden="1" x14ac:dyDescent="0.45">
      <c r="B5036" s="29" t="s">
        <v>26</v>
      </c>
      <c r="C5036" s="29" t="s">
        <v>3080</v>
      </c>
      <c r="F5036" t="s">
        <v>1808</v>
      </c>
      <c r="G5036" t="s">
        <v>1809</v>
      </c>
      <c r="H5036" t="s">
        <v>1189</v>
      </c>
      <c r="I5036" t="s">
        <v>275</v>
      </c>
      <c r="J5036" t="s">
        <v>228</v>
      </c>
      <c r="K5036" t="s">
        <v>228</v>
      </c>
      <c r="M5036" t="s">
        <v>228</v>
      </c>
      <c r="N5036" t="s">
        <v>26</v>
      </c>
      <c r="O5036">
        <v>3.18</v>
      </c>
      <c r="P5036" t="s">
        <v>1775</v>
      </c>
      <c r="Q5036"/>
      <c r="R5036">
        <v>1.06</v>
      </c>
      <c r="S5036">
        <v>9.5500000000000007</v>
      </c>
      <c r="T5036" t="s">
        <v>1813</v>
      </c>
    </row>
    <row r="5037" spans="2:20" hidden="1" x14ac:dyDescent="0.45">
      <c r="B5037" s="29" t="s">
        <v>24</v>
      </c>
      <c r="C5037" s="29" t="s">
        <v>3080</v>
      </c>
      <c r="F5037" t="s">
        <v>1808</v>
      </c>
      <c r="G5037" t="s">
        <v>1809</v>
      </c>
      <c r="H5037" t="s">
        <v>1189</v>
      </c>
      <c r="I5037" t="s">
        <v>275</v>
      </c>
      <c r="J5037" t="s">
        <v>228</v>
      </c>
      <c r="K5037" t="s">
        <v>228</v>
      </c>
      <c r="M5037" t="s">
        <v>228</v>
      </c>
      <c r="N5037" t="s">
        <v>261</v>
      </c>
      <c r="O5037">
        <v>1.23</v>
      </c>
      <c r="P5037" t="s">
        <v>1775</v>
      </c>
      <c r="Q5037"/>
      <c r="R5037">
        <v>0.41</v>
      </c>
      <c r="S5037">
        <v>3.7</v>
      </c>
      <c r="T5037" t="s">
        <v>1813</v>
      </c>
    </row>
    <row r="5038" spans="2:20" hidden="1" x14ac:dyDescent="0.45">
      <c r="B5038" s="29" t="s">
        <v>43</v>
      </c>
      <c r="C5038" s="29" t="s">
        <v>3080</v>
      </c>
      <c r="F5038" t="s">
        <v>1821</v>
      </c>
      <c r="G5038" t="s">
        <v>1822</v>
      </c>
      <c r="H5038" t="s">
        <v>277</v>
      </c>
      <c r="I5038" t="s">
        <v>225</v>
      </c>
      <c r="J5038" t="s">
        <v>2354</v>
      </c>
      <c r="K5038" t="s">
        <v>228</v>
      </c>
      <c r="N5038" t="s">
        <v>28</v>
      </c>
      <c r="O5038">
        <v>43.78</v>
      </c>
      <c r="P5038" t="s">
        <v>1824</v>
      </c>
      <c r="Q5038"/>
      <c r="R5038">
        <v>21.9</v>
      </c>
      <c r="S5038">
        <v>87.6</v>
      </c>
      <c r="T5038" t="s">
        <v>1828</v>
      </c>
    </row>
    <row r="5039" spans="2:20" hidden="1" x14ac:dyDescent="0.45">
      <c r="C5039" s="29" t="s">
        <v>3080</v>
      </c>
      <c r="F5039" t="s">
        <v>1821</v>
      </c>
      <c r="G5039" t="s">
        <v>1822</v>
      </c>
      <c r="H5039" t="s">
        <v>277</v>
      </c>
      <c r="I5039" t="s">
        <v>225</v>
      </c>
      <c r="J5039" t="s">
        <v>2354</v>
      </c>
      <c r="K5039" t="s">
        <v>228</v>
      </c>
      <c r="N5039" t="s">
        <v>253</v>
      </c>
      <c r="O5039">
        <v>0.26</v>
      </c>
      <c r="P5039" t="s">
        <v>1827</v>
      </c>
      <c r="Q5039"/>
      <c r="R5039">
        <v>0.1</v>
      </c>
      <c r="S5039">
        <v>0.5</v>
      </c>
      <c r="T5039" t="s">
        <v>1828</v>
      </c>
    </row>
    <row r="5040" spans="2:20" hidden="1" x14ac:dyDescent="0.45">
      <c r="C5040" s="29" t="s">
        <v>3080</v>
      </c>
      <c r="F5040" t="s">
        <v>1821</v>
      </c>
      <c r="G5040" t="s">
        <v>1822</v>
      </c>
      <c r="H5040" t="s">
        <v>277</v>
      </c>
      <c r="I5040" t="s">
        <v>225</v>
      </c>
      <c r="J5040" t="s">
        <v>2354</v>
      </c>
      <c r="K5040" t="s">
        <v>228</v>
      </c>
      <c r="N5040" t="s">
        <v>240</v>
      </c>
      <c r="O5040">
        <v>0.13</v>
      </c>
      <c r="P5040" t="s">
        <v>1827</v>
      </c>
      <c r="Q5040"/>
      <c r="R5040">
        <v>0.1</v>
      </c>
      <c r="S5040">
        <v>0.3</v>
      </c>
      <c r="T5040" t="s">
        <v>1828</v>
      </c>
    </row>
    <row r="5041" spans="2:20" hidden="1" x14ac:dyDescent="0.45">
      <c r="C5041" s="29" t="s">
        <v>3080</v>
      </c>
      <c r="F5041" t="s">
        <v>1821</v>
      </c>
      <c r="G5041" t="s">
        <v>1822</v>
      </c>
      <c r="H5041" t="s">
        <v>277</v>
      </c>
      <c r="I5041" t="s">
        <v>225</v>
      </c>
      <c r="J5041" t="s">
        <v>2354</v>
      </c>
      <c r="K5041" t="s">
        <v>228</v>
      </c>
      <c r="N5041" t="s">
        <v>265</v>
      </c>
      <c r="O5041">
        <v>0.91</v>
      </c>
      <c r="P5041" t="s">
        <v>1827</v>
      </c>
      <c r="Q5041"/>
      <c r="R5041">
        <v>0.5</v>
      </c>
      <c r="S5041">
        <v>1.8</v>
      </c>
      <c r="T5041" t="s">
        <v>1828</v>
      </c>
    </row>
    <row r="5042" spans="2:20" hidden="1" x14ac:dyDescent="0.45">
      <c r="C5042" s="29" t="s">
        <v>3080</v>
      </c>
      <c r="F5042" t="s">
        <v>1821</v>
      </c>
      <c r="G5042" t="s">
        <v>1822</v>
      </c>
      <c r="H5042" t="s">
        <v>281</v>
      </c>
      <c r="I5042" t="s">
        <v>225</v>
      </c>
      <c r="J5042" t="s">
        <v>1829</v>
      </c>
      <c r="K5042" t="s">
        <v>228</v>
      </c>
      <c r="N5042" t="s">
        <v>246</v>
      </c>
      <c r="O5042">
        <v>0.62</v>
      </c>
      <c r="P5042" t="s">
        <v>1830</v>
      </c>
      <c r="Q5042"/>
      <c r="R5042">
        <v>0.3</v>
      </c>
      <c r="S5042">
        <v>1.2</v>
      </c>
      <c r="T5042" t="s">
        <v>1828</v>
      </c>
    </row>
    <row r="5043" spans="2:20" hidden="1" x14ac:dyDescent="0.45">
      <c r="B5043" s="29" t="s">
        <v>43</v>
      </c>
      <c r="C5043" s="29" t="s">
        <v>3080</v>
      </c>
      <c r="F5043" t="s">
        <v>1821</v>
      </c>
      <c r="G5043" t="s">
        <v>1822</v>
      </c>
      <c r="H5043" t="s">
        <v>274</v>
      </c>
      <c r="I5043" t="s">
        <v>225</v>
      </c>
      <c r="J5043" t="s">
        <v>2355</v>
      </c>
      <c r="K5043" t="s">
        <v>228</v>
      </c>
      <c r="N5043" t="s">
        <v>28</v>
      </c>
      <c r="O5043">
        <v>27.23</v>
      </c>
      <c r="P5043" t="s">
        <v>1824</v>
      </c>
      <c r="Q5043"/>
      <c r="R5043">
        <v>13.6</v>
      </c>
      <c r="S5043">
        <v>54.5</v>
      </c>
      <c r="T5043" t="s">
        <v>1828</v>
      </c>
    </row>
    <row r="5044" spans="2:20" hidden="1" x14ac:dyDescent="0.45">
      <c r="C5044" s="29" t="s">
        <v>3080</v>
      </c>
      <c r="F5044" t="s">
        <v>1821</v>
      </c>
      <c r="G5044" t="s">
        <v>1822</v>
      </c>
      <c r="H5044" t="s">
        <v>289</v>
      </c>
      <c r="I5044" t="s">
        <v>225</v>
      </c>
      <c r="J5044" t="s">
        <v>1826</v>
      </c>
      <c r="K5044" t="s">
        <v>228</v>
      </c>
      <c r="N5044" t="s">
        <v>265</v>
      </c>
      <c r="O5044">
        <v>2.99</v>
      </c>
      <c r="P5044" t="s">
        <v>1827</v>
      </c>
      <c r="Q5044"/>
      <c r="R5044">
        <v>1.5</v>
      </c>
      <c r="S5044">
        <v>6</v>
      </c>
      <c r="T5044" t="s">
        <v>1828</v>
      </c>
    </row>
    <row r="5045" spans="2:20" hidden="1" x14ac:dyDescent="0.45">
      <c r="C5045" s="29" t="s">
        <v>3081</v>
      </c>
      <c r="F5045" t="s">
        <v>1859</v>
      </c>
      <c r="G5045" t="s">
        <v>1860</v>
      </c>
      <c r="H5045" t="s">
        <v>286</v>
      </c>
      <c r="I5045" t="s">
        <v>1833</v>
      </c>
      <c r="J5045" t="s">
        <v>1834</v>
      </c>
      <c r="K5045" t="s">
        <v>1835</v>
      </c>
      <c r="L5045" t="s">
        <v>1862</v>
      </c>
      <c r="N5045" t="s">
        <v>400</v>
      </c>
      <c r="O5045">
        <v>15.4</v>
      </c>
      <c r="P5045" t="s">
        <v>1837</v>
      </c>
      <c r="Q5045"/>
      <c r="T5045" t="s">
        <v>1838</v>
      </c>
    </row>
    <row r="5046" spans="2:20" hidden="1" x14ac:dyDescent="0.45">
      <c r="C5046" s="29" t="s">
        <v>3081</v>
      </c>
      <c r="F5046" t="s">
        <v>1831</v>
      </c>
      <c r="G5046" t="s">
        <v>1832</v>
      </c>
      <c r="H5046" t="s">
        <v>286</v>
      </c>
      <c r="I5046" t="s">
        <v>1833</v>
      </c>
      <c r="J5046" t="s">
        <v>1834</v>
      </c>
      <c r="K5046" t="s">
        <v>1846</v>
      </c>
      <c r="L5046" t="s">
        <v>41</v>
      </c>
      <c r="N5046" t="s">
        <v>400</v>
      </c>
      <c r="O5046">
        <v>26.4</v>
      </c>
      <c r="P5046" t="s">
        <v>1837</v>
      </c>
      <c r="Q5046"/>
      <c r="T5046" t="s">
        <v>1838</v>
      </c>
    </row>
    <row r="5047" spans="2:20" hidden="1" x14ac:dyDescent="0.45">
      <c r="C5047" s="29" t="s">
        <v>3081</v>
      </c>
      <c r="F5047" t="s">
        <v>1859</v>
      </c>
      <c r="G5047" t="s">
        <v>1860</v>
      </c>
      <c r="H5047" t="s">
        <v>286</v>
      </c>
      <c r="I5047" t="s">
        <v>1833</v>
      </c>
      <c r="J5047" t="s">
        <v>2356</v>
      </c>
      <c r="K5047" t="s">
        <v>1835</v>
      </c>
      <c r="L5047" t="s">
        <v>1862</v>
      </c>
      <c r="N5047" t="s">
        <v>400</v>
      </c>
      <c r="O5047">
        <v>2.8</v>
      </c>
      <c r="P5047" t="s">
        <v>1837</v>
      </c>
      <c r="Q5047"/>
      <c r="T5047" t="s">
        <v>1838</v>
      </c>
    </row>
    <row r="5048" spans="2:20" hidden="1" x14ac:dyDescent="0.45">
      <c r="C5048" s="29" t="s">
        <v>3081</v>
      </c>
      <c r="F5048" t="s">
        <v>1839</v>
      </c>
      <c r="G5048" t="s">
        <v>1840</v>
      </c>
      <c r="H5048" t="s">
        <v>286</v>
      </c>
      <c r="I5048" t="s">
        <v>1833</v>
      </c>
      <c r="J5048" t="s">
        <v>2356</v>
      </c>
      <c r="K5048" t="s">
        <v>1835</v>
      </c>
      <c r="L5048" t="s">
        <v>1842</v>
      </c>
      <c r="N5048" t="s">
        <v>400</v>
      </c>
      <c r="O5048">
        <v>0</v>
      </c>
      <c r="P5048" t="s">
        <v>1837</v>
      </c>
      <c r="Q5048"/>
      <c r="T5048" t="s">
        <v>1838</v>
      </c>
    </row>
    <row r="5049" spans="2:20" hidden="1" x14ac:dyDescent="0.45">
      <c r="C5049" s="29" t="s">
        <v>3081</v>
      </c>
      <c r="F5049" t="s">
        <v>1847</v>
      </c>
      <c r="G5049" t="s">
        <v>1848</v>
      </c>
      <c r="H5049" t="s">
        <v>286</v>
      </c>
      <c r="I5049" t="s">
        <v>1833</v>
      </c>
      <c r="J5049" t="s">
        <v>1849</v>
      </c>
      <c r="K5049" t="s">
        <v>1835</v>
      </c>
      <c r="L5049" t="s">
        <v>41</v>
      </c>
      <c r="N5049" t="s">
        <v>400</v>
      </c>
      <c r="O5049">
        <v>17.7</v>
      </c>
      <c r="P5049" t="s">
        <v>1837</v>
      </c>
      <c r="Q5049"/>
      <c r="T5049" t="s">
        <v>1838</v>
      </c>
    </row>
    <row r="5050" spans="2:20" hidden="1" x14ac:dyDescent="0.45">
      <c r="C5050" s="29" t="s">
        <v>3081</v>
      </c>
      <c r="F5050" t="s">
        <v>1847</v>
      </c>
      <c r="G5050" t="s">
        <v>1848</v>
      </c>
      <c r="H5050" t="s">
        <v>286</v>
      </c>
      <c r="I5050" t="s">
        <v>1833</v>
      </c>
      <c r="J5050" t="s">
        <v>1849</v>
      </c>
      <c r="K5050" t="s">
        <v>1846</v>
      </c>
      <c r="L5050" t="s">
        <v>1836</v>
      </c>
      <c r="N5050" t="s">
        <v>400</v>
      </c>
      <c r="O5050">
        <v>12.1</v>
      </c>
      <c r="P5050" t="s">
        <v>1837</v>
      </c>
      <c r="Q5050"/>
      <c r="T5050" t="s">
        <v>1838</v>
      </c>
    </row>
    <row r="5051" spans="2:20" hidden="1" x14ac:dyDescent="0.45">
      <c r="C5051" s="29" t="s">
        <v>3081</v>
      </c>
      <c r="F5051" t="s">
        <v>1847</v>
      </c>
      <c r="G5051" t="s">
        <v>1848</v>
      </c>
      <c r="H5051" t="s">
        <v>286</v>
      </c>
      <c r="I5051" t="s">
        <v>1833</v>
      </c>
      <c r="J5051" t="s">
        <v>1849</v>
      </c>
      <c r="K5051" t="s">
        <v>1850</v>
      </c>
      <c r="L5051" t="s">
        <v>41</v>
      </c>
      <c r="N5051" t="s">
        <v>400</v>
      </c>
      <c r="O5051">
        <v>9.3000000000000007</v>
      </c>
      <c r="P5051" t="s">
        <v>1837</v>
      </c>
      <c r="Q5051"/>
      <c r="T5051" t="s">
        <v>1838</v>
      </c>
    </row>
    <row r="5052" spans="2:20" hidden="1" x14ac:dyDescent="0.45">
      <c r="C5052" s="29" t="s">
        <v>3081</v>
      </c>
      <c r="F5052" t="s">
        <v>1859</v>
      </c>
      <c r="G5052" t="s">
        <v>1860</v>
      </c>
      <c r="H5052" t="s">
        <v>286</v>
      </c>
      <c r="I5052" t="s">
        <v>1833</v>
      </c>
      <c r="J5052" t="s">
        <v>1908</v>
      </c>
      <c r="K5052" t="s">
        <v>1846</v>
      </c>
      <c r="L5052" t="s">
        <v>1862</v>
      </c>
      <c r="N5052" t="s">
        <v>400</v>
      </c>
      <c r="O5052">
        <v>0.9</v>
      </c>
      <c r="P5052" t="s">
        <v>1837</v>
      </c>
      <c r="Q5052"/>
      <c r="T5052" t="s">
        <v>1838</v>
      </c>
    </row>
    <row r="5053" spans="2:20" hidden="1" x14ac:dyDescent="0.45">
      <c r="C5053" s="29" t="s">
        <v>3081</v>
      </c>
      <c r="F5053" t="s">
        <v>1888</v>
      </c>
      <c r="G5053" t="s">
        <v>1851</v>
      </c>
      <c r="H5053" t="s">
        <v>286</v>
      </c>
      <c r="I5053" t="s">
        <v>1833</v>
      </c>
      <c r="J5053" t="s">
        <v>1851</v>
      </c>
      <c r="K5053" t="s">
        <v>1846</v>
      </c>
      <c r="L5053" t="s">
        <v>1836</v>
      </c>
      <c r="N5053" t="s">
        <v>400</v>
      </c>
      <c r="O5053">
        <v>0.4</v>
      </c>
      <c r="P5053" t="s">
        <v>1837</v>
      </c>
      <c r="Q5053"/>
      <c r="T5053" t="s">
        <v>1838</v>
      </c>
    </row>
    <row r="5054" spans="2:20" hidden="1" x14ac:dyDescent="0.45">
      <c r="C5054" s="29" t="s">
        <v>3081</v>
      </c>
      <c r="F5054" t="s">
        <v>1859</v>
      </c>
      <c r="G5054" t="s">
        <v>1860</v>
      </c>
      <c r="H5054" t="s">
        <v>286</v>
      </c>
      <c r="I5054" t="s">
        <v>1833</v>
      </c>
      <c r="J5054" t="s">
        <v>1851</v>
      </c>
      <c r="K5054" t="s">
        <v>1846</v>
      </c>
      <c r="L5054" t="s">
        <v>1862</v>
      </c>
      <c r="N5054" t="s">
        <v>400</v>
      </c>
      <c r="O5054">
        <v>0.2</v>
      </c>
      <c r="P5054" t="s">
        <v>1837</v>
      </c>
      <c r="Q5054"/>
      <c r="T5054" t="s">
        <v>1838</v>
      </c>
    </row>
    <row r="5055" spans="2:20" hidden="1" x14ac:dyDescent="0.45">
      <c r="C5055" s="29" t="s">
        <v>3081</v>
      </c>
      <c r="F5055" t="s">
        <v>1839</v>
      </c>
      <c r="G5055" t="s">
        <v>1840</v>
      </c>
      <c r="H5055" t="s">
        <v>286</v>
      </c>
      <c r="I5055" t="s">
        <v>1833</v>
      </c>
      <c r="J5055" t="s">
        <v>1853</v>
      </c>
      <c r="K5055" t="s">
        <v>1846</v>
      </c>
      <c r="L5055" t="s">
        <v>1842</v>
      </c>
      <c r="N5055" t="s">
        <v>400</v>
      </c>
      <c r="O5055">
        <v>6.1</v>
      </c>
      <c r="P5055" t="s">
        <v>1837</v>
      </c>
      <c r="Q5055"/>
      <c r="T5055" t="s">
        <v>1838</v>
      </c>
    </row>
    <row r="5056" spans="2:20" hidden="1" x14ac:dyDescent="0.45">
      <c r="C5056" s="29" t="s">
        <v>3081</v>
      </c>
      <c r="F5056" t="s">
        <v>1859</v>
      </c>
      <c r="G5056" t="s">
        <v>1860</v>
      </c>
      <c r="H5056" t="s">
        <v>286</v>
      </c>
      <c r="I5056" t="s">
        <v>1833</v>
      </c>
      <c r="J5056" t="s">
        <v>1856</v>
      </c>
      <c r="K5056" t="s">
        <v>1846</v>
      </c>
      <c r="L5056" t="s">
        <v>1862</v>
      </c>
      <c r="N5056" t="s">
        <v>400</v>
      </c>
      <c r="O5056">
        <v>0.15</v>
      </c>
      <c r="P5056" t="s">
        <v>1837</v>
      </c>
      <c r="Q5056"/>
      <c r="T5056" t="s">
        <v>1838</v>
      </c>
    </row>
    <row r="5057" spans="2:20" hidden="1" x14ac:dyDescent="0.45">
      <c r="C5057" s="29" t="s">
        <v>3081</v>
      </c>
      <c r="F5057" t="s">
        <v>1911</v>
      </c>
      <c r="G5057" t="s">
        <v>1912</v>
      </c>
      <c r="H5057" t="s">
        <v>286</v>
      </c>
      <c r="I5057" t="s">
        <v>1833</v>
      </c>
      <c r="J5057" t="s">
        <v>1857</v>
      </c>
      <c r="K5057" t="s">
        <v>1858</v>
      </c>
      <c r="L5057" t="s">
        <v>1836</v>
      </c>
      <c r="N5057" t="s">
        <v>400</v>
      </c>
      <c r="O5057">
        <v>0.15</v>
      </c>
      <c r="P5057" t="s">
        <v>1837</v>
      </c>
      <c r="Q5057"/>
      <c r="T5057" t="s">
        <v>1838</v>
      </c>
    </row>
    <row r="5058" spans="2:20" hidden="1" x14ac:dyDescent="0.45">
      <c r="C5058" s="29" t="s">
        <v>3081</v>
      </c>
      <c r="F5058" t="s">
        <v>1839</v>
      </c>
      <c r="G5058" t="s">
        <v>1840</v>
      </c>
      <c r="H5058" t="s">
        <v>286</v>
      </c>
      <c r="I5058" t="s">
        <v>1833</v>
      </c>
      <c r="J5058" t="s">
        <v>2357</v>
      </c>
      <c r="K5058" t="s">
        <v>1858</v>
      </c>
      <c r="L5058" t="s">
        <v>1842</v>
      </c>
      <c r="N5058" t="s">
        <v>400</v>
      </c>
      <c r="O5058">
        <v>0</v>
      </c>
      <c r="P5058" t="s">
        <v>1837</v>
      </c>
      <c r="Q5058"/>
      <c r="T5058" t="s">
        <v>1838</v>
      </c>
    </row>
    <row r="5059" spans="2:20" hidden="1" x14ac:dyDescent="0.45">
      <c r="C5059" s="29" t="s">
        <v>3081</v>
      </c>
      <c r="F5059" t="s">
        <v>1859</v>
      </c>
      <c r="G5059" t="s">
        <v>1860</v>
      </c>
      <c r="H5059" t="s">
        <v>286</v>
      </c>
      <c r="I5059" t="s">
        <v>1833</v>
      </c>
      <c r="J5059" t="s">
        <v>1870</v>
      </c>
      <c r="L5059" t="s">
        <v>1862</v>
      </c>
      <c r="N5059" t="s">
        <v>400</v>
      </c>
      <c r="O5059">
        <v>0</v>
      </c>
      <c r="P5059" t="s">
        <v>1837</v>
      </c>
      <c r="Q5059"/>
      <c r="T5059" t="s">
        <v>1838</v>
      </c>
    </row>
    <row r="5060" spans="2:20" hidden="1" x14ac:dyDescent="0.45">
      <c r="C5060" s="29" t="s">
        <v>3081</v>
      </c>
      <c r="F5060" t="s">
        <v>1911</v>
      </c>
      <c r="G5060" t="s">
        <v>1912</v>
      </c>
      <c r="H5060" t="s">
        <v>289</v>
      </c>
      <c r="I5060" t="s">
        <v>1833</v>
      </c>
      <c r="J5060" t="s">
        <v>1857</v>
      </c>
      <c r="K5060" t="s">
        <v>1858</v>
      </c>
      <c r="N5060" t="s">
        <v>1871</v>
      </c>
      <c r="O5060">
        <v>2E-3</v>
      </c>
      <c r="P5060" t="s">
        <v>1872</v>
      </c>
      <c r="Q5060"/>
      <c r="T5060" t="s">
        <v>1838</v>
      </c>
    </row>
    <row r="5061" spans="2:20" hidden="1" x14ac:dyDescent="0.45">
      <c r="C5061" s="29" t="s">
        <v>3081</v>
      </c>
      <c r="F5061" t="s">
        <v>1863</v>
      </c>
      <c r="G5061" t="s">
        <v>1864</v>
      </c>
      <c r="H5061" t="s">
        <v>289</v>
      </c>
      <c r="I5061" t="s">
        <v>1833</v>
      </c>
      <c r="J5061" t="s">
        <v>1892</v>
      </c>
      <c r="K5061" t="s">
        <v>1858</v>
      </c>
      <c r="N5061" t="s">
        <v>1871</v>
      </c>
      <c r="O5061">
        <v>2E-3</v>
      </c>
      <c r="P5061" t="s">
        <v>1872</v>
      </c>
      <c r="Q5061"/>
      <c r="T5061" t="s">
        <v>1838</v>
      </c>
    </row>
    <row r="5062" spans="2:20" hidden="1" x14ac:dyDescent="0.45">
      <c r="B5062" s="29" t="s">
        <v>24</v>
      </c>
      <c r="C5062" s="29" t="s">
        <v>3081</v>
      </c>
      <c r="F5062" t="s">
        <v>1843</v>
      </c>
      <c r="G5062" t="s">
        <v>1844</v>
      </c>
      <c r="H5062" t="s">
        <v>281</v>
      </c>
      <c r="I5062" t="s">
        <v>1833</v>
      </c>
      <c r="J5062" t="s">
        <v>1844</v>
      </c>
      <c r="L5062" t="s">
        <v>1879</v>
      </c>
      <c r="N5062" t="s">
        <v>261</v>
      </c>
      <c r="O5062">
        <v>8.9019999999999992</v>
      </c>
      <c r="P5062" t="s">
        <v>1880</v>
      </c>
      <c r="Q5062"/>
      <c r="T5062" t="s">
        <v>1838</v>
      </c>
    </row>
    <row r="5063" spans="2:20" hidden="1" x14ac:dyDescent="0.45">
      <c r="B5063" s="29" t="s">
        <v>24</v>
      </c>
      <c r="C5063" s="29" t="s">
        <v>3081</v>
      </c>
      <c r="F5063" t="s">
        <v>1874</v>
      </c>
      <c r="G5063" t="s">
        <v>1875</v>
      </c>
      <c r="H5063" t="s">
        <v>281</v>
      </c>
      <c r="I5063" t="s">
        <v>1833</v>
      </c>
      <c r="J5063" t="s">
        <v>1875</v>
      </c>
      <c r="L5063" t="s">
        <v>1879</v>
      </c>
      <c r="N5063" t="s">
        <v>261</v>
      </c>
      <c r="O5063">
        <v>0.27900000000000003</v>
      </c>
      <c r="P5063" t="s">
        <v>1880</v>
      </c>
      <c r="Q5063"/>
      <c r="T5063" t="s">
        <v>1838</v>
      </c>
    </row>
    <row r="5064" spans="2:20" hidden="1" x14ac:dyDescent="0.45">
      <c r="B5064" s="29" t="s">
        <v>24</v>
      </c>
      <c r="C5064" s="29" t="s">
        <v>3081</v>
      </c>
      <c r="F5064" t="s">
        <v>1907</v>
      </c>
      <c r="G5064" t="s">
        <v>1908</v>
      </c>
      <c r="H5064" t="s">
        <v>281</v>
      </c>
      <c r="I5064" t="s">
        <v>1833</v>
      </c>
      <c r="J5064" t="s">
        <v>1908</v>
      </c>
      <c r="L5064" t="s">
        <v>1879</v>
      </c>
      <c r="N5064" t="s">
        <v>261</v>
      </c>
      <c r="O5064">
        <v>9.2469999999999999</v>
      </c>
      <c r="P5064" t="s">
        <v>1880</v>
      </c>
      <c r="Q5064"/>
      <c r="T5064" t="s">
        <v>1838</v>
      </c>
    </row>
    <row r="5065" spans="2:20" hidden="1" x14ac:dyDescent="0.45">
      <c r="B5065" s="29" t="s">
        <v>24</v>
      </c>
      <c r="C5065" s="29" t="s">
        <v>3081</v>
      </c>
      <c r="F5065" t="s">
        <v>1911</v>
      </c>
      <c r="G5065" t="s">
        <v>1912</v>
      </c>
      <c r="H5065" t="s">
        <v>281</v>
      </c>
      <c r="I5065" t="s">
        <v>1833</v>
      </c>
      <c r="J5065" t="s">
        <v>1857</v>
      </c>
      <c r="L5065" t="s">
        <v>1879</v>
      </c>
      <c r="N5065" t="s">
        <v>261</v>
      </c>
      <c r="O5065" t="s">
        <v>1882</v>
      </c>
      <c r="P5065" t="s">
        <v>1880</v>
      </c>
      <c r="Q5065"/>
      <c r="T5065" t="s">
        <v>1838</v>
      </c>
    </row>
    <row r="5066" spans="2:20" hidden="1" x14ac:dyDescent="0.45">
      <c r="B5066" s="29" t="s">
        <v>24</v>
      </c>
      <c r="C5066" s="29" t="s">
        <v>3081</v>
      </c>
      <c r="F5066" t="s">
        <v>1878</v>
      </c>
      <c r="G5066" t="s">
        <v>1861</v>
      </c>
      <c r="H5066" t="s">
        <v>281</v>
      </c>
      <c r="I5066" t="s">
        <v>1833</v>
      </c>
      <c r="J5066" t="s">
        <v>2358</v>
      </c>
      <c r="L5066" t="s">
        <v>1881</v>
      </c>
      <c r="N5066" t="s">
        <v>261</v>
      </c>
      <c r="O5066">
        <v>0.48899999999999999</v>
      </c>
      <c r="P5066" t="s">
        <v>1880</v>
      </c>
      <c r="Q5066"/>
      <c r="T5066" t="s">
        <v>1838</v>
      </c>
    </row>
    <row r="5067" spans="2:20" hidden="1" x14ac:dyDescent="0.45">
      <c r="B5067" s="29" t="s">
        <v>24</v>
      </c>
      <c r="C5067" s="29" t="s">
        <v>3081</v>
      </c>
      <c r="F5067" t="s">
        <v>1863</v>
      </c>
      <c r="G5067" t="s">
        <v>1864</v>
      </c>
      <c r="H5067" t="s">
        <v>281</v>
      </c>
      <c r="I5067" t="s">
        <v>1833</v>
      </c>
      <c r="J5067" t="s">
        <v>2359</v>
      </c>
      <c r="L5067" t="s">
        <v>1881</v>
      </c>
      <c r="N5067" t="s">
        <v>261</v>
      </c>
      <c r="O5067">
        <v>0.48899999999999999</v>
      </c>
      <c r="P5067" t="s">
        <v>1880</v>
      </c>
      <c r="Q5067"/>
      <c r="T5067" t="s">
        <v>1838</v>
      </c>
    </row>
    <row r="5068" spans="2:20" hidden="1" x14ac:dyDescent="0.45">
      <c r="B5068" s="29" t="s">
        <v>24</v>
      </c>
      <c r="C5068" s="29" t="s">
        <v>3081</v>
      </c>
      <c r="F5068" t="s">
        <v>1867</v>
      </c>
      <c r="G5068" t="s">
        <v>1868</v>
      </c>
      <c r="H5068" t="s">
        <v>281</v>
      </c>
      <c r="I5068" t="s">
        <v>1833</v>
      </c>
      <c r="J5068" t="s">
        <v>1918</v>
      </c>
      <c r="L5068" t="s">
        <v>1881</v>
      </c>
      <c r="N5068" t="s">
        <v>261</v>
      </c>
      <c r="O5068">
        <v>5.8999999999999997E-2</v>
      </c>
      <c r="P5068" t="s">
        <v>1880</v>
      </c>
      <c r="Q5068"/>
      <c r="T5068" t="s">
        <v>1838</v>
      </c>
    </row>
    <row r="5069" spans="2:20" hidden="1" x14ac:dyDescent="0.45">
      <c r="B5069" s="29" t="s">
        <v>43</v>
      </c>
      <c r="C5069" s="29" t="s">
        <v>3081</v>
      </c>
      <c r="F5069" t="s">
        <v>1843</v>
      </c>
      <c r="G5069" t="s">
        <v>1844</v>
      </c>
      <c r="H5069" t="s">
        <v>277</v>
      </c>
      <c r="I5069" t="s">
        <v>1833</v>
      </c>
      <c r="J5069" t="s">
        <v>1873</v>
      </c>
      <c r="L5069" t="s">
        <v>1883</v>
      </c>
      <c r="N5069" t="s">
        <v>28</v>
      </c>
      <c r="O5069">
        <v>0.18</v>
      </c>
      <c r="P5069" t="s">
        <v>1880</v>
      </c>
      <c r="Q5069"/>
      <c r="T5069" t="s">
        <v>1884</v>
      </c>
    </row>
    <row r="5070" spans="2:20" hidden="1" x14ac:dyDescent="0.45">
      <c r="C5070" s="29" t="s">
        <v>3081</v>
      </c>
      <c r="F5070" t="s">
        <v>1874</v>
      </c>
      <c r="G5070" t="s">
        <v>1875</v>
      </c>
      <c r="H5070" t="s">
        <v>277</v>
      </c>
      <c r="I5070" t="s">
        <v>1833</v>
      </c>
      <c r="J5070" t="s">
        <v>1875</v>
      </c>
      <c r="L5070" t="s">
        <v>1883</v>
      </c>
      <c r="N5070" t="s">
        <v>236</v>
      </c>
      <c r="O5070">
        <v>0.14000000000000001</v>
      </c>
      <c r="P5070" t="s">
        <v>1880</v>
      </c>
      <c r="Q5070"/>
      <c r="T5070" t="s">
        <v>1889</v>
      </c>
    </row>
    <row r="5071" spans="2:20" hidden="1" x14ac:dyDescent="0.45">
      <c r="B5071" s="29" t="s">
        <v>27</v>
      </c>
      <c r="C5071" s="29" t="s">
        <v>3081</v>
      </c>
      <c r="F5071" t="s">
        <v>1874</v>
      </c>
      <c r="G5071" t="s">
        <v>1875</v>
      </c>
      <c r="H5071" t="s">
        <v>277</v>
      </c>
      <c r="I5071" t="s">
        <v>1833</v>
      </c>
      <c r="J5071" t="s">
        <v>1875</v>
      </c>
      <c r="L5071" t="s">
        <v>1883</v>
      </c>
      <c r="N5071" t="s">
        <v>27</v>
      </c>
      <c r="O5071">
        <v>0.06</v>
      </c>
      <c r="P5071" t="s">
        <v>1880</v>
      </c>
      <c r="Q5071"/>
      <c r="T5071" t="s">
        <v>1889</v>
      </c>
    </row>
    <row r="5072" spans="2:20" hidden="1" x14ac:dyDescent="0.45">
      <c r="C5072" s="29" t="s">
        <v>3081</v>
      </c>
      <c r="F5072" t="s">
        <v>1847</v>
      </c>
      <c r="G5072" t="s">
        <v>1848</v>
      </c>
      <c r="H5072" t="s">
        <v>277</v>
      </c>
      <c r="I5072" t="s">
        <v>1833</v>
      </c>
      <c r="J5072" t="s">
        <v>2360</v>
      </c>
      <c r="L5072" t="s">
        <v>1883</v>
      </c>
      <c r="N5072" t="s">
        <v>236</v>
      </c>
      <c r="O5072">
        <v>0.27</v>
      </c>
      <c r="P5072" t="s">
        <v>1880</v>
      </c>
      <c r="Q5072"/>
      <c r="T5072" t="s">
        <v>1891</v>
      </c>
    </row>
    <row r="5073" spans="2:20" hidden="1" x14ac:dyDescent="0.45">
      <c r="C5073" s="29" t="s">
        <v>3081</v>
      </c>
      <c r="F5073" t="s">
        <v>1847</v>
      </c>
      <c r="G5073" t="s">
        <v>1848</v>
      </c>
      <c r="H5073" t="s">
        <v>277</v>
      </c>
      <c r="I5073" t="s">
        <v>1833</v>
      </c>
      <c r="J5073" t="s">
        <v>2361</v>
      </c>
      <c r="L5073" t="s">
        <v>1883</v>
      </c>
      <c r="N5073" t="s">
        <v>236</v>
      </c>
      <c r="O5073">
        <v>0.62</v>
      </c>
      <c r="P5073" t="s">
        <v>1880</v>
      </c>
      <c r="Q5073"/>
      <c r="T5073" t="s">
        <v>1891</v>
      </c>
    </row>
    <row r="5074" spans="2:20" hidden="1" x14ac:dyDescent="0.45">
      <c r="B5074" s="29" t="s">
        <v>43</v>
      </c>
      <c r="C5074" s="29" t="s">
        <v>3081</v>
      </c>
      <c r="F5074" t="s">
        <v>1907</v>
      </c>
      <c r="G5074" t="s">
        <v>1908</v>
      </c>
      <c r="H5074" t="s">
        <v>277</v>
      </c>
      <c r="I5074" t="s">
        <v>1833</v>
      </c>
      <c r="J5074" t="s">
        <v>1908</v>
      </c>
      <c r="L5074" t="s">
        <v>1883</v>
      </c>
      <c r="N5074" t="s">
        <v>28</v>
      </c>
      <c r="O5074">
        <v>0.44</v>
      </c>
      <c r="P5074" t="s">
        <v>1880</v>
      </c>
      <c r="Q5074"/>
      <c r="T5074" t="s">
        <v>1884</v>
      </c>
    </row>
    <row r="5075" spans="2:20" hidden="1" x14ac:dyDescent="0.45">
      <c r="B5075" s="29" t="s">
        <v>43</v>
      </c>
      <c r="C5075" s="29" t="s">
        <v>3081</v>
      </c>
      <c r="F5075" t="s">
        <v>1876</v>
      </c>
      <c r="G5075" t="s">
        <v>1877</v>
      </c>
      <c r="H5075" t="s">
        <v>277</v>
      </c>
      <c r="I5075" t="s">
        <v>1833</v>
      </c>
      <c r="J5075" t="s">
        <v>1877</v>
      </c>
      <c r="L5075" t="s">
        <v>1883</v>
      </c>
      <c r="N5075" t="s">
        <v>28</v>
      </c>
      <c r="O5075">
        <v>0.1</v>
      </c>
      <c r="P5075" t="s">
        <v>1880</v>
      </c>
      <c r="Q5075"/>
      <c r="T5075" t="s">
        <v>1884</v>
      </c>
    </row>
    <row r="5076" spans="2:20" hidden="1" x14ac:dyDescent="0.45">
      <c r="B5076" s="29" t="s">
        <v>27</v>
      </c>
      <c r="C5076" s="29" t="s">
        <v>3081</v>
      </c>
      <c r="F5076" t="s">
        <v>1854</v>
      </c>
      <c r="G5076" t="s">
        <v>1855</v>
      </c>
      <c r="H5076" t="s">
        <v>277</v>
      </c>
      <c r="I5076" t="s">
        <v>1833</v>
      </c>
      <c r="J5076" t="s">
        <v>1856</v>
      </c>
      <c r="L5076" t="s">
        <v>1883</v>
      </c>
      <c r="N5076" t="s">
        <v>27</v>
      </c>
      <c r="O5076">
        <v>0.04</v>
      </c>
      <c r="P5076" t="s">
        <v>1880</v>
      </c>
      <c r="Q5076"/>
      <c r="T5076" t="s">
        <v>2362</v>
      </c>
    </row>
    <row r="5077" spans="2:20" hidden="1" x14ac:dyDescent="0.45">
      <c r="B5077" s="29" t="s">
        <v>27</v>
      </c>
      <c r="C5077" s="29" t="s">
        <v>3081</v>
      </c>
      <c r="F5077" t="s">
        <v>1911</v>
      </c>
      <c r="G5077" t="s">
        <v>1912</v>
      </c>
      <c r="H5077" t="s">
        <v>277</v>
      </c>
      <c r="I5077" t="s">
        <v>1833</v>
      </c>
      <c r="J5077" t="s">
        <v>1857</v>
      </c>
      <c r="L5077" t="s">
        <v>1883</v>
      </c>
      <c r="N5077" t="s">
        <v>27</v>
      </c>
      <c r="O5077">
        <v>0.02</v>
      </c>
      <c r="P5077" t="s">
        <v>1880</v>
      </c>
      <c r="Q5077"/>
      <c r="T5077" t="s">
        <v>2363</v>
      </c>
    </row>
    <row r="5078" spans="2:20" hidden="1" x14ac:dyDescent="0.45">
      <c r="B5078" s="29" t="s">
        <v>27</v>
      </c>
      <c r="C5078" s="29" t="s">
        <v>3081</v>
      </c>
      <c r="F5078" t="s">
        <v>1878</v>
      </c>
      <c r="G5078" t="s">
        <v>1861</v>
      </c>
      <c r="H5078" t="s">
        <v>277</v>
      </c>
      <c r="I5078" t="s">
        <v>1833</v>
      </c>
      <c r="J5078" t="s">
        <v>1861</v>
      </c>
      <c r="L5078" t="s">
        <v>1883</v>
      </c>
      <c r="N5078" t="s">
        <v>27</v>
      </c>
      <c r="O5078">
        <v>0.11</v>
      </c>
      <c r="P5078" t="s">
        <v>1880</v>
      </c>
      <c r="Q5078"/>
      <c r="T5078" t="s">
        <v>2364</v>
      </c>
    </row>
    <row r="5079" spans="2:20" hidden="1" x14ac:dyDescent="0.45">
      <c r="C5079" s="29" t="s">
        <v>3081</v>
      </c>
      <c r="F5079" t="s">
        <v>1893</v>
      </c>
      <c r="G5079" t="s">
        <v>1894</v>
      </c>
      <c r="H5079" t="s">
        <v>1251</v>
      </c>
      <c r="I5079" t="s">
        <v>456</v>
      </c>
      <c r="J5079" t="s">
        <v>1894</v>
      </c>
      <c r="K5079" t="s">
        <v>1846</v>
      </c>
      <c r="L5079" t="s">
        <v>1897</v>
      </c>
      <c r="O5079">
        <v>0.02</v>
      </c>
      <c r="P5079" t="s">
        <v>1896</v>
      </c>
      <c r="Q5079"/>
      <c r="T5079" t="s">
        <v>1838</v>
      </c>
    </row>
    <row r="5080" spans="2:20" hidden="1" x14ac:dyDescent="0.45">
      <c r="C5080" s="29" t="s">
        <v>3081</v>
      </c>
      <c r="F5080" t="s">
        <v>1888</v>
      </c>
      <c r="G5080" t="s">
        <v>1851</v>
      </c>
      <c r="H5080" t="s">
        <v>1251</v>
      </c>
      <c r="I5080" t="s">
        <v>456</v>
      </c>
      <c r="J5080" t="s">
        <v>1851</v>
      </c>
      <c r="K5080" t="s">
        <v>1846</v>
      </c>
      <c r="L5080" t="s">
        <v>1897</v>
      </c>
      <c r="O5080">
        <v>0.02</v>
      </c>
      <c r="P5080" t="s">
        <v>1896</v>
      </c>
      <c r="Q5080"/>
      <c r="T5080" t="s">
        <v>1838</v>
      </c>
    </row>
    <row r="5081" spans="2:20" hidden="1" x14ac:dyDescent="0.45">
      <c r="C5081" s="29" t="s">
        <v>3081</v>
      </c>
      <c r="F5081" t="s">
        <v>1911</v>
      </c>
      <c r="G5081" t="s">
        <v>1912</v>
      </c>
      <c r="H5081" t="s">
        <v>1251</v>
      </c>
      <c r="I5081" t="s">
        <v>456</v>
      </c>
      <c r="J5081" t="s">
        <v>2365</v>
      </c>
      <c r="K5081" t="s">
        <v>1846</v>
      </c>
      <c r="L5081" t="s">
        <v>1897</v>
      </c>
      <c r="O5081">
        <v>2E-3</v>
      </c>
      <c r="P5081" t="s">
        <v>1896</v>
      </c>
      <c r="Q5081"/>
      <c r="T5081" t="s">
        <v>1838</v>
      </c>
    </row>
    <row r="5082" spans="2:20" hidden="1" x14ac:dyDescent="0.45">
      <c r="C5082" s="29" t="s">
        <v>3081</v>
      </c>
      <c r="F5082" t="s">
        <v>1878</v>
      </c>
      <c r="G5082" t="s">
        <v>2366</v>
      </c>
      <c r="H5082" t="s">
        <v>1251</v>
      </c>
      <c r="I5082" t="s">
        <v>456</v>
      </c>
      <c r="J5082" t="s">
        <v>2366</v>
      </c>
      <c r="K5082" t="s">
        <v>1846</v>
      </c>
      <c r="L5082" t="s">
        <v>1897</v>
      </c>
      <c r="O5082">
        <v>2E-3</v>
      </c>
      <c r="P5082" t="s">
        <v>1896</v>
      </c>
      <c r="Q5082"/>
      <c r="T5082" t="s">
        <v>1838</v>
      </c>
    </row>
    <row r="5083" spans="2:20" hidden="1" x14ac:dyDescent="0.45">
      <c r="C5083" s="29" t="s">
        <v>3081</v>
      </c>
      <c r="F5083" t="s">
        <v>1863</v>
      </c>
      <c r="G5083" t="s">
        <v>1864</v>
      </c>
      <c r="H5083" t="s">
        <v>1251</v>
      </c>
      <c r="I5083" t="s">
        <v>456</v>
      </c>
      <c r="J5083" t="s">
        <v>1865</v>
      </c>
      <c r="K5083" t="s">
        <v>1846</v>
      </c>
      <c r="L5083" t="s">
        <v>1897</v>
      </c>
      <c r="O5083">
        <v>2E-3</v>
      </c>
      <c r="P5083" t="s">
        <v>1896</v>
      </c>
      <c r="Q5083"/>
      <c r="T5083" t="s">
        <v>1838</v>
      </c>
    </row>
    <row r="5084" spans="2:20" hidden="1" x14ac:dyDescent="0.45">
      <c r="C5084" s="29" t="s">
        <v>3081</v>
      </c>
      <c r="F5084" t="s">
        <v>1907</v>
      </c>
      <c r="G5084" t="s">
        <v>1908</v>
      </c>
      <c r="H5084" t="s">
        <v>1251</v>
      </c>
      <c r="I5084" t="s">
        <v>456</v>
      </c>
      <c r="J5084" t="s">
        <v>1908</v>
      </c>
      <c r="K5084" t="s">
        <v>1846</v>
      </c>
      <c r="L5084" t="s">
        <v>1897</v>
      </c>
      <c r="O5084">
        <v>0.02</v>
      </c>
      <c r="P5084" t="s">
        <v>1896</v>
      </c>
      <c r="Q5084"/>
      <c r="T5084" t="s">
        <v>1838</v>
      </c>
    </row>
    <row r="5085" spans="2:20" hidden="1" x14ac:dyDescent="0.45">
      <c r="C5085" s="29" t="s">
        <v>3081</v>
      </c>
      <c r="F5085" t="s">
        <v>1831</v>
      </c>
      <c r="G5085" t="s">
        <v>1832</v>
      </c>
      <c r="H5085" t="s">
        <v>301</v>
      </c>
      <c r="I5085" t="s">
        <v>456</v>
      </c>
      <c r="J5085" t="s">
        <v>1832</v>
      </c>
      <c r="K5085" t="s">
        <v>1846</v>
      </c>
      <c r="L5085" t="s">
        <v>1901</v>
      </c>
      <c r="N5085" t="s">
        <v>400</v>
      </c>
      <c r="O5085">
        <v>0.68</v>
      </c>
      <c r="P5085" t="s">
        <v>1899</v>
      </c>
      <c r="Q5085"/>
      <c r="T5085" t="s">
        <v>1900</v>
      </c>
    </row>
    <row r="5086" spans="2:20" hidden="1" x14ac:dyDescent="0.45">
      <c r="C5086" s="29" t="s">
        <v>3081</v>
      </c>
      <c r="F5086" t="s">
        <v>1831</v>
      </c>
      <c r="G5086" t="s">
        <v>1832</v>
      </c>
      <c r="H5086" t="s">
        <v>301</v>
      </c>
      <c r="I5086" t="s">
        <v>456</v>
      </c>
      <c r="J5086" t="s">
        <v>2367</v>
      </c>
      <c r="K5086" t="s">
        <v>1835</v>
      </c>
      <c r="L5086" t="s">
        <v>1901</v>
      </c>
      <c r="N5086" t="s">
        <v>400</v>
      </c>
      <c r="O5086">
        <v>0.55000000000000004</v>
      </c>
      <c r="P5086" t="s">
        <v>1899</v>
      </c>
      <c r="Q5086"/>
      <c r="T5086" t="s">
        <v>1900</v>
      </c>
    </row>
    <row r="5087" spans="2:20" hidden="1" x14ac:dyDescent="0.45">
      <c r="C5087" s="29" t="s">
        <v>3081</v>
      </c>
      <c r="F5087" t="s">
        <v>1831</v>
      </c>
      <c r="G5087" t="s">
        <v>1832</v>
      </c>
      <c r="H5087" t="s">
        <v>301</v>
      </c>
      <c r="I5087" t="s">
        <v>456</v>
      </c>
      <c r="J5087" t="s">
        <v>2367</v>
      </c>
      <c r="K5087" t="s">
        <v>1835</v>
      </c>
      <c r="L5087" t="s">
        <v>1905</v>
      </c>
      <c r="N5087" t="s">
        <v>400</v>
      </c>
      <c r="O5087">
        <v>0.14000000000000001</v>
      </c>
      <c r="P5087" t="s">
        <v>1899</v>
      </c>
      <c r="Q5087"/>
      <c r="T5087" t="s">
        <v>1900</v>
      </c>
    </row>
    <row r="5088" spans="2:20" hidden="1" x14ac:dyDescent="0.45">
      <c r="C5088" s="29" t="s">
        <v>3081</v>
      </c>
      <c r="F5088" t="s">
        <v>1831</v>
      </c>
      <c r="G5088" t="s">
        <v>1832</v>
      </c>
      <c r="H5088" t="s">
        <v>301</v>
      </c>
      <c r="I5088" t="s">
        <v>456</v>
      </c>
      <c r="J5088" t="s">
        <v>2367</v>
      </c>
      <c r="K5088" t="s">
        <v>1846</v>
      </c>
      <c r="L5088" t="s">
        <v>1901</v>
      </c>
      <c r="N5088" t="s">
        <v>400</v>
      </c>
      <c r="O5088">
        <v>0.68</v>
      </c>
      <c r="P5088" t="s">
        <v>1899</v>
      </c>
      <c r="Q5088"/>
      <c r="T5088" t="s">
        <v>1900</v>
      </c>
    </row>
    <row r="5089" spans="3:20" hidden="1" x14ac:dyDescent="0.45">
      <c r="C5089" s="29" t="s">
        <v>3081</v>
      </c>
      <c r="F5089" t="s">
        <v>1831</v>
      </c>
      <c r="G5089" t="s">
        <v>1832</v>
      </c>
      <c r="H5089" t="s">
        <v>301</v>
      </c>
      <c r="I5089" t="s">
        <v>456</v>
      </c>
      <c r="J5089" t="s">
        <v>2367</v>
      </c>
      <c r="K5089" t="s">
        <v>1846</v>
      </c>
      <c r="L5089" t="s">
        <v>1905</v>
      </c>
      <c r="N5089" t="s">
        <v>400</v>
      </c>
      <c r="O5089">
        <v>0.14000000000000001</v>
      </c>
      <c r="P5089" t="s">
        <v>1899</v>
      </c>
      <c r="Q5089"/>
      <c r="T5089" t="s">
        <v>1900</v>
      </c>
    </row>
    <row r="5090" spans="3:20" hidden="1" x14ac:dyDescent="0.45">
      <c r="C5090" s="29" t="s">
        <v>3081</v>
      </c>
      <c r="F5090" t="s">
        <v>1874</v>
      </c>
      <c r="G5090" t="s">
        <v>1875</v>
      </c>
      <c r="H5090" t="s">
        <v>301</v>
      </c>
      <c r="I5090" t="s">
        <v>456</v>
      </c>
      <c r="J5090" t="s">
        <v>1875</v>
      </c>
      <c r="K5090" t="s">
        <v>1846</v>
      </c>
      <c r="L5090" t="s">
        <v>1883</v>
      </c>
      <c r="N5090" t="s">
        <v>400</v>
      </c>
      <c r="O5090">
        <v>0.22</v>
      </c>
      <c r="P5090" t="s">
        <v>1899</v>
      </c>
      <c r="Q5090"/>
      <c r="T5090" t="s">
        <v>1900</v>
      </c>
    </row>
    <row r="5091" spans="3:20" hidden="1" x14ac:dyDescent="0.45">
      <c r="C5091" s="29" t="s">
        <v>3081</v>
      </c>
      <c r="F5091" t="s">
        <v>1874</v>
      </c>
      <c r="G5091" t="s">
        <v>1875</v>
      </c>
      <c r="H5091" t="s">
        <v>301</v>
      </c>
      <c r="I5091" t="s">
        <v>456</v>
      </c>
      <c r="J5091" t="s">
        <v>1875</v>
      </c>
      <c r="K5091" t="s">
        <v>1846</v>
      </c>
      <c r="L5091" t="s">
        <v>1905</v>
      </c>
      <c r="N5091" t="s">
        <v>400</v>
      </c>
      <c r="O5091">
        <v>0.09</v>
      </c>
      <c r="P5091" t="s">
        <v>1899</v>
      </c>
      <c r="Q5091"/>
      <c r="T5091" t="s">
        <v>1900</v>
      </c>
    </row>
    <row r="5092" spans="3:20" hidden="1" x14ac:dyDescent="0.45">
      <c r="C5092" s="29" t="s">
        <v>3081</v>
      </c>
      <c r="F5092" t="s">
        <v>1847</v>
      </c>
      <c r="G5092" t="s">
        <v>1848</v>
      </c>
      <c r="H5092" t="s">
        <v>301</v>
      </c>
      <c r="I5092" t="s">
        <v>456</v>
      </c>
      <c r="J5092" t="s">
        <v>2368</v>
      </c>
      <c r="K5092" t="s">
        <v>1835</v>
      </c>
      <c r="L5092" t="s">
        <v>1883</v>
      </c>
      <c r="N5092" t="s">
        <v>400</v>
      </c>
      <c r="O5092">
        <v>0.27</v>
      </c>
      <c r="P5092" t="s">
        <v>1899</v>
      </c>
      <c r="Q5092"/>
      <c r="T5092" t="s">
        <v>1900</v>
      </c>
    </row>
    <row r="5093" spans="3:20" hidden="1" x14ac:dyDescent="0.45">
      <c r="C5093" s="29" t="s">
        <v>3081</v>
      </c>
      <c r="F5093" t="s">
        <v>1847</v>
      </c>
      <c r="G5093" t="s">
        <v>1848</v>
      </c>
      <c r="H5093" t="s">
        <v>301</v>
      </c>
      <c r="I5093" t="s">
        <v>456</v>
      </c>
      <c r="J5093" t="s">
        <v>2368</v>
      </c>
      <c r="K5093" t="s">
        <v>1835</v>
      </c>
      <c r="L5093" t="s">
        <v>1904</v>
      </c>
      <c r="N5093" t="s">
        <v>400</v>
      </c>
      <c r="O5093">
        <v>0.53</v>
      </c>
      <c r="P5093" t="s">
        <v>1899</v>
      </c>
      <c r="Q5093"/>
      <c r="T5093" t="s">
        <v>1838</v>
      </c>
    </row>
    <row r="5094" spans="3:20" hidden="1" x14ac:dyDescent="0.45">
      <c r="C5094" s="29" t="s">
        <v>3081</v>
      </c>
      <c r="F5094" t="s">
        <v>1847</v>
      </c>
      <c r="G5094" t="s">
        <v>1848</v>
      </c>
      <c r="H5094" t="s">
        <v>301</v>
      </c>
      <c r="I5094" t="s">
        <v>456</v>
      </c>
      <c r="J5094" t="s">
        <v>2368</v>
      </c>
      <c r="K5094" t="s">
        <v>1835</v>
      </c>
      <c r="L5094" t="s">
        <v>100</v>
      </c>
      <c r="N5094" t="s">
        <v>400</v>
      </c>
      <c r="O5094">
        <v>0.11</v>
      </c>
      <c r="P5094" t="s">
        <v>1899</v>
      </c>
      <c r="Q5094"/>
      <c r="T5094" t="s">
        <v>1900</v>
      </c>
    </row>
    <row r="5095" spans="3:20" hidden="1" x14ac:dyDescent="0.45">
      <c r="C5095" s="29" t="s">
        <v>3081</v>
      </c>
      <c r="F5095" t="s">
        <v>1847</v>
      </c>
      <c r="G5095" t="s">
        <v>1848</v>
      </c>
      <c r="H5095" t="s">
        <v>301</v>
      </c>
      <c r="I5095" t="s">
        <v>456</v>
      </c>
      <c r="J5095" t="s">
        <v>2368</v>
      </c>
      <c r="K5095" t="s">
        <v>1846</v>
      </c>
      <c r="L5095" t="s">
        <v>1883</v>
      </c>
      <c r="N5095" t="s">
        <v>400</v>
      </c>
      <c r="O5095">
        <v>0.23</v>
      </c>
      <c r="P5095" t="s">
        <v>1899</v>
      </c>
      <c r="Q5095"/>
      <c r="T5095" t="s">
        <v>1900</v>
      </c>
    </row>
    <row r="5096" spans="3:20" hidden="1" x14ac:dyDescent="0.45">
      <c r="C5096" s="29" t="s">
        <v>3081</v>
      </c>
      <c r="F5096" t="s">
        <v>1847</v>
      </c>
      <c r="G5096" t="s">
        <v>1848</v>
      </c>
      <c r="H5096" t="s">
        <v>301</v>
      </c>
      <c r="I5096" t="s">
        <v>456</v>
      </c>
      <c r="J5096" t="s">
        <v>2368</v>
      </c>
      <c r="K5096" t="s">
        <v>1846</v>
      </c>
      <c r="L5096" t="s">
        <v>1904</v>
      </c>
      <c r="N5096" t="s">
        <v>400</v>
      </c>
      <c r="O5096">
        <v>0.53</v>
      </c>
      <c r="P5096" t="s">
        <v>1899</v>
      </c>
      <c r="Q5096"/>
      <c r="T5096" t="s">
        <v>1838</v>
      </c>
    </row>
    <row r="5097" spans="3:20" hidden="1" x14ac:dyDescent="0.45">
      <c r="C5097" s="29" t="s">
        <v>3081</v>
      </c>
      <c r="F5097" t="s">
        <v>1847</v>
      </c>
      <c r="G5097" t="s">
        <v>1848</v>
      </c>
      <c r="H5097" t="s">
        <v>301</v>
      </c>
      <c r="I5097" t="s">
        <v>456</v>
      </c>
      <c r="J5097" t="s">
        <v>2368</v>
      </c>
      <c r="K5097" t="s">
        <v>1846</v>
      </c>
      <c r="L5097" t="s">
        <v>100</v>
      </c>
      <c r="N5097" t="s">
        <v>400</v>
      </c>
      <c r="O5097">
        <v>0.28999999999999998</v>
      </c>
      <c r="P5097" t="s">
        <v>1899</v>
      </c>
      <c r="Q5097"/>
      <c r="T5097" t="s">
        <v>1900</v>
      </c>
    </row>
    <row r="5098" spans="3:20" hidden="1" x14ac:dyDescent="0.45">
      <c r="C5098" s="29" t="s">
        <v>3081</v>
      </c>
      <c r="F5098" t="s">
        <v>1847</v>
      </c>
      <c r="G5098" t="s">
        <v>1848</v>
      </c>
      <c r="H5098" t="s">
        <v>301</v>
      </c>
      <c r="I5098" t="s">
        <v>456</v>
      </c>
      <c r="J5098" t="s">
        <v>1903</v>
      </c>
      <c r="K5098" t="s">
        <v>1835</v>
      </c>
      <c r="L5098" t="s">
        <v>100</v>
      </c>
      <c r="N5098" t="s">
        <v>400</v>
      </c>
      <c r="O5098">
        <v>0.11</v>
      </c>
      <c r="P5098" t="s">
        <v>1899</v>
      </c>
      <c r="Q5098"/>
      <c r="T5098" t="s">
        <v>1900</v>
      </c>
    </row>
    <row r="5099" spans="3:20" hidden="1" x14ac:dyDescent="0.45">
      <c r="C5099" s="29" t="s">
        <v>3081</v>
      </c>
      <c r="F5099" t="s">
        <v>1847</v>
      </c>
      <c r="G5099" t="s">
        <v>1848</v>
      </c>
      <c r="H5099" t="s">
        <v>301</v>
      </c>
      <c r="I5099" t="s">
        <v>456</v>
      </c>
      <c r="J5099" t="s">
        <v>1903</v>
      </c>
      <c r="K5099" t="s">
        <v>1846</v>
      </c>
      <c r="L5099" t="s">
        <v>1883</v>
      </c>
      <c r="N5099" t="s">
        <v>400</v>
      </c>
      <c r="O5099">
        <v>0.24</v>
      </c>
      <c r="P5099" t="s">
        <v>1899</v>
      </c>
      <c r="Q5099"/>
      <c r="T5099" t="s">
        <v>1900</v>
      </c>
    </row>
    <row r="5100" spans="3:20" hidden="1" x14ac:dyDescent="0.45">
      <c r="C5100" s="29" t="s">
        <v>3081</v>
      </c>
      <c r="F5100" t="s">
        <v>1907</v>
      </c>
      <c r="G5100" t="s">
        <v>1908</v>
      </c>
      <c r="H5100" t="s">
        <v>301</v>
      </c>
      <c r="I5100" t="s">
        <v>456</v>
      </c>
      <c r="J5100" t="s">
        <v>1908</v>
      </c>
      <c r="K5100" t="s">
        <v>1846</v>
      </c>
      <c r="L5100" t="s">
        <v>1904</v>
      </c>
      <c r="N5100" t="s">
        <v>400</v>
      </c>
      <c r="O5100" t="s">
        <v>228</v>
      </c>
      <c r="P5100" t="s">
        <v>1899</v>
      </c>
      <c r="Q5100"/>
      <c r="T5100" t="s">
        <v>1900</v>
      </c>
    </row>
    <row r="5101" spans="3:20" hidden="1" x14ac:dyDescent="0.45">
      <c r="C5101" s="29" t="s">
        <v>3081</v>
      </c>
      <c r="F5101" t="s">
        <v>1907</v>
      </c>
      <c r="G5101" t="s">
        <v>1908</v>
      </c>
      <c r="H5101" t="s">
        <v>301</v>
      </c>
      <c r="I5101" t="s">
        <v>456</v>
      </c>
      <c r="J5101" t="s">
        <v>1908</v>
      </c>
      <c r="K5101" t="s">
        <v>1846</v>
      </c>
      <c r="L5101" t="s">
        <v>100</v>
      </c>
      <c r="N5101" t="s">
        <v>400</v>
      </c>
      <c r="O5101">
        <v>0.17</v>
      </c>
      <c r="P5101" t="s">
        <v>1899</v>
      </c>
      <c r="Q5101"/>
      <c r="T5101" t="s">
        <v>1900</v>
      </c>
    </row>
    <row r="5102" spans="3:20" hidden="1" x14ac:dyDescent="0.45">
      <c r="C5102" s="29" t="s">
        <v>3081</v>
      </c>
      <c r="F5102" t="s">
        <v>1888</v>
      </c>
      <c r="G5102" t="s">
        <v>1851</v>
      </c>
      <c r="H5102" t="s">
        <v>301</v>
      </c>
      <c r="I5102" t="s">
        <v>456</v>
      </c>
      <c r="J5102" t="s">
        <v>1851</v>
      </c>
      <c r="K5102" t="s">
        <v>1846</v>
      </c>
      <c r="L5102" t="s">
        <v>1904</v>
      </c>
      <c r="N5102" t="s">
        <v>400</v>
      </c>
      <c r="O5102">
        <v>0.75</v>
      </c>
      <c r="P5102" t="s">
        <v>1899</v>
      </c>
      <c r="Q5102"/>
      <c r="T5102" t="s">
        <v>1838</v>
      </c>
    </row>
    <row r="5103" spans="3:20" hidden="1" x14ac:dyDescent="0.45">
      <c r="C5103" s="29" t="s">
        <v>3081</v>
      </c>
      <c r="F5103" t="s">
        <v>1854</v>
      </c>
      <c r="G5103" t="s">
        <v>1855</v>
      </c>
      <c r="H5103" t="s">
        <v>301</v>
      </c>
      <c r="I5103" t="s">
        <v>456</v>
      </c>
      <c r="J5103" t="s">
        <v>1856</v>
      </c>
      <c r="K5103" t="s">
        <v>1910</v>
      </c>
      <c r="L5103" t="s">
        <v>1901</v>
      </c>
      <c r="N5103" t="s">
        <v>400</v>
      </c>
      <c r="O5103">
        <v>0.69</v>
      </c>
      <c r="P5103" t="s">
        <v>1899</v>
      </c>
      <c r="Q5103"/>
      <c r="T5103" t="s">
        <v>1900</v>
      </c>
    </row>
    <row r="5104" spans="3:20" hidden="1" x14ac:dyDescent="0.45">
      <c r="C5104" s="29" t="s">
        <v>3081</v>
      </c>
      <c r="F5104" t="s">
        <v>1911</v>
      </c>
      <c r="G5104" t="s">
        <v>1912</v>
      </c>
      <c r="H5104" t="s">
        <v>301</v>
      </c>
      <c r="I5104" t="s">
        <v>456</v>
      </c>
      <c r="J5104" t="s">
        <v>1857</v>
      </c>
      <c r="K5104" t="s">
        <v>1846</v>
      </c>
      <c r="L5104" t="s">
        <v>1904</v>
      </c>
      <c r="N5104" t="s">
        <v>400</v>
      </c>
      <c r="O5104" t="s">
        <v>228</v>
      </c>
      <c r="P5104" t="s">
        <v>1899</v>
      </c>
      <c r="Q5104"/>
      <c r="T5104" t="s">
        <v>1900</v>
      </c>
    </row>
    <row r="5105" spans="2:20" hidden="1" x14ac:dyDescent="0.45">
      <c r="C5105" s="29" t="s">
        <v>3081</v>
      </c>
      <c r="F5105" t="s">
        <v>1911</v>
      </c>
      <c r="G5105" t="s">
        <v>1912</v>
      </c>
      <c r="H5105" t="s">
        <v>301</v>
      </c>
      <c r="I5105" t="s">
        <v>456</v>
      </c>
      <c r="J5105" t="s">
        <v>1857</v>
      </c>
      <c r="K5105" t="s">
        <v>1846</v>
      </c>
      <c r="L5105" t="s">
        <v>1901</v>
      </c>
      <c r="N5105" t="s">
        <v>400</v>
      </c>
      <c r="O5105">
        <v>0.38</v>
      </c>
      <c r="P5105" t="s">
        <v>1899</v>
      </c>
      <c r="Q5105"/>
      <c r="T5105" t="s">
        <v>1900</v>
      </c>
    </row>
    <row r="5106" spans="2:20" hidden="1" x14ac:dyDescent="0.45">
      <c r="C5106" s="29" t="s">
        <v>3081</v>
      </c>
      <c r="F5106" t="s">
        <v>1863</v>
      </c>
      <c r="G5106" t="s">
        <v>1864</v>
      </c>
      <c r="H5106" t="s">
        <v>301</v>
      </c>
      <c r="I5106" t="s">
        <v>456</v>
      </c>
      <c r="J5106" t="s">
        <v>1892</v>
      </c>
      <c r="K5106" t="s">
        <v>1846</v>
      </c>
      <c r="L5106" t="s">
        <v>1883</v>
      </c>
      <c r="N5106" t="s">
        <v>400</v>
      </c>
      <c r="O5106">
        <v>0.56999999999999995</v>
      </c>
      <c r="P5106" t="s">
        <v>1899</v>
      </c>
      <c r="Q5106"/>
      <c r="T5106" t="s">
        <v>1900</v>
      </c>
    </row>
    <row r="5107" spans="2:20" hidden="1" x14ac:dyDescent="0.45">
      <c r="C5107" s="29" t="s">
        <v>3081</v>
      </c>
      <c r="F5107" t="s">
        <v>1863</v>
      </c>
      <c r="G5107" t="s">
        <v>1864</v>
      </c>
      <c r="H5107" t="s">
        <v>301</v>
      </c>
      <c r="I5107" t="s">
        <v>456</v>
      </c>
      <c r="J5107" t="s">
        <v>1892</v>
      </c>
      <c r="K5107" t="s">
        <v>1846</v>
      </c>
      <c r="L5107" t="s">
        <v>100</v>
      </c>
      <c r="N5107" t="s">
        <v>400</v>
      </c>
      <c r="O5107">
        <v>0.16</v>
      </c>
      <c r="P5107" t="s">
        <v>1899</v>
      </c>
      <c r="Q5107"/>
      <c r="T5107" t="s">
        <v>1900</v>
      </c>
    </row>
    <row r="5108" spans="2:20" hidden="1" x14ac:dyDescent="0.45">
      <c r="C5108" s="29" t="s">
        <v>3081</v>
      </c>
      <c r="F5108" t="s">
        <v>1863</v>
      </c>
      <c r="G5108" t="s">
        <v>1864</v>
      </c>
      <c r="H5108" t="s">
        <v>301</v>
      </c>
      <c r="I5108" t="s">
        <v>456</v>
      </c>
      <c r="J5108" t="s">
        <v>1892</v>
      </c>
      <c r="K5108" t="s">
        <v>1846</v>
      </c>
      <c r="L5108" t="s">
        <v>1901</v>
      </c>
      <c r="N5108" t="s">
        <v>400</v>
      </c>
      <c r="O5108">
        <v>0.45</v>
      </c>
      <c r="P5108" t="s">
        <v>1899</v>
      </c>
      <c r="Q5108"/>
      <c r="T5108" t="s">
        <v>1900</v>
      </c>
    </row>
    <row r="5109" spans="2:20" hidden="1" x14ac:dyDescent="0.45">
      <c r="B5109" s="29" t="s">
        <v>24</v>
      </c>
      <c r="C5109" s="29" t="s">
        <v>3081</v>
      </c>
      <c r="F5109" t="s">
        <v>1843</v>
      </c>
      <c r="G5109" t="s">
        <v>1844</v>
      </c>
      <c r="H5109" t="s">
        <v>293</v>
      </c>
      <c r="I5109" t="s">
        <v>456</v>
      </c>
      <c r="J5109" t="s">
        <v>1844</v>
      </c>
      <c r="L5109" t="s">
        <v>1879</v>
      </c>
      <c r="N5109" t="s">
        <v>261</v>
      </c>
      <c r="O5109">
        <v>2.0019999999999999E-4</v>
      </c>
      <c r="P5109" t="s">
        <v>1913</v>
      </c>
      <c r="Q5109"/>
      <c r="T5109" t="s">
        <v>1914</v>
      </c>
    </row>
    <row r="5110" spans="2:20" hidden="1" x14ac:dyDescent="0.45">
      <c r="B5110" s="29" t="s">
        <v>24</v>
      </c>
      <c r="C5110" s="29" t="s">
        <v>3081</v>
      </c>
      <c r="F5110" t="s">
        <v>1843</v>
      </c>
      <c r="G5110" t="s">
        <v>1844</v>
      </c>
      <c r="H5110" t="s">
        <v>293</v>
      </c>
      <c r="I5110" t="s">
        <v>456</v>
      </c>
      <c r="J5110" t="s">
        <v>1844</v>
      </c>
      <c r="L5110" t="s">
        <v>1915</v>
      </c>
      <c r="N5110" t="s">
        <v>261</v>
      </c>
      <c r="O5110" s="27">
        <v>6.9E-6</v>
      </c>
      <c r="P5110" t="s">
        <v>1913</v>
      </c>
      <c r="Q5110"/>
      <c r="T5110" t="s">
        <v>1914</v>
      </c>
    </row>
    <row r="5111" spans="2:20" hidden="1" x14ac:dyDescent="0.45">
      <c r="B5111" s="29" t="s">
        <v>24</v>
      </c>
      <c r="C5111" s="29" t="s">
        <v>3081</v>
      </c>
      <c r="F5111" t="s">
        <v>1874</v>
      </c>
      <c r="G5111" t="s">
        <v>1875</v>
      </c>
      <c r="H5111" t="s">
        <v>299</v>
      </c>
      <c r="I5111" t="s">
        <v>456</v>
      </c>
      <c r="J5111" t="s">
        <v>1875</v>
      </c>
      <c r="L5111" t="s">
        <v>1879</v>
      </c>
      <c r="N5111" t="s">
        <v>261</v>
      </c>
      <c r="O5111">
        <v>1.076E-2</v>
      </c>
      <c r="P5111" t="s">
        <v>1916</v>
      </c>
      <c r="Q5111"/>
      <c r="T5111" t="s">
        <v>1914</v>
      </c>
    </row>
    <row r="5112" spans="2:20" hidden="1" x14ac:dyDescent="0.45">
      <c r="B5112" s="29" t="s">
        <v>24</v>
      </c>
      <c r="C5112" s="29" t="s">
        <v>3081</v>
      </c>
      <c r="F5112" t="s">
        <v>1874</v>
      </c>
      <c r="G5112" t="s">
        <v>1875</v>
      </c>
      <c r="H5112" t="s">
        <v>299</v>
      </c>
      <c r="I5112" t="s">
        <v>456</v>
      </c>
      <c r="J5112" t="s">
        <v>1875</v>
      </c>
      <c r="L5112" t="s">
        <v>1915</v>
      </c>
      <c r="N5112" t="s">
        <v>261</v>
      </c>
      <c r="O5112" s="27">
        <v>2.349E-5</v>
      </c>
      <c r="P5112" t="s">
        <v>1916</v>
      </c>
      <c r="Q5112"/>
      <c r="T5112" t="s">
        <v>1914</v>
      </c>
    </row>
    <row r="5113" spans="2:20" hidden="1" x14ac:dyDescent="0.45">
      <c r="B5113" s="29" t="s">
        <v>24</v>
      </c>
      <c r="C5113" s="29" t="s">
        <v>3081</v>
      </c>
      <c r="F5113" t="s">
        <v>1907</v>
      </c>
      <c r="G5113" t="s">
        <v>1908</v>
      </c>
      <c r="H5113" t="s">
        <v>299</v>
      </c>
      <c r="I5113" t="s">
        <v>456</v>
      </c>
      <c r="J5113" t="s">
        <v>1908</v>
      </c>
      <c r="L5113" t="s">
        <v>1917</v>
      </c>
      <c r="N5113" t="s">
        <v>261</v>
      </c>
      <c r="O5113">
        <v>1.614E-3</v>
      </c>
      <c r="P5113" t="s">
        <v>1916</v>
      </c>
      <c r="Q5113"/>
      <c r="T5113" t="s">
        <v>1914</v>
      </c>
    </row>
    <row r="5114" spans="2:20" hidden="1" x14ac:dyDescent="0.45">
      <c r="B5114" s="29" t="s">
        <v>24</v>
      </c>
      <c r="C5114" s="29" t="s">
        <v>3081</v>
      </c>
      <c r="F5114" t="s">
        <v>1888</v>
      </c>
      <c r="G5114" t="s">
        <v>1851</v>
      </c>
      <c r="H5114" t="s">
        <v>299</v>
      </c>
      <c r="I5114" t="s">
        <v>456</v>
      </c>
      <c r="J5114" t="s">
        <v>1851</v>
      </c>
      <c r="L5114" t="s">
        <v>1917</v>
      </c>
      <c r="N5114" t="s">
        <v>261</v>
      </c>
      <c r="O5114">
        <v>1.614E-3</v>
      </c>
      <c r="P5114" t="s">
        <v>1916</v>
      </c>
      <c r="Q5114"/>
      <c r="T5114" t="s">
        <v>1914</v>
      </c>
    </row>
    <row r="5115" spans="2:20" hidden="1" x14ac:dyDescent="0.45">
      <c r="B5115" s="29" t="s">
        <v>24</v>
      </c>
      <c r="C5115" s="29" t="s">
        <v>3081</v>
      </c>
      <c r="F5115" t="s">
        <v>1852</v>
      </c>
      <c r="G5115" t="s">
        <v>1853</v>
      </c>
      <c r="H5115" t="s">
        <v>299</v>
      </c>
      <c r="I5115" t="s">
        <v>456</v>
      </c>
      <c r="J5115" t="s">
        <v>1853</v>
      </c>
      <c r="L5115" t="s">
        <v>1879</v>
      </c>
      <c r="N5115" t="s">
        <v>261</v>
      </c>
      <c r="O5115">
        <v>1.076E-2</v>
      </c>
      <c r="P5115" t="s">
        <v>1916</v>
      </c>
      <c r="Q5115"/>
      <c r="T5115" t="s">
        <v>1914</v>
      </c>
    </row>
    <row r="5116" spans="2:20" hidden="1" x14ac:dyDescent="0.45">
      <c r="B5116" s="29" t="s">
        <v>24</v>
      </c>
      <c r="C5116" s="29" t="s">
        <v>3081</v>
      </c>
      <c r="F5116" t="s">
        <v>1854</v>
      </c>
      <c r="G5116" t="s">
        <v>1855</v>
      </c>
      <c r="H5116" t="s">
        <v>299</v>
      </c>
      <c r="I5116" t="s">
        <v>456</v>
      </c>
      <c r="J5116" t="s">
        <v>1856</v>
      </c>
      <c r="L5116" t="s">
        <v>1917</v>
      </c>
      <c r="N5116" t="s">
        <v>261</v>
      </c>
      <c r="O5116">
        <v>5.6839999999999998E-3</v>
      </c>
      <c r="P5116" t="s">
        <v>1916</v>
      </c>
      <c r="Q5116"/>
      <c r="T5116" t="s">
        <v>1914</v>
      </c>
    </row>
    <row r="5117" spans="2:20" hidden="1" x14ac:dyDescent="0.45">
      <c r="C5117" s="29" t="s">
        <v>36</v>
      </c>
      <c r="D5117" s="29" t="s">
        <v>52</v>
      </c>
      <c r="E5117" s="29" t="s">
        <v>75</v>
      </c>
      <c r="F5117" t="s">
        <v>222</v>
      </c>
      <c r="G5117" t="s">
        <v>223</v>
      </c>
      <c r="H5117" t="s">
        <v>224</v>
      </c>
      <c r="I5117" t="s">
        <v>225</v>
      </c>
      <c r="J5117" t="s">
        <v>226</v>
      </c>
      <c r="K5117" t="s">
        <v>227</v>
      </c>
      <c r="M5117" t="s">
        <v>228</v>
      </c>
      <c r="N5117" t="s">
        <v>303</v>
      </c>
      <c r="O5117">
        <v>2.3E-3</v>
      </c>
      <c r="P5117" t="s">
        <v>234</v>
      </c>
      <c r="Q5117"/>
      <c r="R5117">
        <v>2.0000000000000001E-4</v>
      </c>
      <c r="S5117">
        <v>2.3E-2</v>
      </c>
      <c r="T5117" t="s">
        <v>1263</v>
      </c>
    </row>
    <row r="5118" spans="2:20" hidden="1" x14ac:dyDescent="0.45">
      <c r="B5118" s="29" t="s">
        <v>25</v>
      </c>
      <c r="C5118" s="29" t="s">
        <v>36</v>
      </c>
      <c r="D5118" s="29" t="s">
        <v>52</v>
      </c>
      <c r="E5118" s="29" t="s">
        <v>75</v>
      </c>
      <c r="F5118" t="s">
        <v>222</v>
      </c>
      <c r="G5118" t="s">
        <v>223</v>
      </c>
      <c r="H5118" t="s">
        <v>224</v>
      </c>
      <c r="I5118" t="s">
        <v>225</v>
      </c>
      <c r="J5118" t="s">
        <v>226</v>
      </c>
      <c r="K5118" t="s">
        <v>227</v>
      </c>
      <c r="M5118" t="s">
        <v>228</v>
      </c>
      <c r="N5118" t="s">
        <v>25</v>
      </c>
      <c r="O5118">
        <v>1.49</v>
      </c>
      <c r="P5118" t="s">
        <v>237</v>
      </c>
      <c r="Q5118">
        <f>O5118/'Electricity Calcs'!$B$2</f>
        <v>1.5720332204038E-6</v>
      </c>
      <c r="R5118">
        <v>0.89</v>
      </c>
      <c r="S5118">
        <v>2.09</v>
      </c>
      <c r="T5118" t="s">
        <v>1919</v>
      </c>
    </row>
    <row r="5119" spans="2:20" hidden="1" x14ac:dyDescent="0.45">
      <c r="B5119" s="29" t="s">
        <v>29</v>
      </c>
      <c r="C5119" s="29" t="s">
        <v>36</v>
      </c>
      <c r="D5119" s="29" t="s">
        <v>52</v>
      </c>
      <c r="E5119" s="29" t="s">
        <v>75</v>
      </c>
      <c r="F5119" t="s">
        <v>222</v>
      </c>
      <c r="G5119" t="s">
        <v>223</v>
      </c>
      <c r="H5119" t="s">
        <v>224</v>
      </c>
      <c r="I5119" t="s">
        <v>225</v>
      </c>
      <c r="J5119" t="s">
        <v>226</v>
      </c>
      <c r="K5119" t="s">
        <v>227</v>
      </c>
      <c r="M5119" t="s">
        <v>228</v>
      </c>
      <c r="N5119" t="s">
        <v>29</v>
      </c>
      <c r="O5119">
        <v>46.5</v>
      </c>
      <c r="P5119" t="s">
        <v>237</v>
      </c>
      <c r="Q5119">
        <f>O5119/'Electricity Calcs'!$B$2</f>
        <v>4.9060097146830004E-5</v>
      </c>
      <c r="R5119">
        <v>4.6500000000000004</v>
      </c>
      <c r="S5119">
        <v>465</v>
      </c>
      <c r="T5119" t="s">
        <v>241</v>
      </c>
    </row>
    <row r="5120" spans="2:20" hidden="1" x14ac:dyDescent="0.45">
      <c r="C5120" s="29" t="s">
        <v>36</v>
      </c>
      <c r="D5120" s="29" t="s">
        <v>52</v>
      </c>
      <c r="E5120" s="29" t="s">
        <v>75</v>
      </c>
      <c r="F5120" t="s">
        <v>222</v>
      </c>
      <c r="G5120" t="s">
        <v>223</v>
      </c>
      <c r="H5120" t="s">
        <v>224</v>
      </c>
      <c r="I5120" t="s">
        <v>225</v>
      </c>
      <c r="J5120" t="s">
        <v>226</v>
      </c>
      <c r="K5120" t="s">
        <v>227</v>
      </c>
      <c r="M5120" t="s">
        <v>228</v>
      </c>
      <c r="N5120" t="s">
        <v>233</v>
      </c>
      <c r="O5120">
        <v>2.3E-3</v>
      </c>
      <c r="P5120" t="s">
        <v>234</v>
      </c>
      <c r="Q5120"/>
      <c r="R5120">
        <v>2.0000000000000001E-4</v>
      </c>
      <c r="S5120">
        <v>2.3E-2</v>
      </c>
      <c r="T5120" t="s">
        <v>1263</v>
      </c>
    </row>
    <row r="5121" spans="2:20" hidden="1" x14ac:dyDescent="0.45">
      <c r="C5121" s="29" t="s">
        <v>36</v>
      </c>
      <c r="D5121" s="29" t="s">
        <v>52</v>
      </c>
      <c r="E5121" s="29" t="s">
        <v>113</v>
      </c>
      <c r="F5121" t="s">
        <v>222</v>
      </c>
      <c r="G5121" t="s">
        <v>223</v>
      </c>
      <c r="H5121" t="s">
        <v>255</v>
      </c>
      <c r="I5121" t="s">
        <v>225</v>
      </c>
      <c r="J5121" t="s">
        <v>256</v>
      </c>
      <c r="K5121" t="s">
        <v>112</v>
      </c>
      <c r="M5121" t="s">
        <v>228</v>
      </c>
      <c r="N5121" t="s">
        <v>253</v>
      </c>
      <c r="O5121">
        <v>0.9</v>
      </c>
      <c r="P5121" t="s">
        <v>234</v>
      </c>
      <c r="Q5121"/>
      <c r="R5121">
        <v>0.59</v>
      </c>
      <c r="S5121">
        <v>1.38</v>
      </c>
      <c r="T5121" t="s">
        <v>263</v>
      </c>
    </row>
    <row r="5122" spans="2:20" hidden="1" x14ac:dyDescent="0.45">
      <c r="C5122" s="29" t="s">
        <v>36</v>
      </c>
      <c r="D5122" s="29" t="s">
        <v>52</v>
      </c>
      <c r="E5122" s="29" t="s">
        <v>76</v>
      </c>
      <c r="F5122" t="s">
        <v>222</v>
      </c>
      <c r="G5122" t="s">
        <v>223</v>
      </c>
      <c r="H5122" t="s">
        <v>231</v>
      </c>
      <c r="I5122" t="s">
        <v>225</v>
      </c>
      <c r="J5122" t="s">
        <v>226</v>
      </c>
      <c r="K5122" t="s">
        <v>232</v>
      </c>
      <c r="M5122" t="s">
        <v>228</v>
      </c>
      <c r="N5122" t="s">
        <v>262</v>
      </c>
      <c r="O5122">
        <v>0.1</v>
      </c>
      <c r="P5122" t="s">
        <v>234</v>
      </c>
      <c r="Q5122"/>
      <c r="R5122">
        <v>0.01</v>
      </c>
      <c r="S5122">
        <v>1</v>
      </c>
      <c r="T5122" t="s">
        <v>248</v>
      </c>
    </row>
    <row r="5123" spans="2:20" hidden="1" x14ac:dyDescent="0.45">
      <c r="C5123" s="29" t="s">
        <v>36</v>
      </c>
      <c r="D5123" s="29" t="s">
        <v>52</v>
      </c>
      <c r="E5123" s="29" t="s">
        <v>76</v>
      </c>
      <c r="F5123" t="s">
        <v>222</v>
      </c>
      <c r="G5123" t="s">
        <v>223</v>
      </c>
      <c r="H5123" t="s">
        <v>231</v>
      </c>
      <c r="I5123" t="s">
        <v>225</v>
      </c>
      <c r="J5123" t="s">
        <v>226</v>
      </c>
      <c r="K5123" t="s">
        <v>232</v>
      </c>
      <c r="M5123" t="s">
        <v>228</v>
      </c>
      <c r="N5123" t="s">
        <v>249</v>
      </c>
      <c r="O5123">
        <v>1.58</v>
      </c>
      <c r="P5123" t="s">
        <v>257</v>
      </c>
      <c r="Q5123"/>
      <c r="R5123">
        <v>0.5</v>
      </c>
      <c r="S5123">
        <v>4.7</v>
      </c>
      <c r="T5123" t="s">
        <v>320</v>
      </c>
    </row>
    <row r="5124" spans="2:20" hidden="1" x14ac:dyDescent="0.45">
      <c r="C5124" s="29" t="s">
        <v>36</v>
      </c>
      <c r="D5124" s="29" t="s">
        <v>52</v>
      </c>
      <c r="E5124" s="29" t="s">
        <v>76</v>
      </c>
      <c r="F5124" t="s">
        <v>222</v>
      </c>
      <c r="G5124" t="s">
        <v>223</v>
      </c>
      <c r="H5124" t="s">
        <v>231</v>
      </c>
      <c r="I5124" t="s">
        <v>225</v>
      </c>
      <c r="J5124" t="s">
        <v>226</v>
      </c>
      <c r="K5124" t="s">
        <v>232</v>
      </c>
      <c r="M5124" t="s">
        <v>228</v>
      </c>
      <c r="N5124" t="s">
        <v>253</v>
      </c>
      <c r="O5124">
        <v>2.5000000000000001E-4</v>
      </c>
      <c r="P5124" t="s">
        <v>234</v>
      </c>
      <c r="Q5124"/>
      <c r="R5124" s="27">
        <v>8.0000000000000007E-5</v>
      </c>
      <c r="S5124">
        <v>7.5000000000000002E-4</v>
      </c>
      <c r="T5124" t="s">
        <v>235</v>
      </c>
    </row>
    <row r="5125" spans="2:20" hidden="1" x14ac:dyDescent="0.45">
      <c r="C5125" s="29" t="s">
        <v>36</v>
      </c>
      <c r="D5125" s="29" t="s">
        <v>52</v>
      </c>
      <c r="E5125" s="29" t="s">
        <v>75</v>
      </c>
      <c r="F5125" t="s">
        <v>222</v>
      </c>
      <c r="G5125" t="s">
        <v>223</v>
      </c>
      <c r="H5125" t="s">
        <v>224</v>
      </c>
      <c r="I5125" t="s">
        <v>225</v>
      </c>
      <c r="J5125" t="s">
        <v>226</v>
      </c>
      <c r="K5125" t="s">
        <v>227</v>
      </c>
      <c r="M5125" t="s">
        <v>228</v>
      </c>
      <c r="N5125" t="s">
        <v>279</v>
      </c>
      <c r="O5125">
        <v>2.3E-3</v>
      </c>
      <c r="P5125" t="s">
        <v>234</v>
      </c>
      <c r="Q5125"/>
      <c r="R5125">
        <v>2.0000000000000001E-4</v>
      </c>
      <c r="S5125">
        <v>2.3E-2</v>
      </c>
      <c r="T5125" t="s">
        <v>1263</v>
      </c>
    </row>
    <row r="5126" spans="2:20" hidden="1" x14ac:dyDescent="0.45">
      <c r="C5126" s="29" t="s">
        <v>36</v>
      </c>
      <c r="D5126" s="29" t="s">
        <v>52</v>
      </c>
      <c r="E5126" s="29" t="s">
        <v>75</v>
      </c>
      <c r="F5126" t="s">
        <v>222</v>
      </c>
      <c r="G5126" t="s">
        <v>223</v>
      </c>
      <c r="H5126" t="s">
        <v>243</v>
      </c>
      <c r="I5126" t="s">
        <v>225</v>
      </c>
      <c r="J5126" t="s">
        <v>244</v>
      </c>
      <c r="K5126" t="s">
        <v>227</v>
      </c>
      <c r="M5126" t="s">
        <v>228</v>
      </c>
      <c r="N5126" t="s">
        <v>291</v>
      </c>
      <c r="O5126">
        <v>0.13</v>
      </c>
      <c r="P5126" t="s">
        <v>247</v>
      </c>
      <c r="Q5126"/>
      <c r="R5126">
        <v>1.2999999999999999E-2</v>
      </c>
      <c r="S5126">
        <v>1.3</v>
      </c>
      <c r="T5126" t="s">
        <v>248</v>
      </c>
    </row>
    <row r="5127" spans="2:20" hidden="1" x14ac:dyDescent="0.45">
      <c r="C5127" s="29" t="s">
        <v>36</v>
      </c>
      <c r="D5127" s="29" t="s">
        <v>52</v>
      </c>
      <c r="E5127" s="29" t="s">
        <v>76</v>
      </c>
      <c r="F5127" t="s">
        <v>222</v>
      </c>
      <c r="G5127" t="s">
        <v>223</v>
      </c>
      <c r="H5127" t="s">
        <v>251</v>
      </c>
      <c r="I5127" t="s">
        <v>225</v>
      </c>
      <c r="J5127" t="s">
        <v>252</v>
      </c>
      <c r="K5127" t="s">
        <v>37</v>
      </c>
      <c r="M5127" t="s">
        <v>228</v>
      </c>
      <c r="N5127" t="s">
        <v>240</v>
      </c>
      <c r="O5127">
        <v>0.04</v>
      </c>
      <c r="P5127" t="s">
        <v>234</v>
      </c>
      <c r="Q5127"/>
      <c r="R5127">
        <v>8.0000000000000002E-3</v>
      </c>
      <c r="S5127">
        <v>0.2</v>
      </c>
      <c r="T5127" t="s">
        <v>248</v>
      </c>
    </row>
    <row r="5128" spans="2:20" hidden="1" x14ac:dyDescent="0.45">
      <c r="B5128" s="29" t="s">
        <v>26</v>
      </c>
      <c r="C5128" s="29" t="s">
        <v>36</v>
      </c>
      <c r="D5128" s="29" t="s">
        <v>52</v>
      </c>
      <c r="E5128" s="29" t="s">
        <v>76</v>
      </c>
      <c r="F5128" t="s">
        <v>222</v>
      </c>
      <c r="G5128" t="s">
        <v>223</v>
      </c>
      <c r="H5128" t="s">
        <v>251</v>
      </c>
      <c r="I5128" t="s">
        <v>225</v>
      </c>
      <c r="J5128" t="s">
        <v>252</v>
      </c>
      <c r="K5128" t="s">
        <v>37</v>
      </c>
      <c r="M5128" t="s">
        <v>228</v>
      </c>
      <c r="N5128" t="s">
        <v>26</v>
      </c>
      <c r="O5128">
        <v>135</v>
      </c>
      <c r="P5128" t="s">
        <v>237</v>
      </c>
      <c r="Q5128">
        <f>O5128/'Electricity Calcs'!$B$2</f>
        <v>1.424325401037E-4</v>
      </c>
      <c r="R5128">
        <v>65</v>
      </c>
      <c r="S5128">
        <v>200</v>
      </c>
      <c r="T5128" t="s">
        <v>248</v>
      </c>
    </row>
    <row r="5129" spans="2:20" hidden="1" x14ac:dyDescent="0.45">
      <c r="C5129" s="29" t="s">
        <v>36</v>
      </c>
      <c r="D5129" s="29" t="s">
        <v>52</v>
      </c>
      <c r="E5129" s="29" t="s">
        <v>75</v>
      </c>
      <c r="F5129" t="s">
        <v>222</v>
      </c>
      <c r="G5129" t="s">
        <v>223</v>
      </c>
      <c r="H5129" t="s">
        <v>243</v>
      </c>
      <c r="I5129" t="s">
        <v>225</v>
      </c>
      <c r="J5129" t="s">
        <v>244</v>
      </c>
      <c r="K5129" t="s">
        <v>227</v>
      </c>
      <c r="M5129" t="s">
        <v>228</v>
      </c>
      <c r="N5129" t="s">
        <v>253</v>
      </c>
      <c r="O5129">
        <v>1.36</v>
      </c>
      <c r="P5129" t="s">
        <v>234</v>
      </c>
      <c r="Q5129"/>
      <c r="R5129">
        <v>0.14000000000000001</v>
      </c>
      <c r="S5129">
        <v>13.6</v>
      </c>
      <c r="T5129" t="s">
        <v>280</v>
      </c>
    </row>
    <row r="5130" spans="2:20" hidden="1" x14ac:dyDescent="0.45">
      <c r="B5130" s="29" t="s">
        <v>25</v>
      </c>
      <c r="C5130" s="29" t="s">
        <v>36</v>
      </c>
      <c r="D5130" s="29" t="s">
        <v>52</v>
      </c>
      <c r="E5130" s="29" t="s">
        <v>75</v>
      </c>
      <c r="F5130" t="s">
        <v>222</v>
      </c>
      <c r="G5130" t="s">
        <v>223</v>
      </c>
      <c r="H5130" t="s">
        <v>243</v>
      </c>
      <c r="I5130" t="s">
        <v>225</v>
      </c>
      <c r="J5130" t="s">
        <v>244</v>
      </c>
      <c r="K5130" t="s">
        <v>227</v>
      </c>
      <c r="M5130" t="s">
        <v>228</v>
      </c>
      <c r="N5130" t="s">
        <v>25</v>
      </c>
      <c r="O5130">
        <v>130</v>
      </c>
      <c r="P5130" t="s">
        <v>237</v>
      </c>
      <c r="Q5130">
        <f>O5130/'Electricity Calcs'!$B$2</f>
        <v>1.3715726084060002E-4</v>
      </c>
      <c r="R5130">
        <v>30</v>
      </c>
      <c r="S5130">
        <v>230</v>
      </c>
      <c r="T5130" t="s">
        <v>248</v>
      </c>
    </row>
    <row r="5131" spans="2:20" hidden="1" x14ac:dyDescent="0.45">
      <c r="C5131" s="29" t="s">
        <v>36</v>
      </c>
      <c r="D5131" s="29" t="s">
        <v>52</v>
      </c>
      <c r="E5131" s="29" t="s">
        <v>113</v>
      </c>
      <c r="F5131" t="s">
        <v>222</v>
      </c>
      <c r="G5131" t="s">
        <v>223</v>
      </c>
      <c r="H5131" t="s">
        <v>255</v>
      </c>
      <c r="I5131" t="s">
        <v>225</v>
      </c>
      <c r="J5131" t="s">
        <v>256</v>
      </c>
      <c r="K5131" t="s">
        <v>112</v>
      </c>
      <c r="M5131" t="s">
        <v>228</v>
      </c>
      <c r="N5131" t="s">
        <v>246</v>
      </c>
      <c r="O5131">
        <v>10</v>
      </c>
      <c r="P5131" t="s">
        <v>247</v>
      </c>
      <c r="Q5131"/>
      <c r="R5131">
        <v>5</v>
      </c>
      <c r="S5131">
        <v>15</v>
      </c>
      <c r="T5131" t="s">
        <v>273</v>
      </c>
    </row>
    <row r="5132" spans="2:20" hidden="1" x14ac:dyDescent="0.45">
      <c r="C5132" s="29" t="s">
        <v>36</v>
      </c>
      <c r="D5132" s="29" t="s">
        <v>52</v>
      </c>
      <c r="E5132" s="29" t="s">
        <v>113</v>
      </c>
      <c r="F5132" t="s">
        <v>222</v>
      </c>
      <c r="G5132" t="s">
        <v>223</v>
      </c>
      <c r="H5132" t="s">
        <v>255</v>
      </c>
      <c r="I5132" t="s">
        <v>225</v>
      </c>
      <c r="J5132" t="s">
        <v>256</v>
      </c>
      <c r="K5132" t="s">
        <v>112</v>
      </c>
      <c r="M5132" t="s">
        <v>228</v>
      </c>
      <c r="N5132" t="s">
        <v>249</v>
      </c>
      <c r="O5132">
        <v>29</v>
      </c>
      <c r="P5132" t="s">
        <v>257</v>
      </c>
      <c r="Q5132"/>
      <c r="R5132">
        <v>2.9</v>
      </c>
      <c r="S5132">
        <v>290</v>
      </c>
      <c r="T5132" t="s">
        <v>258</v>
      </c>
    </row>
    <row r="5133" spans="2:20" hidden="1" x14ac:dyDescent="0.45">
      <c r="C5133" s="29" t="s">
        <v>36</v>
      </c>
      <c r="D5133" s="29" t="s">
        <v>52</v>
      </c>
      <c r="E5133" s="29" t="s">
        <v>113</v>
      </c>
      <c r="F5133" t="s">
        <v>222</v>
      </c>
      <c r="G5133" t="s">
        <v>223</v>
      </c>
      <c r="H5133" t="s">
        <v>255</v>
      </c>
      <c r="I5133" t="s">
        <v>225</v>
      </c>
      <c r="J5133" t="s">
        <v>256</v>
      </c>
      <c r="K5133" t="s">
        <v>112</v>
      </c>
      <c r="M5133" t="s">
        <v>228</v>
      </c>
      <c r="N5133" t="s">
        <v>262</v>
      </c>
      <c r="O5133">
        <v>1.4</v>
      </c>
      <c r="P5133" t="s">
        <v>234</v>
      </c>
      <c r="Q5133"/>
      <c r="R5133">
        <v>0.97</v>
      </c>
      <c r="S5133">
        <v>2.25</v>
      </c>
      <c r="T5133" t="s">
        <v>263</v>
      </c>
    </row>
    <row r="5134" spans="2:20" hidden="1" x14ac:dyDescent="0.45">
      <c r="C5134" s="29" t="s">
        <v>36</v>
      </c>
      <c r="D5134" s="29" t="s">
        <v>52</v>
      </c>
      <c r="E5134" s="29" t="s">
        <v>113</v>
      </c>
      <c r="F5134" t="s">
        <v>222</v>
      </c>
      <c r="G5134" t="s">
        <v>223</v>
      </c>
      <c r="H5134" t="s">
        <v>255</v>
      </c>
      <c r="I5134" t="s">
        <v>225</v>
      </c>
      <c r="J5134" t="s">
        <v>256</v>
      </c>
      <c r="K5134" t="s">
        <v>112</v>
      </c>
      <c r="M5134" t="s">
        <v>228</v>
      </c>
      <c r="N5134" t="s">
        <v>291</v>
      </c>
      <c r="O5134">
        <v>170</v>
      </c>
      <c r="P5134" t="s">
        <v>257</v>
      </c>
      <c r="Q5134"/>
      <c r="R5134">
        <v>85</v>
      </c>
      <c r="S5134">
        <v>260</v>
      </c>
      <c r="T5134" t="s">
        <v>349</v>
      </c>
    </row>
    <row r="5135" spans="2:20" hidden="1" x14ac:dyDescent="0.45">
      <c r="C5135" s="29" t="s">
        <v>36</v>
      </c>
      <c r="D5135" s="29" t="s">
        <v>52</v>
      </c>
      <c r="E5135" s="29" t="s">
        <v>115</v>
      </c>
      <c r="F5135" t="s">
        <v>222</v>
      </c>
      <c r="G5135" t="s">
        <v>223</v>
      </c>
      <c r="H5135" t="s">
        <v>268</v>
      </c>
      <c r="I5135" t="s">
        <v>225</v>
      </c>
      <c r="J5135" t="s">
        <v>256</v>
      </c>
      <c r="K5135" t="s">
        <v>269</v>
      </c>
      <c r="M5135" t="s">
        <v>228</v>
      </c>
      <c r="N5135" t="s">
        <v>264</v>
      </c>
      <c r="O5135">
        <v>1.3</v>
      </c>
      <c r="P5135" t="s">
        <v>257</v>
      </c>
      <c r="Q5135"/>
      <c r="R5135">
        <v>0.26</v>
      </c>
      <c r="S5135">
        <v>6.5</v>
      </c>
      <c r="T5135" t="s">
        <v>271</v>
      </c>
    </row>
    <row r="5136" spans="2:20" hidden="1" x14ac:dyDescent="0.45">
      <c r="C5136" s="29" t="s">
        <v>36</v>
      </c>
      <c r="D5136" s="29" t="s">
        <v>52</v>
      </c>
      <c r="E5136" s="29" t="s">
        <v>115</v>
      </c>
      <c r="F5136" t="s">
        <v>222</v>
      </c>
      <c r="G5136" t="s">
        <v>223</v>
      </c>
      <c r="H5136" t="s">
        <v>268</v>
      </c>
      <c r="I5136" t="s">
        <v>225</v>
      </c>
      <c r="J5136" t="s">
        <v>256</v>
      </c>
      <c r="K5136" t="s">
        <v>269</v>
      </c>
      <c r="M5136" t="s">
        <v>228</v>
      </c>
      <c r="N5136" t="s">
        <v>267</v>
      </c>
      <c r="O5136">
        <v>8.8000000000000007</v>
      </c>
      <c r="P5136" t="s">
        <v>234</v>
      </c>
      <c r="Q5136"/>
      <c r="R5136">
        <v>0.5</v>
      </c>
      <c r="S5136">
        <v>16.8</v>
      </c>
      <c r="T5136" t="s">
        <v>266</v>
      </c>
    </row>
    <row r="5137" spans="1:20" hidden="1" x14ac:dyDescent="0.45">
      <c r="C5137" s="29" t="s">
        <v>36</v>
      </c>
      <c r="D5137" s="29" t="s">
        <v>52</v>
      </c>
      <c r="E5137" s="29" t="s">
        <v>115</v>
      </c>
      <c r="F5137" t="s">
        <v>222</v>
      </c>
      <c r="G5137" t="s">
        <v>223</v>
      </c>
      <c r="H5137" t="s">
        <v>268</v>
      </c>
      <c r="I5137" t="s">
        <v>225</v>
      </c>
      <c r="J5137" t="s">
        <v>256</v>
      </c>
      <c r="K5137" t="s">
        <v>269</v>
      </c>
      <c r="M5137" t="s">
        <v>228</v>
      </c>
      <c r="N5137" t="s">
        <v>265</v>
      </c>
      <c r="O5137">
        <v>1</v>
      </c>
      <c r="P5137" t="s">
        <v>234</v>
      </c>
      <c r="Q5137"/>
      <c r="R5137">
        <v>0.08</v>
      </c>
      <c r="S5137">
        <v>0.78</v>
      </c>
      <c r="T5137" t="s">
        <v>266</v>
      </c>
    </row>
    <row r="5138" spans="1:20" hidden="1" x14ac:dyDescent="0.45">
      <c r="C5138" s="29" t="s">
        <v>36</v>
      </c>
      <c r="D5138" s="29" t="s">
        <v>52</v>
      </c>
      <c r="E5138" s="29" t="s">
        <v>115</v>
      </c>
      <c r="F5138" t="s">
        <v>222</v>
      </c>
      <c r="G5138" t="s">
        <v>223</v>
      </c>
      <c r="H5138" t="s">
        <v>268</v>
      </c>
      <c r="I5138" t="s">
        <v>225</v>
      </c>
      <c r="J5138" t="s">
        <v>256</v>
      </c>
      <c r="K5138" t="s">
        <v>269</v>
      </c>
      <c r="M5138" t="s">
        <v>228</v>
      </c>
      <c r="N5138" t="s">
        <v>236</v>
      </c>
      <c r="O5138">
        <v>10.199999999999999</v>
      </c>
      <c r="P5138" t="s">
        <v>237</v>
      </c>
      <c r="Q5138"/>
      <c r="R5138">
        <v>3.4</v>
      </c>
      <c r="S5138">
        <v>30.6</v>
      </c>
      <c r="T5138" t="s">
        <v>271</v>
      </c>
    </row>
    <row r="5139" spans="1:20" hidden="1" x14ac:dyDescent="0.45">
      <c r="C5139" s="29" t="s">
        <v>36</v>
      </c>
      <c r="D5139" s="29" t="s">
        <v>52</v>
      </c>
      <c r="E5139" s="29" t="s">
        <v>115</v>
      </c>
      <c r="F5139" t="s">
        <v>222</v>
      </c>
      <c r="G5139" t="s">
        <v>223</v>
      </c>
      <c r="H5139" t="s">
        <v>268</v>
      </c>
      <c r="I5139" t="s">
        <v>225</v>
      </c>
      <c r="J5139" t="s">
        <v>256</v>
      </c>
      <c r="K5139" t="s">
        <v>269</v>
      </c>
      <c r="M5139" t="s">
        <v>228</v>
      </c>
      <c r="N5139" t="s">
        <v>279</v>
      </c>
      <c r="O5139">
        <v>9.6999999999999993</v>
      </c>
      <c r="P5139" t="s">
        <v>234</v>
      </c>
      <c r="Q5139"/>
      <c r="R5139">
        <v>7.06</v>
      </c>
      <c r="S5139">
        <v>16.5</v>
      </c>
      <c r="T5139" t="s">
        <v>271</v>
      </c>
    </row>
    <row r="5140" spans="1:20" hidden="1" x14ac:dyDescent="0.45">
      <c r="C5140" s="29" t="s">
        <v>36</v>
      </c>
      <c r="D5140" s="29" t="s">
        <v>52</v>
      </c>
      <c r="E5140" s="29" t="s">
        <v>196</v>
      </c>
      <c r="F5140" t="s">
        <v>222</v>
      </c>
      <c r="G5140" t="s">
        <v>223</v>
      </c>
      <c r="H5140" t="s">
        <v>277</v>
      </c>
      <c r="I5140" t="s">
        <v>275</v>
      </c>
      <c r="J5140" t="s">
        <v>228</v>
      </c>
      <c r="K5140" t="s">
        <v>278</v>
      </c>
      <c r="M5140" t="s">
        <v>228</v>
      </c>
      <c r="N5140" t="s">
        <v>303</v>
      </c>
      <c r="O5140">
        <v>2.21</v>
      </c>
      <c r="P5140" t="s">
        <v>234</v>
      </c>
      <c r="Q5140"/>
      <c r="R5140">
        <v>1.1000000000000001</v>
      </c>
      <c r="S5140">
        <v>4.42</v>
      </c>
      <c r="T5140" t="s">
        <v>280</v>
      </c>
    </row>
    <row r="5141" spans="1:20" hidden="1" x14ac:dyDescent="0.45">
      <c r="C5141" s="29" t="s">
        <v>36</v>
      </c>
      <c r="D5141" s="29" t="s">
        <v>52</v>
      </c>
      <c r="E5141" s="29" t="s">
        <v>75</v>
      </c>
      <c r="F5141" t="s">
        <v>222</v>
      </c>
      <c r="G5141" t="s">
        <v>223</v>
      </c>
      <c r="H5141" t="s">
        <v>274</v>
      </c>
      <c r="I5141" t="s">
        <v>275</v>
      </c>
      <c r="J5141" t="s">
        <v>228</v>
      </c>
      <c r="K5141" t="s">
        <v>276</v>
      </c>
      <c r="M5141" t="s">
        <v>228</v>
      </c>
      <c r="N5141" t="s">
        <v>236</v>
      </c>
      <c r="O5141">
        <v>6.5</v>
      </c>
      <c r="P5141" t="s">
        <v>237</v>
      </c>
      <c r="Q5141"/>
      <c r="R5141">
        <v>2</v>
      </c>
      <c r="S5141">
        <v>20</v>
      </c>
      <c r="T5141" t="s">
        <v>280</v>
      </c>
    </row>
    <row r="5142" spans="1:20" hidden="1" x14ac:dyDescent="0.45">
      <c r="C5142" s="29" t="s">
        <v>36</v>
      </c>
      <c r="D5142" s="29" t="s">
        <v>52</v>
      </c>
      <c r="E5142" s="29" t="s">
        <v>76</v>
      </c>
      <c r="F5142" t="s">
        <v>222</v>
      </c>
      <c r="G5142" t="s">
        <v>223</v>
      </c>
      <c r="H5142" t="s">
        <v>251</v>
      </c>
      <c r="I5142" t="s">
        <v>225</v>
      </c>
      <c r="J5142" t="s">
        <v>252</v>
      </c>
      <c r="K5142" t="s">
        <v>37</v>
      </c>
      <c r="M5142" t="s">
        <v>228</v>
      </c>
      <c r="N5142" t="s">
        <v>233</v>
      </c>
      <c r="O5142">
        <v>0.05</v>
      </c>
      <c r="P5142" t="s">
        <v>234</v>
      </c>
      <c r="Q5142"/>
      <c r="R5142">
        <v>0.01</v>
      </c>
      <c r="S5142">
        <v>0.25</v>
      </c>
      <c r="T5142" t="s">
        <v>248</v>
      </c>
    </row>
    <row r="5143" spans="1:20" hidden="1" x14ac:dyDescent="0.45">
      <c r="C5143" s="29" t="s">
        <v>36</v>
      </c>
      <c r="D5143" s="29" t="s">
        <v>52</v>
      </c>
      <c r="E5143" s="29" t="s">
        <v>196</v>
      </c>
      <c r="F5143" t="s">
        <v>222</v>
      </c>
      <c r="G5143" t="s">
        <v>223</v>
      </c>
      <c r="H5143" t="s">
        <v>277</v>
      </c>
      <c r="I5143" t="s">
        <v>275</v>
      </c>
      <c r="J5143" t="s">
        <v>228</v>
      </c>
      <c r="K5143" t="s">
        <v>278</v>
      </c>
      <c r="M5143" t="s">
        <v>228</v>
      </c>
      <c r="N5143" t="s">
        <v>246</v>
      </c>
      <c r="O5143">
        <v>2.5</v>
      </c>
      <c r="P5143" t="s">
        <v>247</v>
      </c>
      <c r="Q5143"/>
      <c r="R5143">
        <v>1.25</v>
      </c>
      <c r="S5143">
        <v>3.75</v>
      </c>
      <c r="T5143" t="s">
        <v>300</v>
      </c>
    </row>
    <row r="5144" spans="1:20" hidden="1" x14ac:dyDescent="0.45">
      <c r="A5144" s="29" t="s">
        <v>3065</v>
      </c>
      <c r="B5144" s="29" t="s">
        <v>26</v>
      </c>
      <c r="C5144" s="29" t="s">
        <v>36</v>
      </c>
      <c r="D5144" s="29" t="s">
        <v>52</v>
      </c>
      <c r="E5144" s="29" t="s">
        <v>196</v>
      </c>
      <c r="F5144" t="s">
        <v>222</v>
      </c>
      <c r="G5144" t="s">
        <v>223</v>
      </c>
      <c r="H5144" t="s">
        <v>277</v>
      </c>
      <c r="I5144" t="s">
        <v>275</v>
      </c>
      <c r="J5144" t="s">
        <v>228</v>
      </c>
      <c r="K5144" t="s">
        <v>278</v>
      </c>
      <c r="M5144" t="s">
        <v>228</v>
      </c>
      <c r="N5144" t="s">
        <v>26</v>
      </c>
      <c r="O5144">
        <v>142</v>
      </c>
      <c r="P5144" t="s">
        <v>237</v>
      </c>
      <c r="Q5144">
        <f>O5144/'Electricity Calcs'!$B$2</f>
        <v>1.4981793107204E-4</v>
      </c>
      <c r="R5144">
        <v>70</v>
      </c>
      <c r="S5144">
        <v>300</v>
      </c>
      <c r="T5144" t="s">
        <v>295</v>
      </c>
    </row>
    <row r="5145" spans="1:20" hidden="1" x14ac:dyDescent="0.45">
      <c r="C5145" s="29" t="s">
        <v>36</v>
      </c>
      <c r="D5145" s="29" t="s">
        <v>52</v>
      </c>
      <c r="E5145" s="29" t="s">
        <v>76</v>
      </c>
      <c r="F5145" t="s">
        <v>222</v>
      </c>
      <c r="G5145" t="s">
        <v>223</v>
      </c>
      <c r="H5145" t="s">
        <v>281</v>
      </c>
      <c r="I5145" t="s">
        <v>275</v>
      </c>
      <c r="J5145" t="s">
        <v>228</v>
      </c>
      <c r="K5145" t="s">
        <v>282</v>
      </c>
      <c r="M5145" t="s">
        <v>228</v>
      </c>
      <c r="N5145" t="s">
        <v>358</v>
      </c>
      <c r="O5145">
        <v>0.84299999999999997</v>
      </c>
      <c r="P5145" t="s">
        <v>257</v>
      </c>
      <c r="Q5145"/>
      <c r="R5145">
        <v>0.28100000000000003</v>
      </c>
      <c r="S5145">
        <v>2.5299999999999998</v>
      </c>
      <c r="T5145" t="s">
        <v>288</v>
      </c>
    </row>
    <row r="5146" spans="1:20" hidden="1" x14ac:dyDescent="0.45">
      <c r="C5146" s="29" t="s">
        <v>36</v>
      </c>
      <c r="D5146" s="29" t="s">
        <v>52</v>
      </c>
      <c r="E5146" s="29" t="s">
        <v>196</v>
      </c>
      <c r="F5146" t="s">
        <v>222</v>
      </c>
      <c r="G5146" t="s">
        <v>223</v>
      </c>
      <c r="H5146" t="s">
        <v>277</v>
      </c>
      <c r="I5146" t="s">
        <v>275</v>
      </c>
      <c r="J5146" t="s">
        <v>228</v>
      </c>
      <c r="K5146" t="s">
        <v>278</v>
      </c>
      <c r="M5146" t="s">
        <v>228</v>
      </c>
      <c r="N5146" t="s">
        <v>233</v>
      </c>
      <c r="O5146">
        <v>4.2699999999999996</v>
      </c>
      <c r="P5146" t="s">
        <v>234</v>
      </c>
      <c r="Q5146"/>
      <c r="R5146">
        <v>2.13</v>
      </c>
      <c r="S5146">
        <v>8.5299999999999994</v>
      </c>
      <c r="T5146" t="s">
        <v>280</v>
      </c>
    </row>
    <row r="5147" spans="1:20" hidden="1" x14ac:dyDescent="0.45">
      <c r="A5147" s="29" t="s">
        <v>3065</v>
      </c>
      <c r="B5147" s="29" t="s">
        <v>29</v>
      </c>
      <c r="C5147" s="29" t="s">
        <v>36</v>
      </c>
      <c r="D5147" s="29" t="s">
        <v>52</v>
      </c>
      <c r="E5147" s="29" t="s">
        <v>196</v>
      </c>
      <c r="F5147" t="s">
        <v>222</v>
      </c>
      <c r="G5147" t="s">
        <v>223</v>
      </c>
      <c r="H5147" t="s">
        <v>277</v>
      </c>
      <c r="I5147" t="s">
        <v>275</v>
      </c>
      <c r="J5147" t="s">
        <v>228</v>
      </c>
      <c r="K5147" t="s">
        <v>278</v>
      </c>
      <c r="M5147" t="s">
        <v>228</v>
      </c>
      <c r="N5147" t="s">
        <v>29</v>
      </c>
      <c r="O5147">
        <v>495</v>
      </c>
      <c r="P5147" t="s">
        <v>237</v>
      </c>
      <c r="Q5147">
        <f>O5147/'Electricity Calcs'!$B$2</f>
        <v>5.2225264704690007E-4</v>
      </c>
      <c r="R5147">
        <v>146</v>
      </c>
      <c r="S5147">
        <v>1700</v>
      </c>
      <c r="T5147" t="s">
        <v>241</v>
      </c>
    </row>
    <row r="5148" spans="1:20" hidden="1" x14ac:dyDescent="0.45">
      <c r="C5148" s="29" t="s">
        <v>36</v>
      </c>
      <c r="D5148" s="29" t="s">
        <v>52</v>
      </c>
      <c r="E5148" s="29" t="s">
        <v>196</v>
      </c>
      <c r="F5148" t="s">
        <v>222</v>
      </c>
      <c r="G5148" t="s">
        <v>223</v>
      </c>
      <c r="H5148" t="s">
        <v>277</v>
      </c>
      <c r="I5148" t="s">
        <v>275</v>
      </c>
      <c r="J5148" t="s">
        <v>228</v>
      </c>
      <c r="K5148" t="s">
        <v>278</v>
      </c>
      <c r="M5148" t="s">
        <v>228</v>
      </c>
      <c r="N5148" t="s">
        <v>236</v>
      </c>
      <c r="O5148">
        <v>35.4</v>
      </c>
      <c r="P5148" t="s">
        <v>237</v>
      </c>
      <c r="Q5148"/>
      <c r="R5148">
        <v>2</v>
      </c>
      <c r="S5148">
        <v>200</v>
      </c>
      <c r="T5148" t="s">
        <v>295</v>
      </c>
    </row>
    <row r="5149" spans="1:20" hidden="1" x14ac:dyDescent="0.45">
      <c r="A5149" s="29" t="s">
        <v>3065</v>
      </c>
      <c r="B5149" s="29" t="s">
        <v>43</v>
      </c>
      <c r="C5149" s="29" t="s">
        <v>36</v>
      </c>
      <c r="D5149" s="29" t="s">
        <v>52</v>
      </c>
      <c r="E5149" s="29" t="s">
        <v>196</v>
      </c>
      <c r="F5149" t="s">
        <v>222</v>
      </c>
      <c r="G5149" t="s">
        <v>223</v>
      </c>
      <c r="H5149" t="s">
        <v>277</v>
      </c>
      <c r="I5149" t="s">
        <v>275</v>
      </c>
      <c r="J5149" t="s">
        <v>228</v>
      </c>
      <c r="K5149" t="s">
        <v>278</v>
      </c>
      <c r="M5149" t="s">
        <v>228</v>
      </c>
      <c r="N5149" t="s">
        <v>28</v>
      </c>
      <c r="O5149">
        <v>19.3</v>
      </c>
      <c r="P5149" t="s">
        <v>237</v>
      </c>
      <c r="Q5149">
        <f>O5149/'Electricity Calcs'!$B$2</f>
        <v>2.0362577955566E-5</v>
      </c>
      <c r="R5149">
        <v>0.9</v>
      </c>
      <c r="S5149">
        <v>90</v>
      </c>
      <c r="T5149" t="s">
        <v>295</v>
      </c>
    </row>
    <row r="5150" spans="1:20" hidden="1" x14ac:dyDescent="0.45">
      <c r="C5150" s="29" t="s">
        <v>36</v>
      </c>
      <c r="D5150" s="29" t="s">
        <v>52</v>
      </c>
      <c r="E5150" s="29" t="s">
        <v>76</v>
      </c>
      <c r="F5150" t="s">
        <v>222</v>
      </c>
      <c r="G5150" t="s">
        <v>223</v>
      </c>
      <c r="H5150" t="s">
        <v>281</v>
      </c>
      <c r="I5150" t="s">
        <v>275</v>
      </c>
      <c r="J5150" t="s">
        <v>228</v>
      </c>
      <c r="K5150" t="s">
        <v>282</v>
      </c>
      <c r="M5150" t="s">
        <v>228</v>
      </c>
      <c r="N5150" t="s">
        <v>272</v>
      </c>
      <c r="O5150">
        <v>0.84299999999999997</v>
      </c>
      <c r="P5150" t="s">
        <v>257</v>
      </c>
      <c r="Q5150"/>
      <c r="R5150">
        <v>0.28100000000000003</v>
      </c>
      <c r="S5150">
        <v>2.5299999999999998</v>
      </c>
      <c r="T5150" t="s">
        <v>288</v>
      </c>
    </row>
    <row r="5151" spans="1:20" hidden="1" x14ac:dyDescent="0.45">
      <c r="C5151" s="29" t="s">
        <v>36</v>
      </c>
      <c r="D5151" s="29" t="s">
        <v>52</v>
      </c>
      <c r="E5151" s="29" t="s">
        <v>51</v>
      </c>
      <c r="F5151" t="s">
        <v>222</v>
      </c>
      <c r="G5151" t="s">
        <v>223</v>
      </c>
      <c r="H5151" t="s">
        <v>284</v>
      </c>
      <c r="I5151" t="s">
        <v>275</v>
      </c>
      <c r="J5151" t="s">
        <v>228</v>
      </c>
      <c r="K5151" t="s">
        <v>38</v>
      </c>
      <c r="M5151" t="s">
        <v>228</v>
      </c>
      <c r="N5151" t="s">
        <v>240</v>
      </c>
      <c r="O5151">
        <v>20.6</v>
      </c>
      <c r="P5151" t="s">
        <v>234</v>
      </c>
      <c r="Q5151"/>
      <c r="R5151">
        <v>12.4</v>
      </c>
      <c r="S5151">
        <v>28.9</v>
      </c>
      <c r="T5151" t="s">
        <v>285</v>
      </c>
    </row>
    <row r="5152" spans="1:20" hidden="1" x14ac:dyDescent="0.45">
      <c r="C5152" s="29" t="s">
        <v>36</v>
      </c>
      <c r="D5152" s="29" t="s">
        <v>52</v>
      </c>
      <c r="E5152" s="29" t="s">
        <v>51</v>
      </c>
      <c r="F5152" t="s">
        <v>222</v>
      </c>
      <c r="G5152" t="s">
        <v>223</v>
      </c>
      <c r="H5152" t="s">
        <v>284</v>
      </c>
      <c r="I5152" t="s">
        <v>275</v>
      </c>
      <c r="J5152" t="s">
        <v>228</v>
      </c>
      <c r="K5152" t="s">
        <v>38</v>
      </c>
      <c r="M5152" t="s">
        <v>228</v>
      </c>
      <c r="N5152" t="s">
        <v>303</v>
      </c>
      <c r="O5152">
        <v>1.2</v>
      </c>
      <c r="P5152" t="s">
        <v>234</v>
      </c>
      <c r="Q5152"/>
      <c r="R5152">
        <v>0.72199999999999998</v>
      </c>
      <c r="S5152">
        <v>1.69</v>
      </c>
      <c r="T5152" t="s">
        <v>285</v>
      </c>
    </row>
    <row r="5153" spans="1:20" hidden="1" x14ac:dyDescent="0.45">
      <c r="C5153" s="29" t="s">
        <v>36</v>
      </c>
      <c r="D5153" s="29" t="s">
        <v>52</v>
      </c>
      <c r="E5153" s="29" t="s">
        <v>75</v>
      </c>
      <c r="F5153" t="s">
        <v>222</v>
      </c>
      <c r="G5153" t="s">
        <v>223</v>
      </c>
      <c r="H5153" t="s">
        <v>274</v>
      </c>
      <c r="I5153" t="s">
        <v>275</v>
      </c>
      <c r="J5153" t="s">
        <v>228</v>
      </c>
      <c r="K5153" t="s">
        <v>276</v>
      </c>
      <c r="M5153" t="s">
        <v>228</v>
      </c>
      <c r="N5153" t="s">
        <v>272</v>
      </c>
      <c r="O5153">
        <v>6.92</v>
      </c>
      <c r="P5153" t="s">
        <v>257</v>
      </c>
      <c r="Q5153"/>
      <c r="R5153">
        <v>3.46</v>
      </c>
      <c r="S5153">
        <v>13.8</v>
      </c>
      <c r="T5153" t="s">
        <v>280</v>
      </c>
    </row>
    <row r="5154" spans="1:20" hidden="1" x14ac:dyDescent="0.45">
      <c r="C5154" s="29" t="s">
        <v>36</v>
      </c>
      <c r="D5154" s="29" t="s">
        <v>52</v>
      </c>
      <c r="E5154" s="29" t="s">
        <v>75</v>
      </c>
      <c r="F5154" t="s">
        <v>222</v>
      </c>
      <c r="G5154" t="s">
        <v>223</v>
      </c>
      <c r="H5154" t="s">
        <v>274</v>
      </c>
      <c r="I5154" t="s">
        <v>275</v>
      </c>
      <c r="J5154" t="s">
        <v>228</v>
      </c>
      <c r="K5154" t="s">
        <v>276</v>
      </c>
      <c r="M5154" t="s">
        <v>228</v>
      </c>
      <c r="N5154" t="s">
        <v>242</v>
      </c>
      <c r="O5154">
        <v>1.36</v>
      </c>
      <c r="P5154" t="s">
        <v>234</v>
      </c>
      <c r="Q5154"/>
      <c r="R5154">
        <v>0.14000000000000001</v>
      </c>
      <c r="S5154">
        <v>15</v>
      </c>
      <c r="T5154" t="s">
        <v>280</v>
      </c>
    </row>
    <row r="5155" spans="1:20" hidden="1" x14ac:dyDescent="0.45">
      <c r="C5155" s="29" t="s">
        <v>36</v>
      </c>
      <c r="D5155" s="29" t="s">
        <v>52</v>
      </c>
      <c r="E5155" s="29" t="s">
        <v>75</v>
      </c>
      <c r="F5155" t="s">
        <v>222</v>
      </c>
      <c r="G5155" t="s">
        <v>223</v>
      </c>
      <c r="H5155" t="s">
        <v>274</v>
      </c>
      <c r="I5155" t="s">
        <v>275</v>
      </c>
      <c r="J5155" t="s">
        <v>228</v>
      </c>
      <c r="K5155" t="s">
        <v>276</v>
      </c>
      <c r="M5155" t="s">
        <v>228</v>
      </c>
      <c r="N5155" t="s">
        <v>265</v>
      </c>
      <c r="O5155">
        <v>2.72</v>
      </c>
      <c r="P5155" t="s">
        <v>234</v>
      </c>
      <c r="Q5155"/>
      <c r="R5155">
        <v>0.27</v>
      </c>
      <c r="S5155">
        <v>30</v>
      </c>
      <c r="T5155" t="s">
        <v>280</v>
      </c>
    </row>
    <row r="5156" spans="1:20" hidden="1" x14ac:dyDescent="0.45">
      <c r="C5156" s="29" t="s">
        <v>36</v>
      </c>
      <c r="D5156" s="29" t="s">
        <v>52</v>
      </c>
      <c r="E5156" s="29" t="s">
        <v>75</v>
      </c>
      <c r="F5156" t="s">
        <v>222</v>
      </c>
      <c r="G5156" t="s">
        <v>223</v>
      </c>
      <c r="H5156" t="s">
        <v>274</v>
      </c>
      <c r="I5156" t="s">
        <v>275</v>
      </c>
      <c r="J5156" t="s">
        <v>228</v>
      </c>
      <c r="K5156" t="s">
        <v>276</v>
      </c>
      <c r="M5156" t="s">
        <v>228</v>
      </c>
      <c r="N5156" t="s">
        <v>246</v>
      </c>
      <c r="O5156">
        <v>0.5</v>
      </c>
      <c r="P5156" t="s">
        <v>247</v>
      </c>
      <c r="Q5156"/>
      <c r="R5156">
        <v>0.25</v>
      </c>
      <c r="S5156">
        <v>1</v>
      </c>
      <c r="T5156" t="s">
        <v>2369</v>
      </c>
    </row>
    <row r="5157" spans="1:20" hidden="1" x14ac:dyDescent="0.45">
      <c r="A5157" s="29" t="s">
        <v>3065</v>
      </c>
      <c r="B5157" s="29" t="s">
        <v>26</v>
      </c>
      <c r="C5157" s="29" t="s">
        <v>36</v>
      </c>
      <c r="D5157" s="29" t="s">
        <v>52</v>
      </c>
      <c r="E5157" s="29" t="s">
        <v>51</v>
      </c>
      <c r="F5157" t="s">
        <v>222</v>
      </c>
      <c r="G5157" t="s">
        <v>223</v>
      </c>
      <c r="H5157" t="s">
        <v>284</v>
      </c>
      <c r="I5157" t="s">
        <v>275</v>
      </c>
      <c r="J5157" t="s">
        <v>228</v>
      </c>
      <c r="K5157" t="s">
        <v>38</v>
      </c>
      <c r="M5157" t="s">
        <v>228</v>
      </c>
      <c r="N5157" t="s">
        <v>26</v>
      </c>
      <c r="O5157">
        <v>81</v>
      </c>
      <c r="P5157" t="s">
        <v>237</v>
      </c>
      <c r="Q5157">
        <f>O5157/'Electricity Calcs'!$B$2</f>
        <v>8.5459524062220008E-5</v>
      </c>
      <c r="R5157">
        <v>40</v>
      </c>
      <c r="S5157">
        <v>160</v>
      </c>
      <c r="T5157" t="s">
        <v>248</v>
      </c>
    </row>
    <row r="5158" spans="1:20" hidden="1" x14ac:dyDescent="0.45">
      <c r="A5158" s="29" t="s">
        <v>3065</v>
      </c>
      <c r="B5158" s="29" t="s">
        <v>25</v>
      </c>
      <c r="C5158" s="29" t="s">
        <v>36</v>
      </c>
      <c r="D5158" s="29" t="s">
        <v>52</v>
      </c>
      <c r="E5158" s="29" t="s">
        <v>51</v>
      </c>
      <c r="F5158" t="s">
        <v>222</v>
      </c>
      <c r="G5158" t="s">
        <v>223</v>
      </c>
      <c r="H5158" t="s">
        <v>284</v>
      </c>
      <c r="I5158" t="s">
        <v>275</v>
      </c>
      <c r="J5158" t="s">
        <v>228</v>
      </c>
      <c r="K5158" t="s">
        <v>38</v>
      </c>
      <c r="M5158" t="s">
        <v>228</v>
      </c>
      <c r="N5158" t="s">
        <v>25</v>
      </c>
      <c r="O5158">
        <v>90</v>
      </c>
      <c r="P5158" t="s">
        <v>237</v>
      </c>
      <c r="Q5158">
        <f>O5158/'Electricity Calcs'!$B$2</f>
        <v>9.4955026735800004E-5</v>
      </c>
      <c r="R5158">
        <v>45</v>
      </c>
      <c r="S5158">
        <v>180</v>
      </c>
      <c r="T5158" t="s">
        <v>248</v>
      </c>
    </row>
    <row r="5159" spans="1:20" hidden="1" x14ac:dyDescent="0.45">
      <c r="A5159" s="29" t="s">
        <v>3065</v>
      </c>
      <c r="B5159" s="29" t="s">
        <v>29</v>
      </c>
      <c r="C5159" s="29" t="s">
        <v>36</v>
      </c>
      <c r="D5159" s="29" t="s">
        <v>52</v>
      </c>
      <c r="E5159" s="29" t="s">
        <v>51</v>
      </c>
      <c r="F5159" t="s">
        <v>222</v>
      </c>
      <c r="G5159" t="s">
        <v>223</v>
      </c>
      <c r="H5159" t="s">
        <v>284</v>
      </c>
      <c r="I5159" t="s">
        <v>275</v>
      </c>
      <c r="J5159" t="s">
        <v>228</v>
      </c>
      <c r="K5159" t="s">
        <v>38</v>
      </c>
      <c r="M5159" t="s">
        <v>228</v>
      </c>
      <c r="N5159" t="s">
        <v>29</v>
      </c>
      <c r="O5159">
        <v>10.8</v>
      </c>
      <c r="P5159" t="s">
        <v>237</v>
      </c>
      <c r="Q5159">
        <f>O5159/'Electricity Calcs'!$B$2</f>
        <v>1.1394603208296001E-5</v>
      </c>
      <c r="R5159">
        <v>6.45</v>
      </c>
      <c r="S5159">
        <v>15.1</v>
      </c>
      <c r="T5159" t="s">
        <v>285</v>
      </c>
    </row>
    <row r="5160" spans="1:20" hidden="1" x14ac:dyDescent="0.45">
      <c r="C5160" s="29" t="s">
        <v>36</v>
      </c>
      <c r="D5160" s="29" t="s">
        <v>52</v>
      </c>
      <c r="E5160" s="29" t="s">
        <v>113</v>
      </c>
      <c r="F5160" t="s">
        <v>222</v>
      </c>
      <c r="G5160" t="s">
        <v>223</v>
      </c>
      <c r="H5160" t="s">
        <v>286</v>
      </c>
      <c r="I5160" t="s">
        <v>275</v>
      </c>
      <c r="J5160" t="s">
        <v>228</v>
      </c>
      <c r="K5160" t="s">
        <v>112</v>
      </c>
      <c r="M5160" t="s">
        <v>228</v>
      </c>
      <c r="N5160" t="s">
        <v>240</v>
      </c>
      <c r="O5160">
        <v>7.3</v>
      </c>
      <c r="P5160" t="s">
        <v>234</v>
      </c>
      <c r="Q5160"/>
      <c r="R5160">
        <v>5.16</v>
      </c>
      <c r="S5160">
        <v>12</v>
      </c>
      <c r="T5160" t="s">
        <v>263</v>
      </c>
    </row>
    <row r="5161" spans="1:20" hidden="1" x14ac:dyDescent="0.45">
      <c r="C5161" s="29" t="s">
        <v>36</v>
      </c>
      <c r="D5161" s="29" t="s">
        <v>52</v>
      </c>
      <c r="E5161" s="29" t="s">
        <v>113</v>
      </c>
      <c r="F5161" t="s">
        <v>222</v>
      </c>
      <c r="G5161" t="s">
        <v>223</v>
      </c>
      <c r="H5161" t="s">
        <v>286</v>
      </c>
      <c r="I5161" t="s">
        <v>275</v>
      </c>
      <c r="J5161" t="s">
        <v>228</v>
      </c>
      <c r="K5161" t="s">
        <v>112</v>
      </c>
      <c r="M5161" t="s">
        <v>228</v>
      </c>
      <c r="N5161" t="s">
        <v>279</v>
      </c>
      <c r="O5161">
        <v>4.9000000000000004</v>
      </c>
      <c r="P5161" t="s">
        <v>234</v>
      </c>
      <c r="Q5161"/>
      <c r="R5161">
        <v>3.44</v>
      </c>
      <c r="S5161">
        <v>8.0299999999999994</v>
      </c>
      <c r="T5161" t="s">
        <v>263</v>
      </c>
    </row>
    <row r="5162" spans="1:20" hidden="1" x14ac:dyDescent="0.45">
      <c r="C5162" s="29" t="s">
        <v>36</v>
      </c>
      <c r="D5162" s="29" t="s">
        <v>52</v>
      </c>
      <c r="E5162" s="29" t="s">
        <v>113</v>
      </c>
      <c r="F5162" t="s">
        <v>222</v>
      </c>
      <c r="G5162" t="s">
        <v>223</v>
      </c>
      <c r="H5162" t="s">
        <v>286</v>
      </c>
      <c r="I5162" t="s">
        <v>275</v>
      </c>
      <c r="J5162" t="s">
        <v>228</v>
      </c>
      <c r="K5162" t="s">
        <v>112</v>
      </c>
      <c r="M5162" t="s">
        <v>228</v>
      </c>
      <c r="N5162" t="s">
        <v>259</v>
      </c>
      <c r="O5162">
        <v>6.7</v>
      </c>
      <c r="P5162" t="s">
        <v>257</v>
      </c>
      <c r="Q5162"/>
      <c r="R5162">
        <v>2.2000000000000002</v>
      </c>
      <c r="S5162">
        <v>20.100000000000001</v>
      </c>
      <c r="T5162" t="s">
        <v>260</v>
      </c>
    </row>
    <row r="5163" spans="1:20" hidden="1" x14ac:dyDescent="0.45">
      <c r="A5163" s="29" t="s">
        <v>3065</v>
      </c>
      <c r="B5163" s="29" t="s">
        <v>43</v>
      </c>
      <c r="C5163" s="29" t="s">
        <v>36</v>
      </c>
      <c r="D5163" s="29" t="s">
        <v>52</v>
      </c>
      <c r="E5163" s="29" t="s">
        <v>113</v>
      </c>
      <c r="F5163" t="s">
        <v>222</v>
      </c>
      <c r="G5163" t="s">
        <v>223</v>
      </c>
      <c r="H5163" t="s">
        <v>286</v>
      </c>
      <c r="I5163" t="s">
        <v>275</v>
      </c>
      <c r="J5163" t="s">
        <v>228</v>
      </c>
      <c r="K5163" t="s">
        <v>112</v>
      </c>
      <c r="M5163" t="s">
        <v>228</v>
      </c>
      <c r="N5163" t="s">
        <v>28</v>
      </c>
      <c r="O5163">
        <v>3.4</v>
      </c>
      <c r="P5163" t="s">
        <v>237</v>
      </c>
      <c r="Q5163">
        <f>O5163/'Electricity Calcs'!$B$2</f>
        <v>3.587189898908E-6</v>
      </c>
      <c r="R5163">
        <v>0.9</v>
      </c>
      <c r="S5163">
        <v>90</v>
      </c>
      <c r="T5163" t="s">
        <v>263</v>
      </c>
    </row>
    <row r="5164" spans="1:20" hidden="1" x14ac:dyDescent="0.45">
      <c r="A5164" s="29" t="s">
        <v>3065</v>
      </c>
      <c r="B5164" s="29" t="s">
        <v>25</v>
      </c>
      <c r="C5164" s="29" t="s">
        <v>36</v>
      </c>
      <c r="D5164" s="29" t="s">
        <v>52</v>
      </c>
      <c r="E5164" s="29" t="s">
        <v>113</v>
      </c>
      <c r="F5164" t="s">
        <v>222</v>
      </c>
      <c r="G5164" t="s">
        <v>223</v>
      </c>
      <c r="H5164" t="s">
        <v>286</v>
      </c>
      <c r="I5164" t="s">
        <v>275</v>
      </c>
      <c r="J5164" t="s">
        <v>228</v>
      </c>
      <c r="K5164" t="s">
        <v>112</v>
      </c>
      <c r="M5164" t="s">
        <v>228</v>
      </c>
      <c r="N5164" t="s">
        <v>25</v>
      </c>
      <c r="O5164">
        <v>8.6999999999999993</v>
      </c>
      <c r="P5164" t="s">
        <v>237</v>
      </c>
      <c r="Q5164">
        <f>O5164/'Electricity Calcs'!$B$2</f>
        <v>9.1789859177940004E-6</v>
      </c>
      <c r="R5164">
        <v>6.15</v>
      </c>
      <c r="S5164">
        <v>15</v>
      </c>
      <c r="T5164" t="s">
        <v>263</v>
      </c>
    </row>
    <row r="5165" spans="1:20" hidden="1" x14ac:dyDescent="0.45">
      <c r="A5165" s="29" t="s">
        <v>3065</v>
      </c>
      <c r="B5165" s="29" t="s">
        <v>26</v>
      </c>
      <c r="C5165" s="29" t="s">
        <v>36</v>
      </c>
      <c r="D5165" s="29" t="s">
        <v>52</v>
      </c>
      <c r="E5165" s="29" t="s">
        <v>76</v>
      </c>
      <c r="F5165" t="s">
        <v>222</v>
      </c>
      <c r="G5165" t="s">
        <v>223</v>
      </c>
      <c r="H5165" t="s">
        <v>281</v>
      </c>
      <c r="I5165" t="s">
        <v>275</v>
      </c>
      <c r="J5165" t="s">
        <v>228</v>
      </c>
      <c r="K5165" t="s">
        <v>282</v>
      </c>
      <c r="M5165" t="s">
        <v>228</v>
      </c>
      <c r="N5165" t="s">
        <v>26</v>
      </c>
      <c r="O5165">
        <v>89</v>
      </c>
      <c r="P5165" t="s">
        <v>237</v>
      </c>
      <c r="Q5165">
        <f>O5165/'Electricity Calcs'!$B$2</f>
        <v>9.3899970883180007E-5</v>
      </c>
      <c r="R5165">
        <v>15.6</v>
      </c>
      <c r="S5165">
        <v>180</v>
      </c>
      <c r="T5165" t="s">
        <v>288</v>
      </c>
    </row>
    <row r="5166" spans="1:20" hidden="1" x14ac:dyDescent="0.45">
      <c r="A5166" s="29" t="s">
        <v>3065</v>
      </c>
      <c r="B5166" s="29" t="s">
        <v>27</v>
      </c>
      <c r="C5166" s="29" t="s">
        <v>36</v>
      </c>
      <c r="D5166" s="29" t="s">
        <v>52</v>
      </c>
      <c r="E5166" s="29" t="s">
        <v>76</v>
      </c>
      <c r="F5166" t="s">
        <v>222</v>
      </c>
      <c r="G5166" t="s">
        <v>223</v>
      </c>
      <c r="H5166" t="s">
        <v>281</v>
      </c>
      <c r="I5166" t="s">
        <v>275</v>
      </c>
      <c r="J5166" t="s">
        <v>228</v>
      </c>
      <c r="K5166" t="s">
        <v>282</v>
      </c>
      <c r="M5166" t="s">
        <v>228</v>
      </c>
      <c r="N5166" t="s">
        <v>27</v>
      </c>
      <c r="O5166">
        <v>0.89</v>
      </c>
      <c r="P5166" t="s">
        <v>237</v>
      </c>
      <c r="Q5166">
        <f>O5166/'Electricity Calcs'!$B$2</f>
        <v>9.3899970883180004E-7</v>
      </c>
      <c r="R5166">
        <v>0.44500000000000001</v>
      </c>
      <c r="S5166">
        <v>1.33</v>
      </c>
      <c r="T5166" t="s">
        <v>288</v>
      </c>
    </row>
    <row r="5167" spans="1:20" hidden="1" x14ac:dyDescent="0.45">
      <c r="C5167" s="29" t="s">
        <v>36</v>
      </c>
      <c r="D5167" s="29" t="s">
        <v>52</v>
      </c>
      <c r="E5167" s="29" t="s">
        <v>76</v>
      </c>
      <c r="F5167" t="s">
        <v>222</v>
      </c>
      <c r="G5167" t="s">
        <v>223</v>
      </c>
      <c r="H5167" t="s">
        <v>281</v>
      </c>
      <c r="I5167" t="s">
        <v>275</v>
      </c>
      <c r="J5167" t="s">
        <v>228</v>
      </c>
      <c r="K5167" t="s">
        <v>282</v>
      </c>
      <c r="M5167" t="s">
        <v>228</v>
      </c>
      <c r="N5167" t="s">
        <v>233</v>
      </c>
      <c r="O5167">
        <v>0.12</v>
      </c>
      <c r="P5167" t="s">
        <v>234</v>
      </c>
      <c r="Q5167"/>
      <c r="R5167">
        <v>0.04</v>
      </c>
      <c r="S5167">
        <v>0.36</v>
      </c>
      <c r="T5167" t="s">
        <v>235</v>
      </c>
    </row>
    <row r="5168" spans="1:20" hidden="1" x14ac:dyDescent="0.45">
      <c r="A5168" s="29" t="s">
        <v>3065</v>
      </c>
      <c r="B5168" s="29" t="s">
        <v>29</v>
      </c>
      <c r="C5168" s="29" t="s">
        <v>36</v>
      </c>
      <c r="D5168" s="29" t="s">
        <v>52</v>
      </c>
      <c r="E5168" s="29" t="s">
        <v>115</v>
      </c>
      <c r="F5168" t="s">
        <v>222</v>
      </c>
      <c r="G5168" t="s">
        <v>223</v>
      </c>
      <c r="H5168" t="s">
        <v>289</v>
      </c>
      <c r="I5168" t="s">
        <v>275</v>
      </c>
      <c r="J5168" t="s">
        <v>228</v>
      </c>
      <c r="K5168" t="s">
        <v>269</v>
      </c>
      <c r="M5168" t="s">
        <v>228</v>
      </c>
      <c r="N5168" t="s">
        <v>29</v>
      </c>
      <c r="O5168">
        <v>1680</v>
      </c>
      <c r="P5168" t="s">
        <v>237</v>
      </c>
      <c r="Q5168">
        <f>O5168/'Electricity Calcs'!$B$2</f>
        <v>1.7724938324016001E-3</v>
      </c>
      <c r="R5168">
        <v>330</v>
      </c>
      <c r="S5168">
        <v>5000</v>
      </c>
      <c r="T5168" t="s">
        <v>241</v>
      </c>
    </row>
    <row r="5169" spans="1:20" hidden="1" x14ac:dyDescent="0.45">
      <c r="A5169" s="29" t="s">
        <v>3065</v>
      </c>
      <c r="B5169" s="29" t="s">
        <v>43</v>
      </c>
      <c r="C5169" s="29" t="s">
        <v>36</v>
      </c>
      <c r="D5169" s="29" t="s">
        <v>52</v>
      </c>
      <c r="E5169" s="29" t="s">
        <v>115</v>
      </c>
      <c r="F5169" t="s">
        <v>222</v>
      </c>
      <c r="G5169" t="s">
        <v>223</v>
      </c>
      <c r="H5169" t="s">
        <v>289</v>
      </c>
      <c r="I5169" t="s">
        <v>275</v>
      </c>
      <c r="J5169" t="s">
        <v>228</v>
      </c>
      <c r="K5169" t="s">
        <v>269</v>
      </c>
      <c r="M5169" t="s">
        <v>228</v>
      </c>
      <c r="N5169" t="s">
        <v>28</v>
      </c>
      <c r="O5169">
        <v>3.2</v>
      </c>
      <c r="P5169" t="s">
        <v>237</v>
      </c>
      <c r="Q5169">
        <f>O5169/'Electricity Calcs'!$B$2</f>
        <v>3.3761787283840001E-6</v>
      </c>
      <c r="R5169">
        <v>1</v>
      </c>
      <c r="S5169">
        <v>32</v>
      </c>
      <c r="T5169" t="s">
        <v>271</v>
      </c>
    </row>
    <row r="5170" spans="1:20" hidden="1" x14ac:dyDescent="0.45">
      <c r="C5170" s="29" t="s">
        <v>36</v>
      </c>
      <c r="D5170" s="29" t="s">
        <v>52</v>
      </c>
      <c r="E5170" s="29" t="s">
        <v>115</v>
      </c>
      <c r="F5170" t="s">
        <v>222</v>
      </c>
      <c r="G5170" t="s">
        <v>223</v>
      </c>
      <c r="H5170" t="s">
        <v>289</v>
      </c>
      <c r="I5170" t="s">
        <v>275</v>
      </c>
      <c r="J5170" t="s">
        <v>228</v>
      </c>
      <c r="K5170" t="s">
        <v>269</v>
      </c>
      <c r="M5170" t="s">
        <v>228</v>
      </c>
      <c r="N5170" t="s">
        <v>265</v>
      </c>
      <c r="O5170">
        <v>0.27</v>
      </c>
      <c r="P5170" t="s">
        <v>234</v>
      </c>
      <c r="Q5170"/>
      <c r="R5170">
        <v>0.08</v>
      </c>
      <c r="S5170">
        <v>0.78</v>
      </c>
      <c r="T5170" t="s">
        <v>266</v>
      </c>
    </row>
    <row r="5171" spans="1:20" hidden="1" x14ac:dyDescent="0.45">
      <c r="C5171" s="29" t="s">
        <v>36</v>
      </c>
      <c r="D5171" s="29" t="s">
        <v>52</v>
      </c>
      <c r="E5171" s="29" t="s">
        <v>115</v>
      </c>
      <c r="F5171" t="s">
        <v>222</v>
      </c>
      <c r="G5171" t="s">
        <v>223</v>
      </c>
      <c r="H5171" t="s">
        <v>289</v>
      </c>
      <c r="I5171" t="s">
        <v>275</v>
      </c>
      <c r="J5171" t="s">
        <v>228</v>
      </c>
      <c r="K5171" t="s">
        <v>269</v>
      </c>
      <c r="M5171" t="s">
        <v>228</v>
      </c>
      <c r="N5171" t="s">
        <v>249</v>
      </c>
      <c r="O5171">
        <v>37</v>
      </c>
      <c r="P5171" t="s">
        <v>257</v>
      </c>
      <c r="Q5171"/>
      <c r="R5171">
        <v>3.7</v>
      </c>
      <c r="S5171">
        <v>370</v>
      </c>
      <c r="T5171" t="s">
        <v>258</v>
      </c>
    </row>
    <row r="5172" spans="1:20" hidden="1" x14ac:dyDescent="0.45">
      <c r="B5172" s="29" t="s">
        <v>26</v>
      </c>
      <c r="C5172" s="29" t="s">
        <v>36</v>
      </c>
      <c r="D5172" s="29" t="s">
        <v>52</v>
      </c>
      <c r="E5172" s="29" t="s">
        <v>196</v>
      </c>
      <c r="F5172" t="s">
        <v>222</v>
      </c>
      <c r="G5172" t="s">
        <v>223</v>
      </c>
      <c r="H5172" t="s">
        <v>293</v>
      </c>
      <c r="I5172" t="s">
        <v>225</v>
      </c>
      <c r="J5172" t="s">
        <v>294</v>
      </c>
      <c r="K5172" t="s">
        <v>19</v>
      </c>
      <c r="M5172" t="s">
        <v>228</v>
      </c>
      <c r="N5172" t="s">
        <v>26</v>
      </c>
      <c r="O5172">
        <v>142</v>
      </c>
      <c r="P5172" t="s">
        <v>237</v>
      </c>
      <c r="Q5172">
        <f>O5172/'Electricity Calcs'!$B$2</f>
        <v>1.4981793107204E-4</v>
      </c>
      <c r="R5172">
        <v>70</v>
      </c>
      <c r="S5172">
        <v>300</v>
      </c>
      <c r="T5172" t="s">
        <v>295</v>
      </c>
    </row>
    <row r="5173" spans="1:20" hidden="1" x14ac:dyDescent="0.45">
      <c r="C5173" s="29" t="s">
        <v>36</v>
      </c>
      <c r="D5173" s="29" t="s">
        <v>52</v>
      </c>
      <c r="E5173" s="29" t="s">
        <v>115</v>
      </c>
      <c r="F5173" t="s">
        <v>222</v>
      </c>
      <c r="G5173" t="s">
        <v>223</v>
      </c>
      <c r="H5173" t="s">
        <v>296</v>
      </c>
      <c r="I5173" t="s">
        <v>225</v>
      </c>
      <c r="J5173" t="s">
        <v>297</v>
      </c>
      <c r="K5173" t="s">
        <v>298</v>
      </c>
      <c r="M5173" t="s">
        <v>228</v>
      </c>
      <c r="N5173" t="s">
        <v>358</v>
      </c>
      <c r="O5173">
        <v>29</v>
      </c>
      <c r="P5173" t="s">
        <v>257</v>
      </c>
      <c r="Q5173"/>
      <c r="R5173">
        <v>2.9</v>
      </c>
      <c r="S5173">
        <v>290</v>
      </c>
      <c r="T5173" t="s">
        <v>258</v>
      </c>
    </row>
    <row r="5174" spans="1:20" hidden="1" x14ac:dyDescent="0.45">
      <c r="C5174" s="29" t="s">
        <v>36</v>
      </c>
      <c r="D5174" s="29" t="s">
        <v>52</v>
      </c>
      <c r="E5174" s="29" t="s">
        <v>196</v>
      </c>
      <c r="F5174" t="s">
        <v>222</v>
      </c>
      <c r="G5174" t="s">
        <v>223</v>
      </c>
      <c r="H5174" t="s">
        <v>293</v>
      </c>
      <c r="I5174" t="s">
        <v>225</v>
      </c>
      <c r="J5174" t="s">
        <v>294</v>
      </c>
      <c r="K5174" t="s">
        <v>19</v>
      </c>
      <c r="M5174" t="s">
        <v>228</v>
      </c>
      <c r="N5174" t="s">
        <v>236</v>
      </c>
      <c r="O5174">
        <v>35.4</v>
      </c>
      <c r="P5174" t="s">
        <v>237</v>
      </c>
      <c r="Q5174"/>
      <c r="R5174">
        <v>2</v>
      </c>
      <c r="S5174">
        <v>200</v>
      </c>
      <c r="T5174" t="s">
        <v>295</v>
      </c>
    </row>
    <row r="5175" spans="1:20" hidden="1" x14ac:dyDescent="0.45">
      <c r="B5175" s="29" t="s">
        <v>27</v>
      </c>
      <c r="C5175" s="29" t="s">
        <v>36</v>
      </c>
      <c r="D5175" s="29" t="s">
        <v>52</v>
      </c>
      <c r="E5175" s="29" t="s">
        <v>196</v>
      </c>
      <c r="F5175" t="s">
        <v>222</v>
      </c>
      <c r="G5175" t="s">
        <v>223</v>
      </c>
      <c r="H5175" t="s">
        <v>293</v>
      </c>
      <c r="I5175" t="s">
        <v>225</v>
      </c>
      <c r="J5175" t="s">
        <v>294</v>
      </c>
      <c r="K5175" t="s">
        <v>19</v>
      </c>
      <c r="M5175" t="s">
        <v>228</v>
      </c>
      <c r="N5175" t="s">
        <v>27</v>
      </c>
      <c r="O5175">
        <v>25.2</v>
      </c>
      <c r="P5175" t="s">
        <v>237</v>
      </c>
      <c r="Q5175">
        <f>O5175/'Electricity Calcs'!$B$2</f>
        <v>2.6587407486024E-5</v>
      </c>
      <c r="R5175">
        <v>1.5</v>
      </c>
      <c r="S5175">
        <v>150</v>
      </c>
      <c r="T5175" t="s">
        <v>295</v>
      </c>
    </row>
    <row r="5176" spans="1:20" hidden="1" x14ac:dyDescent="0.45">
      <c r="B5176" s="29" t="s">
        <v>43</v>
      </c>
      <c r="C5176" s="29" t="s">
        <v>36</v>
      </c>
      <c r="D5176" s="29" t="s">
        <v>52</v>
      </c>
      <c r="E5176" s="29" t="s">
        <v>196</v>
      </c>
      <c r="F5176" t="s">
        <v>222</v>
      </c>
      <c r="G5176" t="s">
        <v>223</v>
      </c>
      <c r="H5176" t="s">
        <v>293</v>
      </c>
      <c r="I5176" t="s">
        <v>225</v>
      </c>
      <c r="J5176" t="s">
        <v>294</v>
      </c>
      <c r="K5176" t="s">
        <v>19</v>
      </c>
      <c r="M5176" t="s">
        <v>228</v>
      </c>
      <c r="N5176" t="s">
        <v>28</v>
      </c>
      <c r="O5176">
        <v>19.3</v>
      </c>
      <c r="P5176" t="s">
        <v>237</v>
      </c>
      <c r="Q5176">
        <f>O5176/'Electricity Calcs'!$B$2</f>
        <v>2.0362577955566E-5</v>
      </c>
      <c r="R5176">
        <v>0.9</v>
      </c>
      <c r="S5176">
        <v>90</v>
      </c>
      <c r="T5176" t="s">
        <v>295</v>
      </c>
    </row>
    <row r="5177" spans="1:20" hidden="1" x14ac:dyDescent="0.45">
      <c r="A5177" s="29" t="s">
        <v>3065</v>
      </c>
      <c r="B5177" s="29" t="s">
        <v>43</v>
      </c>
      <c r="C5177" s="29" t="s">
        <v>36</v>
      </c>
      <c r="D5177" s="29" t="s">
        <v>52</v>
      </c>
      <c r="E5177" s="29" t="s">
        <v>73</v>
      </c>
      <c r="F5177" t="s">
        <v>222</v>
      </c>
      <c r="G5177" t="s">
        <v>223</v>
      </c>
      <c r="H5177" t="s">
        <v>299</v>
      </c>
      <c r="I5177" t="s">
        <v>225</v>
      </c>
      <c r="J5177" t="s">
        <v>294</v>
      </c>
      <c r="K5177" t="s">
        <v>18</v>
      </c>
      <c r="M5177" t="s">
        <v>228</v>
      </c>
      <c r="N5177" t="s">
        <v>28</v>
      </c>
      <c r="O5177">
        <v>0.89</v>
      </c>
      <c r="P5177" t="s">
        <v>237</v>
      </c>
      <c r="Q5177">
        <f>O5177/'Electricity Calcs'!$B$2</f>
        <v>9.3899970883180004E-7</v>
      </c>
      <c r="R5177">
        <v>0.44500000000000001</v>
      </c>
      <c r="S5177">
        <v>1.34</v>
      </c>
      <c r="T5177" t="s">
        <v>288</v>
      </c>
    </row>
    <row r="5178" spans="1:20" hidden="1" x14ac:dyDescent="0.45">
      <c r="C5178" s="29" t="s">
        <v>36</v>
      </c>
      <c r="D5178" s="29" t="s">
        <v>52</v>
      </c>
      <c r="E5178" s="29" t="s">
        <v>115</v>
      </c>
      <c r="F5178" t="s">
        <v>222</v>
      </c>
      <c r="G5178" t="s">
        <v>223</v>
      </c>
      <c r="H5178" t="s">
        <v>296</v>
      </c>
      <c r="I5178" t="s">
        <v>225</v>
      </c>
      <c r="J5178" t="s">
        <v>297</v>
      </c>
      <c r="K5178" t="s">
        <v>298</v>
      </c>
      <c r="M5178" t="s">
        <v>228</v>
      </c>
      <c r="N5178" t="s">
        <v>303</v>
      </c>
      <c r="O5178">
        <v>45</v>
      </c>
      <c r="P5178" t="s">
        <v>234</v>
      </c>
      <c r="Q5178"/>
      <c r="R5178">
        <v>32.799999999999997</v>
      </c>
      <c r="S5178">
        <v>76.5</v>
      </c>
      <c r="T5178" t="s">
        <v>271</v>
      </c>
    </row>
    <row r="5179" spans="1:20" hidden="1" x14ac:dyDescent="0.45">
      <c r="C5179" s="29" t="s">
        <v>36</v>
      </c>
      <c r="D5179" s="29" t="s">
        <v>52</v>
      </c>
      <c r="E5179" s="29" t="s">
        <v>115</v>
      </c>
      <c r="F5179" t="s">
        <v>222</v>
      </c>
      <c r="G5179" t="s">
        <v>223</v>
      </c>
      <c r="H5179" t="s">
        <v>296</v>
      </c>
      <c r="I5179" t="s">
        <v>225</v>
      </c>
      <c r="J5179" t="s">
        <v>297</v>
      </c>
      <c r="K5179" t="s">
        <v>298</v>
      </c>
      <c r="M5179" t="s">
        <v>228</v>
      </c>
      <c r="N5179" t="s">
        <v>291</v>
      </c>
      <c r="O5179">
        <v>3.3</v>
      </c>
      <c r="P5179" t="s">
        <v>292</v>
      </c>
      <c r="Q5179"/>
      <c r="R5179">
        <v>1.1000000000000001</v>
      </c>
      <c r="S5179">
        <v>9.9</v>
      </c>
      <c r="T5179" t="s">
        <v>260</v>
      </c>
    </row>
    <row r="5180" spans="1:20" hidden="1" x14ac:dyDescent="0.45">
      <c r="B5180" s="29" t="s">
        <v>30</v>
      </c>
      <c r="C5180" s="29" t="s">
        <v>36</v>
      </c>
      <c r="D5180" s="29" t="s">
        <v>52</v>
      </c>
      <c r="E5180" s="29" t="s">
        <v>196</v>
      </c>
      <c r="F5180" t="s">
        <v>222</v>
      </c>
      <c r="G5180" t="s">
        <v>223</v>
      </c>
      <c r="H5180" t="s">
        <v>293</v>
      </c>
      <c r="I5180" t="s">
        <v>225</v>
      </c>
      <c r="J5180" t="s">
        <v>294</v>
      </c>
      <c r="K5180" t="s">
        <v>19</v>
      </c>
      <c r="M5180" t="s">
        <v>228</v>
      </c>
      <c r="N5180" t="s">
        <v>30</v>
      </c>
      <c r="O5180">
        <v>5.6</v>
      </c>
      <c r="P5180" t="s">
        <v>229</v>
      </c>
      <c r="Q5180"/>
      <c r="R5180">
        <v>0.22</v>
      </c>
      <c r="S5180">
        <v>8.69</v>
      </c>
      <c r="T5180" t="s">
        <v>241</v>
      </c>
    </row>
    <row r="5181" spans="1:20" hidden="1" x14ac:dyDescent="0.45">
      <c r="C5181" s="29" t="s">
        <v>36</v>
      </c>
      <c r="D5181" s="29" t="s">
        <v>52</v>
      </c>
      <c r="E5181" s="29" t="s">
        <v>196</v>
      </c>
      <c r="F5181" t="s">
        <v>222</v>
      </c>
      <c r="G5181" t="s">
        <v>223</v>
      </c>
      <c r="H5181" t="s">
        <v>293</v>
      </c>
      <c r="I5181" t="s">
        <v>225</v>
      </c>
      <c r="J5181" t="s">
        <v>294</v>
      </c>
      <c r="K5181" t="s">
        <v>19</v>
      </c>
      <c r="M5181" t="s">
        <v>228</v>
      </c>
      <c r="N5181" t="s">
        <v>246</v>
      </c>
      <c r="O5181">
        <v>2.5</v>
      </c>
      <c r="P5181" t="s">
        <v>247</v>
      </c>
      <c r="Q5181"/>
      <c r="R5181">
        <v>1.25</v>
      </c>
      <c r="S5181">
        <v>3.75</v>
      </c>
      <c r="T5181" t="s">
        <v>300</v>
      </c>
    </row>
    <row r="5182" spans="1:20" hidden="1" x14ac:dyDescent="0.45">
      <c r="A5182" s="29" t="s">
        <v>3065</v>
      </c>
      <c r="B5182" s="29" t="s">
        <v>24</v>
      </c>
      <c r="C5182" s="29" t="s">
        <v>36</v>
      </c>
      <c r="D5182" s="29" t="s">
        <v>52</v>
      </c>
      <c r="E5182" s="29" t="s">
        <v>73</v>
      </c>
      <c r="F5182" t="s">
        <v>222</v>
      </c>
      <c r="G5182" t="s">
        <v>223</v>
      </c>
      <c r="H5182" t="s">
        <v>299</v>
      </c>
      <c r="I5182" t="s">
        <v>225</v>
      </c>
      <c r="J5182" t="s">
        <v>294</v>
      </c>
      <c r="K5182" t="s">
        <v>18</v>
      </c>
      <c r="M5182" t="s">
        <v>228</v>
      </c>
      <c r="N5182" t="s">
        <v>261</v>
      </c>
      <c r="O5182">
        <v>2.6</v>
      </c>
      <c r="P5182" t="s">
        <v>237</v>
      </c>
      <c r="Q5182">
        <f>O5182/'Electricity Calcs'!$B$2</f>
        <v>2.7431452168120003E-6</v>
      </c>
      <c r="R5182">
        <v>0.65</v>
      </c>
      <c r="S5182">
        <v>10.4</v>
      </c>
      <c r="T5182" t="s">
        <v>288</v>
      </c>
    </row>
    <row r="5183" spans="1:20" hidden="1" x14ac:dyDescent="0.45">
      <c r="A5183" s="29" t="s">
        <v>3065</v>
      </c>
      <c r="B5183" s="29" t="s">
        <v>27</v>
      </c>
      <c r="C5183" s="29" t="s">
        <v>36</v>
      </c>
      <c r="D5183" s="29" t="s">
        <v>52</v>
      </c>
      <c r="E5183" s="29" t="s">
        <v>73</v>
      </c>
      <c r="F5183" t="s">
        <v>222</v>
      </c>
      <c r="G5183" t="s">
        <v>223</v>
      </c>
      <c r="H5183" t="s">
        <v>299</v>
      </c>
      <c r="I5183" t="s">
        <v>225</v>
      </c>
      <c r="J5183" t="s">
        <v>294</v>
      </c>
      <c r="K5183" t="s">
        <v>18</v>
      </c>
      <c r="M5183" t="s">
        <v>228</v>
      </c>
      <c r="N5183" t="s">
        <v>27</v>
      </c>
      <c r="O5183">
        <v>0.89</v>
      </c>
      <c r="P5183" t="s">
        <v>237</v>
      </c>
      <c r="Q5183">
        <f>O5183/'Electricity Calcs'!$B$2</f>
        <v>9.3899970883180004E-7</v>
      </c>
      <c r="R5183">
        <v>0.44500000000000001</v>
      </c>
      <c r="S5183">
        <v>1.34</v>
      </c>
      <c r="T5183" t="s">
        <v>288</v>
      </c>
    </row>
    <row r="5184" spans="1:20" hidden="1" x14ac:dyDescent="0.45">
      <c r="C5184" s="29" t="s">
        <v>36</v>
      </c>
      <c r="D5184" s="29" t="s">
        <v>52</v>
      </c>
      <c r="E5184" s="29" t="s">
        <v>196</v>
      </c>
      <c r="F5184" t="s">
        <v>222</v>
      </c>
      <c r="G5184" t="s">
        <v>223</v>
      </c>
      <c r="H5184" t="s">
        <v>293</v>
      </c>
      <c r="I5184" t="s">
        <v>225</v>
      </c>
      <c r="J5184" t="s">
        <v>294</v>
      </c>
      <c r="K5184" t="s">
        <v>19</v>
      </c>
      <c r="M5184" t="s">
        <v>228</v>
      </c>
      <c r="N5184" t="s">
        <v>242</v>
      </c>
      <c r="O5184">
        <v>2.5499999999999998</v>
      </c>
      <c r="P5184" t="s">
        <v>234</v>
      </c>
      <c r="Q5184"/>
      <c r="R5184">
        <v>1.27</v>
      </c>
      <c r="S5184">
        <v>5.0999999999999996</v>
      </c>
      <c r="T5184" t="s">
        <v>280</v>
      </c>
    </row>
    <row r="5185" spans="2:20" hidden="1" x14ac:dyDescent="0.45">
      <c r="C5185" s="29" t="s">
        <v>36</v>
      </c>
      <c r="D5185" s="29" t="s">
        <v>52</v>
      </c>
      <c r="E5185" s="29" t="s">
        <v>196</v>
      </c>
      <c r="F5185" t="s">
        <v>222</v>
      </c>
      <c r="G5185" t="s">
        <v>223</v>
      </c>
      <c r="H5185" t="s">
        <v>293</v>
      </c>
      <c r="I5185" t="s">
        <v>225</v>
      </c>
      <c r="J5185" t="s">
        <v>294</v>
      </c>
      <c r="K5185" t="s">
        <v>19</v>
      </c>
      <c r="M5185" t="s">
        <v>228</v>
      </c>
      <c r="N5185" t="s">
        <v>279</v>
      </c>
      <c r="O5185">
        <v>255</v>
      </c>
      <c r="P5185" t="s">
        <v>234</v>
      </c>
      <c r="Q5185"/>
      <c r="R5185">
        <v>127</v>
      </c>
      <c r="S5185">
        <v>510</v>
      </c>
      <c r="T5185" t="s">
        <v>280</v>
      </c>
    </row>
    <row r="5186" spans="2:20" hidden="1" x14ac:dyDescent="0.45">
      <c r="C5186" s="29" t="s">
        <v>36</v>
      </c>
      <c r="D5186" s="29" t="s">
        <v>52</v>
      </c>
      <c r="E5186" s="29" t="s">
        <v>113</v>
      </c>
      <c r="F5186" t="s">
        <v>222</v>
      </c>
      <c r="G5186" t="s">
        <v>223</v>
      </c>
      <c r="H5186" t="s">
        <v>301</v>
      </c>
      <c r="I5186" t="s">
        <v>225</v>
      </c>
      <c r="J5186" t="s">
        <v>294</v>
      </c>
      <c r="K5186" t="s">
        <v>302</v>
      </c>
      <c r="M5186" t="s">
        <v>228</v>
      </c>
      <c r="N5186" t="s">
        <v>267</v>
      </c>
      <c r="O5186">
        <v>19</v>
      </c>
      <c r="P5186" t="s">
        <v>234</v>
      </c>
      <c r="Q5186"/>
      <c r="R5186">
        <v>7.75</v>
      </c>
      <c r="S5186">
        <v>155</v>
      </c>
      <c r="T5186" t="s">
        <v>266</v>
      </c>
    </row>
    <row r="5187" spans="2:20" hidden="1" x14ac:dyDescent="0.45">
      <c r="C5187" s="29" t="s">
        <v>36</v>
      </c>
      <c r="D5187" s="29" t="s">
        <v>52</v>
      </c>
      <c r="E5187" s="29" t="s">
        <v>113</v>
      </c>
      <c r="F5187" t="s">
        <v>222</v>
      </c>
      <c r="G5187" t="s">
        <v>223</v>
      </c>
      <c r="H5187" t="s">
        <v>301</v>
      </c>
      <c r="I5187" t="s">
        <v>225</v>
      </c>
      <c r="J5187" t="s">
        <v>294</v>
      </c>
      <c r="K5187" t="s">
        <v>302</v>
      </c>
      <c r="M5187" t="s">
        <v>228</v>
      </c>
      <c r="N5187" t="s">
        <v>291</v>
      </c>
      <c r="O5187">
        <v>3.3</v>
      </c>
      <c r="P5187" t="s">
        <v>292</v>
      </c>
      <c r="Q5187"/>
      <c r="R5187">
        <v>1.1000000000000001</v>
      </c>
      <c r="S5187">
        <v>9.9</v>
      </c>
      <c r="T5187" t="s">
        <v>260</v>
      </c>
    </row>
    <row r="5188" spans="2:20" hidden="1" x14ac:dyDescent="0.45">
      <c r="C5188" s="29" t="s">
        <v>36</v>
      </c>
      <c r="D5188" s="29" t="s">
        <v>52</v>
      </c>
      <c r="E5188" s="29" t="s">
        <v>113</v>
      </c>
      <c r="F5188" t="s">
        <v>222</v>
      </c>
      <c r="G5188" t="s">
        <v>223</v>
      </c>
      <c r="H5188" t="s">
        <v>301</v>
      </c>
      <c r="I5188" t="s">
        <v>225</v>
      </c>
      <c r="J5188" t="s">
        <v>294</v>
      </c>
      <c r="K5188" t="s">
        <v>302</v>
      </c>
      <c r="M5188" t="s">
        <v>228</v>
      </c>
      <c r="N5188" t="s">
        <v>291</v>
      </c>
      <c r="O5188">
        <v>3.3</v>
      </c>
      <c r="P5188" t="s">
        <v>292</v>
      </c>
      <c r="Q5188"/>
      <c r="R5188">
        <v>1.1000000000000001</v>
      </c>
      <c r="S5188">
        <v>9.9</v>
      </c>
      <c r="T5188" t="s">
        <v>260</v>
      </c>
    </row>
    <row r="5189" spans="2:20" hidden="1" x14ac:dyDescent="0.45">
      <c r="C5189" s="29" t="s">
        <v>36</v>
      </c>
      <c r="D5189" s="29" t="s">
        <v>52</v>
      </c>
      <c r="E5189" s="29" t="s">
        <v>113</v>
      </c>
      <c r="F5189" t="s">
        <v>222</v>
      </c>
      <c r="G5189" t="s">
        <v>223</v>
      </c>
      <c r="H5189" t="s">
        <v>301</v>
      </c>
      <c r="I5189" t="s">
        <v>225</v>
      </c>
      <c r="J5189" t="s">
        <v>294</v>
      </c>
      <c r="K5189" t="s">
        <v>302</v>
      </c>
      <c r="M5189" t="s">
        <v>228</v>
      </c>
      <c r="N5189" t="s">
        <v>265</v>
      </c>
      <c r="O5189">
        <v>7.8</v>
      </c>
      <c r="P5189" t="s">
        <v>234</v>
      </c>
      <c r="Q5189"/>
      <c r="R5189">
        <v>0.23300000000000001</v>
      </c>
      <c r="S5189">
        <v>15.5</v>
      </c>
      <c r="T5189" t="s">
        <v>266</v>
      </c>
    </row>
    <row r="5190" spans="2:20" hidden="1" x14ac:dyDescent="0.45">
      <c r="B5190" s="29" t="s">
        <v>26</v>
      </c>
      <c r="C5190" s="29" t="s">
        <v>36</v>
      </c>
      <c r="D5190" s="29" t="s">
        <v>52</v>
      </c>
      <c r="E5190" s="29" t="s">
        <v>113</v>
      </c>
      <c r="F5190" t="s">
        <v>222</v>
      </c>
      <c r="G5190" t="s">
        <v>223</v>
      </c>
      <c r="H5190" t="s">
        <v>301</v>
      </c>
      <c r="I5190" t="s">
        <v>225</v>
      </c>
      <c r="J5190" t="s">
        <v>294</v>
      </c>
      <c r="K5190" t="s">
        <v>302</v>
      </c>
      <c r="M5190" t="s">
        <v>228</v>
      </c>
      <c r="N5190" t="s">
        <v>26</v>
      </c>
      <c r="O5190">
        <v>209</v>
      </c>
      <c r="P5190" t="s">
        <v>237</v>
      </c>
      <c r="Q5190">
        <f>O5190/'Electricity Calcs'!$B$2</f>
        <v>2.2050667319758002E-4</v>
      </c>
      <c r="R5190">
        <v>200</v>
      </c>
      <c r="S5190">
        <v>350</v>
      </c>
      <c r="T5190" t="s">
        <v>263</v>
      </c>
    </row>
    <row r="5191" spans="2:20" hidden="1" x14ac:dyDescent="0.45">
      <c r="B5191" s="29" t="s">
        <v>27</v>
      </c>
      <c r="C5191" s="29" t="s">
        <v>36</v>
      </c>
      <c r="D5191" s="29" t="s">
        <v>52</v>
      </c>
      <c r="E5191" s="29" t="s">
        <v>113</v>
      </c>
      <c r="F5191" t="s">
        <v>222</v>
      </c>
      <c r="G5191" t="s">
        <v>223</v>
      </c>
      <c r="H5191" t="s">
        <v>301</v>
      </c>
      <c r="I5191" t="s">
        <v>225</v>
      </c>
      <c r="J5191" t="s">
        <v>294</v>
      </c>
      <c r="K5191" t="s">
        <v>302</v>
      </c>
      <c r="M5191" t="s">
        <v>228</v>
      </c>
      <c r="N5191" t="s">
        <v>27</v>
      </c>
      <c r="O5191">
        <v>7.7</v>
      </c>
      <c r="P5191" t="s">
        <v>237</v>
      </c>
      <c r="Q5191">
        <f>O5191/'Electricity Calcs'!$B$2</f>
        <v>8.1239300651740004E-6</v>
      </c>
      <c r="R5191">
        <v>2</v>
      </c>
      <c r="S5191">
        <v>200</v>
      </c>
      <c r="T5191" t="s">
        <v>263</v>
      </c>
    </row>
    <row r="5192" spans="2:20" hidden="1" x14ac:dyDescent="0.45">
      <c r="B5192" s="29" t="s">
        <v>27</v>
      </c>
      <c r="C5192" s="29" t="s">
        <v>36</v>
      </c>
      <c r="D5192" s="29" t="s">
        <v>52</v>
      </c>
      <c r="E5192" s="29" t="s">
        <v>113</v>
      </c>
      <c r="F5192" t="s">
        <v>222</v>
      </c>
      <c r="G5192" t="s">
        <v>223</v>
      </c>
      <c r="H5192" t="s">
        <v>301</v>
      </c>
      <c r="I5192" t="s">
        <v>225</v>
      </c>
      <c r="J5192" t="s">
        <v>294</v>
      </c>
      <c r="K5192" t="s">
        <v>302</v>
      </c>
      <c r="M5192" t="s">
        <v>228</v>
      </c>
      <c r="N5192" t="s">
        <v>27</v>
      </c>
      <c r="O5192">
        <v>7.7</v>
      </c>
      <c r="P5192" t="s">
        <v>237</v>
      </c>
      <c r="Q5192">
        <f>O5192/'Electricity Calcs'!$B$2</f>
        <v>8.1239300651740004E-6</v>
      </c>
      <c r="R5192">
        <v>2</v>
      </c>
      <c r="S5192">
        <v>200</v>
      </c>
      <c r="T5192" t="s">
        <v>263</v>
      </c>
    </row>
    <row r="5193" spans="2:20" hidden="1" x14ac:dyDescent="0.45">
      <c r="B5193" s="29" t="s">
        <v>43</v>
      </c>
      <c r="C5193" s="29" t="s">
        <v>36</v>
      </c>
      <c r="D5193" s="29" t="s">
        <v>52</v>
      </c>
      <c r="E5193" s="29" t="s">
        <v>113</v>
      </c>
      <c r="F5193" t="s">
        <v>222</v>
      </c>
      <c r="G5193" t="s">
        <v>223</v>
      </c>
      <c r="H5193" t="s">
        <v>301</v>
      </c>
      <c r="I5193" t="s">
        <v>225</v>
      </c>
      <c r="J5193" t="s">
        <v>294</v>
      </c>
      <c r="K5193" t="s">
        <v>302</v>
      </c>
      <c r="M5193" t="s">
        <v>228</v>
      </c>
      <c r="N5193" t="s">
        <v>28</v>
      </c>
      <c r="O5193">
        <v>3.4</v>
      </c>
      <c r="P5193" t="s">
        <v>237</v>
      </c>
      <c r="Q5193">
        <f>O5193/'Electricity Calcs'!$B$2</f>
        <v>3.587189898908E-6</v>
      </c>
      <c r="R5193">
        <v>0.9</v>
      </c>
      <c r="S5193">
        <v>90</v>
      </c>
      <c r="T5193" t="s">
        <v>263</v>
      </c>
    </row>
    <row r="5194" spans="2:20" hidden="1" x14ac:dyDescent="0.45">
      <c r="B5194" s="29" t="s">
        <v>43</v>
      </c>
      <c r="C5194" s="29" t="s">
        <v>36</v>
      </c>
      <c r="D5194" s="29" t="s">
        <v>52</v>
      </c>
      <c r="E5194" s="29" t="s">
        <v>113</v>
      </c>
      <c r="F5194" t="s">
        <v>222</v>
      </c>
      <c r="G5194" t="s">
        <v>223</v>
      </c>
      <c r="H5194" t="s">
        <v>301</v>
      </c>
      <c r="I5194" t="s">
        <v>225</v>
      </c>
      <c r="J5194" t="s">
        <v>294</v>
      </c>
      <c r="K5194" t="s">
        <v>302</v>
      </c>
      <c r="M5194" t="s">
        <v>228</v>
      </c>
      <c r="N5194" t="s">
        <v>28</v>
      </c>
      <c r="O5194">
        <v>3.4</v>
      </c>
      <c r="P5194" t="s">
        <v>237</v>
      </c>
      <c r="Q5194">
        <f>O5194/'Electricity Calcs'!$B$2</f>
        <v>3.587189898908E-6</v>
      </c>
      <c r="R5194">
        <v>0.9</v>
      </c>
      <c r="S5194">
        <v>90</v>
      </c>
      <c r="T5194" t="s">
        <v>263</v>
      </c>
    </row>
    <row r="5195" spans="2:20" hidden="1" x14ac:dyDescent="0.45">
      <c r="C5195" s="29" t="s">
        <v>36</v>
      </c>
      <c r="D5195" s="29" t="s">
        <v>52</v>
      </c>
      <c r="E5195" s="29" t="s">
        <v>115</v>
      </c>
      <c r="F5195" t="s">
        <v>222</v>
      </c>
      <c r="G5195" t="s">
        <v>223</v>
      </c>
      <c r="H5195" t="s">
        <v>296</v>
      </c>
      <c r="I5195" t="s">
        <v>225</v>
      </c>
      <c r="J5195" t="s">
        <v>297</v>
      </c>
      <c r="K5195" t="s">
        <v>298</v>
      </c>
      <c r="M5195" t="s">
        <v>228</v>
      </c>
      <c r="N5195" t="s">
        <v>253</v>
      </c>
      <c r="O5195">
        <v>1.8</v>
      </c>
      <c r="P5195" t="s">
        <v>234</v>
      </c>
      <c r="Q5195"/>
      <c r="R5195">
        <v>1.29</v>
      </c>
      <c r="S5195">
        <v>3</v>
      </c>
      <c r="T5195" t="s">
        <v>271</v>
      </c>
    </row>
    <row r="5196" spans="2:20" hidden="1" x14ac:dyDescent="0.45">
      <c r="C5196" s="29" t="s">
        <v>36</v>
      </c>
      <c r="D5196" s="29" t="s">
        <v>52</v>
      </c>
      <c r="E5196" s="29" t="s">
        <v>115</v>
      </c>
      <c r="F5196" t="s">
        <v>222</v>
      </c>
      <c r="G5196" t="s">
        <v>223</v>
      </c>
      <c r="H5196" t="s">
        <v>296</v>
      </c>
      <c r="I5196" t="s">
        <v>225</v>
      </c>
      <c r="J5196" t="s">
        <v>297</v>
      </c>
      <c r="K5196" t="s">
        <v>298</v>
      </c>
      <c r="M5196" t="s">
        <v>228</v>
      </c>
      <c r="N5196" t="s">
        <v>236</v>
      </c>
      <c r="O5196">
        <v>11.7</v>
      </c>
      <c r="P5196" t="s">
        <v>237</v>
      </c>
      <c r="Q5196"/>
      <c r="R5196">
        <v>1.2</v>
      </c>
      <c r="S5196">
        <v>117</v>
      </c>
      <c r="T5196" t="s">
        <v>271</v>
      </c>
    </row>
    <row r="5197" spans="2:20" hidden="1" x14ac:dyDescent="0.45">
      <c r="B5197" s="29" t="s">
        <v>43</v>
      </c>
      <c r="C5197" s="29" t="s">
        <v>36</v>
      </c>
      <c r="D5197" s="29" t="s">
        <v>52</v>
      </c>
      <c r="E5197" s="29" t="s">
        <v>115</v>
      </c>
      <c r="F5197" t="s">
        <v>222</v>
      </c>
      <c r="G5197" t="s">
        <v>223</v>
      </c>
      <c r="H5197" t="s">
        <v>296</v>
      </c>
      <c r="I5197" t="s">
        <v>225</v>
      </c>
      <c r="J5197" t="s">
        <v>297</v>
      </c>
      <c r="K5197" t="s">
        <v>298</v>
      </c>
      <c r="M5197" t="s">
        <v>228</v>
      </c>
      <c r="N5197" t="s">
        <v>28</v>
      </c>
      <c r="O5197">
        <v>3.2</v>
      </c>
      <c r="P5197" t="s">
        <v>237</v>
      </c>
      <c r="Q5197">
        <f>O5197/'Electricity Calcs'!$B$2</f>
        <v>3.3761787283840001E-6</v>
      </c>
      <c r="R5197">
        <v>1</v>
      </c>
      <c r="S5197">
        <v>32</v>
      </c>
      <c r="T5197" t="s">
        <v>271</v>
      </c>
    </row>
    <row r="5198" spans="2:20" hidden="1" x14ac:dyDescent="0.45">
      <c r="C5198" s="29" t="s">
        <v>36</v>
      </c>
      <c r="D5198" s="29" t="s">
        <v>52</v>
      </c>
      <c r="E5198" s="29" t="s">
        <v>115</v>
      </c>
      <c r="F5198" t="s">
        <v>222</v>
      </c>
      <c r="G5198" t="s">
        <v>223</v>
      </c>
      <c r="H5198" t="s">
        <v>296</v>
      </c>
      <c r="I5198" t="s">
        <v>225</v>
      </c>
      <c r="J5198" t="s">
        <v>297</v>
      </c>
      <c r="K5198" t="s">
        <v>298</v>
      </c>
      <c r="M5198" t="s">
        <v>228</v>
      </c>
      <c r="N5198" t="s">
        <v>262</v>
      </c>
      <c r="O5198">
        <v>2.9</v>
      </c>
      <c r="P5198" t="s">
        <v>234</v>
      </c>
      <c r="Q5198"/>
      <c r="R5198">
        <v>2.09</v>
      </c>
      <c r="S5198">
        <v>4.88</v>
      </c>
      <c r="T5198" t="s">
        <v>271</v>
      </c>
    </row>
    <row r="5199" spans="2:20" hidden="1" x14ac:dyDescent="0.45">
      <c r="B5199" s="29" t="s">
        <v>29</v>
      </c>
      <c r="C5199" s="29" t="s">
        <v>36</v>
      </c>
      <c r="D5199" s="29" t="s">
        <v>52</v>
      </c>
      <c r="E5199" s="29" t="s">
        <v>196</v>
      </c>
      <c r="F5199" t="s">
        <v>222</v>
      </c>
      <c r="G5199" t="s">
        <v>223</v>
      </c>
      <c r="H5199" t="s">
        <v>293</v>
      </c>
      <c r="I5199" t="s">
        <v>225</v>
      </c>
      <c r="J5199" t="s">
        <v>294</v>
      </c>
      <c r="K5199" t="s">
        <v>19</v>
      </c>
      <c r="M5199" t="s">
        <v>228</v>
      </c>
      <c r="N5199" t="s">
        <v>29</v>
      </c>
      <c r="O5199">
        <v>495</v>
      </c>
      <c r="P5199" t="s">
        <v>237</v>
      </c>
      <c r="Q5199">
        <f>O5199/'Electricity Calcs'!$B$2</f>
        <v>5.2225264704690007E-4</v>
      </c>
      <c r="R5199">
        <v>146</v>
      </c>
      <c r="S5199">
        <v>1700</v>
      </c>
      <c r="T5199" t="s">
        <v>241</v>
      </c>
    </row>
    <row r="5200" spans="2:20" hidden="1" x14ac:dyDescent="0.45">
      <c r="C5200" s="29" t="s">
        <v>36</v>
      </c>
      <c r="D5200" s="29" t="s">
        <v>52</v>
      </c>
      <c r="E5200" s="29" t="s">
        <v>113</v>
      </c>
      <c r="F5200" t="s">
        <v>222</v>
      </c>
      <c r="G5200" t="s">
        <v>223</v>
      </c>
      <c r="H5200" t="s">
        <v>301</v>
      </c>
      <c r="I5200" t="s">
        <v>225</v>
      </c>
      <c r="J5200" t="s">
        <v>294</v>
      </c>
      <c r="K5200" t="s">
        <v>302</v>
      </c>
      <c r="M5200" t="s">
        <v>228</v>
      </c>
      <c r="N5200" t="s">
        <v>358</v>
      </c>
      <c r="O5200">
        <v>29</v>
      </c>
      <c r="P5200" t="s">
        <v>257</v>
      </c>
      <c r="Q5200"/>
      <c r="R5200">
        <v>2.9</v>
      </c>
      <c r="S5200">
        <v>290</v>
      </c>
      <c r="T5200" t="s">
        <v>258</v>
      </c>
    </row>
    <row r="5201" spans="2:20" hidden="1" x14ac:dyDescent="0.45">
      <c r="C5201" s="29" t="s">
        <v>36</v>
      </c>
      <c r="D5201" s="29" t="s">
        <v>52</v>
      </c>
      <c r="E5201" s="29" t="s">
        <v>113</v>
      </c>
      <c r="F5201" t="s">
        <v>222</v>
      </c>
      <c r="G5201" t="s">
        <v>223</v>
      </c>
      <c r="H5201" t="s">
        <v>301</v>
      </c>
      <c r="I5201" t="s">
        <v>225</v>
      </c>
      <c r="J5201" t="s">
        <v>294</v>
      </c>
      <c r="K5201" t="s">
        <v>302</v>
      </c>
      <c r="M5201" t="s">
        <v>228</v>
      </c>
      <c r="N5201" t="s">
        <v>272</v>
      </c>
      <c r="O5201">
        <v>1.18</v>
      </c>
      <c r="P5201" t="s">
        <v>257</v>
      </c>
      <c r="Q5201"/>
      <c r="R5201">
        <v>0.59099999999999997</v>
      </c>
      <c r="S5201">
        <v>2.36</v>
      </c>
      <c r="T5201" t="s">
        <v>263</v>
      </c>
    </row>
    <row r="5202" spans="2:20" hidden="1" x14ac:dyDescent="0.45">
      <c r="C5202" s="29" t="s">
        <v>36</v>
      </c>
      <c r="D5202" s="29" t="s">
        <v>52</v>
      </c>
      <c r="E5202" s="29" t="s">
        <v>113</v>
      </c>
      <c r="F5202" t="s">
        <v>222</v>
      </c>
      <c r="G5202" t="s">
        <v>223</v>
      </c>
      <c r="H5202" t="s">
        <v>301</v>
      </c>
      <c r="I5202" t="s">
        <v>225</v>
      </c>
      <c r="J5202" t="s">
        <v>294</v>
      </c>
      <c r="K5202" t="s">
        <v>302</v>
      </c>
      <c r="M5202" t="s">
        <v>228</v>
      </c>
      <c r="N5202" t="s">
        <v>259</v>
      </c>
      <c r="O5202">
        <v>6.7</v>
      </c>
      <c r="P5202" t="s">
        <v>257</v>
      </c>
      <c r="Q5202"/>
      <c r="R5202">
        <v>2.2000000000000002</v>
      </c>
      <c r="S5202">
        <v>20.100000000000001</v>
      </c>
      <c r="T5202" t="s">
        <v>260</v>
      </c>
    </row>
    <row r="5203" spans="2:20" hidden="1" x14ac:dyDescent="0.45">
      <c r="C5203" s="29" t="s">
        <v>36</v>
      </c>
      <c r="D5203" s="29" t="s">
        <v>52</v>
      </c>
      <c r="E5203" s="29" t="s">
        <v>113</v>
      </c>
      <c r="F5203" t="s">
        <v>222</v>
      </c>
      <c r="G5203" t="s">
        <v>223</v>
      </c>
      <c r="H5203" t="s">
        <v>301</v>
      </c>
      <c r="I5203" t="s">
        <v>225</v>
      </c>
      <c r="J5203" t="s">
        <v>294</v>
      </c>
      <c r="K5203" t="s">
        <v>302</v>
      </c>
      <c r="M5203" t="s">
        <v>228</v>
      </c>
      <c r="N5203" t="s">
        <v>259</v>
      </c>
      <c r="O5203">
        <v>6.7</v>
      </c>
      <c r="P5203" t="s">
        <v>257</v>
      </c>
      <c r="Q5203"/>
      <c r="R5203">
        <v>2.2000000000000002</v>
      </c>
      <c r="S5203">
        <v>20.100000000000001</v>
      </c>
      <c r="T5203" t="s">
        <v>260</v>
      </c>
    </row>
    <row r="5204" spans="2:20" hidden="1" x14ac:dyDescent="0.45">
      <c r="B5204" s="29" t="s">
        <v>30</v>
      </c>
      <c r="C5204" s="29" t="s">
        <v>36</v>
      </c>
      <c r="D5204" s="29" t="s">
        <v>52</v>
      </c>
      <c r="E5204" s="29" t="s">
        <v>113</v>
      </c>
      <c r="F5204" t="s">
        <v>222</v>
      </c>
      <c r="G5204" t="s">
        <v>223</v>
      </c>
      <c r="H5204" t="s">
        <v>301</v>
      </c>
      <c r="I5204" t="s">
        <v>225</v>
      </c>
      <c r="J5204" t="s">
        <v>294</v>
      </c>
      <c r="K5204" t="s">
        <v>302</v>
      </c>
      <c r="M5204" t="s">
        <v>228</v>
      </c>
      <c r="N5204" t="s">
        <v>30</v>
      </c>
      <c r="O5204">
        <v>2.2000000000000002</v>
      </c>
      <c r="P5204" t="s">
        <v>229</v>
      </c>
      <c r="Q5204"/>
      <c r="R5204">
        <v>0.27</v>
      </c>
      <c r="S5204">
        <v>8.08</v>
      </c>
      <c r="T5204" t="s">
        <v>241</v>
      </c>
    </row>
    <row r="5205" spans="2:20" hidden="1" x14ac:dyDescent="0.45">
      <c r="B5205" s="29" t="s">
        <v>29</v>
      </c>
      <c r="C5205" s="29" t="s">
        <v>36</v>
      </c>
      <c r="D5205" s="29" t="s">
        <v>52</v>
      </c>
      <c r="E5205" s="29" t="s">
        <v>115</v>
      </c>
      <c r="F5205" t="s">
        <v>222</v>
      </c>
      <c r="G5205" t="s">
        <v>223</v>
      </c>
      <c r="H5205" t="s">
        <v>296</v>
      </c>
      <c r="I5205" t="s">
        <v>225</v>
      </c>
      <c r="J5205" t="s">
        <v>297</v>
      </c>
      <c r="K5205" t="s">
        <v>298</v>
      </c>
      <c r="M5205" t="s">
        <v>228</v>
      </c>
      <c r="N5205" t="s">
        <v>29</v>
      </c>
      <c r="O5205">
        <v>1680</v>
      </c>
      <c r="P5205" t="s">
        <v>237</v>
      </c>
      <c r="Q5205">
        <f>O5205/'Electricity Calcs'!$B$2</f>
        <v>1.7724938324016001E-3</v>
      </c>
      <c r="R5205">
        <v>330</v>
      </c>
      <c r="S5205">
        <v>5000</v>
      </c>
      <c r="T5205" t="s">
        <v>241</v>
      </c>
    </row>
    <row r="5206" spans="2:20" hidden="1" x14ac:dyDescent="0.45">
      <c r="C5206" s="29" t="s">
        <v>36</v>
      </c>
      <c r="D5206" s="29" t="s">
        <v>52</v>
      </c>
      <c r="E5206" s="29" t="s">
        <v>113</v>
      </c>
      <c r="F5206" t="s">
        <v>222</v>
      </c>
      <c r="G5206" t="s">
        <v>223</v>
      </c>
      <c r="H5206" t="s">
        <v>301</v>
      </c>
      <c r="I5206" t="s">
        <v>225</v>
      </c>
      <c r="J5206" t="s">
        <v>294</v>
      </c>
      <c r="K5206" t="s">
        <v>302</v>
      </c>
      <c r="M5206" t="s">
        <v>228</v>
      </c>
      <c r="N5206" t="s">
        <v>264</v>
      </c>
      <c r="O5206">
        <v>0.73599999999999999</v>
      </c>
      <c r="P5206" t="s">
        <v>257</v>
      </c>
      <c r="Q5206"/>
      <c r="R5206">
        <v>0.245</v>
      </c>
      <c r="S5206">
        <v>2.21</v>
      </c>
      <c r="T5206" t="s">
        <v>263</v>
      </c>
    </row>
    <row r="5207" spans="2:20" hidden="1" x14ac:dyDescent="0.45">
      <c r="C5207" s="29" t="s">
        <v>36</v>
      </c>
      <c r="D5207" s="29" t="s">
        <v>52</v>
      </c>
      <c r="E5207" s="29" t="s">
        <v>113</v>
      </c>
      <c r="F5207" t="s">
        <v>222</v>
      </c>
      <c r="G5207" t="s">
        <v>223</v>
      </c>
      <c r="H5207" t="s">
        <v>304</v>
      </c>
      <c r="I5207" t="s">
        <v>225</v>
      </c>
      <c r="J5207" t="s">
        <v>305</v>
      </c>
      <c r="K5207" t="s">
        <v>302</v>
      </c>
      <c r="M5207" t="s">
        <v>228</v>
      </c>
      <c r="N5207" t="s">
        <v>233</v>
      </c>
      <c r="O5207">
        <v>7.1</v>
      </c>
      <c r="P5207" t="s">
        <v>234</v>
      </c>
      <c r="Q5207"/>
      <c r="R5207">
        <v>5.04</v>
      </c>
      <c r="S5207">
        <v>11.8</v>
      </c>
      <c r="T5207" t="s">
        <v>263</v>
      </c>
    </row>
    <row r="5208" spans="2:20" hidden="1" x14ac:dyDescent="0.45">
      <c r="C5208" s="29" t="s">
        <v>36</v>
      </c>
      <c r="D5208" s="29" t="s">
        <v>52</v>
      </c>
      <c r="E5208" s="29" t="s">
        <v>113</v>
      </c>
      <c r="F5208" t="s">
        <v>222</v>
      </c>
      <c r="G5208" t="s">
        <v>223</v>
      </c>
      <c r="H5208" t="s">
        <v>304</v>
      </c>
      <c r="I5208" t="s">
        <v>225</v>
      </c>
      <c r="J5208" t="s">
        <v>305</v>
      </c>
      <c r="K5208" t="s">
        <v>302</v>
      </c>
      <c r="M5208" t="s">
        <v>228</v>
      </c>
      <c r="N5208" t="s">
        <v>303</v>
      </c>
      <c r="O5208">
        <v>23</v>
      </c>
      <c r="P5208" t="s">
        <v>234</v>
      </c>
      <c r="Q5208"/>
      <c r="R5208">
        <v>16</v>
      </c>
      <c r="S5208">
        <v>37.299999999999997</v>
      </c>
      <c r="T5208" t="s">
        <v>263</v>
      </c>
    </row>
    <row r="5209" spans="2:20" hidden="1" x14ac:dyDescent="0.45">
      <c r="B5209" s="29" t="s">
        <v>27</v>
      </c>
      <c r="C5209" s="29" t="s">
        <v>36</v>
      </c>
      <c r="D5209" s="29" t="s">
        <v>52</v>
      </c>
      <c r="E5209" s="29" t="s">
        <v>113</v>
      </c>
      <c r="F5209" t="s">
        <v>222</v>
      </c>
      <c r="G5209" t="s">
        <v>223</v>
      </c>
      <c r="H5209" t="s">
        <v>304</v>
      </c>
      <c r="I5209" t="s">
        <v>225</v>
      </c>
      <c r="J5209" t="s">
        <v>305</v>
      </c>
      <c r="K5209" t="s">
        <v>302</v>
      </c>
      <c r="M5209" t="s">
        <v>228</v>
      </c>
      <c r="N5209" t="s">
        <v>27</v>
      </c>
      <c r="O5209">
        <v>6</v>
      </c>
      <c r="P5209" t="s">
        <v>237</v>
      </c>
      <c r="Q5209">
        <f>O5209/'Electricity Calcs'!$B$2</f>
        <v>6.3303351157200006E-6</v>
      </c>
      <c r="R5209">
        <v>6</v>
      </c>
      <c r="S5209">
        <v>24</v>
      </c>
      <c r="T5209" t="s">
        <v>263</v>
      </c>
    </row>
    <row r="5210" spans="2:20" hidden="1" x14ac:dyDescent="0.45">
      <c r="C5210" s="29" t="s">
        <v>36</v>
      </c>
      <c r="D5210" s="29" t="s">
        <v>52</v>
      </c>
      <c r="E5210" s="29" t="s">
        <v>113</v>
      </c>
      <c r="F5210" t="s">
        <v>222</v>
      </c>
      <c r="G5210" t="s">
        <v>223</v>
      </c>
      <c r="H5210" t="s">
        <v>304</v>
      </c>
      <c r="I5210" t="s">
        <v>225</v>
      </c>
      <c r="J5210" t="s">
        <v>305</v>
      </c>
      <c r="K5210" t="s">
        <v>302</v>
      </c>
      <c r="M5210" t="s">
        <v>228</v>
      </c>
      <c r="N5210" t="s">
        <v>242</v>
      </c>
      <c r="O5210">
        <v>4.5</v>
      </c>
      <c r="P5210" t="s">
        <v>234</v>
      </c>
      <c r="Q5210"/>
      <c r="R5210">
        <v>3.2</v>
      </c>
      <c r="S5210">
        <v>7.46</v>
      </c>
      <c r="T5210" t="s">
        <v>263</v>
      </c>
    </row>
    <row r="5211" spans="2:20" hidden="1" x14ac:dyDescent="0.45">
      <c r="C5211" s="29" t="s">
        <v>36</v>
      </c>
      <c r="D5211" s="29" t="s">
        <v>52</v>
      </c>
      <c r="E5211" s="29" t="s">
        <v>51</v>
      </c>
      <c r="F5211" t="s">
        <v>222</v>
      </c>
      <c r="G5211" t="s">
        <v>223</v>
      </c>
      <c r="H5211" t="s">
        <v>306</v>
      </c>
      <c r="I5211" t="s">
        <v>225</v>
      </c>
      <c r="J5211" t="s">
        <v>294</v>
      </c>
      <c r="K5211" t="s">
        <v>307</v>
      </c>
      <c r="M5211" t="s">
        <v>228</v>
      </c>
      <c r="N5211" t="s">
        <v>272</v>
      </c>
      <c r="O5211">
        <v>3.7400000000000003E-2</v>
      </c>
      <c r="P5211" t="s">
        <v>234</v>
      </c>
      <c r="Q5211"/>
      <c r="R5211">
        <v>1.8700000000000001E-2</v>
      </c>
      <c r="S5211">
        <v>5.6099999999999997E-2</v>
      </c>
      <c r="T5211" t="s">
        <v>285</v>
      </c>
    </row>
    <row r="5212" spans="2:20" hidden="1" x14ac:dyDescent="0.45">
      <c r="C5212" s="29" t="s">
        <v>36</v>
      </c>
      <c r="D5212" s="29" t="s">
        <v>52</v>
      </c>
      <c r="E5212" s="29" t="s">
        <v>51</v>
      </c>
      <c r="F5212" t="s">
        <v>222</v>
      </c>
      <c r="G5212" t="s">
        <v>223</v>
      </c>
      <c r="H5212" t="s">
        <v>306</v>
      </c>
      <c r="I5212" t="s">
        <v>225</v>
      </c>
      <c r="J5212" t="s">
        <v>294</v>
      </c>
      <c r="K5212" t="s">
        <v>307</v>
      </c>
      <c r="M5212" t="s">
        <v>228</v>
      </c>
      <c r="N5212" t="s">
        <v>272</v>
      </c>
      <c r="O5212">
        <v>3.7400000000000003E-2</v>
      </c>
      <c r="P5212" t="s">
        <v>234</v>
      </c>
      <c r="Q5212"/>
      <c r="R5212">
        <v>1.8700000000000001E-2</v>
      </c>
      <c r="S5212">
        <v>5.6099999999999997E-2</v>
      </c>
      <c r="T5212" t="s">
        <v>285</v>
      </c>
    </row>
    <row r="5213" spans="2:20" hidden="1" x14ac:dyDescent="0.45">
      <c r="C5213" s="29" t="s">
        <v>36</v>
      </c>
      <c r="D5213" s="29" t="s">
        <v>52</v>
      </c>
      <c r="E5213" s="29" t="s">
        <v>51</v>
      </c>
      <c r="F5213" t="s">
        <v>222</v>
      </c>
      <c r="G5213" t="s">
        <v>223</v>
      </c>
      <c r="H5213" t="s">
        <v>306</v>
      </c>
      <c r="I5213" t="s">
        <v>225</v>
      </c>
      <c r="J5213" t="s">
        <v>294</v>
      </c>
      <c r="K5213" t="s">
        <v>307</v>
      </c>
      <c r="M5213" t="s">
        <v>228</v>
      </c>
      <c r="N5213" t="s">
        <v>259</v>
      </c>
      <c r="O5213">
        <v>5</v>
      </c>
      <c r="P5213" t="s">
        <v>257</v>
      </c>
      <c r="Q5213"/>
      <c r="R5213">
        <v>0.5</v>
      </c>
      <c r="S5213">
        <v>50</v>
      </c>
      <c r="T5213" t="s">
        <v>2370</v>
      </c>
    </row>
    <row r="5214" spans="2:20" hidden="1" x14ac:dyDescent="0.45">
      <c r="C5214" s="29" t="s">
        <v>36</v>
      </c>
      <c r="D5214" s="29" t="s">
        <v>52</v>
      </c>
      <c r="E5214" s="29" t="s">
        <v>113</v>
      </c>
      <c r="F5214" t="s">
        <v>222</v>
      </c>
      <c r="G5214" t="s">
        <v>223</v>
      </c>
      <c r="H5214" t="s">
        <v>304</v>
      </c>
      <c r="I5214" t="s">
        <v>225</v>
      </c>
      <c r="J5214" t="s">
        <v>305</v>
      </c>
      <c r="K5214" t="s">
        <v>302</v>
      </c>
      <c r="M5214" t="s">
        <v>228</v>
      </c>
      <c r="N5214" t="s">
        <v>303</v>
      </c>
      <c r="O5214">
        <v>23</v>
      </c>
      <c r="P5214" t="s">
        <v>234</v>
      </c>
      <c r="Q5214"/>
      <c r="R5214">
        <v>16</v>
      </c>
      <c r="S5214">
        <v>37.299999999999997</v>
      </c>
      <c r="T5214" t="s">
        <v>263</v>
      </c>
    </row>
    <row r="5215" spans="2:20" hidden="1" x14ac:dyDescent="0.45">
      <c r="B5215" s="29" t="s">
        <v>24</v>
      </c>
      <c r="C5215" s="29" t="s">
        <v>36</v>
      </c>
      <c r="D5215" s="29" t="s">
        <v>52</v>
      </c>
      <c r="E5215" s="29" t="s">
        <v>113</v>
      </c>
      <c r="F5215" t="s">
        <v>222</v>
      </c>
      <c r="G5215" t="s">
        <v>223</v>
      </c>
      <c r="H5215" t="s">
        <v>304</v>
      </c>
      <c r="I5215" t="s">
        <v>225</v>
      </c>
      <c r="J5215" t="s">
        <v>305</v>
      </c>
      <c r="K5215" t="s">
        <v>302</v>
      </c>
      <c r="M5215" t="s">
        <v>228</v>
      </c>
      <c r="N5215" t="s">
        <v>261</v>
      </c>
      <c r="O5215">
        <v>0.7</v>
      </c>
      <c r="P5215" t="s">
        <v>237</v>
      </c>
      <c r="Q5215">
        <f>O5215/'Electricity Calcs'!$B$2</f>
        <v>7.3853909683400002E-7</v>
      </c>
      <c r="R5215">
        <v>0.4</v>
      </c>
      <c r="S5215">
        <v>1.6</v>
      </c>
      <c r="T5215" t="s">
        <v>263</v>
      </c>
    </row>
    <row r="5216" spans="2:20" hidden="1" x14ac:dyDescent="0.45">
      <c r="B5216" s="29" t="s">
        <v>29</v>
      </c>
      <c r="C5216" s="29" t="s">
        <v>36</v>
      </c>
      <c r="D5216" s="29" t="s">
        <v>52</v>
      </c>
      <c r="E5216" s="29" t="s">
        <v>113</v>
      </c>
      <c r="F5216" t="s">
        <v>222</v>
      </c>
      <c r="G5216" t="s">
        <v>223</v>
      </c>
      <c r="H5216" t="s">
        <v>304</v>
      </c>
      <c r="I5216" t="s">
        <v>225</v>
      </c>
      <c r="J5216" t="s">
        <v>305</v>
      </c>
      <c r="K5216" t="s">
        <v>302</v>
      </c>
      <c r="M5216" t="s">
        <v>228</v>
      </c>
      <c r="N5216" t="s">
        <v>29</v>
      </c>
      <c r="O5216">
        <v>820</v>
      </c>
      <c r="P5216" t="s">
        <v>237</v>
      </c>
      <c r="Q5216">
        <f>O5216/'Electricity Calcs'!$B$2</f>
        <v>8.6514579914840001E-4</v>
      </c>
      <c r="R5216">
        <v>330</v>
      </c>
      <c r="S5216">
        <v>5000</v>
      </c>
      <c r="T5216" t="s">
        <v>241</v>
      </c>
    </row>
    <row r="5217" spans="2:20" hidden="1" x14ac:dyDescent="0.45">
      <c r="B5217" s="29" t="s">
        <v>24</v>
      </c>
      <c r="C5217" s="29" t="s">
        <v>36</v>
      </c>
      <c r="D5217" s="29" t="s">
        <v>52</v>
      </c>
      <c r="E5217" s="29" t="s">
        <v>113</v>
      </c>
      <c r="F5217" t="s">
        <v>222</v>
      </c>
      <c r="G5217" t="s">
        <v>223</v>
      </c>
      <c r="H5217" t="s">
        <v>255</v>
      </c>
      <c r="I5217" t="s">
        <v>225</v>
      </c>
      <c r="J5217" t="s">
        <v>256</v>
      </c>
      <c r="K5217" t="s">
        <v>112</v>
      </c>
      <c r="M5217" t="s">
        <v>228</v>
      </c>
      <c r="N5217" t="s">
        <v>261</v>
      </c>
      <c r="O5217">
        <v>0.9</v>
      </c>
      <c r="P5217" t="s">
        <v>237</v>
      </c>
      <c r="Q5217">
        <f>O5217/'Electricity Calcs'!$B$2</f>
        <v>9.4955026735800006E-7</v>
      </c>
      <c r="R5217">
        <v>0.6</v>
      </c>
      <c r="S5217">
        <v>2.4</v>
      </c>
      <c r="T5217" t="s">
        <v>263</v>
      </c>
    </row>
    <row r="5218" spans="2:20" hidden="1" x14ac:dyDescent="0.45">
      <c r="C5218" s="29" t="s">
        <v>36</v>
      </c>
      <c r="D5218" s="29" t="s">
        <v>52</v>
      </c>
      <c r="E5218" s="29" t="s">
        <v>113</v>
      </c>
      <c r="F5218" t="s">
        <v>222</v>
      </c>
      <c r="G5218" t="s">
        <v>223</v>
      </c>
      <c r="H5218" t="s">
        <v>255</v>
      </c>
      <c r="I5218" t="s">
        <v>225</v>
      </c>
      <c r="J5218" t="s">
        <v>256</v>
      </c>
      <c r="K5218" t="s">
        <v>112</v>
      </c>
      <c r="M5218" t="s">
        <v>228</v>
      </c>
      <c r="N5218" t="s">
        <v>236</v>
      </c>
      <c r="O5218">
        <v>8.4</v>
      </c>
      <c r="P5218" t="s">
        <v>237</v>
      </c>
      <c r="Q5218"/>
      <c r="R5218">
        <v>7.5</v>
      </c>
      <c r="S5218">
        <v>30</v>
      </c>
      <c r="T5218" t="s">
        <v>263</v>
      </c>
    </row>
    <row r="5219" spans="2:20" hidden="1" x14ac:dyDescent="0.45">
      <c r="B5219" s="29" t="s">
        <v>43</v>
      </c>
      <c r="C5219" s="29" t="s">
        <v>36</v>
      </c>
      <c r="D5219" s="29" t="s">
        <v>52</v>
      </c>
      <c r="E5219" s="29" t="s">
        <v>113</v>
      </c>
      <c r="F5219" t="s">
        <v>222</v>
      </c>
      <c r="G5219" t="s">
        <v>223</v>
      </c>
      <c r="H5219" t="s">
        <v>255</v>
      </c>
      <c r="I5219" t="s">
        <v>225</v>
      </c>
      <c r="J5219" t="s">
        <v>256</v>
      </c>
      <c r="K5219" t="s">
        <v>112</v>
      </c>
      <c r="M5219" t="s">
        <v>228</v>
      </c>
      <c r="N5219" t="s">
        <v>28</v>
      </c>
      <c r="O5219">
        <v>5.2</v>
      </c>
      <c r="P5219" t="s">
        <v>237</v>
      </c>
      <c r="Q5219">
        <f>O5219/'Electricity Calcs'!$B$2</f>
        <v>5.4862904336240005E-6</v>
      </c>
      <c r="R5219">
        <v>3</v>
      </c>
      <c r="S5219">
        <v>12</v>
      </c>
      <c r="T5219" t="s">
        <v>263</v>
      </c>
    </row>
    <row r="5220" spans="2:20" hidden="1" x14ac:dyDescent="0.45">
      <c r="B5220" s="29" t="s">
        <v>26</v>
      </c>
      <c r="C5220" s="29" t="s">
        <v>36</v>
      </c>
      <c r="D5220" s="29" t="s">
        <v>52</v>
      </c>
      <c r="E5220" s="29" t="s">
        <v>113</v>
      </c>
      <c r="F5220" t="s">
        <v>222</v>
      </c>
      <c r="G5220" t="s">
        <v>223</v>
      </c>
      <c r="H5220" t="s">
        <v>255</v>
      </c>
      <c r="I5220" t="s">
        <v>225</v>
      </c>
      <c r="J5220" t="s">
        <v>256</v>
      </c>
      <c r="K5220" t="s">
        <v>112</v>
      </c>
      <c r="M5220" t="s">
        <v>228</v>
      </c>
      <c r="N5220" t="s">
        <v>26</v>
      </c>
      <c r="O5220">
        <v>82.5</v>
      </c>
      <c r="P5220" t="s">
        <v>237</v>
      </c>
      <c r="Q5220">
        <f>O5220/'Electricity Calcs'!$B$2</f>
        <v>8.7042107841150002E-5</v>
      </c>
      <c r="R5220">
        <v>10</v>
      </c>
      <c r="S5220">
        <v>112</v>
      </c>
      <c r="T5220" t="s">
        <v>270</v>
      </c>
    </row>
    <row r="5221" spans="2:20" hidden="1" x14ac:dyDescent="0.45">
      <c r="C5221" s="29" t="s">
        <v>36</v>
      </c>
      <c r="D5221" s="29" t="s">
        <v>52</v>
      </c>
      <c r="E5221" s="29" t="s">
        <v>113</v>
      </c>
      <c r="F5221" t="s">
        <v>222</v>
      </c>
      <c r="G5221" t="s">
        <v>223</v>
      </c>
      <c r="H5221" t="s">
        <v>304</v>
      </c>
      <c r="I5221" t="s">
        <v>225</v>
      </c>
      <c r="J5221" t="s">
        <v>305</v>
      </c>
      <c r="K5221" t="s">
        <v>302</v>
      </c>
      <c r="M5221" t="s">
        <v>228</v>
      </c>
      <c r="N5221" t="s">
        <v>259</v>
      </c>
      <c r="O5221">
        <v>6.7</v>
      </c>
      <c r="P5221" t="s">
        <v>257</v>
      </c>
      <c r="Q5221"/>
      <c r="R5221">
        <v>2.2000000000000002</v>
      </c>
      <c r="S5221">
        <v>20.100000000000001</v>
      </c>
      <c r="T5221" t="s">
        <v>260</v>
      </c>
    </row>
    <row r="5222" spans="2:20" hidden="1" x14ac:dyDescent="0.45">
      <c r="B5222" s="29" t="s">
        <v>30</v>
      </c>
      <c r="C5222" s="29" t="s">
        <v>36</v>
      </c>
      <c r="D5222" s="29" t="s">
        <v>52</v>
      </c>
      <c r="E5222" s="29" t="s">
        <v>113</v>
      </c>
      <c r="F5222" t="s">
        <v>222</v>
      </c>
      <c r="G5222" t="s">
        <v>223</v>
      </c>
      <c r="H5222" t="s">
        <v>304</v>
      </c>
      <c r="I5222" t="s">
        <v>225</v>
      </c>
      <c r="J5222" t="s">
        <v>305</v>
      </c>
      <c r="K5222" t="s">
        <v>302</v>
      </c>
      <c r="M5222" t="s">
        <v>228</v>
      </c>
      <c r="N5222" t="s">
        <v>30</v>
      </c>
      <c r="O5222">
        <v>2.2000000000000002</v>
      </c>
      <c r="P5222" t="s">
        <v>229</v>
      </c>
      <c r="Q5222"/>
      <c r="R5222">
        <v>0.27</v>
      </c>
      <c r="S5222">
        <v>8.08</v>
      </c>
      <c r="T5222" t="s">
        <v>241</v>
      </c>
    </row>
    <row r="5223" spans="2:20" hidden="1" x14ac:dyDescent="0.45">
      <c r="C5223" s="29" t="s">
        <v>36</v>
      </c>
      <c r="D5223" s="29" t="s">
        <v>52</v>
      </c>
      <c r="E5223" s="29" t="s">
        <v>73</v>
      </c>
      <c r="F5223" t="s">
        <v>222</v>
      </c>
      <c r="G5223" t="s">
        <v>223</v>
      </c>
      <c r="H5223" t="s">
        <v>299</v>
      </c>
      <c r="I5223" t="s">
        <v>225</v>
      </c>
      <c r="J5223" t="s">
        <v>294</v>
      </c>
      <c r="K5223" t="s">
        <v>18</v>
      </c>
      <c r="M5223" t="s">
        <v>228</v>
      </c>
      <c r="N5223" t="s">
        <v>264</v>
      </c>
      <c r="O5223">
        <v>0.56000000000000005</v>
      </c>
      <c r="P5223" t="s">
        <v>257</v>
      </c>
      <c r="Q5223"/>
      <c r="R5223">
        <v>0.19</v>
      </c>
      <c r="S5223">
        <v>0.56000000000000005</v>
      </c>
      <c r="T5223" t="s">
        <v>308</v>
      </c>
    </row>
    <row r="5224" spans="2:20" hidden="1" x14ac:dyDescent="0.45">
      <c r="C5224" s="29" t="s">
        <v>36</v>
      </c>
      <c r="D5224" s="29" t="s">
        <v>52</v>
      </c>
      <c r="E5224" s="29" t="s">
        <v>73</v>
      </c>
      <c r="F5224" t="s">
        <v>222</v>
      </c>
      <c r="G5224" t="s">
        <v>223</v>
      </c>
      <c r="H5224" t="s">
        <v>299</v>
      </c>
      <c r="I5224" t="s">
        <v>225</v>
      </c>
      <c r="J5224" t="s">
        <v>294</v>
      </c>
      <c r="K5224" t="s">
        <v>18</v>
      </c>
      <c r="M5224" t="s">
        <v>228</v>
      </c>
      <c r="N5224" t="s">
        <v>249</v>
      </c>
      <c r="O5224">
        <v>0.84</v>
      </c>
      <c r="P5224" t="s">
        <v>257</v>
      </c>
      <c r="Q5224"/>
      <c r="R5224">
        <v>0.28000000000000003</v>
      </c>
      <c r="S5224">
        <v>0.84</v>
      </c>
      <c r="T5224" t="s">
        <v>308</v>
      </c>
    </row>
    <row r="5225" spans="2:20" hidden="1" x14ac:dyDescent="0.45">
      <c r="C5225" s="29" t="s">
        <v>36</v>
      </c>
      <c r="D5225" s="29" t="s">
        <v>52</v>
      </c>
      <c r="E5225" s="29" t="s">
        <v>73</v>
      </c>
      <c r="F5225" t="s">
        <v>222</v>
      </c>
      <c r="G5225" t="s">
        <v>223</v>
      </c>
      <c r="H5225" t="s">
        <v>299</v>
      </c>
      <c r="I5225" t="s">
        <v>225</v>
      </c>
      <c r="J5225" t="s">
        <v>294</v>
      </c>
      <c r="K5225" t="s">
        <v>18</v>
      </c>
      <c r="M5225" t="s">
        <v>228</v>
      </c>
      <c r="N5225" t="s">
        <v>267</v>
      </c>
      <c r="O5225">
        <v>1.5E-3</v>
      </c>
      <c r="P5225" t="s">
        <v>234</v>
      </c>
      <c r="Q5225"/>
      <c r="R5225">
        <v>5.0000000000000001E-4</v>
      </c>
      <c r="S5225">
        <v>4.4999999999999997E-3</v>
      </c>
      <c r="T5225" t="s">
        <v>235</v>
      </c>
    </row>
    <row r="5226" spans="2:20" hidden="1" x14ac:dyDescent="0.45">
      <c r="C5226" s="29" t="s">
        <v>36</v>
      </c>
      <c r="D5226" s="29" t="s">
        <v>52</v>
      </c>
      <c r="E5226" s="29" t="s">
        <v>73</v>
      </c>
      <c r="F5226" t="s">
        <v>222</v>
      </c>
      <c r="G5226" t="s">
        <v>223</v>
      </c>
      <c r="H5226" t="s">
        <v>299</v>
      </c>
      <c r="I5226" t="s">
        <v>225</v>
      </c>
      <c r="J5226" t="s">
        <v>294</v>
      </c>
      <c r="K5226" t="s">
        <v>18</v>
      </c>
      <c r="M5226" t="s">
        <v>228</v>
      </c>
      <c r="N5226" t="s">
        <v>233</v>
      </c>
      <c r="O5226">
        <v>0.12</v>
      </c>
      <c r="P5226" t="s">
        <v>234</v>
      </c>
      <c r="Q5226"/>
      <c r="R5226">
        <v>0.04</v>
      </c>
      <c r="S5226">
        <v>0.36</v>
      </c>
      <c r="T5226" t="s">
        <v>235</v>
      </c>
    </row>
    <row r="5227" spans="2:20" hidden="1" x14ac:dyDescent="0.45">
      <c r="C5227" s="29" t="s">
        <v>36</v>
      </c>
      <c r="D5227" s="29" t="s">
        <v>52</v>
      </c>
      <c r="E5227" s="29" t="s">
        <v>51</v>
      </c>
      <c r="F5227" t="s">
        <v>222</v>
      </c>
      <c r="G5227" t="s">
        <v>223</v>
      </c>
      <c r="H5227" t="s">
        <v>306</v>
      </c>
      <c r="I5227" t="s">
        <v>225</v>
      </c>
      <c r="J5227" t="s">
        <v>294</v>
      </c>
      <c r="K5227" t="s">
        <v>307</v>
      </c>
      <c r="M5227" t="s">
        <v>228</v>
      </c>
      <c r="N5227" t="s">
        <v>358</v>
      </c>
      <c r="O5227">
        <v>1.55E-2</v>
      </c>
      <c r="P5227" t="s">
        <v>234</v>
      </c>
      <c r="Q5227"/>
      <c r="R5227">
        <v>7.7400000000000004E-3</v>
      </c>
      <c r="S5227">
        <v>2.3199999999999998E-2</v>
      </c>
      <c r="T5227" t="s">
        <v>285</v>
      </c>
    </row>
    <row r="5228" spans="2:20" hidden="1" x14ac:dyDescent="0.45">
      <c r="C5228" s="29" t="s">
        <v>36</v>
      </c>
      <c r="D5228" s="29" t="s">
        <v>52</v>
      </c>
      <c r="E5228" s="29" t="s">
        <v>73</v>
      </c>
      <c r="F5228" t="s">
        <v>222</v>
      </c>
      <c r="G5228" t="s">
        <v>223</v>
      </c>
      <c r="H5228" t="s">
        <v>299</v>
      </c>
      <c r="I5228" t="s">
        <v>225</v>
      </c>
      <c r="J5228" t="s">
        <v>294</v>
      </c>
      <c r="K5228" t="s">
        <v>18</v>
      </c>
      <c r="M5228" t="s">
        <v>228</v>
      </c>
      <c r="N5228" t="s">
        <v>246</v>
      </c>
      <c r="O5228">
        <v>0.5</v>
      </c>
      <c r="P5228" t="s">
        <v>247</v>
      </c>
      <c r="Q5228"/>
      <c r="R5228">
        <v>0.25</v>
      </c>
      <c r="S5228">
        <v>0.75</v>
      </c>
      <c r="T5228" t="s">
        <v>283</v>
      </c>
    </row>
    <row r="5229" spans="2:20" hidden="1" x14ac:dyDescent="0.45">
      <c r="C5229" s="29" t="s">
        <v>36</v>
      </c>
      <c r="D5229" s="29" t="s">
        <v>52</v>
      </c>
      <c r="E5229" s="29" t="s">
        <v>73</v>
      </c>
      <c r="F5229" t="s">
        <v>222</v>
      </c>
      <c r="G5229" t="s">
        <v>223</v>
      </c>
      <c r="H5229" t="s">
        <v>299</v>
      </c>
      <c r="I5229" t="s">
        <v>225</v>
      </c>
      <c r="J5229" t="s">
        <v>294</v>
      </c>
      <c r="K5229" t="s">
        <v>18</v>
      </c>
      <c r="M5229" t="s">
        <v>228</v>
      </c>
      <c r="N5229" t="s">
        <v>265</v>
      </c>
      <c r="O5229" s="27">
        <v>7.6000000000000004E-5</v>
      </c>
      <c r="P5229" t="s">
        <v>234</v>
      </c>
      <c r="Q5229"/>
      <c r="R5229" s="27">
        <v>2.5000000000000001E-5</v>
      </c>
      <c r="S5229">
        <v>2.2800000000000001E-4</v>
      </c>
      <c r="T5229" t="s">
        <v>235</v>
      </c>
    </row>
    <row r="5230" spans="2:20" hidden="1" x14ac:dyDescent="0.45">
      <c r="C5230" s="29" t="s">
        <v>36</v>
      </c>
      <c r="D5230" s="29" t="s">
        <v>52</v>
      </c>
      <c r="E5230" s="29" t="s">
        <v>73</v>
      </c>
      <c r="F5230" t="s">
        <v>222</v>
      </c>
      <c r="G5230" t="s">
        <v>223</v>
      </c>
      <c r="H5230" t="s">
        <v>299</v>
      </c>
      <c r="I5230" t="s">
        <v>225</v>
      </c>
      <c r="J5230" t="s">
        <v>294</v>
      </c>
      <c r="K5230" t="s">
        <v>18</v>
      </c>
      <c r="M5230" t="s">
        <v>228</v>
      </c>
      <c r="N5230" t="s">
        <v>303</v>
      </c>
      <c r="O5230">
        <v>1.12E-2</v>
      </c>
      <c r="P5230" t="s">
        <v>234</v>
      </c>
      <c r="Q5230"/>
      <c r="R5230">
        <v>3.7499999999999999E-3</v>
      </c>
      <c r="S5230">
        <v>3.3700000000000001E-2</v>
      </c>
      <c r="T5230" t="s">
        <v>288</v>
      </c>
    </row>
    <row r="5231" spans="2:20" hidden="1" x14ac:dyDescent="0.45">
      <c r="C5231" s="29" t="s">
        <v>36</v>
      </c>
      <c r="D5231" s="29" t="s">
        <v>52</v>
      </c>
      <c r="E5231" s="29" t="s">
        <v>51</v>
      </c>
      <c r="F5231" t="s">
        <v>222</v>
      </c>
      <c r="G5231" t="s">
        <v>223</v>
      </c>
      <c r="H5231" t="s">
        <v>306</v>
      </c>
      <c r="I5231" t="s">
        <v>225</v>
      </c>
      <c r="J5231" t="s">
        <v>294</v>
      </c>
      <c r="K5231" t="s">
        <v>307</v>
      </c>
      <c r="M5231" t="s">
        <v>228</v>
      </c>
      <c r="N5231" t="s">
        <v>265</v>
      </c>
      <c r="O5231">
        <v>21.1</v>
      </c>
      <c r="P5231" t="s">
        <v>234</v>
      </c>
      <c r="Q5231"/>
      <c r="R5231">
        <v>12.6</v>
      </c>
      <c r="S5231">
        <v>29.5</v>
      </c>
      <c r="T5231" t="s">
        <v>285</v>
      </c>
    </row>
    <row r="5232" spans="2:20" hidden="1" x14ac:dyDescent="0.45">
      <c r="C5232" s="29" t="s">
        <v>36</v>
      </c>
      <c r="D5232" s="29" t="s">
        <v>52</v>
      </c>
      <c r="E5232" s="29" t="s">
        <v>51</v>
      </c>
      <c r="F5232" t="s">
        <v>222</v>
      </c>
      <c r="G5232" t="s">
        <v>223</v>
      </c>
      <c r="H5232" t="s">
        <v>306</v>
      </c>
      <c r="I5232" t="s">
        <v>225</v>
      </c>
      <c r="J5232" t="s">
        <v>294</v>
      </c>
      <c r="K5232" t="s">
        <v>307</v>
      </c>
      <c r="M5232" t="s">
        <v>228</v>
      </c>
      <c r="N5232" t="s">
        <v>279</v>
      </c>
      <c r="O5232">
        <v>14.2</v>
      </c>
      <c r="P5232" t="s">
        <v>234</v>
      </c>
      <c r="Q5232"/>
      <c r="R5232">
        <v>8.51</v>
      </c>
      <c r="S5232">
        <v>19.899999999999999</v>
      </c>
      <c r="T5232" t="s">
        <v>285</v>
      </c>
    </row>
    <row r="5233" spans="2:20" hidden="1" x14ac:dyDescent="0.45">
      <c r="C5233" s="29" t="s">
        <v>36</v>
      </c>
      <c r="D5233" s="29" t="s">
        <v>52</v>
      </c>
      <c r="E5233" s="29" t="s">
        <v>51</v>
      </c>
      <c r="F5233" t="s">
        <v>222</v>
      </c>
      <c r="G5233" t="s">
        <v>223</v>
      </c>
      <c r="H5233" t="s">
        <v>306</v>
      </c>
      <c r="I5233" t="s">
        <v>225</v>
      </c>
      <c r="J5233" t="s">
        <v>294</v>
      </c>
      <c r="K5233" t="s">
        <v>307</v>
      </c>
      <c r="M5233" t="s">
        <v>228</v>
      </c>
      <c r="N5233" t="s">
        <v>303</v>
      </c>
      <c r="O5233">
        <v>1.2</v>
      </c>
      <c r="P5233" t="s">
        <v>234</v>
      </c>
      <c r="Q5233"/>
      <c r="R5233">
        <v>0.72199999999999998</v>
      </c>
      <c r="S5233">
        <v>1.69</v>
      </c>
      <c r="T5233" t="s">
        <v>285</v>
      </c>
    </row>
    <row r="5234" spans="2:20" hidden="1" x14ac:dyDescent="0.45">
      <c r="C5234" s="29" t="s">
        <v>36</v>
      </c>
      <c r="D5234" s="29" t="s">
        <v>52</v>
      </c>
      <c r="E5234" s="29" t="s">
        <v>51</v>
      </c>
      <c r="F5234" t="s">
        <v>222</v>
      </c>
      <c r="G5234" t="s">
        <v>223</v>
      </c>
      <c r="H5234" t="s">
        <v>306</v>
      </c>
      <c r="I5234" t="s">
        <v>225</v>
      </c>
      <c r="J5234" t="s">
        <v>294</v>
      </c>
      <c r="K5234" t="s">
        <v>307</v>
      </c>
      <c r="M5234" t="s">
        <v>228</v>
      </c>
      <c r="N5234" t="s">
        <v>303</v>
      </c>
      <c r="O5234">
        <v>1.2</v>
      </c>
      <c r="P5234" t="s">
        <v>234</v>
      </c>
      <c r="Q5234"/>
      <c r="R5234">
        <v>0.72199999999999998</v>
      </c>
      <c r="S5234">
        <v>1.69</v>
      </c>
      <c r="T5234" t="s">
        <v>285</v>
      </c>
    </row>
    <row r="5235" spans="2:20" hidden="1" x14ac:dyDescent="0.45">
      <c r="C5235" s="29" t="s">
        <v>36</v>
      </c>
      <c r="D5235" s="29" t="s">
        <v>52</v>
      </c>
      <c r="E5235" s="29" t="s">
        <v>51</v>
      </c>
      <c r="F5235" t="s">
        <v>222</v>
      </c>
      <c r="G5235" t="s">
        <v>223</v>
      </c>
      <c r="H5235" t="s">
        <v>306</v>
      </c>
      <c r="I5235" t="s">
        <v>225</v>
      </c>
      <c r="J5235" t="s">
        <v>294</v>
      </c>
      <c r="K5235" t="s">
        <v>307</v>
      </c>
      <c r="M5235" t="s">
        <v>228</v>
      </c>
      <c r="N5235" t="s">
        <v>246</v>
      </c>
      <c r="O5235">
        <v>50</v>
      </c>
      <c r="P5235" t="s">
        <v>247</v>
      </c>
      <c r="Q5235"/>
      <c r="R5235">
        <v>25</v>
      </c>
      <c r="S5235">
        <v>75</v>
      </c>
      <c r="T5235" t="s">
        <v>1920</v>
      </c>
    </row>
    <row r="5236" spans="2:20" hidden="1" x14ac:dyDescent="0.45">
      <c r="B5236" s="29" t="s">
        <v>29</v>
      </c>
      <c r="C5236" s="29" t="s">
        <v>36</v>
      </c>
      <c r="D5236" s="29" t="s">
        <v>52</v>
      </c>
      <c r="E5236" s="29" t="s">
        <v>51</v>
      </c>
      <c r="F5236" t="s">
        <v>222</v>
      </c>
      <c r="G5236" t="s">
        <v>223</v>
      </c>
      <c r="H5236" t="s">
        <v>306</v>
      </c>
      <c r="I5236" t="s">
        <v>225</v>
      </c>
      <c r="J5236" t="s">
        <v>294</v>
      </c>
      <c r="K5236" t="s">
        <v>307</v>
      </c>
      <c r="M5236" t="s">
        <v>228</v>
      </c>
      <c r="N5236" t="s">
        <v>29</v>
      </c>
      <c r="O5236">
        <v>10.8</v>
      </c>
      <c r="P5236" t="s">
        <v>237</v>
      </c>
      <c r="Q5236">
        <f>O5236/'Electricity Calcs'!$B$2</f>
        <v>1.1394603208296001E-5</v>
      </c>
      <c r="R5236">
        <v>6.45</v>
      </c>
      <c r="S5236">
        <v>15.1</v>
      </c>
      <c r="T5236" t="s">
        <v>285</v>
      </c>
    </row>
    <row r="5237" spans="2:20" hidden="1" x14ac:dyDescent="0.45">
      <c r="C5237" s="29" t="s">
        <v>36</v>
      </c>
      <c r="D5237" s="29" t="s">
        <v>52</v>
      </c>
      <c r="E5237" s="29" t="s">
        <v>51</v>
      </c>
      <c r="F5237" t="s">
        <v>222</v>
      </c>
      <c r="G5237" t="s">
        <v>223</v>
      </c>
      <c r="H5237" t="s">
        <v>306</v>
      </c>
      <c r="I5237" t="s">
        <v>225</v>
      </c>
      <c r="J5237" t="s">
        <v>294</v>
      </c>
      <c r="K5237" t="s">
        <v>307</v>
      </c>
      <c r="M5237" t="s">
        <v>228</v>
      </c>
      <c r="N5237" t="s">
        <v>240</v>
      </c>
      <c r="O5237">
        <v>20.6</v>
      </c>
      <c r="P5237" t="s">
        <v>234</v>
      </c>
      <c r="Q5237"/>
      <c r="R5237">
        <v>12.4</v>
      </c>
      <c r="S5237">
        <v>28.9</v>
      </c>
      <c r="T5237" t="s">
        <v>285</v>
      </c>
    </row>
    <row r="5238" spans="2:20" hidden="1" x14ac:dyDescent="0.45">
      <c r="C5238" s="29" t="s">
        <v>36</v>
      </c>
      <c r="D5238" s="29" t="s">
        <v>52</v>
      </c>
      <c r="E5238" s="29" t="s">
        <v>51</v>
      </c>
      <c r="F5238" t="s">
        <v>222</v>
      </c>
      <c r="G5238" t="s">
        <v>223</v>
      </c>
      <c r="H5238" t="s">
        <v>306</v>
      </c>
      <c r="I5238" t="s">
        <v>225</v>
      </c>
      <c r="J5238" t="s">
        <v>294</v>
      </c>
      <c r="K5238" t="s">
        <v>307</v>
      </c>
      <c r="M5238" t="s">
        <v>228</v>
      </c>
      <c r="N5238" t="s">
        <v>236</v>
      </c>
      <c r="O5238">
        <v>172</v>
      </c>
      <c r="P5238" t="s">
        <v>237</v>
      </c>
      <c r="Q5238"/>
      <c r="R5238">
        <v>86</v>
      </c>
      <c r="S5238">
        <v>344</v>
      </c>
      <c r="T5238" t="s">
        <v>285</v>
      </c>
    </row>
    <row r="5239" spans="2:20" hidden="1" x14ac:dyDescent="0.45">
      <c r="C5239" s="29" t="s">
        <v>36</v>
      </c>
      <c r="D5239" s="29" t="s">
        <v>52</v>
      </c>
      <c r="E5239" s="29" t="s">
        <v>51</v>
      </c>
      <c r="F5239" t="s">
        <v>222</v>
      </c>
      <c r="G5239" t="s">
        <v>223</v>
      </c>
      <c r="H5239" t="s">
        <v>306</v>
      </c>
      <c r="I5239" t="s">
        <v>225</v>
      </c>
      <c r="J5239" t="s">
        <v>294</v>
      </c>
      <c r="K5239" t="s">
        <v>307</v>
      </c>
      <c r="M5239" t="s">
        <v>228</v>
      </c>
      <c r="N5239" t="s">
        <v>236</v>
      </c>
      <c r="O5239">
        <v>172</v>
      </c>
      <c r="P5239" t="s">
        <v>237</v>
      </c>
      <c r="Q5239"/>
      <c r="R5239">
        <v>86</v>
      </c>
      <c r="S5239">
        <v>344</v>
      </c>
      <c r="T5239" t="s">
        <v>285</v>
      </c>
    </row>
    <row r="5240" spans="2:20" hidden="1" x14ac:dyDescent="0.45">
      <c r="B5240" s="29" t="s">
        <v>27</v>
      </c>
      <c r="C5240" s="29" t="s">
        <v>36</v>
      </c>
      <c r="D5240" s="29" t="s">
        <v>52</v>
      </c>
      <c r="E5240" s="29" t="s">
        <v>51</v>
      </c>
      <c r="F5240" t="s">
        <v>222</v>
      </c>
      <c r="G5240" t="s">
        <v>223</v>
      </c>
      <c r="H5240" t="s">
        <v>306</v>
      </c>
      <c r="I5240" t="s">
        <v>225</v>
      </c>
      <c r="J5240" t="s">
        <v>294</v>
      </c>
      <c r="K5240" t="s">
        <v>307</v>
      </c>
      <c r="M5240" t="s">
        <v>228</v>
      </c>
      <c r="N5240" t="s">
        <v>27</v>
      </c>
      <c r="O5240">
        <v>155</v>
      </c>
      <c r="P5240" t="s">
        <v>237</v>
      </c>
      <c r="Q5240">
        <f>O5240/'Electricity Calcs'!$B$2</f>
        <v>1.6353365715610001E-4</v>
      </c>
      <c r="R5240">
        <v>77</v>
      </c>
      <c r="S5240">
        <v>310</v>
      </c>
      <c r="T5240" t="s">
        <v>285</v>
      </c>
    </row>
    <row r="5241" spans="2:20" hidden="1" x14ac:dyDescent="0.45">
      <c r="B5241" s="29" t="s">
        <v>29</v>
      </c>
      <c r="C5241" s="29" t="s">
        <v>36</v>
      </c>
      <c r="D5241" s="29" t="s">
        <v>52</v>
      </c>
      <c r="E5241" s="29" t="s">
        <v>51</v>
      </c>
      <c r="F5241" t="s">
        <v>222</v>
      </c>
      <c r="G5241" t="s">
        <v>223</v>
      </c>
      <c r="H5241" t="s">
        <v>306</v>
      </c>
      <c r="I5241" t="s">
        <v>225</v>
      </c>
      <c r="J5241" t="s">
        <v>294</v>
      </c>
      <c r="K5241" t="s">
        <v>307</v>
      </c>
      <c r="M5241" t="s">
        <v>228</v>
      </c>
      <c r="N5241" t="s">
        <v>29</v>
      </c>
      <c r="O5241">
        <v>10.8</v>
      </c>
      <c r="P5241" t="s">
        <v>237</v>
      </c>
      <c r="Q5241">
        <f>O5241/'Electricity Calcs'!$B$2</f>
        <v>1.1394603208296001E-5</v>
      </c>
      <c r="R5241">
        <v>6.45</v>
      </c>
      <c r="S5241">
        <v>15.1</v>
      </c>
      <c r="T5241" t="s">
        <v>285</v>
      </c>
    </row>
    <row r="5242" spans="2:20" hidden="1" x14ac:dyDescent="0.45">
      <c r="B5242" s="29" t="s">
        <v>30</v>
      </c>
      <c r="F5242" t="s">
        <v>309</v>
      </c>
      <c r="G5242" t="s">
        <v>310</v>
      </c>
      <c r="H5242" t="s">
        <v>311</v>
      </c>
      <c r="I5242" t="s">
        <v>225</v>
      </c>
      <c r="J5242" t="s">
        <v>312</v>
      </c>
      <c r="K5242" t="s">
        <v>313</v>
      </c>
      <c r="M5242" t="s">
        <v>228</v>
      </c>
      <c r="N5242" t="s">
        <v>30</v>
      </c>
      <c r="O5242">
        <v>5.6</v>
      </c>
      <c r="P5242" t="s">
        <v>229</v>
      </c>
      <c r="Q5242"/>
      <c r="R5242">
        <v>0.22</v>
      </c>
      <c r="S5242">
        <v>8.69</v>
      </c>
      <c r="T5242" t="s">
        <v>241</v>
      </c>
    </row>
    <row r="5243" spans="2:20" hidden="1" x14ac:dyDescent="0.45">
      <c r="F5243" t="s">
        <v>309</v>
      </c>
      <c r="G5243" t="s">
        <v>310</v>
      </c>
      <c r="H5243" t="s">
        <v>311</v>
      </c>
      <c r="I5243" t="s">
        <v>225</v>
      </c>
      <c r="J5243" t="s">
        <v>312</v>
      </c>
      <c r="K5243" t="s">
        <v>313</v>
      </c>
      <c r="M5243" t="s">
        <v>228</v>
      </c>
      <c r="N5243" t="s">
        <v>233</v>
      </c>
      <c r="O5243">
        <v>3.98</v>
      </c>
      <c r="P5243" t="s">
        <v>234</v>
      </c>
      <c r="Q5243"/>
      <c r="R5243">
        <v>0.79600000000000004</v>
      </c>
      <c r="S5243">
        <v>19.899999999999999</v>
      </c>
      <c r="T5243" t="s">
        <v>280</v>
      </c>
    </row>
    <row r="5244" spans="2:20" hidden="1" x14ac:dyDescent="0.45">
      <c r="B5244" s="29" t="s">
        <v>27</v>
      </c>
      <c r="F5244" t="s">
        <v>309</v>
      </c>
      <c r="G5244" t="s">
        <v>310</v>
      </c>
      <c r="H5244" t="s">
        <v>317</v>
      </c>
      <c r="I5244" t="s">
        <v>225</v>
      </c>
      <c r="J5244" t="s">
        <v>312</v>
      </c>
      <c r="K5244" t="s">
        <v>18</v>
      </c>
      <c r="M5244" t="s">
        <v>228</v>
      </c>
      <c r="N5244" t="s">
        <v>27</v>
      </c>
      <c r="O5244">
        <v>0.89</v>
      </c>
      <c r="P5244" t="s">
        <v>237</v>
      </c>
      <c r="Q5244"/>
      <c r="R5244">
        <v>0.29699999999999999</v>
      </c>
      <c r="S5244">
        <v>2.67</v>
      </c>
      <c r="T5244" t="s">
        <v>288</v>
      </c>
    </row>
    <row r="5245" spans="2:20" hidden="1" x14ac:dyDescent="0.45">
      <c r="F5245" t="s">
        <v>309</v>
      </c>
      <c r="G5245" t="s">
        <v>310</v>
      </c>
      <c r="H5245" t="s">
        <v>315</v>
      </c>
      <c r="I5245" t="s">
        <v>225</v>
      </c>
      <c r="J5245" t="s">
        <v>312</v>
      </c>
      <c r="K5245" t="s">
        <v>227</v>
      </c>
      <c r="M5245" t="s">
        <v>228</v>
      </c>
      <c r="N5245" t="s">
        <v>267</v>
      </c>
      <c r="O5245">
        <v>1.81</v>
      </c>
      <c r="P5245" t="s">
        <v>234</v>
      </c>
      <c r="Q5245"/>
      <c r="R5245">
        <v>0.90500000000000003</v>
      </c>
      <c r="S5245">
        <v>3.62</v>
      </c>
      <c r="T5245" t="s">
        <v>280</v>
      </c>
    </row>
    <row r="5246" spans="2:20" hidden="1" x14ac:dyDescent="0.45">
      <c r="B5246" s="29" t="s">
        <v>43</v>
      </c>
      <c r="F5246" t="s">
        <v>309</v>
      </c>
      <c r="G5246" t="s">
        <v>310</v>
      </c>
      <c r="H5246" t="s">
        <v>317</v>
      </c>
      <c r="I5246" t="s">
        <v>225</v>
      </c>
      <c r="J5246" t="s">
        <v>312</v>
      </c>
      <c r="K5246" t="s">
        <v>18</v>
      </c>
      <c r="M5246" t="s">
        <v>228</v>
      </c>
      <c r="N5246" t="s">
        <v>28</v>
      </c>
      <c r="O5246">
        <v>0.89</v>
      </c>
      <c r="P5246" t="s">
        <v>237</v>
      </c>
      <c r="Q5246"/>
      <c r="R5246">
        <v>0.29699999999999999</v>
      </c>
      <c r="S5246">
        <v>2.67</v>
      </c>
      <c r="T5246" t="s">
        <v>288</v>
      </c>
    </row>
    <row r="5247" spans="2:20" hidden="1" x14ac:dyDescent="0.45">
      <c r="F5247" t="s">
        <v>309</v>
      </c>
      <c r="G5247" t="s">
        <v>310</v>
      </c>
      <c r="H5247" t="s">
        <v>315</v>
      </c>
      <c r="I5247" t="s">
        <v>225</v>
      </c>
      <c r="J5247" t="s">
        <v>312</v>
      </c>
      <c r="K5247" t="s">
        <v>227</v>
      </c>
      <c r="M5247" t="s">
        <v>228</v>
      </c>
      <c r="N5247" t="s">
        <v>279</v>
      </c>
      <c r="O5247">
        <v>1.36</v>
      </c>
      <c r="P5247" t="s">
        <v>234</v>
      </c>
      <c r="Q5247"/>
      <c r="R5247">
        <v>0.68</v>
      </c>
      <c r="S5247">
        <v>2.72</v>
      </c>
      <c r="T5247" t="s">
        <v>280</v>
      </c>
    </row>
    <row r="5248" spans="2:20" hidden="1" x14ac:dyDescent="0.45">
      <c r="F5248" t="s">
        <v>309</v>
      </c>
      <c r="G5248" t="s">
        <v>310</v>
      </c>
      <c r="H5248" t="s">
        <v>315</v>
      </c>
      <c r="I5248" t="s">
        <v>225</v>
      </c>
      <c r="J5248" t="s">
        <v>312</v>
      </c>
      <c r="K5248" t="s">
        <v>227</v>
      </c>
      <c r="M5248" t="s">
        <v>228</v>
      </c>
      <c r="N5248" t="s">
        <v>262</v>
      </c>
      <c r="O5248">
        <v>1.36</v>
      </c>
      <c r="P5248" t="s">
        <v>234</v>
      </c>
      <c r="Q5248"/>
      <c r="R5248">
        <v>0.68</v>
      </c>
      <c r="S5248">
        <v>2.72</v>
      </c>
      <c r="T5248" t="s">
        <v>280</v>
      </c>
    </row>
    <row r="5249" spans="2:20" hidden="1" x14ac:dyDescent="0.45">
      <c r="F5249" t="s">
        <v>309</v>
      </c>
      <c r="G5249" t="s">
        <v>310</v>
      </c>
      <c r="H5249" t="s">
        <v>318</v>
      </c>
      <c r="I5249" t="s">
        <v>225</v>
      </c>
      <c r="J5249" t="s">
        <v>319</v>
      </c>
      <c r="K5249" t="s">
        <v>227</v>
      </c>
      <c r="M5249" t="s">
        <v>228</v>
      </c>
      <c r="N5249" t="s">
        <v>240</v>
      </c>
      <c r="O5249">
        <v>4.07</v>
      </c>
      <c r="P5249" t="s">
        <v>234</v>
      </c>
      <c r="Q5249"/>
      <c r="R5249">
        <v>0.41</v>
      </c>
      <c r="S5249">
        <v>40.700000000000003</v>
      </c>
      <c r="T5249" t="s">
        <v>280</v>
      </c>
    </row>
    <row r="5250" spans="2:20" hidden="1" x14ac:dyDescent="0.45">
      <c r="F5250" t="s">
        <v>309</v>
      </c>
      <c r="G5250" t="s">
        <v>310</v>
      </c>
      <c r="H5250" t="s">
        <v>318</v>
      </c>
      <c r="I5250" t="s">
        <v>225</v>
      </c>
      <c r="J5250" t="s">
        <v>319</v>
      </c>
      <c r="K5250" t="s">
        <v>227</v>
      </c>
      <c r="M5250" t="s">
        <v>228</v>
      </c>
      <c r="N5250" t="s">
        <v>272</v>
      </c>
      <c r="O5250">
        <v>0.18</v>
      </c>
      <c r="P5250" t="s">
        <v>234</v>
      </c>
      <c r="Q5250"/>
      <c r="R5250">
        <v>0.06</v>
      </c>
      <c r="S5250">
        <v>0.54</v>
      </c>
      <c r="T5250" t="s">
        <v>320</v>
      </c>
    </row>
    <row r="5251" spans="2:20" hidden="1" x14ac:dyDescent="0.45">
      <c r="B5251" s="29" t="s">
        <v>43</v>
      </c>
      <c r="F5251" t="s">
        <v>309</v>
      </c>
      <c r="G5251" t="s">
        <v>310</v>
      </c>
      <c r="H5251" t="s">
        <v>318</v>
      </c>
      <c r="I5251" t="s">
        <v>225</v>
      </c>
      <c r="J5251" t="s">
        <v>319</v>
      </c>
      <c r="K5251" t="s">
        <v>227</v>
      </c>
      <c r="M5251" t="s">
        <v>228</v>
      </c>
      <c r="N5251" t="s">
        <v>28</v>
      </c>
      <c r="O5251">
        <v>21.7</v>
      </c>
      <c r="P5251" t="s">
        <v>237</v>
      </c>
      <c r="Q5251"/>
      <c r="R5251">
        <v>10.8</v>
      </c>
      <c r="S5251">
        <v>43.4</v>
      </c>
      <c r="T5251" t="s">
        <v>1921</v>
      </c>
    </row>
    <row r="5252" spans="2:20" hidden="1" x14ac:dyDescent="0.45">
      <c r="F5252" t="s">
        <v>309</v>
      </c>
      <c r="G5252" t="s">
        <v>310</v>
      </c>
      <c r="H5252" t="s">
        <v>321</v>
      </c>
      <c r="I5252" t="s">
        <v>275</v>
      </c>
      <c r="J5252" t="s">
        <v>228</v>
      </c>
      <c r="K5252" t="s">
        <v>322</v>
      </c>
      <c r="M5252" t="s">
        <v>228</v>
      </c>
      <c r="N5252" t="s">
        <v>253</v>
      </c>
      <c r="O5252">
        <v>2.19</v>
      </c>
      <c r="P5252" t="s">
        <v>234</v>
      </c>
      <c r="Q5252"/>
      <c r="R5252">
        <v>0.6</v>
      </c>
      <c r="S5252">
        <v>3.8</v>
      </c>
      <c r="T5252" t="s">
        <v>323</v>
      </c>
    </row>
    <row r="5253" spans="2:20" hidden="1" x14ac:dyDescent="0.45">
      <c r="F5253" t="s">
        <v>309</v>
      </c>
      <c r="G5253" t="s">
        <v>310</v>
      </c>
      <c r="H5253" t="s">
        <v>321</v>
      </c>
      <c r="I5253" t="s">
        <v>275</v>
      </c>
      <c r="J5253" t="s">
        <v>228</v>
      </c>
      <c r="K5253" t="s">
        <v>322</v>
      </c>
      <c r="M5253" t="s">
        <v>228</v>
      </c>
      <c r="N5253" t="s">
        <v>267</v>
      </c>
      <c r="O5253">
        <v>17</v>
      </c>
      <c r="P5253" t="s">
        <v>234</v>
      </c>
      <c r="Q5253"/>
      <c r="R5253">
        <v>12</v>
      </c>
      <c r="S5253">
        <v>22</v>
      </c>
      <c r="T5253" t="s">
        <v>323</v>
      </c>
    </row>
    <row r="5254" spans="2:20" hidden="1" x14ac:dyDescent="0.45">
      <c r="F5254" t="s">
        <v>309</v>
      </c>
      <c r="G5254" t="s">
        <v>310</v>
      </c>
      <c r="H5254" t="s">
        <v>321</v>
      </c>
      <c r="I5254" t="s">
        <v>275</v>
      </c>
      <c r="J5254" t="s">
        <v>228</v>
      </c>
      <c r="K5254" t="s">
        <v>322</v>
      </c>
      <c r="M5254" t="s">
        <v>228</v>
      </c>
      <c r="N5254" t="s">
        <v>264</v>
      </c>
      <c r="O5254">
        <v>0.66900000000000004</v>
      </c>
      <c r="P5254" t="s">
        <v>257</v>
      </c>
      <c r="Q5254"/>
      <c r="R5254">
        <v>0.223</v>
      </c>
      <c r="S5254">
        <v>2.0099999999999998</v>
      </c>
      <c r="T5254" t="s">
        <v>314</v>
      </c>
    </row>
    <row r="5255" spans="2:20" hidden="1" x14ac:dyDescent="0.45">
      <c r="F5255" t="s">
        <v>309</v>
      </c>
      <c r="G5255" t="s">
        <v>310</v>
      </c>
      <c r="H5255" t="s">
        <v>321</v>
      </c>
      <c r="I5255" t="s">
        <v>275</v>
      </c>
      <c r="J5255" t="s">
        <v>228</v>
      </c>
      <c r="K5255" t="s">
        <v>322</v>
      </c>
      <c r="M5255" t="s">
        <v>228</v>
      </c>
      <c r="N5255" t="s">
        <v>279</v>
      </c>
      <c r="O5255">
        <v>7.37</v>
      </c>
      <c r="P5255" t="s">
        <v>234</v>
      </c>
      <c r="Q5255"/>
      <c r="R5255">
        <v>1.6</v>
      </c>
      <c r="S5255">
        <v>13.1</v>
      </c>
      <c r="T5255" t="s">
        <v>323</v>
      </c>
    </row>
    <row r="5256" spans="2:20" hidden="1" x14ac:dyDescent="0.45">
      <c r="B5256" s="29" t="s">
        <v>43</v>
      </c>
      <c r="F5256" t="s">
        <v>309</v>
      </c>
      <c r="G5256" t="s">
        <v>310</v>
      </c>
      <c r="H5256" t="s">
        <v>321</v>
      </c>
      <c r="I5256" t="s">
        <v>275</v>
      </c>
      <c r="J5256" t="s">
        <v>228</v>
      </c>
      <c r="K5256" t="s">
        <v>322</v>
      </c>
      <c r="M5256" t="s">
        <v>228</v>
      </c>
      <c r="N5256" t="s">
        <v>28</v>
      </c>
      <c r="O5256">
        <v>0.89</v>
      </c>
      <c r="P5256" t="s">
        <v>237</v>
      </c>
      <c r="Q5256"/>
      <c r="R5256">
        <v>0.29699999999999999</v>
      </c>
      <c r="S5256">
        <v>2.67</v>
      </c>
      <c r="T5256" t="s">
        <v>288</v>
      </c>
    </row>
    <row r="5257" spans="2:20" hidden="1" x14ac:dyDescent="0.45">
      <c r="B5257" s="29" t="s">
        <v>27</v>
      </c>
      <c r="F5257" t="s">
        <v>309</v>
      </c>
      <c r="G5257" t="s">
        <v>310</v>
      </c>
      <c r="H5257" t="s">
        <v>321</v>
      </c>
      <c r="I5257" t="s">
        <v>275</v>
      </c>
      <c r="J5257" t="s">
        <v>228</v>
      </c>
      <c r="K5257" t="s">
        <v>322</v>
      </c>
      <c r="M5257" t="s">
        <v>228</v>
      </c>
      <c r="N5257" t="s">
        <v>27</v>
      </c>
      <c r="O5257">
        <v>0.89</v>
      </c>
      <c r="P5257" t="s">
        <v>237</v>
      </c>
      <c r="Q5257"/>
      <c r="R5257">
        <v>0.29699999999999999</v>
      </c>
      <c r="S5257">
        <v>2.67</v>
      </c>
      <c r="T5257" t="s">
        <v>288</v>
      </c>
    </row>
    <row r="5258" spans="2:20" hidden="1" x14ac:dyDescent="0.45">
      <c r="B5258" s="29" t="s">
        <v>25</v>
      </c>
      <c r="F5258" t="s">
        <v>309</v>
      </c>
      <c r="G5258" t="s">
        <v>310</v>
      </c>
      <c r="H5258" t="s">
        <v>321</v>
      </c>
      <c r="I5258" t="s">
        <v>275</v>
      </c>
      <c r="J5258" t="s">
        <v>228</v>
      </c>
      <c r="K5258" t="s">
        <v>322</v>
      </c>
      <c r="M5258" t="s">
        <v>228</v>
      </c>
      <c r="N5258" t="s">
        <v>25</v>
      </c>
      <c r="O5258">
        <v>39.299999999999997</v>
      </c>
      <c r="P5258" t="s">
        <v>237</v>
      </c>
      <c r="Q5258"/>
      <c r="R5258">
        <v>23.6</v>
      </c>
      <c r="S5258">
        <v>55.1</v>
      </c>
      <c r="T5258" t="s">
        <v>288</v>
      </c>
    </row>
    <row r="5259" spans="2:20" hidden="1" x14ac:dyDescent="0.45">
      <c r="B5259" s="29" t="s">
        <v>26</v>
      </c>
      <c r="F5259" t="s">
        <v>309</v>
      </c>
      <c r="G5259" t="s">
        <v>310</v>
      </c>
      <c r="H5259" t="s">
        <v>321</v>
      </c>
      <c r="I5259" t="s">
        <v>275</v>
      </c>
      <c r="J5259" t="s">
        <v>228</v>
      </c>
      <c r="K5259" t="s">
        <v>322</v>
      </c>
      <c r="M5259" t="s">
        <v>228</v>
      </c>
      <c r="N5259" t="s">
        <v>26</v>
      </c>
      <c r="O5259">
        <v>63</v>
      </c>
      <c r="P5259" t="s">
        <v>237</v>
      </c>
      <c r="Q5259"/>
      <c r="R5259">
        <v>31.5</v>
      </c>
      <c r="S5259">
        <v>84.4</v>
      </c>
      <c r="T5259" t="s">
        <v>288</v>
      </c>
    </row>
    <row r="5260" spans="2:20" hidden="1" x14ac:dyDescent="0.45">
      <c r="F5260" t="s">
        <v>309</v>
      </c>
      <c r="G5260" t="s">
        <v>310</v>
      </c>
      <c r="H5260" t="s">
        <v>324</v>
      </c>
      <c r="I5260" t="s">
        <v>225</v>
      </c>
      <c r="J5260" t="s">
        <v>325</v>
      </c>
      <c r="K5260" t="s">
        <v>18</v>
      </c>
      <c r="M5260" t="s">
        <v>228</v>
      </c>
      <c r="N5260" t="s">
        <v>358</v>
      </c>
      <c r="O5260">
        <v>241</v>
      </c>
      <c r="P5260" t="s">
        <v>257</v>
      </c>
      <c r="Q5260"/>
      <c r="R5260">
        <v>80</v>
      </c>
      <c r="S5260">
        <v>723</v>
      </c>
      <c r="T5260" t="s">
        <v>326</v>
      </c>
    </row>
    <row r="5261" spans="2:20" hidden="1" x14ac:dyDescent="0.45">
      <c r="F5261" t="s">
        <v>309</v>
      </c>
      <c r="G5261" t="s">
        <v>310</v>
      </c>
      <c r="H5261" t="s">
        <v>324</v>
      </c>
      <c r="I5261" t="s">
        <v>225</v>
      </c>
      <c r="J5261" t="s">
        <v>325</v>
      </c>
      <c r="K5261" t="s">
        <v>18</v>
      </c>
      <c r="M5261" t="s">
        <v>228</v>
      </c>
      <c r="N5261" t="s">
        <v>267</v>
      </c>
      <c r="O5261">
        <v>2.91</v>
      </c>
      <c r="P5261" t="s">
        <v>234</v>
      </c>
      <c r="Q5261"/>
      <c r="R5261">
        <v>0.97</v>
      </c>
      <c r="S5261">
        <v>8.73</v>
      </c>
      <c r="T5261" t="s">
        <v>248</v>
      </c>
    </row>
    <row r="5262" spans="2:20" hidden="1" x14ac:dyDescent="0.45">
      <c r="F5262" t="s">
        <v>309</v>
      </c>
      <c r="G5262" t="s">
        <v>310</v>
      </c>
      <c r="H5262" t="s">
        <v>324</v>
      </c>
      <c r="I5262" t="s">
        <v>225</v>
      </c>
      <c r="J5262" t="s">
        <v>325</v>
      </c>
      <c r="K5262" t="s">
        <v>18</v>
      </c>
      <c r="M5262" t="s">
        <v>228</v>
      </c>
      <c r="N5262" t="s">
        <v>303</v>
      </c>
      <c r="O5262">
        <v>0.2</v>
      </c>
      <c r="P5262" t="s">
        <v>234</v>
      </c>
      <c r="Q5262"/>
      <c r="R5262">
        <v>7.0000000000000007E-2</v>
      </c>
      <c r="S5262">
        <v>0.6</v>
      </c>
      <c r="T5262" t="s">
        <v>248</v>
      </c>
    </row>
    <row r="5263" spans="2:20" hidden="1" x14ac:dyDescent="0.45">
      <c r="F5263" t="s">
        <v>309</v>
      </c>
      <c r="G5263" t="s">
        <v>310</v>
      </c>
      <c r="H5263" t="s">
        <v>324</v>
      </c>
      <c r="I5263" t="s">
        <v>225</v>
      </c>
      <c r="J5263" t="s">
        <v>325</v>
      </c>
      <c r="K5263" t="s">
        <v>18</v>
      </c>
      <c r="M5263" t="s">
        <v>228</v>
      </c>
      <c r="N5263" t="s">
        <v>233</v>
      </c>
      <c r="O5263">
        <v>0.05</v>
      </c>
      <c r="P5263" t="s">
        <v>234</v>
      </c>
      <c r="Q5263"/>
      <c r="R5263">
        <v>1.7000000000000001E-2</v>
      </c>
      <c r="S5263">
        <v>0.15</v>
      </c>
      <c r="T5263" t="s">
        <v>248</v>
      </c>
    </row>
    <row r="5264" spans="2:20" hidden="1" x14ac:dyDescent="0.45">
      <c r="F5264" t="s">
        <v>309</v>
      </c>
      <c r="G5264" t="s">
        <v>310</v>
      </c>
      <c r="H5264" t="s">
        <v>324</v>
      </c>
      <c r="I5264" t="s">
        <v>225</v>
      </c>
      <c r="J5264" t="s">
        <v>325</v>
      </c>
      <c r="K5264" t="s">
        <v>18</v>
      </c>
      <c r="M5264" t="s">
        <v>228</v>
      </c>
      <c r="N5264" t="s">
        <v>240</v>
      </c>
      <c r="O5264">
        <v>0.04</v>
      </c>
      <c r="P5264" t="s">
        <v>234</v>
      </c>
      <c r="Q5264"/>
      <c r="R5264">
        <v>1.2999999999999999E-2</v>
      </c>
      <c r="S5264">
        <v>0.12</v>
      </c>
      <c r="T5264" t="s">
        <v>248</v>
      </c>
    </row>
    <row r="5265" spans="2:20" hidden="1" x14ac:dyDescent="0.45">
      <c r="B5265" s="29" t="s">
        <v>27</v>
      </c>
      <c r="F5265" t="s">
        <v>309</v>
      </c>
      <c r="G5265" t="s">
        <v>310</v>
      </c>
      <c r="H5265" t="s">
        <v>324</v>
      </c>
      <c r="I5265" t="s">
        <v>225</v>
      </c>
      <c r="J5265" t="s">
        <v>325</v>
      </c>
      <c r="K5265" t="s">
        <v>18</v>
      </c>
      <c r="M5265" t="s">
        <v>228</v>
      </c>
      <c r="N5265" t="s">
        <v>27</v>
      </c>
      <c r="O5265">
        <v>3.6999999999999998E-2</v>
      </c>
      <c r="P5265" t="s">
        <v>237</v>
      </c>
      <c r="Q5265"/>
      <c r="R5265">
        <v>3.0000000000000001E-3</v>
      </c>
      <c r="S5265">
        <v>0.37</v>
      </c>
      <c r="T5265" t="s">
        <v>327</v>
      </c>
    </row>
    <row r="5266" spans="2:20" hidden="1" x14ac:dyDescent="0.45">
      <c r="B5266" s="29" t="s">
        <v>30</v>
      </c>
      <c r="F5266" t="s">
        <v>309</v>
      </c>
      <c r="G5266" t="s">
        <v>310</v>
      </c>
      <c r="H5266" t="s">
        <v>317</v>
      </c>
      <c r="I5266" t="s">
        <v>225</v>
      </c>
      <c r="J5266" t="s">
        <v>312</v>
      </c>
      <c r="K5266" t="s">
        <v>18</v>
      </c>
      <c r="M5266" t="s">
        <v>228</v>
      </c>
      <c r="N5266" t="s">
        <v>30</v>
      </c>
      <c r="O5266">
        <v>8.6</v>
      </c>
      <c r="P5266" t="s">
        <v>229</v>
      </c>
      <c r="Q5266"/>
      <c r="R5266">
        <v>4.3</v>
      </c>
      <c r="S5266">
        <v>17.2</v>
      </c>
      <c r="T5266" t="s">
        <v>2371</v>
      </c>
    </row>
    <row r="5267" spans="2:20" hidden="1" x14ac:dyDescent="0.45">
      <c r="B5267" s="29" t="s">
        <v>26</v>
      </c>
      <c r="F5267" t="s">
        <v>309</v>
      </c>
      <c r="G5267" t="s">
        <v>310</v>
      </c>
      <c r="H5267" t="s">
        <v>324</v>
      </c>
      <c r="I5267" t="s">
        <v>225</v>
      </c>
      <c r="J5267" t="s">
        <v>325</v>
      </c>
      <c r="K5267" t="s">
        <v>18</v>
      </c>
      <c r="M5267" t="s">
        <v>228</v>
      </c>
      <c r="N5267" t="s">
        <v>26</v>
      </c>
      <c r="O5267">
        <v>405</v>
      </c>
      <c r="P5267" t="s">
        <v>237</v>
      </c>
      <c r="Q5267"/>
      <c r="R5267">
        <v>200</v>
      </c>
      <c r="S5267">
        <v>810</v>
      </c>
      <c r="T5267" t="s">
        <v>327</v>
      </c>
    </row>
    <row r="5268" spans="2:20" hidden="1" x14ac:dyDescent="0.45">
      <c r="F5268" t="s">
        <v>329</v>
      </c>
      <c r="G5268" t="s">
        <v>330</v>
      </c>
      <c r="H5268" t="s">
        <v>335</v>
      </c>
      <c r="I5268" t="s">
        <v>225</v>
      </c>
      <c r="J5268" t="s">
        <v>336</v>
      </c>
      <c r="K5268" t="s">
        <v>22</v>
      </c>
      <c r="M5268" t="s">
        <v>228</v>
      </c>
      <c r="N5268" t="s">
        <v>246</v>
      </c>
      <c r="O5268">
        <v>738</v>
      </c>
      <c r="P5268" t="s">
        <v>2372</v>
      </c>
      <c r="Q5268"/>
      <c r="R5268">
        <v>234</v>
      </c>
      <c r="S5268">
        <v>2335</v>
      </c>
      <c r="T5268" t="s">
        <v>1269</v>
      </c>
    </row>
    <row r="5269" spans="2:20" hidden="1" x14ac:dyDescent="0.45">
      <c r="F5269" t="s">
        <v>329</v>
      </c>
      <c r="G5269" t="s">
        <v>330</v>
      </c>
      <c r="H5269" t="s">
        <v>331</v>
      </c>
      <c r="I5269" t="s">
        <v>225</v>
      </c>
      <c r="J5269" t="s">
        <v>332</v>
      </c>
      <c r="K5269" t="s">
        <v>22</v>
      </c>
      <c r="M5269" t="s">
        <v>228</v>
      </c>
      <c r="N5269" t="s">
        <v>236</v>
      </c>
      <c r="O5269">
        <v>2700</v>
      </c>
      <c r="P5269" t="s">
        <v>333</v>
      </c>
      <c r="Q5269"/>
      <c r="R5269">
        <v>1350</v>
      </c>
      <c r="S5269">
        <v>5400</v>
      </c>
      <c r="T5269" t="s">
        <v>334</v>
      </c>
    </row>
    <row r="5270" spans="2:20" hidden="1" x14ac:dyDescent="0.45">
      <c r="F5270" t="s">
        <v>329</v>
      </c>
      <c r="G5270" t="s">
        <v>330</v>
      </c>
      <c r="H5270" t="s">
        <v>335</v>
      </c>
      <c r="I5270" t="s">
        <v>225</v>
      </c>
      <c r="J5270" t="s">
        <v>336</v>
      </c>
      <c r="K5270" t="s">
        <v>22</v>
      </c>
      <c r="M5270" t="s">
        <v>228</v>
      </c>
      <c r="N5270" t="s">
        <v>265</v>
      </c>
      <c r="O5270">
        <v>1.7</v>
      </c>
      <c r="P5270" t="s">
        <v>337</v>
      </c>
      <c r="Q5270"/>
      <c r="R5270">
        <v>0.85</v>
      </c>
      <c r="S5270">
        <v>3.4</v>
      </c>
      <c r="T5270" t="s">
        <v>334</v>
      </c>
    </row>
    <row r="5271" spans="2:20" hidden="1" x14ac:dyDescent="0.45">
      <c r="F5271" t="s">
        <v>329</v>
      </c>
      <c r="G5271" t="s">
        <v>330</v>
      </c>
      <c r="H5271" t="s">
        <v>331</v>
      </c>
      <c r="I5271" t="s">
        <v>225</v>
      </c>
      <c r="J5271" t="s">
        <v>332</v>
      </c>
      <c r="K5271" t="s">
        <v>22</v>
      </c>
      <c r="M5271" t="s">
        <v>228</v>
      </c>
      <c r="N5271" t="s">
        <v>253</v>
      </c>
      <c r="O5271">
        <v>90</v>
      </c>
      <c r="P5271" t="s">
        <v>337</v>
      </c>
      <c r="Q5271"/>
      <c r="R5271">
        <v>45</v>
      </c>
      <c r="S5271">
        <v>180</v>
      </c>
      <c r="T5271" t="s">
        <v>334</v>
      </c>
    </row>
    <row r="5272" spans="2:20" hidden="1" x14ac:dyDescent="0.45">
      <c r="F5272" t="s">
        <v>329</v>
      </c>
      <c r="G5272" t="s">
        <v>330</v>
      </c>
      <c r="H5272" t="s">
        <v>331</v>
      </c>
      <c r="I5272" t="s">
        <v>225</v>
      </c>
      <c r="J5272" t="s">
        <v>332</v>
      </c>
      <c r="K5272" t="s">
        <v>22</v>
      </c>
      <c r="M5272" t="s">
        <v>228</v>
      </c>
      <c r="N5272" t="s">
        <v>262</v>
      </c>
      <c r="O5272">
        <v>1700</v>
      </c>
      <c r="P5272" t="s">
        <v>337</v>
      </c>
      <c r="Q5272"/>
      <c r="R5272">
        <v>850</v>
      </c>
      <c r="S5272">
        <v>3400</v>
      </c>
      <c r="T5272" t="s">
        <v>334</v>
      </c>
    </row>
    <row r="5273" spans="2:20" hidden="1" x14ac:dyDescent="0.45">
      <c r="F5273" t="s">
        <v>329</v>
      </c>
      <c r="G5273" t="s">
        <v>330</v>
      </c>
      <c r="H5273" t="s">
        <v>331</v>
      </c>
      <c r="I5273" t="s">
        <v>225</v>
      </c>
      <c r="J5273" t="s">
        <v>332</v>
      </c>
      <c r="K5273" t="s">
        <v>22</v>
      </c>
      <c r="M5273" t="s">
        <v>228</v>
      </c>
      <c r="N5273" t="s">
        <v>233</v>
      </c>
      <c r="O5273">
        <v>630</v>
      </c>
      <c r="P5273" t="s">
        <v>337</v>
      </c>
      <c r="Q5273"/>
      <c r="R5273">
        <v>315</v>
      </c>
      <c r="S5273">
        <v>1260</v>
      </c>
      <c r="T5273" t="s">
        <v>334</v>
      </c>
    </row>
    <row r="5274" spans="2:20" hidden="1" x14ac:dyDescent="0.45">
      <c r="F5274" t="s">
        <v>329</v>
      </c>
      <c r="G5274" t="s">
        <v>330</v>
      </c>
      <c r="H5274" t="s">
        <v>331</v>
      </c>
      <c r="I5274" t="s">
        <v>225</v>
      </c>
      <c r="J5274" t="s">
        <v>332</v>
      </c>
      <c r="K5274" t="s">
        <v>22</v>
      </c>
      <c r="M5274" t="s">
        <v>228</v>
      </c>
      <c r="N5274" t="s">
        <v>303</v>
      </c>
      <c r="O5274">
        <v>160</v>
      </c>
      <c r="P5274" t="s">
        <v>337</v>
      </c>
      <c r="Q5274"/>
      <c r="R5274">
        <v>80</v>
      </c>
      <c r="S5274">
        <v>320</v>
      </c>
      <c r="T5274" t="s">
        <v>334</v>
      </c>
    </row>
    <row r="5275" spans="2:20" hidden="1" x14ac:dyDescent="0.45">
      <c r="F5275" t="s">
        <v>329</v>
      </c>
      <c r="G5275" t="s">
        <v>330</v>
      </c>
      <c r="H5275" t="s">
        <v>331</v>
      </c>
      <c r="I5275" t="s">
        <v>225</v>
      </c>
      <c r="J5275" t="s">
        <v>332</v>
      </c>
      <c r="K5275" t="s">
        <v>22</v>
      </c>
      <c r="M5275" t="s">
        <v>228</v>
      </c>
      <c r="N5275" t="s">
        <v>267</v>
      </c>
      <c r="O5275">
        <v>2600</v>
      </c>
      <c r="P5275" t="s">
        <v>337</v>
      </c>
      <c r="Q5275"/>
      <c r="R5275">
        <v>1300</v>
      </c>
      <c r="S5275">
        <v>5200</v>
      </c>
      <c r="T5275" t="s">
        <v>334</v>
      </c>
    </row>
    <row r="5276" spans="2:20" hidden="1" x14ac:dyDescent="0.45">
      <c r="F5276" t="s">
        <v>329</v>
      </c>
      <c r="G5276" t="s">
        <v>330</v>
      </c>
      <c r="H5276" t="s">
        <v>331</v>
      </c>
      <c r="I5276" t="s">
        <v>225</v>
      </c>
      <c r="J5276" t="s">
        <v>332</v>
      </c>
      <c r="K5276" t="s">
        <v>22</v>
      </c>
      <c r="M5276" t="s">
        <v>228</v>
      </c>
      <c r="N5276" t="s">
        <v>246</v>
      </c>
      <c r="O5276">
        <v>738</v>
      </c>
      <c r="P5276" t="s">
        <v>2372</v>
      </c>
      <c r="Q5276"/>
      <c r="R5276">
        <v>234</v>
      </c>
      <c r="S5276">
        <v>2335</v>
      </c>
      <c r="T5276" t="s">
        <v>1269</v>
      </c>
    </row>
    <row r="5277" spans="2:20" hidden="1" x14ac:dyDescent="0.45">
      <c r="F5277" t="s">
        <v>329</v>
      </c>
      <c r="G5277" t="s">
        <v>330</v>
      </c>
      <c r="H5277" t="s">
        <v>335</v>
      </c>
      <c r="I5277" t="s">
        <v>225</v>
      </c>
      <c r="J5277" t="s">
        <v>336</v>
      </c>
      <c r="K5277" t="s">
        <v>22</v>
      </c>
      <c r="M5277" t="s">
        <v>228</v>
      </c>
      <c r="N5277" t="s">
        <v>233</v>
      </c>
      <c r="O5277">
        <v>1.6</v>
      </c>
      <c r="P5277" t="s">
        <v>337</v>
      </c>
      <c r="Q5277"/>
      <c r="R5277">
        <v>0.8</v>
      </c>
      <c r="S5277">
        <v>3.2</v>
      </c>
      <c r="T5277" t="s">
        <v>334</v>
      </c>
    </row>
    <row r="5278" spans="2:20" hidden="1" x14ac:dyDescent="0.45">
      <c r="B5278" s="29" t="s">
        <v>29</v>
      </c>
      <c r="F5278" t="s">
        <v>329</v>
      </c>
      <c r="G5278" t="s">
        <v>330</v>
      </c>
      <c r="H5278" t="s">
        <v>338</v>
      </c>
      <c r="I5278" t="s">
        <v>275</v>
      </c>
      <c r="J5278" t="s">
        <v>228</v>
      </c>
      <c r="K5278" t="s">
        <v>22</v>
      </c>
      <c r="M5278" t="s">
        <v>228</v>
      </c>
      <c r="N5278" t="s">
        <v>29</v>
      </c>
      <c r="O5278">
        <v>91</v>
      </c>
      <c r="P5278" t="s">
        <v>237</v>
      </c>
      <c r="Q5278"/>
      <c r="R5278">
        <v>60</v>
      </c>
      <c r="S5278">
        <v>120</v>
      </c>
      <c r="T5278" t="s">
        <v>241</v>
      </c>
    </row>
    <row r="5279" spans="2:20" hidden="1" x14ac:dyDescent="0.45">
      <c r="B5279" s="29" t="s">
        <v>26</v>
      </c>
      <c r="F5279" t="s">
        <v>329</v>
      </c>
      <c r="G5279" t="s">
        <v>330</v>
      </c>
      <c r="H5279" t="s">
        <v>331</v>
      </c>
      <c r="I5279" t="s">
        <v>225</v>
      </c>
      <c r="J5279" t="s">
        <v>332</v>
      </c>
      <c r="K5279" t="s">
        <v>22</v>
      </c>
      <c r="M5279" t="s">
        <v>228</v>
      </c>
      <c r="N5279" t="s">
        <v>26</v>
      </c>
      <c r="O5279">
        <v>360</v>
      </c>
      <c r="P5279" t="s">
        <v>333</v>
      </c>
      <c r="Q5279"/>
      <c r="R5279">
        <v>250</v>
      </c>
      <c r="S5279">
        <v>590</v>
      </c>
      <c r="T5279" t="s">
        <v>334</v>
      </c>
    </row>
    <row r="5280" spans="2:20" hidden="1" x14ac:dyDescent="0.45">
      <c r="F5280" t="s">
        <v>329</v>
      </c>
      <c r="G5280" t="s">
        <v>330</v>
      </c>
      <c r="H5280" t="s">
        <v>335</v>
      </c>
      <c r="I5280" t="s">
        <v>225</v>
      </c>
      <c r="J5280" t="s">
        <v>336</v>
      </c>
      <c r="K5280" t="s">
        <v>22</v>
      </c>
      <c r="M5280" t="s">
        <v>228</v>
      </c>
      <c r="N5280" t="s">
        <v>240</v>
      </c>
      <c r="O5280">
        <v>2.2000000000000002</v>
      </c>
      <c r="P5280" t="s">
        <v>337</v>
      </c>
      <c r="Q5280"/>
      <c r="R5280">
        <v>1.1000000000000001</v>
      </c>
      <c r="S5280">
        <v>4.4000000000000004</v>
      </c>
      <c r="T5280" t="s">
        <v>334</v>
      </c>
    </row>
    <row r="5281" spans="2:20" hidden="1" x14ac:dyDescent="0.45">
      <c r="B5281" s="29" t="s">
        <v>43</v>
      </c>
      <c r="F5281" t="s">
        <v>329</v>
      </c>
      <c r="G5281" t="s">
        <v>330</v>
      </c>
      <c r="H5281" t="s">
        <v>335</v>
      </c>
      <c r="I5281" t="s">
        <v>225</v>
      </c>
      <c r="J5281" t="s">
        <v>336</v>
      </c>
      <c r="K5281" t="s">
        <v>22</v>
      </c>
      <c r="M5281" t="s">
        <v>228</v>
      </c>
      <c r="N5281" t="s">
        <v>28</v>
      </c>
      <c r="O5281">
        <v>1176</v>
      </c>
      <c r="P5281" t="s">
        <v>333</v>
      </c>
      <c r="Q5281"/>
      <c r="R5281">
        <v>588</v>
      </c>
      <c r="S5281">
        <v>2352</v>
      </c>
      <c r="T5281" t="s">
        <v>334</v>
      </c>
    </row>
    <row r="5282" spans="2:20" hidden="1" x14ac:dyDescent="0.45">
      <c r="F5282" t="s">
        <v>329</v>
      </c>
      <c r="G5282" t="s">
        <v>330</v>
      </c>
      <c r="H5282" t="s">
        <v>338</v>
      </c>
      <c r="I5282" t="s">
        <v>275</v>
      </c>
      <c r="J5282" t="s">
        <v>228</v>
      </c>
      <c r="K5282" t="s">
        <v>22</v>
      </c>
      <c r="M5282" t="s">
        <v>228</v>
      </c>
      <c r="N5282" t="s">
        <v>267</v>
      </c>
      <c r="O5282">
        <v>46</v>
      </c>
      <c r="P5282" t="s">
        <v>234</v>
      </c>
      <c r="Q5282"/>
      <c r="R5282">
        <v>9.4</v>
      </c>
      <c r="S5282">
        <v>235</v>
      </c>
      <c r="T5282" t="s">
        <v>241</v>
      </c>
    </row>
    <row r="5283" spans="2:20" hidden="1" x14ac:dyDescent="0.45">
      <c r="F5283" t="s">
        <v>329</v>
      </c>
      <c r="G5283" t="s">
        <v>330</v>
      </c>
      <c r="H5283" t="s">
        <v>338</v>
      </c>
      <c r="I5283" t="s">
        <v>275</v>
      </c>
      <c r="J5283" t="s">
        <v>228</v>
      </c>
      <c r="K5283" t="s">
        <v>22</v>
      </c>
      <c r="M5283" t="s">
        <v>228</v>
      </c>
      <c r="N5283" t="s">
        <v>272</v>
      </c>
      <c r="O5283">
        <v>1E-3</v>
      </c>
      <c r="P5283" t="s">
        <v>234</v>
      </c>
      <c r="Q5283"/>
      <c r="R5283">
        <v>2.0000000000000001E-4</v>
      </c>
      <c r="S5283">
        <v>5.0000000000000001E-3</v>
      </c>
      <c r="T5283" t="s">
        <v>241</v>
      </c>
    </row>
    <row r="5284" spans="2:20" hidden="1" x14ac:dyDescent="0.45">
      <c r="F5284" t="s">
        <v>329</v>
      </c>
      <c r="G5284" t="s">
        <v>330</v>
      </c>
      <c r="H5284" t="s">
        <v>338</v>
      </c>
      <c r="I5284" t="s">
        <v>275</v>
      </c>
      <c r="J5284" t="s">
        <v>228</v>
      </c>
      <c r="K5284" t="s">
        <v>22</v>
      </c>
      <c r="M5284" t="s">
        <v>228</v>
      </c>
      <c r="N5284" t="s">
        <v>246</v>
      </c>
      <c r="O5284">
        <v>26</v>
      </c>
      <c r="P5284" t="s">
        <v>247</v>
      </c>
      <c r="Q5284"/>
      <c r="R5284">
        <v>5.2</v>
      </c>
      <c r="S5284">
        <v>130</v>
      </c>
      <c r="T5284" t="s">
        <v>241</v>
      </c>
    </row>
    <row r="5285" spans="2:20" hidden="1" x14ac:dyDescent="0.45">
      <c r="C5285" s="29" t="s">
        <v>3078</v>
      </c>
      <c r="F5285" t="s">
        <v>339</v>
      </c>
      <c r="G5285" t="s">
        <v>340</v>
      </c>
      <c r="H5285" t="s">
        <v>281</v>
      </c>
      <c r="I5285" t="s">
        <v>275</v>
      </c>
      <c r="J5285" t="s">
        <v>228</v>
      </c>
      <c r="K5285" t="s">
        <v>342</v>
      </c>
      <c r="M5285" t="s">
        <v>228</v>
      </c>
      <c r="N5285" t="s">
        <v>249</v>
      </c>
      <c r="O5285">
        <v>15</v>
      </c>
      <c r="P5285" t="s">
        <v>234</v>
      </c>
      <c r="Q5285"/>
      <c r="R5285">
        <v>1.5</v>
      </c>
      <c r="S5285">
        <v>15</v>
      </c>
      <c r="T5285" t="s">
        <v>241</v>
      </c>
    </row>
    <row r="5286" spans="2:20" hidden="1" x14ac:dyDescent="0.45">
      <c r="B5286" s="29" t="s">
        <v>25</v>
      </c>
      <c r="C5286" s="29" t="s">
        <v>3078</v>
      </c>
      <c r="F5286" t="s">
        <v>339</v>
      </c>
      <c r="G5286" t="s">
        <v>340</v>
      </c>
      <c r="H5286" t="s">
        <v>277</v>
      </c>
      <c r="I5286" t="s">
        <v>275</v>
      </c>
      <c r="J5286" t="s">
        <v>228</v>
      </c>
      <c r="K5286" t="s">
        <v>38</v>
      </c>
      <c r="M5286" t="s">
        <v>228</v>
      </c>
      <c r="N5286" t="s">
        <v>25</v>
      </c>
      <c r="O5286">
        <v>570</v>
      </c>
      <c r="P5286" t="s">
        <v>237</v>
      </c>
      <c r="Q5286"/>
      <c r="R5286">
        <v>50</v>
      </c>
      <c r="S5286">
        <v>4000</v>
      </c>
      <c r="T5286" t="s">
        <v>1230</v>
      </c>
    </row>
    <row r="5287" spans="2:20" hidden="1" x14ac:dyDescent="0.45">
      <c r="C5287" s="29" t="s">
        <v>3078</v>
      </c>
      <c r="F5287" t="s">
        <v>339</v>
      </c>
      <c r="G5287" t="s">
        <v>340</v>
      </c>
      <c r="H5287" t="s">
        <v>281</v>
      </c>
      <c r="I5287" t="s">
        <v>275</v>
      </c>
      <c r="J5287" t="s">
        <v>228</v>
      </c>
      <c r="K5287" t="s">
        <v>342</v>
      </c>
      <c r="M5287" t="s">
        <v>228</v>
      </c>
      <c r="N5287" t="s">
        <v>246</v>
      </c>
      <c r="O5287">
        <v>1.4</v>
      </c>
      <c r="P5287" t="s">
        <v>247</v>
      </c>
      <c r="Q5287"/>
      <c r="R5287">
        <v>0.3</v>
      </c>
      <c r="S5287">
        <v>7.1</v>
      </c>
      <c r="T5287" t="s">
        <v>241</v>
      </c>
    </row>
    <row r="5288" spans="2:20" hidden="1" x14ac:dyDescent="0.45">
      <c r="C5288" s="29" t="s">
        <v>3078</v>
      </c>
      <c r="F5288" t="s">
        <v>339</v>
      </c>
      <c r="G5288" t="s">
        <v>340</v>
      </c>
      <c r="H5288" t="s">
        <v>281</v>
      </c>
      <c r="I5288" t="s">
        <v>275</v>
      </c>
      <c r="J5288" t="s">
        <v>228</v>
      </c>
      <c r="K5288" t="s">
        <v>342</v>
      </c>
      <c r="M5288" t="s">
        <v>228</v>
      </c>
      <c r="N5288" t="s">
        <v>240</v>
      </c>
      <c r="O5288">
        <v>0.08</v>
      </c>
      <c r="P5288" t="s">
        <v>234</v>
      </c>
      <c r="Q5288"/>
      <c r="R5288">
        <v>0.04</v>
      </c>
      <c r="S5288">
        <v>0.16</v>
      </c>
      <c r="T5288" t="s">
        <v>241</v>
      </c>
    </row>
    <row r="5289" spans="2:20" hidden="1" x14ac:dyDescent="0.45">
      <c r="C5289" s="29" t="s">
        <v>3078</v>
      </c>
      <c r="F5289" t="s">
        <v>339</v>
      </c>
      <c r="G5289" t="s">
        <v>340</v>
      </c>
      <c r="H5289" t="s">
        <v>277</v>
      </c>
      <c r="I5289" t="s">
        <v>275</v>
      </c>
      <c r="J5289" t="s">
        <v>228</v>
      </c>
      <c r="K5289" t="s">
        <v>38</v>
      </c>
      <c r="M5289" t="s">
        <v>228</v>
      </c>
      <c r="N5289" t="s">
        <v>279</v>
      </c>
      <c r="O5289">
        <v>2</v>
      </c>
      <c r="P5289" t="s">
        <v>234</v>
      </c>
      <c r="Q5289"/>
      <c r="R5289">
        <v>0.5</v>
      </c>
      <c r="S5289">
        <v>16</v>
      </c>
      <c r="T5289" t="s">
        <v>1329</v>
      </c>
    </row>
    <row r="5290" spans="2:20" hidden="1" x14ac:dyDescent="0.45">
      <c r="B5290" s="29" t="s">
        <v>25</v>
      </c>
      <c r="C5290" s="29" t="s">
        <v>3078</v>
      </c>
      <c r="F5290" t="s">
        <v>339</v>
      </c>
      <c r="G5290" t="s">
        <v>340</v>
      </c>
      <c r="H5290" t="s">
        <v>301</v>
      </c>
      <c r="I5290" t="s">
        <v>225</v>
      </c>
      <c r="J5290" t="s">
        <v>344</v>
      </c>
      <c r="K5290" t="s">
        <v>345</v>
      </c>
      <c r="M5290" t="s">
        <v>228</v>
      </c>
      <c r="N5290" t="s">
        <v>25</v>
      </c>
      <c r="O5290">
        <v>64</v>
      </c>
      <c r="P5290" t="s">
        <v>346</v>
      </c>
      <c r="Q5290"/>
      <c r="R5290">
        <v>10</v>
      </c>
      <c r="S5290">
        <v>410</v>
      </c>
      <c r="T5290" t="s">
        <v>446</v>
      </c>
    </row>
    <row r="5291" spans="2:20" hidden="1" x14ac:dyDescent="0.45">
      <c r="B5291" s="29" t="s">
        <v>29</v>
      </c>
      <c r="C5291" s="29" t="s">
        <v>3078</v>
      </c>
      <c r="F5291" t="s">
        <v>339</v>
      </c>
      <c r="G5291" t="s">
        <v>340</v>
      </c>
      <c r="H5291" t="s">
        <v>1251</v>
      </c>
      <c r="I5291" t="s">
        <v>225</v>
      </c>
      <c r="J5291" t="s">
        <v>2373</v>
      </c>
      <c r="K5291" t="s">
        <v>2374</v>
      </c>
      <c r="M5291" t="s">
        <v>228</v>
      </c>
      <c r="N5291" t="s">
        <v>29</v>
      </c>
      <c r="O5291">
        <v>463</v>
      </c>
      <c r="P5291" t="s">
        <v>2375</v>
      </c>
      <c r="Q5291"/>
      <c r="R5291">
        <v>220</v>
      </c>
      <c r="S5291">
        <v>973</v>
      </c>
      <c r="T5291" t="s">
        <v>446</v>
      </c>
    </row>
    <row r="5292" spans="2:20" hidden="1" x14ac:dyDescent="0.45">
      <c r="C5292" s="29" t="s">
        <v>3078</v>
      </c>
      <c r="F5292" t="s">
        <v>339</v>
      </c>
      <c r="G5292" t="s">
        <v>340</v>
      </c>
      <c r="H5292" t="s">
        <v>277</v>
      </c>
      <c r="I5292" t="s">
        <v>275</v>
      </c>
      <c r="J5292" t="s">
        <v>228</v>
      </c>
      <c r="K5292" t="s">
        <v>38</v>
      </c>
      <c r="M5292" t="s">
        <v>228</v>
      </c>
      <c r="N5292" t="s">
        <v>358</v>
      </c>
      <c r="O5292">
        <v>5</v>
      </c>
      <c r="P5292" t="s">
        <v>234</v>
      </c>
      <c r="Q5292"/>
      <c r="R5292">
        <v>2</v>
      </c>
      <c r="S5292">
        <v>10</v>
      </c>
      <c r="T5292" t="s">
        <v>348</v>
      </c>
    </row>
    <row r="5293" spans="2:20" hidden="1" x14ac:dyDescent="0.45">
      <c r="C5293" s="29" t="s">
        <v>3078</v>
      </c>
      <c r="F5293" t="s">
        <v>339</v>
      </c>
      <c r="G5293" t="s">
        <v>340</v>
      </c>
      <c r="H5293" t="s">
        <v>277</v>
      </c>
      <c r="I5293" t="s">
        <v>275</v>
      </c>
      <c r="J5293" t="s">
        <v>228</v>
      </c>
      <c r="K5293" t="s">
        <v>38</v>
      </c>
      <c r="M5293" t="s">
        <v>228</v>
      </c>
      <c r="N5293" t="s">
        <v>233</v>
      </c>
      <c r="O5293">
        <v>0.19</v>
      </c>
      <c r="P5293" t="s">
        <v>234</v>
      </c>
      <c r="Q5293"/>
      <c r="R5293">
        <v>0.05</v>
      </c>
      <c r="S5293">
        <v>12</v>
      </c>
      <c r="T5293" t="s">
        <v>433</v>
      </c>
    </row>
    <row r="5294" spans="2:20" hidden="1" x14ac:dyDescent="0.45">
      <c r="C5294" s="29" t="s">
        <v>3078</v>
      </c>
      <c r="F5294" t="s">
        <v>339</v>
      </c>
      <c r="G5294" t="s">
        <v>340</v>
      </c>
      <c r="H5294" t="s">
        <v>277</v>
      </c>
      <c r="I5294" t="s">
        <v>275</v>
      </c>
      <c r="J5294" t="s">
        <v>228</v>
      </c>
      <c r="K5294" t="s">
        <v>38</v>
      </c>
      <c r="M5294" t="s">
        <v>228</v>
      </c>
      <c r="N5294" t="s">
        <v>253</v>
      </c>
      <c r="O5294">
        <v>13</v>
      </c>
      <c r="P5294" t="s">
        <v>234</v>
      </c>
      <c r="Q5294"/>
      <c r="R5294">
        <v>0.5</v>
      </c>
      <c r="S5294">
        <v>87</v>
      </c>
      <c r="T5294" t="s">
        <v>1329</v>
      </c>
    </row>
    <row r="5295" spans="2:20" hidden="1" x14ac:dyDescent="0.45">
      <c r="C5295" s="29" t="s">
        <v>3078</v>
      </c>
      <c r="F5295" t="s">
        <v>339</v>
      </c>
      <c r="G5295" t="s">
        <v>340</v>
      </c>
      <c r="H5295" t="s">
        <v>286</v>
      </c>
      <c r="I5295" t="s">
        <v>275</v>
      </c>
      <c r="J5295" t="s">
        <v>228</v>
      </c>
      <c r="K5295" t="s">
        <v>352</v>
      </c>
      <c r="M5295" t="s">
        <v>228</v>
      </c>
      <c r="N5295" t="s">
        <v>267</v>
      </c>
      <c r="O5295">
        <v>200</v>
      </c>
      <c r="P5295" t="s">
        <v>234</v>
      </c>
      <c r="Q5295"/>
      <c r="R5295">
        <v>50</v>
      </c>
      <c r="S5295">
        <v>500</v>
      </c>
      <c r="T5295" t="s">
        <v>353</v>
      </c>
    </row>
    <row r="5296" spans="2:20" hidden="1" x14ac:dyDescent="0.45">
      <c r="C5296" s="29" t="s">
        <v>3078</v>
      </c>
      <c r="F5296" t="s">
        <v>339</v>
      </c>
      <c r="G5296" t="s">
        <v>340</v>
      </c>
      <c r="H5296" t="s">
        <v>286</v>
      </c>
      <c r="I5296" t="s">
        <v>275</v>
      </c>
      <c r="J5296" t="s">
        <v>228</v>
      </c>
      <c r="K5296" t="s">
        <v>352</v>
      </c>
      <c r="M5296" t="s">
        <v>228</v>
      </c>
      <c r="N5296" t="s">
        <v>265</v>
      </c>
      <c r="O5296">
        <v>17.5</v>
      </c>
      <c r="P5296" t="s">
        <v>234</v>
      </c>
      <c r="Q5296"/>
      <c r="R5296">
        <v>5</v>
      </c>
      <c r="S5296">
        <v>50</v>
      </c>
      <c r="T5296" t="s">
        <v>353</v>
      </c>
    </row>
    <row r="5297" spans="2:20" hidden="1" x14ac:dyDescent="0.45">
      <c r="B5297" s="29" t="s">
        <v>25</v>
      </c>
      <c r="C5297" s="29" t="s">
        <v>3078</v>
      </c>
      <c r="F5297" t="s">
        <v>339</v>
      </c>
      <c r="G5297" t="s">
        <v>340</v>
      </c>
      <c r="H5297" t="s">
        <v>296</v>
      </c>
      <c r="I5297" t="s">
        <v>225</v>
      </c>
      <c r="J5297" t="s">
        <v>354</v>
      </c>
      <c r="K5297" t="s">
        <v>355</v>
      </c>
      <c r="M5297" t="s">
        <v>228</v>
      </c>
      <c r="N5297" t="s">
        <v>25</v>
      </c>
      <c r="O5297">
        <v>65</v>
      </c>
      <c r="P5297" t="s">
        <v>356</v>
      </c>
      <c r="Q5297"/>
      <c r="R5297">
        <v>5</v>
      </c>
      <c r="S5297">
        <v>850</v>
      </c>
      <c r="T5297" t="s">
        <v>357</v>
      </c>
    </row>
    <row r="5298" spans="2:20" hidden="1" x14ac:dyDescent="0.45">
      <c r="B5298" s="29" t="s">
        <v>25</v>
      </c>
      <c r="C5298" s="29" t="s">
        <v>3078</v>
      </c>
      <c r="F5298" t="s">
        <v>339</v>
      </c>
      <c r="G5298" t="s">
        <v>340</v>
      </c>
      <c r="H5298" t="s">
        <v>286</v>
      </c>
      <c r="I5298" t="s">
        <v>275</v>
      </c>
      <c r="J5298" t="s">
        <v>228</v>
      </c>
      <c r="K5298" t="s">
        <v>352</v>
      </c>
      <c r="M5298" t="s">
        <v>228</v>
      </c>
      <c r="N5298" t="s">
        <v>25</v>
      </c>
      <c r="O5298">
        <v>931</v>
      </c>
      <c r="P5298" t="s">
        <v>237</v>
      </c>
      <c r="Q5298"/>
      <c r="R5298">
        <v>150</v>
      </c>
      <c r="S5298">
        <v>2000</v>
      </c>
      <c r="T5298" t="s">
        <v>353</v>
      </c>
    </row>
    <row r="5299" spans="2:20" hidden="1" x14ac:dyDescent="0.45">
      <c r="B5299" s="29" t="s">
        <v>25</v>
      </c>
      <c r="C5299" s="29" t="s">
        <v>3078</v>
      </c>
      <c r="F5299" t="s">
        <v>339</v>
      </c>
      <c r="G5299" t="s">
        <v>340</v>
      </c>
      <c r="H5299" t="s">
        <v>293</v>
      </c>
      <c r="I5299" t="s">
        <v>225</v>
      </c>
      <c r="J5299" t="s">
        <v>1924</v>
      </c>
      <c r="K5299" t="s">
        <v>1925</v>
      </c>
      <c r="M5299" t="s">
        <v>228</v>
      </c>
      <c r="N5299" t="s">
        <v>25</v>
      </c>
      <c r="O5299">
        <v>2236</v>
      </c>
      <c r="P5299" t="s">
        <v>1926</v>
      </c>
      <c r="Q5299"/>
      <c r="R5299">
        <v>500</v>
      </c>
      <c r="S5299">
        <v>10000</v>
      </c>
      <c r="T5299" t="s">
        <v>1927</v>
      </c>
    </row>
    <row r="5300" spans="2:20" hidden="1" x14ac:dyDescent="0.45">
      <c r="B5300" s="29" t="s">
        <v>26</v>
      </c>
      <c r="C5300" s="29" t="s">
        <v>3078</v>
      </c>
      <c r="F5300" t="s">
        <v>339</v>
      </c>
      <c r="G5300" t="s">
        <v>340</v>
      </c>
      <c r="H5300" t="s">
        <v>293</v>
      </c>
      <c r="I5300" t="s">
        <v>225</v>
      </c>
      <c r="J5300" t="s">
        <v>1924</v>
      </c>
      <c r="K5300" t="s">
        <v>1925</v>
      </c>
      <c r="M5300" t="s">
        <v>228</v>
      </c>
      <c r="N5300" t="s">
        <v>26</v>
      </c>
      <c r="O5300">
        <v>548</v>
      </c>
      <c r="P5300" t="s">
        <v>1926</v>
      </c>
      <c r="Q5300"/>
      <c r="R5300">
        <v>300</v>
      </c>
      <c r="S5300">
        <v>1000</v>
      </c>
      <c r="T5300" t="s">
        <v>1927</v>
      </c>
    </row>
    <row r="5301" spans="2:20" hidden="1" x14ac:dyDescent="0.45">
      <c r="B5301" s="29" t="s">
        <v>25</v>
      </c>
      <c r="C5301" s="29" t="s">
        <v>3078</v>
      </c>
      <c r="F5301" t="s">
        <v>339</v>
      </c>
      <c r="G5301" t="s">
        <v>340</v>
      </c>
      <c r="H5301" t="s">
        <v>281</v>
      </c>
      <c r="I5301" t="s">
        <v>275</v>
      </c>
      <c r="J5301" t="s">
        <v>228</v>
      </c>
      <c r="K5301" t="s">
        <v>342</v>
      </c>
      <c r="M5301" t="s">
        <v>228</v>
      </c>
      <c r="N5301" t="s">
        <v>25</v>
      </c>
      <c r="O5301">
        <v>66</v>
      </c>
      <c r="P5301" t="s">
        <v>237</v>
      </c>
      <c r="Q5301"/>
      <c r="R5301">
        <v>40</v>
      </c>
      <c r="S5301">
        <v>93</v>
      </c>
      <c r="T5301" t="s">
        <v>241</v>
      </c>
    </row>
    <row r="5302" spans="2:20" hidden="1" x14ac:dyDescent="0.45">
      <c r="C5302" s="29" t="s">
        <v>3078</v>
      </c>
      <c r="F5302" t="s">
        <v>339</v>
      </c>
      <c r="G5302" t="s">
        <v>340</v>
      </c>
      <c r="H5302" t="s">
        <v>286</v>
      </c>
      <c r="I5302" t="s">
        <v>275</v>
      </c>
      <c r="J5302" t="s">
        <v>228</v>
      </c>
      <c r="K5302" t="s">
        <v>352</v>
      </c>
      <c r="M5302" t="s">
        <v>228</v>
      </c>
      <c r="N5302" t="s">
        <v>253</v>
      </c>
      <c r="O5302">
        <v>1.8</v>
      </c>
      <c r="P5302" t="s">
        <v>234</v>
      </c>
      <c r="Q5302"/>
      <c r="R5302">
        <v>0.2</v>
      </c>
      <c r="S5302">
        <v>5</v>
      </c>
      <c r="T5302" t="s">
        <v>353</v>
      </c>
    </row>
    <row r="5303" spans="2:20" hidden="1" x14ac:dyDescent="0.45">
      <c r="C5303" s="29" t="s">
        <v>3078</v>
      </c>
      <c r="F5303" t="s">
        <v>339</v>
      </c>
      <c r="G5303" t="s">
        <v>340</v>
      </c>
      <c r="H5303" t="s">
        <v>289</v>
      </c>
      <c r="I5303" t="s">
        <v>275</v>
      </c>
      <c r="J5303" t="s">
        <v>228</v>
      </c>
      <c r="K5303" t="s">
        <v>232</v>
      </c>
      <c r="M5303" t="s">
        <v>228</v>
      </c>
      <c r="N5303" t="s">
        <v>233</v>
      </c>
      <c r="O5303">
        <v>0.1</v>
      </c>
      <c r="P5303" t="s">
        <v>234</v>
      </c>
      <c r="Q5303"/>
      <c r="R5303">
        <v>0.05</v>
      </c>
      <c r="S5303">
        <v>0.19</v>
      </c>
      <c r="T5303" t="s">
        <v>241</v>
      </c>
    </row>
    <row r="5304" spans="2:20" hidden="1" x14ac:dyDescent="0.45">
      <c r="B5304" s="29" t="s">
        <v>25</v>
      </c>
      <c r="C5304" s="29" t="s">
        <v>3078</v>
      </c>
      <c r="F5304" t="s">
        <v>339</v>
      </c>
      <c r="G5304" t="s">
        <v>340</v>
      </c>
      <c r="H5304" t="s">
        <v>289</v>
      </c>
      <c r="I5304" t="s">
        <v>275</v>
      </c>
      <c r="J5304" t="s">
        <v>228</v>
      </c>
      <c r="K5304" t="s">
        <v>232</v>
      </c>
      <c r="M5304" t="s">
        <v>228</v>
      </c>
      <c r="N5304" t="s">
        <v>25</v>
      </c>
      <c r="O5304">
        <v>29</v>
      </c>
      <c r="P5304" t="s">
        <v>237</v>
      </c>
      <c r="Q5304"/>
      <c r="R5304">
        <v>21</v>
      </c>
      <c r="S5304">
        <v>48</v>
      </c>
      <c r="T5304" t="s">
        <v>241</v>
      </c>
    </row>
    <row r="5305" spans="2:20" hidden="1" x14ac:dyDescent="0.45">
      <c r="C5305" s="29" t="s">
        <v>3078</v>
      </c>
      <c r="F5305" t="s">
        <v>339</v>
      </c>
      <c r="G5305" t="s">
        <v>340</v>
      </c>
      <c r="H5305" t="s">
        <v>289</v>
      </c>
      <c r="I5305" t="s">
        <v>275</v>
      </c>
      <c r="J5305" t="s">
        <v>228</v>
      </c>
      <c r="K5305" t="s">
        <v>232</v>
      </c>
      <c r="M5305" t="s">
        <v>228</v>
      </c>
      <c r="N5305" t="s">
        <v>236</v>
      </c>
      <c r="O5305">
        <v>0.78</v>
      </c>
      <c r="P5305" t="s">
        <v>237</v>
      </c>
      <c r="Q5305"/>
      <c r="R5305">
        <v>0.47</v>
      </c>
      <c r="S5305">
        <v>1.0900000000000001</v>
      </c>
      <c r="T5305" t="s">
        <v>241</v>
      </c>
    </row>
    <row r="5306" spans="2:20" hidden="1" x14ac:dyDescent="0.45">
      <c r="B5306" s="29" t="s">
        <v>27</v>
      </c>
      <c r="C5306" s="29" t="s">
        <v>3078</v>
      </c>
      <c r="F5306" t="s">
        <v>339</v>
      </c>
      <c r="G5306" t="s">
        <v>340</v>
      </c>
      <c r="H5306" t="s">
        <v>289</v>
      </c>
      <c r="I5306" t="s">
        <v>275</v>
      </c>
      <c r="J5306" t="s">
        <v>228</v>
      </c>
      <c r="K5306" t="s">
        <v>232</v>
      </c>
      <c r="M5306" t="s">
        <v>228</v>
      </c>
      <c r="N5306" t="s">
        <v>27</v>
      </c>
      <c r="O5306">
        <v>0.78</v>
      </c>
      <c r="P5306" t="s">
        <v>237</v>
      </c>
      <c r="Q5306"/>
      <c r="R5306">
        <v>0.47</v>
      </c>
      <c r="S5306">
        <v>1.0900000000000001</v>
      </c>
      <c r="T5306" t="s">
        <v>241</v>
      </c>
    </row>
    <row r="5307" spans="2:20" hidden="1" x14ac:dyDescent="0.45">
      <c r="C5307" s="29" t="s">
        <v>3124</v>
      </c>
      <c r="F5307" t="s">
        <v>359</v>
      </c>
      <c r="G5307" t="s">
        <v>360</v>
      </c>
      <c r="H5307" t="s">
        <v>281</v>
      </c>
      <c r="I5307" t="s">
        <v>275</v>
      </c>
      <c r="J5307" t="s">
        <v>228</v>
      </c>
      <c r="K5307" t="s">
        <v>342</v>
      </c>
      <c r="M5307" t="s">
        <v>228</v>
      </c>
      <c r="N5307" t="s">
        <v>253</v>
      </c>
      <c r="O5307">
        <v>6.0000000000000001E-3</v>
      </c>
      <c r="P5307" t="s">
        <v>234</v>
      </c>
      <c r="Q5307"/>
      <c r="R5307">
        <v>3.0000000000000001E-3</v>
      </c>
      <c r="S5307">
        <v>1.0999999999999999E-2</v>
      </c>
      <c r="T5307" t="s">
        <v>241</v>
      </c>
    </row>
    <row r="5308" spans="2:20" hidden="1" x14ac:dyDescent="0.45">
      <c r="C5308" s="29" t="s">
        <v>3124</v>
      </c>
      <c r="F5308" t="s">
        <v>359</v>
      </c>
      <c r="G5308" t="s">
        <v>360</v>
      </c>
      <c r="H5308" t="s">
        <v>281</v>
      </c>
      <c r="I5308" t="s">
        <v>275</v>
      </c>
      <c r="J5308" t="s">
        <v>228</v>
      </c>
      <c r="K5308" t="s">
        <v>342</v>
      </c>
      <c r="M5308" t="s">
        <v>228</v>
      </c>
      <c r="N5308" t="s">
        <v>262</v>
      </c>
      <c r="O5308">
        <v>0.12</v>
      </c>
      <c r="P5308" t="s">
        <v>234</v>
      </c>
      <c r="Q5308"/>
      <c r="R5308">
        <v>0.04</v>
      </c>
      <c r="S5308">
        <v>0.17</v>
      </c>
      <c r="T5308" t="s">
        <v>241</v>
      </c>
    </row>
    <row r="5309" spans="2:20" hidden="1" x14ac:dyDescent="0.45">
      <c r="C5309" s="29" t="s">
        <v>3124</v>
      </c>
      <c r="F5309" t="s">
        <v>359</v>
      </c>
      <c r="G5309" t="s">
        <v>360</v>
      </c>
      <c r="H5309" t="s">
        <v>281</v>
      </c>
      <c r="I5309" t="s">
        <v>275</v>
      </c>
      <c r="J5309" t="s">
        <v>228</v>
      </c>
      <c r="K5309" t="s">
        <v>342</v>
      </c>
      <c r="M5309" t="s">
        <v>228</v>
      </c>
      <c r="N5309" t="s">
        <v>242</v>
      </c>
      <c r="O5309">
        <v>0.2</v>
      </c>
      <c r="P5309" t="s">
        <v>234</v>
      </c>
      <c r="Q5309"/>
      <c r="R5309">
        <v>0.1</v>
      </c>
      <c r="S5309">
        <v>0.4</v>
      </c>
      <c r="T5309" t="s">
        <v>241</v>
      </c>
    </row>
    <row r="5310" spans="2:20" hidden="1" x14ac:dyDescent="0.45">
      <c r="C5310" s="29" t="s">
        <v>3124</v>
      </c>
      <c r="F5310" t="s">
        <v>359</v>
      </c>
      <c r="G5310" t="s">
        <v>360</v>
      </c>
      <c r="H5310" t="s">
        <v>281</v>
      </c>
      <c r="I5310" t="s">
        <v>275</v>
      </c>
      <c r="J5310" t="s">
        <v>228</v>
      </c>
      <c r="K5310" t="s">
        <v>342</v>
      </c>
      <c r="M5310" t="s">
        <v>228</v>
      </c>
      <c r="N5310" t="s">
        <v>279</v>
      </c>
      <c r="O5310">
        <v>8.0000000000000002E-3</v>
      </c>
      <c r="P5310" t="s">
        <v>234</v>
      </c>
      <c r="Q5310"/>
      <c r="R5310">
        <v>4.0000000000000001E-3</v>
      </c>
      <c r="S5310">
        <v>1.4999999999999999E-2</v>
      </c>
      <c r="T5310" t="s">
        <v>241</v>
      </c>
    </row>
    <row r="5311" spans="2:20" hidden="1" x14ac:dyDescent="0.45">
      <c r="C5311" s="29" t="s">
        <v>3124</v>
      </c>
      <c r="F5311" t="s">
        <v>359</v>
      </c>
      <c r="G5311" t="s">
        <v>360</v>
      </c>
      <c r="H5311" t="s">
        <v>281</v>
      </c>
      <c r="I5311" t="s">
        <v>275</v>
      </c>
      <c r="J5311" t="s">
        <v>228</v>
      </c>
      <c r="K5311" t="s">
        <v>342</v>
      </c>
      <c r="M5311" t="s">
        <v>228</v>
      </c>
      <c r="N5311" t="s">
        <v>249</v>
      </c>
      <c r="O5311">
        <v>15</v>
      </c>
      <c r="P5311" t="s">
        <v>234</v>
      </c>
      <c r="Q5311"/>
      <c r="R5311">
        <v>1.5</v>
      </c>
      <c r="S5311">
        <v>15</v>
      </c>
      <c r="T5311" t="s">
        <v>241</v>
      </c>
    </row>
    <row r="5312" spans="2:20" hidden="1" x14ac:dyDescent="0.45">
      <c r="C5312" s="29" t="s">
        <v>3124</v>
      </c>
      <c r="F5312" t="s">
        <v>359</v>
      </c>
      <c r="G5312" t="s">
        <v>360</v>
      </c>
      <c r="H5312" t="s">
        <v>281</v>
      </c>
      <c r="I5312" t="s">
        <v>275</v>
      </c>
      <c r="J5312" t="s">
        <v>228</v>
      </c>
      <c r="K5312" t="s">
        <v>342</v>
      </c>
      <c r="M5312" t="s">
        <v>228</v>
      </c>
      <c r="N5312" t="s">
        <v>236</v>
      </c>
      <c r="O5312">
        <v>20</v>
      </c>
      <c r="P5312" t="s">
        <v>237</v>
      </c>
      <c r="Q5312"/>
      <c r="R5312">
        <v>12</v>
      </c>
      <c r="S5312">
        <v>28</v>
      </c>
      <c r="T5312" t="s">
        <v>241</v>
      </c>
    </row>
    <row r="5313" spans="2:20" hidden="1" x14ac:dyDescent="0.45">
      <c r="C5313" s="29" t="s">
        <v>3124</v>
      </c>
      <c r="F5313" t="s">
        <v>359</v>
      </c>
      <c r="G5313" t="s">
        <v>360</v>
      </c>
      <c r="H5313" t="s">
        <v>289</v>
      </c>
      <c r="I5313" t="s">
        <v>275</v>
      </c>
      <c r="J5313" t="s">
        <v>228</v>
      </c>
      <c r="K5313" t="s">
        <v>232</v>
      </c>
      <c r="M5313" t="s">
        <v>228</v>
      </c>
      <c r="N5313" t="s">
        <v>358</v>
      </c>
      <c r="O5313">
        <v>1.1000000000000001</v>
      </c>
      <c r="P5313" t="s">
        <v>257</v>
      </c>
      <c r="Q5313"/>
      <c r="R5313">
        <v>0.3</v>
      </c>
      <c r="S5313">
        <v>2.8</v>
      </c>
      <c r="T5313" t="s">
        <v>241</v>
      </c>
    </row>
    <row r="5314" spans="2:20" hidden="1" x14ac:dyDescent="0.45">
      <c r="C5314" s="29" t="s">
        <v>3124</v>
      </c>
      <c r="F5314" t="s">
        <v>359</v>
      </c>
      <c r="G5314" t="s">
        <v>360</v>
      </c>
      <c r="H5314" t="s">
        <v>277</v>
      </c>
      <c r="I5314" t="s">
        <v>275</v>
      </c>
      <c r="J5314" t="s">
        <v>228</v>
      </c>
      <c r="K5314" t="s">
        <v>38</v>
      </c>
      <c r="M5314" t="s">
        <v>228</v>
      </c>
      <c r="N5314" t="s">
        <v>240</v>
      </c>
      <c r="O5314">
        <v>27</v>
      </c>
      <c r="P5314" t="s">
        <v>234</v>
      </c>
      <c r="Q5314"/>
      <c r="R5314">
        <v>0.5</v>
      </c>
      <c r="S5314">
        <v>118</v>
      </c>
      <c r="T5314" t="s">
        <v>1923</v>
      </c>
    </row>
    <row r="5315" spans="2:20" hidden="1" x14ac:dyDescent="0.45">
      <c r="B5315" s="29" t="s">
        <v>27</v>
      </c>
      <c r="C5315" s="29" t="s">
        <v>3124</v>
      </c>
      <c r="F5315" t="s">
        <v>359</v>
      </c>
      <c r="G5315" t="s">
        <v>360</v>
      </c>
      <c r="H5315" t="s">
        <v>277</v>
      </c>
      <c r="I5315" t="s">
        <v>275</v>
      </c>
      <c r="J5315" t="s">
        <v>228</v>
      </c>
      <c r="K5315" t="s">
        <v>38</v>
      </c>
      <c r="M5315" t="s">
        <v>228</v>
      </c>
      <c r="N5315" t="s">
        <v>27</v>
      </c>
      <c r="O5315">
        <v>143</v>
      </c>
      <c r="P5315" t="s">
        <v>237</v>
      </c>
      <c r="Q5315"/>
      <c r="R5315">
        <v>71</v>
      </c>
      <c r="S5315">
        <v>285</v>
      </c>
      <c r="T5315" t="s">
        <v>343</v>
      </c>
    </row>
    <row r="5316" spans="2:20" hidden="1" x14ac:dyDescent="0.45">
      <c r="B5316" s="29" t="s">
        <v>29</v>
      </c>
      <c r="C5316" s="29" t="s">
        <v>3124</v>
      </c>
      <c r="F5316" t="s">
        <v>359</v>
      </c>
      <c r="G5316" t="s">
        <v>360</v>
      </c>
      <c r="H5316" t="s">
        <v>277</v>
      </c>
      <c r="I5316" t="s">
        <v>275</v>
      </c>
      <c r="J5316" t="s">
        <v>228</v>
      </c>
      <c r="K5316" t="s">
        <v>38</v>
      </c>
      <c r="M5316" t="s">
        <v>228</v>
      </c>
      <c r="N5316" t="s">
        <v>29</v>
      </c>
      <c r="O5316">
        <v>38.4</v>
      </c>
      <c r="P5316" t="s">
        <v>237</v>
      </c>
      <c r="Q5316"/>
      <c r="R5316">
        <v>20</v>
      </c>
      <c r="S5316">
        <v>50</v>
      </c>
      <c r="T5316" t="s">
        <v>377</v>
      </c>
    </row>
    <row r="5317" spans="2:20" hidden="1" x14ac:dyDescent="0.45">
      <c r="C5317" s="29" t="s">
        <v>3124</v>
      </c>
      <c r="F5317" t="s">
        <v>359</v>
      </c>
      <c r="G5317" t="s">
        <v>360</v>
      </c>
      <c r="H5317" t="s">
        <v>286</v>
      </c>
      <c r="I5317" t="s">
        <v>275</v>
      </c>
      <c r="J5317" t="s">
        <v>228</v>
      </c>
      <c r="K5317" t="s">
        <v>352</v>
      </c>
      <c r="M5317" t="s">
        <v>228</v>
      </c>
      <c r="N5317" t="s">
        <v>242</v>
      </c>
      <c r="O5317">
        <v>13.5</v>
      </c>
      <c r="P5317" t="s">
        <v>234</v>
      </c>
      <c r="Q5317"/>
      <c r="R5317">
        <v>0.5</v>
      </c>
      <c r="S5317">
        <v>20</v>
      </c>
      <c r="T5317" t="s">
        <v>353</v>
      </c>
    </row>
    <row r="5318" spans="2:20" hidden="1" x14ac:dyDescent="0.45">
      <c r="B5318" s="29" t="s">
        <v>29</v>
      </c>
      <c r="C5318" s="29" t="s">
        <v>3124</v>
      </c>
      <c r="F5318" t="s">
        <v>359</v>
      </c>
      <c r="G5318" t="s">
        <v>360</v>
      </c>
      <c r="H5318" t="s">
        <v>231</v>
      </c>
      <c r="I5318" t="s">
        <v>225</v>
      </c>
      <c r="J5318" t="s">
        <v>1604</v>
      </c>
      <c r="K5318" t="s">
        <v>367</v>
      </c>
      <c r="M5318" t="s">
        <v>228</v>
      </c>
      <c r="N5318" t="s">
        <v>29</v>
      </c>
      <c r="O5318">
        <v>12200</v>
      </c>
      <c r="P5318" t="s">
        <v>356</v>
      </c>
      <c r="Q5318"/>
      <c r="R5318">
        <v>9150</v>
      </c>
      <c r="S5318">
        <v>20000</v>
      </c>
      <c r="T5318" t="s">
        <v>357</v>
      </c>
    </row>
    <row r="5319" spans="2:20" hidden="1" x14ac:dyDescent="0.45">
      <c r="B5319" s="29" t="s">
        <v>26</v>
      </c>
      <c r="C5319" s="29" t="s">
        <v>3124</v>
      </c>
      <c r="F5319" t="s">
        <v>359</v>
      </c>
      <c r="G5319" t="s">
        <v>360</v>
      </c>
      <c r="H5319" t="s">
        <v>231</v>
      </c>
      <c r="I5319" t="s">
        <v>225</v>
      </c>
      <c r="J5319" t="s">
        <v>1604</v>
      </c>
      <c r="K5319" t="s">
        <v>367</v>
      </c>
      <c r="M5319" t="s">
        <v>228</v>
      </c>
      <c r="N5319" t="s">
        <v>26</v>
      </c>
      <c r="O5319">
        <v>1500</v>
      </c>
      <c r="P5319" t="s">
        <v>356</v>
      </c>
      <c r="Q5319"/>
      <c r="R5319">
        <v>100</v>
      </c>
      <c r="S5319">
        <v>3950</v>
      </c>
      <c r="T5319" t="s">
        <v>357</v>
      </c>
    </row>
    <row r="5320" spans="2:20" hidden="1" x14ac:dyDescent="0.45">
      <c r="B5320" s="29" t="s">
        <v>29</v>
      </c>
      <c r="C5320" s="29" t="s">
        <v>3124</v>
      </c>
      <c r="F5320" t="s">
        <v>359</v>
      </c>
      <c r="G5320" t="s">
        <v>360</v>
      </c>
      <c r="H5320" t="s">
        <v>289</v>
      </c>
      <c r="I5320" t="s">
        <v>275</v>
      </c>
      <c r="J5320" t="s">
        <v>228</v>
      </c>
      <c r="K5320" t="s">
        <v>232</v>
      </c>
      <c r="M5320" t="s">
        <v>228</v>
      </c>
      <c r="N5320" t="s">
        <v>29</v>
      </c>
      <c r="O5320">
        <v>0.67</v>
      </c>
      <c r="P5320" t="s">
        <v>237</v>
      </c>
      <c r="Q5320"/>
      <c r="R5320">
        <v>0.4</v>
      </c>
      <c r="S5320">
        <v>0.94</v>
      </c>
      <c r="T5320" t="s">
        <v>241</v>
      </c>
    </row>
    <row r="5321" spans="2:20" hidden="1" x14ac:dyDescent="0.45">
      <c r="B5321" s="29" t="s">
        <v>26</v>
      </c>
      <c r="C5321" s="29" t="s">
        <v>3124</v>
      </c>
      <c r="F5321" t="s">
        <v>359</v>
      </c>
      <c r="G5321" t="s">
        <v>360</v>
      </c>
      <c r="H5321" t="s">
        <v>289</v>
      </c>
      <c r="I5321" t="s">
        <v>275</v>
      </c>
      <c r="J5321" t="s">
        <v>228</v>
      </c>
      <c r="K5321" t="s">
        <v>232</v>
      </c>
      <c r="M5321" t="s">
        <v>228</v>
      </c>
      <c r="N5321" t="s">
        <v>26</v>
      </c>
      <c r="O5321">
        <v>74</v>
      </c>
      <c r="P5321" t="s">
        <v>237</v>
      </c>
      <c r="Q5321"/>
      <c r="R5321">
        <v>46</v>
      </c>
      <c r="S5321">
        <v>103</v>
      </c>
      <c r="T5321" t="s">
        <v>241</v>
      </c>
    </row>
    <row r="5322" spans="2:20" hidden="1" x14ac:dyDescent="0.45">
      <c r="C5322" s="29" t="s">
        <v>3124</v>
      </c>
      <c r="F5322" t="s">
        <v>359</v>
      </c>
      <c r="G5322" t="s">
        <v>360</v>
      </c>
      <c r="H5322" t="s">
        <v>289</v>
      </c>
      <c r="I5322" t="s">
        <v>275</v>
      </c>
      <c r="J5322" t="s">
        <v>228</v>
      </c>
      <c r="K5322" t="s">
        <v>232</v>
      </c>
      <c r="M5322" t="s">
        <v>228</v>
      </c>
      <c r="N5322" t="s">
        <v>265</v>
      </c>
      <c r="O5322">
        <v>2.5999999999999999E-3</v>
      </c>
      <c r="P5322" t="s">
        <v>234</v>
      </c>
      <c r="Q5322"/>
      <c r="R5322">
        <v>1.2999999999999999E-3</v>
      </c>
      <c r="S5322">
        <v>5.1000000000000004E-3</v>
      </c>
      <c r="T5322" t="s">
        <v>241</v>
      </c>
    </row>
    <row r="5323" spans="2:20" hidden="1" x14ac:dyDescent="0.45">
      <c r="B5323" s="29" t="s">
        <v>29</v>
      </c>
      <c r="C5323" s="29" t="s">
        <v>3124</v>
      </c>
      <c r="F5323" t="s">
        <v>359</v>
      </c>
      <c r="G5323" t="s">
        <v>360</v>
      </c>
      <c r="H5323" t="s">
        <v>251</v>
      </c>
      <c r="I5323" t="s">
        <v>225</v>
      </c>
      <c r="J5323" t="s">
        <v>2376</v>
      </c>
      <c r="K5323" t="s">
        <v>18</v>
      </c>
      <c r="M5323" t="s">
        <v>228</v>
      </c>
      <c r="N5323" t="s">
        <v>29</v>
      </c>
      <c r="O5323">
        <v>335</v>
      </c>
      <c r="P5323" t="s">
        <v>356</v>
      </c>
      <c r="Q5323"/>
      <c r="R5323">
        <v>16</v>
      </c>
      <c r="S5323">
        <v>7000</v>
      </c>
      <c r="T5323" t="s">
        <v>357</v>
      </c>
    </row>
    <row r="5324" spans="2:20" hidden="1" x14ac:dyDescent="0.45">
      <c r="C5324" s="29" t="s">
        <v>372</v>
      </c>
      <c r="F5324" t="s">
        <v>371</v>
      </c>
      <c r="G5324" t="s">
        <v>372</v>
      </c>
      <c r="H5324" t="s">
        <v>281</v>
      </c>
      <c r="I5324" t="s">
        <v>275</v>
      </c>
      <c r="J5324" t="s">
        <v>228</v>
      </c>
      <c r="K5324" t="s">
        <v>342</v>
      </c>
      <c r="M5324" t="s">
        <v>228</v>
      </c>
      <c r="N5324" t="s">
        <v>264</v>
      </c>
      <c r="O5324">
        <v>1.9</v>
      </c>
      <c r="P5324" t="s">
        <v>234</v>
      </c>
      <c r="Q5324"/>
      <c r="R5324">
        <v>0.2</v>
      </c>
      <c r="S5324">
        <v>1.9</v>
      </c>
      <c r="T5324" t="s">
        <v>241</v>
      </c>
    </row>
    <row r="5325" spans="2:20" hidden="1" x14ac:dyDescent="0.45">
      <c r="B5325" s="29" t="s">
        <v>26</v>
      </c>
      <c r="C5325" s="29" t="s">
        <v>372</v>
      </c>
      <c r="F5325" t="s">
        <v>371</v>
      </c>
      <c r="G5325" t="s">
        <v>372</v>
      </c>
      <c r="H5325" t="s">
        <v>277</v>
      </c>
      <c r="I5325" t="s">
        <v>275</v>
      </c>
      <c r="J5325" t="s">
        <v>228</v>
      </c>
      <c r="K5325" t="s">
        <v>38</v>
      </c>
      <c r="M5325" t="s">
        <v>228</v>
      </c>
      <c r="N5325" t="s">
        <v>26</v>
      </c>
      <c r="O5325">
        <v>91</v>
      </c>
      <c r="P5325" t="s">
        <v>237</v>
      </c>
      <c r="Q5325"/>
      <c r="R5325">
        <v>20</v>
      </c>
      <c r="S5325">
        <v>120</v>
      </c>
      <c r="T5325" t="s">
        <v>341</v>
      </c>
    </row>
    <row r="5326" spans="2:20" hidden="1" x14ac:dyDescent="0.45">
      <c r="C5326" s="29" t="s">
        <v>372</v>
      </c>
      <c r="F5326" t="s">
        <v>371</v>
      </c>
      <c r="G5326" t="s">
        <v>372</v>
      </c>
      <c r="H5326" t="s">
        <v>281</v>
      </c>
      <c r="I5326" t="s">
        <v>275</v>
      </c>
      <c r="J5326" t="s">
        <v>228</v>
      </c>
      <c r="K5326" t="s">
        <v>342</v>
      </c>
      <c r="M5326" t="s">
        <v>228</v>
      </c>
      <c r="N5326" t="s">
        <v>272</v>
      </c>
      <c r="O5326">
        <v>2.2000000000000002</v>
      </c>
      <c r="P5326" t="s">
        <v>234</v>
      </c>
      <c r="Q5326"/>
      <c r="R5326">
        <v>1</v>
      </c>
      <c r="S5326">
        <v>3</v>
      </c>
      <c r="T5326" t="s">
        <v>377</v>
      </c>
    </row>
    <row r="5327" spans="2:20" hidden="1" x14ac:dyDescent="0.45">
      <c r="C5327" s="29" t="s">
        <v>372</v>
      </c>
      <c r="F5327" t="s">
        <v>371</v>
      </c>
      <c r="G5327" t="s">
        <v>372</v>
      </c>
      <c r="H5327" t="s">
        <v>281</v>
      </c>
      <c r="I5327" t="s">
        <v>275</v>
      </c>
      <c r="J5327" t="s">
        <v>228</v>
      </c>
      <c r="K5327" t="s">
        <v>342</v>
      </c>
      <c r="M5327" t="s">
        <v>228</v>
      </c>
      <c r="N5327" t="s">
        <v>233</v>
      </c>
      <c r="O5327">
        <v>0.03</v>
      </c>
      <c r="P5327" t="s">
        <v>234</v>
      </c>
      <c r="Q5327"/>
      <c r="R5327">
        <v>0.02</v>
      </c>
      <c r="S5327">
        <v>0.06</v>
      </c>
      <c r="T5327" t="s">
        <v>241</v>
      </c>
    </row>
    <row r="5328" spans="2:20" hidden="1" x14ac:dyDescent="0.45">
      <c r="C5328" s="29" t="s">
        <v>372</v>
      </c>
      <c r="F5328" t="s">
        <v>371</v>
      </c>
      <c r="G5328" t="s">
        <v>372</v>
      </c>
      <c r="H5328" t="s">
        <v>277</v>
      </c>
      <c r="I5328" t="s">
        <v>275</v>
      </c>
      <c r="J5328" t="s">
        <v>228</v>
      </c>
      <c r="K5328" t="s">
        <v>38</v>
      </c>
      <c r="M5328" t="s">
        <v>228</v>
      </c>
      <c r="N5328" t="s">
        <v>272</v>
      </c>
      <c r="O5328">
        <v>1.5</v>
      </c>
      <c r="P5328" t="s">
        <v>237</v>
      </c>
      <c r="Q5328"/>
      <c r="R5328">
        <v>0.2</v>
      </c>
      <c r="S5328">
        <v>1.5</v>
      </c>
      <c r="T5328" t="s">
        <v>241</v>
      </c>
    </row>
    <row r="5329" spans="2:20" hidden="1" x14ac:dyDescent="0.45">
      <c r="C5329" s="29" t="s">
        <v>372</v>
      </c>
      <c r="F5329" t="s">
        <v>371</v>
      </c>
      <c r="G5329" t="s">
        <v>372</v>
      </c>
      <c r="H5329" t="s">
        <v>277</v>
      </c>
      <c r="I5329" t="s">
        <v>275</v>
      </c>
      <c r="J5329" t="s">
        <v>228</v>
      </c>
      <c r="K5329" t="s">
        <v>38</v>
      </c>
      <c r="M5329" t="s">
        <v>228</v>
      </c>
      <c r="N5329" t="s">
        <v>236</v>
      </c>
      <c r="O5329">
        <v>150</v>
      </c>
      <c r="P5329" t="s">
        <v>237</v>
      </c>
      <c r="Q5329"/>
      <c r="R5329">
        <v>75</v>
      </c>
      <c r="S5329">
        <v>300</v>
      </c>
      <c r="T5329" t="s">
        <v>361</v>
      </c>
    </row>
    <row r="5330" spans="2:20" hidden="1" x14ac:dyDescent="0.45">
      <c r="B5330" s="29" t="s">
        <v>29</v>
      </c>
      <c r="C5330" s="29" t="s">
        <v>372</v>
      </c>
      <c r="F5330" t="s">
        <v>371</v>
      </c>
      <c r="G5330" t="s">
        <v>372</v>
      </c>
      <c r="H5330" t="s">
        <v>277</v>
      </c>
      <c r="I5330" t="s">
        <v>275</v>
      </c>
      <c r="J5330" t="s">
        <v>228</v>
      </c>
      <c r="K5330" t="s">
        <v>38</v>
      </c>
      <c r="M5330" t="s">
        <v>228</v>
      </c>
      <c r="N5330" t="s">
        <v>29</v>
      </c>
      <c r="O5330">
        <v>38.4</v>
      </c>
      <c r="P5330" t="s">
        <v>237</v>
      </c>
      <c r="Q5330"/>
      <c r="R5330">
        <v>20</v>
      </c>
      <c r="S5330">
        <v>50</v>
      </c>
      <c r="T5330" t="s">
        <v>377</v>
      </c>
    </row>
    <row r="5331" spans="2:20" hidden="1" x14ac:dyDescent="0.45">
      <c r="C5331" s="29" t="s">
        <v>372</v>
      </c>
      <c r="F5331" t="s">
        <v>371</v>
      </c>
      <c r="G5331" t="s">
        <v>372</v>
      </c>
      <c r="H5331" t="s">
        <v>277</v>
      </c>
      <c r="I5331" t="s">
        <v>275</v>
      </c>
      <c r="J5331" t="s">
        <v>228</v>
      </c>
      <c r="K5331" t="s">
        <v>38</v>
      </c>
      <c r="M5331" t="s">
        <v>228</v>
      </c>
      <c r="N5331" t="s">
        <v>267</v>
      </c>
      <c r="O5331">
        <v>512</v>
      </c>
      <c r="P5331" t="s">
        <v>234</v>
      </c>
      <c r="Q5331"/>
      <c r="R5331">
        <v>80</v>
      </c>
      <c r="S5331">
        <v>1300</v>
      </c>
      <c r="T5331" t="s">
        <v>1923</v>
      </c>
    </row>
    <row r="5332" spans="2:20" hidden="1" x14ac:dyDescent="0.45">
      <c r="C5332" s="29" t="s">
        <v>372</v>
      </c>
      <c r="F5332" t="s">
        <v>371</v>
      </c>
      <c r="G5332" t="s">
        <v>372</v>
      </c>
      <c r="H5332" t="s">
        <v>286</v>
      </c>
      <c r="I5332" t="s">
        <v>275</v>
      </c>
      <c r="J5332" t="s">
        <v>228</v>
      </c>
      <c r="K5332" t="s">
        <v>352</v>
      </c>
      <c r="M5332" t="s">
        <v>228</v>
      </c>
      <c r="N5332" t="s">
        <v>262</v>
      </c>
      <c r="O5332">
        <v>7.9</v>
      </c>
      <c r="P5332" t="s">
        <v>234</v>
      </c>
      <c r="Q5332"/>
      <c r="R5332">
        <v>5</v>
      </c>
      <c r="S5332">
        <v>10</v>
      </c>
      <c r="T5332" t="s">
        <v>353</v>
      </c>
    </row>
    <row r="5333" spans="2:20" hidden="1" x14ac:dyDescent="0.45">
      <c r="C5333" s="29" t="s">
        <v>372</v>
      </c>
      <c r="F5333" t="s">
        <v>371</v>
      </c>
      <c r="G5333" t="s">
        <v>372</v>
      </c>
      <c r="H5333" t="s">
        <v>286</v>
      </c>
      <c r="I5333" t="s">
        <v>275</v>
      </c>
      <c r="J5333" t="s">
        <v>228</v>
      </c>
      <c r="K5333" t="s">
        <v>352</v>
      </c>
      <c r="M5333" t="s">
        <v>228</v>
      </c>
      <c r="N5333" t="s">
        <v>233</v>
      </c>
      <c r="O5333">
        <v>4</v>
      </c>
      <c r="P5333" t="s">
        <v>234</v>
      </c>
      <c r="Q5333"/>
      <c r="R5333">
        <v>0.2</v>
      </c>
      <c r="S5333">
        <v>8</v>
      </c>
      <c r="T5333" t="s">
        <v>353</v>
      </c>
    </row>
    <row r="5334" spans="2:20" hidden="1" x14ac:dyDescent="0.45">
      <c r="B5334" s="29" t="s">
        <v>29</v>
      </c>
      <c r="C5334" s="29" t="s">
        <v>372</v>
      </c>
      <c r="F5334" t="s">
        <v>371</v>
      </c>
      <c r="G5334" t="s">
        <v>372</v>
      </c>
      <c r="H5334" t="s">
        <v>286</v>
      </c>
      <c r="I5334" t="s">
        <v>275</v>
      </c>
      <c r="J5334" t="s">
        <v>228</v>
      </c>
      <c r="K5334" t="s">
        <v>352</v>
      </c>
      <c r="M5334" t="s">
        <v>228</v>
      </c>
      <c r="N5334" t="s">
        <v>29</v>
      </c>
      <c r="O5334">
        <v>900</v>
      </c>
      <c r="P5334" t="s">
        <v>237</v>
      </c>
      <c r="Q5334"/>
      <c r="R5334">
        <v>450</v>
      </c>
      <c r="S5334">
        <v>1000</v>
      </c>
      <c r="T5334" t="s">
        <v>353</v>
      </c>
    </row>
    <row r="5335" spans="2:20" hidden="1" x14ac:dyDescent="0.45">
      <c r="C5335" s="29" t="s">
        <v>372</v>
      </c>
      <c r="F5335" t="s">
        <v>371</v>
      </c>
      <c r="G5335" t="s">
        <v>372</v>
      </c>
      <c r="H5335" t="s">
        <v>289</v>
      </c>
      <c r="I5335" t="s">
        <v>275</v>
      </c>
      <c r="J5335" t="s">
        <v>228</v>
      </c>
      <c r="K5335" t="s">
        <v>232</v>
      </c>
      <c r="M5335" t="s">
        <v>228</v>
      </c>
      <c r="N5335" t="s">
        <v>272</v>
      </c>
      <c r="O5335">
        <v>1.08</v>
      </c>
      <c r="P5335" t="s">
        <v>257</v>
      </c>
      <c r="Q5335"/>
      <c r="R5335">
        <v>0.3</v>
      </c>
      <c r="S5335">
        <v>2.9</v>
      </c>
      <c r="T5335" t="s">
        <v>241</v>
      </c>
    </row>
    <row r="5336" spans="2:20" hidden="1" x14ac:dyDescent="0.45">
      <c r="B5336" s="29" t="s">
        <v>43</v>
      </c>
      <c r="C5336" s="29" t="s">
        <v>372</v>
      </c>
      <c r="F5336" t="s">
        <v>371</v>
      </c>
      <c r="G5336" t="s">
        <v>372</v>
      </c>
      <c r="H5336" t="s">
        <v>289</v>
      </c>
      <c r="I5336" t="s">
        <v>275</v>
      </c>
      <c r="J5336" t="s">
        <v>228</v>
      </c>
      <c r="K5336" t="s">
        <v>232</v>
      </c>
      <c r="M5336" t="s">
        <v>228</v>
      </c>
      <c r="N5336" t="s">
        <v>28</v>
      </c>
      <c r="O5336">
        <v>0.78</v>
      </c>
      <c r="P5336" t="s">
        <v>237</v>
      </c>
      <c r="Q5336"/>
      <c r="R5336">
        <v>0.47</v>
      </c>
      <c r="S5336">
        <v>1.0900000000000001</v>
      </c>
      <c r="T5336" t="s">
        <v>241</v>
      </c>
    </row>
    <row r="5337" spans="2:20" hidden="1" x14ac:dyDescent="0.45">
      <c r="C5337" s="29" t="s">
        <v>3124</v>
      </c>
      <c r="F5337" t="s">
        <v>374</v>
      </c>
      <c r="G5337" t="s">
        <v>375</v>
      </c>
      <c r="H5337" t="s">
        <v>281</v>
      </c>
      <c r="I5337" t="s">
        <v>275</v>
      </c>
      <c r="J5337" t="s">
        <v>228</v>
      </c>
      <c r="K5337" t="s">
        <v>342</v>
      </c>
      <c r="M5337" t="s">
        <v>228</v>
      </c>
      <c r="N5337" t="s">
        <v>265</v>
      </c>
      <c r="O5337">
        <v>0.22</v>
      </c>
      <c r="P5337" t="s">
        <v>234</v>
      </c>
      <c r="Q5337"/>
      <c r="R5337">
        <v>0.11</v>
      </c>
      <c r="S5337">
        <v>0.43</v>
      </c>
      <c r="T5337" t="s">
        <v>241</v>
      </c>
    </row>
    <row r="5338" spans="2:20" hidden="1" x14ac:dyDescent="0.45">
      <c r="C5338" s="29" t="s">
        <v>3124</v>
      </c>
      <c r="F5338" t="s">
        <v>374</v>
      </c>
      <c r="G5338" t="s">
        <v>375</v>
      </c>
      <c r="H5338" t="s">
        <v>277</v>
      </c>
      <c r="I5338" t="s">
        <v>275</v>
      </c>
      <c r="J5338" t="s">
        <v>228</v>
      </c>
      <c r="K5338" t="s">
        <v>38</v>
      </c>
      <c r="M5338" t="s">
        <v>228</v>
      </c>
      <c r="N5338" t="s">
        <v>400</v>
      </c>
      <c r="O5338">
        <v>37</v>
      </c>
      <c r="P5338" t="s">
        <v>237</v>
      </c>
      <c r="Q5338"/>
      <c r="R5338">
        <v>18</v>
      </c>
      <c r="S5338">
        <v>74</v>
      </c>
      <c r="T5338" t="s">
        <v>1929</v>
      </c>
    </row>
    <row r="5339" spans="2:20" hidden="1" x14ac:dyDescent="0.45">
      <c r="C5339" s="29" t="s">
        <v>3124</v>
      </c>
      <c r="F5339" t="s">
        <v>374</v>
      </c>
      <c r="G5339" t="s">
        <v>375</v>
      </c>
      <c r="H5339" t="s">
        <v>277</v>
      </c>
      <c r="I5339" t="s">
        <v>275</v>
      </c>
      <c r="J5339" t="s">
        <v>228</v>
      </c>
      <c r="K5339" t="s">
        <v>38</v>
      </c>
      <c r="M5339" t="s">
        <v>228</v>
      </c>
      <c r="N5339" t="s">
        <v>259</v>
      </c>
      <c r="O5339">
        <v>5</v>
      </c>
      <c r="P5339" t="s">
        <v>257</v>
      </c>
      <c r="Q5339"/>
      <c r="R5339">
        <v>0.1</v>
      </c>
      <c r="S5339">
        <v>30</v>
      </c>
      <c r="T5339" t="s">
        <v>373</v>
      </c>
    </row>
    <row r="5340" spans="2:20" hidden="1" x14ac:dyDescent="0.45">
      <c r="C5340" s="29" t="s">
        <v>3124</v>
      </c>
      <c r="F5340" t="s">
        <v>374</v>
      </c>
      <c r="G5340" t="s">
        <v>375</v>
      </c>
      <c r="H5340" t="s">
        <v>277</v>
      </c>
      <c r="I5340" t="s">
        <v>275</v>
      </c>
      <c r="J5340" t="s">
        <v>228</v>
      </c>
      <c r="K5340" t="s">
        <v>38</v>
      </c>
      <c r="M5340" t="s">
        <v>228</v>
      </c>
      <c r="N5340" t="s">
        <v>233</v>
      </c>
      <c r="O5340">
        <v>0.19</v>
      </c>
      <c r="P5340" t="s">
        <v>234</v>
      </c>
      <c r="Q5340"/>
      <c r="R5340">
        <v>0.05</v>
      </c>
      <c r="S5340">
        <v>12</v>
      </c>
      <c r="T5340" t="s">
        <v>433</v>
      </c>
    </row>
    <row r="5341" spans="2:20" hidden="1" x14ac:dyDescent="0.45">
      <c r="C5341" s="29" t="s">
        <v>3124</v>
      </c>
      <c r="F5341" t="s">
        <v>374</v>
      </c>
      <c r="G5341" t="s">
        <v>375</v>
      </c>
      <c r="H5341" t="s">
        <v>277</v>
      </c>
      <c r="I5341" t="s">
        <v>275</v>
      </c>
      <c r="J5341" t="s">
        <v>228</v>
      </c>
      <c r="K5341" t="s">
        <v>38</v>
      </c>
      <c r="M5341" t="s">
        <v>228</v>
      </c>
      <c r="N5341" t="s">
        <v>253</v>
      </c>
      <c r="O5341">
        <v>13</v>
      </c>
      <c r="P5341" t="s">
        <v>234</v>
      </c>
      <c r="Q5341"/>
      <c r="R5341">
        <v>0.5</v>
      </c>
      <c r="S5341">
        <v>87</v>
      </c>
      <c r="T5341" t="s">
        <v>1329</v>
      </c>
    </row>
    <row r="5342" spans="2:20" hidden="1" x14ac:dyDescent="0.45">
      <c r="B5342" s="29" t="s">
        <v>43</v>
      </c>
      <c r="C5342" s="29" t="s">
        <v>3124</v>
      </c>
      <c r="F5342" t="s">
        <v>374</v>
      </c>
      <c r="G5342" t="s">
        <v>375</v>
      </c>
      <c r="H5342" t="s">
        <v>277</v>
      </c>
      <c r="I5342" t="s">
        <v>275</v>
      </c>
      <c r="J5342" t="s">
        <v>228</v>
      </c>
      <c r="K5342" t="s">
        <v>38</v>
      </c>
      <c r="M5342" t="s">
        <v>228</v>
      </c>
      <c r="N5342" t="s">
        <v>28</v>
      </c>
      <c r="O5342">
        <v>140</v>
      </c>
      <c r="P5342" t="s">
        <v>237</v>
      </c>
      <c r="Q5342"/>
      <c r="R5342">
        <v>70</v>
      </c>
      <c r="S5342">
        <v>279</v>
      </c>
      <c r="T5342" t="s">
        <v>343</v>
      </c>
    </row>
    <row r="5343" spans="2:20" hidden="1" x14ac:dyDescent="0.45">
      <c r="C5343" s="29" t="s">
        <v>3124</v>
      </c>
      <c r="F5343" t="s">
        <v>374</v>
      </c>
      <c r="G5343" t="s">
        <v>375</v>
      </c>
      <c r="H5343" t="s">
        <v>286</v>
      </c>
      <c r="I5343" t="s">
        <v>275</v>
      </c>
      <c r="J5343" t="s">
        <v>228</v>
      </c>
      <c r="K5343" t="s">
        <v>352</v>
      </c>
      <c r="M5343" t="s">
        <v>228</v>
      </c>
      <c r="N5343" t="s">
        <v>262</v>
      </c>
      <c r="O5343">
        <v>7.9</v>
      </c>
      <c r="P5343" t="s">
        <v>234</v>
      </c>
      <c r="Q5343"/>
      <c r="R5343">
        <v>5</v>
      </c>
      <c r="S5343">
        <v>10</v>
      </c>
      <c r="T5343" t="s">
        <v>353</v>
      </c>
    </row>
    <row r="5344" spans="2:20" hidden="1" x14ac:dyDescent="0.45">
      <c r="C5344" s="29" t="s">
        <v>3124</v>
      </c>
      <c r="F5344" t="s">
        <v>374</v>
      </c>
      <c r="G5344" t="s">
        <v>375</v>
      </c>
      <c r="H5344" t="s">
        <v>286</v>
      </c>
      <c r="I5344" t="s">
        <v>275</v>
      </c>
      <c r="J5344" t="s">
        <v>228</v>
      </c>
      <c r="K5344" t="s">
        <v>352</v>
      </c>
      <c r="M5344" t="s">
        <v>228</v>
      </c>
      <c r="N5344" t="s">
        <v>246</v>
      </c>
      <c r="O5344">
        <v>203</v>
      </c>
      <c r="P5344" t="s">
        <v>247</v>
      </c>
      <c r="Q5344"/>
      <c r="R5344">
        <v>40</v>
      </c>
      <c r="S5344">
        <v>500</v>
      </c>
      <c r="T5344" t="s">
        <v>353</v>
      </c>
    </row>
    <row r="5345" spans="2:20" hidden="1" x14ac:dyDescent="0.45">
      <c r="C5345" s="29" t="s">
        <v>3124</v>
      </c>
      <c r="F5345" t="s">
        <v>374</v>
      </c>
      <c r="G5345" t="s">
        <v>375</v>
      </c>
      <c r="H5345" t="s">
        <v>286</v>
      </c>
      <c r="I5345" t="s">
        <v>275</v>
      </c>
      <c r="J5345" t="s">
        <v>228</v>
      </c>
      <c r="K5345" t="s">
        <v>352</v>
      </c>
      <c r="M5345" t="s">
        <v>228</v>
      </c>
      <c r="N5345" t="s">
        <v>291</v>
      </c>
      <c r="O5345">
        <v>170</v>
      </c>
      <c r="P5345" t="s">
        <v>257</v>
      </c>
      <c r="Q5345"/>
      <c r="R5345">
        <v>85</v>
      </c>
      <c r="S5345">
        <v>260</v>
      </c>
      <c r="T5345" t="s">
        <v>349</v>
      </c>
    </row>
    <row r="5346" spans="2:20" hidden="1" x14ac:dyDescent="0.45">
      <c r="B5346" s="29" t="s">
        <v>25</v>
      </c>
      <c r="C5346" s="29" t="s">
        <v>3124</v>
      </c>
      <c r="F5346" t="s">
        <v>374</v>
      </c>
      <c r="G5346" t="s">
        <v>375</v>
      </c>
      <c r="H5346" t="s">
        <v>286</v>
      </c>
      <c r="I5346" t="s">
        <v>275</v>
      </c>
      <c r="J5346" t="s">
        <v>228</v>
      </c>
      <c r="K5346" t="s">
        <v>352</v>
      </c>
      <c r="M5346" t="s">
        <v>228</v>
      </c>
      <c r="N5346" t="s">
        <v>25</v>
      </c>
      <c r="O5346">
        <v>931</v>
      </c>
      <c r="P5346" t="s">
        <v>237</v>
      </c>
      <c r="Q5346"/>
      <c r="R5346">
        <v>150</v>
      </c>
      <c r="S5346">
        <v>2000</v>
      </c>
      <c r="T5346" t="s">
        <v>353</v>
      </c>
    </row>
    <row r="5347" spans="2:20" hidden="1" x14ac:dyDescent="0.45">
      <c r="C5347" s="29" t="s">
        <v>3124</v>
      </c>
      <c r="F5347" t="s">
        <v>374</v>
      </c>
      <c r="G5347" t="s">
        <v>375</v>
      </c>
      <c r="H5347" t="s">
        <v>286</v>
      </c>
      <c r="I5347" t="s">
        <v>275</v>
      </c>
      <c r="J5347" t="s">
        <v>228</v>
      </c>
      <c r="K5347" t="s">
        <v>352</v>
      </c>
      <c r="M5347" t="s">
        <v>228</v>
      </c>
      <c r="N5347" t="s">
        <v>240</v>
      </c>
      <c r="O5347">
        <v>134</v>
      </c>
      <c r="P5347" t="s">
        <v>234</v>
      </c>
      <c r="Q5347"/>
      <c r="R5347">
        <v>50</v>
      </c>
      <c r="S5347">
        <v>300</v>
      </c>
      <c r="T5347" t="s">
        <v>353</v>
      </c>
    </row>
    <row r="5348" spans="2:20" hidden="1" x14ac:dyDescent="0.45">
      <c r="B5348" s="29" t="s">
        <v>24</v>
      </c>
      <c r="C5348" s="29" t="s">
        <v>3124</v>
      </c>
      <c r="F5348" t="s">
        <v>374</v>
      </c>
      <c r="G5348" t="s">
        <v>375</v>
      </c>
      <c r="H5348" t="s">
        <v>286</v>
      </c>
      <c r="I5348" t="s">
        <v>275</v>
      </c>
      <c r="J5348" t="s">
        <v>228</v>
      </c>
      <c r="K5348" t="s">
        <v>352</v>
      </c>
      <c r="M5348" t="s">
        <v>228</v>
      </c>
      <c r="N5348" t="s">
        <v>261</v>
      </c>
      <c r="O5348">
        <v>88.8</v>
      </c>
      <c r="P5348" t="s">
        <v>237</v>
      </c>
      <c r="Q5348"/>
      <c r="R5348">
        <v>10</v>
      </c>
      <c r="S5348">
        <v>300</v>
      </c>
      <c r="T5348" t="s">
        <v>353</v>
      </c>
    </row>
    <row r="5349" spans="2:20" hidden="1" x14ac:dyDescent="0.45">
      <c r="B5349" s="29" t="s">
        <v>24</v>
      </c>
      <c r="C5349" s="29" t="s">
        <v>3124</v>
      </c>
      <c r="F5349" t="s">
        <v>374</v>
      </c>
      <c r="G5349" t="s">
        <v>375</v>
      </c>
      <c r="H5349" t="s">
        <v>289</v>
      </c>
      <c r="I5349" t="s">
        <v>275</v>
      </c>
      <c r="J5349" t="s">
        <v>228</v>
      </c>
      <c r="K5349" t="s">
        <v>232</v>
      </c>
      <c r="M5349" t="s">
        <v>228</v>
      </c>
      <c r="N5349" t="s">
        <v>261</v>
      </c>
      <c r="O5349">
        <v>23</v>
      </c>
      <c r="P5349" t="s">
        <v>237</v>
      </c>
      <c r="Q5349"/>
      <c r="R5349">
        <v>14</v>
      </c>
      <c r="S5349">
        <v>33</v>
      </c>
      <c r="T5349" t="s">
        <v>241</v>
      </c>
    </row>
    <row r="5350" spans="2:20" hidden="1" x14ac:dyDescent="0.45">
      <c r="B5350" s="29" t="s">
        <v>29</v>
      </c>
      <c r="C5350" s="29" t="s">
        <v>3124</v>
      </c>
      <c r="F5350" t="s">
        <v>374</v>
      </c>
      <c r="G5350" t="s">
        <v>375</v>
      </c>
      <c r="H5350" t="s">
        <v>289</v>
      </c>
      <c r="I5350" t="s">
        <v>275</v>
      </c>
      <c r="J5350" t="s">
        <v>228</v>
      </c>
      <c r="K5350" t="s">
        <v>232</v>
      </c>
      <c r="M5350" t="s">
        <v>228</v>
      </c>
      <c r="N5350" t="s">
        <v>29</v>
      </c>
      <c r="O5350">
        <v>0.67</v>
      </c>
      <c r="P5350" t="s">
        <v>237</v>
      </c>
      <c r="Q5350"/>
      <c r="R5350">
        <v>0.4</v>
      </c>
      <c r="S5350">
        <v>0.94</v>
      </c>
      <c r="T5350" t="s">
        <v>241</v>
      </c>
    </row>
    <row r="5351" spans="2:20" hidden="1" x14ac:dyDescent="0.45">
      <c r="C5351" s="29" t="s">
        <v>3124</v>
      </c>
      <c r="F5351" t="s">
        <v>378</v>
      </c>
      <c r="G5351" t="s">
        <v>379</v>
      </c>
      <c r="H5351" t="s">
        <v>281</v>
      </c>
      <c r="I5351" t="s">
        <v>275</v>
      </c>
      <c r="J5351" t="s">
        <v>228</v>
      </c>
      <c r="K5351" t="s">
        <v>342</v>
      </c>
      <c r="M5351" t="s">
        <v>228</v>
      </c>
      <c r="N5351" t="s">
        <v>358</v>
      </c>
      <c r="O5351">
        <v>1.7</v>
      </c>
      <c r="P5351" t="s">
        <v>234</v>
      </c>
      <c r="Q5351"/>
      <c r="R5351">
        <v>0.2</v>
      </c>
      <c r="S5351">
        <v>1.7</v>
      </c>
      <c r="T5351" t="s">
        <v>241</v>
      </c>
    </row>
    <row r="5352" spans="2:20" hidden="1" x14ac:dyDescent="0.45">
      <c r="C5352" s="29" t="s">
        <v>3124</v>
      </c>
      <c r="F5352" t="s">
        <v>378</v>
      </c>
      <c r="G5352" t="s">
        <v>379</v>
      </c>
      <c r="H5352" t="s">
        <v>281</v>
      </c>
      <c r="I5352" t="s">
        <v>275</v>
      </c>
      <c r="J5352" t="s">
        <v>228</v>
      </c>
      <c r="K5352" t="s">
        <v>342</v>
      </c>
      <c r="M5352" t="s">
        <v>228</v>
      </c>
      <c r="N5352" t="s">
        <v>264</v>
      </c>
      <c r="O5352">
        <v>1.9</v>
      </c>
      <c r="P5352" t="s">
        <v>234</v>
      </c>
      <c r="Q5352"/>
      <c r="R5352">
        <v>0.2</v>
      </c>
      <c r="S5352">
        <v>1.9</v>
      </c>
      <c r="T5352" t="s">
        <v>241</v>
      </c>
    </row>
    <row r="5353" spans="2:20" hidden="1" x14ac:dyDescent="0.45">
      <c r="C5353" s="29" t="s">
        <v>3124</v>
      </c>
      <c r="F5353" t="s">
        <v>378</v>
      </c>
      <c r="G5353" t="s">
        <v>379</v>
      </c>
      <c r="H5353" t="s">
        <v>281</v>
      </c>
      <c r="I5353" t="s">
        <v>275</v>
      </c>
      <c r="J5353" t="s">
        <v>228</v>
      </c>
      <c r="K5353" t="s">
        <v>342</v>
      </c>
      <c r="M5353" t="s">
        <v>228</v>
      </c>
      <c r="N5353" t="s">
        <v>246</v>
      </c>
      <c r="O5353">
        <v>1.4</v>
      </c>
      <c r="P5353" t="s">
        <v>247</v>
      </c>
      <c r="Q5353"/>
      <c r="R5353">
        <v>0.3</v>
      </c>
      <c r="S5353">
        <v>7.1</v>
      </c>
      <c r="T5353" t="s">
        <v>241</v>
      </c>
    </row>
    <row r="5354" spans="2:20" hidden="1" x14ac:dyDescent="0.45">
      <c r="B5354" s="29" t="s">
        <v>26</v>
      </c>
      <c r="C5354" s="29" t="s">
        <v>3124</v>
      </c>
      <c r="F5354" t="s">
        <v>378</v>
      </c>
      <c r="G5354" t="s">
        <v>379</v>
      </c>
      <c r="H5354" t="s">
        <v>277</v>
      </c>
      <c r="I5354" t="s">
        <v>275</v>
      </c>
      <c r="J5354" t="s">
        <v>228</v>
      </c>
      <c r="K5354" t="s">
        <v>38</v>
      </c>
      <c r="M5354" t="s">
        <v>228</v>
      </c>
      <c r="N5354" t="s">
        <v>26</v>
      </c>
      <c r="O5354">
        <v>91</v>
      </c>
      <c r="P5354" t="s">
        <v>237</v>
      </c>
      <c r="Q5354"/>
      <c r="R5354">
        <v>20</v>
      </c>
      <c r="S5354">
        <v>120</v>
      </c>
      <c r="T5354" t="s">
        <v>341</v>
      </c>
    </row>
    <row r="5355" spans="2:20" hidden="1" x14ac:dyDescent="0.45">
      <c r="B5355" s="29" t="s">
        <v>27</v>
      </c>
      <c r="C5355" s="29" t="s">
        <v>3124</v>
      </c>
      <c r="F5355" t="s">
        <v>378</v>
      </c>
      <c r="G5355" t="s">
        <v>379</v>
      </c>
      <c r="H5355" t="s">
        <v>281</v>
      </c>
      <c r="I5355" t="s">
        <v>275</v>
      </c>
      <c r="J5355" t="s">
        <v>228</v>
      </c>
      <c r="K5355" t="s">
        <v>342</v>
      </c>
      <c r="M5355" t="s">
        <v>228</v>
      </c>
      <c r="N5355" t="s">
        <v>27</v>
      </c>
      <c r="O5355">
        <v>20</v>
      </c>
      <c r="P5355" t="s">
        <v>237</v>
      </c>
      <c r="Q5355"/>
      <c r="R5355">
        <v>12</v>
      </c>
      <c r="S5355">
        <v>28</v>
      </c>
      <c r="T5355" t="s">
        <v>241</v>
      </c>
    </row>
    <row r="5356" spans="2:20" hidden="1" x14ac:dyDescent="0.45">
      <c r="B5356" s="29" t="s">
        <v>29</v>
      </c>
      <c r="C5356" s="29" t="s">
        <v>3124</v>
      </c>
      <c r="F5356" t="s">
        <v>378</v>
      </c>
      <c r="G5356" t="s">
        <v>379</v>
      </c>
      <c r="H5356" t="s">
        <v>281</v>
      </c>
      <c r="I5356" t="s">
        <v>275</v>
      </c>
      <c r="J5356" t="s">
        <v>228</v>
      </c>
      <c r="K5356" t="s">
        <v>342</v>
      </c>
      <c r="M5356" t="s">
        <v>228</v>
      </c>
      <c r="N5356" t="s">
        <v>29</v>
      </c>
      <c r="O5356">
        <v>47</v>
      </c>
      <c r="P5356" t="s">
        <v>237</v>
      </c>
      <c r="Q5356"/>
      <c r="R5356">
        <v>28</v>
      </c>
      <c r="S5356">
        <v>66</v>
      </c>
      <c r="T5356" t="s">
        <v>241</v>
      </c>
    </row>
    <row r="5357" spans="2:20" hidden="1" x14ac:dyDescent="0.45">
      <c r="C5357" s="29" t="s">
        <v>3124</v>
      </c>
      <c r="F5357" t="s">
        <v>378</v>
      </c>
      <c r="G5357" t="s">
        <v>379</v>
      </c>
      <c r="H5357" t="s">
        <v>277</v>
      </c>
      <c r="I5357" t="s">
        <v>275</v>
      </c>
      <c r="J5357" t="s">
        <v>228</v>
      </c>
      <c r="K5357" t="s">
        <v>38</v>
      </c>
      <c r="M5357" t="s">
        <v>228</v>
      </c>
      <c r="N5357" t="s">
        <v>291</v>
      </c>
      <c r="O5357">
        <v>0.06</v>
      </c>
      <c r="P5357" t="s">
        <v>234</v>
      </c>
      <c r="Q5357"/>
      <c r="R5357">
        <v>1.2E-2</v>
      </c>
      <c r="S5357">
        <v>0.3</v>
      </c>
      <c r="T5357" t="s">
        <v>349</v>
      </c>
    </row>
    <row r="5358" spans="2:20" hidden="1" x14ac:dyDescent="0.45">
      <c r="C5358" s="29" t="s">
        <v>3124</v>
      </c>
      <c r="F5358" t="s">
        <v>378</v>
      </c>
      <c r="G5358" t="s">
        <v>379</v>
      </c>
      <c r="H5358" t="s">
        <v>277</v>
      </c>
      <c r="I5358" t="s">
        <v>275</v>
      </c>
      <c r="J5358" t="s">
        <v>228</v>
      </c>
      <c r="K5358" t="s">
        <v>38</v>
      </c>
      <c r="M5358" t="s">
        <v>228</v>
      </c>
      <c r="N5358" t="s">
        <v>265</v>
      </c>
      <c r="O5358">
        <v>6</v>
      </c>
      <c r="P5358" t="s">
        <v>234</v>
      </c>
      <c r="Q5358"/>
      <c r="R5358">
        <v>4</v>
      </c>
      <c r="S5358">
        <v>89</v>
      </c>
      <c r="T5358" t="s">
        <v>1923</v>
      </c>
    </row>
    <row r="5359" spans="2:20" hidden="1" x14ac:dyDescent="0.45">
      <c r="C5359" s="29" t="s">
        <v>3124</v>
      </c>
      <c r="F5359" t="s">
        <v>378</v>
      </c>
      <c r="G5359" t="s">
        <v>379</v>
      </c>
      <c r="H5359" t="s">
        <v>277</v>
      </c>
      <c r="I5359" t="s">
        <v>275</v>
      </c>
      <c r="J5359" t="s">
        <v>228</v>
      </c>
      <c r="K5359" t="s">
        <v>38</v>
      </c>
      <c r="M5359" t="s">
        <v>228</v>
      </c>
      <c r="N5359" t="s">
        <v>253</v>
      </c>
      <c r="O5359">
        <v>13</v>
      </c>
      <c r="P5359" t="s">
        <v>234</v>
      </c>
      <c r="Q5359"/>
      <c r="R5359">
        <v>0.5</v>
      </c>
      <c r="S5359">
        <v>87</v>
      </c>
      <c r="T5359" t="s">
        <v>1329</v>
      </c>
    </row>
    <row r="5360" spans="2:20" hidden="1" x14ac:dyDescent="0.45">
      <c r="B5360" s="29" t="s">
        <v>25</v>
      </c>
      <c r="C5360" s="29" t="s">
        <v>3124</v>
      </c>
      <c r="F5360" t="s">
        <v>378</v>
      </c>
      <c r="G5360" t="s">
        <v>379</v>
      </c>
      <c r="H5360" t="s">
        <v>286</v>
      </c>
      <c r="I5360" t="s">
        <v>275</v>
      </c>
      <c r="J5360" t="s">
        <v>228</v>
      </c>
      <c r="K5360" t="s">
        <v>352</v>
      </c>
      <c r="M5360" t="s">
        <v>228</v>
      </c>
      <c r="N5360" t="s">
        <v>25</v>
      </c>
      <c r="O5360">
        <v>931</v>
      </c>
      <c r="P5360" t="s">
        <v>237</v>
      </c>
      <c r="Q5360"/>
      <c r="R5360">
        <v>150</v>
      </c>
      <c r="S5360">
        <v>2000</v>
      </c>
      <c r="T5360" t="s">
        <v>353</v>
      </c>
    </row>
    <row r="5361" spans="2:20" hidden="1" x14ac:dyDescent="0.45">
      <c r="B5361" s="29" t="s">
        <v>26</v>
      </c>
      <c r="C5361" s="29" t="s">
        <v>3124</v>
      </c>
      <c r="F5361" t="s">
        <v>378</v>
      </c>
      <c r="G5361" t="s">
        <v>379</v>
      </c>
      <c r="H5361" t="s">
        <v>286</v>
      </c>
      <c r="I5361" t="s">
        <v>275</v>
      </c>
      <c r="J5361" t="s">
        <v>228</v>
      </c>
      <c r="K5361" t="s">
        <v>352</v>
      </c>
      <c r="M5361" t="s">
        <v>228</v>
      </c>
      <c r="N5361" t="s">
        <v>26</v>
      </c>
      <c r="O5361">
        <v>173</v>
      </c>
      <c r="P5361" t="s">
        <v>237</v>
      </c>
      <c r="Q5361"/>
      <c r="R5361">
        <v>150</v>
      </c>
      <c r="S5361">
        <v>200</v>
      </c>
      <c r="T5361" t="s">
        <v>353</v>
      </c>
    </row>
    <row r="5362" spans="2:20" hidden="1" x14ac:dyDescent="0.45">
      <c r="C5362" s="29" t="s">
        <v>3124</v>
      </c>
      <c r="F5362" t="s">
        <v>378</v>
      </c>
      <c r="G5362" t="s">
        <v>379</v>
      </c>
      <c r="H5362" t="s">
        <v>286</v>
      </c>
      <c r="I5362" t="s">
        <v>275</v>
      </c>
      <c r="J5362" t="s">
        <v>228</v>
      </c>
      <c r="K5362" t="s">
        <v>352</v>
      </c>
      <c r="M5362" t="s">
        <v>228</v>
      </c>
      <c r="N5362" t="s">
        <v>233</v>
      </c>
      <c r="O5362">
        <v>4</v>
      </c>
      <c r="P5362" t="s">
        <v>234</v>
      </c>
      <c r="Q5362"/>
      <c r="R5362">
        <v>0.2</v>
      </c>
      <c r="S5362">
        <v>8</v>
      </c>
      <c r="T5362" t="s">
        <v>353</v>
      </c>
    </row>
    <row r="5363" spans="2:20" hidden="1" x14ac:dyDescent="0.45">
      <c r="C5363" s="29" t="s">
        <v>3124</v>
      </c>
      <c r="F5363" t="s">
        <v>378</v>
      </c>
      <c r="G5363" t="s">
        <v>379</v>
      </c>
      <c r="H5363" t="s">
        <v>289</v>
      </c>
      <c r="I5363" t="s">
        <v>275</v>
      </c>
      <c r="J5363" t="s">
        <v>228</v>
      </c>
      <c r="K5363" t="s">
        <v>232</v>
      </c>
      <c r="M5363" t="s">
        <v>228</v>
      </c>
      <c r="N5363" t="s">
        <v>264</v>
      </c>
      <c r="O5363">
        <v>0.72</v>
      </c>
      <c r="P5363" t="s">
        <v>257</v>
      </c>
      <c r="Q5363"/>
      <c r="R5363">
        <v>0.2</v>
      </c>
      <c r="S5363">
        <v>1.9</v>
      </c>
      <c r="T5363" t="s">
        <v>241</v>
      </c>
    </row>
    <row r="5364" spans="2:20" hidden="1" x14ac:dyDescent="0.45">
      <c r="B5364" s="29" t="s">
        <v>24</v>
      </c>
      <c r="C5364" s="29" t="s">
        <v>3124</v>
      </c>
      <c r="F5364" t="s">
        <v>378</v>
      </c>
      <c r="G5364" t="s">
        <v>379</v>
      </c>
      <c r="H5364" t="s">
        <v>289</v>
      </c>
      <c r="I5364" t="s">
        <v>275</v>
      </c>
      <c r="J5364" t="s">
        <v>228</v>
      </c>
      <c r="K5364" t="s">
        <v>232</v>
      </c>
      <c r="M5364" t="s">
        <v>228</v>
      </c>
      <c r="N5364" t="s">
        <v>261</v>
      </c>
      <c r="O5364">
        <v>23</v>
      </c>
      <c r="P5364" t="s">
        <v>237</v>
      </c>
      <c r="Q5364"/>
      <c r="R5364">
        <v>14</v>
      </c>
      <c r="S5364">
        <v>33</v>
      </c>
      <c r="T5364" t="s">
        <v>241</v>
      </c>
    </row>
    <row r="5365" spans="2:20" hidden="1" x14ac:dyDescent="0.45">
      <c r="B5365" s="29" t="s">
        <v>27</v>
      </c>
      <c r="C5365" s="29" t="s">
        <v>3124</v>
      </c>
      <c r="F5365" t="s">
        <v>378</v>
      </c>
      <c r="G5365" t="s">
        <v>379</v>
      </c>
      <c r="H5365" t="s">
        <v>289</v>
      </c>
      <c r="I5365" t="s">
        <v>275</v>
      </c>
      <c r="J5365" t="s">
        <v>228</v>
      </c>
      <c r="K5365" t="s">
        <v>232</v>
      </c>
      <c r="M5365" t="s">
        <v>228</v>
      </c>
      <c r="N5365" t="s">
        <v>27</v>
      </c>
      <c r="O5365">
        <v>0.78</v>
      </c>
      <c r="P5365" t="s">
        <v>237</v>
      </c>
      <c r="Q5365"/>
      <c r="R5365">
        <v>0.47</v>
      </c>
      <c r="S5365">
        <v>1.0900000000000001</v>
      </c>
      <c r="T5365" t="s">
        <v>241</v>
      </c>
    </row>
    <row r="5366" spans="2:20" hidden="1" x14ac:dyDescent="0.45">
      <c r="F5366" t="s">
        <v>381</v>
      </c>
      <c r="G5366" t="s">
        <v>382</v>
      </c>
      <c r="H5366" t="s">
        <v>388</v>
      </c>
      <c r="I5366" t="s">
        <v>275</v>
      </c>
      <c r="J5366" t="s">
        <v>228</v>
      </c>
      <c r="K5366" t="s">
        <v>20</v>
      </c>
      <c r="M5366" t="s">
        <v>228</v>
      </c>
      <c r="N5366" t="s">
        <v>253</v>
      </c>
      <c r="O5366">
        <v>0.01</v>
      </c>
      <c r="P5366" t="s">
        <v>389</v>
      </c>
      <c r="Q5366"/>
      <c r="T5366" t="s">
        <v>386</v>
      </c>
    </row>
    <row r="5367" spans="2:20" hidden="1" x14ac:dyDescent="0.45">
      <c r="B5367" s="29" t="s">
        <v>24</v>
      </c>
      <c r="D5367" s="29" t="s">
        <v>53</v>
      </c>
      <c r="F5367" t="s">
        <v>381</v>
      </c>
      <c r="G5367" t="s">
        <v>382</v>
      </c>
      <c r="H5367" t="s">
        <v>392</v>
      </c>
      <c r="I5367" t="s">
        <v>225</v>
      </c>
      <c r="J5367" t="s">
        <v>393</v>
      </c>
      <c r="K5367" t="s">
        <v>35</v>
      </c>
      <c r="M5367" t="s">
        <v>228</v>
      </c>
      <c r="N5367" t="s">
        <v>261</v>
      </c>
      <c r="O5367">
        <v>5851</v>
      </c>
      <c r="P5367" t="s">
        <v>385</v>
      </c>
      <c r="Q5367"/>
      <c r="T5367" t="s">
        <v>386</v>
      </c>
    </row>
    <row r="5368" spans="2:20" hidden="1" x14ac:dyDescent="0.45">
      <c r="B5368" s="29" t="s">
        <v>33</v>
      </c>
      <c r="D5368" s="29" t="s">
        <v>53</v>
      </c>
      <c r="F5368" t="s">
        <v>381</v>
      </c>
      <c r="G5368" t="s">
        <v>382</v>
      </c>
      <c r="H5368" t="s">
        <v>392</v>
      </c>
      <c r="I5368" t="s">
        <v>225</v>
      </c>
      <c r="J5368" t="s">
        <v>393</v>
      </c>
      <c r="K5368" t="s">
        <v>35</v>
      </c>
      <c r="M5368" t="s">
        <v>228</v>
      </c>
      <c r="N5368" t="s">
        <v>33</v>
      </c>
      <c r="O5368">
        <v>135</v>
      </c>
      <c r="P5368" t="s">
        <v>385</v>
      </c>
      <c r="Q5368"/>
      <c r="T5368" t="s">
        <v>386</v>
      </c>
    </row>
    <row r="5369" spans="2:20" hidden="1" x14ac:dyDescent="0.45">
      <c r="B5369" s="29" t="s">
        <v>34</v>
      </c>
      <c r="D5369" s="29" t="s">
        <v>53</v>
      </c>
      <c r="F5369" t="s">
        <v>381</v>
      </c>
      <c r="G5369" t="s">
        <v>382</v>
      </c>
      <c r="H5369" t="s">
        <v>392</v>
      </c>
      <c r="I5369" t="s">
        <v>225</v>
      </c>
      <c r="J5369" t="s">
        <v>393</v>
      </c>
      <c r="K5369" t="s">
        <v>35</v>
      </c>
      <c r="M5369" t="s">
        <v>228</v>
      </c>
      <c r="N5369" t="s">
        <v>34</v>
      </c>
      <c r="O5369">
        <v>3160</v>
      </c>
      <c r="P5369" t="s">
        <v>387</v>
      </c>
      <c r="Q5369"/>
      <c r="T5369" t="s">
        <v>386</v>
      </c>
    </row>
    <row r="5370" spans="2:20" hidden="1" x14ac:dyDescent="0.45">
      <c r="D5370" s="29" t="s">
        <v>53</v>
      </c>
      <c r="F5370" t="s">
        <v>381</v>
      </c>
      <c r="G5370" t="s">
        <v>382</v>
      </c>
      <c r="H5370" t="s">
        <v>394</v>
      </c>
      <c r="I5370" t="s">
        <v>225</v>
      </c>
      <c r="J5370" t="s">
        <v>395</v>
      </c>
      <c r="K5370" t="s">
        <v>35</v>
      </c>
      <c r="M5370" t="s">
        <v>228</v>
      </c>
      <c r="N5370" t="s">
        <v>400</v>
      </c>
      <c r="O5370">
        <v>7</v>
      </c>
      <c r="P5370" t="s">
        <v>385</v>
      </c>
      <c r="Q5370"/>
      <c r="T5370" t="s">
        <v>386</v>
      </c>
    </row>
    <row r="5371" spans="2:20" hidden="1" x14ac:dyDescent="0.45">
      <c r="B5371" s="29" t="s">
        <v>32</v>
      </c>
      <c r="D5371" s="29" t="s">
        <v>53</v>
      </c>
      <c r="F5371" t="s">
        <v>381</v>
      </c>
      <c r="G5371" t="s">
        <v>382</v>
      </c>
      <c r="H5371" t="s">
        <v>394</v>
      </c>
      <c r="I5371" t="s">
        <v>225</v>
      </c>
      <c r="J5371" t="s">
        <v>395</v>
      </c>
      <c r="K5371" t="s">
        <v>35</v>
      </c>
      <c r="M5371" t="s">
        <v>228</v>
      </c>
      <c r="N5371" t="s">
        <v>32</v>
      </c>
      <c r="O5371">
        <v>171</v>
      </c>
      <c r="P5371" t="s">
        <v>385</v>
      </c>
      <c r="Q5371"/>
      <c r="T5371" t="s">
        <v>386</v>
      </c>
    </row>
    <row r="5372" spans="2:20" hidden="1" x14ac:dyDescent="0.45">
      <c r="D5372" s="29" t="s">
        <v>53</v>
      </c>
      <c r="F5372" t="s">
        <v>381</v>
      </c>
      <c r="G5372" t="s">
        <v>382</v>
      </c>
      <c r="H5372" t="s">
        <v>396</v>
      </c>
      <c r="I5372" t="s">
        <v>275</v>
      </c>
      <c r="J5372" t="s">
        <v>228</v>
      </c>
      <c r="K5372" t="s">
        <v>35</v>
      </c>
      <c r="M5372" t="s">
        <v>228</v>
      </c>
      <c r="N5372" t="s">
        <v>249</v>
      </c>
      <c r="O5372">
        <v>50</v>
      </c>
      <c r="P5372" t="s">
        <v>1280</v>
      </c>
      <c r="Q5372"/>
      <c r="T5372" t="s">
        <v>386</v>
      </c>
    </row>
    <row r="5373" spans="2:20" hidden="1" x14ac:dyDescent="0.45">
      <c r="D5373" s="29" t="s">
        <v>53</v>
      </c>
      <c r="F5373" t="s">
        <v>381</v>
      </c>
      <c r="G5373" t="s">
        <v>382</v>
      </c>
      <c r="H5373" t="s">
        <v>396</v>
      </c>
      <c r="I5373" t="s">
        <v>275</v>
      </c>
      <c r="J5373" t="s">
        <v>228</v>
      </c>
      <c r="K5373" t="s">
        <v>35</v>
      </c>
      <c r="M5373" t="s">
        <v>228</v>
      </c>
      <c r="N5373" t="s">
        <v>279</v>
      </c>
      <c r="O5373">
        <v>7.0000000000000007E-2</v>
      </c>
      <c r="P5373" t="s">
        <v>1332</v>
      </c>
      <c r="Q5373"/>
      <c r="T5373" t="s">
        <v>386</v>
      </c>
    </row>
    <row r="5374" spans="2:20" hidden="1" x14ac:dyDescent="0.45">
      <c r="D5374" s="29" t="s">
        <v>53</v>
      </c>
      <c r="F5374" t="s">
        <v>381</v>
      </c>
      <c r="G5374" t="s">
        <v>382</v>
      </c>
      <c r="H5374" t="s">
        <v>396</v>
      </c>
      <c r="I5374" t="s">
        <v>275</v>
      </c>
      <c r="J5374" t="s">
        <v>228</v>
      </c>
      <c r="K5374" t="s">
        <v>35</v>
      </c>
      <c r="M5374" t="s">
        <v>228</v>
      </c>
      <c r="N5374" t="s">
        <v>242</v>
      </c>
      <c r="O5374">
        <v>0.05</v>
      </c>
      <c r="P5374" t="s">
        <v>1332</v>
      </c>
      <c r="Q5374"/>
      <c r="T5374" t="s">
        <v>386</v>
      </c>
    </row>
    <row r="5375" spans="2:20" hidden="1" x14ac:dyDescent="0.45">
      <c r="B5375" s="29" t="s">
        <v>33</v>
      </c>
      <c r="F5375" t="s">
        <v>381</v>
      </c>
      <c r="G5375" t="s">
        <v>382</v>
      </c>
      <c r="H5375" t="s">
        <v>398</v>
      </c>
      <c r="I5375" t="s">
        <v>275</v>
      </c>
      <c r="J5375" t="s">
        <v>228</v>
      </c>
      <c r="K5375" t="s">
        <v>399</v>
      </c>
      <c r="M5375" t="s">
        <v>228</v>
      </c>
      <c r="N5375" t="s">
        <v>33</v>
      </c>
      <c r="O5375">
        <v>59</v>
      </c>
      <c r="P5375" t="s">
        <v>385</v>
      </c>
      <c r="Q5375"/>
      <c r="T5375" t="s">
        <v>386</v>
      </c>
    </row>
    <row r="5376" spans="2:20" hidden="1" x14ac:dyDescent="0.45">
      <c r="B5376" s="29" t="s">
        <v>34</v>
      </c>
      <c r="F5376" t="s">
        <v>381</v>
      </c>
      <c r="G5376" t="s">
        <v>382</v>
      </c>
      <c r="H5376" t="s">
        <v>390</v>
      </c>
      <c r="I5376" t="s">
        <v>275</v>
      </c>
      <c r="J5376" t="s">
        <v>228</v>
      </c>
      <c r="K5376" t="s">
        <v>391</v>
      </c>
      <c r="M5376" t="s">
        <v>228</v>
      </c>
      <c r="N5376" t="s">
        <v>34</v>
      </c>
      <c r="O5376">
        <v>3197</v>
      </c>
      <c r="P5376" t="s">
        <v>387</v>
      </c>
      <c r="Q5376"/>
      <c r="T5376" t="s">
        <v>386</v>
      </c>
    </row>
    <row r="5377" spans="2:20" hidden="1" x14ac:dyDescent="0.45">
      <c r="B5377" s="29" t="s">
        <v>32</v>
      </c>
      <c r="F5377" t="s">
        <v>381</v>
      </c>
      <c r="G5377" t="s">
        <v>382</v>
      </c>
      <c r="H5377" t="s">
        <v>398</v>
      </c>
      <c r="I5377" t="s">
        <v>275</v>
      </c>
      <c r="J5377" t="s">
        <v>228</v>
      </c>
      <c r="K5377" t="s">
        <v>399</v>
      </c>
      <c r="M5377" t="s">
        <v>228</v>
      </c>
      <c r="N5377" t="s">
        <v>32</v>
      </c>
      <c r="O5377">
        <v>665</v>
      </c>
      <c r="P5377" t="s">
        <v>385</v>
      </c>
      <c r="Q5377"/>
      <c r="T5377" t="s">
        <v>386</v>
      </c>
    </row>
    <row r="5378" spans="2:20" hidden="1" x14ac:dyDescent="0.45">
      <c r="B5378" s="29" t="s">
        <v>43</v>
      </c>
      <c r="F5378" t="s">
        <v>381</v>
      </c>
      <c r="G5378" t="s">
        <v>382</v>
      </c>
      <c r="H5378" t="s">
        <v>1281</v>
      </c>
      <c r="I5378" t="s">
        <v>275</v>
      </c>
      <c r="J5378" t="s">
        <v>228</v>
      </c>
      <c r="K5378" t="s">
        <v>21</v>
      </c>
      <c r="M5378" t="s">
        <v>228</v>
      </c>
      <c r="N5378" t="s">
        <v>28</v>
      </c>
      <c r="O5378">
        <v>225</v>
      </c>
      <c r="P5378" t="s">
        <v>385</v>
      </c>
      <c r="Q5378"/>
      <c r="T5378" t="s">
        <v>386</v>
      </c>
    </row>
    <row r="5379" spans="2:20" hidden="1" x14ac:dyDescent="0.45">
      <c r="B5379" s="29" t="s">
        <v>26</v>
      </c>
      <c r="F5379" t="s">
        <v>381</v>
      </c>
      <c r="G5379" t="s">
        <v>382</v>
      </c>
      <c r="H5379" t="s">
        <v>1281</v>
      </c>
      <c r="I5379" t="s">
        <v>275</v>
      </c>
      <c r="J5379" t="s">
        <v>228</v>
      </c>
      <c r="K5379" t="s">
        <v>21</v>
      </c>
      <c r="M5379" t="s">
        <v>228</v>
      </c>
      <c r="N5379" t="s">
        <v>26</v>
      </c>
      <c r="O5379">
        <v>28571</v>
      </c>
      <c r="P5379" t="s">
        <v>385</v>
      </c>
      <c r="Q5379"/>
      <c r="T5379" t="s">
        <v>386</v>
      </c>
    </row>
    <row r="5380" spans="2:20" hidden="1" x14ac:dyDescent="0.45">
      <c r="B5380" s="29" t="s">
        <v>32</v>
      </c>
      <c r="F5380" t="s">
        <v>381</v>
      </c>
      <c r="G5380" t="s">
        <v>382</v>
      </c>
      <c r="H5380" t="s">
        <v>402</v>
      </c>
      <c r="I5380" t="s">
        <v>225</v>
      </c>
      <c r="J5380" t="s">
        <v>395</v>
      </c>
      <c r="K5380" t="s">
        <v>399</v>
      </c>
      <c r="M5380" t="s">
        <v>228</v>
      </c>
      <c r="N5380" t="s">
        <v>32</v>
      </c>
      <c r="O5380">
        <v>910</v>
      </c>
      <c r="P5380" t="s">
        <v>385</v>
      </c>
      <c r="Q5380"/>
      <c r="T5380" t="s">
        <v>386</v>
      </c>
    </row>
    <row r="5381" spans="2:20" hidden="1" x14ac:dyDescent="0.45">
      <c r="B5381" s="29" t="s">
        <v>24</v>
      </c>
      <c r="F5381" t="s">
        <v>381</v>
      </c>
      <c r="G5381" t="s">
        <v>382</v>
      </c>
      <c r="H5381" t="s">
        <v>401</v>
      </c>
      <c r="I5381" t="s">
        <v>225</v>
      </c>
      <c r="J5381" t="s">
        <v>384</v>
      </c>
      <c r="K5381" t="s">
        <v>399</v>
      </c>
      <c r="M5381" t="s">
        <v>228</v>
      </c>
      <c r="N5381" t="s">
        <v>261</v>
      </c>
      <c r="O5381">
        <v>20182</v>
      </c>
      <c r="P5381" t="s">
        <v>385</v>
      </c>
      <c r="Q5381"/>
      <c r="T5381" t="s">
        <v>386</v>
      </c>
    </row>
    <row r="5382" spans="2:20" hidden="1" x14ac:dyDescent="0.45">
      <c r="B5382" s="29" t="s">
        <v>33</v>
      </c>
      <c r="F5382" t="s">
        <v>381</v>
      </c>
      <c r="G5382" t="s">
        <v>382</v>
      </c>
      <c r="H5382" t="s">
        <v>401</v>
      </c>
      <c r="I5382" t="s">
        <v>225</v>
      </c>
      <c r="J5382" t="s">
        <v>384</v>
      </c>
      <c r="K5382" t="s">
        <v>399</v>
      </c>
      <c r="M5382" t="s">
        <v>228</v>
      </c>
      <c r="N5382" t="s">
        <v>33</v>
      </c>
      <c r="O5382">
        <v>56</v>
      </c>
      <c r="P5382" t="s">
        <v>385</v>
      </c>
      <c r="Q5382"/>
      <c r="T5382" t="s">
        <v>386</v>
      </c>
    </row>
    <row r="5383" spans="2:20" hidden="1" x14ac:dyDescent="0.45">
      <c r="F5383" t="s">
        <v>381</v>
      </c>
      <c r="G5383" t="s">
        <v>382</v>
      </c>
      <c r="H5383" t="s">
        <v>403</v>
      </c>
      <c r="I5383" t="s">
        <v>225</v>
      </c>
      <c r="J5383" t="s">
        <v>393</v>
      </c>
      <c r="K5383" t="s">
        <v>399</v>
      </c>
      <c r="M5383" t="s">
        <v>228</v>
      </c>
      <c r="N5383" t="s">
        <v>400</v>
      </c>
      <c r="O5383">
        <v>4</v>
      </c>
      <c r="P5383" t="s">
        <v>385</v>
      </c>
      <c r="Q5383"/>
      <c r="T5383" t="s">
        <v>386</v>
      </c>
    </row>
    <row r="5384" spans="2:20" hidden="1" x14ac:dyDescent="0.45">
      <c r="B5384" s="29" t="s">
        <v>26</v>
      </c>
      <c r="F5384" t="s">
        <v>381</v>
      </c>
      <c r="G5384" t="s">
        <v>382</v>
      </c>
      <c r="H5384" t="s">
        <v>406</v>
      </c>
      <c r="I5384" t="s">
        <v>225</v>
      </c>
      <c r="J5384" t="s">
        <v>407</v>
      </c>
      <c r="K5384" t="s">
        <v>391</v>
      </c>
      <c r="M5384" t="s">
        <v>228</v>
      </c>
      <c r="N5384" t="s">
        <v>26</v>
      </c>
      <c r="P5384" t="s">
        <v>385</v>
      </c>
      <c r="Q5384"/>
      <c r="T5384" t="s">
        <v>386</v>
      </c>
    </row>
    <row r="5385" spans="2:20" hidden="1" x14ac:dyDescent="0.45">
      <c r="B5385" s="29" t="s">
        <v>34</v>
      </c>
      <c r="F5385" t="s">
        <v>381</v>
      </c>
      <c r="G5385" t="s">
        <v>382</v>
      </c>
      <c r="H5385" t="s">
        <v>404</v>
      </c>
      <c r="I5385" t="s">
        <v>225</v>
      </c>
      <c r="J5385" t="s">
        <v>405</v>
      </c>
      <c r="K5385" t="s">
        <v>391</v>
      </c>
      <c r="M5385" t="s">
        <v>228</v>
      </c>
      <c r="N5385" t="s">
        <v>34</v>
      </c>
      <c r="P5385" t="s">
        <v>387</v>
      </c>
      <c r="Q5385"/>
      <c r="T5385" t="s">
        <v>386</v>
      </c>
    </row>
    <row r="5386" spans="2:20" hidden="1" x14ac:dyDescent="0.45">
      <c r="B5386" s="29" t="s">
        <v>24</v>
      </c>
      <c r="F5386" t="s">
        <v>381</v>
      </c>
      <c r="G5386" t="s">
        <v>382</v>
      </c>
      <c r="H5386" t="s">
        <v>404</v>
      </c>
      <c r="I5386" t="s">
        <v>225</v>
      </c>
      <c r="J5386" t="s">
        <v>405</v>
      </c>
      <c r="K5386" t="s">
        <v>391</v>
      </c>
      <c r="M5386" t="s">
        <v>228</v>
      </c>
      <c r="N5386" t="s">
        <v>261</v>
      </c>
      <c r="P5386" t="s">
        <v>385</v>
      </c>
      <c r="Q5386"/>
      <c r="T5386" t="s">
        <v>386</v>
      </c>
    </row>
    <row r="5387" spans="2:20" hidden="1" x14ac:dyDescent="0.45">
      <c r="F5387" t="s">
        <v>381</v>
      </c>
      <c r="G5387" t="s">
        <v>382</v>
      </c>
      <c r="H5387" t="s">
        <v>406</v>
      </c>
      <c r="I5387" t="s">
        <v>225</v>
      </c>
      <c r="J5387" t="s">
        <v>407</v>
      </c>
      <c r="K5387" t="s">
        <v>391</v>
      </c>
      <c r="M5387" t="s">
        <v>228</v>
      </c>
      <c r="N5387" t="s">
        <v>400</v>
      </c>
      <c r="P5387" t="s">
        <v>385</v>
      </c>
      <c r="Q5387"/>
      <c r="T5387" t="s">
        <v>386</v>
      </c>
    </row>
    <row r="5388" spans="2:20" hidden="1" x14ac:dyDescent="0.45">
      <c r="B5388" s="29" t="s">
        <v>33</v>
      </c>
      <c r="F5388" t="s">
        <v>381</v>
      </c>
      <c r="G5388" t="s">
        <v>382</v>
      </c>
      <c r="H5388" t="s">
        <v>406</v>
      </c>
      <c r="I5388" t="s">
        <v>225</v>
      </c>
      <c r="J5388" t="s">
        <v>407</v>
      </c>
      <c r="K5388" t="s">
        <v>391</v>
      </c>
      <c r="M5388" t="s">
        <v>228</v>
      </c>
      <c r="N5388" t="s">
        <v>33</v>
      </c>
      <c r="P5388" t="s">
        <v>385</v>
      </c>
      <c r="Q5388"/>
      <c r="T5388" t="s">
        <v>386</v>
      </c>
    </row>
    <row r="5389" spans="2:20" hidden="1" x14ac:dyDescent="0.45">
      <c r="B5389" s="29" t="s">
        <v>26</v>
      </c>
      <c r="F5389" t="s">
        <v>381</v>
      </c>
      <c r="G5389" t="s">
        <v>382</v>
      </c>
      <c r="H5389" t="s">
        <v>408</v>
      </c>
      <c r="I5389" t="s">
        <v>225</v>
      </c>
      <c r="J5389" t="s">
        <v>409</v>
      </c>
      <c r="K5389" t="s">
        <v>391</v>
      </c>
      <c r="M5389" t="s">
        <v>228</v>
      </c>
      <c r="N5389" t="s">
        <v>26</v>
      </c>
      <c r="O5389">
        <v>2490</v>
      </c>
      <c r="P5389" t="s">
        <v>385</v>
      </c>
      <c r="Q5389"/>
      <c r="T5389" t="s">
        <v>386</v>
      </c>
    </row>
    <row r="5390" spans="2:20" hidden="1" x14ac:dyDescent="0.45">
      <c r="B5390" s="29" t="s">
        <v>25</v>
      </c>
      <c r="F5390" t="s">
        <v>381</v>
      </c>
      <c r="G5390" t="s">
        <v>382</v>
      </c>
      <c r="H5390" t="s">
        <v>410</v>
      </c>
      <c r="I5390" t="s">
        <v>225</v>
      </c>
      <c r="J5390" t="s">
        <v>407</v>
      </c>
      <c r="K5390" t="s">
        <v>399</v>
      </c>
      <c r="M5390" t="s">
        <v>228</v>
      </c>
      <c r="N5390" t="s">
        <v>25</v>
      </c>
      <c r="P5390" t="s">
        <v>385</v>
      </c>
      <c r="Q5390"/>
      <c r="T5390" t="s">
        <v>386</v>
      </c>
    </row>
    <row r="5391" spans="2:20" hidden="1" x14ac:dyDescent="0.45">
      <c r="B5391" s="29" t="s">
        <v>30</v>
      </c>
      <c r="F5391" t="s">
        <v>381</v>
      </c>
      <c r="G5391" t="s">
        <v>382</v>
      </c>
      <c r="H5391" t="s">
        <v>415</v>
      </c>
      <c r="I5391" t="s">
        <v>225</v>
      </c>
      <c r="J5391" t="s">
        <v>416</v>
      </c>
      <c r="K5391" t="s">
        <v>399</v>
      </c>
      <c r="M5391" t="s">
        <v>228</v>
      </c>
      <c r="N5391" t="s">
        <v>30</v>
      </c>
      <c r="O5391">
        <v>8</v>
      </c>
      <c r="P5391" t="s">
        <v>385</v>
      </c>
      <c r="Q5391"/>
      <c r="T5391" t="s">
        <v>386</v>
      </c>
    </row>
    <row r="5392" spans="2:20" hidden="1" x14ac:dyDescent="0.45">
      <c r="B5392" s="29" t="s">
        <v>30</v>
      </c>
      <c r="D5392" s="29" t="s">
        <v>53</v>
      </c>
      <c r="F5392" t="s">
        <v>381</v>
      </c>
      <c r="G5392" t="s">
        <v>382</v>
      </c>
      <c r="H5392" t="s">
        <v>423</v>
      </c>
      <c r="I5392" t="s">
        <v>225</v>
      </c>
      <c r="J5392" t="s">
        <v>416</v>
      </c>
      <c r="K5392" t="s">
        <v>35</v>
      </c>
      <c r="M5392" t="s">
        <v>228</v>
      </c>
      <c r="N5392" t="s">
        <v>30</v>
      </c>
      <c r="O5392">
        <v>800</v>
      </c>
      <c r="P5392" t="s">
        <v>385</v>
      </c>
      <c r="Q5392"/>
      <c r="T5392" t="s">
        <v>386</v>
      </c>
    </row>
    <row r="5393" spans="2:20" hidden="1" x14ac:dyDescent="0.45">
      <c r="B5393" s="29" t="s">
        <v>33</v>
      </c>
      <c r="F5393" t="s">
        <v>381</v>
      </c>
      <c r="G5393" t="s">
        <v>382</v>
      </c>
      <c r="H5393" t="s">
        <v>412</v>
      </c>
      <c r="I5393" t="s">
        <v>225</v>
      </c>
      <c r="J5393" t="s">
        <v>409</v>
      </c>
      <c r="K5393" t="s">
        <v>399</v>
      </c>
      <c r="M5393" t="s">
        <v>228</v>
      </c>
      <c r="N5393" t="s">
        <v>33</v>
      </c>
      <c r="O5393">
        <v>59</v>
      </c>
      <c r="P5393" t="s">
        <v>385</v>
      </c>
      <c r="Q5393"/>
      <c r="T5393" t="s">
        <v>386</v>
      </c>
    </row>
    <row r="5394" spans="2:20" hidden="1" x14ac:dyDescent="0.45">
      <c r="B5394" s="29" t="s">
        <v>26</v>
      </c>
      <c r="F5394" t="s">
        <v>381</v>
      </c>
      <c r="G5394" t="s">
        <v>382</v>
      </c>
      <c r="H5394" t="s">
        <v>411</v>
      </c>
      <c r="I5394" t="s">
        <v>225</v>
      </c>
      <c r="J5394" t="s">
        <v>405</v>
      </c>
      <c r="K5394" t="s">
        <v>399</v>
      </c>
      <c r="M5394" t="s">
        <v>228</v>
      </c>
      <c r="N5394" t="s">
        <v>26</v>
      </c>
      <c r="P5394" t="s">
        <v>385</v>
      </c>
      <c r="Q5394"/>
      <c r="T5394" t="s">
        <v>386</v>
      </c>
    </row>
    <row r="5395" spans="2:20" hidden="1" x14ac:dyDescent="0.45">
      <c r="B5395" s="29" t="s">
        <v>32</v>
      </c>
      <c r="F5395" t="s">
        <v>381</v>
      </c>
      <c r="G5395" t="s">
        <v>382</v>
      </c>
      <c r="H5395" t="s">
        <v>412</v>
      </c>
      <c r="I5395" t="s">
        <v>225</v>
      </c>
      <c r="J5395" t="s">
        <v>409</v>
      </c>
      <c r="K5395" t="s">
        <v>399</v>
      </c>
      <c r="M5395" t="s">
        <v>228</v>
      </c>
      <c r="N5395" t="s">
        <v>32</v>
      </c>
      <c r="O5395">
        <v>468</v>
      </c>
      <c r="P5395" t="s">
        <v>385</v>
      </c>
      <c r="Q5395"/>
      <c r="T5395" t="s">
        <v>386</v>
      </c>
    </row>
    <row r="5396" spans="2:20" hidden="1" x14ac:dyDescent="0.45">
      <c r="F5396" t="s">
        <v>381</v>
      </c>
      <c r="G5396" t="s">
        <v>382</v>
      </c>
      <c r="H5396" t="s">
        <v>411</v>
      </c>
      <c r="I5396" t="s">
        <v>225</v>
      </c>
      <c r="J5396" t="s">
        <v>405</v>
      </c>
      <c r="K5396" t="s">
        <v>399</v>
      </c>
      <c r="M5396" t="s">
        <v>228</v>
      </c>
      <c r="N5396" t="s">
        <v>236</v>
      </c>
      <c r="P5396" t="s">
        <v>385</v>
      </c>
      <c r="Q5396"/>
      <c r="T5396" t="s">
        <v>386</v>
      </c>
    </row>
    <row r="5397" spans="2:20" hidden="1" x14ac:dyDescent="0.45">
      <c r="F5397" t="s">
        <v>381</v>
      </c>
      <c r="G5397" t="s">
        <v>382</v>
      </c>
      <c r="H5397" t="s">
        <v>412</v>
      </c>
      <c r="I5397" t="s">
        <v>225</v>
      </c>
      <c r="J5397" t="s">
        <v>409</v>
      </c>
      <c r="K5397" t="s">
        <v>399</v>
      </c>
      <c r="M5397" t="s">
        <v>228</v>
      </c>
      <c r="N5397" t="s">
        <v>400</v>
      </c>
      <c r="O5397">
        <v>4</v>
      </c>
      <c r="P5397" t="s">
        <v>385</v>
      </c>
      <c r="Q5397"/>
      <c r="T5397" t="s">
        <v>386</v>
      </c>
    </row>
    <row r="5398" spans="2:20" hidden="1" x14ac:dyDescent="0.45">
      <c r="B5398" s="29" t="s">
        <v>24</v>
      </c>
      <c r="F5398" t="s">
        <v>381</v>
      </c>
      <c r="G5398" t="s">
        <v>382</v>
      </c>
      <c r="H5398" t="s">
        <v>415</v>
      </c>
      <c r="I5398" t="s">
        <v>225</v>
      </c>
      <c r="J5398" t="s">
        <v>416</v>
      </c>
      <c r="K5398" t="s">
        <v>399</v>
      </c>
      <c r="M5398" t="s">
        <v>228</v>
      </c>
      <c r="N5398" t="s">
        <v>261</v>
      </c>
      <c r="O5398">
        <v>18469</v>
      </c>
      <c r="P5398" t="s">
        <v>385</v>
      </c>
      <c r="Q5398"/>
      <c r="T5398" t="s">
        <v>386</v>
      </c>
    </row>
    <row r="5399" spans="2:20" hidden="1" x14ac:dyDescent="0.45">
      <c r="B5399" s="29" t="s">
        <v>30</v>
      </c>
      <c r="F5399" t="s">
        <v>381</v>
      </c>
      <c r="G5399" t="s">
        <v>382</v>
      </c>
      <c r="H5399" t="s">
        <v>413</v>
      </c>
      <c r="I5399" t="s">
        <v>225</v>
      </c>
      <c r="J5399" t="s">
        <v>414</v>
      </c>
      <c r="K5399" t="s">
        <v>399</v>
      </c>
      <c r="M5399" t="s">
        <v>228</v>
      </c>
      <c r="N5399" t="s">
        <v>30</v>
      </c>
      <c r="O5399">
        <v>8</v>
      </c>
      <c r="P5399" t="s">
        <v>385</v>
      </c>
      <c r="Q5399"/>
      <c r="T5399" t="s">
        <v>386</v>
      </c>
    </row>
    <row r="5400" spans="2:20" hidden="1" x14ac:dyDescent="0.45">
      <c r="B5400" s="29" t="s">
        <v>24</v>
      </c>
      <c r="F5400" t="s">
        <v>381</v>
      </c>
      <c r="G5400" t="s">
        <v>382</v>
      </c>
      <c r="H5400" t="s">
        <v>417</v>
      </c>
      <c r="I5400" t="s">
        <v>225</v>
      </c>
      <c r="J5400" t="s">
        <v>418</v>
      </c>
      <c r="K5400" t="s">
        <v>399</v>
      </c>
      <c r="M5400" t="s">
        <v>228</v>
      </c>
      <c r="N5400" t="s">
        <v>261</v>
      </c>
      <c r="P5400" t="s">
        <v>385</v>
      </c>
      <c r="Q5400"/>
      <c r="T5400" t="s">
        <v>386</v>
      </c>
    </row>
    <row r="5401" spans="2:20" hidden="1" x14ac:dyDescent="0.45">
      <c r="B5401" s="29" t="s">
        <v>24</v>
      </c>
      <c r="F5401" t="s">
        <v>381</v>
      </c>
      <c r="G5401" t="s">
        <v>382</v>
      </c>
      <c r="H5401" t="s">
        <v>413</v>
      </c>
      <c r="I5401" t="s">
        <v>225</v>
      </c>
      <c r="J5401" t="s">
        <v>414</v>
      </c>
      <c r="K5401" t="s">
        <v>399</v>
      </c>
      <c r="M5401" t="s">
        <v>228</v>
      </c>
      <c r="N5401" t="s">
        <v>261</v>
      </c>
      <c r="O5401">
        <v>16126</v>
      </c>
      <c r="P5401" t="s">
        <v>385</v>
      </c>
      <c r="Q5401"/>
      <c r="T5401" t="s">
        <v>386</v>
      </c>
    </row>
    <row r="5402" spans="2:20" hidden="1" x14ac:dyDescent="0.45">
      <c r="B5402" s="29" t="s">
        <v>30</v>
      </c>
      <c r="F5402" t="s">
        <v>381</v>
      </c>
      <c r="G5402" t="s">
        <v>382</v>
      </c>
      <c r="H5402" t="s">
        <v>417</v>
      </c>
      <c r="I5402" t="s">
        <v>225</v>
      </c>
      <c r="J5402" t="s">
        <v>418</v>
      </c>
      <c r="K5402" t="s">
        <v>399</v>
      </c>
      <c r="M5402" t="s">
        <v>228</v>
      </c>
      <c r="N5402" t="s">
        <v>30</v>
      </c>
      <c r="P5402" t="s">
        <v>385</v>
      </c>
      <c r="Q5402"/>
      <c r="T5402" t="s">
        <v>386</v>
      </c>
    </row>
    <row r="5403" spans="2:20" hidden="1" x14ac:dyDescent="0.45">
      <c r="F5403" t="s">
        <v>381</v>
      </c>
      <c r="G5403" t="s">
        <v>382</v>
      </c>
      <c r="H5403" t="s">
        <v>413</v>
      </c>
      <c r="I5403" t="s">
        <v>225</v>
      </c>
      <c r="J5403" t="s">
        <v>414</v>
      </c>
      <c r="K5403" t="s">
        <v>399</v>
      </c>
      <c r="M5403" t="s">
        <v>228</v>
      </c>
      <c r="N5403" t="s">
        <v>236</v>
      </c>
      <c r="O5403">
        <v>159</v>
      </c>
      <c r="P5403" t="s">
        <v>385</v>
      </c>
      <c r="Q5403"/>
      <c r="T5403" t="s">
        <v>386</v>
      </c>
    </row>
    <row r="5404" spans="2:20" hidden="1" x14ac:dyDescent="0.45">
      <c r="F5404" t="s">
        <v>381</v>
      </c>
      <c r="G5404" t="s">
        <v>382</v>
      </c>
      <c r="H5404" t="s">
        <v>417</v>
      </c>
      <c r="I5404" t="s">
        <v>225</v>
      </c>
      <c r="J5404" t="s">
        <v>418</v>
      </c>
      <c r="K5404" t="s">
        <v>399</v>
      </c>
      <c r="M5404" t="s">
        <v>228</v>
      </c>
      <c r="N5404" t="s">
        <v>400</v>
      </c>
      <c r="P5404" t="s">
        <v>385</v>
      </c>
      <c r="Q5404"/>
      <c r="T5404" t="s">
        <v>386</v>
      </c>
    </row>
    <row r="5405" spans="2:20" hidden="1" x14ac:dyDescent="0.45">
      <c r="D5405" s="29" t="s">
        <v>53</v>
      </c>
      <c r="F5405" t="s">
        <v>381</v>
      </c>
      <c r="G5405" t="s">
        <v>382</v>
      </c>
      <c r="H5405" t="s">
        <v>421</v>
      </c>
      <c r="I5405" t="s">
        <v>225</v>
      </c>
      <c r="J5405" t="s">
        <v>409</v>
      </c>
      <c r="K5405" t="s">
        <v>35</v>
      </c>
      <c r="M5405" t="s">
        <v>228</v>
      </c>
      <c r="N5405" t="s">
        <v>400</v>
      </c>
      <c r="O5405">
        <v>8</v>
      </c>
      <c r="P5405" t="s">
        <v>385</v>
      </c>
      <c r="Q5405"/>
      <c r="T5405" t="s">
        <v>386</v>
      </c>
    </row>
    <row r="5406" spans="2:20" hidden="1" x14ac:dyDescent="0.45">
      <c r="B5406" s="29" t="s">
        <v>34</v>
      </c>
      <c r="D5406" s="29" t="s">
        <v>53</v>
      </c>
      <c r="F5406" t="s">
        <v>381</v>
      </c>
      <c r="G5406" t="s">
        <v>382</v>
      </c>
      <c r="H5406" t="s">
        <v>421</v>
      </c>
      <c r="I5406" t="s">
        <v>225</v>
      </c>
      <c r="J5406" t="s">
        <v>409</v>
      </c>
      <c r="K5406" t="s">
        <v>35</v>
      </c>
      <c r="M5406" t="s">
        <v>228</v>
      </c>
      <c r="N5406" t="s">
        <v>34</v>
      </c>
      <c r="O5406">
        <v>3160</v>
      </c>
      <c r="P5406" t="s">
        <v>387</v>
      </c>
      <c r="Q5406"/>
      <c r="T5406" t="s">
        <v>386</v>
      </c>
    </row>
    <row r="5407" spans="2:20" hidden="1" x14ac:dyDescent="0.45">
      <c r="B5407" s="29" t="s">
        <v>30</v>
      </c>
      <c r="D5407" s="29" t="s">
        <v>53</v>
      </c>
      <c r="F5407" t="s">
        <v>381</v>
      </c>
      <c r="G5407" t="s">
        <v>382</v>
      </c>
      <c r="H5407" t="s">
        <v>424</v>
      </c>
      <c r="I5407" t="s">
        <v>225</v>
      </c>
      <c r="J5407" t="s">
        <v>414</v>
      </c>
      <c r="K5407" t="s">
        <v>35</v>
      </c>
      <c r="M5407" t="s">
        <v>228</v>
      </c>
      <c r="N5407" t="s">
        <v>30</v>
      </c>
      <c r="O5407">
        <v>825</v>
      </c>
      <c r="P5407" t="s">
        <v>385</v>
      </c>
      <c r="Q5407"/>
      <c r="T5407" t="s">
        <v>386</v>
      </c>
    </row>
    <row r="5408" spans="2:20" hidden="1" x14ac:dyDescent="0.45">
      <c r="B5408" s="29" t="s">
        <v>27</v>
      </c>
      <c r="D5408" s="29" t="s">
        <v>53</v>
      </c>
      <c r="F5408" t="s">
        <v>381</v>
      </c>
      <c r="G5408" t="s">
        <v>382</v>
      </c>
      <c r="H5408" t="s">
        <v>423</v>
      </c>
      <c r="I5408" t="s">
        <v>225</v>
      </c>
      <c r="J5408" t="s">
        <v>416</v>
      </c>
      <c r="K5408" t="s">
        <v>35</v>
      </c>
      <c r="M5408" t="s">
        <v>228</v>
      </c>
      <c r="N5408" t="s">
        <v>27</v>
      </c>
      <c r="O5408">
        <v>1005</v>
      </c>
      <c r="P5408" t="s">
        <v>385</v>
      </c>
      <c r="Q5408"/>
      <c r="T5408" t="s">
        <v>386</v>
      </c>
    </row>
    <row r="5409" spans="2:20" hidden="1" x14ac:dyDescent="0.45">
      <c r="B5409" s="29" t="s">
        <v>34</v>
      </c>
      <c r="D5409" s="29" t="s">
        <v>53</v>
      </c>
      <c r="F5409" t="s">
        <v>381</v>
      </c>
      <c r="G5409" t="s">
        <v>382</v>
      </c>
      <c r="H5409" t="s">
        <v>423</v>
      </c>
      <c r="I5409" t="s">
        <v>225</v>
      </c>
      <c r="J5409" t="s">
        <v>416</v>
      </c>
      <c r="K5409" t="s">
        <v>35</v>
      </c>
      <c r="M5409" t="s">
        <v>228</v>
      </c>
      <c r="N5409" t="s">
        <v>34</v>
      </c>
      <c r="O5409">
        <v>3160</v>
      </c>
      <c r="P5409" t="s">
        <v>387</v>
      </c>
      <c r="Q5409"/>
      <c r="T5409" t="s">
        <v>386</v>
      </c>
    </row>
    <row r="5410" spans="2:20" hidden="1" x14ac:dyDescent="0.45">
      <c r="B5410" s="29" t="s">
        <v>26</v>
      </c>
      <c r="D5410" s="29" t="s">
        <v>53</v>
      </c>
      <c r="F5410" t="s">
        <v>381</v>
      </c>
      <c r="G5410" t="s">
        <v>382</v>
      </c>
      <c r="H5410" t="s">
        <v>425</v>
      </c>
      <c r="I5410" t="s">
        <v>225</v>
      </c>
      <c r="J5410" t="s">
        <v>418</v>
      </c>
      <c r="K5410" t="s">
        <v>35</v>
      </c>
      <c r="M5410" t="s">
        <v>228</v>
      </c>
      <c r="N5410" t="s">
        <v>26</v>
      </c>
      <c r="O5410">
        <v>15653</v>
      </c>
      <c r="P5410" t="s">
        <v>385</v>
      </c>
      <c r="Q5410"/>
      <c r="T5410" t="s">
        <v>386</v>
      </c>
    </row>
    <row r="5411" spans="2:20" hidden="1" x14ac:dyDescent="0.45">
      <c r="B5411" s="29" t="s">
        <v>30</v>
      </c>
      <c r="D5411" s="29" t="s">
        <v>53</v>
      </c>
      <c r="F5411" t="s">
        <v>381</v>
      </c>
      <c r="G5411" t="s">
        <v>382</v>
      </c>
      <c r="H5411" t="s">
        <v>420</v>
      </c>
      <c r="I5411" t="s">
        <v>225</v>
      </c>
      <c r="J5411" t="s">
        <v>407</v>
      </c>
      <c r="K5411" t="s">
        <v>35</v>
      </c>
      <c r="M5411" t="s">
        <v>228</v>
      </c>
      <c r="N5411" t="s">
        <v>30</v>
      </c>
      <c r="O5411">
        <v>78</v>
      </c>
      <c r="P5411" t="s">
        <v>385</v>
      </c>
      <c r="Q5411"/>
      <c r="T5411" t="s">
        <v>386</v>
      </c>
    </row>
    <row r="5412" spans="2:20" hidden="1" x14ac:dyDescent="0.45">
      <c r="B5412" s="29" t="s">
        <v>26</v>
      </c>
      <c r="D5412" s="29" t="s">
        <v>53</v>
      </c>
      <c r="F5412" t="s">
        <v>381</v>
      </c>
      <c r="G5412" t="s">
        <v>382</v>
      </c>
      <c r="H5412" t="s">
        <v>424</v>
      </c>
      <c r="I5412" t="s">
        <v>225</v>
      </c>
      <c r="J5412" t="s">
        <v>414</v>
      </c>
      <c r="K5412" t="s">
        <v>35</v>
      </c>
      <c r="M5412" t="s">
        <v>228</v>
      </c>
      <c r="N5412" t="s">
        <v>26</v>
      </c>
      <c r="O5412">
        <v>22101</v>
      </c>
      <c r="P5412" t="s">
        <v>385</v>
      </c>
      <c r="Q5412"/>
      <c r="T5412" t="s">
        <v>386</v>
      </c>
    </row>
    <row r="5413" spans="2:20" hidden="1" x14ac:dyDescent="0.45">
      <c r="B5413" s="29" t="s">
        <v>33</v>
      </c>
      <c r="D5413" s="29" t="s">
        <v>53</v>
      </c>
      <c r="F5413" t="s">
        <v>381</v>
      </c>
      <c r="G5413" t="s">
        <v>382</v>
      </c>
      <c r="H5413" t="s">
        <v>425</v>
      </c>
      <c r="I5413" t="s">
        <v>225</v>
      </c>
      <c r="J5413" t="s">
        <v>418</v>
      </c>
      <c r="K5413" t="s">
        <v>35</v>
      </c>
      <c r="M5413" t="s">
        <v>228</v>
      </c>
      <c r="N5413" t="s">
        <v>33</v>
      </c>
      <c r="O5413">
        <v>136</v>
      </c>
      <c r="P5413" t="s">
        <v>385</v>
      </c>
      <c r="Q5413"/>
      <c r="T5413" t="s">
        <v>386</v>
      </c>
    </row>
    <row r="5414" spans="2:20" hidden="1" x14ac:dyDescent="0.45">
      <c r="F5414" t="s">
        <v>381</v>
      </c>
      <c r="G5414" t="s">
        <v>382</v>
      </c>
      <c r="H5414" t="s">
        <v>426</v>
      </c>
      <c r="I5414" t="s">
        <v>225</v>
      </c>
      <c r="J5414" t="s">
        <v>416</v>
      </c>
      <c r="K5414" t="s">
        <v>391</v>
      </c>
      <c r="M5414" t="s">
        <v>228</v>
      </c>
      <c r="N5414" t="s">
        <v>236</v>
      </c>
      <c r="O5414">
        <v>3683</v>
      </c>
      <c r="P5414" t="s">
        <v>385</v>
      </c>
      <c r="Q5414"/>
      <c r="T5414" t="s">
        <v>386</v>
      </c>
    </row>
    <row r="5415" spans="2:20" hidden="1" x14ac:dyDescent="0.45">
      <c r="B5415" s="29" t="s">
        <v>30</v>
      </c>
      <c r="F5415" t="s">
        <v>381</v>
      </c>
      <c r="G5415" t="s">
        <v>382</v>
      </c>
      <c r="H5415" t="s">
        <v>426</v>
      </c>
      <c r="I5415" t="s">
        <v>225</v>
      </c>
      <c r="J5415" t="s">
        <v>416</v>
      </c>
      <c r="K5415" t="s">
        <v>391</v>
      </c>
      <c r="M5415" t="s">
        <v>228</v>
      </c>
      <c r="N5415" t="s">
        <v>30</v>
      </c>
      <c r="O5415">
        <v>184</v>
      </c>
      <c r="P5415" t="s">
        <v>385</v>
      </c>
      <c r="Q5415"/>
      <c r="T5415" t="s">
        <v>386</v>
      </c>
    </row>
    <row r="5416" spans="2:20" hidden="1" x14ac:dyDescent="0.45">
      <c r="B5416" s="29" t="s">
        <v>24</v>
      </c>
      <c r="F5416" t="s">
        <v>381</v>
      </c>
      <c r="G5416" t="s">
        <v>382</v>
      </c>
      <c r="H5416" t="s">
        <v>426</v>
      </c>
      <c r="I5416" t="s">
        <v>225</v>
      </c>
      <c r="J5416" t="s">
        <v>416</v>
      </c>
      <c r="K5416" t="s">
        <v>391</v>
      </c>
      <c r="M5416" t="s">
        <v>228</v>
      </c>
      <c r="N5416" t="s">
        <v>261</v>
      </c>
      <c r="O5416">
        <v>225579</v>
      </c>
      <c r="P5416" t="s">
        <v>385</v>
      </c>
      <c r="Q5416"/>
      <c r="T5416" t="s">
        <v>386</v>
      </c>
    </row>
    <row r="5417" spans="2:20" hidden="1" x14ac:dyDescent="0.45">
      <c r="B5417" s="29" t="s">
        <v>25</v>
      </c>
      <c r="F5417" t="s">
        <v>381</v>
      </c>
      <c r="G5417" t="s">
        <v>382</v>
      </c>
      <c r="H5417" t="s">
        <v>426</v>
      </c>
      <c r="I5417" t="s">
        <v>225</v>
      </c>
      <c r="J5417" t="s">
        <v>416</v>
      </c>
      <c r="K5417" t="s">
        <v>391</v>
      </c>
      <c r="M5417" t="s">
        <v>228</v>
      </c>
      <c r="N5417" t="s">
        <v>25</v>
      </c>
      <c r="O5417">
        <v>620519</v>
      </c>
      <c r="P5417" t="s">
        <v>385</v>
      </c>
      <c r="Q5417"/>
      <c r="T5417" t="s">
        <v>386</v>
      </c>
    </row>
    <row r="5418" spans="2:20" hidden="1" x14ac:dyDescent="0.45">
      <c r="B5418" s="29" t="s">
        <v>34</v>
      </c>
      <c r="F5418" t="s">
        <v>381</v>
      </c>
      <c r="G5418" t="s">
        <v>382</v>
      </c>
      <c r="H5418" t="s">
        <v>422</v>
      </c>
      <c r="I5418" t="s">
        <v>225</v>
      </c>
      <c r="J5418" t="s">
        <v>418</v>
      </c>
      <c r="K5418" t="s">
        <v>391</v>
      </c>
      <c r="M5418" t="s">
        <v>228</v>
      </c>
      <c r="N5418" t="s">
        <v>34</v>
      </c>
      <c r="P5418" t="s">
        <v>387</v>
      </c>
      <c r="Q5418"/>
      <c r="T5418" t="s">
        <v>386</v>
      </c>
    </row>
    <row r="5419" spans="2:20" hidden="1" x14ac:dyDescent="0.45">
      <c r="F5419" t="s">
        <v>381</v>
      </c>
      <c r="G5419" t="s">
        <v>382</v>
      </c>
      <c r="H5419" t="s">
        <v>427</v>
      </c>
      <c r="I5419" t="s">
        <v>225</v>
      </c>
      <c r="J5419" t="s">
        <v>414</v>
      </c>
      <c r="K5419" t="s">
        <v>391</v>
      </c>
      <c r="M5419" t="s">
        <v>228</v>
      </c>
      <c r="N5419" t="s">
        <v>236</v>
      </c>
      <c r="O5419">
        <v>4299</v>
      </c>
      <c r="P5419" t="s">
        <v>385</v>
      </c>
      <c r="Q5419"/>
      <c r="T5419" t="s">
        <v>386</v>
      </c>
    </row>
    <row r="5420" spans="2:20" hidden="1" x14ac:dyDescent="0.45">
      <c r="B5420" s="29" t="s">
        <v>43</v>
      </c>
      <c r="F5420" t="s">
        <v>381</v>
      </c>
      <c r="G5420" t="s">
        <v>382</v>
      </c>
      <c r="H5420" t="s">
        <v>427</v>
      </c>
      <c r="I5420" t="s">
        <v>225</v>
      </c>
      <c r="J5420" t="s">
        <v>414</v>
      </c>
      <c r="K5420" t="s">
        <v>391</v>
      </c>
      <c r="M5420" t="s">
        <v>228</v>
      </c>
      <c r="N5420" t="s">
        <v>28</v>
      </c>
      <c r="O5420">
        <v>4299</v>
      </c>
      <c r="P5420" t="s">
        <v>385</v>
      </c>
      <c r="Q5420"/>
      <c r="T5420" t="s">
        <v>386</v>
      </c>
    </row>
    <row r="5421" spans="2:20" hidden="1" x14ac:dyDescent="0.45">
      <c r="F5421" t="s">
        <v>381</v>
      </c>
      <c r="G5421" t="s">
        <v>382</v>
      </c>
      <c r="H5421" t="s">
        <v>422</v>
      </c>
      <c r="I5421" t="s">
        <v>225</v>
      </c>
      <c r="J5421" t="s">
        <v>418</v>
      </c>
      <c r="K5421" t="s">
        <v>391</v>
      </c>
      <c r="M5421" t="s">
        <v>228</v>
      </c>
      <c r="N5421" t="s">
        <v>400</v>
      </c>
      <c r="P5421" t="s">
        <v>385</v>
      </c>
      <c r="Q5421"/>
      <c r="T5421" t="s">
        <v>386</v>
      </c>
    </row>
    <row r="5422" spans="2:20" hidden="1" x14ac:dyDescent="0.45">
      <c r="B5422" s="29" t="s">
        <v>24</v>
      </c>
      <c r="F5422" t="s">
        <v>381</v>
      </c>
      <c r="G5422" t="s">
        <v>382</v>
      </c>
      <c r="H5422" t="s">
        <v>429</v>
      </c>
      <c r="I5422" t="s">
        <v>225</v>
      </c>
      <c r="J5422" t="s">
        <v>395</v>
      </c>
      <c r="K5422" t="s">
        <v>391</v>
      </c>
      <c r="M5422" t="s">
        <v>228</v>
      </c>
      <c r="N5422" t="s">
        <v>261</v>
      </c>
      <c r="O5422">
        <v>258562</v>
      </c>
      <c r="P5422" t="s">
        <v>385</v>
      </c>
      <c r="Q5422"/>
      <c r="T5422" t="s">
        <v>386</v>
      </c>
    </row>
    <row r="5423" spans="2:20" hidden="1" x14ac:dyDescent="0.45">
      <c r="B5423" s="29" t="s">
        <v>32</v>
      </c>
      <c r="F5423" t="s">
        <v>381</v>
      </c>
      <c r="G5423" t="s">
        <v>382</v>
      </c>
      <c r="H5423" t="s">
        <v>429</v>
      </c>
      <c r="I5423" t="s">
        <v>225</v>
      </c>
      <c r="J5423" t="s">
        <v>395</v>
      </c>
      <c r="K5423" t="s">
        <v>391</v>
      </c>
      <c r="M5423" t="s">
        <v>228</v>
      </c>
      <c r="N5423" t="s">
        <v>32</v>
      </c>
      <c r="O5423">
        <v>19462</v>
      </c>
      <c r="P5423" t="s">
        <v>385</v>
      </c>
      <c r="Q5423"/>
      <c r="T5423" t="s">
        <v>386</v>
      </c>
    </row>
    <row r="5424" spans="2:20" hidden="1" x14ac:dyDescent="0.45">
      <c r="B5424" s="29" t="s">
        <v>26</v>
      </c>
      <c r="F5424" t="s">
        <v>381</v>
      </c>
      <c r="G5424" t="s">
        <v>382</v>
      </c>
      <c r="H5424" t="s">
        <v>428</v>
      </c>
      <c r="I5424" t="s">
        <v>225</v>
      </c>
      <c r="J5424" t="s">
        <v>384</v>
      </c>
      <c r="K5424" t="s">
        <v>391</v>
      </c>
      <c r="M5424" t="s">
        <v>228</v>
      </c>
      <c r="N5424" t="s">
        <v>26</v>
      </c>
      <c r="O5424">
        <v>1050</v>
      </c>
      <c r="P5424" t="s">
        <v>385</v>
      </c>
      <c r="Q5424"/>
      <c r="T5424" t="s">
        <v>386</v>
      </c>
    </row>
    <row r="5425" spans="2:20" hidden="1" x14ac:dyDescent="0.45">
      <c r="B5425" s="29" t="s">
        <v>24</v>
      </c>
      <c r="F5425" t="s">
        <v>381</v>
      </c>
      <c r="G5425" t="s">
        <v>382</v>
      </c>
      <c r="H5425" t="s">
        <v>428</v>
      </c>
      <c r="I5425" t="s">
        <v>225</v>
      </c>
      <c r="J5425" t="s">
        <v>384</v>
      </c>
      <c r="K5425" t="s">
        <v>391</v>
      </c>
      <c r="M5425" t="s">
        <v>228</v>
      </c>
      <c r="N5425" t="s">
        <v>261</v>
      </c>
      <c r="O5425">
        <v>298703</v>
      </c>
      <c r="P5425" t="s">
        <v>385</v>
      </c>
      <c r="Q5425"/>
      <c r="T5425" t="s">
        <v>386</v>
      </c>
    </row>
    <row r="5426" spans="2:20" hidden="1" x14ac:dyDescent="0.45">
      <c r="B5426" s="29" t="s">
        <v>43</v>
      </c>
      <c r="F5426" t="s">
        <v>381</v>
      </c>
      <c r="G5426" t="s">
        <v>382</v>
      </c>
      <c r="H5426" t="s">
        <v>430</v>
      </c>
      <c r="I5426" t="s">
        <v>225</v>
      </c>
      <c r="J5426" t="s">
        <v>393</v>
      </c>
      <c r="K5426" t="s">
        <v>391</v>
      </c>
      <c r="M5426" t="s">
        <v>228</v>
      </c>
      <c r="N5426" t="s">
        <v>28</v>
      </c>
      <c r="O5426">
        <v>3869</v>
      </c>
      <c r="P5426" t="s">
        <v>385</v>
      </c>
      <c r="Q5426"/>
      <c r="T5426" t="s">
        <v>386</v>
      </c>
    </row>
    <row r="5427" spans="2:20" hidden="1" x14ac:dyDescent="0.45">
      <c r="F5427" t="s">
        <v>381</v>
      </c>
      <c r="G5427" t="s">
        <v>382</v>
      </c>
      <c r="H5427" t="s">
        <v>430</v>
      </c>
      <c r="I5427" t="s">
        <v>225</v>
      </c>
      <c r="J5427" t="s">
        <v>393</v>
      </c>
      <c r="K5427" t="s">
        <v>391</v>
      </c>
      <c r="M5427" t="s">
        <v>228</v>
      </c>
      <c r="N5427" t="s">
        <v>400</v>
      </c>
      <c r="O5427">
        <v>3</v>
      </c>
      <c r="P5427" t="s">
        <v>385</v>
      </c>
      <c r="Q5427"/>
      <c r="T5427" t="s">
        <v>386</v>
      </c>
    </row>
    <row r="5428" spans="2:20" hidden="1" x14ac:dyDescent="0.45">
      <c r="B5428" s="29" t="s">
        <v>30</v>
      </c>
      <c r="F5428" t="s">
        <v>381</v>
      </c>
      <c r="G5428" t="s">
        <v>382</v>
      </c>
      <c r="H5428" t="s">
        <v>430</v>
      </c>
      <c r="I5428" t="s">
        <v>225</v>
      </c>
      <c r="J5428" t="s">
        <v>393</v>
      </c>
      <c r="K5428" t="s">
        <v>391</v>
      </c>
      <c r="M5428" t="s">
        <v>228</v>
      </c>
      <c r="N5428" t="s">
        <v>30</v>
      </c>
      <c r="O5428">
        <v>193</v>
      </c>
      <c r="P5428" t="s">
        <v>385</v>
      </c>
      <c r="Q5428"/>
      <c r="T5428" t="s">
        <v>386</v>
      </c>
    </row>
    <row r="5429" spans="2:20" hidden="1" x14ac:dyDescent="0.45">
      <c r="B5429" s="29" t="s">
        <v>27</v>
      </c>
      <c r="F5429" t="s">
        <v>381</v>
      </c>
      <c r="G5429" t="s">
        <v>382</v>
      </c>
      <c r="H5429" t="s">
        <v>429</v>
      </c>
      <c r="I5429" t="s">
        <v>225</v>
      </c>
      <c r="J5429" t="s">
        <v>395</v>
      </c>
      <c r="K5429" t="s">
        <v>391</v>
      </c>
      <c r="M5429" t="s">
        <v>228</v>
      </c>
      <c r="N5429" t="s">
        <v>27</v>
      </c>
      <c r="O5429">
        <v>4786</v>
      </c>
      <c r="P5429" t="s">
        <v>385</v>
      </c>
      <c r="Q5429"/>
      <c r="T5429" t="s">
        <v>386</v>
      </c>
    </row>
    <row r="5430" spans="2:20" hidden="1" x14ac:dyDescent="0.45">
      <c r="B5430" s="29" t="s">
        <v>30</v>
      </c>
      <c r="C5430" s="29" t="s">
        <v>3124</v>
      </c>
      <c r="F5430" t="s">
        <v>431</v>
      </c>
      <c r="G5430" t="s">
        <v>432</v>
      </c>
      <c r="H5430" t="s">
        <v>289</v>
      </c>
      <c r="I5430" t="s">
        <v>275</v>
      </c>
      <c r="J5430" t="s">
        <v>228</v>
      </c>
      <c r="K5430" t="s">
        <v>232</v>
      </c>
      <c r="M5430" t="s">
        <v>228</v>
      </c>
      <c r="N5430" t="s">
        <v>30</v>
      </c>
      <c r="O5430">
        <v>4</v>
      </c>
      <c r="P5430" t="s">
        <v>229</v>
      </c>
      <c r="Q5430"/>
      <c r="R5430">
        <v>2.1</v>
      </c>
      <c r="S5430">
        <v>7</v>
      </c>
      <c r="T5430" t="s">
        <v>241</v>
      </c>
    </row>
    <row r="5431" spans="2:20" hidden="1" x14ac:dyDescent="0.45">
      <c r="B5431" s="29" t="s">
        <v>27</v>
      </c>
      <c r="C5431" s="29" t="s">
        <v>3124</v>
      </c>
      <c r="F5431" t="s">
        <v>431</v>
      </c>
      <c r="G5431" t="s">
        <v>432</v>
      </c>
      <c r="H5431" t="s">
        <v>289</v>
      </c>
      <c r="I5431" t="s">
        <v>275</v>
      </c>
      <c r="J5431" t="s">
        <v>228</v>
      </c>
      <c r="K5431" t="s">
        <v>232</v>
      </c>
      <c r="M5431" t="s">
        <v>228</v>
      </c>
      <c r="N5431" t="s">
        <v>27</v>
      </c>
      <c r="O5431">
        <v>0.78</v>
      </c>
      <c r="P5431" t="s">
        <v>237</v>
      </c>
      <c r="Q5431"/>
      <c r="R5431">
        <v>0.47</v>
      </c>
      <c r="S5431">
        <v>1.0900000000000001</v>
      </c>
      <c r="T5431" t="s">
        <v>241</v>
      </c>
    </row>
    <row r="5432" spans="2:20" hidden="1" x14ac:dyDescent="0.45">
      <c r="C5432" s="29" t="s">
        <v>3124</v>
      </c>
      <c r="F5432" t="s">
        <v>431</v>
      </c>
      <c r="G5432" t="s">
        <v>432</v>
      </c>
      <c r="H5432" t="s">
        <v>289</v>
      </c>
      <c r="I5432" t="s">
        <v>275</v>
      </c>
      <c r="J5432" t="s">
        <v>228</v>
      </c>
      <c r="K5432" t="s">
        <v>232</v>
      </c>
      <c r="M5432" t="s">
        <v>228</v>
      </c>
      <c r="N5432" t="s">
        <v>262</v>
      </c>
      <c r="O5432">
        <v>0.54</v>
      </c>
      <c r="P5432" t="s">
        <v>234</v>
      </c>
      <c r="Q5432"/>
      <c r="R5432">
        <v>0.26</v>
      </c>
      <c r="S5432">
        <v>1</v>
      </c>
      <c r="T5432" t="s">
        <v>241</v>
      </c>
    </row>
    <row r="5433" spans="2:20" hidden="1" x14ac:dyDescent="0.45">
      <c r="C5433" s="29" t="s">
        <v>3124</v>
      </c>
      <c r="F5433" t="s">
        <v>431</v>
      </c>
      <c r="G5433" t="s">
        <v>432</v>
      </c>
      <c r="H5433" t="s">
        <v>289</v>
      </c>
      <c r="I5433" t="s">
        <v>275</v>
      </c>
      <c r="J5433" t="s">
        <v>228</v>
      </c>
      <c r="K5433" t="s">
        <v>232</v>
      </c>
      <c r="M5433" t="s">
        <v>228</v>
      </c>
      <c r="N5433" t="s">
        <v>233</v>
      </c>
      <c r="O5433">
        <v>0.1</v>
      </c>
      <c r="P5433" t="s">
        <v>234</v>
      </c>
      <c r="Q5433"/>
      <c r="R5433">
        <v>0.05</v>
      </c>
      <c r="S5433">
        <v>0.19</v>
      </c>
      <c r="T5433" t="s">
        <v>241</v>
      </c>
    </row>
    <row r="5434" spans="2:20" hidden="1" x14ac:dyDescent="0.45">
      <c r="C5434" s="29" t="s">
        <v>3124</v>
      </c>
      <c r="F5434" t="s">
        <v>431</v>
      </c>
      <c r="G5434" t="s">
        <v>432</v>
      </c>
      <c r="H5434" t="s">
        <v>289</v>
      </c>
      <c r="I5434" t="s">
        <v>275</v>
      </c>
      <c r="J5434" t="s">
        <v>228</v>
      </c>
      <c r="K5434" t="s">
        <v>232</v>
      </c>
      <c r="M5434" t="s">
        <v>228</v>
      </c>
      <c r="N5434" t="s">
        <v>272</v>
      </c>
      <c r="O5434">
        <v>1.08</v>
      </c>
      <c r="P5434" t="s">
        <v>257</v>
      </c>
      <c r="Q5434"/>
      <c r="R5434">
        <v>0.3</v>
      </c>
      <c r="S5434">
        <v>2.9</v>
      </c>
      <c r="T5434" t="s">
        <v>241</v>
      </c>
    </row>
    <row r="5435" spans="2:20" hidden="1" x14ac:dyDescent="0.45">
      <c r="C5435" s="29" t="s">
        <v>3124</v>
      </c>
      <c r="F5435" t="s">
        <v>431</v>
      </c>
      <c r="G5435" t="s">
        <v>432</v>
      </c>
      <c r="H5435" t="s">
        <v>277</v>
      </c>
      <c r="I5435" t="s">
        <v>275</v>
      </c>
      <c r="J5435" t="s">
        <v>228</v>
      </c>
      <c r="K5435" t="s">
        <v>38</v>
      </c>
      <c r="M5435" t="s">
        <v>228</v>
      </c>
      <c r="N5435" t="s">
        <v>264</v>
      </c>
      <c r="O5435">
        <v>10</v>
      </c>
      <c r="P5435" t="s">
        <v>234</v>
      </c>
      <c r="Q5435"/>
      <c r="R5435">
        <v>5</v>
      </c>
      <c r="S5435">
        <v>20</v>
      </c>
      <c r="T5435" t="s">
        <v>348</v>
      </c>
    </row>
    <row r="5436" spans="2:20" hidden="1" x14ac:dyDescent="0.45">
      <c r="C5436" s="29" t="s">
        <v>3124</v>
      </c>
      <c r="F5436" t="s">
        <v>431</v>
      </c>
      <c r="G5436" t="s">
        <v>432</v>
      </c>
      <c r="H5436" t="s">
        <v>277</v>
      </c>
      <c r="I5436" t="s">
        <v>275</v>
      </c>
      <c r="J5436" t="s">
        <v>228</v>
      </c>
      <c r="K5436" t="s">
        <v>38</v>
      </c>
      <c r="M5436" t="s">
        <v>228</v>
      </c>
      <c r="N5436" t="s">
        <v>267</v>
      </c>
      <c r="O5436">
        <v>512</v>
      </c>
      <c r="P5436" t="s">
        <v>234</v>
      </c>
      <c r="Q5436"/>
      <c r="R5436">
        <v>80</v>
      </c>
      <c r="S5436">
        <v>1300</v>
      </c>
      <c r="T5436" t="s">
        <v>1923</v>
      </c>
    </row>
    <row r="5437" spans="2:20" hidden="1" x14ac:dyDescent="0.45">
      <c r="C5437" s="29" t="s">
        <v>3076</v>
      </c>
      <c r="F5437" t="s">
        <v>431</v>
      </c>
      <c r="G5437" t="s">
        <v>432</v>
      </c>
      <c r="H5437" t="s">
        <v>434</v>
      </c>
      <c r="I5437" t="s">
        <v>225</v>
      </c>
      <c r="J5437" t="s">
        <v>435</v>
      </c>
      <c r="K5437" t="s">
        <v>436</v>
      </c>
      <c r="M5437" t="s">
        <v>228</v>
      </c>
      <c r="N5437" t="s">
        <v>259</v>
      </c>
      <c r="O5437">
        <v>4.5999999999999996</v>
      </c>
      <c r="P5437" t="s">
        <v>447</v>
      </c>
      <c r="Q5437"/>
      <c r="R5437">
        <v>2.2999999999999998</v>
      </c>
      <c r="S5437">
        <v>9.1999999999999993</v>
      </c>
      <c r="T5437" t="s">
        <v>2377</v>
      </c>
    </row>
    <row r="5438" spans="2:20" hidden="1" x14ac:dyDescent="0.45">
      <c r="B5438" s="29" t="s">
        <v>29</v>
      </c>
      <c r="C5438" s="29" t="s">
        <v>3124</v>
      </c>
      <c r="F5438" t="s">
        <v>431</v>
      </c>
      <c r="G5438" t="s">
        <v>432</v>
      </c>
      <c r="H5438" t="s">
        <v>289</v>
      </c>
      <c r="I5438" t="s">
        <v>275</v>
      </c>
      <c r="J5438" t="s">
        <v>228</v>
      </c>
      <c r="K5438" t="s">
        <v>232</v>
      </c>
      <c r="M5438" t="s">
        <v>228</v>
      </c>
      <c r="N5438" t="s">
        <v>29</v>
      </c>
      <c r="O5438">
        <v>0.67</v>
      </c>
      <c r="P5438" t="s">
        <v>237</v>
      </c>
      <c r="Q5438"/>
      <c r="R5438">
        <v>0.4</v>
      </c>
      <c r="S5438">
        <v>0.94</v>
      </c>
      <c r="T5438" t="s">
        <v>241</v>
      </c>
    </row>
    <row r="5439" spans="2:20" hidden="1" x14ac:dyDescent="0.45">
      <c r="C5439" s="29" t="s">
        <v>3124</v>
      </c>
      <c r="F5439" t="s">
        <v>431</v>
      </c>
      <c r="G5439" t="s">
        <v>432</v>
      </c>
      <c r="H5439" t="s">
        <v>277</v>
      </c>
      <c r="I5439" t="s">
        <v>275</v>
      </c>
      <c r="J5439" t="s">
        <v>228</v>
      </c>
      <c r="K5439" t="s">
        <v>38</v>
      </c>
      <c r="M5439" t="s">
        <v>228</v>
      </c>
      <c r="N5439" t="s">
        <v>291</v>
      </c>
      <c r="O5439">
        <v>0.06</v>
      </c>
      <c r="P5439" t="s">
        <v>234</v>
      </c>
      <c r="Q5439"/>
      <c r="R5439">
        <v>1.2E-2</v>
      </c>
      <c r="S5439">
        <v>0.3</v>
      </c>
      <c r="T5439" t="s">
        <v>349</v>
      </c>
    </row>
    <row r="5440" spans="2:20" hidden="1" x14ac:dyDescent="0.45">
      <c r="C5440" s="29" t="s">
        <v>3124</v>
      </c>
      <c r="F5440" t="s">
        <v>431</v>
      </c>
      <c r="G5440" t="s">
        <v>432</v>
      </c>
      <c r="H5440" t="s">
        <v>281</v>
      </c>
      <c r="I5440" t="s">
        <v>275</v>
      </c>
      <c r="J5440" t="s">
        <v>228</v>
      </c>
      <c r="K5440" t="s">
        <v>342</v>
      </c>
      <c r="M5440" t="s">
        <v>228</v>
      </c>
      <c r="N5440" t="s">
        <v>264</v>
      </c>
      <c r="O5440">
        <v>1.9</v>
      </c>
      <c r="P5440" t="s">
        <v>234</v>
      </c>
      <c r="Q5440"/>
      <c r="R5440">
        <v>0.2</v>
      </c>
      <c r="S5440">
        <v>1.9</v>
      </c>
      <c r="T5440" t="s">
        <v>241</v>
      </c>
    </row>
    <row r="5441" spans="2:20" hidden="1" x14ac:dyDescent="0.45">
      <c r="C5441" s="29" t="s">
        <v>3124</v>
      </c>
      <c r="F5441" t="s">
        <v>431</v>
      </c>
      <c r="G5441" t="s">
        <v>432</v>
      </c>
      <c r="H5441" t="s">
        <v>277</v>
      </c>
      <c r="I5441" t="s">
        <v>275</v>
      </c>
      <c r="J5441" t="s">
        <v>228</v>
      </c>
      <c r="K5441" t="s">
        <v>38</v>
      </c>
      <c r="M5441" t="s">
        <v>228</v>
      </c>
      <c r="N5441" t="s">
        <v>236</v>
      </c>
      <c r="O5441">
        <v>150</v>
      </c>
      <c r="P5441" t="s">
        <v>237</v>
      </c>
      <c r="Q5441"/>
      <c r="R5441">
        <v>75</v>
      </c>
      <c r="S5441">
        <v>300</v>
      </c>
      <c r="T5441" t="s">
        <v>361</v>
      </c>
    </row>
    <row r="5442" spans="2:20" hidden="1" x14ac:dyDescent="0.45">
      <c r="B5442" s="29" t="s">
        <v>26</v>
      </c>
      <c r="C5442" s="29" t="s">
        <v>3124</v>
      </c>
      <c r="F5442" t="s">
        <v>431</v>
      </c>
      <c r="G5442" t="s">
        <v>432</v>
      </c>
      <c r="H5442" t="s">
        <v>1237</v>
      </c>
      <c r="I5442" t="s">
        <v>225</v>
      </c>
      <c r="J5442" t="s">
        <v>2378</v>
      </c>
      <c r="K5442" t="s">
        <v>445</v>
      </c>
      <c r="M5442" t="s">
        <v>228</v>
      </c>
      <c r="N5442" t="s">
        <v>26</v>
      </c>
      <c r="O5442">
        <v>1060</v>
      </c>
      <c r="P5442" t="s">
        <v>356</v>
      </c>
      <c r="Q5442"/>
      <c r="R5442">
        <v>800</v>
      </c>
      <c r="S5442">
        <v>1400</v>
      </c>
      <c r="T5442" t="s">
        <v>2379</v>
      </c>
    </row>
    <row r="5443" spans="2:20" hidden="1" x14ac:dyDescent="0.45">
      <c r="B5443" s="29" t="s">
        <v>24</v>
      </c>
      <c r="C5443" s="29" t="s">
        <v>3124</v>
      </c>
      <c r="F5443" t="s">
        <v>431</v>
      </c>
      <c r="G5443" t="s">
        <v>432</v>
      </c>
      <c r="H5443" t="s">
        <v>286</v>
      </c>
      <c r="I5443" t="s">
        <v>275</v>
      </c>
      <c r="J5443" t="s">
        <v>228</v>
      </c>
      <c r="K5443" t="s">
        <v>352</v>
      </c>
      <c r="M5443" t="s">
        <v>228</v>
      </c>
      <c r="N5443" t="s">
        <v>261</v>
      </c>
      <c r="O5443">
        <v>88.8</v>
      </c>
      <c r="P5443" t="s">
        <v>237</v>
      </c>
      <c r="Q5443"/>
      <c r="R5443">
        <v>10</v>
      </c>
      <c r="S5443">
        <v>300</v>
      </c>
      <c r="T5443" t="s">
        <v>353</v>
      </c>
    </row>
    <row r="5444" spans="2:20" hidden="1" x14ac:dyDescent="0.45">
      <c r="C5444" s="29" t="s">
        <v>3124</v>
      </c>
      <c r="F5444" t="s">
        <v>431</v>
      </c>
      <c r="G5444" t="s">
        <v>432</v>
      </c>
      <c r="H5444" t="s">
        <v>286</v>
      </c>
      <c r="I5444" t="s">
        <v>275</v>
      </c>
      <c r="J5444" t="s">
        <v>228</v>
      </c>
      <c r="K5444" t="s">
        <v>352</v>
      </c>
      <c r="M5444" t="s">
        <v>228</v>
      </c>
      <c r="N5444" t="s">
        <v>240</v>
      </c>
      <c r="O5444">
        <v>134</v>
      </c>
      <c r="P5444" t="s">
        <v>234</v>
      </c>
      <c r="Q5444"/>
      <c r="R5444">
        <v>50</v>
      </c>
      <c r="S5444">
        <v>300</v>
      </c>
      <c r="T5444" t="s">
        <v>353</v>
      </c>
    </row>
    <row r="5445" spans="2:20" hidden="1" x14ac:dyDescent="0.45">
      <c r="B5445" s="29" t="s">
        <v>29</v>
      </c>
      <c r="C5445" s="29" t="s">
        <v>3124</v>
      </c>
      <c r="F5445" t="s">
        <v>431</v>
      </c>
      <c r="G5445" t="s">
        <v>432</v>
      </c>
      <c r="H5445" t="s">
        <v>1267</v>
      </c>
      <c r="I5445" t="s">
        <v>225</v>
      </c>
      <c r="J5445" t="s">
        <v>2380</v>
      </c>
      <c r="K5445" t="s">
        <v>441</v>
      </c>
      <c r="M5445" t="s">
        <v>228</v>
      </c>
      <c r="N5445" t="s">
        <v>29</v>
      </c>
      <c r="O5445">
        <v>166</v>
      </c>
      <c r="P5445" t="s">
        <v>356</v>
      </c>
      <c r="Q5445"/>
      <c r="R5445">
        <v>2.4500000000000002</v>
      </c>
      <c r="S5445">
        <v>2550</v>
      </c>
      <c r="T5445" t="s">
        <v>2381</v>
      </c>
    </row>
    <row r="5446" spans="2:20" hidden="1" x14ac:dyDescent="0.45">
      <c r="B5446" s="29" t="s">
        <v>26</v>
      </c>
      <c r="C5446" s="29" t="s">
        <v>3124</v>
      </c>
      <c r="F5446" t="s">
        <v>431</v>
      </c>
      <c r="G5446" t="s">
        <v>432</v>
      </c>
      <c r="H5446" t="s">
        <v>443</v>
      </c>
      <c r="I5446" t="s">
        <v>225</v>
      </c>
      <c r="J5446" t="s">
        <v>444</v>
      </c>
      <c r="K5446" t="s">
        <v>445</v>
      </c>
      <c r="M5446" t="s">
        <v>228</v>
      </c>
      <c r="N5446" t="s">
        <v>26</v>
      </c>
      <c r="O5446">
        <v>1630</v>
      </c>
      <c r="P5446" t="s">
        <v>356</v>
      </c>
      <c r="Q5446"/>
      <c r="R5446">
        <v>220</v>
      </c>
      <c r="S5446">
        <v>10600</v>
      </c>
      <c r="T5446" t="s">
        <v>446</v>
      </c>
    </row>
    <row r="5447" spans="2:20" hidden="1" x14ac:dyDescent="0.45">
      <c r="B5447" s="29" t="s">
        <v>26</v>
      </c>
      <c r="C5447" s="29" t="s">
        <v>3124</v>
      </c>
      <c r="F5447" t="s">
        <v>431</v>
      </c>
      <c r="G5447" t="s">
        <v>432</v>
      </c>
      <c r="H5447" t="s">
        <v>1267</v>
      </c>
      <c r="I5447" t="s">
        <v>225</v>
      </c>
      <c r="J5447" t="s">
        <v>2380</v>
      </c>
      <c r="K5447" t="s">
        <v>441</v>
      </c>
      <c r="M5447" t="s">
        <v>228</v>
      </c>
      <c r="N5447" t="s">
        <v>26</v>
      </c>
      <c r="O5447">
        <v>184</v>
      </c>
      <c r="P5447" t="s">
        <v>364</v>
      </c>
      <c r="Q5447"/>
      <c r="R5447">
        <v>49</v>
      </c>
      <c r="S5447">
        <v>255</v>
      </c>
      <c r="T5447" t="s">
        <v>2382</v>
      </c>
    </row>
    <row r="5448" spans="2:20" hidden="1" x14ac:dyDescent="0.45">
      <c r="B5448" s="29" t="s">
        <v>25</v>
      </c>
      <c r="C5448" s="29" t="s">
        <v>3124</v>
      </c>
      <c r="F5448" t="s">
        <v>431</v>
      </c>
      <c r="G5448" t="s">
        <v>432</v>
      </c>
      <c r="H5448" t="s">
        <v>1267</v>
      </c>
      <c r="I5448" t="s">
        <v>225</v>
      </c>
      <c r="J5448" t="s">
        <v>2380</v>
      </c>
      <c r="K5448" t="s">
        <v>441</v>
      </c>
      <c r="M5448" t="s">
        <v>228</v>
      </c>
      <c r="N5448" t="s">
        <v>25</v>
      </c>
      <c r="O5448">
        <v>189</v>
      </c>
      <c r="P5448" t="s">
        <v>364</v>
      </c>
      <c r="Q5448"/>
      <c r="R5448">
        <v>155</v>
      </c>
      <c r="S5448">
        <v>800</v>
      </c>
      <c r="T5448" t="s">
        <v>2382</v>
      </c>
    </row>
    <row r="5449" spans="2:20" hidden="1" x14ac:dyDescent="0.45">
      <c r="B5449" s="29" t="s">
        <v>25</v>
      </c>
      <c r="C5449" s="29" t="s">
        <v>3124</v>
      </c>
      <c r="F5449" t="s">
        <v>431</v>
      </c>
      <c r="G5449" t="s">
        <v>432</v>
      </c>
      <c r="H5449" t="s">
        <v>289</v>
      </c>
      <c r="I5449" t="s">
        <v>275</v>
      </c>
      <c r="J5449" t="s">
        <v>228</v>
      </c>
      <c r="K5449" t="s">
        <v>232</v>
      </c>
      <c r="M5449" t="s">
        <v>228</v>
      </c>
      <c r="N5449" t="s">
        <v>25</v>
      </c>
      <c r="O5449">
        <v>29</v>
      </c>
      <c r="P5449" t="s">
        <v>237</v>
      </c>
      <c r="Q5449"/>
      <c r="R5449">
        <v>21</v>
      </c>
      <c r="S5449">
        <v>48</v>
      </c>
      <c r="T5449" t="s">
        <v>241</v>
      </c>
    </row>
    <row r="5450" spans="2:20" hidden="1" x14ac:dyDescent="0.45">
      <c r="C5450" s="29" t="s">
        <v>3076</v>
      </c>
      <c r="F5450" t="s">
        <v>431</v>
      </c>
      <c r="G5450" t="s">
        <v>432</v>
      </c>
      <c r="H5450" t="s">
        <v>434</v>
      </c>
      <c r="I5450" t="s">
        <v>225</v>
      </c>
      <c r="J5450" t="s">
        <v>435</v>
      </c>
      <c r="K5450" t="s">
        <v>436</v>
      </c>
      <c r="M5450" t="s">
        <v>228</v>
      </c>
      <c r="N5450" t="s">
        <v>267</v>
      </c>
      <c r="O5450">
        <v>0.42399999999999999</v>
      </c>
      <c r="P5450" t="s">
        <v>437</v>
      </c>
      <c r="Q5450"/>
      <c r="R5450">
        <v>0.2</v>
      </c>
      <c r="S5450">
        <v>0.9</v>
      </c>
      <c r="T5450" t="s">
        <v>438</v>
      </c>
    </row>
    <row r="5451" spans="2:20" hidden="1" x14ac:dyDescent="0.45">
      <c r="C5451" s="29" t="s">
        <v>3076</v>
      </c>
      <c r="F5451" t="s">
        <v>431</v>
      </c>
      <c r="G5451" t="s">
        <v>432</v>
      </c>
      <c r="H5451" t="s">
        <v>434</v>
      </c>
      <c r="I5451" t="s">
        <v>225</v>
      </c>
      <c r="J5451" t="s">
        <v>435</v>
      </c>
      <c r="K5451" t="s">
        <v>436</v>
      </c>
      <c r="M5451" t="s">
        <v>228</v>
      </c>
      <c r="N5451" t="s">
        <v>233</v>
      </c>
      <c r="O5451">
        <v>2.6499999999999999E-2</v>
      </c>
      <c r="P5451" t="s">
        <v>437</v>
      </c>
      <c r="Q5451"/>
      <c r="R5451">
        <v>1.4E-2</v>
      </c>
      <c r="S5451">
        <v>0.05</v>
      </c>
      <c r="T5451" t="s">
        <v>438</v>
      </c>
    </row>
    <row r="5452" spans="2:20" hidden="1" x14ac:dyDescent="0.45">
      <c r="C5452" s="29" t="s">
        <v>3076</v>
      </c>
      <c r="F5452" t="s">
        <v>431</v>
      </c>
      <c r="G5452" t="s">
        <v>432</v>
      </c>
      <c r="H5452" t="s">
        <v>434</v>
      </c>
      <c r="I5452" t="s">
        <v>225</v>
      </c>
      <c r="J5452" t="s">
        <v>435</v>
      </c>
      <c r="K5452" t="s">
        <v>436</v>
      </c>
      <c r="M5452" t="s">
        <v>228</v>
      </c>
      <c r="N5452" t="s">
        <v>262</v>
      </c>
      <c r="O5452">
        <v>4.9000000000000002E-2</v>
      </c>
      <c r="P5452" t="s">
        <v>437</v>
      </c>
      <c r="Q5452"/>
      <c r="R5452">
        <v>0.01</v>
      </c>
      <c r="S5452">
        <v>0.24</v>
      </c>
      <c r="T5452" t="s">
        <v>438</v>
      </c>
    </row>
    <row r="5453" spans="2:20" hidden="1" x14ac:dyDescent="0.45">
      <c r="B5453" s="29" t="s">
        <v>26</v>
      </c>
      <c r="C5453" s="29" t="s">
        <v>3124</v>
      </c>
      <c r="F5453" t="s">
        <v>431</v>
      </c>
      <c r="G5453" t="s">
        <v>432</v>
      </c>
      <c r="H5453" t="s">
        <v>450</v>
      </c>
      <c r="I5453" t="s">
        <v>225</v>
      </c>
      <c r="J5453" t="s">
        <v>214</v>
      </c>
      <c r="K5453" t="s">
        <v>445</v>
      </c>
      <c r="M5453" t="s">
        <v>228</v>
      </c>
      <c r="N5453" t="s">
        <v>26</v>
      </c>
      <c r="O5453">
        <v>35.6</v>
      </c>
      <c r="P5453" t="s">
        <v>356</v>
      </c>
      <c r="Q5453"/>
      <c r="R5453">
        <v>12.5</v>
      </c>
      <c r="S5453">
        <v>60</v>
      </c>
      <c r="T5453" t="s">
        <v>451</v>
      </c>
    </row>
    <row r="5454" spans="2:20" hidden="1" x14ac:dyDescent="0.45">
      <c r="B5454" s="29" t="s">
        <v>25</v>
      </c>
      <c r="C5454" s="29" t="s">
        <v>180</v>
      </c>
      <c r="D5454" s="29" t="s">
        <v>58</v>
      </c>
      <c r="F5454" t="s">
        <v>453</v>
      </c>
      <c r="G5454" t="s">
        <v>454</v>
      </c>
      <c r="H5454" t="s">
        <v>463</v>
      </c>
      <c r="I5454" t="s">
        <v>456</v>
      </c>
      <c r="J5454" t="s">
        <v>464</v>
      </c>
      <c r="K5454" t="s">
        <v>458</v>
      </c>
      <c r="N5454" t="s">
        <v>25</v>
      </c>
      <c r="O5454">
        <v>12.31</v>
      </c>
      <c r="P5454" t="s">
        <v>459</v>
      </c>
      <c r="Q5454"/>
      <c r="T5454" t="s">
        <v>460</v>
      </c>
    </row>
    <row r="5455" spans="2:20" hidden="1" x14ac:dyDescent="0.45">
      <c r="C5455" s="29" t="s">
        <v>180</v>
      </c>
      <c r="D5455" s="29" t="s">
        <v>58</v>
      </c>
      <c r="F5455" t="s">
        <v>453</v>
      </c>
      <c r="G5455" t="s">
        <v>454</v>
      </c>
      <c r="H5455" t="s">
        <v>465</v>
      </c>
      <c r="I5455" t="s">
        <v>456</v>
      </c>
      <c r="J5455" t="s">
        <v>466</v>
      </c>
      <c r="K5455" t="s">
        <v>458</v>
      </c>
      <c r="N5455" t="s">
        <v>472</v>
      </c>
      <c r="O5455">
        <v>3152.29</v>
      </c>
      <c r="P5455" t="s">
        <v>459</v>
      </c>
      <c r="Q5455"/>
      <c r="T5455" t="s">
        <v>460</v>
      </c>
    </row>
    <row r="5456" spans="2:20" hidden="1" x14ac:dyDescent="0.45">
      <c r="B5456" s="29" t="s">
        <v>25</v>
      </c>
      <c r="C5456" s="29" t="s">
        <v>180</v>
      </c>
      <c r="D5456" s="29" t="s">
        <v>58</v>
      </c>
      <c r="F5456" t="s">
        <v>453</v>
      </c>
      <c r="G5456" t="s">
        <v>454</v>
      </c>
      <c r="H5456" t="s">
        <v>465</v>
      </c>
      <c r="I5456" t="s">
        <v>456</v>
      </c>
      <c r="J5456" t="s">
        <v>466</v>
      </c>
      <c r="K5456" t="s">
        <v>458</v>
      </c>
      <c r="N5456" t="s">
        <v>25</v>
      </c>
      <c r="O5456">
        <v>12.76</v>
      </c>
      <c r="P5456" t="s">
        <v>459</v>
      </c>
      <c r="Q5456"/>
      <c r="T5456" t="s">
        <v>460</v>
      </c>
    </row>
    <row r="5457" spans="2:20" hidden="1" x14ac:dyDescent="0.45">
      <c r="B5457" s="29" t="s">
        <v>34</v>
      </c>
      <c r="C5457" s="29" t="s">
        <v>180</v>
      </c>
      <c r="D5457" s="29" t="s">
        <v>58</v>
      </c>
      <c r="F5457" t="s">
        <v>453</v>
      </c>
      <c r="G5457" t="s">
        <v>454</v>
      </c>
      <c r="H5457" t="s">
        <v>516</v>
      </c>
      <c r="I5457" t="s">
        <v>456</v>
      </c>
      <c r="J5457" t="s">
        <v>517</v>
      </c>
      <c r="K5457" t="s">
        <v>458</v>
      </c>
      <c r="N5457" t="s">
        <v>34</v>
      </c>
      <c r="O5457">
        <v>1516.91</v>
      </c>
      <c r="P5457" t="s">
        <v>459</v>
      </c>
      <c r="Q5457"/>
      <c r="T5457" t="s">
        <v>460</v>
      </c>
    </row>
    <row r="5458" spans="2:20" hidden="1" x14ac:dyDescent="0.45">
      <c r="C5458" s="29" t="s">
        <v>180</v>
      </c>
      <c r="D5458" s="29" t="s">
        <v>58</v>
      </c>
      <c r="F5458" t="s">
        <v>453</v>
      </c>
      <c r="G5458" t="s">
        <v>454</v>
      </c>
      <c r="H5458" t="s">
        <v>465</v>
      </c>
      <c r="I5458" t="s">
        <v>456</v>
      </c>
      <c r="J5458" t="s">
        <v>466</v>
      </c>
      <c r="K5458" t="s">
        <v>458</v>
      </c>
      <c r="N5458" t="s">
        <v>236</v>
      </c>
      <c r="O5458">
        <v>0.16</v>
      </c>
      <c r="P5458" t="s">
        <v>459</v>
      </c>
      <c r="Q5458"/>
      <c r="T5458" t="s">
        <v>460</v>
      </c>
    </row>
    <row r="5459" spans="2:20" hidden="1" x14ac:dyDescent="0.45">
      <c r="C5459" s="29" t="s">
        <v>180</v>
      </c>
      <c r="D5459" s="29" t="s">
        <v>58</v>
      </c>
      <c r="F5459" t="s">
        <v>453</v>
      </c>
      <c r="G5459" t="s">
        <v>454</v>
      </c>
      <c r="H5459" t="s">
        <v>512</v>
      </c>
      <c r="I5459" t="s">
        <v>456</v>
      </c>
      <c r="J5459" t="s">
        <v>513</v>
      </c>
      <c r="K5459" t="s">
        <v>458</v>
      </c>
      <c r="N5459" t="s">
        <v>236</v>
      </c>
      <c r="O5459">
        <v>0.21</v>
      </c>
      <c r="P5459" t="s">
        <v>459</v>
      </c>
      <c r="Q5459"/>
      <c r="T5459" t="s">
        <v>460</v>
      </c>
    </row>
    <row r="5460" spans="2:20" hidden="1" x14ac:dyDescent="0.45">
      <c r="B5460" s="29" t="s">
        <v>34</v>
      </c>
      <c r="C5460" s="29" t="s">
        <v>180</v>
      </c>
      <c r="D5460" s="29" t="s">
        <v>58</v>
      </c>
      <c r="F5460" t="s">
        <v>453</v>
      </c>
      <c r="G5460" t="s">
        <v>454</v>
      </c>
      <c r="H5460" t="s">
        <v>467</v>
      </c>
      <c r="I5460" t="s">
        <v>456</v>
      </c>
      <c r="J5460" t="s">
        <v>468</v>
      </c>
      <c r="K5460" t="s">
        <v>458</v>
      </c>
      <c r="N5460" t="s">
        <v>34</v>
      </c>
      <c r="O5460">
        <v>4610.47</v>
      </c>
      <c r="P5460" t="s">
        <v>459</v>
      </c>
      <c r="Q5460"/>
      <c r="T5460" t="s">
        <v>460</v>
      </c>
    </row>
    <row r="5461" spans="2:20" hidden="1" x14ac:dyDescent="0.45">
      <c r="C5461" s="29" t="s">
        <v>180</v>
      </c>
      <c r="D5461" s="29" t="s">
        <v>58</v>
      </c>
      <c r="F5461" t="s">
        <v>453</v>
      </c>
      <c r="G5461" t="s">
        <v>454</v>
      </c>
      <c r="H5461" t="s">
        <v>467</v>
      </c>
      <c r="I5461" t="s">
        <v>456</v>
      </c>
      <c r="J5461" t="s">
        <v>468</v>
      </c>
      <c r="K5461" t="s">
        <v>458</v>
      </c>
      <c r="N5461" t="s">
        <v>483</v>
      </c>
      <c r="O5461">
        <v>0.11</v>
      </c>
      <c r="P5461" t="s">
        <v>459</v>
      </c>
      <c r="Q5461"/>
      <c r="T5461" t="s">
        <v>460</v>
      </c>
    </row>
    <row r="5462" spans="2:20" hidden="1" x14ac:dyDescent="0.45">
      <c r="B5462" s="29" t="s">
        <v>29</v>
      </c>
      <c r="C5462" s="29" t="s">
        <v>180</v>
      </c>
      <c r="D5462" s="29" t="s">
        <v>58</v>
      </c>
      <c r="F5462" t="s">
        <v>453</v>
      </c>
      <c r="G5462" t="s">
        <v>454</v>
      </c>
      <c r="H5462" t="s">
        <v>461</v>
      </c>
      <c r="I5462" t="s">
        <v>456</v>
      </c>
      <c r="J5462" t="s">
        <v>462</v>
      </c>
      <c r="K5462" t="s">
        <v>458</v>
      </c>
      <c r="N5462" t="s">
        <v>29</v>
      </c>
      <c r="O5462">
        <v>1.23</v>
      </c>
      <c r="P5462" t="s">
        <v>459</v>
      </c>
      <c r="Q5462"/>
      <c r="T5462" t="s">
        <v>460</v>
      </c>
    </row>
    <row r="5463" spans="2:20" hidden="1" x14ac:dyDescent="0.45">
      <c r="B5463" s="29" t="s">
        <v>29</v>
      </c>
      <c r="C5463" s="29" t="s">
        <v>180</v>
      </c>
      <c r="D5463" s="29" t="s">
        <v>58</v>
      </c>
      <c r="F5463" t="s">
        <v>453</v>
      </c>
      <c r="G5463" t="s">
        <v>454</v>
      </c>
      <c r="H5463" t="s">
        <v>516</v>
      </c>
      <c r="I5463" t="s">
        <v>456</v>
      </c>
      <c r="J5463" t="s">
        <v>517</v>
      </c>
      <c r="K5463" t="s">
        <v>458</v>
      </c>
      <c r="N5463" t="s">
        <v>29</v>
      </c>
      <c r="O5463">
        <v>0.4</v>
      </c>
      <c r="P5463" t="s">
        <v>459</v>
      </c>
      <c r="Q5463"/>
      <c r="T5463" t="s">
        <v>460</v>
      </c>
    </row>
    <row r="5464" spans="2:20" hidden="1" x14ac:dyDescent="0.45">
      <c r="B5464" s="29" t="s">
        <v>34</v>
      </c>
      <c r="C5464" s="29" t="s">
        <v>180</v>
      </c>
      <c r="D5464" s="29" t="s">
        <v>58</v>
      </c>
      <c r="F5464" t="s">
        <v>453</v>
      </c>
      <c r="G5464" t="s">
        <v>454</v>
      </c>
      <c r="H5464" t="s">
        <v>477</v>
      </c>
      <c r="I5464" t="s">
        <v>456</v>
      </c>
      <c r="J5464" t="s">
        <v>478</v>
      </c>
      <c r="K5464" t="s">
        <v>458</v>
      </c>
      <c r="N5464" t="s">
        <v>34</v>
      </c>
      <c r="O5464">
        <v>684.03</v>
      </c>
      <c r="P5464" t="s">
        <v>459</v>
      </c>
      <c r="Q5464"/>
      <c r="T5464" t="s">
        <v>460</v>
      </c>
    </row>
    <row r="5465" spans="2:20" hidden="1" x14ac:dyDescent="0.45">
      <c r="B5465" s="29" t="s">
        <v>25</v>
      </c>
      <c r="C5465" s="29" t="s">
        <v>180</v>
      </c>
      <c r="D5465" s="29" t="s">
        <v>58</v>
      </c>
      <c r="F5465" t="s">
        <v>453</v>
      </c>
      <c r="G5465" t="s">
        <v>454</v>
      </c>
      <c r="H5465" t="s">
        <v>479</v>
      </c>
      <c r="I5465" t="s">
        <v>456</v>
      </c>
      <c r="J5465" t="s">
        <v>480</v>
      </c>
      <c r="K5465" t="s">
        <v>458</v>
      </c>
      <c r="N5465" t="s">
        <v>25</v>
      </c>
      <c r="O5465">
        <v>47.54</v>
      </c>
      <c r="P5465" t="s">
        <v>459</v>
      </c>
      <c r="Q5465"/>
      <c r="T5465" t="s">
        <v>460</v>
      </c>
    </row>
    <row r="5466" spans="2:20" hidden="1" x14ac:dyDescent="0.45">
      <c r="B5466" s="29" t="s">
        <v>29</v>
      </c>
      <c r="C5466" s="29" t="s">
        <v>180</v>
      </c>
      <c r="D5466" s="29" t="s">
        <v>58</v>
      </c>
      <c r="F5466" t="s">
        <v>453</v>
      </c>
      <c r="G5466" t="s">
        <v>454</v>
      </c>
      <c r="H5466" t="s">
        <v>481</v>
      </c>
      <c r="I5466" t="s">
        <v>456</v>
      </c>
      <c r="J5466" t="s">
        <v>482</v>
      </c>
      <c r="K5466" t="s">
        <v>458</v>
      </c>
      <c r="N5466" t="s">
        <v>29</v>
      </c>
      <c r="O5466">
        <v>2.92</v>
      </c>
      <c r="P5466" t="s">
        <v>459</v>
      </c>
      <c r="Q5466"/>
      <c r="T5466" t="s">
        <v>460</v>
      </c>
    </row>
    <row r="5467" spans="2:20" hidden="1" x14ac:dyDescent="0.45">
      <c r="C5467" s="29" t="s">
        <v>180</v>
      </c>
      <c r="D5467" s="29" t="s">
        <v>58</v>
      </c>
      <c r="F5467" t="s">
        <v>453</v>
      </c>
      <c r="G5467" t="s">
        <v>454</v>
      </c>
      <c r="H5467" t="s">
        <v>484</v>
      </c>
      <c r="I5467" t="s">
        <v>456</v>
      </c>
      <c r="J5467" t="s">
        <v>485</v>
      </c>
      <c r="K5467" t="s">
        <v>458</v>
      </c>
      <c r="N5467" t="s">
        <v>236</v>
      </c>
      <c r="O5467">
        <v>0.12</v>
      </c>
      <c r="P5467" t="s">
        <v>459</v>
      </c>
      <c r="Q5467"/>
      <c r="T5467" t="s">
        <v>460</v>
      </c>
    </row>
    <row r="5468" spans="2:20" hidden="1" x14ac:dyDescent="0.45">
      <c r="B5468" s="29" t="s">
        <v>25</v>
      </c>
      <c r="C5468" s="29" t="s">
        <v>180</v>
      </c>
      <c r="D5468" s="29" t="s">
        <v>58</v>
      </c>
      <c r="F5468" t="s">
        <v>453</v>
      </c>
      <c r="G5468" t="s">
        <v>454</v>
      </c>
      <c r="H5468" t="s">
        <v>486</v>
      </c>
      <c r="I5468" t="s">
        <v>456</v>
      </c>
      <c r="J5468" t="s">
        <v>487</v>
      </c>
      <c r="K5468" t="s">
        <v>458</v>
      </c>
      <c r="N5468" t="s">
        <v>25</v>
      </c>
      <c r="O5468">
        <v>8.25</v>
      </c>
      <c r="P5468" t="s">
        <v>459</v>
      </c>
      <c r="Q5468"/>
      <c r="T5468" t="s">
        <v>460</v>
      </c>
    </row>
    <row r="5469" spans="2:20" hidden="1" x14ac:dyDescent="0.45">
      <c r="B5469" s="29" t="s">
        <v>34</v>
      </c>
      <c r="C5469" s="29" t="s">
        <v>180</v>
      </c>
      <c r="D5469" s="29" t="s">
        <v>58</v>
      </c>
      <c r="F5469" t="s">
        <v>453</v>
      </c>
      <c r="G5469" t="s">
        <v>454</v>
      </c>
      <c r="H5469" t="s">
        <v>490</v>
      </c>
      <c r="I5469" t="s">
        <v>456</v>
      </c>
      <c r="J5469" t="s">
        <v>491</v>
      </c>
      <c r="K5469" t="s">
        <v>458</v>
      </c>
      <c r="N5469" t="s">
        <v>34</v>
      </c>
      <c r="O5469">
        <v>6829.44</v>
      </c>
      <c r="P5469" t="s">
        <v>459</v>
      </c>
      <c r="Q5469"/>
      <c r="T5469" t="s">
        <v>460</v>
      </c>
    </row>
    <row r="5470" spans="2:20" hidden="1" x14ac:dyDescent="0.45">
      <c r="B5470" s="29" t="s">
        <v>26</v>
      </c>
      <c r="C5470" s="29" t="s">
        <v>180</v>
      </c>
      <c r="D5470" s="29" t="s">
        <v>58</v>
      </c>
      <c r="F5470" t="s">
        <v>453</v>
      </c>
      <c r="G5470" t="s">
        <v>454</v>
      </c>
      <c r="H5470" t="s">
        <v>490</v>
      </c>
      <c r="I5470" t="s">
        <v>456</v>
      </c>
      <c r="J5470" t="s">
        <v>491</v>
      </c>
      <c r="K5470" t="s">
        <v>458</v>
      </c>
      <c r="N5470" t="s">
        <v>26</v>
      </c>
      <c r="O5470">
        <v>35.32</v>
      </c>
      <c r="P5470" t="s">
        <v>459</v>
      </c>
      <c r="Q5470"/>
      <c r="T5470" t="s">
        <v>460</v>
      </c>
    </row>
    <row r="5471" spans="2:20" hidden="1" x14ac:dyDescent="0.45">
      <c r="C5471" s="29" t="s">
        <v>180</v>
      </c>
      <c r="D5471" s="29" t="s">
        <v>58</v>
      </c>
      <c r="F5471" t="s">
        <v>453</v>
      </c>
      <c r="G5471" t="s">
        <v>454</v>
      </c>
      <c r="H5471" t="s">
        <v>496</v>
      </c>
      <c r="I5471" t="s">
        <v>456</v>
      </c>
      <c r="J5471" t="s">
        <v>497</v>
      </c>
      <c r="K5471" t="s">
        <v>458</v>
      </c>
      <c r="N5471" t="s">
        <v>472</v>
      </c>
      <c r="O5471">
        <v>1882.58</v>
      </c>
      <c r="P5471" t="s">
        <v>459</v>
      </c>
      <c r="Q5471"/>
      <c r="T5471" t="s">
        <v>460</v>
      </c>
    </row>
    <row r="5472" spans="2:20" hidden="1" x14ac:dyDescent="0.45">
      <c r="C5472" s="29" t="s">
        <v>180</v>
      </c>
      <c r="D5472" s="29" t="s">
        <v>58</v>
      </c>
      <c r="F5472" t="s">
        <v>453</v>
      </c>
      <c r="G5472" t="s">
        <v>454</v>
      </c>
      <c r="H5472" t="s">
        <v>494</v>
      </c>
      <c r="I5472" t="s">
        <v>456</v>
      </c>
      <c r="J5472" t="s">
        <v>495</v>
      </c>
      <c r="K5472" t="s">
        <v>458</v>
      </c>
      <c r="N5472" t="s">
        <v>469</v>
      </c>
      <c r="O5472">
        <v>1723.14</v>
      </c>
      <c r="P5472" t="s">
        <v>459</v>
      </c>
      <c r="Q5472"/>
      <c r="T5472" t="s">
        <v>460</v>
      </c>
    </row>
    <row r="5473" spans="2:20" hidden="1" x14ac:dyDescent="0.45">
      <c r="C5473" s="29" t="s">
        <v>180</v>
      </c>
      <c r="D5473" s="29" t="s">
        <v>58</v>
      </c>
      <c r="F5473" t="s">
        <v>453</v>
      </c>
      <c r="G5473" t="s">
        <v>454</v>
      </c>
      <c r="H5473" t="s">
        <v>494</v>
      </c>
      <c r="I5473" t="s">
        <v>456</v>
      </c>
      <c r="J5473" t="s">
        <v>495</v>
      </c>
      <c r="K5473" t="s">
        <v>458</v>
      </c>
      <c r="N5473" t="s">
        <v>483</v>
      </c>
      <c r="O5473">
        <v>1.25</v>
      </c>
      <c r="P5473" t="s">
        <v>459</v>
      </c>
      <c r="Q5473"/>
      <c r="T5473" t="s">
        <v>460</v>
      </c>
    </row>
    <row r="5474" spans="2:20" hidden="1" x14ac:dyDescent="0.45">
      <c r="C5474" s="29" t="s">
        <v>180</v>
      </c>
      <c r="D5474" s="29" t="s">
        <v>58</v>
      </c>
      <c r="F5474" t="s">
        <v>453</v>
      </c>
      <c r="G5474" t="s">
        <v>454</v>
      </c>
      <c r="H5474" t="s">
        <v>498</v>
      </c>
      <c r="I5474" t="s">
        <v>456</v>
      </c>
      <c r="J5474" t="s">
        <v>499</v>
      </c>
      <c r="K5474" t="s">
        <v>458</v>
      </c>
      <c r="N5474" t="s">
        <v>469</v>
      </c>
      <c r="O5474">
        <v>688.81</v>
      </c>
      <c r="P5474" t="s">
        <v>459</v>
      </c>
      <c r="Q5474"/>
      <c r="T5474" t="s">
        <v>460</v>
      </c>
    </row>
    <row r="5475" spans="2:20" hidden="1" x14ac:dyDescent="0.45">
      <c r="B5475" s="29" t="s">
        <v>34</v>
      </c>
      <c r="C5475" s="29" t="s">
        <v>180</v>
      </c>
      <c r="D5475" s="29" t="s">
        <v>58</v>
      </c>
      <c r="F5475" t="s">
        <v>453</v>
      </c>
      <c r="G5475" t="s">
        <v>454</v>
      </c>
      <c r="H5475" t="s">
        <v>498</v>
      </c>
      <c r="I5475" t="s">
        <v>456</v>
      </c>
      <c r="J5475" t="s">
        <v>499</v>
      </c>
      <c r="K5475" t="s">
        <v>458</v>
      </c>
      <c r="N5475" t="s">
        <v>34</v>
      </c>
      <c r="O5475">
        <v>2169.7600000000002</v>
      </c>
      <c r="P5475" t="s">
        <v>459</v>
      </c>
      <c r="Q5475"/>
      <c r="T5475" t="s">
        <v>460</v>
      </c>
    </row>
    <row r="5476" spans="2:20" hidden="1" x14ac:dyDescent="0.45">
      <c r="C5476" s="29" t="s">
        <v>180</v>
      </c>
      <c r="D5476" s="29" t="s">
        <v>58</v>
      </c>
      <c r="F5476" t="s">
        <v>453</v>
      </c>
      <c r="G5476" t="s">
        <v>454</v>
      </c>
      <c r="H5476" t="s">
        <v>498</v>
      </c>
      <c r="I5476" t="s">
        <v>456</v>
      </c>
      <c r="J5476" t="s">
        <v>499</v>
      </c>
      <c r="K5476" t="s">
        <v>458</v>
      </c>
      <c r="N5476" t="s">
        <v>472</v>
      </c>
      <c r="O5476">
        <v>847.24</v>
      </c>
      <c r="P5476" t="s">
        <v>459</v>
      </c>
      <c r="Q5476"/>
      <c r="T5476" t="s">
        <v>460</v>
      </c>
    </row>
    <row r="5477" spans="2:20" hidden="1" x14ac:dyDescent="0.45">
      <c r="B5477" s="29" t="s">
        <v>29</v>
      </c>
      <c r="C5477" s="29" t="s">
        <v>180</v>
      </c>
      <c r="D5477" s="29" t="s">
        <v>58</v>
      </c>
      <c r="F5477" t="s">
        <v>453</v>
      </c>
      <c r="G5477" t="s">
        <v>454</v>
      </c>
      <c r="H5477" t="s">
        <v>502</v>
      </c>
      <c r="I5477" t="s">
        <v>456</v>
      </c>
      <c r="J5477" t="s">
        <v>503</v>
      </c>
      <c r="K5477" t="s">
        <v>458</v>
      </c>
      <c r="N5477" t="s">
        <v>29</v>
      </c>
      <c r="O5477">
        <v>2.58</v>
      </c>
      <c r="P5477" t="s">
        <v>459</v>
      </c>
      <c r="Q5477"/>
      <c r="T5477" t="s">
        <v>460</v>
      </c>
    </row>
    <row r="5478" spans="2:20" hidden="1" x14ac:dyDescent="0.45">
      <c r="C5478" s="29" t="s">
        <v>180</v>
      </c>
      <c r="D5478" s="29" t="s">
        <v>58</v>
      </c>
      <c r="F5478" t="s">
        <v>453</v>
      </c>
      <c r="G5478" t="s">
        <v>454</v>
      </c>
      <c r="H5478" t="s">
        <v>1933</v>
      </c>
      <c r="I5478" t="s">
        <v>456</v>
      </c>
      <c r="J5478" t="s">
        <v>1934</v>
      </c>
      <c r="K5478" t="s">
        <v>458</v>
      </c>
      <c r="N5478" t="s">
        <v>483</v>
      </c>
      <c r="O5478">
        <v>0.86</v>
      </c>
      <c r="P5478" t="s">
        <v>459</v>
      </c>
      <c r="Q5478"/>
      <c r="T5478" t="s">
        <v>460</v>
      </c>
    </row>
    <row r="5479" spans="2:20" hidden="1" x14ac:dyDescent="0.45">
      <c r="C5479" s="29" t="s">
        <v>180</v>
      </c>
      <c r="D5479" s="29" t="s">
        <v>58</v>
      </c>
      <c r="F5479" t="s">
        <v>453</v>
      </c>
      <c r="G5479" t="s">
        <v>454</v>
      </c>
      <c r="H5479" t="s">
        <v>502</v>
      </c>
      <c r="I5479" t="s">
        <v>456</v>
      </c>
      <c r="J5479" t="s">
        <v>503</v>
      </c>
      <c r="K5479" t="s">
        <v>458</v>
      </c>
      <c r="N5479" t="s">
        <v>483</v>
      </c>
      <c r="O5479">
        <v>3.15</v>
      </c>
      <c r="P5479" t="s">
        <v>459</v>
      </c>
      <c r="Q5479"/>
      <c r="T5479" t="s">
        <v>460</v>
      </c>
    </row>
    <row r="5480" spans="2:20" hidden="1" x14ac:dyDescent="0.45">
      <c r="B5480" s="29" t="s">
        <v>29</v>
      </c>
      <c r="C5480" s="29" t="s">
        <v>180</v>
      </c>
      <c r="D5480" s="29" t="s">
        <v>58</v>
      </c>
      <c r="F5480" t="s">
        <v>453</v>
      </c>
      <c r="G5480" t="s">
        <v>454</v>
      </c>
      <c r="H5480" t="s">
        <v>504</v>
      </c>
      <c r="I5480" t="s">
        <v>456</v>
      </c>
      <c r="J5480" t="s">
        <v>505</v>
      </c>
      <c r="K5480" t="s">
        <v>458</v>
      </c>
      <c r="N5480" t="s">
        <v>29</v>
      </c>
      <c r="O5480">
        <v>2.58</v>
      </c>
      <c r="P5480" t="s">
        <v>459</v>
      </c>
      <c r="Q5480"/>
      <c r="T5480" t="s">
        <v>460</v>
      </c>
    </row>
    <row r="5481" spans="2:20" hidden="1" x14ac:dyDescent="0.45">
      <c r="B5481" s="29" t="s">
        <v>25</v>
      </c>
      <c r="C5481" s="29" t="s">
        <v>180</v>
      </c>
      <c r="D5481" s="29" t="s">
        <v>58</v>
      </c>
      <c r="F5481" t="s">
        <v>453</v>
      </c>
      <c r="G5481" t="s">
        <v>454</v>
      </c>
      <c r="H5481" t="s">
        <v>504</v>
      </c>
      <c r="I5481" t="s">
        <v>456</v>
      </c>
      <c r="J5481" t="s">
        <v>505</v>
      </c>
      <c r="K5481" t="s">
        <v>458</v>
      </c>
      <c r="N5481" t="s">
        <v>25</v>
      </c>
      <c r="O5481">
        <v>27.46</v>
      </c>
      <c r="P5481" t="s">
        <v>459</v>
      </c>
      <c r="Q5481"/>
      <c r="T5481" t="s">
        <v>460</v>
      </c>
    </row>
    <row r="5482" spans="2:20" hidden="1" x14ac:dyDescent="0.45">
      <c r="C5482" s="29" t="s">
        <v>180</v>
      </c>
      <c r="D5482" s="29" t="s">
        <v>58</v>
      </c>
      <c r="F5482" t="s">
        <v>453</v>
      </c>
      <c r="G5482" t="s">
        <v>454</v>
      </c>
      <c r="H5482" t="s">
        <v>504</v>
      </c>
      <c r="I5482" t="s">
        <v>456</v>
      </c>
      <c r="J5482" t="s">
        <v>505</v>
      </c>
      <c r="K5482" t="s">
        <v>458</v>
      </c>
      <c r="N5482" t="s">
        <v>483</v>
      </c>
      <c r="O5482">
        <v>3.15</v>
      </c>
      <c r="P5482" t="s">
        <v>459</v>
      </c>
      <c r="Q5482"/>
      <c r="T5482" t="s">
        <v>460</v>
      </c>
    </row>
    <row r="5483" spans="2:20" hidden="1" x14ac:dyDescent="0.45">
      <c r="C5483" s="29" t="s">
        <v>180</v>
      </c>
      <c r="D5483" s="29" t="s">
        <v>58</v>
      </c>
      <c r="F5483" t="s">
        <v>453</v>
      </c>
      <c r="G5483" t="s">
        <v>454</v>
      </c>
      <c r="H5483" t="s">
        <v>1936</v>
      </c>
      <c r="I5483" t="s">
        <v>456</v>
      </c>
      <c r="J5483" t="s">
        <v>1937</v>
      </c>
      <c r="K5483" t="s">
        <v>458</v>
      </c>
      <c r="N5483" t="s">
        <v>469</v>
      </c>
      <c r="O5483">
        <v>3279.12</v>
      </c>
      <c r="P5483" t="s">
        <v>459</v>
      </c>
      <c r="Q5483"/>
      <c r="T5483" t="s">
        <v>460</v>
      </c>
    </row>
    <row r="5484" spans="2:20" hidden="1" x14ac:dyDescent="0.45">
      <c r="B5484" s="29" t="s">
        <v>34</v>
      </c>
      <c r="C5484" s="29" t="s">
        <v>180</v>
      </c>
      <c r="D5484" s="29" t="s">
        <v>58</v>
      </c>
      <c r="F5484" t="s">
        <v>453</v>
      </c>
      <c r="G5484" t="s">
        <v>454</v>
      </c>
      <c r="H5484" t="s">
        <v>1936</v>
      </c>
      <c r="I5484" t="s">
        <v>456</v>
      </c>
      <c r="J5484" t="s">
        <v>1937</v>
      </c>
      <c r="K5484" t="s">
        <v>458</v>
      </c>
      <c r="N5484" t="s">
        <v>34</v>
      </c>
      <c r="O5484">
        <v>10329.23</v>
      </c>
      <c r="P5484" t="s">
        <v>459</v>
      </c>
      <c r="Q5484"/>
      <c r="T5484" t="s">
        <v>460</v>
      </c>
    </row>
    <row r="5485" spans="2:20" hidden="1" x14ac:dyDescent="0.45">
      <c r="B5485" s="29" t="s">
        <v>26</v>
      </c>
      <c r="C5485" s="29" t="s">
        <v>180</v>
      </c>
      <c r="D5485" s="29" t="s">
        <v>58</v>
      </c>
      <c r="F5485" t="s">
        <v>453</v>
      </c>
      <c r="G5485" t="s">
        <v>454</v>
      </c>
      <c r="H5485" t="s">
        <v>1936</v>
      </c>
      <c r="I5485" t="s">
        <v>456</v>
      </c>
      <c r="J5485" t="s">
        <v>1937</v>
      </c>
      <c r="K5485" t="s">
        <v>458</v>
      </c>
      <c r="N5485" t="s">
        <v>26</v>
      </c>
      <c r="O5485">
        <v>57.78</v>
      </c>
      <c r="P5485" t="s">
        <v>459</v>
      </c>
      <c r="Q5485"/>
      <c r="T5485" t="s">
        <v>460</v>
      </c>
    </row>
    <row r="5486" spans="2:20" hidden="1" x14ac:dyDescent="0.45">
      <c r="C5486" s="29" t="s">
        <v>180</v>
      </c>
      <c r="D5486" s="29" t="s">
        <v>58</v>
      </c>
      <c r="F5486" t="s">
        <v>453</v>
      </c>
      <c r="G5486" t="s">
        <v>454</v>
      </c>
      <c r="H5486" t="s">
        <v>1936</v>
      </c>
      <c r="I5486" t="s">
        <v>456</v>
      </c>
      <c r="J5486" t="s">
        <v>1937</v>
      </c>
      <c r="K5486" t="s">
        <v>458</v>
      </c>
      <c r="N5486" t="s">
        <v>236</v>
      </c>
      <c r="O5486">
        <v>0.2</v>
      </c>
      <c r="P5486" t="s">
        <v>459</v>
      </c>
      <c r="Q5486"/>
      <c r="T5486" t="s">
        <v>460</v>
      </c>
    </row>
    <row r="5487" spans="2:20" hidden="1" x14ac:dyDescent="0.45">
      <c r="B5487" s="29" t="s">
        <v>26</v>
      </c>
      <c r="C5487" s="29" t="s">
        <v>180</v>
      </c>
      <c r="D5487" s="29" t="s">
        <v>58</v>
      </c>
      <c r="F5487" t="s">
        <v>453</v>
      </c>
      <c r="G5487" t="s">
        <v>454</v>
      </c>
      <c r="H5487" t="s">
        <v>506</v>
      </c>
      <c r="I5487" t="s">
        <v>456</v>
      </c>
      <c r="J5487" t="s">
        <v>507</v>
      </c>
      <c r="K5487" t="s">
        <v>458</v>
      </c>
      <c r="N5487" t="s">
        <v>26</v>
      </c>
      <c r="O5487">
        <v>64.67</v>
      </c>
      <c r="P5487" t="s">
        <v>459</v>
      </c>
      <c r="Q5487"/>
      <c r="T5487" t="s">
        <v>460</v>
      </c>
    </row>
    <row r="5488" spans="2:20" hidden="1" x14ac:dyDescent="0.45">
      <c r="C5488" s="29" t="s">
        <v>180</v>
      </c>
      <c r="D5488" s="29" t="s">
        <v>58</v>
      </c>
      <c r="F5488" t="s">
        <v>453</v>
      </c>
      <c r="G5488" t="s">
        <v>454</v>
      </c>
      <c r="H5488" t="s">
        <v>1933</v>
      </c>
      <c r="I5488" t="s">
        <v>456</v>
      </c>
      <c r="J5488" t="s">
        <v>1934</v>
      </c>
      <c r="K5488" t="s">
        <v>458</v>
      </c>
      <c r="N5488" t="s">
        <v>472</v>
      </c>
      <c r="O5488">
        <v>1014.32</v>
      </c>
      <c r="P5488" t="s">
        <v>459</v>
      </c>
      <c r="Q5488"/>
      <c r="T5488" t="s">
        <v>460</v>
      </c>
    </row>
    <row r="5489" spans="2:20" hidden="1" x14ac:dyDescent="0.45">
      <c r="B5489" s="29" t="s">
        <v>34</v>
      </c>
      <c r="C5489" s="29" t="s">
        <v>180</v>
      </c>
      <c r="D5489" s="29" t="s">
        <v>58</v>
      </c>
      <c r="F5489" t="s">
        <v>453</v>
      </c>
      <c r="G5489" t="s">
        <v>454</v>
      </c>
      <c r="H5489" t="s">
        <v>1933</v>
      </c>
      <c r="I5489" t="s">
        <v>456</v>
      </c>
      <c r="J5489" t="s">
        <v>1934</v>
      </c>
      <c r="K5489" t="s">
        <v>458</v>
      </c>
      <c r="N5489" t="s">
        <v>34</v>
      </c>
      <c r="O5489">
        <v>2597.65</v>
      </c>
      <c r="P5489" t="s">
        <v>459</v>
      </c>
      <c r="Q5489"/>
      <c r="T5489" t="s">
        <v>460</v>
      </c>
    </row>
    <row r="5490" spans="2:20" hidden="1" x14ac:dyDescent="0.45">
      <c r="C5490" s="29" t="s">
        <v>180</v>
      </c>
      <c r="D5490" s="29" t="s">
        <v>58</v>
      </c>
      <c r="F5490" t="s">
        <v>453</v>
      </c>
      <c r="G5490" t="s">
        <v>454</v>
      </c>
      <c r="H5490" t="s">
        <v>508</v>
      </c>
      <c r="I5490" t="s">
        <v>456</v>
      </c>
      <c r="J5490" t="s">
        <v>509</v>
      </c>
      <c r="K5490" t="s">
        <v>458</v>
      </c>
      <c r="N5490" t="s">
        <v>469</v>
      </c>
      <c r="O5490">
        <v>183.68</v>
      </c>
      <c r="P5490" t="s">
        <v>459</v>
      </c>
      <c r="Q5490"/>
      <c r="T5490" t="s">
        <v>460</v>
      </c>
    </row>
    <row r="5491" spans="2:20" hidden="1" x14ac:dyDescent="0.45">
      <c r="C5491" s="29" t="s">
        <v>180</v>
      </c>
      <c r="D5491" s="29" t="s">
        <v>58</v>
      </c>
      <c r="F5491" t="s">
        <v>453</v>
      </c>
      <c r="G5491" t="s">
        <v>454</v>
      </c>
      <c r="H5491" t="s">
        <v>508</v>
      </c>
      <c r="I5491" t="s">
        <v>456</v>
      </c>
      <c r="J5491" t="s">
        <v>509</v>
      </c>
      <c r="K5491" t="s">
        <v>458</v>
      </c>
      <c r="N5491" t="s">
        <v>472</v>
      </c>
      <c r="O5491">
        <v>225.93</v>
      </c>
      <c r="P5491" t="s">
        <v>459</v>
      </c>
      <c r="Q5491"/>
      <c r="T5491" t="s">
        <v>460</v>
      </c>
    </row>
    <row r="5492" spans="2:20" hidden="1" x14ac:dyDescent="0.45">
      <c r="B5492" s="29" t="s">
        <v>34</v>
      </c>
      <c r="C5492" s="29" t="s">
        <v>180</v>
      </c>
      <c r="D5492" s="29" t="s">
        <v>58</v>
      </c>
      <c r="F5492" t="s">
        <v>453</v>
      </c>
      <c r="G5492" t="s">
        <v>454</v>
      </c>
      <c r="H5492" t="s">
        <v>508</v>
      </c>
      <c r="I5492" t="s">
        <v>456</v>
      </c>
      <c r="J5492" t="s">
        <v>509</v>
      </c>
      <c r="K5492" t="s">
        <v>458</v>
      </c>
      <c r="N5492" t="s">
        <v>34</v>
      </c>
      <c r="O5492">
        <v>578.6</v>
      </c>
      <c r="P5492" t="s">
        <v>459</v>
      </c>
      <c r="Q5492"/>
      <c r="T5492" t="s">
        <v>460</v>
      </c>
    </row>
    <row r="5493" spans="2:20" hidden="1" x14ac:dyDescent="0.45">
      <c r="B5493" s="29" t="s">
        <v>26</v>
      </c>
      <c r="C5493" s="29" t="s">
        <v>180</v>
      </c>
      <c r="D5493" s="29" t="s">
        <v>58</v>
      </c>
      <c r="F5493" t="s">
        <v>510</v>
      </c>
      <c r="G5493" t="s">
        <v>511</v>
      </c>
      <c r="H5493" t="s">
        <v>463</v>
      </c>
      <c r="I5493" t="s">
        <v>456</v>
      </c>
      <c r="J5493" t="s">
        <v>464</v>
      </c>
      <c r="K5493" t="s">
        <v>458</v>
      </c>
      <c r="N5493" t="s">
        <v>26</v>
      </c>
      <c r="O5493">
        <v>61.24</v>
      </c>
      <c r="P5493" t="s">
        <v>459</v>
      </c>
      <c r="Q5493"/>
      <c r="T5493" t="s">
        <v>460</v>
      </c>
    </row>
    <row r="5494" spans="2:20" hidden="1" x14ac:dyDescent="0.45">
      <c r="B5494" s="29" t="s">
        <v>34</v>
      </c>
      <c r="C5494" s="29" t="s">
        <v>180</v>
      </c>
      <c r="D5494" s="29" t="s">
        <v>58</v>
      </c>
      <c r="F5494" t="s">
        <v>510</v>
      </c>
      <c r="G5494" t="s">
        <v>511</v>
      </c>
      <c r="H5494" t="s">
        <v>463</v>
      </c>
      <c r="I5494" t="s">
        <v>456</v>
      </c>
      <c r="J5494" t="s">
        <v>464</v>
      </c>
      <c r="K5494" t="s">
        <v>458</v>
      </c>
      <c r="N5494" t="s">
        <v>34</v>
      </c>
      <c r="O5494">
        <v>7580.19</v>
      </c>
      <c r="P5494" t="s">
        <v>459</v>
      </c>
      <c r="Q5494"/>
      <c r="T5494" t="s">
        <v>460</v>
      </c>
    </row>
    <row r="5495" spans="2:20" hidden="1" x14ac:dyDescent="0.45">
      <c r="C5495" s="29" t="s">
        <v>180</v>
      </c>
      <c r="D5495" s="29" t="s">
        <v>58</v>
      </c>
      <c r="F5495" t="s">
        <v>510</v>
      </c>
      <c r="G5495" t="s">
        <v>511</v>
      </c>
      <c r="H5495" t="s">
        <v>455</v>
      </c>
      <c r="I5495" t="s">
        <v>456</v>
      </c>
      <c r="J5495" t="s">
        <v>457</v>
      </c>
      <c r="K5495" t="s">
        <v>458</v>
      </c>
      <c r="N5495" t="s">
        <v>236</v>
      </c>
      <c r="O5495">
        <v>0.16</v>
      </c>
      <c r="P5495" t="s">
        <v>459</v>
      </c>
      <c r="Q5495"/>
      <c r="T5495" t="s">
        <v>460</v>
      </c>
    </row>
    <row r="5496" spans="2:20" hidden="1" x14ac:dyDescent="0.45">
      <c r="C5496" s="29" t="s">
        <v>180</v>
      </c>
      <c r="D5496" s="29" t="s">
        <v>58</v>
      </c>
      <c r="F5496" t="s">
        <v>510</v>
      </c>
      <c r="G5496" t="s">
        <v>511</v>
      </c>
      <c r="H5496" t="s">
        <v>455</v>
      </c>
      <c r="I5496" t="s">
        <v>456</v>
      </c>
      <c r="J5496" t="s">
        <v>457</v>
      </c>
      <c r="K5496" t="s">
        <v>458</v>
      </c>
      <c r="N5496" t="s">
        <v>472</v>
      </c>
      <c r="O5496">
        <v>2127.8200000000002</v>
      </c>
      <c r="P5496" t="s">
        <v>459</v>
      </c>
      <c r="Q5496"/>
      <c r="T5496" t="s">
        <v>460</v>
      </c>
    </row>
    <row r="5497" spans="2:20" hidden="1" x14ac:dyDescent="0.45">
      <c r="B5497" s="29" t="s">
        <v>29</v>
      </c>
      <c r="C5497" s="29" t="s">
        <v>180</v>
      </c>
      <c r="D5497" s="29" t="s">
        <v>58</v>
      </c>
      <c r="F5497" t="s">
        <v>510</v>
      </c>
      <c r="G5497" t="s">
        <v>511</v>
      </c>
      <c r="H5497" t="s">
        <v>455</v>
      </c>
      <c r="I5497" t="s">
        <v>456</v>
      </c>
      <c r="J5497" t="s">
        <v>457</v>
      </c>
      <c r="K5497" t="s">
        <v>458</v>
      </c>
      <c r="N5497" t="s">
        <v>29</v>
      </c>
      <c r="O5497">
        <v>1.45</v>
      </c>
      <c r="P5497" t="s">
        <v>459</v>
      </c>
      <c r="Q5497"/>
      <c r="T5497" t="s">
        <v>460</v>
      </c>
    </row>
    <row r="5498" spans="2:20" hidden="1" x14ac:dyDescent="0.45">
      <c r="C5498" s="29" t="s">
        <v>180</v>
      </c>
      <c r="D5498" s="29" t="s">
        <v>58</v>
      </c>
      <c r="F5498" t="s">
        <v>510</v>
      </c>
      <c r="G5498" t="s">
        <v>511</v>
      </c>
      <c r="H5498" t="s">
        <v>465</v>
      </c>
      <c r="I5498" t="s">
        <v>456</v>
      </c>
      <c r="J5498" t="s">
        <v>466</v>
      </c>
      <c r="K5498" t="s">
        <v>458</v>
      </c>
      <c r="N5498" t="s">
        <v>472</v>
      </c>
      <c r="O5498">
        <v>3152.29</v>
      </c>
      <c r="P5498" t="s">
        <v>459</v>
      </c>
      <c r="Q5498"/>
      <c r="T5498" t="s">
        <v>460</v>
      </c>
    </row>
    <row r="5499" spans="2:20" hidden="1" x14ac:dyDescent="0.45">
      <c r="B5499" s="29" t="s">
        <v>34</v>
      </c>
      <c r="C5499" s="29" t="s">
        <v>180</v>
      </c>
      <c r="D5499" s="29" t="s">
        <v>58</v>
      </c>
      <c r="F5499" t="s">
        <v>510</v>
      </c>
      <c r="G5499" t="s">
        <v>511</v>
      </c>
      <c r="H5499" t="s">
        <v>479</v>
      </c>
      <c r="I5499" t="s">
        <v>456</v>
      </c>
      <c r="J5499" t="s">
        <v>480</v>
      </c>
      <c r="K5499" t="s">
        <v>458</v>
      </c>
      <c r="N5499" t="s">
        <v>34</v>
      </c>
      <c r="O5499">
        <v>9736.15</v>
      </c>
      <c r="P5499" t="s">
        <v>459</v>
      </c>
      <c r="Q5499"/>
      <c r="T5499" t="s">
        <v>460</v>
      </c>
    </row>
    <row r="5500" spans="2:20" hidden="1" x14ac:dyDescent="0.45">
      <c r="B5500" s="29" t="s">
        <v>34</v>
      </c>
      <c r="C5500" s="29" t="s">
        <v>180</v>
      </c>
      <c r="D5500" s="29" t="s">
        <v>58</v>
      </c>
      <c r="F5500" t="s">
        <v>510</v>
      </c>
      <c r="G5500" t="s">
        <v>511</v>
      </c>
      <c r="H5500" t="s">
        <v>467</v>
      </c>
      <c r="I5500" t="s">
        <v>456</v>
      </c>
      <c r="J5500" t="s">
        <v>468</v>
      </c>
      <c r="K5500" t="s">
        <v>458</v>
      </c>
      <c r="N5500" t="s">
        <v>34</v>
      </c>
      <c r="O5500">
        <v>4610.47</v>
      </c>
      <c r="P5500" t="s">
        <v>459</v>
      </c>
      <c r="Q5500"/>
      <c r="T5500" t="s">
        <v>460</v>
      </c>
    </row>
    <row r="5501" spans="2:20" hidden="1" x14ac:dyDescent="0.45">
      <c r="B5501" s="29" t="s">
        <v>29</v>
      </c>
      <c r="C5501" s="29" t="s">
        <v>180</v>
      </c>
      <c r="D5501" s="29" t="s">
        <v>58</v>
      </c>
      <c r="F5501" t="s">
        <v>510</v>
      </c>
      <c r="G5501" t="s">
        <v>511</v>
      </c>
      <c r="H5501" t="s">
        <v>512</v>
      </c>
      <c r="I5501" t="s">
        <v>456</v>
      </c>
      <c r="J5501" t="s">
        <v>513</v>
      </c>
      <c r="K5501" t="s">
        <v>458</v>
      </c>
      <c r="N5501" t="s">
        <v>29</v>
      </c>
      <c r="O5501">
        <v>2.79</v>
      </c>
      <c r="P5501" t="s">
        <v>459</v>
      </c>
      <c r="Q5501"/>
      <c r="T5501" t="s">
        <v>460</v>
      </c>
    </row>
    <row r="5502" spans="2:20" hidden="1" x14ac:dyDescent="0.45">
      <c r="C5502" s="29" t="s">
        <v>180</v>
      </c>
      <c r="D5502" s="29" t="s">
        <v>58</v>
      </c>
      <c r="F5502" t="s">
        <v>510</v>
      </c>
      <c r="G5502" t="s">
        <v>511</v>
      </c>
      <c r="H5502" t="s">
        <v>470</v>
      </c>
      <c r="I5502" t="s">
        <v>456</v>
      </c>
      <c r="J5502" t="s">
        <v>471</v>
      </c>
      <c r="K5502" t="s">
        <v>458</v>
      </c>
      <c r="N5502" t="s">
        <v>469</v>
      </c>
      <c r="O5502">
        <v>1362.6</v>
      </c>
      <c r="P5502" t="s">
        <v>459</v>
      </c>
      <c r="Q5502"/>
      <c r="T5502" t="s">
        <v>460</v>
      </c>
    </row>
    <row r="5503" spans="2:20" hidden="1" x14ac:dyDescent="0.45">
      <c r="C5503" s="29" t="s">
        <v>180</v>
      </c>
      <c r="D5503" s="29" t="s">
        <v>58</v>
      </c>
      <c r="F5503" t="s">
        <v>510</v>
      </c>
      <c r="G5503" t="s">
        <v>511</v>
      </c>
      <c r="H5503" t="s">
        <v>467</v>
      </c>
      <c r="I5503" t="s">
        <v>456</v>
      </c>
      <c r="J5503" t="s">
        <v>468</v>
      </c>
      <c r="K5503" t="s">
        <v>458</v>
      </c>
      <c r="N5503" t="s">
        <v>469</v>
      </c>
      <c r="O5503">
        <v>1463.64</v>
      </c>
      <c r="P5503" t="s">
        <v>459</v>
      </c>
      <c r="Q5503"/>
      <c r="T5503" t="s">
        <v>460</v>
      </c>
    </row>
    <row r="5504" spans="2:20" hidden="1" x14ac:dyDescent="0.45">
      <c r="C5504" s="29" t="s">
        <v>180</v>
      </c>
      <c r="D5504" s="29" t="s">
        <v>58</v>
      </c>
      <c r="F5504" t="s">
        <v>510</v>
      </c>
      <c r="G5504" t="s">
        <v>511</v>
      </c>
      <c r="H5504" t="s">
        <v>461</v>
      </c>
      <c r="I5504" t="s">
        <v>456</v>
      </c>
      <c r="J5504" t="s">
        <v>462</v>
      </c>
      <c r="K5504" t="s">
        <v>458</v>
      </c>
      <c r="N5504" t="s">
        <v>469</v>
      </c>
      <c r="O5504">
        <v>1462.66</v>
      </c>
      <c r="P5504" t="s">
        <v>459</v>
      </c>
      <c r="Q5504"/>
      <c r="T5504" t="s">
        <v>460</v>
      </c>
    </row>
    <row r="5505" spans="2:20" hidden="1" x14ac:dyDescent="0.45">
      <c r="B5505" s="29" t="s">
        <v>29</v>
      </c>
      <c r="C5505" s="29" t="s">
        <v>180</v>
      </c>
      <c r="D5505" s="29" t="s">
        <v>58</v>
      </c>
      <c r="F5505" t="s">
        <v>510</v>
      </c>
      <c r="G5505" t="s">
        <v>511</v>
      </c>
      <c r="H5505" t="s">
        <v>461</v>
      </c>
      <c r="I5505" t="s">
        <v>456</v>
      </c>
      <c r="J5505" t="s">
        <v>462</v>
      </c>
      <c r="K5505" t="s">
        <v>458</v>
      </c>
      <c r="N5505" t="s">
        <v>29</v>
      </c>
      <c r="O5505">
        <v>1.23</v>
      </c>
      <c r="P5505" t="s">
        <v>459</v>
      </c>
      <c r="Q5505"/>
      <c r="T5505" t="s">
        <v>460</v>
      </c>
    </row>
    <row r="5506" spans="2:20" hidden="1" x14ac:dyDescent="0.45">
      <c r="C5506" s="29" t="s">
        <v>180</v>
      </c>
      <c r="D5506" s="29" t="s">
        <v>58</v>
      </c>
      <c r="F5506" t="s">
        <v>510</v>
      </c>
      <c r="G5506" t="s">
        <v>511</v>
      </c>
      <c r="H5506" t="s">
        <v>477</v>
      </c>
      <c r="I5506" t="s">
        <v>456</v>
      </c>
      <c r="J5506" t="s">
        <v>478</v>
      </c>
      <c r="K5506" t="s">
        <v>458</v>
      </c>
      <c r="N5506" t="s">
        <v>472</v>
      </c>
      <c r="O5506">
        <v>267.10000000000002</v>
      </c>
      <c r="P5506" t="s">
        <v>459</v>
      </c>
      <c r="Q5506"/>
      <c r="T5506" t="s">
        <v>460</v>
      </c>
    </row>
    <row r="5507" spans="2:20" hidden="1" x14ac:dyDescent="0.45">
      <c r="C5507" s="29" t="s">
        <v>180</v>
      </c>
      <c r="D5507" s="29" t="s">
        <v>58</v>
      </c>
      <c r="F5507" t="s">
        <v>510</v>
      </c>
      <c r="G5507" t="s">
        <v>511</v>
      </c>
      <c r="H5507" t="s">
        <v>514</v>
      </c>
      <c r="I5507" t="s">
        <v>456</v>
      </c>
      <c r="J5507" t="s">
        <v>515</v>
      </c>
      <c r="K5507" t="s">
        <v>458</v>
      </c>
      <c r="N5507" t="s">
        <v>472</v>
      </c>
      <c r="O5507">
        <v>3232.33</v>
      </c>
      <c r="P5507" t="s">
        <v>459</v>
      </c>
      <c r="Q5507"/>
      <c r="T5507" t="s">
        <v>460</v>
      </c>
    </row>
    <row r="5508" spans="2:20" hidden="1" x14ac:dyDescent="0.45">
      <c r="C5508" s="29" t="s">
        <v>180</v>
      </c>
      <c r="D5508" s="29" t="s">
        <v>58</v>
      </c>
      <c r="F5508" t="s">
        <v>510</v>
      </c>
      <c r="G5508" t="s">
        <v>511</v>
      </c>
      <c r="H5508" t="s">
        <v>514</v>
      </c>
      <c r="I5508" t="s">
        <v>456</v>
      </c>
      <c r="J5508" t="s">
        <v>515</v>
      </c>
      <c r="K5508" t="s">
        <v>458</v>
      </c>
      <c r="N5508" t="s">
        <v>236</v>
      </c>
      <c r="O5508">
        <v>0.17</v>
      </c>
      <c r="P5508" t="s">
        <v>459</v>
      </c>
      <c r="Q5508"/>
      <c r="T5508" t="s">
        <v>460</v>
      </c>
    </row>
    <row r="5509" spans="2:20" hidden="1" x14ac:dyDescent="0.45">
      <c r="C5509" s="29" t="s">
        <v>180</v>
      </c>
      <c r="D5509" s="29" t="s">
        <v>58</v>
      </c>
      <c r="F5509" t="s">
        <v>510</v>
      </c>
      <c r="G5509" t="s">
        <v>511</v>
      </c>
      <c r="H5509" t="s">
        <v>508</v>
      </c>
      <c r="I5509" t="s">
        <v>456</v>
      </c>
      <c r="J5509" t="s">
        <v>509</v>
      </c>
      <c r="K5509" t="s">
        <v>458</v>
      </c>
      <c r="N5509" t="s">
        <v>469</v>
      </c>
      <c r="O5509">
        <v>183.68</v>
      </c>
      <c r="P5509" t="s">
        <v>459</v>
      </c>
      <c r="Q5509"/>
      <c r="T5509" t="s">
        <v>460</v>
      </c>
    </row>
    <row r="5510" spans="2:20" hidden="1" x14ac:dyDescent="0.45">
      <c r="B5510" s="29" t="s">
        <v>34</v>
      </c>
      <c r="C5510" s="29" t="s">
        <v>180</v>
      </c>
      <c r="D5510" s="29" t="s">
        <v>58</v>
      </c>
      <c r="F5510" t="s">
        <v>510</v>
      </c>
      <c r="G5510" t="s">
        <v>511</v>
      </c>
      <c r="H5510" t="s">
        <v>508</v>
      </c>
      <c r="I5510" t="s">
        <v>456</v>
      </c>
      <c r="J5510" t="s">
        <v>509</v>
      </c>
      <c r="K5510" t="s">
        <v>458</v>
      </c>
      <c r="N5510" t="s">
        <v>34</v>
      </c>
      <c r="O5510">
        <v>578.6</v>
      </c>
      <c r="P5510" t="s">
        <v>459</v>
      </c>
      <c r="Q5510"/>
      <c r="T5510" t="s">
        <v>460</v>
      </c>
    </row>
    <row r="5511" spans="2:20" hidden="1" x14ac:dyDescent="0.45">
      <c r="B5511" s="29" t="s">
        <v>26</v>
      </c>
      <c r="C5511" s="29" t="s">
        <v>180</v>
      </c>
      <c r="D5511" s="29" t="s">
        <v>58</v>
      </c>
      <c r="F5511" t="s">
        <v>510</v>
      </c>
      <c r="G5511" t="s">
        <v>511</v>
      </c>
      <c r="H5511" t="s">
        <v>508</v>
      </c>
      <c r="I5511" t="s">
        <v>456</v>
      </c>
      <c r="J5511" t="s">
        <v>509</v>
      </c>
      <c r="K5511" t="s">
        <v>458</v>
      </c>
      <c r="N5511" t="s">
        <v>26</v>
      </c>
      <c r="O5511">
        <v>1.69</v>
      </c>
      <c r="P5511" t="s">
        <v>459</v>
      </c>
      <c r="Q5511"/>
      <c r="T5511" t="s">
        <v>460</v>
      </c>
    </row>
    <row r="5512" spans="2:20" hidden="1" x14ac:dyDescent="0.45">
      <c r="B5512" s="29" t="s">
        <v>26</v>
      </c>
      <c r="C5512" s="29" t="s">
        <v>180</v>
      </c>
      <c r="D5512" s="29" t="s">
        <v>58</v>
      </c>
      <c r="F5512" t="s">
        <v>510</v>
      </c>
      <c r="G5512" t="s">
        <v>511</v>
      </c>
      <c r="H5512" t="s">
        <v>512</v>
      </c>
      <c r="I5512" t="s">
        <v>456</v>
      </c>
      <c r="J5512" t="s">
        <v>513</v>
      </c>
      <c r="K5512" t="s">
        <v>458</v>
      </c>
      <c r="N5512" t="s">
        <v>26</v>
      </c>
      <c r="O5512">
        <v>44.45</v>
      </c>
      <c r="P5512" t="s">
        <v>459</v>
      </c>
      <c r="Q5512"/>
      <c r="T5512" t="s">
        <v>460</v>
      </c>
    </row>
    <row r="5513" spans="2:20" hidden="1" x14ac:dyDescent="0.45">
      <c r="C5513" s="29" t="s">
        <v>180</v>
      </c>
      <c r="D5513" s="29" t="s">
        <v>58</v>
      </c>
      <c r="F5513" t="s">
        <v>510</v>
      </c>
      <c r="G5513" t="s">
        <v>511</v>
      </c>
      <c r="H5513" t="s">
        <v>479</v>
      </c>
      <c r="I5513" t="s">
        <v>456</v>
      </c>
      <c r="J5513" t="s">
        <v>480</v>
      </c>
      <c r="K5513" t="s">
        <v>458</v>
      </c>
      <c r="N5513" t="s">
        <v>236</v>
      </c>
      <c r="O5513">
        <v>0.21</v>
      </c>
      <c r="P5513" t="s">
        <v>459</v>
      </c>
      <c r="Q5513"/>
      <c r="T5513" t="s">
        <v>460</v>
      </c>
    </row>
    <row r="5514" spans="2:20" hidden="1" x14ac:dyDescent="0.45">
      <c r="B5514" s="29" t="s">
        <v>25</v>
      </c>
      <c r="C5514" s="29" t="s">
        <v>180</v>
      </c>
      <c r="D5514" s="29" t="s">
        <v>58</v>
      </c>
      <c r="F5514" t="s">
        <v>510</v>
      </c>
      <c r="G5514" t="s">
        <v>511</v>
      </c>
      <c r="H5514" t="s">
        <v>516</v>
      </c>
      <c r="I5514" t="s">
        <v>456</v>
      </c>
      <c r="J5514" t="s">
        <v>517</v>
      </c>
      <c r="K5514" t="s">
        <v>458</v>
      </c>
      <c r="N5514" t="s">
        <v>25</v>
      </c>
      <c r="O5514">
        <v>4.1100000000000003</v>
      </c>
      <c r="P5514" t="s">
        <v>459</v>
      </c>
      <c r="Q5514"/>
      <c r="T5514" t="s">
        <v>460</v>
      </c>
    </row>
    <row r="5515" spans="2:20" hidden="1" x14ac:dyDescent="0.45">
      <c r="C5515" s="29" t="s">
        <v>180</v>
      </c>
      <c r="D5515" s="29" t="s">
        <v>58</v>
      </c>
      <c r="F5515" t="s">
        <v>510</v>
      </c>
      <c r="G5515" t="s">
        <v>511</v>
      </c>
      <c r="H5515" t="s">
        <v>484</v>
      </c>
      <c r="I5515" t="s">
        <v>456</v>
      </c>
      <c r="J5515" t="s">
        <v>485</v>
      </c>
      <c r="K5515" t="s">
        <v>458</v>
      </c>
      <c r="N5515" t="s">
        <v>469</v>
      </c>
      <c r="O5515">
        <v>1695.19</v>
      </c>
      <c r="P5515" t="s">
        <v>459</v>
      </c>
      <c r="Q5515"/>
      <c r="T5515" t="s">
        <v>460</v>
      </c>
    </row>
    <row r="5516" spans="2:20" hidden="1" x14ac:dyDescent="0.45">
      <c r="C5516" s="29" t="s">
        <v>180</v>
      </c>
      <c r="D5516" s="29" t="s">
        <v>58</v>
      </c>
      <c r="F5516" t="s">
        <v>510</v>
      </c>
      <c r="G5516" t="s">
        <v>511</v>
      </c>
      <c r="H5516" t="s">
        <v>475</v>
      </c>
      <c r="I5516" t="s">
        <v>456</v>
      </c>
      <c r="J5516" t="s">
        <v>476</v>
      </c>
      <c r="K5516" t="s">
        <v>458</v>
      </c>
      <c r="N5516" t="s">
        <v>469</v>
      </c>
      <c r="O5516">
        <v>2305.9299999999998</v>
      </c>
      <c r="P5516" t="s">
        <v>459</v>
      </c>
      <c r="Q5516"/>
      <c r="T5516" t="s">
        <v>460</v>
      </c>
    </row>
    <row r="5517" spans="2:20" hidden="1" x14ac:dyDescent="0.45">
      <c r="C5517" s="29" t="s">
        <v>180</v>
      </c>
      <c r="D5517" s="29" t="s">
        <v>58</v>
      </c>
      <c r="F5517" t="s">
        <v>510</v>
      </c>
      <c r="G5517" t="s">
        <v>511</v>
      </c>
      <c r="H5517" t="s">
        <v>479</v>
      </c>
      <c r="I5517" t="s">
        <v>456</v>
      </c>
      <c r="J5517" t="s">
        <v>480</v>
      </c>
      <c r="K5517" t="s">
        <v>458</v>
      </c>
      <c r="N5517" t="s">
        <v>472</v>
      </c>
      <c r="O5517">
        <v>3801.73</v>
      </c>
      <c r="P5517" t="s">
        <v>459</v>
      </c>
      <c r="Q5517"/>
      <c r="T5517" t="s">
        <v>460</v>
      </c>
    </row>
    <row r="5518" spans="2:20" hidden="1" x14ac:dyDescent="0.45">
      <c r="B5518" s="29" t="s">
        <v>34</v>
      </c>
      <c r="C5518" s="29" t="s">
        <v>180</v>
      </c>
      <c r="D5518" s="29" t="s">
        <v>58</v>
      </c>
      <c r="F5518" t="s">
        <v>510</v>
      </c>
      <c r="G5518" t="s">
        <v>511</v>
      </c>
      <c r="H5518" t="s">
        <v>484</v>
      </c>
      <c r="I5518" t="s">
        <v>456</v>
      </c>
      <c r="J5518" t="s">
        <v>485</v>
      </c>
      <c r="K5518" t="s">
        <v>458</v>
      </c>
      <c r="N5518" t="s">
        <v>34</v>
      </c>
      <c r="O5518">
        <v>5339.85</v>
      </c>
      <c r="P5518" t="s">
        <v>459</v>
      </c>
      <c r="Q5518"/>
      <c r="T5518" t="s">
        <v>460</v>
      </c>
    </row>
    <row r="5519" spans="2:20" hidden="1" x14ac:dyDescent="0.45">
      <c r="C5519" s="29" t="s">
        <v>180</v>
      </c>
      <c r="D5519" s="29" t="s">
        <v>58</v>
      </c>
      <c r="F5519" t="s">
        <v>510</v>
      </c>
      <c r="G5519" t="s">
        <v>511</v>
      </c>
      <c r="H5519" t="s">
        <v>490</v>
      </c>
      <c r="I5519" t="s">
        <v>456</v>
      </c>
      <c r="J5519" t="s">
        <v>491</v>
      </c>
      <c r="K5519" t="s">
        <v>458</v>
      </c>
      <c r="N5519" t="s">
        <v>469</v>
      </c>
      <c r="O5519">
        <v>2168.08</v>
      </c>
      <c r="P5519" t="s">
        <v>459</v>
      </c>
      <c r="Q5519"/>
      <c r="T5519" t="s">
        <v>460</v>
      </c>
    </row>
    <row r="5520" spans="2:20" hidden="1" x14ac:dyDescent="0.45">
      <c r="C5520" s="29" t="s">
        <v>180</v>
      </c>
      <c r="D5520" s="29" t="s">
        <v>58</v>
      </c>
      <c r="F5520" t="s">
        <v>510</v>
      </c>
      <c r="G5520" t="s">
        <v>511</v>
      </c>
      <c r="H5520" t="s">
        <v>488</v>
      </c>
      <c r="I5520" t="s">
        <v>456</v>
      </c>
      <c r="J5520" t="s">
        <v>489</v>
      </c>
      <c r="K5520" t="s">
        <v>458</v>
      </c>
      <c r="N5520" t="s">
        <v>472</v>
      </c>
      <c r="O5520">
        <v>2666.73</v>
      </c>
      <c r="P5520" t="s">
        <v>459</v>
      </c>
      <c r="Q5520"/>
      <c r="T5520" t="s">
        <v>460</v>
      </c>
    </row>
    <row r="5521" spans="1:20" hidden="1" x14ac:dyDescent="0.45">
      <c r="B5521" s="29" t="s">
        <v>25</v>
      </c>
      <c r="C5521" s="29" t="s">
        <v>180</v>
      </c>
      <c r="D5521" s="29" t="s">
        <v>58</v>
      </c>
      <c r="F5521" t="s">
        <v>510</v>
      </c>
      <c r="G5521" t="s">
        <v>511</v>
      </c>
      <c r="H5521" t="s">
        <v>492</v>
      </c>
      <c r="I5521" t="s">
        <v>456</v>
      </c>
      <c r="J5521" t="s">
        <v>493</v>
      </c>
      <c r="K5521" t="s">
        <v>458</v>
      </c>
      <c r="N5521" t="s">
        <v>25</v>
      </c>
      <c r="O5521">
        <v>25.23</v>
      </c>
      <c r="P5521" t="s">
        <v>459</v>
      </c>
      <c r="Q5521"/>
      <c r="T5521" t="s">
        <v>460</v>
      </c>
    </row>
    <row r="5522" spans="1:20" hidden="1" x14ac:dyDescent="0.45">
      <c r="B5522" s="29" t="s">
        <v>25</v>
      </c>
      <c r="C5522" s="29" t="s">
        <v>180</v>
      </c>
      <c r="D5522" s="29" t="s">
        <v>58</v>
      </c>
      <c r="F5522" t="s">
        <v>510</v>
      </c>
      <c r="G5522" t="s">
        <v>511</v>
      </c>
      <c r="H5522" t="s">
        <v>490</v>
      </c>
      <c r="I5522" t="s">
        <v>456</v>
      </c>
      <c r="J5522" t="s">
        <v>491</v>
      </c>
      <c r="K5522" t="s">
        <v>458</v>
      </c>
      <c r="N5522" t="s">
        <v>25</v>
      </c>
      <c r="O5522">
        <v>21.19</v>
      </c>
      <c r="P5522" t="s">
        <v>459</v>
      </c>
      <c r="Q5522"/>
      <c r="T5522" t="s">
        <v>460</v>
      </c>
    </row>
    <row r="5523" spans="1:20" hidden="1" x14ac:dyDescent="0.45">
      <c r="C5523" s="29" t="s">
        <v>180</v>
      </c>
      <c r="D5523" s="29" t="s">
        <v>58</v>
      </c>
      <c r="F5523" t="s">
        <v>510</v>
      </c>
      <c r="G5523" t="s">
        <v>511</v>
      </c>
      <c r="H5523" t="s">
        <v>492</v>
      </c>
      <c r="I5523" t="s">
        <v>456</v>
      </c>
      <c r="J5523" t="s">
        <v>493</v>
      </c>
      <c r="K5523" t="s">
        <v>458</v>
      </c>
      <c r="N5523" t="s">
        <v>469</v>
      </c>
      <c r="O5523">
        <v>2019.89</v>
      </c>
      <c r="P5523" t="s">
        <v>459</v>
      </c>
      <c r="Q5523"/>
      <c r="T5523" t="s">
        <v>460</v>
      </c>
    </row>
    <row r="5524" spans="1:20" hidden="1" x14ac:dyDescent="0.45">
      <c r="B5524" s="29" t="s">
        <v>29</v>
      </c>
      <c r="C5524" s="29" t="s">
        <v>180</v>
      </c>
      <c r="D5524" s="29" t="s">
        <v>58</v>
      </c>
      <c r="F5524" t="s">
        <v>510</v>
      </c>
      <c r="G5524" t="s">
        <v>511</v>
      </c>
      <c r="H5524" t="s">
        <v>492</v>
      </c>
      <c r="I5524" t="s">
        <v>456</v>
      </c>
      <c r="J5524" t="s">
        <v>493</v>
      </c>
      <c r="K5524" t="s">
        <v>458</v>
      </c>
      <c r="N5524" t="s">
        <v>29</v>
      </c>
      <c r="O5524">
        <v>1.7</v>
      </c>
      <c r="P5524" t="s">
        <v>459</v>
      </c>
      <c r="Q5524"/>
      <c r="T5524" t="s">
        <v>460</v>
      </c>
    </row>
    <row r="5525" spans="1:20" hidden="1" x14ac:dyDescent="0.45">
      <c r="C5525" s="29" t="s">
        <v>180</v>
      </c>
      <c r="D5525" s="29" t="s">
        <v>58</v>
      </c>
      <c r="F5525" t="s">
        <v>510</v>
      </c>
      <c r="G5525" t="s">
        <v>511</v>
      </c>
      <c r="H5525" t="s">
        <v>492</v>
      </c>
      <c r="I5525" t="s">
        <v>456</v>
      </c>
      <c r="J5525" t="s">
        <v>493</v>
      </c>
      <c r="K5525" t="s">
        <v>458</v>
      </c>
      <c r="N5525" t="s">
        <v>472</v>
      </c>
      <c r="O5525">
        <v>2484.46</v>
      </c>
      <c r="P5525" t="s">
        <v>459</v>
      </c>
      <c r="Q5525"/>
      <c r="T5525" t="s">
        <v>460</v>
      </c>
    </row>
    <row r="5526" spans="1:20" hidden="1" x14ac:dyDescent="0.45">
      <c r="A5526" s="29" t="s">
        <v>3065</v>
      </c>
      <c r="B5526" s="29" t="s">
        <v>24</v>
      </c>
      <c r="C5526" s="29" t="s">
        <v>180</v>
      </c>
      <c r="D5526" s="29" t="s">
        <v>58</v>
      </c>
      <c r="F5526" t="s">
        <v>510</v>
      </c>
      <c r="G5526" t="s">
        <v>511</v>
      </c>
      <c r="H5526" t="s">
        <v>289</v>
      </c>
      <c r="I5526" t="s">
        <v>275</v>
      </c>
      <c r="J5526" t="s">
        <v>228</v>
      </c>
      <c r="K5526" t="s">
        <v>458</v>
      </c>
      <c r="M5526" t="s">
        <v>228</v>
      </c>
      <c r="N5526" t="s">
        <v>261</v>
      </c>
      <c r="O5526">
        <v>19</v>
      </c>
      <c r="P5526" t="s">
        <v>518</v>
      </c>
      <c r="Q5526" s="27">
        <f>O5526*1000/'Transportation Calcs'!$B$59</f>
        <v>4.3410469780740744E-4</v>
      </c>
      <c r="R5526">
        <v>9.5</v>
      </c>
      <c r="S5526">
        <v>38</v>
      </c>
      <c r="T5526" t="s">
        <v>1935</v>
      </c>
    </row>
    <row r="5527" spans="1:20" hidden="1" x14ac:dyDescent="0.45">
      <c r="B5527" s="29" t="s">
        <v>26</v>
      </c>
      <c r="C5527" s="29" t="s">
        <v>180</v>
      </c>
      <c r="D5527" s="29" t="s">
        <v>58</v>
      </c>
      <c r="F5527" t="s">
        <v>510</v>
      </c>
      <c r="G5527" t="s">
        <v>511</v>
      </c>
      <c r="H5527" t="s">
        <v>494</v>
      </c>
      <c r="I5527" t="s">
        <v>456</v>
      </c>
      <c r="J5527" t="s">
        <v>495</v>
      </c>
      <c r="K5527" t="s">
        <v>458</v>
      </c>
      <c r="N5527" t="s">
        <v>26</v>
      </c>
      <c r="O5527">
        <v>25.86</v>
      </c>
      <c r="P5527" t="s">
        <v>459</v>
      </c>
      <c r="Q5527"/>
      <c r="T5527" t="s">
        <v>460</v>
      </c>
    </row>
    <row r="5528" spans="1:20" hidden="1" x14ac:dyDescent="0.45">
      <c r="B5528" s="29" t="s">
        <v>29</v>
      </c>
      <c r="C5528" s="29" t="s">
        <v>180</v>
      </c>
      <c r="D5528" s="29" t="s">
        <v>58</v>
      </c>
      <c r="F5528" t="s">
        <v>510</v>
      </c>
      <c r="G5528" t="s">
        <v>511</v>
      </c>
      <c r="H5528" t="s">
        <v>496</v>
      </c>
      <c r="I5528" t="s">
        <v>456</v>
      </c>
      <c r="J5528" t="s">
        <v>497</v>
      </c>
      <c r="K5528" t="s">
        <v>458</v>
      </c>
      <c r="N5528" t="s">
        <v>29</v>
      </c>
      <c r="O5528">
        <v>1.29</v>
      </c>
      <c r="P5528" t="s">
        <v>459</v>
      </c>
      <c r="Q5528"/>
      <c r="T5528" t="s">
        <v>460</v>
      </c>
    </row>
    <row r="5529" spans="1:20" hidden="1" x14ac:dyDescent="0.45">
      <c r="C5529" s="29" t="s">
        <v>180</v>
      </c>
      <c r="D5529" s="29" t="s">
        <v>58</v>
      </c>
      <c r="F5529" t="s">
        <v>510</v>
      </c>
      <c r="G5529" t="s">
        <v>511</v>
      </c>
      <c r="H5529" t="s">
        <v>498</v>
      </c>
      <c r="I5529" t="s">
        <v>456</v>
      </c>
      <c r="J5529" t="s">
        <v>499</v>
      </c>
      <c r="K5529" t="s">
        <v>458</v>
      </c>
      <c r="N5529" t="s">
        <v>469</v>
      </c>
      <c r="O5529">
        <v>688.81</v>
      </c>
      <c r="P5529" t="s">
        <v>459</v>
      </c>
      <c r="Q5529"/>
      <c r="T5529" t="s">
        <v>460</v>
      </c>
    </row>
    <row r="5530" spans="1:20" hidden="1" x14ac:dyDescent="0.45">
      <c r="B5530" s="29" t="s">
        <v>34</v>
      </c>
      <c r="C5530" s="29" t="s">
        <v>180</v>
      </c>
      <c r="D5530" s="29" t="s">
        <v>58</v>
      </c>
      <c r="F5530" t="s">
        <v>510</v>
      </c>
      <c r="G5530" t="s">
        <v>511</v>
      </c>
      <c r="H5530" t="s">
        <v>498</v>
      </c>
      <c r="I5530" t="s">
        <v>456</v>
      </c>
      <c r="J5530" t="s">
        <v>499</v>
      </c>
      <c r="K5530" t="s">
        <v>458</v>
      </c>
      <c r="N5530" t="s">
        <v>34</v>
      </c>
      <c r="O5530">
        <v>2169.7600000000002</v>
      </c>
      <c r="P5530" t="s">
        <v>459</v>
      </c>
      <c r="Q5530"/>
      <c r="T5530" t="s">
        <v>460</v>
      </c>
    </row>
    <row r="5531" spans="1:20" hidden="1" x14ac:dyDescent="0.45">
      <c r="B5531" s="29" t="s">
        <v>25</v>
      </c>
      <c r="C5531" s="29" t="s">
        <v>180</v>
      </c>
      <c r="D5531" s="29" t="s">
        <v>58</v>
      </c>
      <c r="F5531" t="s">
        <v>510</v>
      </c>
      <c r="G5531" t="s">
        <v>511</v>
      </c>
      <c r="H5531" t="s">
        <v>498</v>
      </c>
      <c r="I5531" t="s">
        <v>456</v>
      </c>
      <c r="J5531" t="s">
        <v>499</v>
      </c>
      <c r="K5531" t="s">
        <v>458</v>
      </c>
      <c r="N5531" t="s">
        <v>25</v>
      </c>
      <c r="O5531">
        <v>9.49</v>
      </c>
      <c r="P5531" t="s">
        <v>459</v>
      </c>
      <c r="Q5531"/>
      <c r="T5531" t="s">
        <v>460</v>
      </c>
    </row>
    <row r="5532" spans="1:20" hidden="1" x14ac:dyDescent="0.45">
      <c r="C5532" s="29" t="s">
        <v>180</v>
      </c>
      <c r="D5532" s="29" t="s">
        <v>58</v>
      </c>
      <c r="F5532" t="s">
        <v>510</v>
      </c>
      <c r="G5532" t="s">
        <v>511</v>
      </c>
      <c r="H5532" t="s">
        <v>498</v>
      </c>
      <c r="I5532" t="s">
        <v>456</v>
      </c>
      <c r="J5532" t="s">
        <v>499</v>
      </c>
      <c r="K5532" t="s">
        <v>458</v>
      </c>
      <c r="N5532" t="s">
        <v>483</v>
      </c>
      <c r="O5532">
        <v>1.96</v>
      </c>
      <c r="P5532" t="s">
        <v>459</v>
      </c>
      <c r="Q5532"/>
      <c r="T5532" t="s">
        <v>460</v>
      </c>
    </row>
    <row r="5533" spans="1:20" hidden="1" x14ac:dyDescent="0.45">
      <c r="B5533" s="29" t="s">
        <v>29</v>
      </c>
      <c r="C5533" s="29" t="s">
        <v>180</v>
      </c>
      <c r="D5533" s="29" t="s">
        <v>58</v>
      </c>
      <c r="F5533" t="s">
        <v>510</v>
      </c>
      <c r="G5533" t="s">
        <v>511</v>
      </c>
      <c r="H5533" t="s">
        <v>502</v>
      </c>
      <c r="I5533" t="s">
        <v>456</v>
      </c>
      <c r="J5533" t="s">
        <v>503</v>
      </c>
      <c r="K5533" t="s">
        <v>458</v>
      </c>
      <c r="N5533" t="s">
        <v>29</v>
      </c>
      <c r="O5533">
        <v>2.58</v>
      </c>
      <c r="P5533" t="s">
        <v>459</v>
      </c>
      <c r="Q5533"/>
      <c r="T5533" t="s">
        <v>460</v>
      </c>
    </row>
    <row r="5534" spans="1:20" hidden="1" x14ac:dyDescent="0.45">
      <c r="B5534" s="29" t="s">
        <v>25</v>
      </c>
      <c r="C5534" s="29" t="s">
        <v>180</v>
      </c>
      <c r="D5534" s="29" t="s">
        <v>58</v>
      </c>
      <c r="F5534" t="s">
        <v>510</v>
      </c>
      <c r="G5534" t="s">
        <v>511</v>
      </c>
      <c r="H5534" t="s">
        <v>1933</v>
      </c>
      <c r="I5534" t="s">
        <v>456</v>
      </c>
      <c r="J5534" t="s">
        <v>1934</v>
      </c>
      <c r="K5534" t="s">
        <v>458</v>
      </c>
      <c r="N5534" t="s">
        <v>25</v>
      </c>
      <c r="O5534">
        <v>8</v>
      </c>
      <c r="P5534" t="s">
        <v>459</v>
      </c>
      <c r="Q5534"/>
      <c r="T5534" t="s">
        <v>460</v>
      </c>
    </row>
    <row r="5535" spans="1:20" hidden="1" x14ac:dyDescent="0.45">
      <c r="C5535" s="29" t="s">
        <v>180</v>
      </c>
      <c r="D5535" s="29" t="s">
        <v>58</v>
      </c>
      <c r="F5535" t="s">
        <v>510</v>
      </c>
      <c r="G5535" t="s">
        <v>511</v>
      </c>
      <c r="H5535" t="s">
        <v>1933</v>
      </c>
      <c r="I5535" t="s">
        <v>456</v>
      </c>
      <c r="J5535" t="s">
        <v>1934</v>
      </c>
      <c r="K5535" t="s">
        <v>458</v>
      </c>
      <c r="N5535" t="s">
        <v>236</v>
      </c>
      <c r="O5535">
        <v>7.0000000000000007E-2</v>
      </c>
      <c r="P5535" t="s">
        <v>459</v>
      </c>
      <c r="Q5535"/>
      <c r="T5535" t="s">
        <v>460</v>
      </c>
    </row>
    <row r="5536" spans="1:20" hidden="1" x14ac:dyDescent="0.45">
      <c r="B5536" s="29" t="s">
        <v>25</v>
      </c>
      <c r="C5536" s="29" t="s">
        <v>180</v>
      </c>
      <c r="D5536" s="29" t="s">
        <v>58</v>
      </c>
      <c r="F5536" t="s">
        <v>510</v>
      </c>
      <c r="G5536" t="s">
        <v>511</v>
      </c>
      <c r="H5536" t="s">
        <v>500</v>
      </c>
      <c r="I5536" t="s">
        <v>456</v>
      </c>
      <c r="J5536" t="s">
        <v>501</v>
      </c>
      <c r="K5536" t="s">
        <v>458</v>
      </c>
      <c r="N5536" t="s">
        <v>25</v>
      </c>
      <c r="O5536">
        <v>7.07</v>
      </c>
      <c r="P5536" t="s">
        <v>459</v>
      </c>
      <c r="Q5536"/>
      <c r="T5536" t="s">
        <v>460</v>
      </c>
    </row>
    <row r="5537" spans="2:20" hidden="1" x14ac:dyDescent="0.45">
      <c r="C5537" s="29" t="s">
        <v>180</v>
      </c>
      <c r="D5537" s="29" t="s">
        <v>58</v>
      </c>
      <c r="F5537" t="s">
        <v>510</v>
      </c>
      <c r="G5537" t="s">
        <v>511</v>
      </c>
      <c r="H5537" t="s">
        <v>504</v>
      </c>
      <c r="I5537" t="s">
        <v>456</v>
      </c>
      <c r="J5537" t="s">
        <v>505</v>
      </c>
      <c r="K5537" t="s">
        <v>458</v>
      </c>
      <c r="N5537" t="s">
        <v>472</v>
      </c>
      <c r="O5537">
        <v>3781.71</v>
      </c>
      <c r="P5537" t="s">
        <v>459</v>
      </c>
      <c r="Q5537"/>
      <c r="T5537" t="s">
        <v>460</v>
      </c>
    </row>
    <row r="5538" spans="2:20" hidden="1" x14ac:dyDescent="0.45">
      <c r="C5538" s="29" t="s">
        <v>180</v>
      </c>
      <c r="D5538" s="29" t="s">
        <v>58</v>
      </c>
      <c r="F5538" t="s">
        <v>510</v>
      </c>
      <c r="G5538" t="s">
        <v>511</v>
      </c>
      <c r="H5538" t="s">
        <v>494</v>
      </c>
      <c r="I5538" t="s">
        <v>456</v>
      </c>
      <c r="J5538" t="s">
        <v>495</v>
      </c>
      <c r="K5538" t="s">
        <v>458</v>
      </c>
      <c r="N5538" t="s">
        <v>236</v>
      </c>
      <c r="O5538">
        <v>0.14000000000000001</v>
      </c>
      <c r="P5538" t="s">
        <v>459</v>
      </c>
      <c r="Q5538"/>
      <c r="T5538" t="s">
        <v>460</v>
      </c>
    </row>
    <row r="5539" spans="2:20" hidden="1" x14ac:dyDescent="0.45">
      <c r="C5539" s="29" t="s">
        <v>180</v>
      </c>
      <c r="D5539" s="29" t="s">
        <v>58</v>
      </c>
      <c r="F5539" t="s">
        <v>510</v>
      </c>
      <c r="G5539" t="s">
        <v>511</v>
      </c>
      <c r="H5539" t="s">
        <v>504</v>
      </c>
      <c r="I5539" t="s">
        <v>456</v>
      </c>
      <c r="J5539" t="s">
        <v>505</v>
      </c>
      <c r="K5539" t="s">
        <v>458</v>
      </c>
      <c r="N5539" t="s">
        <v>483</v>
      </c>
      <c r="O5539">
        <v>3.15</v>
      </c>
      <c r="P5539" t="s">
        <v>459</v>
      </c>
      <c r="Q5539"/>
      <c r="T5539" t="s">
        <v>460</v>
      </c>
    </row>
    <row r="5540" spans="2:20" hidden="1" x14ac:dyDescent="0.45">
      <c r="C5540" s="29" t="s">
        <v>180</v>
      </c>
      <c r="D5540" s="29" t="s">
        <v>58</v>
      </c>
      <c r="F5540" t="s">
        <v>510</v>
      </c>
      <c r="G5540" t="s">
        <v>511</v>
      </c>
      <c r="H5540" t="s">
        <v>506</v>
      </c>
      <c r="I5540" t="s">
        <v>456</v>
      </c>
      <c r="J5540" t="s">
        <v>507</v>
      </c>
      <c r="K5540" t="s">
        <v>458</v>
      </c>
      <c r="N5540" t="s">
        <v>472</v>
      </c>
      <c r="O5540">
        <v>4148.74</v>
      </c>
      <c r="P5540" t="s">
        <v>459</v>
      </c>
      <c r="Q5540"/>
      <c r="T5540" t="s">
        <v>460</v>
      </c>
    </row>
    <row r="5541" spans="2:20" hidden="1" x14ac:dyDescent="0.45">
      <c r="B5541" s="29" t="s">
        <v>25</v>
      </c>
      <c r="C5541" s="29" t="s">
        <v>180</v>
      </c>
      <c r="D5541" s="29" t="s">
        <v>58</v>
      </c>
      <c r="F5541" t="s">
        <v>510</v>
      </c>
      <c r="G5541" t="s">
        <v>511</v>
      </c>
      <c r="H5541" t="s">
        <v>1936</v>
      </c>
      <c r="I5541" t="s">
        <v>456</v>
      </c>
      <c r="J5541" t="s">
        <v>1937</v>
      </c>
      <c r="K5541" t="s">
        <v>458</v>
      </c>
      <c r="N5541" t="s">
        <v>25</v>
      </c>
      <c r="O5541">
        <v>15.92</v>
      </c>
      <c r="P5541" t="s">
        <v>459</v>
      </c>
      <c r="Q5541"/>
      <c r="T5541" t="s">
        <v>460</v>
      </c>
    </row>
    <row r="5542" spans="2:20" hidden="1" x14ac:dyDescent="0.45">
      <c r="C5542" s="29" t="s">
        <v>180</v>
      </c>
      <c r="D5542" s="29" t="s">
        <v>58</v>
      </c>
      <c r="F5542" t="s">
        <v>510</v>
      </c>
      <c r="G5542" t="s">
        <v>511</v>
      </c>
      <c r="H5542" t="s">
        <v>506</v>
      </c>
      <c r="I5542" t="s">
        <v>456</v>
      </c>
      <c r="J5542" t="s">
        <v>507</v>
      </c>
      <c r="K5542" t="s">
        <v>458</v>
      </c>
      <c r="N5542" t="s">
        <v>469</v>
      </c>
      <c r="O5542">
        <v>3372.96</v>
      </c>
      <c r="P5542" t="s">
        <v>459</v>
      </c>
      <c r="Q5542"/>
      <c r="T5542" t="s">
        <v>460</v>
      </c>
    </row>
    <row r="5543" spans="2:20" hidden="1" x14ac:dyDescent="0.45">
      <c r="C5543" s="29" t="s">
        <v>180</v>
      </c>
      <c r="D5543" s="29" t="s">
        <v>58</v>
      </c>
      <c r="F5543" t="s">
        <v>510</v>
      </c>
      <c r="G5543" t="s">
        <v>511</v>
      </c>
      <c r="H5543" t="s">
        <v>492</v>
      </c>
      <c r="I5543" t="s">
        <v>456</v>
      </c>
      <c r="J5543" t="s">
        <v>493</v>
      </c>
      <c r="K5543" t="s">
        <v>458</v>
      </c>
      <c r="N5543" t="s">
        <v>236</v>
      </c>
      <c r="O5543">
        <v>0.5</v>
      </c>
      <c r="P5543" t="s">
        <v>459</v>
      </c>
      <c r="Q5543"/>
      <c r="T5543" t="s">
        <v>460</v>
      </c>
    </row>
    <row r="5544" spans="2:20" hidden="1" x14ac:dyDescent="0.45">
      <c r="B5544" s="29" t="s">
        <v>29</v>
      </c>
      <c r="C5544" s="29" t="s">
        <v>180</v>
      </c>
      <c r="D5544" s="29" t="s">
        <v>58</v>
      </c>
      <c r="F5544" t="s">
        <v>510</v>
      </c>
      <c r="G5544" t="s">
        <v>511</v>
      </c>
      <c r="H5544" t="s">
        <v>473</v>
      </c>
      <c r="I5544" t="s">
        <v>456</v>
      </c>
      <c r="J5544" t="s">
        <v>474</v>
      </c>
      <c r="K5544" t="s">
        <v>458</v>
      </c>
      <c r="N5544" t="s">
        <v>29</v>
      </c>
      <c r="O5544">
        <v>3.48</v>
      </c>
      <c r="P5544" t="s">
        <v>459</v>
      </c>
      <c r="Q5544"/>
      <c r="T5544" t="s">
        <v>460</v>
      </c>
    </row>
    <row r="5545" spans="2:20" hidden="1" x14ac:dyDescent="0.45">
      <c r="B5545" s="29" t="s">
        <v>26</v>
      </c>
      <c r="C5545" s="29" t="s">
        <v>180</v>
      </c>
      <c r="D5545" s="29" t="s">
        <v>58</v>
      </c>
      <c r="F5545" t="s">
        <v>510</v>
      </c>
      <c r="G5545" t="s">
        <v>511</v>
      </c>
      <c r="H5545" t="s">
        <v>473</v>
      </c>
      <c r="I5545" t="s">
        <v>456</v>
      </c>
      <c r="J5545" t="s">
        <v>474</v>
      </c>
      <c r="K5545" t="s">
        <v>458</v>
      </c>
      <c r="N5545" t="s">
        <v>26</v>
      </c>
      <c r="O5545">
        <v>67.260000000000005</v>
      </c>
      <c r="P5545" t="s">
        <v>459</v>
      </c>
      <c r="Q5545"/>
      <c r="T5545" t="s">
        <v>460</v>
      </c>
    </row>
    <row r="5546" spans="2:20" hidden="1" x14ac:dyDescent="0.45">
      <c r="B5546" s="29" t="s">
        <v>34</v>
      </c>
      <c r="C5546" s="29" t="s">
        <v>180</v>
      </c>
      <c r="D5546" s="29" t="s">
        <v>58</v>
      </c>
      <c r="F5546" t="s">
        <v>510</v>
      </c>
      <c r="G5546" t="s">
        <v>511</v>
      </c>
      <c r="H5546" t="s">
        <v>473</v>
      </c>
      <c r="I5546" t="s">
        <v>456</v>
      </c>
      <c r="J5546" t="s">
        <v>474</v>
      </c>
      <c r="K5546" t="s">
        <v>458</v>
      </c>
      <c r="N5546" t="s">
        <v>34</v>
      </c>
      <c r="O5546">
        <v>13048.56</v>
      </c>
      <c r="P5546" t="s">
        <v>459</v>
      </c>
      <c r="Q5546"/>
      <c r="T5546" t="s">
        <v>460</v>
      </c>
    </row>
    <row r="5547" spans="2:20" hidden="1" x14ac:dyDescent="0.45">
      <c r="C5547" s="29" t="s">
        <v>180</v>
      </c>
      <c r="D5547" s="29" t="s">
        <v>58</v>
      </c>
      <c r="F5547" t="s">
        <v>510</v>
      </c>
      <c r="G5547" t="s">
        <v>511</v>
      </c>
      <c r="H5547" t="s">
        <v>506</v>
      </c>
      <c r="I5547" t="s">
        <v>456</v>
      </c>
      <c r="J5547" t="s">
        <v>507</v>
      </c>
      <c r="K5547" t="s">
        <v>458</v>
      </c>
      <c r="N5547" t="s">
        <v>236</v>
      </c>
      <c r="O5547">
        <v>0.2</v>
      </c>
      <c r="P5547" t="s">
        <v>459</v>
      </c>
      <c r="Q5547"/>
      <c r="T5547" t="s">
        <v>460</v>
      </c>
    </row>
    <row r="5548" spans="2:20" hidden="1" x14ac:dyDescent="0.45">
      <c r="C5548" s="29" t="s">
        <v>70</v>
      </c>
      <c r="D5548" s="29" t="s">
        <v>55</v>
      </c>
      <c r="F5548" t="s">
        <v>520</v>
      </c>
      <c r="G5548" t="s">
        <v>521</v>
      </c>
      <c r="H5548" t="s">
        <v>1938</v>
      </c>
      <c r="I5548" t="s">
        <v>225</v>
      </c>
      <c r="J5548" t="s">
        <v>523</v>
      </c>
      <c r="K5548" t="s">
        <v>524</v>
      </c>
      <c r="L5548" t="s">
        <v>727</v>
      </c>
      <c r="M5548" t="s">
        <v>228</v>
      </c>
      <c r="N5548" t="s">
        <v>249</v>
      </c>
      <c r="O5548" s="27">
        <v>3.5999999999999999E-7</v>
      </c>
      <c r="P5548" t="s">
        <v>526</v>
      </c>
      <c r="Q5548" s="27">
        <f>O5548*km_per_mile*'Transportation Calcs'!$E$6</f>
        <v>2.3053873768625535E-10</v>
      </c>
      <c r="T5548" t="s">
        <v>527</v>
      </c>
    </row>
    <row r="5549" spans="2:20" hidden="1" x14ac:dyDescent="0.45">
      <c r="C5549" s="29" t="s">
        <v>70</v>
      </c>
      <c r="D5549" s="29" t="s">
        <v>55</v>
      </c>
      <c r="F5549" t="s">
        <v>520</v>
      </c>
      <c r="G5549" t="s">
        <v>521</v>
      </c>
      <c r="H5549" t="s">
        <v>528</v>
      </c>
      <c r="I5549" t="s">
        <v>225</v>
      </c>
      <c r="J5549" t="s">
        <v>523</v>
      </c>
      <c r="K5549" t="s">
        <v>524</v>
      </c>
      <c r="L5549" t="s">
        <v>529</v>
      </c>
      <c r="M5549" t="s">
        <v>228</v>
      </c>
      <c r="N5549" t="s">
        <v>272</v>
      </c>
      <c r="O5549" s="27">
        <v>3.9000000000000002E-7</v>
      </c>
      <c r="P5549" t="s">
        <v>526</v>
      </c>
      <c r="Q5549" s="27">
        <f>O5549*km_per_mile*'Transportation Calcs'!$E$6</f>
        <v>2.4975029916010995E-10</v>
      </c>
      <c r="T5549" t="s">
        <v>527</v>
      </c>
    </row>
    <row r="5550" spans="2:20" hidden="1" x14ac:dyDescent="0.45">
      <c r="C5550" s="29" t="s">
        <v>70</v>
      </c>
      <c r="D5550" s="29" t="s">
        <v>55</v>
      </c>
      <c r="F5550" t="s">
        <v>520</v>
      </c>
      <c r="G5550" t="s">
        <v>521</v>
      </c>
      <c r="H5550" t="s">
        <v>522</v>
      </c>
      <c r="I5550" t="s">
        <v>225</v>
      </c>
      <c r="J5550" t="s">
        <v>523</v>
      </c>
      <c r="K5550" t="s">
        <v>524</v>
      </c>
      <c r="L5550" t="s">
        <v>525</v>
      </c>
      <c r="M5550" t="s">
        <v>228</v>
      </c>
      <c r="N5550" t="s">
        <v>249</v>
      </c>
      <c r="O5550" s="27">
        <v>8.8000000000000004E-7</v>
      </c>
      <c r="P5550" t="s">
        <v>526</v>
      </c>
      <c r="Q5550" s="27">
        <f>O5550*km_per_mile*'Transportation Calcs'!$E$6</f>
        <v>5.6353913656640202E-10</v>
      </c>
      <c r="T5550" t="s">
        <v>527</v>
      </c>
    </row>
    <row r="5551" spans="2:20" hidden="1" x14ac:dyDescent="0.45">
      <c r="C5551" s="29" t="s">
        <v>70</v>
      </c>
      <c r="D5551" s="29" t="s">
        <v>55</v>
      </c>
      <c r="F5551" t="s">
        <v>520</v>
      </c>
      <c r="G5551" t="s">
        <v>521</v>
      </c>
      <c r="H5551" t="s">
        <v>522</v>
      </c>
      <c r="I5551" t="s">
        <v>225</v>
      </c>
      <c r="J5551" t="s">
        <v>523</v>
      </c>
      <c r="K5551" t="s">
        <v>524</v>
      </c>
      <c r="L5551" t="s">
        <v>525</v>
      </c>
      <c r="M5551" t="s">
        <v>228</v>
      </c>
      <c r="N5551" t="s">
        <v>264</v>
      </c>
      <c r="O5551" s="27">
        <v>4.7999999999999996E-7</v>
      </c>
      <c r="P5551" t="s">
        <v>526</v>
      </c>
      <c r="Q5551" s="27">
        <f>O5551*km_per_mile*'Transportation Calcs'!$E$6</f>
        <v>3.0738498358167373E-10</v>
      </c>
      <c r="T5551" t="s">
        <v>527</v>
      </c>
    </row>
    <row r="5552" spans="2:20" hidden="1" x14ac:dyDescent="0.45">
      <c r="C5552" s="29" t="s">
        <v>70</v>
      </c>
      <c r="D5552" s="29" t="s">
        <v>55</v>
      </c>
      <c r="F5552" t="s">
        <v>520</v>
      </c>
      <c r="G5552" t="s">
        <v>521</v>
      </c>
      <c r="H5552" t="s">
        <v>530</v>
      </c>
      <c r="I5552" t="s">
        <v>225</v>
      </c>
      <c r="J5552" t="s">
        <v>523</v>
      </c>
      <c r="K5552" t="s">
        <v>524</v>
      </c>
      <c r="L5552" t="s">
        <v>531</v>
      </c>
      <c r="M5552" t="s">
        <v>228</v>
      </c>
      <c r="N5552" t="s">
        <v>272</v>
      </c>
      <c r="O5552" s="27">
        <v>1.0300000000000001E-6</v>
      </c>
      <c r="P5552" t="s">
        <v>526</v>
      </c>
      <c r="Q5552" s="27">
        <f>O5552*km_per_mile*'Transportation Calcs'!$E$6</f>
        <v>6.595969439356751E-10</v>
      </c>
      <c r="T5552" t="s">
        <v>527</v>
      </c>
    </row>
    <row r="5553" spans="2:20" hidden="1" x14ac:dyDescent="0.45">
      <c r="C5553" s="29" t="s">
        <v>70</v>
      </c>
      <c r="D5553" s="29" t="s">
        <v>55</v>
      </c>
      <c r="F5553" t="s">
        <v>520</v>
      </c>
      <c r="G5553" t="s">
        <v>521</v>
      </c>
      <c r="H5553" t="s">
        <v>1957</v>
      </c>
      <c r="I5553" t="s">
        <v>225</v>
      </c>
      <c r="J5553" t="s">
        <v>523</v>
      </c>
      <c r="K5553" t="s">
        <v>524</v>
      </c>
      <c r="L5553" t="s">
        <v>771</v>
      </c>
      <c r="M5553" t="s">
        <v>228</v>
      </c>
      <c r="N5553" t="s">
        <v>249</v>
      </c>
      <c r="O5553" s="27">
        <v>3.5999999999999999E-7</v>
      </c>
      <c r="P5553" t="s">
        <v>526</v>
      </c>
      <c r="Q5553" s="27">
        <f>O5553*km_per_mile*'Transportation Calcs'!$E$6</f>
        <v>2.3053873768625535E-10</v>
      </c>
      <c r="T5553" t="s">
        <v>527</v>
      </c>
    </row>
    <row r="5554" spans="2:20" hidden="1" x14ac:dyDescent="0.45">
      <c r="B5554" s="29" t="s">
        <v>43</v>
      </c>
      <c r="C5554" s="29" t="s">
        <v>70</v>
      </c>
      <c r="D5554" s="29" t="s">
        <v>55</v>
      </c>
      <c r="F5554" t="s">
        <v>520</v>
      </c>
      <c r="G5554" t="s">
        <v>521</v>
      </c>
      <c r="H5554" t="s">
        <v>522</v>
      </c>
      <c r="I5554" t="s">
        <v>225</v>
      </c>
      <c r="J5554" t="s">
        <v>523</v>
      </c>
      <c r="K5554" t="s">
        <v>524</v>
      </c>
      <c r="L5554" t="s">
        <v>525</v>
      </c>
      <c r="M5554" t="s">
        <v>228</v>
      </c>
      <c r="N5554" t="s">
        <v>28</v>
      </c>
      <c r="O5554">
        <v>2.2000000000000001E-3</v>
      </c>
      <c r="P5554" t="s">
        <v>526</v>
      </c>
      <c r="Q5554" s="27">
        <f>O5554*km_per_mile*'Transportation Calcs'!$E$6</f>
        <v>1.408847841416005E-6</v>
      </c>
      <c r="T5554" t="s">
        <v>536</v>
      </c>
    </row>
    <row r="5555" spans="2:20" hidden="1" x14ac:dyDescent="0.45">
      <c r="C5555" s="29" t="s">
        <v>70</v>
      </c>
      <c r="D5555" s="29" t="s">
        <v>55</v>
      </c>
      <c r="F5555" t="s">
        <v>520</v>
      </c>
      <c r="G5555" t="s">
        <v>521</v>
      </c>
      <c r="H5555" t="s">
        <v>575</v>
      </c>
      <c r="I5555" t="s">
        <v>225</v>
      </c>
      <c r="J5555" t="s">
        <v>523</v>
      </c>
      <c r="K5555" t="s">
        <v>524</v>
      </c>
      <c r="L5555" t="s">
        <v>576</v>
      </c>
      <c r="M5555" t="s">
        <v>228</v>
      </c>
      <c r="N5555" t="s">
        <v>264</v>
      </c>
      <c r="O5555" s="27">
        <v>3.2000000000000001E-7</v>
      </c>
      <c r="P5555" t="s">
        <v>526</v>
      </c>
      <c r="Q5555" s="27">
        <f>O5555*km_per_mile*'Transportation Calcs'!$E$6</f>
        <v>2.0492332238778255E-10</v>
      </c>
      <c r="T5555" t="s">
        <v>527</v>
      </c>
    </row>
    <row r="5556" spans="2:20" hidden="1" x14ac:dyDescent="0.45">
      <c r="B5556" s="29" t="s">
        <v>43</v>
      </c>
      <c r="C5556" s="29" t="s">
        <v>70</v>
      </c>
      <c r="D5556" s="29" t="s">
        <v>55</v>
      </c>
      <c r="F5556" t="s">
        <v>520</v>
      </c>
      <c r="G5556" t="s">
        <v>521</v>
      </c>
      <c r="H5556" t="s">
        <v>532</v>
      </c>
      <c r="I5556" t="s">
        <v>225</v>
      </c>
      <c r="J5556" t="s">
        <v>523</v>
      </c>
      <c r="K5556" t="s">
        <v>524</v>
      </c>
      <c r="L5556" t="s">
        <v>533</v>
      </c>
      <c r="M5556" t="s">
        <v>228</v>
      </c>
      <c r="N5556" t="s">
        <v>28</v>
      </c>
      <c r="O5556">
        <v>1.1000000000000001E-3</v>
      </c>
      <c r="P5556" t="s">
        <v>526</v>
      </c>
      <c r="Q5556" s="27">
        <f>O5556*km_per_mile*'Transportation Calcs'!$E$6</f>
        <v>7.0442392070800248E-7</v>
      </c>
      <c r="T5556" t="s">
        <v>536</v>
      </c>
    </row>
    <row r="5557" spans="2:20" hidden="1" x14ac:dyDescent="0.45">
      <c r="C5557" s="29" t="s">
        <v>70</v>
      </c>
      <c r="D5557" s="29" t="s">
        <v>55</v>
      </c>
      <c r="F5557" t="s">
        <v>520</v>
      </c>
      <c r="G5557" t="s">
        <v>521</v>
      </c>
      <c r="H5557" t="s">
        <v>1938</v>
      </c>
      <c r="I5557" t="s">
        <v>225</v>
      </c>
      <c r="J5557" t="s">
        <v>523</v>
      </c>
      <c r="K5557" t="s">
        <v>524</v>
      </c>
      <c r="L5557" t="s">
        <v>727</v>
      </c>
      <c r="M5557" t="s">
        <v>228</v>
      </c>
      <c r="N5557" t="s">
        <v>358</v>
      </c>
      <c r="O5557" s="27">
        <v>2.6E-7</v>
      </c>
      <c r="P5557" t="s">
        <v>526</v>
      </c>
      <c r="Q5557" s="27">
        <f>O5557*km_per_mile*'Transportation Calcs'!$E$6</f>
        <v>1.6650019944007331E-10</v>
      </c>
      <c r="T5557" t="s">
        <v>527</v>
      </c>
    </row>
    <row r="5558" spans="2:20" hidden="1" x14ac:dyDescent="0.45">
      <c r="C5558" s="29" t="s">
        <v>70</v>
      </c>
      <c r="D5558" s="29" t="s">
        <v>55</v>
      </c>
      <c r="F5558" t="s">
        <v>520</v>
      </c>
      <c r="G5558" t="s">
        <v>521</v>
      </c>
      <c r="H5558" t="s">
        <v>1939</v>
      </c>
      <c r="I5558" t="s">
        <v>225</v>
      </c>
      <c r="J5558" t="s">
        <v>523</v>
      </c>
      <c r="K5558" t="s">
        <v>524</v>
      </c>
      <c r="L5558" t="s">
        <v>1940</v>
      </c>
      <c r="M5558" t="s">
        <v>228</v>
      </c>
      <c r="N5558" t="s">
        <v>249</v>
      </c>
      <c r="O5558" s="27">
        <v>3.5999999999999999E-7</v>
      </c>
      <c r="P5558" t="s">
        <v>526</v>
      </c>
      <c r="Q5558" s="27">
        <f>O5558*km_per_mile*'Transportation Calcs'!$E$6</f>
        <v>2.3053873768625535E-10</v>
      </c>
      <c r="T5558" t="s">
        <v>527</v>
      </c>
    </row>
    <row r="5559" spans="2:20" hidden="1" x14ac:dyDescent="0.45">
      <c r="C5559" s="29" t="s">
        <v>70</v>
      </c>
      <c r="D5559" s="29" t="s">
        <v>55</v>
      </c>
      <c r="F5559" t="s">
        <v>520</v>
      </c>
      <c r="G5559" t="s">
        <v>521</v>
      </c>
      <c r="H5559" t="s">
        <v>549</v>
      </c>
      <c r="I5559" t="s">
        <v>225</v>
      </c>
      <c r="J5559" t="s">
        <v>523</v>
      </c>
      <c r="K5559" t="s">
        <v>524</v>
      </c>
      <c r="L5559" t="s">
        <v>550</v>
      </c>
      <c r="M5559" t="s">
        <v>228</v>
      </c>
      <c r="N5559" t="s">
        <v>358</v>
      </c>
      <c r="O5559" s="27">
        <v>2.6E-7</v>
      </c>
      <c r="P5559" t="s">
        <v>526</v>
      </c>
      <c r="Q5559" s="27">
        <f>O5559*km_per_mile*'Transportation Calcs'!$E$6</f>
        <v>1.6650019944007331E-10</v>
      </c>
      <c r="T5559" t="s">
        <v>527</v>
      </c>
    </row>
    <row r="5560" spans="2:20" hidden="1" x14ac:dyDescent="0.45">
      <c r="C5560" s="29" t="s">
        <v>70</v>
      </c>
      <c r="D5560" s="29" t="s">
        <v>55</v>
      </c>
      <c r="F5560" t="s">
        <v>520</v>
      </c>
      <c r="G5560" t="s">
        <v>521</v>
      </c>
      <c r="H5560" t="s">
        <v>539</v>
      </c>
      <c r="I5560" t="s">
        <v>225</v>
      </c>
      <c r="J5560" t="s">
        <v>523</v>
      </c>
      <c r="K5560" t="s">
        <v>524</v>
      </c>
      <c r="L5560" t="s">
        <v>540</v>
      </c>
      <c r="M5560" t="s">
        <v>228</v>
      </c>
      <c r="N5560" t="s">
        <v>358</v>
      </c>
      <c r="O5560" s="27">
        <v>2.6E-7</v>
      </c>
      <c r="P5560" t="s">
        <v>526</v>
      </c>
      <c r="Q5560" s="27">
        <f>O5560*km_per_mile*'Transportation Calcs'!$E$6</f>
        <v>1.6650019944007331E-10</v>
      </c>
      <c r="T5560" t="s">
        <v>527</v>
      </c>
    </row>
    <row r="5561" spans="2:20" hidden="1" x14ac:dyDescent="0.45">
      <c r="C5561" s="29" t="s">
        <v>70</v>
      </c>
      <c r="D5561" s="29" t="s">
        <v>55</v>
      </c>
      <c r="F5561" t="s">
        <v>520</v>
      </c>
      <c r="G5561" t="s">
        <v>521</v>
      </c>
      <c r="H5561" t="s">
        <v>539</v>
      </c>
      <c r="I5561" t="s">
        <v>225</v>
      </c>
      <c r="J5561" t="s">
        <v>523</v>
      </c>
      <c r="K5561" t="s">
        <v>524</v>
      </c>
      <c r="L5561" t="s">
        <v>540</v>
      </c>
      <c r="M5561" t="s">
        <v>228</v>
      </c>
      <c r="N5561" t="s">
        <v>249</v>
      </c>
      <c r="O5561" s="27">
        <v>3.5999999999999999E-7</v>
      </c>
      <c r="P5561" t="s">
        <v>526</v>
      </c>
      <c r="Q5561" s="27">
        <f>O5561*km_per_mile*'Transportation Calcs'!$E$6</f>
        <v>2.3053873768625535E-10</v>
      </c>
      <c r="T5561" t="s">
        <v>527</v>
      </c>
    </row>
    <row r="5562" spans="2:20" hidden="1" x14ac:dyDescent="0.45">
      <c r="C5562" s="29" t="s">
        <v>70</v>
      </c>
      <c r="D5562" s="29" t="s">
        <v>55</v>
      </c>
      <c r="F5562" t="s">
        <v>520</v>
      </c>
      <c r="G5562" t="s">
        <v>521</v>
      </c>
      <c r="H5562" t="s">
        <v>537</v>
      </c>
      <c r="I5562" t="s">
        <v>225</v>
      </c>
      <c r="J5562" t="s">
        <v>523</v>
      </c>
      <c r="K5562" t="s">
        <v>524</v>
      </c>
      <c r="L5562" t="s">
        <v>538</v>
      </c>
      <c r="M5562" t="s">
        <v>228</v>
      </c>
      <c r="N5562" t="s">
        <v>249</v>
      </c>
      <c r="O5562" s="27">
        <v>3.5999999999999999E-7</v>
      </c>
      <c r="P5562" t="s">
        <v>526</v>
      </c>
      <c r="Q5562" s="27">
        <f>O5562*km_per_mile*'Transportation Calcs'!$E$6</f>
        <v>2.3053873768625535E-10</v>
      </c>
      <c r="T5562" t="s">
        <v>527</v>
      </c>
    </row>
    <row r="5563" spans="2:20" hidden="1" x14ac:dyDescent="0.45">
      <c r="C5563" s="29" t="s">
        <v>70</v>
      </c>
      <c r="D5563" s="29" t="s">
        <v>55</v>
      </c>
      <c r="F5563" t="s">
        <v>520</v>
      </c>
      <c r="G5563" t="s">
        <v>521</v>
      </c>
      <c r="H5563" t="s">
        <v>539</v>
      </c>
      <c r="I5563" t="s">
        <v>225</v>
      </c>
      <c r="J5563" t="s">
        <v>523</v>
      </c>
      <c r="K5563" t="s">
        <v>524</v>
      </c>
      <c r="L5563" t="s">
        <v>540</v>
      </c>
      <c r="M5563" t="s">
        <v>228</v>
      </c>
      <c r="N5563" t="s">
        <v>264</v>
      </c>
      <c r="O5563" s="27">
        <v>3.2000000000000001E-7</v>
      </c>
      <c r="P5563" t="s">
        <v>526</v>
      </c>
      <c r="Q5563" s="27">
        <f>O5563*km_per_mile*'Transportation Calcs'!$E$6</f>
        <v>2.0492332238778255E-10</v>
      </c>
      <c r="T5563" t="s">
        <v>527</v>
      </c>
    </row>
    <row r="5564" spans="2:20" hidden="1" x14ac:dyDescent="0.45">
      <c r="C5564" s="29" t="s">
        <v>70</v>
      </c>
      <c r="D5564" s="29" t="s">
        <v>55</v>
      </c>
      <c r="F5564" t="s">
        <v>520</v>
      </c>
      <c r="G5564" t="s">
        <v>521</v>
      </c>
      <c r="H5564" t="s">
        <v>545</v>
      </c>
      <c r="I5564" t="s">
        <v>225</v>
      </c>
      <c r="J5564" t="s">
        <v>523</v>
      </c>
      <c r="K5564" t="s">
        <v>524</v>
      </c>
      <c r="L5564" t="s">
        <v>546</v>
      </c>
      <c r="M5564" t="s">
        <v>228</v>
      </c>
      <c r="N5564" t="s">
        <v>264</v>
      </c>
      <c r="O5564" s="27">
        <v>4.7999999999999996E-7</v>
      </c>
      <c r="P5564" t="s">
        <v>526</v>
      </c>
      <c r="Q5564" s="27">
        <f>O5564*km_per_mile*'Transportation Calcs'!$E$6</f>
        <v>3.0738498358167373E-10</v>
      </c>
      <c r="T5564" t="s">
        <v>527</v>
      </c>
    </row>
    <row r="5565" spans="2:20" hidden="1" x14ac:dyDescent="0.45">
      <c r="C5565" s="29" t="s">
        <v>70</v>
      </c>
      <c r="D5565" s="29" t="s">
        <v>55</v>
      </c>
      <c r="F5565" t="s">
        <v>520</v>
      </c>
      <c r="G5565" t="s">
        <v>521</v>
      </c>
      <c r="H5565" t="s">
        <v>555</v>
      </c>
      <c r="I5565" t="s">
        <v>225</v>
      </c>
      <c r="J5565" t="s">
        <v>523</v>
      </c>
      <c r="K5565" t="s">
        <v>524</v>
      </c>
      <c r="L5565" t="s">
        <v>556</v>
      </c>
      <c r="M5565" t="s">
        <v>228</v>
      </c>
      <c r="N5565" t="s">
        <v>249</v>
      </c>
      <c r="O5565" s="27">
        <v>3.5999999999999999E-7</v>
      </c>
      <c r="P5565" t="s">
        <v>526</v>
      </c>
      <c r="Q5565" s="27">
        <f>O5565*km_per_mile*'Transportation Calcs'!$E$6</f>
        <v>2.3053873768625535E-10</v>
      </c>
      <c r="T5565" t="s">
        <v>527</v>
      </c>
    </row>
    <row r="5566" spans="2:20" hidden="1" x14ac:dyDescent="0.45">
      <c r="C5566" s="29" t="s">
        <v>70</v>
      </c>
      <c r="D5566" s="29" t="s">
        <v>55</v>
      </c>
      <c r="F5566" t="s">
        <v>520</v>
      </c>
      <c r="G5566" t="s">
        <v>521</v>
      </c>
      <c r="H5566" t="s">
        <v>555</v>
      </c>
      <c r="I5566" t="s">
        <v>225</v>
      </c>
      <c r="J5566" t="s">
        <v>523</v>
      </c>
      <c r="K5566" t="s">
        <v>524</v>
      </c>
      <c r="L5566" t="s">
        <v>556</v>
      </c>
      <c r="M5566" t="s">
        <v>228</v>
      </c>
      <c r="N5566" t="s">
        <v>264</v>
      </c>
      <c r="O5566" s="27">
        <v>3.2000000000000001E-7</v>
      </c>
      <c r="P5566" t="s">
        <v>526</v>
      </c>
      <c r="Q5566" s="27">
        <f>O5566*km_per_mile*'Transportation Calcs'!$E$6</f>
        <v>2.0492332238778255E-10</v>
      </c>
      <c r="T5566" t="s">
        <v>527</v>
      </c>
    </row>
    <row r="5567" spans="2:20" hidden="1" x14ac:dyDescent="0.45">
      <c r="C5567" s="29" t="s">
        <v>70</v>
      </c>
      <c r="D5567" s="29" t="s">
        <v>55</v>
      </c>
      <c r="F5567" t="s">
        <v>520</v>
      </c>
      <c r="G5567" t="s">
        <v>521</v>
      </c>
      <c r="H5567" t="s">
        <v>2383</v>
      </c>
      <c r="I5567" t="s">
        <v>225</v>
      </c>
      <c r="J5567" t="s">
        <v>523</v>
      </c>
      <c r="K5567" t="s">
        <v>524</v>
      </c>
      <c r="L5567" t="s">
        <v>774</v>
      </c>
      <c r="M5567" t="s">
        <v>228</v>
      </c>
      <c r="N5567" t="s">
        <v>264</v>
      </c>
      <c r="O5567" s="27">
        <v>3.2000000000000001E-7</v>
      </c>
      <c r="P5567" t="s">
        <v>526</v>
      </c>
      <c r="Q5567" s="27">
        <f>O5567*km_per_mile*'Transportation Calcs'!$E$6</f>
        <v>2.0492332238778255E-10</v>
      </c>
      <c r="T5567" t="s">
        <v>527</v>
      </c>
    </row>
    <row r="5568" spans="2:20" hidden="1" x14ac:dyDescent="0.45">
      <c r="C5568" s="29" t="s">
        <v>70</v>
      </c>
      <c r="D5568" s="29" t="s">
        <v>55</v>
      </c>
      <c r="F5568" t="s">
        <v>520</v>
      </c>
      <c r="G5568" t="s">
        <v>521</v>
      </c>
      <c r="H5568" t="s">
        <v>553</v>
      </c>
      <c r="I5568" t="s">
        <v>225</v>
      </c>
      <c r="J5568" t="s">
        <v>523</v>
      </c>
      <c r="K5568" t="s">
        <v>524</v>
      </c>
      <c r="L5568" t="s">
        <v>554</v>
      </c>
      <c r="M5568" t="s">
        <v>228</v>
      </c>
      <c r="N5568" t="s">
        <v>249</v>
      </c>
      <c r="O5568" s="27">
        <v>3.5999999999999999E-7</v>
      </c>
      <c r="P5568" t="s">
        <v>526</v>
      </c>
      <c r="Q5568" s="27">
        <f>O5568*km_per_mile*'Transportation Calcs'!$E$6</f>
        <v>2.3053873768625535E-10</v>
      </c>
      <c r="T5568" t="s">
        <v>527</v>
      </c>
    </row>
    <row r="5569" spans="2:20" hidden="1" x14ac:dyDescent="0.45">
      <c r="C5569" s="29" t="s">
        <v>70</v>
      </c>
      <c r="D5569" s="29" t="s">
        <v>55</v>
      </c>
      <c r="F5569" t="s">
        <v>520</v>
      </c>
      <c r="G5569" t="s">
        <v>521</v>
      </c>
      <c r="H5569" t="s">
        <v>557</v>
      </c>
      <c r="I5569" t="s">
        <v>225</v>
      </c>
      <c r="J5569" t="s">
        <v>523</v>
      </c>
      <c r="K5569" t="s">
        <v>524</v>
      </c>
      <c r="L5569" t="s">
        <v>558</v>
      </c>
      <c r="M5569" t="s">
        <v>228</v>
      </c>
      <c r="N5569" t="s">
        <v>264</v>
      </c>
      <c r="O5569" s="27">
        <v>3.2000000000000001E-7</v>
      </c>
      <c r="P5569" t="s">
        <v>526</v>
      </c>
      <c r="Q5569" s="27">
        <f>O5569*km_per_mile*'Transportation Calcs'!$E$6</f>
        <v>2.0492332238778255E-10</v>
      </c>
      <c r="T5569" t="s">
        <v>527</v>
      </c>
    </row>
    <row r="5570" spans="2:20" hidden="1" x14ac:dyDescent="0.45">
      <c r="C5570" s="29" t="s">
        <v>70</v>
      </c>
      <c r="D5570" s="29" t="s">
        <v>55</v>
      </c>
      <c r="F5570" t="s">
        <v>520</v>
      </c>
      <c r="G5570" t="s">
        <v>521</v>
      </c>
      <c r="H5570" t="s">
        <v>567</v>
      </c>
      <c r="I5570" t="s">
        <v>225</v>
      </c>
      <c r="J5570" t="s">
        <v>523</v>
      </c>
      <c r="K5570" t="s">
        <v>524</v>
      </c>
      <c r="L5570" t="s">
        <v>568</v>
      </c>
      <c r="M5570" t="s">
        <v>228</v>
      </c>
      <c r="N5570" t="s">
        <v>272</v>
      </c>
      <c r="O5570" s="27">
        <v>1.0300000000000001E-6</v>
      </c>
      <c r="P5570" t="s">
        <v>526</v>
      </c>
      <c r="Q5570" s="27">
        <f>O5570*km_per_mile*'Transportation Calcs'!$E$6</f>
        <v>6.595969439356751E-10</v>
      </c>
      <c r="T5570" t="s">
        <v>527</v>
      </c>
    </row>
    <row r="5571" spans="2:20" hidden="1" x14ac:dyDescent="0.45">
      <c r="C5571" s="29" t="s">
        <v>70</v>
      </c>
      <c r="D5571" s="29" t="s">
        <v>55</v>
      </c>
      <c r="F5571" t="s">
        <v>520</v>
      </c>
      <c r="G5571" t="s">
        <v>521</v>
      </c>
      <c r="H5571" t="s">
        <v>571</v>
      </c>
      <c r="I5571" t="s">
        <v>225</v>
      </c>
      <c r="J5571" t="s">
        <v>523</v>
      </c>
      <c r="K5571" t="s">
        <v>524</v>
      </c>
      <c r="L5571" t="s">
        <v>572</v>
      </c>
      <c r="M5571" t="s">
        <v>228</v>
      </c>
      <c r="N5571" t="s">
        <v>272</v>
      </c>
      <c r="O5571" s="27">
        <v>3.9000000000000002E-7</v>
      </c>
      <c r="P5571" t="s">
        <v>526</v>
      </c>
      <c r="Q5571" s="27">
        <f>O5571*km_per_mile*'Transportation Calcs'!$E$6</f>
        <v>2.4975029916010995E-10</v>
      </c>
      <c r="T5571" t="s">
        <v>527</v>
      </c>
    </row>
    <row r="5572" spans="2:20" hidden="1" x14ac:dyDescent="0.45">
      <c r="B5572" s="29" t="s">
        <v>43</v>
      </c>
      <c r="C5572" s="29" t="s">
        <v>70</v>
      </c>
      <c r="D5572" s="29" t="s">
        <v>55</v>
      </c>
      <c r="F5572" t="s">
        <v>520</v>
      </c>
      <c r="G5572" t="s">
        <v>521</v>
      </c>
      <c r="H5572" t="s">
        <v>565</v>
      </c>
      <c r="I5572" t="s">
        <v>225</v>
      </c>
      <c r="J5572" t="s">
        <v>523</v>
      </c>
      <c r="K5572" t="s">
        <v>524</v>
      </c>
      <c r="L5572" t="s">
        <v>566</v>
      </c>
      <c r="M5572" t="s">
        <v>228</v>
      </c>
      <c r="N5572" t="s">
        <v>28</v>
      </c>
      <c r="O5572">
        <v>2.2000000000000001E-3</v>
      </c>
      <c r="P5572" t="s">
        <v>526</v>
      </c>
      <c r="Q5572" s="27">
        <f>O5572*km_per_mile*'Transportation Calcs'!$E$6</f>
        <v>1.408847841416005E-6</v>
      </c>
      <c r="T5572" t="s">
        <v>536</v>
      </c>
    </row>
    <row r="5573" spans="2:20" hidden="1" x14ac:dyDescent="0.45">
      <c r="B5573" s="29" t="s">
        <v>43</v>
      </c>
      <c r="C5573" s="29" t="s">
        <v>70</v>
      </c>
      <c r="D5573" s="29" t="s">
        <v>55</v>
      </c>
      <c r="F5573" t="s">
        <v>520</v>
      </c>
      <c r="G5573" t="s">
        <v>521</v>
      </c>
      <c r="H5573" t="s">
        <v>1942</v>
      </c>
      <c r="I5573" t="s">
        <v>225</v>
      </c>
      <c r="J5573" t="s">
        <v>523</v>
      </c>
      <c r="K5573" t="s">
        <v>524</v>
      </c>
      <c r="L5573" t="s">
        <v>722</v>
      </c>
      <c r="M5573" t="s">
        <v>228</v>
      </c>
      <c r="N5573" t="s">
        <v>28</v>
      </c>
      <c r="O5573">
        <v>2.2000000000000001E-3</v>
      </c>
      <c r="P5573" t="s">
        <v>526</v>
      </c>
      <c r="Q5573" s="27">
        <f>O5573*km_per_mile*'Transportation Calcs'!$E$6</f>
        <v>1.408847841416005E-6</v>
      </c>
      <c r="T5573" t="s">
        <v>536</v>
      </c>
    </row>
    <row r="5574" spans="2:20" hidden="1" x14ac:dyDescent="0.45">
      <c r="C5574" s="29" t="s">
        <v>70</v>
      </c>
      <c r="D5574" s="29" t="s">
        <v>55</v>
      </c>
      <c r="F5574" t="s">
        <v>520</v>
      </c>
      <c r="G5574" t="s">
        <v>521</v>
      </c>
      <c r="H5574" t="s">
        <v>1942</v>
      </c>
      <c r="I5574" t="s">
        <v>225</v>
      </c>
      <c r="J5574" t="s">
        <v>523</v>
      </c>
      <c r="K5574" t="s">
        <v>524</v>
      </c>
      <c r="L5574" t="s">
        <v>722</v>
      </c>
      <c r="M5574" t="s">
        <v>228</v>
      </c>
      <c r="N5574" t="s">
        <v>272</v>
      </c>
      <c r="O5574" s="27">
        <v>1.0300000000000001E-6</v>
      </c>
      <c r="P5574" t="s">
        <v>526</v>
      </c>
      <c r="Q5574" s="27">
        <f>O5574*km_per_mile*'Transportation Calcs'!$E$6</f>
        <v>6.595969439356751E-10</v>
      </c>
      <c r="T5574" t="s">
        <v>527</v>
      </c>
    </row>
    <row r="5575" spans="2:20" hidden="1" x14ac:dyDescent="0.45">
      <c r="C5575" s="29" t="s">
        <v>70</v>
      </c>
      <c r="D5575" s="29" t="s">
        <v>55</v>
      </c>
      <c r="F5575" t="s">
        <v>520</v>
      </c>
      <c r="G5575" t="s">
        <v>521</v>
      </c>
      <c r="H5575" t="s">
        <v>1942</v>
      </c>
      <c r="I5575" t="s">
        <v>225</v>
      </c>
      <c r="J5575" t="s">
        <v>523</v>
      </c>
      <c r="K5575" t="s">
        <v>524</v>
      </c>
      <c r="L5575" t="s">
        <v>722</v>
      </c>
      <c r="M5575" t="s">
        <v>228</v>
      </c>
      <c r="N5575" t="s">
        <v>358</v>
      </c>
      <c r="O5575" s="27">
        <v>2.9999999999999999E-7</v>
      </c>
      <c r="P5575" t="s">
        <v>526</v>
      </c>
      <c r="Q5575" s="27">
        <f>O5575*km_per_mile*'Transportation Calcs'!$E$6</f>
        <v>1.9211561473854611E-10</v>
      </c>
      <c r="T5575" t="s">
        <v>527</v>
      </c>
    </row>
    <row r="5576" spans="2:20" hidden="1" x14ac:dyDescent="0.45">
      <c r="C5576" s="29" t="s">
        <v>70</v>
      </c>
      <c r="D5576" s="29" t="s">
        <v>55</v>
      </c>
      <c r="F5576" t="s">
        <v>520</v>
      </c>
      <c r="G5576" t="s">
        <v>521</v>
      </c>
      <c r="H5576" t="s">
        <v>573</v>
      </c>
      <c r="I5576" t="s">
        <v>225</v>
      </c>
      <c r="J5576" t="s">
        <v>523</v>
      </c>
      <c r="K5576" t="s">
        <v>524</v>
      </c>
      <c r="L5576" t="s">
        <v>574</v>
      </c>
      <c r="M5576" t="s">
        <v>228</v>
      </c>
      <c r="N5576" t="s">
        <v>272</v>
      </c>
      <c r="O5576" s="27">
        <v>1.0300000000000001E-6</v>
      </c>
      <c r="P5576" t="s">
        <v>526</v>
      </c>
      <c r="Q5576" s="27">
        <f>O5576*km_per_mile*'Transportation Calcs'!$E$6</f>
        <v>6.595969439356751E-10</v>
      </c>
      <c r="T5576" t="s">
        <v>527</v>
      </c>
    </row>
    <row r="5577" spans="2:20" hidden="1" x14ac:dyDescent="0.45">
      <c r="C5577" s="29" t="s">
        <v>70</v>
      </c>
      <c r="D5577" s="29" t="s">
        <v>55</v>
      </c>
      <c r="F5577" t="s">
        <v>520</v>
      </c>
      <c r="G5577" t="s">
        <v>521</v>
      </c>
      <c r="H5577" t="s">
        <v>563</v>
      </c>
      <c r="I5577" t="s">
        <v>225</v>
      </c>
      <c r="J5577" t="s">
        <v>523</v>
      </c>
      <c r="K5577" t="s">
        <v>524</v>
      </c>
      <c r="L5577" t="s">
        <v>564</v>
      </c>
      <c r="M5577" t="s">
        <v>228</v>
      </c>
      <c r="N5577" t="s">
        <v>358</v>
      </c>
      <c r="O5577" s="27">
        <v>2.9999999999999999E-7</v>
      </c>
      <c r="P5577" t="s">
        <v>526</v>
      </c>
      <c r="Q5577" s="27">
        <f>O5577*km_per_mile*'Transportation Calcs'!$E$6</f>
        <v>1.9211561473854611E-10</v>
      </c>
      <c r="T5577" t="s">
        <v>527</v>
      </c>
    </row>
    <row r="5578" spans="2:20" hidden="1" x14ac:dyDescent="0.45">
      <c r="C5578" s="29" t="s">
        <v>70</v>
      </c>
      <c r="D5578" s="29" t="s">
        <v>55</v>
      </c>
      <c r="F5578" t="s">
        <v>520</v>
      </c>
      <c r="G5578" t="s">
        <v>521</v>
      </c>
      <c r="H5578" t="s">
        <v>573</v>
      </c>
      <c r="I5578" t="s">
        <v>225</v>
      </c>
      <c r="J5578" t="s">
        <v>523</v>
      </c>
      <c r="K5578" t="s">
        <v>524</v>
      </c>
      <c r="L5578" t="s">
        <v>574</v>
      </c>
      <c r="M5578" t="s">
        <v>228</v>
      </c>
      <c r="N5578" t="s">
        <v>264</v>
      </c>
      <c r="O5578" s="27">
        <v>4.7999999999999996E-7</v>
      </c>
      <c r="P5578" t="s">
        <v>526</v>
      </c>
      <c r="Q5578" s="27">
        <f>O5578*km_per_mile*'Transportation Calcs'!$E$6</f>
        <v>3.0738498358167373E-10</v>
      </c>
      <c r="T5578" t="s">
        <v>527</v>
      </c>
    </row>
    <row r="5579" spans="2:20" hidden="1" x14ac:dyDescent="0.45">
      <c r="C5579" s="29" t="s">
        <v>70</v>
      </c>
      <c r="D5579" s="29" t="s">
        <v>55</v>
      </c>
      <c r="F5579" t="s">
        <v>520</v>
      </c>
      <c r="G5579" t="s">
        <v>521</v>
      </c>
      <c r="H5579" t="s">
        <v>1943</v>
      </c>
      <c r="I5579" t="s">
        <v>225</v>
      </c>
      <c r="J5579" t="s">
        <v>523</v>
      </c>
      <c r="K5579" t="s">
        <v>524</v>
      </c>
      <c r="L5579" t="s">
        <v>730</v>
      </c>
      <c r="M5579" t="s">
        <v>228</v>
      </c>
      <c r="N5579" t="s">
        <v>272</v>
      </c>
      <c r="O5579" s="27">
        <v>1.0300000000000001E-6</v>
      </c>
      <c r="P5579" t="s">
        <v>526</v>
      </c>
      <c r="Q5579" s="27">
        <f>O5579*km_per_mile*'Transportation Calcs'!$E$6</f>
        <v>6.595969439356751E-10</v>
      </c>
      <c r="T5579" t="s">
        <v>527</v>
      </c>
    </row>
    <row r="5580" spans="2:20" hidden="1" x14ac:dyDescent="0.45">
      <c r="B5580" s="29" t="s">
        <v>43</v>
      </c>
      <c r="C5580" s="29" t="s">
        <v>70</v>
      </c>
      <c r="D5580" s="29" t="s">
        <v>55</v>
      </c>
      <c r="F5580" t="s">
        <v>520</v>
      </c>
      <c r="G5580" t="s">
        <v>521</v>
      </c>
      <c r="H5580" t="s">
        <v>573</v>
      </c>
      <c r="I5580" t="s">
        <v>225</v>
      </c>
      <c r="J5580" t="s">
        <v>523</v>
      </c>
      <c r="K5580" t="s">
        <v>524</v>
      </c>
      <c r="L5580" t="s">
        <v>574</v>
      </c>
      <c r="M5580" t="s">
        <v>228</v>
      </c>
      <c r="N5580" t="s">
        <v>28</v>
      </c>
      <c r="O5580">
        <v>2.2000000000000001E-3</v>
      </c>
      <c r="P5580" t="s">
        <v>526</v>
      </c>
      <c r="Q5580" s="27">
        <f>O5580*km_per_mile*'Transportation Calcs'!$E$6</f>
        <v>1.408847841416005E-6</v>
      </c>
      <c r="T5580" t="s">
        <v>536</v>
      </c>
    </row>
    <row r="5581" spans="2:20" hidden="1" x14ac:dyDescent="0.45">
      <c r="C5581" s="29" t="s">
        <v>70</v>
      </c>
      <c r="D5581" s="29" t="s">
        <v>53</v>
      </c>
      <c r="F5581" t="s">
        <v>520</v>
      </c>
      <c r="G5581" t="s">
        <v>521</v>
      </c>
      <c r="H5581" t="s">
        <v>577</v>
      </c>
      <c r="I5581" t="s">
        <v>225</v>
      </c>
      <c r="J5581" t="s">
        <v>523</v>
      </c>
      <c r="K5581" t="s">
        <v>35</v>
      </c>
      <c r="L5581" t="s">
        <v>578</v>
      </c>
      <c r="M5581" t="s">
        <v>228</v>
      </c>
      <c r="N5581" t="s">
        <v>272</v>
      </c>
      <c r="O5581" s="27">
        <v>1.6199999999999999E-6</v>
      </c>
      <c r="P5581" t="s">
        <v>526</v>
      </c>
      <c r="Q5581" s="27">
        <f>O5581*km_per_mile*'Transportation Calcs'!$F$6</f>
        <v>1.1895804411678064E-9</v>
      </c>
      <c r="T5581" t="s">
        <v>527</v>
      </c>
    </row>
    <row r="5582" spans="2:20" hidden="1" x14ac:dyDescent="0.45">
      <c r="C5582" s="29" t="s">
        <v>70</v>
      </c>
      <c r="D5582" s="29" t="s">
        <v>53</v>
      </c>
      <c r="F5582" t="s">
        <v>520</v>
      </c>
      <c r="G5582" t="s">
        <v>521</v>
      </c>
      <c r="H5582" t="s">
        <v>1944</v>
      </c>
      <c r="I5582" t="s">
        <v>225</v>
      </c>
      <c r="J5582" t="s">
        <v>523</v>
      </c>
      <c r="K5582" t="s">
        <v>35</v>
      </c>
      <c r="L5582" t="s">
        <v>1945</v>
      </c>
      <c r="M5582" t="s">
        <v>228</v>
      </c>
      <c r="N5582" t="s">
        <v>272</v>
      </c>
      <c r="O5582" s="27">
        <v>1.6199999999999999E-6</v>
      </c>
      <c r="P5582" t="s">
        <v>526</v>
      </c>
      <c r="Q5582" s="27">
        <f>O5582*km_per_mile*'Transportation Calcs'!$F$6</f>
        <v>1.1895804411678064E-9</v>
      </c>
      <c r="T5582" t="s">
        <v>527</v>
      </c>
    </row>
    <row r="5583" spans="2:20" hidden="1" x14ac:dyDescent="0.45">
      <c r="C5583" s="29" t="s">
        <v>70</v>
      </c>
      <c r="D5583" s="29" t="s">
        <v>53</v>
      </c>
      <c r="F5583" t="s">
        <v>520</v>
      </c>
      <c r="G5583" t="s">
        <v>521</v>
      </c>
      <c r="H5583" t="s">
        <v>579</v>
      </c>
      <c r="I5583" t="s">
        <v>225</v>
      </c>
      <c r="J5583" t="s">
        <v>523</v>
      </c>
      <c r="K5583" t="s">
        <v>35</v>
      </c>
      <c r="L5583" t="s">
        <v>580</v>
      </c>
      <c r="M5583" t="s">
        <v>228</v>
      </c>
      <c r="N5583" t="s">
        <v>249</v>
      </c>
      <c r="O5583" s="27">
        <v>1.95E-6</v>
      </c>
      <c r="P5583" t="s">
        <v>526</v>
      </c>
      <c r="Q5583" s="27">
        <f>O5583*km_per_mile*'Transportation Calcs'!$F$6</f>
        <v>1.4319023828871745E-9</v>
      </c>
      <c r="T5583" t="s">
        <v>527</v>
      </c>
    </row>
    <row r="5584" spans="2:20" hidden="1" x14ac:dyDescent="0.45">
      <c r="C5584" s="29" t="s">
        <v>70</v>
      </c>
      <c r="D5584" s="29" t="s">
        <v>53</v>
      </c>
      <c r="F5584" t="s">
        <v>520</v>
      </c>
      <c r="G5584" t="s">
        <v>521</v>
      </c>
      <c r="H5584" t="s">
        <v>579</v>
      </c>
      <c r="I5584" t="s">
        <v>225</v>
      </c>
      <c r="J5584" t="s">
        <v>523</v>
      </c>
      <c r="K5584" t="s">
        <v>35</v>
      </c>
      <c r="L5584" t="s">
        <v>580</v>
      </c>
      <c r="M5584" t="s">
        <v>228</v>
      </c>
      <c r="N5584" t="s">
        <v>264</v>
      </c>
      <c r="O5584" s="27">
        <v>1.7400000000000001E-6</v>
      </c>
      <c r="P5584" t="s">
        <v>526</v>
      </c>
      <c r="Q5584" s="27">
        <f>O5584*km_per_mile*'Transportation Calcs'!$F$6</f>
        <v>1.2776975108839402E-9</v>
      </c>
      <c r="T5584" t="s">
        <v>527</v>
      </c>
    </row>
    <row r="5585" spans="2:20" hidden="1" x14ac:dyDescent="0.45">
      <c r="B5585" s="29" t="s">
        <v>43</v>
      </c>
      <c r="C5585" s="29" t="s">
        <v>70</v>
      </c>
      <c r="D5585" s="29" t="s">
        <v>53</v>
      </c>
      <c r="F5585" t="s">
        <v>520</v>
      </c>
      <c r="G5585" t="s">
        <v>521</v>
      </c>
      <c r="H5585" t="s">
        <v>581</v>
      </c>
      <c r="I5585" t="s">
        <v>225</v>
      </c>
      <c r="J5585" t="s">
        <v>523</v>
      </c>
      <c r="K5585" t="s">
        <v>35</v>
      </c>
      <c r="L5585" t="s">
        <v>582</v>
      </c>
      <c r="M5585" t="s">
        <v>228</v>
      </c>
      <c r="N5585" t="s">
        <v>28</v>
      </c>
      <c r="O5585">
        <v>1.5E-3</v>
      </c>
      <c r="P5585" t="s">
        <v>526</v>
      </c>
      <c r="Q5585" s="27">
        <f>O5585*km_per_mile*'Transportation Calcs'!$F$6</f>
        <v>1.1014633714516727E-6</v>
      </c>
      <c r="T5585" t="s">
        <v>536</v>
      </c>
    </row>
    <row r="5586" spans="2:20" hidden="1" x14ac:dyDescent="0.45">
      <c r="B5586" s="29" t="s">
        <v>43</v>
      </c>
      <c r="C5586" s="29" t="s">
        <v>70</v>
      </c>
      <c r="D5586" s="29" t="s">
        <v>53</v>
      </c>
      <c r="F5586" t="s">
        <v>520</v>
      </c>
      <c r="G5586" t="s">
        <v>521</v>
      </c>
      <c r="H5586" t="s">
        <v>583</v>
      </c>
      <c r="I5586" t="s">
        <v>225</v>
      </c>
      <c r="J5586" t="s">
        <v>523</v>
      </c>
      <c r="K5586" t="s">
        <v>35</v>
      </c>
      <c r="L5586" t="s">
        <v>584</v>
      </c>
      <c r="M5586" t="s">
        <v>228</v>
      </c>
      <c r="N5586" t="s">
        <v>28</v>
      </c>
      <c r="O5586">
        <v>0.22090000000000001</v>
      </c>
      <c r="P5586" t="s">
        <v>526</v>
      </c>
      <c r="Q5586" s="27">
        <f>O5586*km_per_mile*'Transportation Calcs'!$F$6</f>
        <v>1.6220883916911633E-4</v>
      </c>
      <c r="T5586" t="s">
        <v>536</v>
      </c>
    </row>
    <row r="5587" spans="2:20" hidden="1" x14ac:dyDescent="0.45">
      <c r="C5587" s="29" t="s">
        <v>70</v>
      </c>
      <c r="D5587" s="29" t="s">
        <v>53</v>
      </c>
      <c r="F5587" t="s">
        <v>520</v>
      </c>
      <c r="G5587" t="s">
        <v>521</v>
      </c>
      <c r="H5587" t="s">
        <v>1946</v>
      </c>
      <c r="I5587" t="s">
        <v>225</v>
      </c>
      <c r="J5587" t="s">
        <v>523</v>
      </c>
      <c r="K5587" t="s">
        <v>35</v>
      </c>
      <c r="L5587" t="s">
        <v>639</v>
      </c>
      <c r="M5587" t="s">
        <v>228</v>
      </c>
      <c r="N5587" t="s">
        <v>249</v>
      </c>
      <c r="O5587" s="27">
        <v>1.95E-6</v>
      </c>
      <c r="P5587" t="s">
        <v>526</v>
      </c>
      <c r="Q5587" s="27">
        <f>O5587*km_per_mile*'Transportation Calcs'!$F$6</f>
        <v>1.4319023828871745E-9</v>
      </c>
      <c r="T5587" t="s">
        <v>527</v>
      </c>
    </row>
    <row r="5588" spans="2:20" hidden="1" x14ac:dyDescent="0.45">
      <c r="B5588" s="29" t="s">
        <v>43</v>
      </c>
      <c r="C5588" s="29" t="s">
        <v>70</v>
      </c>
      <c r="D5588" s="29" t="s">
        <v>53</v>
      </c>
      <c r="F5588" t="s">
        <v>520</v>
      </c>
      <c r="G5588" t="s">
        <v>521</v>
      </c>
      <c r="H5588" t="s">
        <v>1947</v>
      </c>
      <c r="I5588" t="s">
        <v>225</v>
      </c>
      <c r="J5588" t="s">
        <v>523</v>
      </c>
      <c r="K5588" t="s">
        <v>35</v>
      </c>
      <c r="L5588" t="s">
        <v>633</v>
      </c>
      <c r="M5588" t="s">
        <v>228</v>
      </c>
      <c r="N5588" t="s">
        <v>28</v>
      </c>
      <c r="O5588">
        <v>8.4199999999999997E-2</v>
      </c>
      <c r="P5588" t="s">
        <v>526</v>
      </c>
      <c r="Q5588" s="27">
        <f>O5588*km_per_mile*'Transportation Calcs'!$F$6</f>
        <v>6.1828810584153894E-5</v>
      </c>
      <c r="T5588" t="s">
        <v>536</v>
      </c>
    </row>
    <row r="5589" spans="2:20" hidden="1" x14ac:dyDescent="0.45">
      <c r="C5589" s="29" t="s">
        <v>70</v>
      </c>
      <c r="D5589" s="29" t="s">
        <v>53</v>
      </c>
      <c r="F5589" t="s">
        <v>520</v>
      </c>
      <c r="G5589" t="s">
        <v>521</v>
      </c>
      <c r="H5589" t="s">
        <v>1947</v>
      </c>
      <c r="I5589" t="s">
        <v>225</v>
      </c>
      <c r="J5589" t="s">
        <v>523</v>
      </c>
      <c r="K5589" t="s">
        <v>35</v>
      </c>
      <c r="L5589" t="s">
        <v>633</v>
      </c>
      <c r="M5589" t="s">
        <v>228</v>
      </c>
      <c r="N5589" t="s">
        <v>249</v>
      </c>
      <c r="O5589" s="27">
        <v>1.95E-6</v>
      </c>
      <c r="P5589" t="s">
        <v>526</v>
      </c>
      <c r="Q5589" s="27">
        <f>O5589*km_per_mile*'Transportation Calcs'!$F$6</f>
        <v>1.4319023828871745E-9</v>
      </c>
      <c r="T5589" t="s">
        <v>527</v>
      </c>
    </row>
    <row r="5590" spans="2:20" hidden="1" x14ac:dyDescent="0.45">
      <c r="C5590" s="29" t="s">
        <v>70</v>
      </c>
      <c r="D5590" s="29" t="s">
        <v>197</v>
      </c>
      <c r="F5590" t="s">
        <v>520</v>
      </c>
      <c r="G5590" t="s">
        <v>521</v>
      </c>
      <c r="H5590" t="s">
        <v>585</v>
      </c>
      <c r="I5590" t="s">
        <v>225</v>
      </c>
      <c r="J5590" t="s">
        <v>523</v>
      </c>
      <c r="K5590" t="s">
        <v>21</v>
      </c>
      <c r="L5590" t="s">
        <v>586</v>
      </c>
      <c r="M5590" t="s">
        <v>228</v>
      </c>
      <c r="N5590" t="s">
        <v>264</v>
      </c>
      <c r="O5590" s="27">
        <v>1E-8</v>
      </c>
      <c r="P5590" t="s">
        <v>526</v>
      </c>
      <c r="Q5590">
        <f>O5590*km_per_mile*'Transportation Calcs'!$H$6</f>
        <v>5.908749711241345E-12</v>
      </c>
      <c r="T5590" t="s">
        <v>527</v>
      </c>
    </row>
    <row r="5591" spans="2:20" hidden="1" x14ac:dyDescent="0.45">
      <c r="C5591" s="29" t="s">
        <v>70</v>
      </c>
      <c r="D5591" s="29" t="s">
        <v>197</v>
      </c>
      <c r="F5591" t="s">
        <v>520</v>
      </c>
      <c r="G5591" t="s">
        <v>521</v>
      </c>
      <c r="H5591" t="s">
        <v>591</v>
      </c>
      <c r="I5591" t="s">
        <v>225</v>
      </c>
      <c r="J5591" t="s">
        <v>523</v>
      </c>
      <c r="K5591" t="s">
        <v>21</v>
      </c>
      <c r="L5591" t="s">
        <v>592</v>
      </c>
      <c r="M5591" t="s">
        <v>228</v>
      </c>
      <c r="N5591" t="s">
        <v>272</v>
      </c>
      <c r="O5591" s="27">
        <v>1E-8</v>
      </c>
      <c r="P5591" t="s">
        <v>526</v>
      </c>
      <c r="Q5591">
        <f>O5591*km_per_mile*'Transportation Calcs'!$H$6</f>
        <v>5.908749711241345E-12</v>
      </c>
      <c r="T5591" t="s">
        <v>527</v>
      </c>
    </row>
    <row r="5592" spans="2:20" hidden="1" x14ac:dyDescent="0.45">
      <c r="C5592" s="29" t="s">
        <v>70</v>
      </c>
      <c r="D5592" s="29" t="s">
        <v>197</v>
      </c>
      <c r="F5592" t="s">
        <v>520</v>
      </c>
      <c r="G5592" t="s">
        <v>521</v>
      </c>
      <c r="H5592" t="s">
        <v>591</v>
      </c>
      <c r="I5592" t="s">
        <v>225</v>
      </c>
      <c r="J5592" t="s">
        <v>523</v>
      </c>
      <c r="K5592" t="s">
        <v>21</v>
      </c>
      <c r="L5592" t="s">
        <v>592</v>
      </c>
      <c r="M5592" t="s">
        <v>228</v>
      </c>
      <c r="N5592" t="s">
        <v>264</v>
      </c>
      <c r="O5592" s="27">
        <v>1E-8</v>
      </c>
      <c r="P5592" t="s">
        <v>526</v>
      </c>
      <c r="Q5592">
        <f>O5592*km_per_mile*'Transportation Calcs'!$H$6</f>
        <v>5.908749711241345E-12</v>
      </c>
      <c r="T5592" t="s">
        <v>527</v>
      </c>
    </row>
    <row r="5593" spans="2:20" hidden="1" x14ac:dyDescent="0.45">
      <c r="C5593" s="29" t="s">
        <v>70</v>
      </c>
      <c r="D5593" s="29" t="s">
        <v>55</v>
      </c>
      <c r="F5593" t="s">
        <v>520</v>
      </c>
      <c r="G5593" t="s">
        <v>521</v>
      </c>
      <c r="H5593" t="s">
        <v>1968</v>
      </c>
      <c r="I5593" t="s">
        <v>225</v>
      </c>
      <c r="J5593" t="s">
        <v>523</v>
      </c>
      <c r="K5593" t="s">
        <v>524</v>
      </c>
      <c r="L5593" t="s">
        <v>1963</v>
      </c>
      <c r="M5593" t="s">
        <v>228</v>
      </c>
      <c r="N5593" t="s">
        <v>272</v>
      </c>
      <c r="O5593" s="27">
        <v>1.0300000000000001E-6</v>
      </c>
      <c r="P5593" t="s">
        <v>526</v>
      </c>
      <c r="Q5593" s="27">
        <f>O5593*km_per_mile*'Transportation Calcs'!$E$6</f>
        <v>6.595969439356751E-10</v>
      </c>
      <c r="T5593" t="s">
        <v>527</v>
      </c>
    </row>
    <row r="5594" spans="2:20" hidden="1" x14ac:dyDescent="0.45">
      <c r="C5594" s="29" t="s">
        <v>70</v>
      </c>
      <c r="D5594" s="29" t="s">
        <v>53</v>
      </c>
      <c r="F5594" t="s">
        <v>520</v>
      </c>
      <c r="G5594" t="s">
        <v>521</v>
      </c>
      <c r="H5594" t="s">
        <v>595</v>
      </c>
      <c r="I5594" t="s">
        <v>225</v>
      </c>
      <c r="J5594" t="s">
        <v>523</v>
      </c>
      <c r="K5594" t="s">
        <v>35</v>
      </c>
      <c r="L5594" t="s">
        <v>596</v>
      </c>
      <c r="M5594" t="s">
        <v>228</v>
      </c>
      <c r="N5594" t="s">
        <v>249</v>
      </c>
      <c r="O5594" s="27">
        <v>1.95E-6</v>
      </c>
      <c r="P5594" t="s">
        <v>526</v>
      </c>
      <c r="Q5594" s="27">
        <f>O5594*km_per_mile*'Transportation Calcs'!$F$6</f>
        <v>1.4319023828871745E-9</v>
      </c>
      <c r="T5594" t="s">
        <v>527</v>
      </c>
    </row>
    <row r="5595" spans="2:20" hidden="1" x14ac:dyDescent="0.45">
      <c r="C5595" s="29" t="s">
        <v>70</v>
      </c>
      <c r="D5595" s="29" t="s">
        <v>197</v>
      </c>
      <c r="F5595" t="s">
        <v>520</v>
      </c>
      <c r="G5595" t="s">
        <v>521</v>
      </c>
      <c r="H5595" t="s">
        <v>597</v>
      </c>
      <c r="I5595" t="s">
        <v>225</v>
      </c>
      <c r="J5595" t="s">
        <v>523</v>
      </c>
      <c r="K5595" t="s">
        <v>21</v>
      </c>
      <c r="L5595" t="s">
        <v>598</v>
      </c>
      <c r="M5595" t="s">
        <v>228</v>
      </c>
      <c r="N5595" t="s">
        <v>358</v>
      </c>
      <c r="O5595" s="27">
        <v>1E-8</v>
      </c>
      <c r="P5595" t="s">
        <v>526</v>
      </c>
      <c r="Q5595">
        <f>O5595*km_per_mile*'Transportation Calcs'!$H$6</f>
        <v>5.908749711241345E-12</v>
      </c>
      <c r="T5595" t="s">
        <v>527</v>
      </c>
    </row>
    <row r="5596" spans="2:20" hidden="1" x14ac:dyDescent="0.45">
      <c r="C5596" s="29" t="s">
        <v>70</v>
      </c>
      <c r="D5596" s="29" t="s">
        <v>197</v>
      </c>
      <c r="F5596" t="s">
        <v>520</v>
      </c>
      <c r="G5596" t="s">
        <v>521</v>
      </c>
      <c r="H5596" t="s">
        <v>597</v>
      </c>
      <c r="I5596" t="s">
        <v>225</v>
      </c>
      <c r="J5596" t="s">
        <v>523</v>
      </c>
      <c r="K5596" t="s">
        <v>21</v>
      </c>
      <c r="L5596" t="s">
        <v>598</v>
      </c>
      <c r="M5596" t="s">
        <v>228</v>
      </c>
      <c r="N5596" t="s">
        <v>249</v>
      </c>
      <c r="O5596">
        <v>0</v>
      </c>
      <c r="P5596" t="s">
        <v>526</v>
      </c>
      <c r="Q5596">
        <f>O5596*km_per_mile*'Transportation Calcs'!$H$6</f>
        <v>0</v>
      </c>
      <c r="T5596" t="s">
        <v>527</v>
      </c>
    </row>
    <row r="5597" spans="2:20" hidden="1" x14ac:dyDescent="0.45">
      <c r="B5597" s="29" t="s">
        <v>43</v>
      </c>
      <c r="C5597" s="29" t="s">
        <v>70</v>
      </c>
      <c r="D5597" s="29" t="s">
        <v>53</v>
      </c>
      <c r="F5597" t="s">
        <v>520</v>
      </c>
      <c r="G5597" t="s">
        <v>521</v>
      </c>
      <c r="H5597" t="s">
        <v>607</v>
      </c>
      <c r="I5597" t="s">
        <v>225</v>
      </c>
      <c r="J5597" t="s">
        <v>523</v>
      </c>
      <c r="K5597" t="s">
        <v>35</v>
      </c>
      <c r="L5597" t="s">
        <v>608</v>
      </c>
      <c r="M5597" t="s">
        <v>228</v>
      </c>
      <c r="N5597" t="s">
        <v>28</v>
      </c>
      <c r="O5597">
        <v>1.5E-3</v>
      </c>
      <c r="P5597" t="s">
        <v>526</v>
      </c>
      <c r="Q5597" s="27">
        <f>O5597*km_per_mile*'Transportation Calcs'!$F$6</f>
        <v>1.1014633714516727E-6</v>
      </c>
      <c r="T5597" t="s">
        <v>536</v>
      </c>
    </row>
    <row r="5598" spans="2:20" hidden="1" x14ac:dyDescent="0.45">
      <c r="C5598" s="29" t="s">
        <v>70</v>
      </c>
      <c r="D5598" s="29" t="s">
        <v>53</v>
      </c>
      <c r="F5598" t="s">
        <v>520</v>
      </c>
      <c r="G5598" t="s">
        <v>521</v>
      </c>
      <c r="H5598" t="s">
        <v>601</v>
      </c>
      <c r="I5598" t="s">
        <v>225</v>
      </c>
      <c r="J5598" t="s">
        <v>523</v>
      </c>
      <c r="K5598" t="s">
        <v>35</v>
      </c>
      <c r="L5598" t="s">
        <v>602</v>
      </c>
      <c r="M5598" t="s">
        <v>228</v>
      </c>
      <c r="N5598" t="s">
        <v>272</v>
      </c>
      <c r="O5598" s="27">
        <v>1.6199999999999999E-6</v>
      </c>
      <c r="P5598" t="s">
        <v>526</v>
      </c>
      <c r="Q5598" s="27">
        <f>O5598*km_per_mile*'Transportation Calcs'!$F$6</f>
        <v>1.1895804411678064E-9</v>
      </c>
      <c r="T5598" t="s">
        <v>527</v>
      </c>
    </row>
    <row r="5599" spans="2:20" hidden="1" x14ac:dyDescent="0.45">
      <c r="C5599" s="29" t="s">
        <v>70</v>
      </c>
      <c r="D5599" s="29" t="s">
        <v>53</v>
      </c>
      <c r="F5599" t="s">
        <v>520</v>
      </c>
      <c r="G5599" t="s">
        <v>521</v>
      </c>
      <c r="H5599" t="s">
        <v>607</v>
      </c>
      <c r="I5599" t="s">
        <v>225</v>
      </c>
      <c r="J5599" t="s">
        <v>523</v>
      </c>
      <c r="K5599" t="s">
        <v>35</v>
      </c>
      <c r="L5599" t="s">
        <v>608</v>
      </c>
      <c r="M5599" t="s">
        <v>228</v>
      </c>
      <c r="N5599" t="s">
        <v>358</v>
      </c>
      <c r="O5599" s="27">
        <v>1.53E-6</v>
      </c>
      <c r="P5599" t="s">
        <v>526</v>
      </c>
      <c r="Q5599" s="27">
        <f>O5599*km_per_mile*'Transportation Calcs'!$F$6</f>
        <v>1.1234926388807059E-9</v>
      </c>
      <c r="T5599" t="s">
        <v>527</v>
      </c>
    </row>
    <row r="5600" spans="2:20" hidden="1" x14ac:dyDescent="0.45">
      <c r="B5600" s="29" t="s">
        <v>43</v>
      </c>
      <c r="C5600" s="29" t="s">
        <v>70</v>
      </c>
      <c r="D5600" s="29" t="s">
        <v>53</v>
      </c>
      <c r="F5600" t="s">
        <v>520</v>
      </c>
      <c r="G5600" t="s">
        <v>521</v>
      </c>
      <c r="H5600" t="s">
        <v>627</v>
      </c>
      <c r="I5600" t="s">
        <v>225</v>
      </c>
      <c r="J5600" t="s">
        <v>523</v>
      </c>
      <c r="K5600" t="s">
        <v>35</v>
      </c>
      <c r="L5600" t="s">
        <v>628</v>
      </c>
      <c r="M5600" t="s">
        <v>228</v>
      </c>
      <c r="N5600" t="s">
        <v>28</v>
      </c>
      <c r="O5600">
        <v>1.5E-3</v>
      </c>
      <c r="P5600" t="s">
        <v>526</v>
      </c>
      <c r="Q5600" s="27">
        <f>O5600*km_per_mile*'Transportation Calcs'!$F$6</f>
        <v>1.1014633714516727E-6</v>
      </c>
      <c r="T5600" t="s">
        <v>536</v>
      </c>
    </row>
    <row r="5601" spans="2:20" hidden="1" x14ac:dyDescent="0.45">
      <c r="C5601" s="29" t="s">
        <v>70</v>
      </c>
      <c r="D5601" s="29" t="s">
        <v>53</v>
      </c>
      <c r="F5601" t="s">
        <v>520</v>
      </c>
      <c r="G5601" t="s">
        <v>521</v>
      </c>
      <c r="H5601" t="s">
        <v>601</v>
      </c>
      <c r="I5601" t="s">
        <v>225</v>
      </c>
      <c r="J5601" t="s">
        <v>523</v>
      </c>
      <c r="K5601" t="s">
        <v>35</v>
      </c>
      <c r="L5601" t="s">
        <v>602</v>
      </c>
      <c r="M5601" t="s">
        <v>228</v>
      </c>
      <c r="N5601" t="s">
        <v>249</v>
      </c>
      <c r="O5601" s="27">
        <v>1.95E-6</v>
      </c>
      <c r="P5601" t="s">
        <v>526</v>
      </c>
      <c r="Q5601" s="27">
        <f>O5601*km_per_mile*'Transportation Calcs'!$F$6</f>
        <v>1.4319023828871745E-9</v>
      </c>
      <c r="T5601" t="s">
        <v>527</v>
      </c>
    </row>
    <row r="5602" spans="2:20" hidden="1" x14ac:dyDescent="0.45">
      <c r="C5602" s="29" t="s">
        <v>70</v>
      </c>
      <c r="D5602" s="29" t="s">
        <v>55</v>
      </c>
      <c r="F5602" t="s">
        <v>520</v>
      </c>
      <c r="G5602" t="s">
        <v>521</v>
      </c>
      <c r="H5602" t="s">
        <v>609</v>
      </c>
      <c r="I5602" t="s">
        <v>225</v>
      </c>
      <c r="J5602" t="s">
        <v>523</v>
      </c>
      <c r="K5602" t="s">
        <v>524</v>
      </c>
      <c r="L5602" t="s">
        <v>610</v>
      </c>
      <c r="M5602" t="s">
        <v>228</v>
      </c>
      <c r="N5602" t="s">
        <v>264</v>
      </c>
      <c r="O5602" s="27">
        <v>3.2000000000000001E-7</v>
      </c>
      <c r="P5602" t="s">
        <v>526</v>
      </c>
      <c r="Q5602" s="27">
        <f>O5602*km_per_mile*'Transportation Calcs'!$E$6</f>
        <v>2.0492332238778255E-10</v>
      </c>
      <c r="T5602" t="s">
        <v>527</v>
      </c>
    </row>
    <row r="5603" spans="2:20" hidden="1" x14ac:dyDescent="0.45">
      <c r="C5603" s="29" t="s">
        <v>70</v>
      </c>
      <c r="D5603" s="29" t="s">
        <v>53</v>
      </c>
      <c r="F5603" t="s">
        <v>520</v>
      </c>
      <c r="G5603" t="s">
        <v>521</v>
      </c>
      <c r="H5603" t="s">
        <v>623</v>
      </c>
      <c r="I5603" t="s">
        <v>225</v>
      </c>
      <c r="J5603" t="s">
        <v>523</v>
      </c>
      <c r="K5603" t="s">
        <v>35</v>
      </c>
      <c r="L5603" t="s">
        <v>624</v>
      </c>
      <c r="M5603" t="s">
        <v>228</v>
      </c>
      <c r="N5603" t="s">
        <v>264</v>
      </c>
      <c r="O5603" s="27">
        <v>1.7400000000000001E-6</v>
      </c>
      <c r="P5603" t="s">
        <v>526</v>
      </c>
      <c r="Q5603" s="27">
        <f>O5603*km_per_mile*'Transportation Calcs'!$F$6</f>
        <v>1.2776975108839402E-9</v>
      </c>
      <c r="T5603" t="s">
        <v>527</v>
      </c>
    </row>
    <row r="5604" spans="2:20" hidden="1" x14ac:dyDescent="0.45">
      <c r="C5604" s="29" t="s">
        <v>70</v>
      </c>
      <c r="D5604" s="29" t="s">
        <v>53</v>
      </c>
      <c r="F5604" t="s">
        <v>520</v>
      </c>
      <c r="G5604" t="s">
        <v>521</v>
      </c>
      <c r="H5604" t="s">
        <v>615</v>
      </c>
      <c r="I5604" t="s">
        <v>225</v>
      </c>
      <c r="J5604" t="s">
        <v>523</v>
      </c>
      <c r="K5604" t="s">
        <v>35</v>
      </c>
      <c r="L5604" t="s">
        <v>616</v>
      </c>
      <c r="M5604" t="s">
        <v>228</v>
      </c>
      <c r="N5604" t="s">
        <v>264</v>
      </c>
      <c r="O5604" s="27">
        <v>1.7400000000000001E-6</v>
      </c>
      <c r="P5604" t="s">
        <v>526</v>
      </c>
      <c r="Q5604" s="27">
        <f>O5604*km_per_mile*'Transportation Calcs'!$F$6</f>
        <v>1.2776975108839402E-9</v>
      </c>
      <c r="T5604" t="s">
        <v>527</v>
      </c>
    </row>
    <row r="5605" spans="2:20" hidden="1" x14ac:dyDescent="0.45">
      <c r="C5605" s="29" t="s">
        <v>70</v>
      </c>
      <c r="D5605" s="29" t="s">
        <v>53</v>
      </c>
      <c r="F5605" t="s">
        <v>520</v>
      </c>
      <c r="G5605" t="s">
        <v>521</v>
      </c>
      <c r="H5605" t="s">
        <v>619</v>
      </c>
      <c r="I5605" t="s">
        <v>225</v>
      </c>
      <c r="J5605" t="s">
        <v>523</v>
      </c>
      <c r="K5605" t="s">
        <v>35</v>
      </c>
      <c r="L5605" t="s">
        <v>620</v>
      </c>
      <c r="M5605" t="s">
        <v>228</v>
      </c>
      <c r="N5605" t="s">
        <v>358</v>
      </c>
      <c r="O5605" s="27">
        <v>1.53E-6</v>
      </c>
      <c r="P5605" t="s">
        <v>526</v>
      </c>
      <c r="Q5605" s="27">
        <f>O5605*km_per_mile*'Transportation Calcs'!$F$6</f>
        <v>1.1234926388807059E-9</v>
      </c>
      <c r="T5605" t="s">
        <v>527</v>
      </c>
    </row>
    <row r="5606" spans="2:20" hidden="1" x14ac:dyDescent="0.45">
      <c r="B5606" s="29" t="s">
        <v>43</v>
      </c>
      <c r="C5606" s="29" t="s">
        <v>70</v>
      </c>
      <c r="D5606" s="29" t="s">
        <v>53</v>
      </c>
      <c r="F5606" t="s">
        <v>520</v>
      </c>
      <c r="G5606" t="s">
        <v>521</v>
      </c>
      <c r="H5606" t="s">
        <v>615</v>
      </c>
      <c r="I5606" t="s">
        <v>225</v>
      </c>
      <c r="J5606" t="s">
        <v>523</v>
      </c>
      <c r="K5606" t="s">
        <v>35</v>
      </c>
      <c r="L5606" t="s">
        <v>616</v>
      </c>
      <c r="M5606" t="s">
        <v>228</v>
      </c>
      <c r="N5606" t="s">
        <v>28</v>
      </c>
      <c r="O5606">
        <v>3.1399999999999997E-2</v>
      </c>
      <c r="P5606" t="s">
        <v>526</v>
      </c>
      <c r="Q5606" s="27">
        <f>O5606*km_per_mile*'Transportation Calcs'!$F$6</f>
        <v>2.3057299909055011E-5</v>
      </c>
      <c r="T5606" t="s">
        <v>536</v>
      </c>
    </row>
    <row r="5607" spans="2:20" hidden="1" x14ac:dyDescent="0.45">
      <c r="C5607" s="29" t="s">
        <v>70</v>
      </c>
      <c r="D5607" s="29" t="s">
        <v>53</v>
      </c>
      <c r="F5607" t="s">
        <v>520</v>
      </c>
      <c r="G5607" t="s">
        <v>521</v>
      </c>
      <c r="H5607" t="s">
        <v>629</v>
      </c>
      <c r="I5607" t="s">
        <v>225</v>
      </c>
      <c r="J5607" t="s">
        <v>523</v>
      </c>
      <c r="K5607" t="s">
        <v>35</v>
      </c>
      <c r="L5607" t="s">
        <v>630</v>
      </c>
      <c r="M5607" t="s">
        <v>228</v>
      </c>
      <c r="N5607" t="s">
        <v>358</v>
      </c>
      <c r="O5607" s="27">
        <v>1.53E-6</v>
      </c>
      <c r="P5607" t="s">
        <v>526</v>
      </c>
      <c r="Q5607" s="27">
        <f>O5607*km_per_mile*'Transportation Calcs'!$F$6</f>
        <v>1.1234926388807059E-9</v>
      </c>
      <c r="T5607" t="s">
        <v>527</v>
      </c>
    </row>
    <row r="5608" spans="2:20" hidden="1" x14ac:dyDescent="0.45">
      <c r="C5608" s="29" t="s">
        <v>70</v>
      </c>
      <c r="D5608" s="29" t="s">
        <v>53</v>
      </c>
      <c r="F5608" t="s">
        <v>520</v>
      </c>
      <c r="G5608" t="s">
        <v>521</v>
      </c>
      <c r="H5608" t="s">
        <v>629</v>
      </c>
      <c r="I5608" t="s">
        <v>225</v>
      </c>
      <c r="J5608" t="s">
        <v>523</v>
      </c>
      <c r="K5608" t="s">
        <v>35</v>
      </c>
      <c r="L5608" t="s">
        <v>630</v>
      </c>
      <c r="M5608" t="s">
        <v>228</v>
      </c>
      <c r="N5608" t="s">
        <v>249</v>
      </c>
      <c r="O5608" s="27">
        <v>1.95E-6</v>
      </c>
      <c r="P5608" t="s">
        <v>526</v>
      </c>
      <c r="Q5608" s="27">
        <f>O5608*km_per_mile*'Transportation Calcs'!$F$6</f>
        <v>1.4319023828871745E-9</v>
      </c>
      <c r="T5608" t="s">
        <v>527</v>
      </c>
    </row>
    <row r="5609" spans="2:20" hidden="1" x14ac:dyDescent="0.45">
      <c r="C5609" s="29" t="s">
        <v>70</v>
      </c>
      <c r="D5609" s="29" t="s">
        <v>53</v>
      </c>
      <c r="F5609" t="s">
        <v>520</v>
      </c>
      <c r="G5609" t="s">
        <v>521</v>
      </c>
      <c r="H5609" t="s">
        <v>617</v>
      </c>
      <c r="I5609" t="s">
        <v>225</v>
      </c>
      <c r="J5609" t="s">
        <v>523</v>
      </c>
      <c r="K5609" t="s">
        <v>35</v>
      </c>
      <c r="L5609" t="s">
        <v>618</v>
      </c>
      <c r="M5609" t="s">
        <v>228</v>
      </c>
      <c r="N5609" t="s">
        <v>358</v>
      </c>
      <c r="O5609" s="27">
        <v>1.53E-6</v>
      </c>
      <c r="P5609" t="s">
        <v>526</v>
      </c>
      <c r="Q5609" s="27">
        <f>O5609*km_per_mile*'Transportation Calcs'!$F$6</f>
        <v>1.1234926388807059E-9</v>
      </c>
      <c r="T5609" t="s">
        <v>527</v>
      </c>
    </row>
    <row r="5610" spans="2:20" hidden="1" x14ac:dyDescent="0.45">
      <c r="B5610" s="29" t="s">
        <v>25</v>
      </c>
      <c r="C5610" s="29" t="s">
        <v>70</v>
      </c>
      <c r="D5610" s="29" t="s">
        <v>53</v>
      </c>
      <c r="F5610" t="s">
        <v>520</v>
      </c>
      <c r="G5610" t="s">
        <v>521</v>
      </c>
      <c r="H5610" t="s">
        <v>638</v>
      </c>
      <c r="I5610" t="s">
        <v>225</v>
      </c>
      <c r="J5610" t="s">
        <v>523</v>
      </c>
      <c r="K5610" t="s">
        <v>35</v>
      </c>
      <c r="L5610" t="s">
        <v>639</v>
      </c>
      <c r="M5610" t="s">
        <v>228</v>
      </c>
      <c r="N5610" t="s">
        <v>25</v>
      </c>
      <c r="O5610">
        <v>0.29599999999999999</v>
      </c>
      <c r="P5610" t="s">
        <v>526</v>
      </c>
      <c r="Q5610" s="27">
        <f>O5610*km_per_mile*'Transportation Calcs'!$F$6</f>
        <v>2.1735543863313006E-4</v>
      </c>
      <c r="T5610" t="s">
        <v>527</v>
      </c>
    </row>
    <row r="5611" spans="2:20" hidden="1" x14ac:dyDescent="0.45">
      <c r="B5611" s="29" t="s">
        <v>25</v>
      </c>
      <c r="C5611" s="29" t="s">
        <v>70</v>
      </c>
      <c r="D5611" s="29" t="s">
        <v>53</v>
      </c>
      <c r="F5611" t="s">
        <v>520</v>
      </c>
      <c r="G5611" t="s">
        <v>521</v>
      </c>
      <c r="H5611" t="s">
        <v>1950</v>
      </c>
      <c r="I5611" t="s">
        <v>225</v>
      </c>
      <c r="J5611" t="s">
        <v>523</v>
      </c>
      <c r="K5611" t="s">
        <v>35</v>
      </c>
      <c r="L5611" t="s">
        <v>622</v>
      </c>
      <c r="M5611" t="s">
        <v>228</v>
      </c>
      <c r="N5611" t="s">
        <v>25</v>
      </c>
      <c r="O5611">
        <v>4.9000000000000002E-2</v>
      </c>
      <c r="P5611" t="s">
        <v>526</v>
      </c>
      <c r="Q5611" s="27">
        <f>O5611*km_per_mile*'Transportation Calcs'!$F$6</f>
        <v>3.5981136800754637E-5</v>
      </c>
      <c r="T5611" t="s">
        <v>527</v>
      </c>
    </row>
    <row r="5612" spans="2:20" hidden="1" x14ac:dyDescent="0.45">
      <c r="C5612" s="29" t="s">
        <v>70</v>
      </c>
      <c r="D5612" s="29" t="s">
        <v>53</v>
      </c>
      <c r="F5612" t="s">
        <v>520</v>
      </c>
      <c r="G5612" t="s">
        <v>521</v>
      </c>
      <c r="H5612" t="s">
        <v>647</v>
      </c>
      <c r="I5612" t="s">
        <v>225</v>
      </c>
      <c r="J5612" t="s">
        <v>523</v>
      </c>
      <c r="K5612" t="s">
        <v>35</v>
      </c>
      <c r="L5612" t="s">
        <v>624</v>
      </c>
      <c r="M5612" t="s">
        <v>228</v>
      </c>
      <c r="N5612" t="s">
        <v>240</v>
      </c>
      <c r="O5612" s="27">
        <v>1.8199999999999999E-5</v>
      </c>
      <c r="P5612" t="s">
        <v>526</v>
      </c>
      <c r="Q5612" s="27">
        <f>O5612*km_per_mile*'Transportation Calcs'!$F$6</f>
        <v>1.3364422240280293E-8</v>
      </c>
      <c r="T5612" t="s">
        <v>527</v>
      </c>
    </row>
    <row r="5613" spans="2:20" hidden="1" x14ac:dyDescent="0.45">
      <c r="B5613" s="29" t="s">
        <v>24</v>
      </c>
      <c r="C5613" s="29" t="s">
        <v>70</v>
      </c>
      <c r="D5613" s="29" t="s">
        <v>53</v>
      </c>
      <c r="F5613" t="s">
        <v>520</v>
      </c>
      <c r="G5613" t="s">
        <v>521</v>
      </c>
      <c r="H5613" t="s">
        <v>634</v>
      </c>
      <c r="I5613" t="s">
        <v>225</v>
      </c>
      <c r="J5613" t="s">
        <v>523</v>
      </c>
      <c r="K5613" t="s">
        <v>35</v>
      </c>
      <c r="L5613" t="s">
        <v>620</v>
      </c>
      <c r="M5613" t="s">
        <v>228</v>
      </c>
      <c r="N5613" t="s">
        <v>261</v>
      </c>
      <c r="O5613">
        <v>8.0000000000000002E-3</v>
      </c>
      <c r="P5613" t="s">
        <v>526</v>
      </c>
      <c r="Q5613" s="27">
        <f>O5613*km_per_mile*'Transportation Calcs'!$F$6</f>
        <v>5.8744713144089206E-6</v>
      </c>
      <c r="T5613" t="s">
        <v>527</v>
      </c>
    </row>
    <row r="5614" spans="2:20" hidden="1" x14ac:dyDescent="0.45">
      <c r="B5614" s="29" t="s">
        <v>26</v>
      </c>
      <c r="C5614" s="29" t="s">
        <v>70</v>
      </c>
      <c r="D5614" s="29" t="s">
        <v>53</v>
      </c>
      <c r="F5614" t="s">
        <v>520</v>
      </c>
      <c r="G5614" t="s">
        <v>521</v>
      </c>
      <c r="H5614" t="s">
        <v>634</v>
      </c>
      <c r="I5614" t="s">
        <v>225</v>
      </c>
      <c r="J5614" t="s">
        <v>523</v>
      </c>
      <c r="K5614" t="s">
        <v>35</v>
      </c>
      <c r="L5614" t="s">
        <v>620</v>
      </c>
      <c r="M5614" t="s">
        <v>228</v>
      </c>
      <c r="N5614" t="s">
        <v>26</v>
      </c>
      <c r="O5614">
        <v>0.45</v>
      </c>
      <c r="P5614" t="s">
        <v>526</v>
      </c>
      <c r="Q5614" s="27">
        <f>O5614*km_per_mile*'Transportation Calcs'!$F$6</f>
        <v>3.3043901143550182E-4</v>
      </c>
      <c r="T5614" t="s">
        <v>527</v>
      </c>
    </row>
    <row r="5615" spans="2:20" hidden="1" x14ac:dyDescent="0.45">
      <c r="B5615" s="29" t="s">
        <v>33</v>
      </c>
      <c r="C5615" s="29" t="s">
        <v>70</v>
      </c>
      <c r="D5615" s="29" t="s">
        <v>53</v>
      </c>
      <c r="F5615" t="s">
        <v>520</v>
      </c>
      <c r="G5615" t="s">
        <v>521</v>
      </c>
      <c r="H5615" t="s">
        <v>634</v>
      </c>
      <c r="I5615" t="s">
        <v>225</v>
      </c>
      <c r="J5615" t="s">
        <v>523</v>
      </c>
      <c r="K5615" t="s">
        <v>35</v>
      </c>
      <c r="L5615" t="s">
        <v>620</v>
      </c>
      <c r="M5615" t="s">
        <v>228</v>
      </c>
      <c r="N5615" t="s">
        <v>33</v>
      </c>
      <c r="O5615">
        <v>4.0000000000000001E-3</v>
      </c>
      <c r="P5615" t="s">
        <v>526</v>
      </c>
      <c r="Q5615" s="27">
        <f>O5615*km_per_mile*'Transportation Calcs'!$F$6</f>
        <v>2.9372356572044603E-6</v>
      </c>
      <c r="T5615" t="s">
        <v>527</v>
      </c>
    </row>
    <row r="5616" spans="2:20" hidden="1" x14ac:dyDescent="0.45">
      <c r="C5616" s="29" t="s">
        <v>70</v>
      </c>
      <c r="D5616" s="29" t="s">
        <v>53</v>
      </c>
      <c r="F5616" t="s">
        <v>520</v>
      </c>
      <c r="G5616" t="s">
        <v>521</v>
      </c>
      <c r="H5616" t="s">
        <v>634</v>
      </c>
      <c r="I5616" t="s">
        <v>225</v>
      </c>
      <c r="J5616" t="s">
        <v>523</v>
      </c>
      <c r="K5616" t="s">
        <v>35</v>
      </c>
      <c r="L5616" t="s">
        <v>620</v>
      </c>
      <c r="M5616" t="s">
        <v>228</v>
      </c>
      <c r="N5616" t="s">
        <v>400</v>
      </c>
      <c r="O5616">
        <v>1.9E-3</v>
      </c>
      <c r="P5616" t="s">
        <v>526</v>
      </c>
      <c r="Q5616" s="27">
        <f>O5616*km_per_mile*'Transportation Calcs'!$F$6</f>
        <v>1.3951869371721185E-6</v>
      </c>
      <c r="T5616" t="s">
        <v>527</v>
      </c>
    </row>
    <row r="5617" spans="2:20" hidden="1" x14ac:dyDescent="0.45">
      <c r="B5617" s="29" t="s">
        <v>26</v>
      </c>
      <c r="C5617" s="29" t="s">
        <v>70</v>
      </c>
      <c r="D5617" s="29" t="s">
        <v>53</v>
      </c>
      <c r="F5617" t="s">
        <v>520</v>
      </c>
      <c r="G5617" t="s">
        <v>521</v>
      </c>
      <c r="H5617" t="s">
        <v>1949</v>
      </c>
      <c r="I5617" t="s">
        <v>225</v>
      </c>
      <c r="J5617" t="s">
        <v>523</v>
      </c>
      <c r="K5617" t="s">
        <v>35</v>
      </c>
      <c r="L5617" t="s">
        <v>604</v>
      </c>
      <c r="M5617" t="s">
        <v>228</v>
      </c>
      <c r="N5617" t="s">
        <v>26</v>
      </c>
      <c r="O5617">
        <v>0.17</v>
      </c>
      <c r="P5617" t="s">
        <v>526</v>
      </c>
      <c r="Q5617" s="27">
        <f>O5617*km_per_mile*'Transportation Calcs'!$F$6</f>
        <v>1.2483251543118958E-4</v>
      </c>
      <c r="T5617" t="s">
        <v>527</v>
      </c>
    </row>
    <row r="5618" spans="2:20" hidden="1" x14ac:dyDescent="0.45">
      <c r="B5618" s="29" t="s">
        <v>25</v>
      </c>
      <c r="C5618" s="29" t="s">
        <v>70</v>
      </c>
      <c r="D5618" s="29" t="s">
        <v>53</v>
      </c>
      <c r="F5618" t="s">
        <v>520</v>
      </c>
      <c r="G5618" t="s">
        <v>521</v>
      </c>
      <c r="H5618" t="s">
        <v>1949</v>
      </c>
      <c r="I5618" t="s">
        <v>225</v>
      </c>
      <c r="J5618" t="s">
        <v>523</v>
      </c>
      <c r="K5618" t="s">
        <v>35</v>
      </c>
      <c r="L5618" t="s">
        <v>604</v>
      </c>
      <c r="M5618" t="s">
        <v>228</v>
      </c>
      <c r="N5618" t="s">
        <v>25</v>
      </c>
      <c r="O5618">
        <v>4.9000000000000002E-2</v>
      </c>
      <c r="P5618" t="s">
        <v>526</v>
      </c>
      <c r="Q5618" s="27">
        <f>O5618*km_per_mile*'Transportation Calcs'!$F$6</f>
        <v>3.5981136800754637E-5</v>
      </c>
      <c r="T5618" t="s">
        <v>527</v>
      </c>
    </row>
    <row r="5619" spans="2:20" hidden="1" x14ac:dyDescent="0.45">
      <c r="B5619" s="29" t="s">
        <v>33</v>
      </c>
      <c r="C5619" s="29" t="s">
        <v>70</v>
      </c>
      <c r="D5619" s="29" t="s">
        <v>53</v>
      </c>
      <c r="F5619" t="s">
        <v>520</v>
      </c>
      <c r="G5619" t="s">
        <v>521</v>
      </c>
      <c r="H5619" t="s">
        <v>636</v>
      </c>
      <c r="I5619" t="s">
        <v>225</v>
      </c>
      <c r="J5619" t="s">
        <v>523</v>
      </c>
      <c r="K5619" t="s">
        <v>35</v>
      </c>
      <c r="L5619" t="s">
        <v>582</v>
      </c>
      <c r="M5619" t="s">
        <v>228</v>
      </c>
      <c r="N5619" t="s">
        <v>33</v>
      </c>
      <c r="O5619">
        <v>4.0000000000000001E-3</v>
      </c>
      <c r="P5619" t="s">
        <v>526</v>
      </c>
      <c r="Q5619" s="27">
        <f>O5619*km_per_mile*'Transportation Calcs'!$F$6</f>
        <v>2.9372356572044603E-6</v>
      </c>
      <c r="T5619" t="s">
        <v>527</v>
      </c>
    </row>
    <row r="5620" spans="2:20" hidden="1" x14ac:dyDescent="0.45">
      <c r="C5620" s="29" t="s">
        <v>70</v>
      </c>
      <c r="D5620" s="29" t="s">
        <v>53</v>
      </c>
      <c r="F5620" t="s">
        <v>520</v>
      </c>
      <c r="G5620" t="s">
        <v>521</v>
      </c>
      <c r="H5620" t="s">
        <v>635</v>
      </c>
      <c r="I5620" t="s">
        <v>225</v>
      </c>
      <c r="J5620" t="s">
        <v>523</v>
      </c>
      <c r="K5620" t="s">
        <v>35</v>
      </c>
      <c r="L5620" t="s">
        <v>580</v>
      </c>
      <c r="M5620" t="s">
        <v>228</v>
      </c>
      <c r="N5620" t="s">
        <v>240</v>
      </c>
      <c r="O5620" s="27">
        <v>1.8199999999999999E-5</v>
      </c>
      <c r="P5620" t="s">
        <v>526</v>
      </c>
      <c r="Q5620" s="27">
        <f>O5620*km_per_mile*'Transportation Calcs'!$F$6</f>
        <v>1.3364422240280293E-8</v>
      </c>
      <c r="T5620" t="s">
        <v>527</v>
      </c>
    </row>
    <row r="5621" spans="2:20" hidden="1" x14ac:dyDescent="0.45">
      <c r="C5621" s="29" t="s">
        <v>70</v>
      </c>
      <c r="D5621" s="29" t="s">
        <v>53</v>
      </c>
      <c r="F5621" t="s">
        <v>520</v>
      </c>
      <c r="G5621" t="s">
        <v>521</v>
      </c>
      <c r="H5621" t="s">
        <v>1951</v>
      </c>
      <c r="I5621" t="s">
        <v>225</v>
      </c>
      <c r="J5621" t="s">
        <v>523</v>
      </c>
      <c r="K5621" t="s">
        <v>35</v>
      </c>
      <c r="L5621" t="s">
        <v>1945</v>
      </c>
      <c r="M5621" t="s">
        <v>228</v>
      </c>
      <c r="N5621" t="s">
        <v>240</v>
      </c>
      <c r="O5621" s="27">
        <v>1.8199999999999999E-5</v>
      </c>
      <c r="P5621" t="s">
        <v>526</v>
      </c>
      <c r="Q5621" s="27">
        <f>O5621*km_per_mile*'Transportation Calcs'!$F$6</f>
        <v>1.3364422240280293E-8</v>
      </c>
      <c r="T5621" t="s">
        <v>527</v>
      </c>
    </row>
    <row r="5622" spans="2:20" hidden="1" x14ac:dyDescent="0.45">
      <c r="B5622" s="29" t="s">
        <v>33</v>
      </c>
      <c r="C5622" s="29" t="s">
        <v>70</v>
      </c>
      <c r="D5622" s="29" t="s">
        <v>53</v>
      </c>
      <c r="F5622" t="s">
        <v>520</v>
      </c>
      <c r="G5622" t="s">
        <v>521</v>
      </c>
      <c r="H5622" t="s">
        <v>637</v>
      </c>
      <c r="I5622" t="s">
        <v>225</v>
      </c>
      <c r="J5622" t="s">
        <v>523</v>
      </c>
      <c r="K5622" t="s">
        <v>35</v>
      </c>
      <c r="L5622" t="s">
        <v>596</v>
      </c>
      <c r="M5622" t="s">
        <v>228</v>
      </c>
      <c r="N5622" t="s">
        <v>33</v>
      </c>
      <c r="O5622">
        <v>4.0000000000000001E-3</v>
      </c>
      <c r="P5622" t="s">
        <v>526</v>
      </c>
      <c r="Q5622" s="27">
        <f>O5622*km_per_mile*'Transportation Calcs'!$F$6</f>
        <v>2.9372356572044603E-6</v>
      </c>
      <c r="T5622" t="s">
        <v>527</v>
      </c>
    </row>
    <row r="5623" spans="2:20" hidden="1" x14ac:dyDescent="0.45">
      <c r="B5623" s="29" t="s">
        <v>25</v>
      </c>
      <c r="C5623" s="29" t="s">
        <v>70</v>
      </c>
      <c r="D5623" s="29" t="s">
        <v>53</v>
      </c>
      <c r="F5623" t="s">
        <v>520</v>
      </c>
      <c r="G5623" t="s">
        <v>521</v>
      </c>
      <c r="H5623" t="s">
        <v>635</v>
      </c>
      <c r="I5623" t="s">
        <v>225</v>
      </c>
      <c r="J5623" t="s">
        <v>523</v>
      </c>
      <c r="K5623" t="s">
        <v>35</v>
      </c>
      <c r="L5623" t="s">
        <v>580</v>
      </c>
      <c r="M5623" t="s">
        <v>228</v>
      </c>
      <c r="N5623" t="s">
        <v>25</v>
      </c>
      <c r="O5623">
        <v>0.04</v>
      </c>
      <c r="P5623" t="s">
        <v>526</v>
      </c>
      <c r="Q5623" s="27">
        <f>O5623*km_per_mile*'Transportation Calcs'!$F$6</f>
        <v>2.9372356572044602E-5</v>
      </c>
      <c r="T5623" t="s">
        <v>527</v>
      </c>
    </row>
    <row r="5624" spans="2:20" hidden="1" x14ac:dyDescent="0.45">
      <c r="B5624" s="29" t="s">
        <v>34</v>
      </c>
      <c r="C5624" s="29" t="s">
        <v>70</v>
      </c>
      <c r="D5624" s="29" t="s">
        <v>53</v>
      </c>
      <c r="F5624" t="s">
        <v>520</v>
      </c>
      <c r="G5624" t="s">
        <v>521</v>
      </c>
      <c r="H5624" t="s">
        <v>1951</v>
      </c>
      <c r="I5624" t="s">
        <v>225</v>
      </c>
      <c r="J5624" t="s">
        <v>523</v>
      </c>
      <c r="K5624" t="s">
        <v>35</v>
      </c>
      <c r="L5624" t="s">
        <v>1945</v>
      </c>
      <c r="M5624" t="s">
        <v>228</v>
      </c>
      <c r="N5624" t="s">
        <v>34</v>
      </c>
      <c r="O5624">
        <v>0.39800000000000002</v>
      </c>
      <c r="P5624" t="s">
        <v>526</v>
      </c>
      <c r="Q5624" s="27">
        <f>O5624*km_per_mile*'Transportation Calcs'!$F$6</f>
        <v>2.9225494789184383E-4</v>
      </c>
      <c r="T5624" t="s">
        <v>527</v>
      </c>
    </row>
    <row r="5625" spans="2:20" hidden="1" x14ac:dyDescent="0.45">
      <c r="C5625" s="29" t="s">
        <v>70</v>
      </c>
      <c r="D5625" s="29" t="s">
        <v>53</v>
      </c>
      <c r="F5625" t="s">
        <v>520</v>
      </c>
      <c r="G5625" t="s">
        <v>521</v>
      </c>
      <c r="H5625" t="s">
        <v>644</v>
      </c>
      <c r="I5625" t="s">
        <v>225</v>
      </c>
      <c r="J5625" t="s">
        <v>523</v>
      </c>
      <c r="K5625" t="s">
        <v>35</v>
      </c>
      <c r="L5625" t="s">
        <v>602</v>
      </c>
      <c r="M5625" t="s">
        <v>228</v>
      </c>
      <c r="N5625" t="s">
        <v>240</v>
      </c>
      <c r="O5625" s="27">
        <v>1.8199999999999999E-5</v>
      </c>
      <c r="P5625" t="s">
        <v>526</v>
      </c>
      <c r="Q5625" s="27">
        <f>O5625*km_per_mile*'Transportation Calcs'!$F$6</f>
        <v>1.3364422240280293E-8</v>
      </c>
      <c r="T5625" t="s">
        <v>527</v>
      </c>
    </row>
    <row r="5626" spans="2:20" hidden="1" x14ac:dyDescent="0.45">
      <c r="B5626" s="29" t="s">
        <v>33</v>
      </c>
      <c r="C5626" s="29" t="s">
        <v>70</v>
      </c>
      <c r="D5626" s="29" t="s">
        <v>53</v>
      </c>
      <c r="F5626" t="s">
        <v>520</v>
      </c>
      <c r="G5626" t="s">
        <v>521</v>
      </c>
      <c r="H5626" t="s">
        <v>1952</v>
      </c>
      <c r="I5626" t="s">
        <v>225</v>
      </c>
      <c r="J5626" t="s">
        <v>523</v>
      </c>
      <c r="K5626" t="s">
        <v>35</v>
      </c>
      <c r="L5626" t="s">
        <v>608</v>
      </c>
      <c r="M5626" t="s">
        <v>228</v>
      </c>
      <c r="N5626" t="s">
        <v>33</v>
      </c>
      <c r="O5626">
        <v>4.0000000000000001E-3</v>
      </c>
      <c r="P5626" t="s">
        <v>526</v>
      </c>
      <c r="Q5626" s="27">
        <f>O5626*km_per_mile*'Transportation Calcs'!$F$6</f>
        <v>2.9372356572044603E-6</v>
      </c>
      <c r="T5626" t="s">
        <v>527</v>
      </c>
    </row>
    <row r="5627" spans="2:20" hidden="1" x14ac:dyDescent="0.45">
      <c r="C5627" s="29" t="s">
        <v>70</v>
      </c>
      <c r="D5627" s="29" t="s">
        <v>53</v>
      </c>
      <c r="F5627" t="s">
        <v>520</v>
      </c>
      <c r="G5627" t="s">
        <v>521</v>
      </c>
      <c r="H5627" t="s">
        <v>643</v>
      </c>
      <c r="I5627" t="s">
        <v>225</v>
      </c>
      <c r="J5627" t="s">
        <v>523</v>
      </c>
      <c r="K5627" t="s">
        <v>35</v>
      </c>
      <c r="L5627" t="s">
        <v>606</v>
      </c>
      <c r="M5627" t="s">
        <v>228</v>
      </c>
      <c r="N5627" t="s">
        <v>400</v>
      </c>
      <c r="O5627">
        <v>1E-3</v>
      </c>
      <c r="P5627" t="s">
        <v>526</v>
      </c>
      <c r="Q5627" s="27">
        <f>O5627*km_per_mile*'Transportation Calcs'!$F$6</f>
        <v>7.3430891430111507E-7</v>
      </c>
      <c r="T5627" t="s">
        <v>527</v>
      </c>
    </row>
    <row r="5628" spans="2:20" hidden="1" x14ac:dyDescent="0.45">
      <c r="B5628" s="29" t="s">
        <v>25</v>
      </c>
      <c r="C5628" s="29" t="s">
        <v>70</v>
      </c>
      <c r="D5628" s="29" t="s">
        <v>53</v>
      </c>
      <c r="F5628" t="s">
        <v>520</v>
      </c>
      <c r="G5628" t="s">
        <v>521</v>
      </c>
      <c r="H5628" t="s">
        <v>644</v>
      </c>
      <c r="I5628" t="s">
        <v>225</v>
      </c>
      <c r="J5628" t="s">
        <v>523</v>
      </c>
      <c r="K5628" t="s">
        <v>35</v>
      </c>
      <c r="L5628" t="s">
        <v>602</v>
      </c>
      <c r="M5628" t="s">
        <v>228</v>
      </c>
      <c r="N5628" t="s">
        <v>25</v>
      </c>
      <c r="O5628">
        <v>0.04</v>
      </c>
      <c r="P5628" t="s">
        <v>526</v>
      </c>
      <c r="Q5628" s="27">
        <f>O5628*km_per_mile*'Transportation Calcs'!$F$6</f>
        <v>2.9372356572044602E-5</v>
      </c>
      <c r="T5628" t="s">
        <v>527</v>
      </c>
    </row>
    <row r="5629" spans="2:20" hidden="1" x14ac:dyDescent="0.45">
      <c r="B5629" s="29" t="s">
        <v>24</v>
      </c>
      <c r="C5629" s="29" t="s">
        <v>70</v>
      </c>
      <c r="D5629" s="29" t="s">
        <v>53</v>
      </c>
      <c r="F5629" t="s">
        <v>520</v>
      </c>
      <c r="G5629" t="s">
        <v>521</v>
      </c>
      <c r="H5629" t="s">
        <v>641</v>
      </c>
      <c r="I5629" t="s">
        <v>225</v>
      </c>
      <c r="J5629" t="s">
        <v>523</v>
      </c>
      <c r="K5629" t="s">
        <v>35</v>
      </c>
      <c r="L5629" t="s">
        <v>600</v>
      </c>
      <c r="M5629" t="s">
        <v>228</v>
      </c>
      <c r="N5629" t="s">
        <v>261</v>
      </c>
      <c r="O5629">
        <v>0.01</v>
      </c>
      <c r="P5629" t="s">
        <v>526</v>
      </c>
      <c r="Q5629" s="27">
        <f>O5629*km_per_mile*'Transportation Calcs'!$F$6</f>
        <v>7.3430891430111505E-6</v>
      </c>
      <c r="T5629" t="s">
        <v>527</v>
      </c>
    </row>
    <row r="5630" spans="2:20" hidden="1" x14ac:dyDescent="0.45">
      <c r="B5630" s="29" t="s">
        <v>25</v>
      </c>
      <c r="C5630" s="29" t="s">
        <v>70</v>
      </c>
      <c r="D5630" s="29" t="s">
        <v>53</v>
      </c>
      <c r="F5630" t="s">
        <v>520</v>
      </c>
      <c r="G5630" t="s">
        <v>521</v>
      </c>
      <c r="H5630" t="s">
        <v>646</v>
      </c>
      <c r="I5630" t="s">
        <v>225</v>
      </c>
      <c r="J5630" t="s">
        <v>523</v>
      </c>
      <c r="K5630" t="s">
        <v>35</v>
      </c>
      <c r="L5630" t="s">
        <v>616</v>
      </c>
      <c r="M5630" t="s">
        <v>228</v>
      </c>
      <c r="N5630" t="s">
        <v>25</v>
      </c>
      <c r="O5630">
        <v>9.1999999999999998E-2</v>
      </c>
      <c r="P5630" t="s">
        <v>526</v>
      </c>
      <c r="Q5630" s="27">
        <f>O5630*km_per_mile*'Transportation Calcs'!$F$6</f>
        <v>6.755642011570259E-5</v>
      </c>
      <c r="T5630" t="s">
        <v>527</v>
      </c>
    </row>
    <row r="5631" spans="2:20" hidden="1" x14ac:dyDescent="0.45">
      <c r="B5631" s="29" t="s">
        <v>26</v>
      </c>
      <c r="C5631" s="29" t="s">
        <v>70</v>
      </c>
      <c r="D5631" s="29" t="s">
        <v>53</v>
      </c>
      <c r="F5631" t="s">
        <v>520</v>
      </c>
      <c r="G5631" t="s">
        <v>521</v>
      </c>
      <c r="H5631" t="s">
        <v>646</v>
      </c>
      <c r="I5631" t="s">
        <v>225</v>
      </c>
      <c r="J5631" t="s">
        <v>523</v>
      </c>
      <c r="K5631" t="s">
        <v>35</v>
      </c>
      <c r="L5631" t="s">
        <v>616</v>
      </c>
      <c r="M5631" t="s">
        <v>228</v>
      </c>
      <c r="N5631" t="s">
        <v>26</v>
      </c>
      <c r="O5631">
        <v>0.57999999999999996</v>
      </c>
      <c r="P5631" t="s">
        <v>526</v>
      </c>
      <c r="Q5631" s="27">
        <f>O5631*km_per_mile*'Transportation Calcs'!$F$6</f>
        <v>4.2589917029464669E-4</v>
      </c>
      <c r="T5631" t="s">
        <v>527</v>
      </c>
    </row>
    <row r="5632" spans="2:20" hidden="1" x14ac:dyDescent="0.45">
      <c r="C5632" s="29" t="s">
        <v>70</v>
      </c>
      <c r="D5632" s="29" t="s">
        <v>53</v>
      </c>
      <c r="F5632" t="s">
        <v>520</v>
      </c>
      <c r="G5632" t="s">
        <v>521</v>
      </c>
      <c r="H5632" t="s">
        <v>1954</v>
      </c>
      <c r="I5632" t="s">
        <v>225</v>
      </c>
      <c r="J5632" t="s">
        <v>523</v>
      </c>
      <c r="K5632" t="s">
        <v>35</v>
      </c>
      <c r="L5632" t="s">
        <v>626</v>
      </c>
      <c r="M5632" t="s">
        <v>228</v>
      </c>
      <c r="N5632" t="s">
        <v>400</v>
      </c>
      <c r="O5632">
        <v>1E-3</v>
      </c>
      <c r="P5632" t="s">
        <v>526</v>
      </c>
      <c r="Q5632" s="27">
        <f>O5632*km_per_mile*'Transportation Calcs'!$F$6</f>
        <v>7.3430891430111507E-7</v>
      </c>
      <c r="T5632" t="s">
        <v>527</v>
      </c>
    </row>
    <row r="5633" spans="1:20" hidden="1" x14ac:dyDescent="0.45">
      <c r="B5633" s="29" t="s">
        <v>34</v>
      </c>
      <c r="C5633" s="29" t="s">
        <v>70</v>
      </c>
      <c r="D5633" s="29" t="s">
        <v>53</v>
      </c>
      <c r="F5633" t="s">
        <v>520</v>
      </c>
      <c r="G5633" t="s">
        <v>521</v>
      </c>
      <c r="H5633" t="s">
        <v>645</v>
      </c>
      <c r="I5633" t="s">
        <v>225</v>
      </c>
      <c r="J5633" t="s">
        <v>523</v>
      </c>
      <c r="K5633" t="s">
        <v>35</v>
      </c>
      <c r="L5633" t="s">
        <v>630</v>
      </c>
      <c r="M5633" t="s">
        <v>228</v>
      </c>
      <c r="N5633" t="s">
        <v>34</v>
      </c>
      <c r="O5633">
        <v>0.53</v>
      </c>
      <c r="P5633" t="s">
        <v>526</v>
      </c>
      <c r="Q5633" s="27">
        <f>O5633*km_per_mile*'Transportation Calcs'!$F$6</f>
        <v>3.8918372457959102E-4</v>
      </c>
      <c r="T5633" t="s">
        <v>527</v>
      </c>
    </row>
    <row r="5634" spans="1:20" hidden="1" x14ac:dyDescent="0.45">
      <c r="B5634" s="29" t="s">
        <v>43</v>
      </c>
      <c r="C5634" s="29" t="s">
        <v>70</v>
      </c>
      <c r="D5634" s="29" t="s">
        <v>55</v>
      </c>
      <c r="F5634" t="s">
        <v>520</v>
      </c>
      <c r="G5634" t="s">
        <v>521</v>
      </c>
      <c r="H5634" t="s">
        <v>654</v>
      </c>
      <c r="I5634" t="s">
        <v>225</v>
      </c>
      <c r="J5634" t="s">
        <v>523</v>
      </c>
      <c r="K5634" t="s">
        <v>524</v>
      </c>
      <c r="L5634" t="s">
        <v>655</v>
      </c>
      <c r="M5634" t="s">
        <v>228</v>
      </c>
      <c r="N5634" t="s">
        <v>28</v>
      </c>
      <c r="O5634">
        <v>1.6000000000000001E-3</v>
      </c>
      <c r="P5634" t="s">
        <v>526</v>
      </c>
      <c r="Q5634" s="27">
        <f>O5634*km_per_mile*'Transportation Calcs'!$E$6</f>
        <v>1.0246166119389128E-6</v>
      </c>
      <c r="T5634" t="s">
        <v>536</v>
      </c>
    </row>
    <row r="5635" spans="1:20" hidden="1" x14ac:dyDescent="0.45">
      <c r="A5635" s="29" t="s">
        <v>3065</v>
      </c>
      <c r="B5635" s="29" t="s">
        <v>33</v>
      </c>
      <c r="C5635" s="29" t="s">
        <v>70</v>
      </c>
      <c r="D5635" s="29" t="s">
        <v>56</v>
      </c>
      <c r="F5635" t="s">
        <v>520</v>
      </c>
      <c r="G5635" t="s">
        <v>521</v>
      </c>
      <c r="H5635" t="s">
        <v>658</v>
      </c>
      <c r="I5635" t="s">
        <v>225</v>
      </c>
      <c r="J5635" t="s">
        <v>523</v>
      </c>
      <c r="K5635" t="s">
        <v>659</v>
      </c>
      <c r="L5635" t="s">
        <v>660</v>
      </c>
      <c r="M5635" t="s">
        <v>228</v>
      </c>
      <c r="N5635" t="s">
        <v>33</v>
      </c>
      <c r="O5635">
        <v>2E-3</v>
      </c>
      <c r="P5635" t="s">
        <v>526</v>
      </c>
      <c r="Q5635" s="49">
        <f>O5635*km_per_mile*'Transportation Calcs'!$E$6</f>
        <v>1.2807707649236408E-6</v>
      </c>
      <c r="T5635" t="s">
        <v>527</v>
      </c>
    </row>
    <row r="5636" spans="1:20" hidden="1" x14ac:dyDescent="0.45">
      <c r="C5636" s="29" t="s">
        <v>70</v>
      </c>
      <c r="D5636" s="29" t="s">
        <v>53</v>
      </c>
      <c r="F5636" t="s">
        <v>520</v>
      </c>
      <c r="G5636" t="s">
        <v>521</v>
      </c>
      <c r="H5636" t="s">
        <v>637</v>
      </c>
      <c r="I5636" t="s">
        <v>225</v>
      </c>
      <c r="J5636" t="s">
        <v>523</v>
      </c>
      <c r="K5636" t="s">
        <v>35</v>
      </c>
      <c r="L5636" t="s">
        <v>596</v>
      </c>
      <c r="M5636" t="s">
        <v>228</v>
      </c>
      <c r="N5636" t="s">
        <v>400</v>
      </c>
      <c r="O5636">
        <v>1.9E-3</v>
      </c>
      <c r="P5636" t="s">
        <v>526</v>
      </c>
      <c r="Q5636" s="27">
        <f>O5636*km_per_mile*'Transportation Calcs'!$F$6</f>
        <v>1.3951869371721185E-6</v>
      </c>
      <c r="T5636" t="s">
        <v>527</v>
      </c>
    </row>
    <row r="5637" spans="1:20" hidden="1" x14ac:dyDescent="0.45">
      <c r="B5637" s="29" t="s">
        <v>33</v>
      </c>
      <c r="C5637" s="29" t="s">
        <v>70</v>
      </c>
      <c r="D5637" s="29" t="s">
        <v>55</v>
      </c>
      <c r="F5637" t="s">
        <v>520</v>
      </c>
      <c r="G5637" t="s">
        <v>521</v>
      </c>
      <c r="H5637" t="s">
        <v>656</v>
      </c>
      <c r="I5637" t="s">
        <v>225</v>
      </c>
      <c r="J5637" t="s">
        <v>523</v>
      </c>
      <c r="K5637" t="s">
        <v>524</v>
      </c>
      <c r="L5637" t="s">
        <v>657</v>
      </c>
      <c r="M5637" t="s">
        <v>228</v>
      </c>
      <c r="N5637" t="s">
        <v>33</v>
      </c>
      <c r="O5637">
        <v>2.0000000000000001E-4</v>
      </c>
      <c r="P5637" t="s">
        <v>526</v>
      </c>
      <c r="Q5637" s="27">
        <f>O5637*km_per_mile*'Transportation Calcs'!$E$6</f>
        <v>1.2807707649236411E-7</v>
      </c>
      <c r="T5637" t="s">
        <v>527</v>
      </c>
    </row>
    <row r="5638" spans="1:20" hidden="1" x14ac:dyDescent="0.45">
      <c r="B5638" s="29" t="s">
        <v>34</v>
      </c>
      <c r="C5638" s="29" t="s">
        <v>70</v>
      </c>
      <c r="D5638" s="29" t="s">
        <v>46</v>
      </c>
      <c r="F5638" t="s">
        <v>520</v>
      </c>
      <c r="G5638" t="s">
        <v>521</v>
      </c>
      <c r="H5638" t="s">
        <v>1956</v>
      </c>
      <c r="I5638" t="s">
        <v>225</v>
      </c>
      <c r="J5638" t="s">
        <v>523</v>
      </c>
      <c r="K5638" t="s">
        <v>690</v>
      </c>
      <c r="L5638" t="s">
        <v>691</v>
      </c>
      <c r="M5638" t="s">
        <v>228</v>
      </c>
      <c r="N5638" t="s">
        <v>34</v>
      </c>
      <c r="O5638">
        <v>0.39800000000000002</v>
      </c>
      <c r="P5638" t="s">
        <v>526</v>
      </c>
      <c r="Q5638" s="27">
        <f>O5638*km_per_mile*'Transportation Calcs'!$D$6</f>
        <v>2.5648538214563781E-4</v>
      </c>
      <c r="T5638" t="s">
        <v>527</v>
      </c>
    </row>
    <row r="5639" spans="1:20" hidden="1" x14ac:dyDescent="0.45">
      <c r="C5639" s="29" t="s">
        <v>70</v>
      </c>
      <c r="D5639" s="29" t="s">
        <v>46</v>
      </c>
      <c r="F5639" t="s">
        <v>520</v>
      </c>
      <c r="G5639" t="s">
        <v>521</v>
      </c>
      <c r="H5639" t="s">
        <v>1956</v>
      </c>
      <c r="I5639" t="s">
        <v>225</v>
      </c>
      <c r="J5639" t="s">
        <v>523</v>
      </c>
      <c r="K5639" t="s">
        <v>690</v>
      </c>
      <c r="L5639" t="s">
        <v>691</v>
      </c>
      <c r="M5639" t="s">
        <v>228</v>
      </c>
      <c r="N5639" t="s">
        <v>240</v>
      </c>
      <c r="O5639" s="27">
        <v>1.8199999999999999E-5</v>
      </c>
      <c r="P5639" t="s">
        <v>526</v>
      </c>
      <c r="Q5639" s="27">
        <f>O5639*km_per_mile*'Transportation Calcs'!$D$6</f>
        <v>1.1728728530277909E-8</v>
      </c>
      <c r="T5639" t="s">
        <v>527</v>
      </c>
    </row>
    <row r="5640" spans="1:20" hidden="1" x14ac:dyDescent="0.45">
      <c r="C5640" s="29" t="s">
        <v>70</v>
      </c>
      <c r="D5640" s="29" t="s">
        <v>56</v>
      </c>
      <c r="F5640" t="s">
        <v>520</v>
      </c>
      <c r="G5640" t="s">
        <v>521</v>
      </c>
      <c r="H5640" t="s">
        <v>658</v>
      </c>
      <c r="I5640" t="s">
        <v>225</v>
      </c>
      <c r="J5640" t="s">
        <v>523</v>
      </c>
      <c r="K5640" t="s">
        <v>659</v>
      </c>
      <c r="L5640" t="s">
        <v>660</v>
      </c>
      <c r="M5640" t="s">
        <v>228</v>
      </c>
      <c r="N5640" t="s">
        <v>400</v>
      </c>
      <c r="O5640">
        <v>3.39E-2</v>
      </c>
      <c r="P5640" t="s">
        <v>526</v>
      </c>
      <c r="Q5640" s="49">
        <f>O5640*km_per_mile*'Transportation Calcs'!$E$6</f>
        <v>2.1709064465455711E-5</v>
      </c>
      <c r="T5640" t="s">
        <v>527</v>
      </c>
    </row>
    <row r="5641" spans="1:20" hidden="1" x14ac:dyDescent="0.45">
      <c r="A5641" s="29" t="s">
        <v>3065</v>
      </c>
      <c r="B5641" s="29" t="s">
        <v>26</v>
      </c>
      <c r="C5641" s="29" t="s">
        <v>70</v>
      </c>
      <c r="D5641" s="29" t="s">
        <v>46</v>
      </c>
      <c r="F5641" t="s">
        <v>520</v>
      </c>
      <c r="G5641" t="s">
        <v>521</v>
      </c>
      <c r="H5641" t="s">
        <v>1956</v>
      </c>
      <c r="I5641" t="s">
        <v>225</v>
      </c>
      <c r="J5641" t="s">
        <v>523</v>
      </c>
      <c r="K5641" t="s">
        <v>690</v>
      </c>
      <c r="L5641" t="s">
        <v>691</v>
      </c>
      <c r="M5641" t="s">
        <v>228</v>
      </c>
      <c r="N5641" t="s">
        <v>26</v>
      </c>
      <c r="O5641">
        <v>5.6000000000000001E-2</v>
      </c>
      <c r="P5641" t="s">
        <v>526</v>
      </c>
      <c r="Q5641" s="27">
        <f>O5641*km_per_mile*'Transportation Calcs'!$D$6</f>
        <v>3.6088395477778181E-5</v>
      </c>
      <c r="T5641" t="s">
        <v>527</v>
      </c>
    </row>
    <row r="5642" spans="1:20" hidden="1" x14ac:dyDescent="0.45">
      <c r="C5642" s="29" t="s">
        <v>70</v>
      </c>
      <c r="D5642" s="29" t="s">
        <v>55</v>
      </c>
      <c r="F5642" t="s">
        <v>520</v>
      </c>
      <c r="G5642" t="s">
        <v>521</v>
      </c>
      <c r="H5642" t="s">
        <v>654</v>
      </c>
      <c r="I5642" t="s">
        <v>225</v>
      </c>
      <c r="J5642" t="s">
        <v>523</v>
      </c>
      <c r="K5642" t="s">
        <v>524</v>
      </c>
      <c r="L5642" t="s">
        <v>655</v>
      </c>
      <c r="M5642" t="s">
        <v>228</v>
      </c>
      <c r="N5642" t="s">
        <v>358</v>
      </c>
      <c r="O5642" s="27">
        <v>2.6E-7</v>
      </c>
      <c r="P5642" t="s">
        <v>526</v>
      </c>
      <c r="Q5642" s="27">
        <f>O5642*km_per_mile*'Transportation Calcs'!$E$6</f>
        <v>1.6650019944007331E-10</v>
      </c>
      <c r="T5642" t="s">
        <v>527</v>
      </c>
    </row>
    <row r="5643" spans="1:20" hidden="1" x14ac:dyDescent="0.45">
      <c r="C5643" s="29" t="s">
        <v>70</v>
      </c>
      <c r="D5643" s="29" t="s">
        <v>55</v>
      </c>
      <c r="F5643" t="s">
        <v>520</v>
      </c>
      <c r="G5643" t="s">
        <v>521</v>
      </c>
      <c r="H5643" t="s">
        <v>663</v>
      </c>
      <c r="I5643" t="s">
        <v>225</v>
      </c>
      <c r="J5643" t="s">
        <v>523</v>
      </c>
      <c r="K5643" t="s">
        <v>524</v>
      </c>
      <c r="L5643" t="s">
        <v>664</v>
      </c>
      <c r="M5643" t="s">
        <v>228</v>
      </c>
      <c r="N5643" t="s">
        <v>272</v>
      </c>
      <c r="O5643" s="27">
        <v>1.0300000000000001E-6</v>
      </c>
      <c r="P5643" t="s">
        <v>526</v>
      </c>
      <c r="Q5643" s="27">
        <f>O5643*km_per_mile*'Transportation Calcs'!$E$6</f>
        <v>6.595969439356751E-10</v>
      </c>
      <c r="T5643" t="s">
        <v>527</v>
      </c>
    </row>
    <row r="5644" spans="1:20" hidden="1" x14ac:dyDescent="0.45">
      <c r="C5644" s="29" t="s">
        <v>70</v>
      </c>
      <c r="D5644" s="29" t="s">
        <v>55</v>
      </c>
      <c r="F5644" t="s">
        <v>520</v>
      </c>
      <c r="G5644" t="s">
        <v>521</v>
      </c>
      <c r="H5644" t="s">
        <v>661</v>
      </c>
      <c r="I5644" t="s">
        <v>225</v>
      </c>
      <c r="J5644" t="s">
        <v>523</v>
      </c>
      <c r="K5644" t="s">
        <v>524</v>
      </c>
      <c r="L5644" t="s">
        <v>662</v>
      </c>
      <c r="M5644" t="s">
        <v>228</v>
      </c>
      <c r="N5644" t="s">
        <v>264</v>
      </c>
      <c r="O5644" s="27">
        <v>4.7999999999999996E-7</v>
      </c>
      <c r="P5644" t="s">
        <v>526</v>
      </c>
      <c r="Q5644" s="27">
        <f>O5644*km_per_mile*'Transportation Calcs'!$E$6</f>
        <v>3.0738498358167373E-10</v>
      </c>
      <c r="T5644" t="s">
        <v>527</v>
      </c>
    </row>
    <row r="5645" spans="1:20" hidden="1" x14ac:dyDescent="0.45">
      <c r="C5645" s="29" t="s">
        <v>70</v>
      </c>
      <c r="D5645" s="29" t="s">
        <v>55</v>
      </c>
      <c r="F5645" t="s">
        <v>520</v>
      </c>
      <c r="G5645" t="s">
        <v>521</v>
      </c>
      <c r="H5645" t="s">
        <v>665</v>
      </c>
      <c r="I5645" t="s">
        <v>225</v>
      </c>
      <c r="J5645" t="s">
        <v>523</v>
      </c>
      <c r="K5645" t="s">
        <v>524</v>
      </c>
      <c r="L5645" t="s">
        <v>666</v>
      </c>
      <c r="M5645" t="s">
        <v>228</v>
      </c>
      <c r="N5645" t="s">
        <v>272</v>
      </c>
      <c r="O5645" s="27">
        <v>1.0300000000000001E-6</v>
      </c>
      <c r="P5645" t="s">
        <v>526</v>
      </c>
      <c r="Q5645" s="27">
        <f>O5645*km_per_mile*'Transportation Calcs'!$E$6</f>
        <v>6.595969439356751E-10</v>
      </c>
      <c r="T5645" t="s">
        <v>527</v>
      </c>
    </row>
    <row r="5646" spans="1:20" hidden="1" x14ac:dyDescent="0.45">
      <c r="C5646" s="29" t="s">
        <v>70</v>
      </c>
      <c r="D5646" s="29" t="s">
        <v>55</v>
      </c>
      <c r="F5646" t="s">
        <v>520</v>
      </c>
      <c r="G5646" t="s">
        <v>521</v>
      </c>
      <c r="H5646" t="s">
        <v>665</v>
      </c>
      <c r="I5646" t="s">
        <v>225</v>
      </c>
      <c r="J5646" t="s">
        <v>523</v>
      </c>
      <c r="K5646" t="s">
        <v>524</v>
      </c>
      <c r="L5646" t="s">
        <v>666</v>
      </c>
      <c r="M5646" t="s">
        <v>228</v>
      </c>
      <c r="N5646" t="s">
        <v>264</v>
      </c>
      <c r="O5646" s="27">
        <v>4.7999999999999996E-7</v>
      </c>
      <c r="P5646" t="s">
        <v>526</v>
      </c>
      <c r="Q5646" s="27">
        <f>O5646*km_per_mile*'Transportation Calcs'!$E$6</f>
        <v>3.0738498358167373E-10</v>
      </c>
      <c r="T5646" t="s">
        <v>527</v>
      </c>
    </row>
    <row r="5647" spans="1:20" hidden="1" x14ac:dyDescent="0.45">
      <c r="C5647" s="29" t="s">
        <v>70</v>
      </c>
      <c r="D5647" s="29" t="s">
        <v>55</v>
      </c>
      <c r="F5647" t="s">
        <v>520</v>
      </c>
      <c r="G5647" t="s">
        <v>521</v>
      </c>
      <c r="H5647" t="s">
        <v>661</v>
      </c>
      <c r="I5647" t="s">
        <v>225</v>
      </c>
      <c r="J5647" t="s">
        <v>523</v>
      </c>
      <c r="K5647" t="s">
        <v>524</v>
      </c>
      <c r="L5647" t="s">
        <v>662</v>
      </c>
      <c r="M5647" t="s">
        <v>228</v>
      </c>
      <c r="N5647" t="s">
        <v>272</v>
      </c>
      <c r="O5647" s="27">
        <v>1.0300000000000001E-6</v>
      </c>
      <c r="P5647" t="s">
        <v>526</v>
      </c>
      <c r="Q5647" s="27">
        <f>O5647*km_per_mile*'Transportation Calcs'!$E$6</f>
        <v>6.595969439356751E-10</v>
      </c>
      <c r="T5647" t="s">
        <v>527</v>
      </c>
    </row>
    <row r="5648" spans="1:20" hidden="1" x14ac:dyDescent="0.45">
      <c r="C5648" s="29" t="s">
        <v>70</v>
      </c>
      <c r="D5648" s="29" t="s">
        <v>55</v>
      </c>
      <c r="F5648" t="s">
        <v>520</v>
      </c>
      <c r="G5648" t="s">
        <v>521</v>
      </c>
      <c r="H5648" t="s">
        <v>671</v>
      </c>
      <c r="I5648" t="s">
        <v>225</v>
      </c>
      <c r="J5648" t="s">
        <v>523</v>
      </c>
      <c r="K5648" t="s">
        <v>524</v>
      </c>
      <c r="L5648" t="s">
        <v>672</v>
      </c>
      <c r="M5648" t="s">
        <v>228</v>
      </c>
      <c r="N5648" t="s">
        <v>249</v>
      </c>
      <c r="O5648" s="27">
        <v>8.8000000000000004E-7</v>
      </c>
      <c r="P5648" t="s">
        <v>526</v>
      </c>
      <c r="Q5648" s="27">
        <f>O5648*km_per_mile*'Transportation Calcs'!$E$6</f>
        <v>5.6353913656640202E-10</v>
      </c>
      <c r="T5648" t="s">
        <v>527</v>
      </c>
    </row>
    <row r="5649" spans="2:20" hidden="1" x14ac:dyDescent="0.45">
      <c r="C5649" s="29" t="s">
        <v>70</v>
      </c>
      <c r="D5649" s="29" t="s">
        <v>55</v>
      </c>
      <c r="F5649" t="s">
        <v>520</v>
      </c>
      <c r="G5649" t="s">
        <v>521</v>
      </c>
      <c r="H5649" t="s">
        <v>1958</v>
      </c>
      <c r="I5649" t="s">
        <v>225</v>
      </c>
      <c r="J5649" t="s">
        <v>523</v>
      </c>
      <c r="K5649" t="s">
        <v>524</v>
      </c>
      <c r="L5649" t="s">
        <v>1959</v>
      </c>
      <c r="M5649" t="s">
        <v>228</v>
      </c>
      <c r="N5649" t="s">
        <v>272</v>
      </c>
      <c r="O5649" s="27">
        <v>3.9000000000000002E-7</v>
      </c>
      <c r="P5649" t="s">
        <v>526</v>
      </c>
      <c r="Q5649" s="27">
        <f>O5649*km_per_mile*'Transportation Calcs'!$E$6</f>
        <v>2.4975029916010995E-10</v>
      </c>
      <c r="T5649" t="s">
        <v>527</v>
      </c>
    </row>
    <row r="5650" spans="2:20" hidden="1" x14ac:dyDescent="0.45">
      <c r="C5650" s="29" t="s">
        <v>70</v>
      </c>
      <c r="D5650" s="29" t="s">
        <v>55</v>
      </c>
      <c r="F5650" t="s">
        <v>520</v>
      </c>
      <c r="G5650" t="s">
        <v>521</v>
      </c>
      <c r="H5650" t="s">
        <v>671</v>
      </c>
      <c r="I5650" t="s">
        <v>225</v>
      </c>
      <c r="J5650" t="s">
        <v>523</v>
      </c>
      <c r="K5650" t="s">
        <v>524</v>
      </c>
      <c r="L5650" t="s">
        <v>672</v>
      </c>
      <c r="M5650" t="s">
        <v>228</v>
      </c>
      <c r="N5650" t="s">
        <v>358</v>
      </c>
      <c r="O5650" s="27">
        <v>2.9999999999999999E-7</v>
      </c>
      <c r="P5650" t="s">
        <v>526</v>
      </c>
      <c r="Q5650" s="27">
        <f>O5650*km_per_mile*'Transportation Calcs'!$E$6</f>
        <v>1.9211561473854611E-10</v>
      </c>
      <c r="T5650" t="s">
        <v>527</v>
      </c>
    </row>
    <row r="5651" spans="2:20" hidden="1" x14ac:dyDescent="0.45">
      <c r="C5651" s="29" t="s">
        <v>70</v>
      </c>
      <c r="D5651" s="29" t="s">
        <v>55</v>
      </c>
      <c r="F5651" t="s">
        <v>520</v>
      </c>
      <c r="G5651" t="s">
        <v>521</v>
      </c>
      <c r="H5651" t="s">
        <v>669</v>
      </c>
      <c r="I5651" t="s">
        <v>225</v>
      </c>
      <c r="J5651" t="s">
        <v>523</v>
      </c>
      <c r="K5651" t="s">
        <v>524</v>
      </c>
      <c r="L5651" t="s">
        <v>670</v>
      </c>
      <c r="M5651" t="s">
        <v>228</v>
      </c>
      <c r="N5651" t="s">
        <v>249</v>
      </c>
      <c r="O5651" s="27">
        <v>8.8000000000000004E-7</v>
      </c>
      <c r="P5651" t="s">
        <v>526</v>
      </c>
      <c r="Q5651" s="27">
        <f>O5651*km_per_mile*'Transportation Calcs'!$E$6</f>
        <v>5.6353913656640202E-10</v>
      </c>
      <c r="T5651" t="s">
        <v>527</v>
      </c>
    </row>
    <row r="5652" spans="2:20" hidden="1" x14ac:dyDescent="0.45">
      <c r="C5652" s="29" t="s">
        <v>70</v>
      </c>
      <c r="D5652" s="29" t="s">
        <v>197</v>
      </c>
      <c r="F5652" t="s">
        <v>520</v>
      </c>
      <c r="G5652" t="s">
        <v>521</v>
      </c>
      <c r="H5652" t="s">
        <v>673</v>
      </c>
      <c r="I5652" t="s">
        <v>225</v>
      </c>
      <c r="J5652" t="s">
        <v>523</v>
      </c>
      <c r="K5652" t="s">
        <v>21</v>
      </c>
      <c r="L5652" t="s">
        <v>586</v>
      </c>
      <c r="M5652" t="s">
        <v>228</v>
      </c>
      <c r="N5652" t="s">
        <v>400</v>
      </c>
      <c r="O5652">
        <v>0.1007</v>
      </c>
      <c r="P5652" t="s">
        <v>526</v>
      </c>
      <c r="Q5652">
        <f>O5652*km_per_mile*'Transportation Calcs'!$H$6</f>
        <v>5.9501109592200337E-5</v>
      </c>
      <c r="T5652" t="s">
        <v>527</v>
      </c>
    </row>
    <row r="5653" spans="2:20" hidden="1" x14ac:dyDescent="0.45">
      <c r="B5653" s="29" t="s">
        <v>34</v>
      </c>
      <c r="C5653" s="29" t="s">
        <v>70</v>
      </c>
      <c r="D5653" s="29" t="s">
        <v>197</v>
      </c>
      <c r="F5653" t="s">
        <v>520</v>
      </c>
      <c r="G5653" t="s">
        <v>521</v>
      </c>
      <c r="H5653" t="s">
        <v>673</v>
      </c>
      <c r="I5653" t="s">
        <v>225</v>
      </c>
      <c r="J5653" t="s">
        <v>523</v>
      </c>
      <c r="K5653" t="s">
        <v>21</v>
      </c>
      <c r="L5653" t="s">
        <v>586</v>
      </c>
      <c r="M5653" t="s">
        <v>228</v>
      </c>
      <c r="N5653" t="s">
        <v>34</v>
      </c>
      <c r="O5653">
        <v>0.53</v>
      </c>
      <c r="P5653" t="s">
        <v>526</v>
      </c>
      <c r="Q5653">
        <f>O5653*km_per_mile*'Transportation Calcs'!$H$6</f>
        <v>3.1316373469579128E-4</v>
      </c>
      <c r="T5653" t="s">
        <v>527</v>
      </c>
    </row>
    <row r="5654" spans="2:20" hidden="1" x14ac:dyDescent="0.45">
      <c r="B5654" s="29" t="s">
        <v>24</v>
      </c>
      <c r="C5654" s="29" t="s">
        <v>70</v>
      </c>
      <c r="D5654" s="29" t="s">
        <v>197</v>
      </c>
      <c r="F5654" t="s">
        <v>520</v>
      </c>
      <c r="G5654" t="s">
        <v>521</v>
      </c>
      <c r="H5654" t="s">
        <v>1961</v>
      </c>
      <c r="I5654" t="s">
        <v>225</v>
      </c>
      <c r="J5654" t="s">
        <v>523</v>
      </c>
      <c r="K5654" t="s">
        <v>21</v>
      </c>
      <c r="L5654" t="s">
        <v>588</v>
      </c>
      <c r="M5654" t="s">
        <v>228</v>
      </c>
      <c r="N5654" t="s">
        <v>261</v>
      </c>
      <c r="O5654">
        <v>0.12</v>
      </c>
      <c r="P5654" t="s">
        <v>526</v>
      </c>
      <c r="Q5654">
        <f>O5654*km_per_mile*'Transportation Calcs'!$H$6</f>
        <v>7.0904996534896131E-5</v>
      </c>
      <c r="T5654" t="s">
        <v>527</v>
      </c>
    </row>
    <row r="5655" spans="2:20" hidden="1" x14ac:dyDescent="0.45">
      <c r="B5655" s="29" t="s">
        <v>25</v>
      </c>
      <c r="C5655" s="29" t="s">
        <v>70</v>
      </c>
      <c r="D5655" s="29" t="s">
        <v>197</v>
      </c>
      <c r="F5655" t="s">
        <v>520</v>
      </c>
      <c r="G5655" t="s">
        <v>521</v>
      </c>
      <c r="H5655" t="s">
        <v>682</v>
      </c>
      <c r="I5655" t="s">
        <v>225</v>
      </c>
      <c r="J5655" t="s">
        <v>523</v>
      </c>
      <c r="K5655" t="s">
        <v>21</v>
      </c>
      <c r="L5655" t="s">
        <v>592</v>
      </c>
      <c r="M5655" t="s">
        <v>228</v>
      </c>
      <c r="N5655" t="s">
        <v>25</v>
      </c>
      <c r="O5655">
        <v>0.62</v>
      </c>
      <c r="P5655" t="s">
        <v>526</v>
      </c>
      <c r="Q5655">
        <f>O5655*km_per_mile*'Transportation Calcs'!$H$6</f>
        <v>3.6634248209696334E-4</v>
      </c>
      <c r="T5655" t="s">
        <v>527</v>
      </c>
    </row>
    <row r="5656" spans="2:20" hidden="1" x14ac:dyDescent="0.45">
      <c r="C5656" s="29" t="s">
        <v>70</v>
      </c>
      <c r="D5656" s="29" t="s">
        <v>55</v>
      </c>
      <c r="F5656" t="s">
        <v>520</v>
      </c>
      <c r="G5656" t="s">
        <v>521</v>
      </c>
      <c r="H5656" t="s">
        <v>1968</v>
      </c>
      <c r="I5656" t="s">
        <v>225</v>
      </c>
      <c r="J5656" t="s">
        <v>523</v>
      </c>
      <c r="K5656" t="s">
        <v>524</v>
      </c>
      <c r="L5656" t="s">
        <v>1963</v>
      </c>
      <c r="M5656" t="s">
        <v>228</v>
      </c>
      <c r="N5656" t="s">
        <v>264</v>
      </c>
      <c r="O5656" s="27">
        <v>4.7999999999999996E-7</v>
      </c>
      <c r="P5656" t="s">
        <v>526</v>
      </c>
      <c r="Q5656" s="27">
        <f>O5656*km_per_mile*'Transportation Calcs'!$E$6</f>
        <v>3.0738498358167373E-10</v>
      </c>
      <c r="T5656" t="s">
        <v>527</v>
      </c>
    </row>
    <row r="5657" spans="2:20" hidden="1" x14ac:dyDescent="0.45">
      <c r="B5657" s="29" t="s">
        <v>33</v>
      </c>
      <c r="C5657" s="29" t="s">
        <v>70</v>
      </c>
      <c r="D5657" s="29" t="s">
        <v>53</v>
      </c>
      <c r="F5657" t="s">
        <v>520</v>
      </c>
      <c r="G5657" t="s">
        <v>521</v>
      </c>
      <c r="H5657" t="s">
        <v>674</v>
      </c>
      <c r="I5657" t="s">
        <v>225</v>
      </c>
      <c r="J5657" t="s">
        <v>523</v>
      </c>
      <c r="K5657" t="s">
        <v>35</v>
      </c>
      <c r="L5657" t="s">
        <v>594</v>
      </c>
      <c r="M5657" t="s">
        <v>228</v>
      </c>
      <c r="N5657" t="s">
        <v>33</v>
      </c>
      <c r="O5657">
        <v>4.0000000000000001E-3</v>
      </c>
      <c r="P5657" t="s">
        <v>526</v>
      </c>
      <c r="Q5657" s="27">
        <f>O5657*km_per_mile*'Transportation Calcs'!$F$6</f>
        <v>2.9372356572044603E-6</v>
      </c>
      <c r="T5657" t="s">
        <v>527</v>
      </c>
    </row>
    <row r="5658" spans="2:20" hidden="1" x14ac:dyDescent="0.45">
      <c r="C5658" s="29" t="s">
        <v>70</v>
      </c>
      <c r="D5658" s="29" t="s">
        <v>53</v>
      </c>
      <c r="F5658" t="s">
        <v>520</v>
      </c>
      <c r="G5658" t="s">
        <v>521</v>
      </c>
      <c r="H5658" t="s">
        <v>674</v>
      </c>
      <c r="I5658" t="s">
        <v>225</v>
      </c>
      <c r="J5658" t="s">
        <v>523</v>
      </c>
      <c r="K5658" t="s">
        <v>35</v>
      </c>
      <c r="L5658" t="s">
        <v>594</v>
      </c>
      <c r="M5658" t="s">
        <v>228</v>
      </c>
      <c r="N5658" t="s">
        <v>240</v>
      </c>
      <c r="O5658" s="27">
        <v>1.8199999999999999E-5</v>
      </c>
      <c r="P5658" t="s">
        <v>526</v>
      </c>
      <c r="Q5658" s="27">
        <f>O5658*km_per_mile*'Transportation Calcs'!$F$6</f>
        <v>1.3364422240280293E-8</v>
      </c>
      <c r="T5658" t="s">
        <v>527</v>
      </c>
    </row>
    <row r="5659" spans="2:20" hidden="1" x14ac:dyDescent="0.45">
      <c r="B5659" s="29" t="s">
        <v>33</v>
      </c>
      <c r="C5659" s="29" t="s">
        <v>70</v>
      </c>
      <c r="D5659" s="29" t="s">
        <v>197</v>
      </c>
      <c r="F5659" t="s">
        <v>520</v>
      </c>
      <c r="G5659" t="s">
        <v>521</v>
      </c>
      <c r="H5659" t="s">
        <v>1960</v>
      </c>
      <c r="I5659" t="s">
        <v>225</v>
      </c>
      <c r="J5659" t="s">
        <v>523</v>
      </c>
      <c r="K5659" t="s">
        <v>21</v>
      </c>
      <c r="L5659" t="s">
        <v>590</v>
      </c>
      <c r="M5659" t="s">
        <v>228</v>
      </c>
      <c r="N5659" t="s">
        <v>33</v>
      </c>
      <c r="O5659">
        <v>0.02</v>
      </c>
      <c r="P5659" t="s">
        <v>526</v>
      </c>
      <c r="Q5659">
        <f>O5659*km_per_mile*'Transportation Calcs'!$H$6</f>
        <v>1.1817499422482689E-5</v>
      </c>
      <c r="T5659" t="s">
        <v>527</v>
      </c>
    </row>
    <row r="5660" spans="2:20" hidden="1" x14ac:dyDescent="0.45">
      <c r="C5660" s="29" t="s">
        <v>70</v>
      </c>
      <c r="D5660" s="29" t="s">
        <v>197</v>
      </c>
      <c r="F5660" t="s">
        <v>520</v>
      </c>
      <c r="G5660" t="s">
        <v>521</v>
      </c>
      <c r="H5660" t="s">
        <v>675</v>
      </c>
      <c r="I5660" t="s">
        <v>225</v>
      </c>
      <c r="J5660" t="s">
        <v>523</v>
      </c>
      <c r="K5660" t="s">
        <v>21</v>
      </c>
      <c r="L5660" t="s">
        <v>598</v>
      </c>
      <c r="M5660" t="s">
        <v>228</v>
      </c>
      <c r="N5660" t="s">
        <v>400</v>
      </c>
      <c r="O5660">
        <v>2E-3</v>
      </c>
      <c r="P5660" t="s">
        <v>526</v>
      </c>
      <c r="Q5660">
        <f>O5660*km_per_mile*'Transportation Calcs'!$H$6</f>
        <v>1.1817499422482691E-6</v>
      </c>
      <c r="T5660" t="s">
        <v>527</v>
      </c>
    </row>
    <row r="5661" spans="2:20" hidden="1" x14ac:dyDescent="0.45">
      <c r="C5661" s="29" t="s">
        <v>70</v>
      </c>
      <c r="D5661" s="29" t="s">
        <v>197</v>
      </c>
      <c r="F5661" t="s">
        <v>520</v>
      </c>
      <c r="G5661" t="s">
        <v>521</v>
      </c>
      <c r="H5661" t="s">
        <v>675</v>
      </c>
      <c r="I5661" t="s">
        <v>225</v>
      </c>
      <c r="J5661" t="s">
        <v>523</v>
      </c>
      <c r="K5661" t="s">
        <v>21</v>
      </c>
      <c r="L5661" t="s">
        <v>598</v>
      </c>
      <c r="M5661" t="s">
        <v>228</v>
      </c>
      <c r="N5661" t="s">
        <v>240</v>
      </c>
      <c r="O5661" s="27">
        <v>1.8199999999999999E-5</v>
      </c>
      <c r="P5661" t="s">
        <v>526</v>
      </c>
      <c r="Q5661">
        <f>O5661*km_per_mile*'Transportation Calcs'!$H$6</f>
        <v>1.0753924474459247E-8</v>
      </c>
      <c r="T5661" t="s">
        <v>527</v>
      </c>
    </row>
    <row r="5662" spans="2:20" hidden="1" x14ac:dyDescent="0.45">
      <c r="B5662" s="29" t="s">
        <v>33</v>
      </c>
      <c r="C5662" s="29" t="s">
        <v>70</v>
      </c>
      <c r="D5662" s="29" t="s">
        <v>197</v>
      </c>
      <c r="F5662" t="s">
        <v>520</v>
      </c>
      <c r="G5662" t="s">
        <v>521</v>
      </c>
      <c r="H5662" t="s">
        <v>682</v>
      </c>
      <c r="I5662" t="s">
        <v>225</v>
      </c>
      <c r="J5662" t="s">
        <v>523</v>
      </c>
      <c r="K5662" t="s">
        <v>21</v>
      </c>
      <c r="L5662" t="s">
        <v>592</v>
      </c>
      <c r="M5662" t="s">
        <v>228</v>
      </c>
      <c r="N5662" t="s">
        <v>33</v>
      </c>
      <c r="O5662">
        <v>4.0000000000000001E-3</v>
      </c>
      <c r="P5662" t="s">
        <v>526</v>
      </c>
      <c r="Q5662">
        <f>O5662*km_per_mile*'Transportation Calcs'!$H$6</f>
        <v>2.3634998844965382E-6</v>
      </c>
      <c r="T5662" t="s">
        <v>527</v>
      </c>
    </row>
    <row r="5663" spans="2:20" hidden="1" x14ac:dyDescent="0.45">
      <c r="B5663" s="29" t="s">
        <v>34</v>
      </c>
      <c r="C5663" s="29" t="s">
        <v>70</v>
      </c>
      <c r="D5663" s="29" t="s">
        <v>55</v>
      </c>
      <c r="F5663" t="s">
        <v>520</v>
      </c>
      <c r="G5663" t="s">
        <v>521</v>
      </c>
      <c r="H5663" t="s">
        <v>1962</v>
      </c>
      <c r="I5663" t="s">
        <v>225</v>
      </c>
      <c r="J5663" t="s">
        <v>523</v>
      </c>
      <c r="K5663" t="s">
        <v>524</v>
      </c>
      <c r="L5663" t="s">
        <v>1963</v>
      </c>
      <c r="M5663" t="s">
        <v>228</v>
      </c>
      <c r="N5663" t="s">
        <v>34</v>
      </c>
      <c r="P5663" t="s">
        <v>526</v>
      </c>
      <c r="Q5663" s="27">
        <f>O5663*km_per_mile*'Transportation Calcs'!$E$6</f>
        <v>0</v>
      </c>
      <c r="T5663" t="s">
        <v>527</v>
      </c>
    </row>
    <row r="5664" spans="2:20" hidden="1" x14ac:dyDescent="0.45">
      <c r="B5664" s="29" t="s">
        <v>25</v>
      </c>
      <c r="C5664" s="29" t="s">
        <v>70</v>
      </c>
      <c r="D5664" s="29" t="s">
        <v>55</v>
      </c>
      <c r="F5664" t="s">
        <v>520</v>
      </c>
      <c r="G5664" t="s">
        <v>521</v>
      </c>
      <c r="H5664" t="s">
        <v>676</v>
      </c>
      <c r="I5664" t="s">
        <v>225</v>
      </c>
      <c r="J5664" t="s">
        <v>523</v>
      </c>
      <c r="K5664" t="s">
        <v>524</v>
      </c>
      <c r="L5664" t="s">
        <v>677</v>
      </c>
      <c r="M5664" t="s">
        <v>228</v>
      </c>
      <c r="N5664" t="s">
        <v>25</v>
      </c>
      <c r="O5664">
        <v>4.2000000000000003E-2</v>
      </c>
      <c r="P5664" t="s">
        <v>526</v>
      </c>
      <c r="Q5664" s="27">
        <f>O5664*km_per_mile*'Transportation Calcs'!$E$6</f>
        <v>2.6896186063396462E-5</v>
      </c>
      <c r="T5664" t="s">
        <v>527</v>
      </c>
    </row>
    <row r="5665" spans="2:20" hidden="1" x14ac:dyDescent="0.45">
      <c r="B5665" s="29" t="s">
        <v>24</v>
      </c>
      <c r="C5665" s="29" t="s">
        <v>70</v>
      </c>
      <c r="D5665" s="29" t="s">
        <v>55</v>
      </c>
      <c r="F5665" t="s">
        <v>520</v>
      </c>
      <c r="G5665" t="s">
        <v>521</v>
      </c>
      <c r="H5665" t="s">
        <v>676</v>
      </c>
      <c r="I5665" t="s">
        <v>225</v>
      </c>
      <c r="J5665" t="s">
        <v>523</v>
      </c>
      <c r="K5665" t="s">
        <v>524</v>
      </c>
      <c r="L5665" t="s">
        <v>677</v>
      </c>
      <c r="M5665" t="s">
        <v>228</v>
      </c>
      <c r="N5665" t="s">
        <v>261</v>
      </c>
      <c r="O5665">
        <v>1E-3</v>
      </c>
      <c r="P5665" t="s">
        <v>526</v>
      </c>
      <c r="Q5665" s="27">
        <f>O5665*km_per_mile*'Transportation Calcs'!$E$6</f>
        <v>6.4038538246182042E-7</v>
      </c>
      <c r="T5665" t="s">
        <v>527</v>
      </c>
    </row>
    <row r="5666" spans="2:20" hidden="1" x14ac:dyDescent="0.45">
      <c r="B5666" s="29" t="s">
        <v>24</v>
      </c>
      <c r="C5666" s="29" t="s">
        <v>70</v>
      </c>
      <c r="D5666" s="29" t="s">
        <v>55</v>
      </c>
      <c r="F5666" t="s">
        <v>520</v>
      </c>
      <c r="G5666" t="s">
        <v>521</v>
      </c>
      <c r="H5666" t="s">
        <v>1962</v>
      </c>
      <c r="I5666" t="s">
        <v>225</v>
      </c>
      <c r="J5666" t="s">
        <v>523</v>
      </c>
      <c r="K5666" t="s">
        <v>524</v>
      </c>
      <c r="L5666" t="s">
        <v>1963</v>
      </c>
      <c r="M5666" t="s">
        <v>228</v>
      </c>
      <c r="N5666" t="s">
        <v>261</v>
      </c>
      <c r="O5666">
        <v>8.9</v>
      </c>
      <c r="P5666" t="s">
        <v>526</v>
      </c>
      <c r="Q5666" s="27">
        <f>O5666*km_per_mile*'Transportation Calcs'!$E$6</f>
        <v>5.6994299039102025E-3</v>
      </c>
      <c r="T5666" t="s">
        <v>527</v>
      </c>
    </row>
    <row r="5667" spans="2:20" hidden="1" x14ac:dyDescent="0.45">
      <c r="B5667" s="29" t="s">
        <v>24</v>
      </c>
      <c r="C5667" s="29" t="s">
        <v>70</v>
      </c>
      <c r="D5667" s="29" t="s">
        <v>55</v>
      </c>
      <c r="F5667" t="s">
        <v>520</v>
      </c>
      <c r="G5667" t="s">
        <v>521</v>
      </c>
      <c r="H5667" t="s">
        <v>678</v>
      </c>
      <c r="I5667" t="s">
        <v>225</v>
      </c>
      <c r="J5667" t="s">
        <v>523</v>
      </c>
      <c r="K5667" t="s">
        <v>524</v>
      </c>
      <c r="L5667" t="s">
        <v>679</v>
      </c>
      <c r="M5667" t="s">
        <v>228</v>
      </c>
      <c r="N5667" t="s">
        <v>261</v>
      </c>
      <c r="O5667">
        <v>1E-3</v>
      </c>
      <c r="P5667" t="s">
        <v>526</v>
      </c>
      <c r="Q5667" s="27">
        <f>O5667*km_per_mile*'Transportation Calcs'!$E$6</f>
        <v>6.4038538246182042E-7</v>
      </c>
      <c r="T5667" t="s">
        <v>527</v>
      </c>
    </row>
    <row r="5668" spans="2:20" hidden="1" x14ac:dyDescent="0.45">
      <c r="B5668" s="29" t="s">
        <v>26</v>
      </c>
      <c r="C5668" s="29" t="s">
        <v>70</v>
      </c>
      <c r="D5668" s="29" t="s">
        <v>55</v>
      </c>
      <c r="F5668" t="s">
        <v>520</v>
      </c>
      <c r="G5668" t="s">
        <v>521</v>
      </c>
      <c r="H5668" t="s">
        <v>678</v>
      </c>
      <c r="I5668" t="s">
        <v>225</v>
      </c>
      <c r="J5668" t="s">
        <v>523</v>
      </c>
      <c r="K5668" t="s">
        <v>524</v>
      </c>
      <c r="L5668" t="s">
        <v>679</v>
      </c>
      <c r="M5668" t="s">
        <v>228</v>
      </c>
      <c r="N5668" t="s">
        <v>26</v>
      </c>
      <c r="O5668">
        <v>1.2999999999999999E-2</v>
      </c>
      <c r="P5668" t="s">
        <v>526</v>
      </c>
      <c r="Q5668" s="27">
        <f>O5668*km_per_mile*'Transportation Calcs'!$E$6</f>
        <v>8.3250099720036652E-6</v>
      </c>
      <c r="T5668" t="s">
        <v>527</v>
      </c>
    </row>
    <row r="5669" spans="2:20" hidden="1" x14ac:dyDescent="0.45">
      <c r="B5669" s="29" t="s">
        <v>26</v>
      </c>
      <c r="C5669" s="29" t="s">
        <v>70</v>
      </c>
      <c r="D5669" s="29" t="s">
        <v>55</v>
      </c>
      <c r="F5669" t="s">
        <v>520</v>
      </c>
      <c r="G5669" t="s">
        <v>521</v>
      </c>
      <c r="H5669" t="s">
        <v>1962</v>
      </c>
      <c r="I5669" t="s">
        <v>225</v>
      </c>
      <c r="J5669" t="s">
        <v>523</v>
      </c>
      <c r="K5669" t="s">
        <v>524</v>
      </c>
      <c r="L5669" t="s">
        <v>1963</v>
      </c>
      <c r="M5669" t="s">
        <v>228</v>
      </c>
      <c r="N5669" t="s">
        <v>26</v>
      </c>
      <c r="O5669">
        <v>0.73</v>
      </c>
      <c r="P5669" t="s">
        <v>526</v>
      </c>
      <c r="Q5669" s="27">
        <f>O5669*km_per_mile*'Transportation Calcs'!$E$6</f>
        <v>4.6748132919712887E-4</v>
      </c>
      <c r="T5669" t="s">
        <v>527</v>
      </c>
    </row>
    <row r="5670" spans="2:20" hidden="1" x14ac:dyDescent="0.45">
      <c r="B5670" s="29" t="s">
        <v>26</v>
      </c>
      <c r="C5670" s="29" t="s">
        <v>70</v>
      </c>
      <c r="D5670" s="29" t="s">
        <v>197</v>
      </c>
      <c r="F5670" t="s">
        <v>520</v>
      </c>
      <c r="G5670" t="s">
        <v>521</v>
      </c>
      <c r="H5670" t="s">
        <v>682</v>
      </c>
      <c r="I5670" t="s">
        <v>225</v>
      </c>
      <c r="J5670" t="s">
        <v>523</v>
      </c>
      <c r="K5670" t="s">
        <v>21</v>
      </c>
      <c r="L5670" t="s">
        <v>592</v>
      </c>
      <c r="M5670" t="s">
        <v>228</v>
      </c>
      <c r="N5670" t="s">
        <v>26</v>
      </c>
      <c r="O5670">
        <v>5.6000000000000001E-2</v>
      </c>
      <c r="P5670" t="s">
        <v>526</v>
      </c>
      <c r="Q5670">
        <f>O5670*km_per_mile*'Transportation Calcs'!$H$6</f>
        <v>3.3088998382951533E-5</v>
      </c>
      <c r="T5670" t="s">
        <v>527</v>
      </c>
    </row>
    <row r="5671" spans="2:20" hidden="1" x14ac:dyDescent="0.45">
      <c r="B5671" s="29" t="s">
        <v>33</v>
      </c>
      <c r="C5671" s="29" t="s">
        <v>70</v>
      </c>
      <c r="D5671" s="29" t="s">
        <v>197</v>
      </c>
      <c r="F5671" t="s">
        <v>520</v>
      </c>
      <c r="G5671" t="s">
        <v>521</v>
      </c>
      <c r="H5671" t="s">
        <v>683</v>
      </c>
      <c r="I5671" t="s">
        <v>225</v>
      </c>
      <c r="J5671" t="s">
        <v>523</v>
      </c>
      <c r="K5671" t="s">
        <v>21</v>
      </c>
      <c r="L5671" t="s">
        <v>684</v>
      </c>
      <c r="M5671" t="s">
        <v>228</v>
      </c>
      <c r="N5671" t="s">
        <v>33</v>
      </c>
      <c r="O5671">
        <v>4.0000000000000001E-3</v>
      </c>
      <c r="P5671" t="s">
        <v>526</v>
      </c>
      <c r="Q5671">
        <f>O5671*km_per_mile*'Transportation Calcs'!$H$6</f>
        <v>2.3634998844965382E-6</v>
      </c>
      <c r="T5671" t="s">
        <v>527</v>
      </c>
    </row>
    <row r="5672" spans="2:20" hidden="1" x14ac:dyDescent="0.45">
      <c r="C5672" s="29" t="s">
        <v>70</v>
      </c>
      <c r="D5672" s="29" t="s">
        <v>197</v>
      </c>
      <c r="F5672" t="s">
        <v>520</v>
      </c>
      <c r="G5672" t="s">
        <v>521</v>
      </c>
      <c r="H5672" t="s">
        <v>683</v>
      </c>
      <c r="I5672" t="s">
        <v>225</v>
      </c>
      <c r="J5672" t="s">
        <v>523</v>
      </c>
      <c r="K5672" t="s">
        <v>21</v>
      </c>
      <c r="L5672" t="s">
        <v>684</v>
      </c>
      <c r="M5672" t="s">
        <v>228</v>
      </c>
      <c r="N5672" t="s">
        <v>400</v>
      </c>
      <c r="O5672">
        <v>3.3799999999999997E-2</v>
      </c>
      <c r="P5672" t="s">
        <v>526</v>
      </c>
      <c r="Q5672">
        <f>O5672*km_per_mile*'Transportation Calcs'!$H$6</f>
        <v>1.9971574023995741E-5</v>
      </c>
      <c r="T5672" t="s">
        <v>527</v>
      </c>
    </row>
    <row r="5673" spans="2:20" hidden="1" x14ac:dyDescent="0.45">
      <c r="B5673" s="29" t="s">
        <v>33</v>
      </c>
      <c r="C5673" s="29" t="s">
        <v>70</v>
      </c>
      <c r="D5673" s="29" t="s">
        <v>197</v>
      </c>
      <c r="F5673" t="s">
        <v>520</v>
      </c>
      <c r="G5673" t="s">
        <v>521</v>
      </c>
      <c r="H5673" t="s">
        <v>680</v>
      </c>
      <c r="I5673" t="s">
        <v>225</v>
      </c>
      <c r="J5673" t="s">
        <v>523</v>
      </c>
      <c r="K5673" t="s">
        <v>21</v>
      </c>
      <c r="L5673" t="s">
        <v>681</v>
      </c>
      <c r="M5673" t="s">
        <v>228</v>
      </c>
      <c r="N5673" t="s">
        <v>33</v>
      </c>
      <c r="O5673">
        <v>4.0000000000000001E-3</v>
      </c>
      <c r="P5673" t="s">
        <v>526</v>
      </c>
      <c r="Q5673">
        <f>O5673*km_per_mile*'Transportation Calcs'!$H$6</f>
        <v>2.3634998844965382E-6</v>
      </c>
      <c r="T5673" t="s">
        <v>527</v>
      </c>
    </row>
    <row r="5674" spans="2:20" hidden="1" x14ac:dyDescent="0.45">
      <c r="C5674" s="29" t="s">
        <v>70</v>
      </c>
      <c r="F5674" t="s">
        <v>520</v>
      </c>
      <c r="G5674" t="s">
        <v>521</v>
      </c>
      <c r="H5674" t="s">
        <v>687</v>
      </c>
      <c r="I5674" t="s">
        <v>225</v>
      </c>
      <c r="J5674" t="s">
        <v>523</v>
      </c>
      <c r="K5674" t="s">
        <v>686</v>
      </c>
      <c r="M5674" t="s">
        <v>228</v>
      </c>
      <c r="N5674" t="s">
        <v>400</v>
      </c>
      <c r="O5674">
        <v>3.27E-2</v>
      </c>
      <c r="P5674" t="s">
        <v>526</v>
      </c>
      <c r="Q5674"/>
      <c r="T5674" t="s">
        <v>527</v>
      </c>
    </row>
    <row r="5675" spans="2:20" hidden="1" x14ac:dyDescent="0.45">
      <c r="B5675" s="29" t="s">
        <v>24</v>
      </c>
      <c r="C5675" s="29" t="s">
        <v>70</v>
      </c>
      <c r="F5675" t="s">
        <v>520</v>
      </c>
      <c r="G5675" t="s">
        <v>521</v>
      </c>
      <c r="H5675" t="s">
        <v>1967</v>
      </c>
      <c r="I5675" t="s">
        <v>225</v>
      </c>
      <c r="J5675" t="s">
        <v>523</v>
      </c>
      <c r="K5675" t="s">
        <v>686</v>
      </c>
      <c r="M5675" t="s">
        <v>228</v>
      </c>
      <c r="N5675" t="s">
        <v>261</v>
      </c>
      <c r="O5675">
        <v>1E-3</v>
      </c>
      <c r="P5675" t="s">
        <v>526</v>
      </c>
      <c r="Q5675"/>
      <c r="T5675" t="s">
        <v>527</v>
      </c>
    </row>
    <row r="5676" spans="2:20" hidden="1" x14ac:dyDescent="0.45">
      <c r="C5676" s="29" t="s">
        <v>70</v>
      </c>
      <c r="D5676" s="29" t="s">
        <v>55</v>
      </c>
      <c r="F5676" t="s">
        <v>520</v>
      </c>
      <c r="G5676" t="s">
        <v>521</v>
      </c>
      <c r="H5676" t="s">
        <v>1968</v>
      </c>
      <c r="I5676" t="s">
        <v>225</v>
      </c>
      <c r="J5676" t="s">
        <v>523</v>
      </c>
      <c r="K5676" t="s">
        <v>524</v>
      </c>
      <c r="L5676" t="s">
        <v>1963</v>
      </c>
      <c r="M5676" t="s">
        <v>228</v>
      </c>
      <c r="N5676" t="s">
        <v>249</v>
      </c>
      <c r="O5676" s="27">
        <v>8.8000000000000004E-7</v>
      </c>
      <c r="P5676" t="s">
        <v>526</v>
      </c>
      <c r="Q5676" s="27">
        <f>O5676*km_per_mile*'Transportation Calcs'!$E$6</f>
        <v>5.6353913656640202E-10</v>
      </c>
      <c r="T5676" t="s">
        <v>527</v>
      </c>
    </row>
    <row r="5677" spans="2:20" hidden="1" x14ac:dyDescent="0.45">
      <c r="C5677" s="29" t="s">
        <v>70</v>
      </c>
      <c r="D5677" s="29" t="s">
        <v>53</v>
      </c>
      <c r="F5677" t="s">
        <v>520</v>
      </c>
      <c r="G5677" t="s">
        <v>521</v>
      </c>
      <c r="H5677" t="s">
        <v>1969</v>
      </c>
      <c r="I5677" t="s">
        <v>689</v>
      </c>
      <c r="J5677" t="s">
        <v>39</v>
      </c>
      <c r="K5677" t="s">
        <v>35</v>
      </c>
      <c r="M5677" t="s">
        <v>692</v>
      </c>
      <c r="N5677" t="s">
        <v>693</v>
      </c>
      <c r="O5677">
        <v>3.12</v>
      </c>
      <c r="P5677" t="s">
        <v>694</v>
      </c>
      <c r="Q5677"/>
      <c r="T5677" t="s">
        <v>527</v>
      </c>
    </row>
    <row r="5678" spans="2:20" hidden="1" x14ac:dyDescent="0.45">
      <c r="C5678" s="29" t="s">
        <v>70</v>
      </c>
      <c r="D5678" s="29" t="s">
        <v>55</v>
      </c>
      <c r="F5678" t="s">
        <v>520</v>
      </c>
      <c r="G5678" t="s">
        <v>521</v>
      </c>
      <c r="H5678" t="s">
        <v>1970</v>
      </c>
      <c r="I5678" t="s">
        <v>689</v>
      </c>
      <c r="J5678" t="s">
        <v>39</v>
      </c>
      <c r="K5678" t="s">
        <v>20</v>
      </c>
      <c r="M5678" t="s">
        <v>692</v>
      </c>
      <c r="N5678" t="s">
        <v>698</v>
      </c>
      <c r="O5678">
        <v>34</v>
      </c>
      <c r="P5678" t="s">
        <v>526</v>
      </c>
      <c r="Q5678" s="27">
        <f>O5678*km_per_mile*'Transportation Calcs'!$E$6</f>
        <v>2.1773103003701895E-2</v>
      </c>
      <c r="T5678" t="s">
        <v>527</v>
      </c>
    </row>
    <row r="5679" spans="2:20" hidden="1" x14ac:dyDescent="0.45">
      <c r="C5679" s="29" t="s">
        <v>70</v>
      </c>
      <c r="F5679" t="s">
        <v>520</v>
      </c>
      <c r="G5679" t="s">
        <v>521</v>
      </c>
      <c r="H5679" t="s">
        <v>1972</v>
      </c>
      <c r="I5679" t="s">
        <v>225</v>
      </c>
      <c r="J5679" t="s">
        <v>523</v>
      </c>
      <c r="K5679" t="s">
        <v>686</v>
      </c>
      <c r="M5679" t="s">
        <v>228</v>
      </c>
      <c r="N5679" t="s">
        <v>249</v>
      </c>
      <c r="O5679" s="27">
        <v>3.5999999999999999E-7</v>
      </c>
      <c r="P5679" t="s">
        <v>526</v>
      </c>
      <c r="Q5679"/>
      <c r="T5679" t="s">
        <v>527</v>
      </c>
    </row>
    <row r="5680" spans="2:20" hidden="1" x14ac:dyDescent="0.45">
      <c r="C5680" s="29" t="s">
        <v>70</v>
      </c>
      <c r="F5680" t="s">
        <v>520</v>
      </c>
      <c r="G5680" t="s">
        <v>521</v>
      </c>
      <c r="H5680" t="s">
        <v>699</v>
      </c>
      <c r="I5680" t="s">
        <v>225</v>
      </c>
      <c r="J5680" t="s">
        <v>523</v>
      </c>
      <c r="K5680" t="s">
        <v>686</v>
      </c>
      <c r="M5680" t="s">
        <v>228</v>
      </c>
      <c r="N5680" t="s">
        <v>358</v>
      </c>
      <c r="O5680" s="27">
        <v>2.6E-7</v>
      </c>
      <c r="P5680" t="s">
        <v>526</v>
      </c>
      <c r="Q5680"/>
      <c r="T5680" t="s">
        <v>527</v>
      </c>
    </row>
    <row r="5681" spans="2:20" hidden="1" x14ac:dyDescent="0.45">
      <c r="B5681" s="29" t="s">
        <v>34</v>
      </c>
      <c r="C5681" s="29" t="s">
        <v>70</v>
      </c>
      <c r="F5681" t="s">
        <v>520</v>
      </c>
      <c r="G5681" t="s">
        <v>521</v>
      </c>
      <c r="H5681" t="s">
        <v>685</v>
      </c>
      <c r="I5681" t="s">
        <v>225</v>
      </c>
      <c r="J5681" t="s">
        <v>523</v>
      </c>
      <c r="K5681" t="s">
        <v>686</v>
      </c>
      <c r="M5681" t="s">
        <v>228</v>
      </c>
      <c r="N5681" t="s">
        <v>34</v>
      </c>
      <c r="O5681">
        <v>0.39800000000000002</v>
      </c>
      <c r="P5681" t="s">
        <v>526</v>
      </c>
      <c r="Q5681"/>
      <c r="T5681" t="s">
        <v>527</v>
      </c>
    </row>
    <row r="5682" spans="2:20" hidden="1" x14ac:dyDescent="0.45">
      <c r="C5682" s="29" t="s">
        <v>70</v>
      </c>
      <c r="D5682" s="29" t="s">
        <v>56</v>
      </c>
      <c r="F5682" t="s">
        <v>520</v>
      </c>
      <c r="G5682" t="s">
        <v>521</v>
      </c>
      <c r="H5682" t="s">
        <v>704</v>
      </c>
      <c r="I5682" t="s">
        <v>225</v>
      </c>
      <c r="J5682" t="s">
        <v>523</v>
      </c>
      <c r="K5682" t="s">
        <v>659</v>
      </c>
      <c r="L5682" t="s">
        <v>705</v>
      </c>
      <c r="M5682" t="s">
        <v>228</v>
      </c>
      <c r="N5682" t="s">
        <v>272</v>
      </c>
      <c r="O5682" s="27">
        <v>3.9000000000000002E-7</v>
      </c>
      <c r="P5682" t="s">
        <v>526</v>
      </c>
      <c r="Q5682" s="49">
        <f>O5682*km_per_mile*'Transportation Calcs'!$E$6</f>
        <v>2.4975029916010995E-10</v>
      </c>
      <c r="T5682" t="s">
        <v>527</v>
      </c>
    </row>
    <row r="5683" spans="2:20" hidden="1" x14ac:dyDescent="0.45">
      <c r="C5683" s="29" t="s">
        <v>70</v>
      </c>
      <c r="D5683" s="29" t="s">
        <v>55</v>
      </c>
      <c r="F5683" t="s">
        <v>520</v>
      </c>
      <c r="G5683" t="s">
        <v>521</v>
      </c>
      <c r="H5683" t="s">
        <v>2384</v>
      </c>
      <c r="I5683" t="s">
        <v>689</v>
      </c>
      <c r="J5683" t="s">
        <v>39</v>
      </c>
      <c r="K5683" t="s">
        <v>524</v>
      </c>
      <c r="L5683" t="s">
        <v>2385</v>
      </c>
      <c r="M5683" t="s">
        <v>692</v>
      </c>
      <c r="N5683" t="s">
        <v>693</v>
      </c>
      <c r="O5683">
        <v>2.85</v>
      </c>
      <c r="P5683" t="s">
        <v>694</v>
      </c>
      <c r="Q5683"/>
      <c r="T5683" t="s">
        <v>527</v>
      </c>
    </row>
    <row r="5684" spans="2:20" hidden="1" x14ac:dyDescent="0.45">
      <c r="B5684" s="29" t="s">
        <v>43</v>
      </c>
      <c r="C5684" s="29" t="s">
        <v>70</v>
      </c>
      <c r="D5684" s="29" t="s">
        <v>55</v>
      </c>
      <c r="F5684" t="s">
        <v>520</v>
      </c>
      <c r="G5684" t="s">
        <v>521</v>
      </c>
      <c r="H5684" t="s">
        <v>1973</v>
      </c>
      <c r="I5684" t="s">
        <v>225</v>
      </c>
      <c r="J5684" t="s">
        <v>523</v>
      </c>
      <c r="K5684" t="s">
        <v>524</v>
      </c>
      <c r="L5684" t="s">
        <v>1974</v>
      </c>
      <c r="M5684" t="s">
        <v>228</v>
      </c>
      <c r="N5684" t="s">
        <v>28</v>
      </c>
      <c r="P5684" t="s">
        <v>526</v>
      </c>
      <c r="Q5684" s="27">
        <f>O5684*km_per_mile*'Transportation Calcs'!$E$6</f>
        <v>0</v>
      </c>
      <c r="T5684" t="s">
        <v>536</v>
      </c>
    </row>
    <row r="5685" spans="2:20" hidden="1" x14ac:dyDescent="0.45">
      <c r="C5685" s="29" t="s">
        <v>70</v>
      </c>
      <c r="D5685" s="29" t="s">
        <v>55</v>
      </c>
      <c r="F5685" t="s">
        <v>520</v>
      </c>
      <c r="G5685" t="s">
        <v>521</v>
      </c>
      <c r="H5685" t="s">
        <v>2386</v>
      </c>
      <c r="I5685" t="s">
        <v>225</v>
      </c>
      <c r="J5685" t="s">
        <v>523</v>
      </c>
      <c r="K5685" t="s">
        <v>524</v>
      </c>
      <c r="L5685" t="s">
        <v>2387</v>
      </c>
      <c r="M5685" t="s">
        <v>228</v>
      </c>
      <c r="N5685" t="s">
        <v>358</v>
      </c>
      <c r="O5685" s="27">
        <v>2.6E-7</v>
      </c>
      <c r="P5685" t="s">
        <v>526</v>
      </c>
      <c r="Q5685" s="27">
        <f>O5685*km_per_mile*'Transportation Calcs'!$E$6</f>
        <v>1.6650019944007331E-10</v>
      </c>
      <c r="T5685" t="s">
        <v>527</v>
      </c>
    </row>
    <row r="5686" spans="2:20" hidden="1" x14ac:dyDescent="0.45">
      <c r="C5686" s="29" t="s">
        <v>70</v>
      </c>
      <c r="D5686" s="29" t="s">
        <v>55</v>
      </c>
      <c r="F5686" t="s">
        <v>520</v>
      </c>
      <c r="G5686" t="s">
        <v>521</v>
      </c>
      <c r="H5686" t="s">
        <v>2386</v>
      </c>
      <c r="I5686" t="s">
        <v>225</v>
      </c>
      <c r="J5686" t="s">
        <v>523</v>
      </c>
      <c r="K5686" t="s">
        <v>524</v>
      </c>
      <c r="L5686" t="s">
        <v>2387</v>
      </c>
      <c r="M5686" t="s">
        <v>228</v>
      </c>
      <c r="N5686" t="s">
        <v>272</v>
      </c>
      <c r="O5686" s="27">
        <v>3.9000000000000002E-7</v>
      </c>
      <c r="P5686" t="s">
        <v>526</v>
      </c>
      <c r="Q5686" s="27">
        <f>O5686*km_per_mile*'Transportation Calcs'!$E$6</f>
        <v>2.4975029916010995E-10</v>
      </c>
      <c r="T5686" t="s">
        <v>527</v>
      </c>
    </row>
    <row r="5687" spans="2:20" hidden="1" x14ac:dyDescent="0.45">
      <c r="B5687" s="29" t="s">
        <v>43</v>
      </c>
      <c r="C5687" s="29" t="s">
        <v>70</v>
      </c>
      <c r="D5687" s="29" t="s">
        <v>55</v>
      </c>
      <c r="F5687" t="s">
        <v>520</v>
      </c>
      <c r="G5687" t="s">
        <v>521</v>
      </c>
      <c r="H5687" t="s">
        <v>1975</v>
      </c>
      <c r="I5687" t="s">
        <v>225</v>
      </c>
      <c r="J5687" t="s">
        <v>523</v>
      </c>
      <c r="K5687" t="s">
        <v>524</v>
      </c>
      <c r="L5687" t="s">
        <v>1976</v>
      </c>
      <c r="M5687" t="s">
        <v>228</v>
      </c>
      <c r="N5687" t="s">
        <v>28</v>
      </c>
      <c r="P5687" t="s">
        <v>526</v>
      </c>
      <c r="Q5687" s="27">
        <f>O5687*km_per_mile*'Transportation Calcs'!$E$6</f>
        <v>0</v>
      </c>
      <c r="T5687" t="s">
        <v>536</v>
      </c>
    </row>
    <row r="5688" spans="2:20" hidden="1" x14ac:dyDescent="0.45">
      <c r="C5688" s="29" t="s">
        <v>70</v>
      </c>
      <c r="D5688" s="29" t="s">
        <v>53</v>
      </c>
      <c r="F5688" t="s">
        <v>520</v>
      </c>
      <c r="G5688" t="s">
        <v>521</v>
      </c>
      <c r="H5688" t="s">
        <v>2388</v>
      </c>
      <c r="I5688" t="s">
        <v>689</v>
      </c>
      <c r="J5688" t="s">
        <v>39</v>
      </c>
      <c r="K5688" t="s">
        <v>35</v>
      </c>
      <c r="L5688" t="s">
        <v>2389</v>
      </c>
      <c r="M5688" t="s">
        <v>692</v>
      </c>
      <c r="N5688" t="s">
        <v>693</v>
      </c>
      <c r="O5688">
        <v>3.12</v>
      </c>
      <c r="P5688" t="s">
        <v>694</v>
      </c>
      <c r="Q5688"/>
      <c r="T5688" t="s">
        <v>527</v>
      </c>
    </row>
    <row r="5689" spans="2:20" hidden="1" x14ac:dyDescent="0.45">
      <c r="C5689" s="29" t="s">
        <v>70</v>
      </c>
      <c r="D5689" s="29" t="s">
        <v>55</v>
      </c>
      <c r="F5689" t="s">
        <v>520</v>
      </c>
      <c r="G5689" t="s">
        <v>521</v>
      </c>
      <c r="H5689" t="s">
        <v>1977</v>
      </c>
      <c r="I5689" t="s">
        <v>689</v>
      </c>
      <c r="J5689" t="s">
        <v>39</v>
      </c>
      <c r="K5689" t="s">
        <v>524</v>
      </c>
      <c r="L5689" t="s">
        <v>1978</v>
      </c>
      <c r="M5689" t="s">
        <v>692</v>
      </c>
      <c r="N5689" t="s">
        <v>693</v>
      </c>
      <c r="O5689">
        <v>3.59</v>
      </c>
      <c r="P5689" t="s">
        <v>694</v>
      </c>
      <c r="Q5689"/>
      <c r="T5689" t="s">
        <v>527</v>
      </c>
    </row>
    <row r="5690" spans="2:20" hidden="1" x14ac:dyDescent="0.45">
      <c r="C5690" s="29" t="s">
        <v>70</v>
      </c>
      <c r="D5690" s="29" t="s">
        <v>55</v>
      </c>
      <c r="F5690" t="s">
        <v>520</v>
      </c>
      <c r="G5690" t="s">
        <v>521</v>
      </c>
      <c r="H5690" t="s">
        <v>2390</v>
      </c>
      <c r="I5690" t="s">
        <v>689</v>
      </c>
      <c r="J5690" t="s">
        <v>39</v>
      </c>
      <c r="K5690" t="s">
        <v>524</v>
      </c>
      <c r="L5690" t="s">
        <v>2391</v>
      </c>
      <c r="M5690" t="s">
        <v>692</v>
      </c>
      <c r="N5690" t="s">
        <v>698</v>
      </c>
      <c r="O5690">
        <v>66</v>
      </c>
      <c r="P5690" t="s">
        <v>526</v>
      </c>
      <c r="Q5690" s="27">
        <f>O5690*km_per_mile*'Transportation Calcs'!$E$6</f>
        <v>4.2265435242480144E-2</v>
      </c>
      <c r="T5690" t="s">
        <v>527</v>
      </c>
    </row>
    <row r="5691" spans="2:20" hidden="1" x14ac:dyDescent="0.45">
      <c r="C5691" s="29" t="s">
        <v>70</v>
      </c>
      <c r="D5691" s="29" t="s">
        <v>53</v>
      </c>
      <c r="F5691" t="s">
        <v>520</v>
      </c>
      <c r="G5691" t="s">
        <v>521</v>
      </c>
      <c r="H5691" t="s">
        <v>2392</v>
      </c>
      <c r="I5691" t="s">
        <v>689</v>
      </c>
      <c r="J5691" t="s">
        <v>39</v>
      </c>
      <c r="K5691" t="s">
        <v>35</v>
      </c>
      <c r="L5691" t="s">
        <v>626</v>
      </c>
      <c r="M5691" t="s">
        <v>692</v>
      </c>
      <c r="N5691" t="s">
        <v>693</v>
      </c>
      <c r="O5691">
        <v>2.69</v>
      </c>
      <c r="P5691" t="s">
        <v>694</v>
      </c>
      <c r="Q5691"/>
      <c r="T5691" t="s">
        <v>527</v>
      </c>
    </row>
    <row r="5692" spans="2:20" hidden="1" x14ac:dyDescent="0.45">
      <c r="C5692" s="29" t="s">
        <v>70</v>
      </c>
      <c r="D5692" s="29" t="s">
        <v>55</v>
      </c>
      <c r="F5692" t="s">
        <v>520</v>
      </c>
      <c r="G5692" t="s">
        <v>521</v>
      </c>
      <c r="H5692" t="s">
        <v>709</v>
      </c>
      <c r="I5692" t="s">
        <v>689</v>
      </c>
      <c r="J5692" t="s">
        <v>39</v>
      </c>
      <c r="K5692" t="s">
        <v>524</v>
      </c>
      <c r="L5692" t="s">
        <v>710</v>
      </c>
      <c r="M5692" t="s">
        <v>692</v>
      </c>
      <c r="N5692" t="s">
        <v>693</v>
      </c>
      <c r="O5692">
        <v>2.4500000000000002</v>
      </c>
      <c r="P5692" t="s">
        <v>694</v>
      </c>
      <c r="Q5692"/>
      <c r="T5692" t="s">
        <v>527</v>
      </c>
    </row>
    <row r="5693" spans="2:20" hidden="1" x14ac:dyDescent="0.45">
      <c r="C5693" s="29" t="s">
        <v>70</v>
      </c>
      <c r="D5693" s="29" t="s">
        <v>55</v>
      </c>
      <c r="F5693" t="s">
        <v>520</v>
      </c>
      <c r="G5693" t="s">
        <v>521</v>
      </c>
      <c r="H5693" t="s">
        <v>716</v>
      </c>
      <c r="I5693" t="s">
        <v>225</v>
      </c>
      <c r="J5693" t="s">
        <v>523</v>
      </c>
      <c r="K5693" t="s">
        <v>524</v>
      </c>
      <c r="L5693" t="s">
        <v>576</v>
      </c>
      <c r="M5693" t="s">
        <v>228</v>
      </c>
      <c r="N5693" t="s">
        <v>400</v>
      </c>
      <c r="O5693">
        <v>3.4200000000000001E-2</v>
      </c>
      <c r="P5693" t="s">
        <v>526</v>
      </c>
      <c r="Q5693" s="27">
        <f>O5693*km_per_mile*'Transportation Calcs'!$E$6</f>
        <v>2.1901180080194259E-5</v>
      </c>
      <c r="T5693" t="s">
        <v>527</v>
      </c>
    </row>
    <row r="5694" spans="2:20" hidden="1" x14ac:dyDescent="0.45">
      <c r="C5694" s="29" t="s">
        <v>70</v>
      </c>
      <c r="D5694" s="29" t="s">
        <v>55</v>
      </c>
      <c r="F5694" t="s">
        <v>520</v>
      </c>
      <c r="G5694" t="s">
        <v>521</v>
      </c>
      <c r="H5694" t="s">
        <v>716</v>
      </c>
      <c r="I5694" t="s">
        <v>225</v>
      </c>
      <c r="J5694" t="s">
        <v>523</v>
      </c>
      <c r="K5694" t="s">
        <v>524</v>
      </c>
      <c r="L5694" t="s">
        <v>576</v>
      </c>
      <c r="M5694" t="s">
        <v>228</v>
      </c>
      <c r="N5694" t="s">
        <v>240</v>
      </c>
      <c r="O5694" s="27">
        <v>1.8199999999999999E-5</v>
      </c>
      <c r="P5694" t="s">
        <v>526</v>
      </c>
      <c r="Q5694" s="27">
        <f>O5694*km_per_mile*'Transportation Calcs'!$E$6</f>
        <v>1.1655013960805131E-8</v>
      </c>
      <c r="T5694" t="s">
        <v>527</v>
      </c>
    </row>
    <row r="5695" spans="2:20" hidden="1" x14ac:dyDescent="0.45">
      <c r="B5695" s="29" t="s">
        <v>34</v>
      </c>
      <c r="C5695" s="29" t="s">
        <v>70</v>
      </c>
      <c r="D5695" s="29" t="s">
        <v>55</v>
      </c>
      <c r="F5695" t="s">
        <v>520</v>
      </c>
      <c r="G5695" t="s">
        <v>521</v>
      </c>
      <c r="H5695" t="s">
        <v>717</v>
      </c>
      <c r="I5695" t="s">
        <v>225</v>
      </c>
      <c r="J5695" t="s">
        <v>523</v>
      </c>
      <c r="K5695" t="s">
        <v>524</v>
      </c>
      <c r="L5695" t="s">
        <v>566</v>
      </c>
      <c r="M5695" t="s">
        <v>228</v>
      </c>
      <c r="N5695" t="s">
        <v>34</v>
      </c>
      <c r="O5695">
        <v>0.59599999999999997</v>
      </c>
      <c r="P5695" t="s">
        <v>526</v>
      </c>
      <c r="Q5695" s="27">
        <f>O5695*km_per_mile*'Transportation Calcs'!$E$6</f>
        <v>3.8166968794724497E-4</v>
      </c>
      <c r="T5695" t="s">
        <v>527</v>
      </c>
    </row>
    <row r="5696" spans="2:20" hidden="1" x14ac:dyDescent="0.45">
      <c r="B5696" s="29" t="s">
        <v>26</v>
      </c>
      <c r="C5696" s="29" t="s">
        <v>70</v>
      </c>
      <c r="D5696" s="29" t="s">
        <v>55</v>
      </c>
      <c r="F5696" t="s">
        <v>520</v>
      </c>
      <c r="G5696" t="s">
        <v>521</v>
      </c>
      <c r="H5696" t="s">
        <v>717</v>
      </c>
      <c r="I5696" t="s">
        <v>225</v>
      </c>
      <c r="J5696" t="s">
        <v>523</v>
      </c>
      <c r="K5696" t="s">
        <v>524</v>
      </c>
      <c r="L5696" t="s">
        <v>566</v>
      </c>
      <c r="M5696" t="s">
        <v>228</v>
      </c>
      <c r="N5696" t="s">
        <v>26</v>
      </c>
      <c r="O5696">
        <v>0.48499999999999999</v>
      </c>
      <c r="P5696" t="s">
        <v>526</v>
      </c>
      <c r="Q5696" s="27">
        <f>O5696*km_per_mile*'Transportation Calcs'!$E$6</f>
        <v>3.1058691049398285E-4</v>
      </c>
      <c r="T5696" t="s">
        <v>527</v>
      </c>
    </row>
    <row r="5697" spans="2:20" hidden="1" x14ac:dyDescent="0.45">
      <c r="B5697" s="29" t="s">
        <v>26</v>
      </c>
      <c r="C5697" s="29" t="s">
        <v>70</v>
      </c>
      <c r="D5697" s="29" t="s">
        <v>55</v>
      </c>
      <c r="F5697" t="s">
        <v>520</v>
      </c>
      <c r="G5697" t="s">
        <v>521</v>
      </c>
      <c r="H5697" t="s">
        <v>715</v>
      </c>
      <c r="I5697" t="s">
        <v>225</v>
      </c>
      <c r="J5697" t="s">
        <v>523</v>
      </c>
      <c r="K5697" t="s">
        <v>524</v>
      </c>
      <c r="L5697" t="s">
        <v>572</v>
      </c>
      <c r="M5697" t="s">
        <v>228</v>
      </c>
      <c r="N5697" t="s">
        <v>26</v>
      </c>
      <c r="O5697">
        <v>0.255</v>
      </c>
      <c r="P5697" t="s">
        <v>526</v>
      </c>
      <c r="Q5697" s="27">
        <f>O5697*km_per_mile*'Transportation Calcs'!$E$6</f>
        <v>1.632982725277642E-4</v>
      </c>
      <c r="T5697" t="s">
        <v>527</v>
      </c>
    </row>
    <row r="5698" spans="2:20" hidden="1" x14ac:dyDescent="0.45">
      <c r="B5698" s="29" t="s">
        <v>26</v>
      </c>
      <c r="C5698" s="29" t="s">
        <v>70</v>
      </c>
      <c r="D5698" s="29" t="s">
        <v>55</v>
      </c>
      <c r="F5698" t="s">
        <v>520</v>
      </c>
      <c r="G5698" t="s">
        <v>521</v>
      </c>
      <c r="H5698" t="s">
        <v>726</v>
      </c>
      <c r="I5698" t="s">
        <v>225</v>
      </c>
      <c r="J5698" t="s">
        <v>523</v>
      </c>
      <c r="K5698" t="s">
        <v>524</v>
      </c>
      <c r="L5698" t="s">
        <v>727</v>
      </c>
      <c r="M5698" t="s">
        <v>228</v>
      </c>
      <c r="N5698" t="s">
        <v>26</v>
      </c>
      <c r="O5698">
        <v>6.0999999999999999E-2</v>
      </c>
      <c r="P5698" t="s">
        <v>526</v>
      </c>
      <c r="Q5698" s="27">
        <f>O5698*km_per_mile*'Transportation Calcs'!$E$6</f>
        <v>3.9063508330171042E-5</v>
      </c>
      <c r="T5698" t="s">
        <v>527</v>
      </c>
    </row>
    <row r="5699" spans="2:20" hidden="1" x14ac:dyDescent="0.45">
      <c r="C5699" s="29" t="s">
        <v>70</v>
      </c>
      <c r="D5699" s="29" t="s">
        <v>55</v>
      </c>
      <c r="F5699" t="s">
        <v>520</v>
      </c>
      <c r="G5699" t="s">
        <v>521</v>
      </c>
      <c r="H5699" t="s">
        <v>721</v>
      </c>
      <c r="I5699" t="s">
        <v>225</v>
      </c>
      <c r="J5699" t="s">
        <v>523</v>
      </c>
      <c r="K5699" t="s">
        <v>524</v>
      </c>
      <c r="L5699" t="s">
        <v>722</v>
      </c>
      <c r="M5699" t="s">
        <v>228</v>
      </c>
      <c r="N5699" t="s">
        <v>240</v>
      </c>
      <c r="O5699" s="27">
        <v>1.8199999999999999E-5</v>
      </c>
      <c r="P5699" t="s">
        <v>526</v>
      </c>
      <c r="Q5699" s="27">
        <f>O5699*km_per_mile*'Transportation Calcs'!$E$6</f>
        <v>1.1655013960805131E-8</v>
      </c>
      <c r="T5699" t="s">
        <v>527</v>
      </c>
    </row>
    <row r="5700" spans="2:20" hidden="1" x14ac:dyDescent="0.45">
      <c r="C5700" s="29" t="s">
        <v>70</v>
      </c>
      <c r="D5700" s="29" t="s">
        <v>55</v>
      </c>
      <c r="F5700" t="s">
        <v>520</v>
      </c>
      <c r="G5700" t="s">
        <v>521</v>
      </c>
      <c r="H5700" t="s">
        <v>1983</v>
      </c>
      <c r="I5700" t="s">
        <v>225</v>
      </c>
      <c r="J5700" t="s">
        <v>523</v>
      </c>
      <c r="K5700" t="s">
        <v>524</v>
      </c>
      <c r="L5700" t="s">
        <v>535</v>
      </c>
      <c r="M5700" t="s">
        <v>228</v>
      </c>
      <c r="N5700" t="s">
        <v>400</v>
      </c>
      <c r="O5700">
        <v>1.23E-2</v>
      </c>
      <c r="P5700" t="s">
        <v>526</v>
      </c>
      <c r="Q5700" s="27">
        <f>O5700*km_per_mile*'Transportation Calcs'!$E$6</f>
        <v>7.8767402042803908E-6</v>
      </c>
      <c r="T5700" t="s">
        <v>527</v>
      </c>
    </row>
    <row r="5701" spans="2:20" hidden="1" x14ac:dyDescent="0.45">
      <c r="B5701" s="29" t="s">
        <v>33</v>
      </c>
      <c r="C5701" s="29" t="s">
        <v>70</v>
      </c>
      <c r="D5701" s="29" t="s">
        <v>55</v>
      </c>
      <c r="F5701" t="s">
        <v>520</v>
      </c>
      <c r="G5701" t="s">
        <v>521</v>
      </c>
      <c r="H5701" t="s">
        <v>1982</v>
      </c>
      <c r="I5701" t="s">
        <v>225</v>
      </c>
      <c r="J5701" t="s">
        <v>523</v>
      </c>
      <c r="K5701" t="s">
        <v>524</v>
      </c>
      <c r="L5701" t="s">
        <v>1940</v>
      </c>
      <c r="M5701" t="s">
        <v>228</v>
      </c>
      <c r="N5701" t="s">
        <v>33</v>
      </c>
      <c r="O5701">
        <v>1.2999999999999999E-3</v>
      </c>
      <c r="P5701" t="s">
        <v>526</v>
      </c>
      <c r="Q5701" s="27">
        <f>O5701*km_per_mile*'Transportation Calcs'!$E$6</f>
        <v>8.3250099720036648E-7</v>
      </c>
      <c r="T5701" t="s">
        <v>527</v>
      </c>
    </row>
    <row r="5702" spans="2:20" hidden="1" x14ac:dyDescent="0.45">
      <c r="C5702" s="29" t="s">
        <v>70</v>
      </c>
      <c r="D5702" s="29" t="s">
        <v>55</v>
      </c>
      <c r="F5702" t="s">
        <v>520</v>
      </c>
      <c r="G5702" t="s">
        <v>521</v>
      </c>
      <c r="H5702" t="s">
        <v>719</v>
      </c>
      <c r="I5702" t="s">
        <v>225</v>
      </c>
      <c r="J5702" t="s">
        <v>523</v>
      </c>
      <c r="K5702" t="s">
        <v>524</v>
      </c>
      <c r="L5702" t="s">
        <v>533</v>
      </c>
      <c r="M5702" t="s">
        <v>228</v>
      </c>
      <c r="N5702" t="s">
        <v>240</v>
      </c>
      <c r="O5702" s="27">
        <v>1.8199999999999999E-5</v>
      </c>
      <c r="P5702" t="s">
        <v>526</v>
      </c>
      <c r="Q5702" s="27">
        <f>O5702*km_per_mile*'Transportation Calcs'!$E$6</f>
        <v>1.1655013960805131E-8</v>
      </c>
      <c r="T5702" t="s">
        <v>527</v>
      </c>
    </row>
    <row r="5703" spans="2:20" hidden="1" x14ac:dyDescent="0.45">
      <c r="B5703" s="29" t="s">
        <v>24</v>
      </c>
      <c r="C5703" s="29" t="s">
        <v>70</v>
      </c>
      <c r="D5703" s="29" t="s">
        <v>55</v>
      </c>
      <c r="F5703" t="s">
        <v>520</v>
      </c>
      <c r="G5703" t="s">
        <v>521</v>
      </c>
      <c r="H5703" t="s">
        <v>719</v>
      </c>
      <c r="I5703" t="s">
        <v>225</v>
      </c>
      <c r="J5703" t="s">
        <v>523</v>
      </c>
      <c r="K5703" t="s">
        <v>524</v>
      </c>
      <c r="L5703" t="s">
        <v>533</v>
      </c>
      <c r="M5703" t="s">
        <v>228</v>
      </c>
      <c r="N5703" t="s">
        <v>261</v>
      </c>
      <c r="O5703">
        <v>6.5000000000000002E-2</v>
      </c>
      <c r="P5703" t="s">
        <v>526</v>
      </c>
      <c r="Q5703" s="27">
        <f>O5703*km_per_mile*'Transportation Calcs'!$E$6</f>
        <v>4.1625049860018331E-5</v>
      </c>
      <c r="T5703" t="s">
        <v>527</v>
      </c>
    </row>
    <row r="5704" spans="2:20" hidden="1" x14ac:dyDescent="0.45">
      <c r="B5704" s="29" t="s">
        <v>24</v>
      </c>
      <c r="C5704" s="29" t="s">
        <v>70</v>
      </c>
      <c r="D5704" s="29" t="s">
        <v>55</v>
      </c>
      <c r="F5704" t="s">
        <v>520</v>
      </c>
      <c r="G5704" t="s">
        <v>521</v>
      </c>
      <c r="H5704" t="s">
        <v>721</v>
      </c>
      <c r="I5704" t="s">
        <v>225</v>
      </c>
      <c r="J5704" t="s">
        <v>523</v>
      </c>
      <c r="K5704" t="s">
        <v>524</v>
      </c>
      <c r="L5704" t="s">
        <v>722</v>
      </c>
      <c r="M5704" t="s">
        <v>228</v>
      </c>
      <c r="N5704" t="s">
        <v>261</v>
      </c>
      <c r="O5704">
        <v>2.19</v>
      </c>
      <c r="P5704" t="s">
        <v>526</v>
      </c>
      <c r="Q5704" s="27">
        <f>O5704*km_per_mile*'Transportation Calcs'!$E$6</f>
        <v>1.4024439875913867E-3</v>
      </c>
      <c r="T5704" t="s">
        <v>527</v>
      </c>
    </row>
    <row r="5705" spans="2:20" hidden="1" x14ac:dyDescent="0.45">
      <c r="B5705" s="29" t="s">
        <v>25</v>
      </c>
      <c r="C5705" s="29" t="s">
        <v>70</v>
      </c>
      <c r="D5705" s="29" t="s">
        <v>55</v>
      </c>
      <c r="F5705" t="s">
        <v>520</v>
      </c>
      <c r="G5705" t="s">
        <v>521</v>
      </c>
      <c r="H5705" t="s">
        <v>721</v>
      </c>
      <c r="I5705" t="s">
        <v>225</v>
      </c>
      <c r="J5705" t="s">
        <v>523</v>
      </c>
      <c r="K5705" t="s">
        <v>524</v>
      </c>
      <c r="L5705" t="s">
        <v>722</v>
      </c>
      <c r="M5705" t="s">
        <v>228</v>
      </c>
      <c r="N5705" t="s">
        <v>25</v>
      </c>
      <c r="O5705">
        <v>29.6</v>
      </c>
      <c r="P5705" t="s">
        <v>526</v>
      </c>
      <c r="Q5705" s="27">
        <f>O5705*km_per_mile*'Transportation Calcs'!$E$6</f>
        <v>1.8955407320869887E-2</v>
      </c>
      <c r="T5705" t="s">
        <v>527</v>
      </c>
    </row>
    <row r="5706" spans="2:20" hidden="1" x14ac:dyDescent="0.45">
      <c r="C5706" s="29" t="s">
        <v>70</v>
      </c>
      <c r="D5706" s="29" t="s">
        <v>55</v>
      </c>
      <c r="F5706" t="s">
        <v>520</v>
      </c>
      <c r="G5706" t="s">
        <v>521</v>
      </c>
      <c r="H5706" t="s">
        <v>720</v>
      </c>
      <c r="I5706" t="s">
        <v>225</v>
      </c>
      <c r="J5706" t="s">
        <v>523</v>
      </c>
      <c r="K5706" t="s">
        <v>524</v>
      </c>
      <c r="L5706" t="s">
        <v>564</v>
      </c>
      <c r="M5706" t="s">
        <v>228</v>
      </c>
      <c r="N5706" t="s">
        <v>240</v>
      </c>
      <c r="O5706" s="27">
        <v>1.8199999999999999E-5</v>
      </c>
      <c r="P5706" t="s">
        <v>526</v>
      </c>
      <c r="Q5706" s="27">
        <f>O5706*km_per_mile*'Transportation Calcs'!$E$6</f>
        <v>1.1655013960805131E-8</v>
      </c>
      <c r="T5706" t="s">
        <v>527</v>
      </c>
    </row>
    <row r="5707" spans="2:20" hidden="1" x14ac:dyDescent="0.45">
      <c r="B5707" s="29" t="s">
        <v>25</v>
      </c>
      <c r="C5707" s="29" t="s">
        <v>70</v>
      </c>
      <c r="D5707" s="29" t="s">
        <v>55</v>
      </c>
      <c r="F5707" t="s">
        <v>520</v>
      </c>
      <c r="G5707" t="s">
        <v>521</v>
      </c>
      <c r="H5707" t="s">
        <v>720</v>
      </c>
      <c r="I5707" t="s">
        <v>225</v>
      </c>
      <c r="J5707" t="s">
        <v>523</v>
      </c>
      <c r="K5707" t="s">
        <v>524</v>
      </c>
      <c r="L5707" t="s">
        <v>564</v>
      </c>
      <c r="M5707" t="s">
        <v>228</v>
      </c>
      <c r="N5707" t="s">
        <v>25</v>
      </c>
      <c r="O5707">
        <v>37.299999999999997</v>
      </c>
      <c r="P5707" t="s">
        <v>526</v>
      </c>
      <c r="Q5707" s="27">
        <f>O5707*km_per_mile*'Transportation Calcs'!$E$6</f>
        <v>2.3886374765825898E-2</v>
      </c>
      <c r="T5707" t="s">
        <v>527</v>
      </c>
    </row>
    <row r="5708" spans="2:20" hidden="1" x14ac:dyDescent="0.45">
      <c r="B5708" s="29" t="s">
        <v>34</v>
      </c>
      <c r="C5708" s="29" t="s">
        <v>70</v>
      </c>
      <c r="D5708" s="29" t="s">
        <v>55</v>
      </c>
      <c r="F5708" t="s">
        <v>520</v>
      </c>
      <c r="G5708" t="s">
        <v>521</v>
      </c>
      <c r="H5708" t="s">
        <v>734</v>
      </c>
      <c r="I5708" t="s">
        <v>225</v>
      </c>
      <c r="J5708" t="s">
        <v>523</v>
      </c>
      <c r="K5708" t="s">
        <v>524</v>
      </c>
      <c r="L5708" t="s">
        <v>550</v>
      </c>
      <c r="M5708" t="s">
        <v>228</v>
      </c>
      <c r="N5708" t="s">
        <v>34</v>
      </c>
      <c r="O5708">
        <v>0.53</v>
      </c>
      <c r="P5708" t="s">
        <v>526</v>
      </c>
      <c r="Q5708" s="27">
        <f>O5708*km_per_mile*'Transportation Calcs'!$E$6</f>
        <v>3.3940425270476485E-4</v>
      </c>
      <c r="T5708" t="s">
        <v>527</v>
      </c>
    </row>
    <row r="5709" spans="2:20" hidden="1" x14ac:dyDescent="0.45">
      <c r="B5709" s="29" t="s">
        <v>24</v>
      </c>
      <c r="C5709" s="29" t="s">
        <v>70</v>
      </c>
      <c r="D5709" s="29" t="s">
        <v>55</v>
      </c>
      <c r="F5709" t="s">
        <v>520</v>
      </c>
      <c r="G5709" t="s">
        <v>521</v>
      </c>
      <c r="H5709" t="s">
        <v>723</v>
      </c>
      <c r="I5709" t="s">
        <v>225</v>
      </c>
      <c r="J5709" t="s">
        <v>523</v>
      </c>
      <c r="K5709" t="s">
        <v>524</v>
      </c>
      <c r="L5709" t="s">
        <v>574</v>
      </c>
      <c r="M5709" t="s">
        <v>228</v>
      </c>
      <c r="N5709" t="s">
        <v>261</v>
      </c>
      <c r="O5709">
        <v>2.06</v>
      </c>
      <c r="P5709" t="s">
        <v>526</v>
      </c>
      <c r="Q5709" s="27">
        <f>O5709*km_per_mile*'Transportation Calcs'!$E$6</f>
        <v>1.3191938878713502E-3</v>
      </c>
      <c r="T5709" t="s">
        <v>527</v>
      </c>
    </row>
    <row r="5710" spans="2:20" hidden="1" x14ac:dyDescent="0.45">
      <c r="C5710" s="29" t="s">
        <v>70</v>
      </c>
      <c r="D5710" s="29" t="s">
        <v>55</v>
      </c>
      <c r="F5710" t="s">
        <v>520</v>
      </c>
      <c r="G5710" t="s">
        <v>521</v>
      </c>
      <c r="H5710" t="s">
        <v>718</v>
      </c>
      <c r="I5710" t="s">
        <v>225</v>
      </c>
      <c r="J5710" t="s">
        <v>523</v>
      </c>
      <c r="K5710" t="s">
        <v>524</v>
      </c>
      <c r="L5710" t="s">
        <v>568</v>
      </c>
      <c r="M5710" t="s">
        <v>228</v>
      </c>
      <c r="N5710" t="s">
        <v>240</v>
      </c>
      <c r="O5710" s="27">
        <v>1.8199999999999999E-5</v>
      </c>
      <c r="P5710" t="s">
        <v>526</v>
      </c>
      <c r="Q5710" s="27">
        <f>O5710*km_per_mile*'Transportation Calcs'!$E$6</f>
        <v>1.1655013960805131E-8</v>
      </c>
      <c r="T5710" t="s">
        <v>527</v>
      </c>
    </row>
    <row r="5711" spans="2:20" hidden="1" x14ac:dyDescent="0.45">
      <c r="B5711" s="29" t="s">
        <v>33</v>
      </c>
      <c r="C5711" s="29" t="s">
        <v>70</v>
      </c>
      <c r="D5711" s="29" t="s">
        <v>55</v>
      </c>
      <c r="F5711" t="s">
        <v>520</v>
      </c>
      <c r="G5711" t="s">
        <v>521</v>
      </c>
      <c r="H5711" t="s">
        <v>729</v>
      </c>
      <c r="I5711" t="s">
        <v>225</v>
      </c>
      <c r="J5711" t="s">
        <v>523</v>
      </c>
      <c r="K5711" t="s">
        <v>524</v>
      </c>
      <c r="L5711" t="s">
        <v>730</v>
      </c>
      <c r="M5711" t="s">
        <v>228</v>
      </c>
      <c r="N5711" t="s">
        <v>33</v>
      </c>
      <c r="O5711">
        <v>0.01</v>
      </c>
      <c r="P5711" t="s">
        <v>526</v>
      </c>
      <c r="Q5711" s="27">
        <f>O5711*km_per_mile*'Transportation Calcs'!$E$6</f>
        <v>6.4038538246182036E-6</v>
      </c>
      <c r="T5711" t="s">
        <v>527</v>
      </c>
    </row>
    <row r="5712" spans="2:20" hidden="1" x14ac:dyDescent="0.45">
      <c r="C5712" s="29" t="s">
        <v>70</v>
      </c>
      <c r="D5712" s="29" t="s">
        <v>55</v>
      </c>
      <c r="F5712" t="s">
        <v>520</v>
      </c>
      <c r="G5712" t="s">
        <v>521</v>
      </c>
      <c r="H5712" t="s">
        <v>723</v>
      </c>
      <c r="I5712" t="s">
        <v>225</v>
      </c>
      <c r="J5712" t="s">
        <v>523</v>
      </c>
      <c r="K5712" t="s">
        <v>524</v>
      </c>
      <c r="L5712" t="s">
        <v>574</v>
      </c>
      <c r="M5712" t="s">
        <v>228</v>
      </c>
      <c r="N5712" t="s">
        <v>400</v>
      </c>
      <c r="O5712">
        <v>2E-3</v>
      </c>
      <c r="P5712" t="s">
        <v>526</v>
      </c>
      <c r="Q5712" s="27">
        <f>O5712*km_per_mile*'Transportation Calcs'!$E$6</f>
        <v>1.2807707649236408E-6</v>
      </c>
      <c r="T5712" t="s">
        <v>527</v>
      </c>
    </row>
    <row r="5713" spans="2:20" hidden="1" x14ac:dyDescent="0.45">
      <c r="B5713" s="29" t="s">
        <v>26</v>
      </c>
      <c r="C5713" s="29" t="s">
        <v>70</v>
      </c>
      <c r="D5713" s="29" t="s">
        <v>55</v>
      </c>
      <c r="F5713" t="s">
        <v>520</v>
      </c>
      <c r="G5713" t="s">
        <v>521</v>
      </c>
      <c r="H5713" t="s">
        <v>735</v>
      </c>
      <c r="I5713" t="s">
        <v>225</v>
      </c>
      <c r="J5713" t="s">
        <v>523</v>
      </c>
      <c r="K5713" t="s">
        <v>524</v>
      </c>
      <c r="L5713" t="s">
        <v>552</v>
      </c>
      <c r="M5713" t="s">
        <v>228</v>
      </c>
      <c r="N5713" t="s">
        <v>26</v>
      </c>
      <c r="O5713">
        <v>0.46700000000000003</v>
      </c>
      <c r="P5713" t="s">
        <v>526</v>
      </c>
      <c r="Q5713" s="27">
        <f>O5713*km_per_mile*'Transportation Calcs'!$E$6</f>
        <v>2.9905997360967016E-4</v>
      </c>
      <c r="T5713" t="s">
        <v>527</v>
      </c>
    </row>
    <row r="5714" spans="2:20" hidden="1" x14ac:dyDescent="0.45">
      <c r="B5714" s="29" t="s">
        <v>26</v>
      </c>
      <c r="C5714" s="29" t="s">
        <v>70</v>
      </c>
      <c r="D5714" s="29" t="s">
        <v>55</v>
      </c>
      <c r="F5714" t="s">
        <v>520</v>
      </c>
      <c r="G5714" t="s">
        <v>521</v>
      </c>
      <c r="H5714" t="s">
        <v>732</v>
      </c>
      <c r="I5714" t="s">
        <v>225</v>
      </c>
      <c r="J5714" t="s">
        <v>523</v>
      </c>
      <c r="K5714" t="s">
        <v>524</v>
      </c>
      <c r="L5714" t="s">
        <v>538</v>
      </c>
      <c r="M5714" t="s">
        <v>228</v>
      </c>
      <c r="N5714" t="s">
        <v>26</v>
      </c>
      <c r="O5714">
        <v>5.8999999999999997E-2</v>
      </c>
      <c r="P5714" t="s">
        <v>526</v>
      </c>
      <c r="Q5714" s="27">
        <f>O5714*km_per_mile*'Transportation Calcs'!$E$6</f>
        <v>3.7782737565247401E-5</v>
      </c>
      <c r="T5714" t="s">
        <v>527</v>
      </c>
    </row>
    <row r="5715" spans="2:20" hidden="1" x14ac:dyDescent="0.45">
      <c r="B5715" s="29" t="s">
        <v>25</v>
      </c>
      <c r="C5715" s="29" t="s">
        <v>70</v>
      </c>
      <c r="D5715" s="29" t="s">
        <v>55</v>
      </c>
      <c r="F5715" t="s">
        <v>520</v>
      </c>
      <c r="G5715" t="s">
        <v>521</v>
      </c>
      <c r="H5715" t="s">
        <v>732</v>
      </c>
      <c r="I5715" t="s">
        <v>225</v>
      </c>
      <c r="J5715" t="s">
        <v>523</v>
      </c>
      <c r="K5715" t="s">
        <v>524</v>
      </c>
      <c r="L5715" t="s">
        <v>538</v>
      </c>
      <c r="M5715" t="s">
        <v>228</v>
      </c>
      <c r="N5715" t="s">
        <v>25</v>
      </c>
      <c r="O5715">
        <v>0.53</v>
      </c>
      <c r="P5715" t="s">
        <v>526</v>
      </c>
      <c r="Q5715" s="27">
        <f>O5715*km_per_mile*'Transportation Calcs'!$E$6</f>
        <v>3.3940425270476485E-4</v>
      </c>
      <c r="T5715" t="s">
        <v>527</v>
      </c>
    </row>
    <row r="5716" spans="2:20" hidden="1" x14ac:dyDescent="0.45">
      <c r="B5716" s="29" t="s">
        <v>26</v>
      </c>
      <c r="C5716" s="29" t="s">
        <v>70</v>
      </c>
      <c r="D5716" s="29" t="s">
        <v>55</v>
      </c>
      <c r="F5716" t="s">
        <v>520</v>
      </c>
      <c r="G5716" t="s">
        <v>521</v>
      </c>
      <c r="H5716" t="s">
        <v>734</v>
      </c>
      <c r="I5716" t="s">
        <v>225</v>
      </c>
      <c r="J5716" t="s">
        <v>523</v>
      </c>
      <c r="K5716" t="s">
        <v>524</v>
      </c>
      <c r="L5716" t="s">
        <v>550</v>
      </c>
      <c r="M5716" t="s">
        <v>228</v>
      </c>
      <c r="N5716" t="s">
        <v>26</v>
      </c>
      <c r="O5716">
        <v>0.24199999999999999</v>
      </c>
      <c r="P5716" t="s">
        <v>526</v>
      </c>
      <c r="Q5716" s="27">
        <f>O5716*km_per_mile*'Transportation Calcs'!$E$6</f>
        <v>1.5497326255576053E-4</v>
      </c>
      <c r="T5716" t="s">
        <v>527</v>
      </c>
    </row>
    <row r="5717" spans="2:20" hidden="1" x14ac:dyDescent="0.45">
      <c r="B5717" s="29" t="s">
        <v>25</v>
      </c>
      <c r="C5717" s="29" t="s">
        <v>70</v>
      </c>
      <c r="D5717" s="29" t="s">
        <v>55</v>
      </c>
      <c r="F5717" t="s">
        <v>520</v>
      </c>
      <c r="G5717" t="s">
        <v>521</v>
      </c>
      <c r="H5717" t="s">
        <v>734</v>
      </c>
      <c r="I5717" t="s">
        <v>225</v>
      </c>
      <c r="J5717" t="s">
        <v>523</v>
      </c>
      <c r="K5717" t="s">
        <v>524</v>
      </c>
      <c r="L5717" t="s">
        <v>550</v>
      </c>
      <c r="M5717" t="s">
        <v>228</v>
      </c>
      <c r="N5717" t="s">
        <v>25</v>
      </c>
      <c r="O5717">
        <v>1.67</v>
      </c>
      <c r="P5717" t="s">
        <v>526</v>
      </c>
      <c r="Q5717" s="27">
        <f>O5717*km_per_mile*'Transportation Calcs'!$E$6</f>
        <v>1.0694435887112401E-3</v>
      </c>
      <c r="T5717" t="s">
        <v>527</v>
      </c>
    </row>
    <row r="5718" spans="2:20" hidden="1" x14ac:dyDescent="0.45">
      <c r="C5718" s="29" t="s">
        <v>70</v>
      </c>
      <c r="D5718" s="29" t="s">
        <v>55</v>
      </c>
      <c r="F5718" t="s">
        <v>520</v>
      </c>
      <c r="G5718" t="s">
        <v>521</v>
      </c>
      <c r="H5718" t="s">
        <v>735</v>
      </c>
      <c r="I5718" t="s">
        <v>225</v>
      </c>
      <c r="J5718" t="s">
        <v>523</v>
      </c>
      <c r="K5718" t="s">
        <v>524</v>
      </c>
      <c r="L5718" t="s">
        <v>552</v>
      </c>
      <c r="M5718" t="s">
        <v>228</v>
      </c>
      <c r="N5718" t="s">
        <v>400</v>
      </c>
      <c r="O5718">
        <v>9.2200000000000004E-2</v>
      </c>
      <c r="P5718" t="s">
        <v>526</v>
      </c>
      <c r="Q5718" s="27">
        <f>O5718*km_per_mile*'Transportation Calcs'!$E$6</f>
        <v>5.904353226297985E-5</v>
      </c>
      <c r="T5718" t="s">
        <v>527</v>
      </c>
    </row>
    <row r="5719" spans="2:20" hidden="1" x14ac:dyDescent="0.45">
      <c r="C5719" s="29" t="s">
        <v>70</v>
      </c>
      <c r="D5719" s="29" t="s">
        <v>55</v>
      </c>
      <c r="F5719" t="s">
        <v>520</v>
      </c>
      <c r="G5719" t="s">
        <v>521</v>
      </c>
      <c r="H5719" t="s">
        <v>736</v>
      </c>
      <c r="I5719" t="s">
        <v>225</v>
      </c>
      <c r="J5719" t="s">
        <v>523</v>
      </c>
      <c r="K5719" t="s">
        <v>524</v>
      </c>
      <c r="L5719" t="s">
        <v>612</v>
      </c>
      <c r="M5719" t="s">
        <v>228</v>
      </c>
      <c r="N5719" t="s">
        <v>400</v>
      </c>
      <c r="O5719">
        <v>1.23E-2</v>
      </c>
      <c r="P5719" t="s">
        <v>526</v>
      </c>
      <c r="Q5719" s="27">
        <f>O5719*km_per_mile*'Transportation Calcs'!$E$6</f>
        <v>7.8767402042803908E-6</v>
      </c>
      <c r="T5719" t="s">
        <v>527</v>
      </c>
    </row>
    <row r="5720" spans="2:20" hidden="1" x14ac:dyDescent="0.45">
      <c r="B5720" s="29" t="s">
        <v>33</v>
      </c>
      <c r="C5720" s="29" t="s">
        <v>70</v>
      </c>
      <c r="D5720" s="29" t="s">
        <v>55</v>
      </c>
      <c r="F5720" t="s">
        <v>520</v>
      </c>
      <c r="G5720" t="s">
        <v>521</v>
      </c>
      <c r="H5720" t="s">
        <v>736</v>
      </c>
      <c r="I5720" t="s">
        <v>225</v>
      </c>
      <c r="J5720" t="s">
        <v>523</v>
      </c>
      <c r="K5720" t="s">
        <v>524</v>
      </c>
      <c r="L5720" t="s">
        <v>612</v>
      </c>
      <c r="M5720" t="s">
        <v>228</v>
      </c>
      <c r="N5720" t="s">
        <v>33</v>
      </c>
      <c r="O5720">
        <v>1.2999999999999999E-3</v>
      </c>
      <c r="P5720" t="s">
        <v>526</v>
      </c>
      <c r="Q5720" s="27">
        <f>O5720*km_per_mile*'Transportation Calcs'!$E$6</f>
        <v>8.3250099720036648E-7</v>
      </c>
      <c r="T5720" t="s">
        <v>527</v>
      </c>
    </row>
    <row r="5721" spans="2:20" hidden="1" x14ac:dyDescent="0.45">
      <c r="B5721" s="29" t="s">
        <v>24</v>
      </c>
      <c r="C5721" s="29" t="s">
        <v>70</v>
      </c>
      <c r="D5721" s="29" t="s">
        <v>55</v>
      </c>
      <c r="F5721" t="s">
        <v>520</v>
      </c>
      <c r="G5721" t="s">
        <v>521</v>
      </c>
      <c r="H5721" t="s">
        <v>736</v>
      </c>
      <c r="I5721" t="s">
        <v>225</v>
      </c>
      <c r="J5721" t="s">
        <v>523</v>
      </c>
      <c r="K5721" t="s">
        <v>524</v>
      </c>
      <c r="L5721" t="s">
        <v>612</v>
      </c>
      <c r="M5721" t="s">
        <v>228</v>
      </c>
      <c r="N5721" t="s">
        <v>261</v>
      </c>
      <c r="O5721">
        <v>4.8000000000000001E-2</v>
      </c>
      <c r="P5721" t="s">
        <v>526</v>
      </c>
      <c r="Q5721" s="27">
        <f>O5721*km_per_mile*'Transportation Calcs'!$E$6</f>
        <v>3.0738498358167379E-5</v>
      </c>
      <c r="T5721" t="s">
        <v>527</v>
      </c>
    </row>
    <row r="5722" spans="2:20" hidden="1" x14ac:dyDescent="0.45">
      <c r="B5722" s="29" t="s">
        <v>26</v>
      </c>
      <c r="C5722" s="29" t="s">
        <v>70</v>
      </c>
      <c r="D5722" s="29" t="s">
        <v>55</v>
      </c>
      <c r="F5722" t="s">
        <v>520</v>
      </c>
      <c r="G5722" t="s">
        <v>521</v>
      </c>
      <c r="H5722" t="s">
        <v>733</v>
      </c>
      <c r="I5722" t="s">
        <v>225</v>
      </c>
      <c r="J5722" t="s">
        <v>523</v>
      </c>
      <c r="K5722" t="s">
        <v>524</v>
      </c>
      <c r="L5722" t="s">
        <v>542</v>
      </c>
      <c r="M5722" t="s">
        <v>228</v>
      </c>
      <c r="N5722" t="s">
        <v>26</v>
      </c>
      <c r="O5722">
        <v>5.8999999999999997E-2</v>
      </c>
      <c r="P5722" t="s">
        <v>526</v>
      </c>
      <c r="Q5722" s="27">
        <f>O5722*km_per_mile*'Transportation Calcs'!$E$6</f>
        <v>3.7782737565247401E-5</v>
      </c>
      <c r="T5722" t="s">
        <v>527</v>
      </c>
    </row>
    <row r="5723" spans="2:20" hidden="1" x14ac:dyDescent="0.45">
      <c r="B5723" s="29" t="s">
        <v>24</v>
      </c>
      <c r="C5723" s="29" t="s">
        <v>70</v>
      </c>
      <c r="D5723" s="29" t="s">
        <v>55</v>
      </c>
      <c r="F5723" t="s">
        <v>520</v>
      </c>
      <c r="G5723" t="s">
        <v>521</v>
      </c>
      <c r="H5723" t="s">
        <v>1985</v>
      </c>
      <c r="I5723" t="s">
        <v>225</v>
      </c>
      <c r="J5723" t="s">
        <v>523</v>
      </c>
      <c r="K5723" t="s">
        <v>524</v>
      </c>
      <c r="L5723" t="s">
        <v>525</v>
      </c>
      <c r="M5723" t="s">
        <v>228</v>
      </c>
      <c r="N5723" t="s">
        <v>261</v>
      </c>
      <c r="O5723">
        <v>2.77</v>
      </c>
      <c r="P5723" t="s">
        <v>526</v>
      </c>
      <c r="Q5723" s="27">
        <f>O5723*km_per_mile*'Transportation Calcs'!$E$6</f>
        <v>1.7738675094192426E-3</v>
      </c>
      <c r="T5723" t="s">
        <v>527</v>
      </c>
    </row>
    <row r="5724" spans="2:20" hidden="1" x14ac:dyDescent="0.45">
      <c r="B5724" s="29" t="s">
        <v>24</v>
      </c>
      <c r="C5724" s="29" t="s">
        <v>70</v>
      </c>
      <c r="D5724" s="29" t="s">
        <v>55</v>
      </c>
      <c r="F5724" t="s">
        <v>520</v>
      </c>
      <c r="G5724" t="s">
        <v>521</v>
      </c>
      <c r="H5724" t="s">
        <v>737</v>
      </c>
      <c r="I5724" t="s">
        <v>225</v>
      </c>
      <c r="J5724" t="s">
        <v>523</v>
      </c>
      <c r="K5724" t="s">
        <v>524</v>
      </c>
      <c r="L5724" t="s">
        <v>531</v>
      </c>
      <c r="M5724" t="s">
        <v>228</v>
      </c>
      <c r="N5724" t="s">
        <v>261</v>
      </c>
      <c r="O5724">
        <v>2.19</v>
      </c>
      <c r="P5724" t="s">
        <v>526</v>
      </c>
      <c r="Q5724" s="27">
        <f>O5724*km_per_mile*'Transportation Calcs'!$E$6</f>
        <v>1.4024439875913867E-3</v>
      </c>
      <c r="T5724" t="s">
        <v>527</v>
      </c>
    </row>
    <row r="5725" spans="2:20" hidden="1" x14ac:dyDescent="0.45">
      <c r="B5725" s="29" t="s">
        <v>34</v>
      </c>
      <c r="C5725" s="29" t="s">
        <v>70</v>
      </c>
      <c r="D5725" s="29" t="s">
        <v>55</v>
      </c>
      <c r="F5725" t="s">
        <v>520</v>
      </c>
      <c r="G5725" t="s">
        <v>521</v>
      </c>
      <c r="H5725" t="s">
        <v>1985</v>
      </c>
      <c r="I5725" t="s">
        <v>225</v>
      </c>
      <c r="J5725" t="s">
        <v>523</v>
      </c>
      <c r="K5725" t="s">
        <v>524</v>
      </c>
      <c r="L5725" t="s">
        <v>525</v>
      </c>
      <c r="M5725" t="s">
        <v>228</v>
      </c>
      <c r="N5725" t="s">
        <v>34</v>
      </c>
      <c r="O5725">
        <v>0.66300000000000003</v>
      </c>
      <c r="P5725" t="s">
        <v>526</v>
      </c>
      <c r="Q5725" s="27">
        <f>O5725*km_per_mile*'Transportation Calcs'!$E$6</f>
        <v>4.2457550857218692E-4</v>
      </c>
      <c r="T5725" t="s">
        <v>527</v>
      </c>
    </row>
    <row r="5726" spans="2:20" hidden="1" x14ac:dyDescent="0.45">
      <c r="B5726" s="29" t="s">
        <v>25</v>
      </c>
      <c r="C5726" s="29" t="s">
        <v>70</v>
      </c>
      <c r="D5726" s="29" t="s">
        <v>55</v>
      </c>
      <c r="F5726" t="s">
        <v>520</v>
      </c>
      <c r="G5726" t="s">
        <v>521</v>
      </c>
      <c r="H5726" t="s">
        <v>1985</v>
      </c>
      <c r="I5726" t="s">
        <v>225</v>
      </c>
      <c r="J5726" t="s">
        <v>523</v>
      </c>
      <c r="K5726" t="s">
        <v>524</v>
      </c>
      <c r="L5726" t="s">
        <v>525</v>
      </c>
      <c r="M5726" t="s">
        <v>228</v>
      </c>
      <c r="N5726" t="s">
        <v>25</v>
      </c>
      <c r="O5726">
        <v>37.299999999999997</v>
      </c>
      <c r="P5726" t="s">
        <v>526</v>
      </c>
      <c r="Q5726" s="27">
        <f>O5726*km_per_mile*'Transportation Calcs'!$E$6</f>
        <v>2.3886374765825898E-2</v>
      </c>
      <c r="T5726" t="s">
        <v>527</v>
      </c>
    </row>
    <row r="5727" spans="2:20" hidden="1" x14ac:dyDescent="0.45">
      <c r="B5727" s="29" t="s">
        <v>25</v>
      </c>
      <c r="C5727" s="29" t="s">
        <v>70</v>
      </c>
      <c r="D5727" s="29" t="s">
        <v>55</v>
      </c>
      <c r="F5727" t="s">
        <v>520</v>
      </c>
      <c r="G5727" t="s">
        <v>521</v>
      </c>
      <c r="H5727" t="s">
        <v>738</v>
      </c>
      <c r="I5727" t="s">
        <v>225</v>
      </c>
      <c r="J5727" t="s">
        <v>523</v>
      </c>
      <c r="K5727" t="s">
        <v>524</v>
      </c>
      <c r="L5727" t="s">
        <v>529</v>
      </c>
      <c r="M5727" t="s">
        <v>228</v>
      </c>
      <c r="N5727" t="s">
        <v>25</v>
      </c>
      <c r="O5727">
        <v>0.62</v>
      </c>
      <c r="P5727" t="s">
        <v>526</v>
      </c>
      <c r="Q5727" s="27">
        <f>O5727*km_per_mile*'Transportation Calcs'!$E$6</f>
        <v>3.9703893712632863E-4</v>
      </c>
      <c r="T5727" t="s">
        <v>527</v>
      </c>
    </row>
    <row r="5728" spans="2:20" hidden="1" x14ac:dyDescent="0.45">
      <c r="C5728" s="29" t="s">
        <v>70</v>
      </c>
      <c r="D5728" s="29" t="s">
        <v>55</v>
      </c>
      <c r="F5728" t="s">
        <v>520</v>
      </c>
      <c r="G5728" t="s">
        <v>521</v>
      </c>
      <c r="H5728" t="s">
        <v>726</v>
      </c>
      <c r="I5728" t="s">
        <v>225</v>
      </c>
      <c r="J5728" t="s">
        <v>523</v>
      </c>
      <c r="K5728" t="s">
        <v>524</v>
      </c>
      <c r="L5728" t="s">
        <v>727</v>
      </c>
      <c r="M5728" t="s">
        <v>228</v>
      </c>
      <c r="N5728" t="s">
        <v>240</v>
      </c>
      <c r="O5728" s="27">
        <v>1.8199999999999999E-5</v>
      </c>
      <c r="P5728" t="s">
        <v>526</v>
      </c>
      <c r="Q5728" s="27">
        <f>O5728*km_per_mile*'Transportation Calcs'!$E$6</f>
        <v>1.1655013960805131E-8</v>
      </c>
      <c r="T5728" t="s">
        <v>527</v>
      </c>
    </row>
    <row r="5729" spans="2:20" hidden="1" x14ac:dyDescent="0.45">
      <c r="C5729" s="29" t="s">
        <v>70</v>
      </c>
      <c r="D5729" s="29" t="s">
        <v>55</v>
      </c>
      <c r="F5729" t="s">
        <v>520</v>
      </c>
      <c r="G5729" t="s">
        <v>521</v>
      </c>
      <c r="H5729" t="s">
        <v>740</v>
      </c>
      <c r="I5729" t="s">
        <v>225</v>
      </c>
      <c r="J5729" t="s">
        <v>523</v>
      </c>
      <c r="K5729" t="s">
        <v>524</v>
      </c>
      <c r="L5729" t="s">
        <v>546</v>
      </c>
      <c r="M5729" t="s">
        <v>228</v>
      </c>
      <c r="N5729" t="s">
        <v>240</v>
      </c>
      <c r="O5729" s="27">
        <v>1.8199999999999999E-5</v>
      </c>
      <c r="P5729" t="s">
        <v>526</v>
      </c>
      <c r="Q5729" s="27">
        <f>O5729*km_per_mile*'Transportation Calcs'!$E$6</f>
        <v>1.1655013960805131E-8</v>
      </c>
      <c r="T5729" t="s">
        <v>527</v>
      </c>
    </row>
    <row r="5730" spans="2:20" hidden="1" x14ac:dyDescent="0.45">
      <c r="B5730" s="29" t="s">
        <v>34</v>
      </c>
      <c r="C5730" s="29" t="s">
        <v>70</v>
      </c>
      <c r="D5730" s="29" t="s">
        <v>56</v>
      </c>
      <c r="F5730" t="s">
        <v>520</v>
      </c>
      <c r="G5730" t="s">
        <v>521</v>
      </c>
      <c r="H5730" t="s">
        <v>754</v>
      </c>
      <c r="I5730" t="s">
        <v>275</v>
      </c>
      <c r="J5730" t="s">
        <v>743</v>
      </c>
      <c r="K5730" t="s">
        <v>755</v>
      </c>
      <c r="M5730" t="s">
        <v>228</v>
      </c>
      <c r="N5730" t="s">
        <v>34</v>
      </c>
      <c r="O5730">
        <v>2.1040000000000001</v>
      </c>
      <c r="P5730" t="s">
        <v>745</v>
      </c>
      <c r="Q5730" s="49">
        <f>O5730*1000/'Transportation Calcs'!$B$49</f>
        <v>7.1128091598533075E-2</v>
      </c>
      <c r="R5730">
        <v>0</v>
      </c>
      <c r="S5730">
        <v>0</v>
      </c>
      <c r="T5730" t="s">
        <v>746</v>
      </c>
    </row>
    <row r="5731" spans="2:20" hidden="1" x14ac:dyDescent="0.45">
      <c r="C5731" s="29" t="s">
        <v>70</v>
      </c>
      <c r="D5731" s="29" t="s">
        <v>55</v>
      </c>
      <c r="F5731" t="s">
        <v>520</v>
      </c>
      <c r="G5731" t="s">
        <v>521</v>
      </c>
      <c r="H5731" t="s">
        <v>2393</v>
      </c>
      <c r="I5731" t="s">
        <v>225</v>
      </c>
      <c r="J5731" t="s">
        <v>523</v>
      </c>
      <c r="K5731" t="s">
        <v>524</v>
      </c>
      <c r="L5731" t="s">
        <v>651</v>
      </c>
      <c r="M5731" t="s">
        <v>228</v>
      </c>
      <c r="N5731" t="s">
        <v>400</v>
      </c>
      <c r="O5731">
        <v>3.39E-2</v>
      </c>
      <c r="P5731" t="s">
        <v>526</v>
      </c>
      <c r="Q5731" s="27">
        <f>O5731*km_per_mile*'Transportation Calcs'!$E$6</f>
        <v>2.1709064465455711E-5</v>
      </c>
      <c r="T5731" t="s">
        <v>527</v>
      </c>
    </row>
    <row r="5732" spans="2:20" hidden="1" x14ac:dyDescent="0.45">
      <c r="B5732" s="29" t="s">
        <v>34</v>
      </c>
      <c r="C5732" s="29" t="s">
        <v>70</v>
      </c>
      <c r="D5732" s="29" t="s">
        <v>55</v>
      </c>
      <c r="F5732" t="s">
        <v>520</v>
      </c>
      <c r="G5732" t="s">
        <v>521</v>
      </c>
      <c r="H5732" t="s">
        <v>2393</v>
      </c>
      <c r="I5732" t="s">
        <v>225</v>
      </c>
      <c r="J5732" t="s">
        <v>523</v>
      </c>
      <c r="K5732" t="s">
        <v>524</v>
      </c>
      <c r="L5732" t="s">
        <v>651</v>
      </c>
      <c r="M5732" t="s">
        <v>228</v>
      </c>
      <c r="N5732" t="s">
        <v>34</v>
      </c>
      <c r="O5732">
        <v>0.39800000000000002</v>
      </c>
      <c r="P5732" t="s">
        <v>526</v>
      </c>
      <c r="Q5732" s="27">
        <f>O5732*km_per_mile*'Transportation Calcs'!$E$6</f>
        <v>2.5487338221980455E-4</v>
      </c>
      <c r="T5732" t="s">
        <v>527</v>
      </c>
    </row>
    <row r="5733" spans="2:20" hidden="1" x14ac:dyDescent="0.45">
      <c r="B5733" s="29" t="s">
        <v>34</v>
      </c>
      <c r="C5733" s="29" t="s">
        <v>70</v>
      </c>
      <c r="D5733" s="29" t="s">
        <v>55</v>
      </c>
      <c r="F5733" t="s">
        <v>520</v>
      </c>
      <c r="G5733" t="s">
        <v>521</v>
      </c>
      <c r="H5733" t="s">
        <v>750</v>
      </c>
      <c r="I5733" t="s">
        <v>275</v>
      </c>
      <c r="J5733" t="s">
        <v>743</v>
      </c>
      <c r="K5733" t="s">
        <v>751</v>
      </c>
      <c r="M5733" t="s">
        <v>228</v>
      </c>
      <c r="N5733" t="s">
        <v>34</v>
      </c>
      <c r="O5733">
        <v>3.0609999999999999</v>
      </c>
      <c r="P5733" t="s">
        <v>745</v>
      </c>
      <c r="Q5733" s="49">
        <f>O5733*1000/'Transportation Calcs'!$B$39</f>
        <v>7.2720111574006957E-2</v>
      </c>
      <c r="R5733">
        <v>0</v>
      </c>
      <c r="S5733">
        <v>0</v>
      </c>
      <c r="T5733" t="s">
        <v>746</v>
      </c>
    </row>
    <row r="5734" spans="2:20" hidden="1" x14ac:dyDescent="0.45">
      <c r="B5734" s="29" t="s">
        <v>34</v>
      </c>
      <c r="C5734" s="29" t="s">
        <v>70</v>
      </c>
      <c r="D5734" s="29" t="s">
        <v>55</v>
      </c>
      <c r="F5734" t="s">
        <v>520</v>
      </c>
      <c r="G5734" t="s">
        <v>521</v>
      </c>
      <c r="H5734" t="s">
        <v>750</v>
      </c>
      <c r="I5734" t="s">
        <v>275</v>
      </c>
      <c r="J5734" t="s">
        <v>743</v>
      </c>
      <c r="K5734" t="s">
        <v>751</v>
      </c>
      <c r="M5734" t="s">
        <v>228</v>
      </c>
      <c r="N5734" t="s">
        <v>34</v>
      </c>
      <c r="O5734">
        <v>3.0609999999999999</v>
      </c>
      <c r="P5734" t="s">
        <v>745</v>
      </c>
      <c r="Q5734" s="49">
        <f>O5734*1000/'Transportation Calcs'!$B$39</f>
        <v>7.2720111574006957E-2</v>
      </c>
      <c r="R5734">
        <v>0</v>
      </c>
      <c r="S5734">
        <v>0</v>
      </c>
      <c r="T5734" t="s">
        <v>746</v>
      </c>
    </row>
    <row r="5735" spans="2:20" hidden="1" x14ac:dyDescent="0.45">
      <c r="B5735" s="29" t="s">
        <v>24</v>
      </c>
      <c r="C5735" s="29" t="s">
        <v>70</v>
      </c>
      <c r="D5735" s="29" t="s">
        <v>55</v>
      </c>
      <c r="F5735" t="s">
        <v>520</v>
      </c>
      <c r="G5735" t="s">
        <v>521</v>
      </c>
      <c r="H5735" t="s">
        <v>1993</v>
      </c>
      <c r="I5735" t="s">
        <v>225</v>
      </c>
      <c r="J5735" t="s">
        <v>523</v>
      </c>
      <c r="K5735" t="s">
        <v>524</v>
      </c>
      <c r="L5735" t="s">
        <v>1959</v>
      </c>
      <c r="M5735" t="s">
        <v>228</v>
      </c>
      <c r="N5735" t="s">
        <v>261</v>
      </c>
      <c r="O5735">
        <v>4.8000000000000001E-2</v>
      </c>
      <c r="P5735" t="s">
        <v>526</v>
      </c>
      <c r="Q5735" s="27">
        <f>O5735*km_per_mile*'Transportation Calcs'!$E$6</f>
        <v>3.0738498358167379E-5</v>
      </c>
      <c r="T5735" t="s">
        <v>527</v>
      </c>
    </row>
    <row r="5736" spans="2:20" hidden="1" x14ac:dyDescent="0.45">
      <c r="B5736" s="29" t="s">
        <v>33</v>
      </c>
      <c r="C5736" s="29" t="s">
        <v>70</v>
      </c>
      <c r="D5736" s="29" t="s">
        <v>55</v>
      </c>
      <c r="F5736" t="s">
        <v>520</v>
      </c>
      <c r="G5736" t="s">
        <v>521</v>
      </c>
      <c r="H5736" t="s">
        <v>757</v>
      </c>
      <c r="I5736" t="s">
        <v>225</v>
      </c>
      <c r="J5736" t="s">
        <v>523</v>
      </c>
      <c r="K5736" t="s">
        <v>524</v>
      </c>
      <c r="L5736" t="s">
        <v>758</v>
      </c>
      <c r="M5736" t="s">
        <v>228</v>
      </c>
      <c r="N5736" t="s">
        <v>33</v>
      </c>
      <c r="O5736">
        <v>1.2999999999999999E-3</v>
      </c>
      <c r="P5736" t="s">
        <v>526</v>
      </c>
      <c r="Q5736" s="27">
        <f>O5736*km_per_mile*'Transportation Calcs'!$E$6</f>
        <v>8.3250099720036648E-7</v>
      </c>
      <c r="T5736" t="s">
        <v>527</v>
      </c>
    </row>
    <row r="5737" spans="2:20" hidden="1" x14ac:dyDescent="0.45">
      <c r="C5737" s="29" t="s">
        <v>70</v>
      </c>
      <c r="D5737" s="29" t="s">
        <v>55</v>
      </c>
      <c r="F5737" t="s">
        <v>520</v>
      </c>
      <c r="G5737" t="s">
        <v>521</v>
      </c>
      <c r="H5737" t="s">
        <v>2393</v>
      </c>
      <c r="I5737" t="s">
        <v>225</v>
      </c>
      <c r="J5737" t="s">
        <v>523</v>
      </c>
      <c r="K5737" t="s">
        <v>524</v>
      </c>
      <c r="L5737" t="s">
        <v>651</v>
      </c>
      <c r="M5737" t="s">
        <v>228</v>
      </c>
      <c r="N5737" t="s">
        <v>240</v>
      </c>
      <c r="O5737" s="27">
        <v>1.8199999999999999E-5</v>
      </c>
      <c r="P5737" t="s">
        <v>526</v>
      </c>
      <c r="Q5737" s="27">
        <f>O5737*km_per_mile*'Transportation Calcs'!$E$6</f>
        <v>1.1655013960805131E-8</v>
      </c>
      <c r="T5737" t="s">
        <v>527</v>
      </c>
    </row>
    <row r="5738" spans="2:20" hidden="1" x14ac:dyDescent="0.45">
      <c r="B5738" s="29" t="s">
        <v>33</v>
      </c>
      <c r="C5738" s="29" t="s">
        <v>70</v>
      </c>
      <c r="D5738" s="29" t="s">
        <v>55</v>
      </c>
      <c r="F5738" t="s">
        <v>520</v>
      </c>
      <c r="G5738" t="s">
        <v>521</v>
      </c>
      <c r="H5738" t="s">
        <v>756</v>
      </c>
      <c r="I5738" t="s">
        <v>225</v>
      </c>
      <c r="J5738" t="s">
        <v>523</v>
      </c>
      <c r="K5738" t="s">
        <v>524</v>
      </c>
      <c r="L5738" t="s">
        <v>655</v>
      </c>
      <c r="M5738" t="s">
        <v>228</v>
      </c>
      <c r="N5738" t="s">
        <v>33</v>
      </c>
      <c r="O5738">
        <v>1.2999999999999999E-3</v>
      </c>
      <c r="P5738" t="s">
        <v>526</v>
      </c>
      <c r="Q5738" s="27">
        <f>O5738*km_per_mile*'Transportation Calcs'!$E$6</f>
        <v>8.3250099720036648E-7</v>
      </c>
      <c r="T5738" t="s">
        <v>527</v>
      </c>
    </row>
    <row r="5739" spans="2:20" hidden="1" x14ac:dyDescent="0.45">
      <c r="B5739" s="29" t="s">
        <v>26</v>
      </c>
      <c r="C5739" s="29" t="s">
        <v>70</v>
      </c>
      <c r="D5739" s="29" t="s">
        <v>55</v>
      </c>
      <c r="F5739" t="s">
        <v>520</v>
      </c>
      <c r="G5739" t="s">
        <v>521</v>
      </c>
      <c r="H5739" t="s">
        <v>756</v>
      </c>
      <c r="I5739" t="s">
        <v>225</v>
      </c>
      <c r="J5739" t="s">
        <v>523</v>
      </c>
      <c r="K5739" t="s">
        <v>524</v>
      </c>
      <c r="L5739" t="s">
        <v>655</v>
      </c>
      <c r="M5739" t="s">
        <v>228</v>
      </c>
      <c r="N5739" t="s">
        <v>26</v>
      </c>
      <c r="O5739">
        <v>5.6000000000000001E-2</v>
      </c>
      <c r="P5739" t="s">
        <v>526</v>
      </c>
      <c r="Q5739" s="27">
        <f>O5739*km_per_mile*'Transportation Calcs'!$E$6</f>
        <v>3.5861581417861943E-5</v>
      </c>
      <c r="T5739" t="s">
        <v>527</v>
      </c>
    </row>
    <row r="5740" spans="2:20" hidden="1" x14ac:dyDescent="0.45">
      <c r="B5740" s="29" t="s">
        <v>24</v>
      </c>
      <c r="C5740" s="29" t="s">
        <v>70</v>
      </c>
      <c r="D5740" s="29" t="s">
        <v>55</v>
      </c>
      <c r="F5740" t="s">
        <v>520</v>
      </c>
      <c r="G5740" t="s">
        <v>521</v>
      </c>
      <c r="H5740" t="s">
        <v>756</v>
      </c>
      <c r="I5740" t="s">
        <v>225</v>
      </c>
      <c r="J5740" t="s">
        <v>523</v>
      </c>
      <c r="K5740" t="s">
        <v>524</v>
      </c>
      <c r="L5740" t="s">
        <v>655</v>
      </c>
      <c r="M5740" t="s">
        <v>228</v>
      </c>
      <c r="N5740" t="s">
        <v>261</v>
      </c>
      <c r="O5740">
        <v>4.8000000000000001E-2</v>
      </c>
      <c r="P5740" t="s">
        <v>526</v>
      </c>
      <c r="Q5740" s="27">
        <f>O5740*km_per_mile*'Transportation Calcs'!$E$6</f>
        <v>3.0738498358167379E-5</v>
      </c>
      <c r="T5740" t="s">
        <v>527</v>
      </c>
    </row>
    <row r="5741" spans="2:20" hidden="1" x14ac:dyDescent="0.45">
      <c r="B5741" s="29" t="s">
        <v>26</v>
      </c>
      <c r="C5741" s="29" t="s">
        <v>70</v>
      </c>
      <c r="D5741" s="29" t="s">
        <v>55</v>
      </c>
      <c r="F5741" t="s">
        <v>520</v>
      </c>
      <c r="G5741" t="s">
        <v>521</v>
      </c>
      <c r="H5741" t="s">
        <v>2393</v>
      </c>
      <c r="I5741" t="s">
        <v>225</v>
      </c>
      <c r="J5741" t="s">
        <v>523</v>
      </c>
      <c r="K5741" t="s">
        <v>524</v>
      </c>
      <c r="L5741" t="s">
        <v>651</v>
      </c>
      <c r="M5741" t="s">
        <v>228</v>
      </c>
      <c r="N5741" t="s">
        <v>26</v>
      </c>
      <c r="O5741">
        <v>5.6000000000000001E-2</v>
      </c>
      <c r="P5741" t="s">
        <v>526</v>
      </c>
      <c r="Q5741" s="27">
        <f>O5741*km_per_mile*'Transportation Calcs'!$E$6</f>
        <v>3.5861581417861943E-5</v>
      </c>
      <c r="T5741" t="s">
        <v>527</v>
      </c>
    </row>
    <row r="5742" spans="2:20" hidden="1" x14ac:dyDescent="0.45">
      <c r="C5742" s="29" t="s">
        <v>70</v>
      </c>
      <c r="D5742" s="29" t="s">
        <v>55</v>
      </c>
      <c r="F5742" t="s">
        <v>520</v>
      </c>
      <c r="G5742" t="s">
        <v>521</v>
      </c>
      <c r="H5742" t="s">
        <v>759</v>
      </c>
      <c r="I5742" t="s">
        <v>225</v>
      </c>
      <c r="J5742" t="s">
        <v>523</v>
      </c>
      <c r="K5742" t="s">
        <v>524</v>
      </c>
      <c r="L5742" t="s">
        <v>653</v>
      </c>
      <c r="M5742" t="s">
        <v>228</v>
      </c>
      <c r="N5742" t="s">
        <v>400</v>
      </c>
      <c r="O5742">
        <v>1.23E-2</v>
      </c>
      <c r="P5742" t="s">
        <v>526</v>
      </c>
      <c r="Q5742" s="27">
        <f>O5742*km_per_mile*'Transportation Calcs'!$E$6</f>
        <v>7.8767402042803908E-6</v>
      </c>
      <c r="T5742" t="s">
        <v>527</v>
      </c>
    </row>
    <row r="5743" spans="2:20" hidden="1" x14ac:dyDescent="0.45">
      <c r="B5743" s="29" t="s">
        <v>33</v>
      </c>
      <c r="C5743" s="29" t="s">
        <v>70</v>
      </c>
      <c r="D5743" s="29" t="s">
        <v>55</v>
      </c>
      <c r="F5743" t="s">
        <v>520</v>
      </c>
      <c r="G5743" t="s">
        <v>521</v>
      </c>
      <c r="H5743" t="s">
        <v>759</v>
      </c>
      <c r="I5743" t="s">
        <v>225</v>
      </c>
      <c r="J5743" t="s">
        <v>523</v>
      </c>
      <c r="K5743" t="s">
        <v>524</v>
      </c>
      <c r="L5743" t="s">
        <v>653</v>
      </c>
      <c r="M5743" t="s">
        <v>228</v>
      </c>
      <c r="N5743" t="s">
        <v>33</v>
      </c>
      <c r="O5743">
        <v>1.2999999999999999E-3</v>
      </c>
      <c r="P5743" t="s">
        <v>526</v>
      </c>
      <c r="Q5743" s="27">
        <f>O5743*km_per_mile*'Transportation Calcs'!$E$6</f>
        <v>8.3250099720036648E-7</v>
      </c>
      <c r="T5743" t="s">
        <v>527</v>
      </c>
    </row>
    <row r="5744" spans="2:20" hidden="1" x14ac:dyDescent="0.45">
      <c r="B5744" s="29" t="s">
        <v>26</v>
      </c>
      <c r="C5744" s="29" t="s">
        <v>70</v>
      </c>
      <c r="D5744" s="29" t="s">
        <v>55</v>
      </c>
      <c r="F5744" t="s">
        <v>520</v>
      </c>
      <c r="G5744" t="s">
        <v>521</v>
      </c>
      <c r="H5744" t="s">
        <v>759</v>
      </c>
      <c r="I5744" t="s">
        <v>225</v>
      </c>
      <c r="J5744" t="s">
        <v>523</v>
      </c>
      <c r="K5744" t="s">
        <v>524</v>
      </c>
      <c r="L5744" t="s">
        <v>653</v>
      </c>
      <c r="M5744" t="s">
        <v>228</v>
      </c>
      <c r="N5744" t="s">
        <v>26</v>
      </c>
      <c r="O5744">
        <v>5.6000000000000001E-2</v>
      </c>
      <c r="P5744" t="s">
        <v>526</v>
      </c>
      <c r="Q5744" s="27">
        <f>O5744*km_per_mile*'Transportation Calcs'!$E$6</f>
        <v>3.5861581417861943E-5</v>
      </c>
      <c r="T5744" t="s">
        <v>527</v>
      </c>
    </row>
    <row r="5745" spans="1:20" hidden="1" x14ac:dyDescent="0.45">
      <c r="C5745" s="29" t="s">
        <v>70</v>
      </c>
      <c r="D5745" s="29" t="s">
        <v>55</v>
      </c>
      <c r="F5745" t="s">
        <v>520</v>
      </c>
      <c r="G5745" t="s">
        <v>521</v>
      </c>
      <c r="H5745" t="s">
        <v>757</v>
      </c>
      <c r="I5745" t="s">
        <v>225</v>
      </c>
      <c r="J5745" t="s">
        <v>523</v>
      </c>
      <c r="K5745" t="s">
        <v>524</v>
      </c>
      <c r="L5745" t="s">
        <v>758</v>
      </c>
      <c r="M5745" t="s">
        <v>228</v>
      </c>
      <c r="N5745" t="s">
        <v>240</v>
      </c>
      <c r="O5745" s="27">
        <v>1.8199999999999999E-5</v>
      </c>
      <c r="P5745" t="s">
        <v>526</v>
      </c>
      <c r="Q5745" s="27">
        <f>O5745*km_per_mile*'Transportation Calcs'!$E$6</f>
        <v>1.1655013960805131E-8</v>
      </c>
      <c r="T5745" t="s">
        <v>527</v>
      </c>
    </row>
    <row r="5746" spans="1:20" hidden="1" x14ac:dyDescent="0.45">
      <c r="A5746" s="29" t="s">
        <v>3065</v>
      </c>
      <c r="B5746" s="29" t="s">
        <v>33</v>
      </c>
      <c r="C5746" s="29" t="s">
        <v>70</v>
      </c>
      <c r="D5746" s="29" t="s">
        <v>53</v>
      </c>
      <c r="F5746" t="s">
        <v>520</v>
      </c>
      <c r="G5746" t="s">
        <v>521</v>
      </c>
      <c r="H5746" t="s">
        <v>2394</v>
      </c>
      <c r="I5746" t="s">
        <v>275</v>
      </c>
      <c r="J5746" t="s">
        <v>761</v>
      </c>
      <c r="K5746" t="s">
        <v>35</v>
      </c>
      <c r="M5746" t="s">
        <v>228</v>
      </c>
      <c r="N5746" t="s">
        <v>33</v>
      </c>
      <c r="O5746">
        <v>8.6999999999999994E-2</v>
      </c>
      <c r="P5746" t="s">
        <v>762</v>
      </c>
      <c r="Q5746" s="27">
        <f>O5746/'Transportation Calcs'!$B$44</f>
        <v>1.9946404312946783E-6</v>
      </c>
      <c r="R5746">
        <v>4.3999999999999997E-2</v>
      </c>
      <c r="S5746">
        <v>0.107</v>
      </c>
      <c r="T5746" t="s">
        <v>749</v>
      </c>
    </row>
    <row r="5747" spans="1:20" hidden="1" x14ac:dyDescent="0.45">
      <c r="A5747" s="29" t="s">
        <v>3065</v>
      </c>
      <c r="B5747" s="29" t="s">
        <v>26</v>
      </c>
      <c r="C5747" s="29" t="s">
        <v>70</v>
      </c>
      <c r="D5747" s="29" t="s">
        <v>197</v>
      </c>
      <c r="F5747" t="s">
        <v>520</v>
      </c>
      <c r="G5747" t="s">
        <v>521</v>
      </c>
      <c r="H5747" t="s">
        <v>2395</v>
      </c>
      <c r="I5747" t="s">
        <v>275</v>
      </c>
      <c r="J5747" t="s">
        <v>761</v>
      </c>
      <c r="K5747" t="s">
        <v>21</v>
      </c>
      <c r="M5747" t="s">
        <v>228</v>
      </c>
      <c r="N5747" t="s">
        <v>26</v>
      </c>
      <c r="O5747">
        <v>15.2</v>
      </c>
      <c r="P5747" t="s">
        <v>762</v>
      </c>
      <c r="Q5747" s="49">
        <f>O5747/'Transportation Calcs'!$B$69</f>
        <v>3.1675056771822364E-4</v>
      </c>
      <c r="R5747">
        <v>4.18</v>
      </c>
      <c r="S5747">
        <v>34.299999999999997</v>
      </c>
      <c r="T5747" t="s">
        <v>749</v>
      </c>
    </row>
    <row r="5748" spans="1:20" hidden="1" x14ac:dyDescent="0.45">
      <c r="C5748" s="29" t="s">
        <v>70</v>
      </c>
      <c r="D5748" s="29" t="s">
        <v>55</v>
      </c>
      <c r="F5748" t="s">
        <v>520</v>
      </c>
      <c r="G5748" t="s">
        <v>521</v>
      </c>
      <c r="H5748" t="s">
        <v>2396</v>
      </c>
      <c r="I5748" t="s">
        <v>275</v>
      </c>
      <c r="J5748" t="s">
        <v>761</v>
      </c>
      <c r="K5748" t="s">
        <v>524</v>
      </c>
      <c r="M5748" t="s">
        <v>228</v>
      </c>
      <c r="N5748" t="s">
        <v>236</v>
      </c>
      <c r="O5748">
        <v>0.03</v>
      </c>
      <c r="P5748" t="s">
        <v>762</v>
      </c>
      <c r="Q5748" s="27">
        <f>O5748/'Transportation Calcs'!$B$39</f>
        <v>7.1270935877824522E-7</v>
      </c>
      <c r="R5748">
        <v>0.03</v>
      </c>
      <c r="S5748">
        <v>0.02</v>
      </c>
      <c r="T5748" t="s">
        <v>749</v>
      </c>
    </row>
    <row r="5749" spans="1:20" hidden="1" x14ac:dyDescent="0.45">
      <c r="B5749" s="29" t="s">
        <v>26</v>
      </c>
      <c r="C5749" s="29" t="s">
        <v>70</v>
      </c>
      <c r="D5749" s="29" t="s">
        <v>55</v>
      </c>
      <c r="F5749" t="s">
        <v>520</v>
      </c>
      <c r="G5749" t="s">
        <v>521</v>
      </c>
      <c r="H5749" t="s">
        <v>2396</v>
      </c>
      <c r="I5749" t="s">
        <v>275</v>
      </c>
      <c r="J5749" t="s">
        <v>761</v>
      </c>
      <c r="K5749" t="s">
        <v>524</v>
      </c>
      <c r="M5749" t="s">
        <v>228</v>
      </c>
      <c r="N5749" t="s">
        <v>26</v>
      </c>
      <c r="O5749">
        <v>8.73</v>
      </c>
      <c r="P5749" t="s">
        <v>762</v>
      </c>
      <c r="Q5749" s="27">
        <f>O5749/'Transportation Calcs'!$B$39</f>
        <v>2.0739842340446939E-4</v>
      </c>
      <c r="R5749">
        <v>4.4800000000000004</v>
      </c>
      <c r="S5749">
        <v>29.89</v>
      </c>
      <c r="T5749" t="s">
        <v>749</v>
      </c>
    </row>
    <row r="5750" spans="1:20" hidden="1" x14ac:dyDescent="0.45">
      <c r="A5750" s="29" t="s">
        <v>3065</v>
      </c>
      <c r="B5750" s="29" t="s">
        <v>25</v>
      </c>
      <c r="C5750" s="29" t="s">
        <v>70</v>
      </c>
      <c r="D5750" s="29" t="s">
        <v>53</v>
      </c>
      <c r="F5750" t="s">
        <v>520</v>
      </c>
      <c r="G5750" t="s">
        <v>521</v>
      </c>
      <c r="H5750" t="s">
        <v>2397</v>
      </c>
      <c r="I5750" t="s">
        <v>275</v>
      </c>
      <c r="J5750" t="s">
        <v>761</v>
      </c>
      <c r="K5750" t="s">
        <v>35</v>
      </c>
      <c r="M5750" t="s">
        <v>228</v>
      </c>
      <c r="N5750" t="s">
        <v>25</v>
      </c>
      <c r="O5750">
        <v>3.33</v>
      </c>
      <c r="P5750" t="s">
        <v>762</v>
      </c>
      <c r="Q5750" s="27">
        <f>O5750/'Transportation Calcs'!$B$44</f>
        <v>7.6346582025417002E-5</v>
      </c>
      <c r="R5750">
        <v>2.0499999999999998</v>
      </c>
      <c r="S5750">
        <v>8.19</v>
      </c>
      <c r="T5750" t="s">
        <v>749</v>
      </c>
    </row>
    <row r="5751" spans="1:20" hidden="1" x14ac:dyDescent="0.45">
      <c r="B5751" s="29" t="s">
        <v>34</v>
      </c>
      <c r="C5751" s="29" t="s">
        <v>70</v>
      </c>
      <c r="D5751" s="29" t="s">
        <v>197</v>
      </c>
      <c r="F5751" t="s">
        <v>520</v>
      </c>
      <c r="G5751" t="s">
        <v>521</v>
      </c>
      <c r="H5751" t="s">
        <v>764</v>
      </c>
      <c r="I5751" t="s">
        <v>275</v>
      </c>
      <c r="J5751" t="s">
        <v>743</v>
      </c>
      <c r="K5751" t="s">
        <v>765</v>
      </c>
      <c r="M5751" t="s">
        <v>228</v>
      </c>
      <c r="N5751" t="s">
        <v>34</v>
      </c>
      <c r="O5751">
        <v>3.0169999999999999</v>
      </c>
      <c r="P5751" t="s">
        <v>745</v>
      </c>
      <c r="Q5751" s="49">
        <f>O5751*1000/'Transportation Calcs'!$B$69</f>
        <v>6.287081992143953E-2</v>
      </c>
      <c r="R5751">
        <v>0</v>
      </c>
      <c r="S5751">
        <v>0</v>
      </c>
      <c r="T5751" t="s">
        <v>746</v>
      </c>
    </row>
    <row r="5752" spans="1:20" hidden="1" x14ac:dyDescent="0.45">
      <c r="C5752" s="29" t="s">
        <v>70</v>
      </c>
      <c r="D5752" s="29" t="s">
        <v>197</v>
      </c>
      <c r="F5752" t="s">
        <v>520</v>
      </c>
      <c r="G5752" t="s">
        <v>521</v>
      </c>
      <c r="H5752" t="s">
        <v>2398</v>
      </c>
      <c r="I5752" t="s">
        <v>275</v>
      </c>
      <c r="J5752" t="s">
        <v>523</v>
      </c>
      <c r="K5752" t="s">
        <v>21</v>
      </c>
      <c r="M5752" t="s">
        <v>228</v>
      </c>
      <c r="N5752" t="s">
        <v>240</v>
      </c>
      <c r="P5752" t="s">
        <v>762</v>
      </c>
      <c r="Q5752" s="49">
        <f>O5752/'Transportation Calcs'!$B$69</f>
        <v>0</v>
      </c>
      <c r="R5752">
        <v>0</v>
      </c>
      <c r="S5752">
        <v>0</v>
      </c>
      <c r="T5752" t="s">
        <v>749</v>
      </c>
    </row>
    <row r="5753" spans="1:20" hidden="1" x14ac:dyDescent="0.45">
      <c r="C5753" s="29" t="s">
        <v>70</v>
      </c>
      <c r="D5753" s="29" t="s">
        <v>55</v>
      </c>
      <c r="F5753" t="s">
        <v>520</v>
      </c>
      <c r="G5753" t="s">
        <v>521</v>
      </c>
      <c r="H5753" t="s">
        <v>2399</v>
      </c>
      <c r="I5753" t="s">
        <v>275</v>
      </c>
      <c r="J5753" t="s">
        <v>523</v>
      </c>
      <c r="K5753" t="s">
        <v>524</v>
      </c>
      <c r="M5753" t="s">
        <v>228</v>
      </c>
      <c r="N5753" t="s">
        <v>240</v>
      </c>
      <c r="O5753" s="27">
        <v>3.3000000000000003E-5</v>
      </c>
      <c r="P5753" t="s">
        <v>762</v>
      </c>
      <c r="Q5753" s="27">
        <f>O5753/'Transportation Calcs'!$B$39</f>
        <v>7.8398029465606987E-10</v>
      </c>
      <c r="R5753" s="27">
        <v>1.7E-5</v>
      </c>
      <c r="S5753">
        <v>2.0000000000000001E-4</v>
      </c>
      <c r="T5753" t="s">
        <v>749</v>
      </c>
    </row>
    <row r="5754" spans="1:20" hidden="1" x14ac:dyDescent="0.45">
      <c r="C5754" s="29" t="s">
        <v>70</v>
      </c>
      <c r="D5754" s="29" t="s">
        <v>197</v>
      </c>
      <c r="F5754" t="s">
        <v>520</v>
      </c>
      <c r="G5754" t="s">
        <v>521</v>
      </c>
      <c r="H5754" t="s">
        <v>2400</v>
      </c>
      <c r="I5754" t="s">
        <v>275</v>
      </c>
      <c r="J5754" t="s">
        <v>761</v>
      </c>
      <c r="K5754" t="s">
        <v>21</v>
      </c>
      <c r="M5754" t="s">
        <v>228</v>
      </c>
      <c r="N5754" t="s">
        <v>249</v>
      </c>
      <c r="O5754">
        <v>0</v>
      </c>
      <c r="P5754" t="s">
        <v>762</v>
      </c>
      <c r="Q5754" s="49">
        <f>O5754/'Transportation Calcs'!$B$69</f>
        <v>0</v>
      </c>
      <c r="R5754">
        <v>0</v>
      </c>
      <c r="S5754">
        <v>0</v>
      </c>
      <c r="T5754" t="s">
        <v>749</v>
      </c>
    </row>
    <row r="5755" spans="1:20" hidden="1" x14ac:dyDescent="0.45">
      <c r="C5755" s="29" t="s">
        <v>70</v>
      </c>
      <c r="D5755" s="29" t="s">
        <v>53</v>
      </c>
      <c r="F5755" t="s">
        <v>520</v>
      </c>
      <c r="G5755" t="s">
        <v>521</v>
      </c>
      <c r="H5755" t="s">
        <v>1994</v>
      </c>
      <c r="I5755" t="s">
        <v>275</v>
      </c>
      <c r="J5755" t="s">
        <v>761</v>
      </c>
      <c r="K5755" t="s">
        <v>35</v>
      </c>
      <c r="M5755" t="s">
        <v>228</v>
      </c>
      <c r="N5755" t="s">
        <v>249</v>
      </c>
      <c r="O5755" s="27">
        <v>2.2399999999999999E-5</v>
      </c>
      <c r="P5755" t="s">
        <v>762</v>
      </c>
      <c r="Q5755" s="27">
        <f>O5755/'Transportation Calcs'!$B$44</f>
        <v>5.1356259380460688E-10</v>
      </c>
      <c r="R5755" s="27">
        <v>5.2599999999999998E-5</v>
      </c>
      <c r="S5755" s="27">
        <v>9.5999999999999996E-6</v>
      </c>
      <c r="T5755" t="s">
        <v>749</v>
      </c>
    </row>
    <row r="5756" spans="1:20" hidden="1" x14ac:dyDescent="0.45">
      <c r="C5756" s="29" t="s">
        <v>70</v>
      </c>
      <c r="D5756" s="29" t="s">
        <v>55</v>
      </c>
      <c r="F5756" t="s">
        <v>520</v>
      </c>
      <c r="G5756" t="s">
        <v>521</v>
      </c>
      <c r="H5756" t="s">
        <v>767</v>
      </c>
      <c r="I5756" t="s">
        <v>275</v>
      </c>
      <c r="J5756" t="s">
        <v>761</v>
      </c>
      <c r="K5756" t="s">
        <v>524</v>
      </c>
      <c r="M5756" t="s">
        <v>228</v>
      </c>
      <c r="N5756" t="s">
        <v>264</v>
      </c>
      <c r="O5756" s="27">
        <v>5.4999999999999999E-6</v>
      </c>
      <c r="P5756" t="s">
        <v>762</v>
      </c>
      <c r="Q5756" s="27">
        <f>O5756/'Transportation Calcs'!$B$39</f>
        <v>1.3066338244267831E-10</v>
      </c>
      <c r="R5756" s="27">
        <v>5.4999999999999999E-6</v>
      </c>
      <c r="S5756" s="27">
        <v>6.1999999999999999E-6</v>
      </c>
      <c r="T5756" t="s">
        <v>749</v>
      </c>
    </row>
    <row r="5757" spans="1:20" hidden="1" x14ac:dyDescent="0.45">
      <c r="C5757" s="29" t="s">
        <v>70</v>
      </c>
      <c r="D5757" s="29" t="s">
        <v>197</v>
      </c>
      <c r="F5757" t="s">
        <v>520</v>
      </c>
      <c r="G5757" t="s">
        <v>521</v>
      </c>
      <c r="H5757" t="s">
        <v>2401</v>
      </c>
      <c r="I5757" t="s">
        <v>275</v>
      </c>
      <c r="J5757" t="s">
        <v>761</v>
      </c>
      <c r="K5757" t="s">
        <v>21</v>
      </c>
      <c r="M5757" t="s">
        <v>228</v>
      </c>
      <c r="N5757" t="s">
        <v>358</v>
      </c>
      <c r="O5757" s="27">
        <v>1.9999999999999999E-7</v>
      </c>
      <c r="P5757" t="s">
        <v>762</v>
      </c>
      <c r="Q5757" s="49">
        <f>O5757/'Transportation Calcs'!$B$69</f>
        <v>4.1677706278713637E-12</v>
      </c>
      <c r="R5757" s="27">
        <v>1.9999999999999999E-7</v>
      </c>
      <c r="S5757" s="27">
        <v>1.9999999999999999E-7</v>
      </c>
      <c r="T5757" t="s">
        <v>749</v>
      </c>
    </row>
    <row r="5758" spans="1:20" hidden="1" x14ac:dyDescent="0.45">
      <c r="B5758" s="29" t="s">
        <v>24</v>
      </c>
      <c r="C5758" s="29" t="s">
        <v>70</v>
      </c>
      <c r="D5758" s="29" t="s">
        <v>55</v>
      </c>
      <c r="F5758" t="s">
        <v>520</v>
      </c>
      <c r="G5758" t="s">
        <v>521</v>
      </c>
      <c r="H5758" t="s">
        <v>770</v>
      </c>
      <c r="I5758" t="s">
        <v>225</v>
      </c>
      <c r="J5758" t="s">
        <v>523</v>
      </c>
      <c r="K5758" t="s">
        <v>524</v>
      </c>
      <c r="L5758" t="s">
        <v>771</v>
      </c>
      <c r="M5758" t="s">
        <v>228</v>
      </c>
      <c r="N5758" t="s">
        <v>261</v>
      </c>
      <c r="O5758">
        <v>0.46700000000000003</v>
      </c>
      <c r="P5758" t="s">
        <v>526</v>
      </c>
      <c r="Q5758" s="27">
        <f>O5758*km_per_mile*'Transportation Calcs'!$E$6</f>
        <v>2.9905997360967016E-4</v>
      </c>
      <c r="T5758" t="s">
        <v>527</v>
      </c>
    </row>
    <row r="5759" spans="1:20" hidden="1" x14ac:dyDescent="0.45">
      <c r="B5759" s="29" t="s">
        <v>25</v>
      </c>
      <c r="C5759" s="29" t="s">
        <v>70</v>
      </c>
      <c r="D5759" s="29" t="s">
        <v>55</v>
      </c>
      <c r="F5759" t="s">
        <v>520</v>
      </c>
      <c r="G5759" t="s">
        <v>521</v>
      </c>
      <c r="H5759" t="s">
        <v>768</v>
      </c>
      <c r="I5759" t="s">
        <v>225</v>
      </c>
      <c r="J5759" t="s">
        <v>523</v>
      </c>
      <c r="K5759" t="s">
        <v>524</v>
      </c>
      <c r="L5759" t="s">
        <v>562</v>
      </c>
      <c r="M5759" t="s">
        <v>228</v>
      </c>
      <c r="N5759" t="s">
        <v>25</v>
      </c>
      <c r="O5759">
        <v>0.69</v>
      </c>
      <c r="P5759" t="s">
        <v>526</v>
      </c>
      <c r="Q5759" s="27">
        <f>O5759*km_per_mile*'Transportation Calcs'!$E$6</f>
        <v>4.4186591389865608E-4</v>
      </c>
      <c r="T5759" t="s">
        <v>527</v>
      </c>
    </row>
    <row r="5760" spans="1:20" hidden="1" x14ac:dyDescent="0.45">
      <c r="B5760" s="29" t="s">
        <v>34</v>
      </c>
      <c r="C5760" s="29" t="s">
        <v>70</v>
      </c>
      <c r="D5760" s="29" t="s">
        <v>55</v>
      </c>
      <c r="F5760" t="s">
        <v>520</v>
      </c>
      <c r="G5760" t="s">
        <v>521</v>
      </c>
      <c r="H5760" t="s">
        <v>1995</v>
      </c>
      <c r="I5760" t="s">
        <v>225</v>
      </c>
      <c r="J5760" t="s">
        <v>523</v>
      </c>
      <c r="K5760" t="s">
        <v>524</v>
      </c>
      <c r="L5760" t="s">
        <v>560</v>
      </c>
      <c r="M5760" t="s">
        <v>228</v>
      </c>
      <c r="N5760" t="s">
        <v>34</v>
      </c>
      <c r="O5760">
        <v>0.53</v>
      </c>
      <c r="P5760" t="s">
        <v>526</v>
      </c>
      <c r="Q5760" s="27">
        <f>O5760*km_per_mile*'Transportation Calcs'!$E$6</f>
        <v>3.3940425270476485E-4</v>
      </c>
      <c r="T5760" t="s">
        <v>527</v>
      </c>
    </row>
    <row r="5761" spans="2:20" hidden="1" x14ac:dyDescent="0.45">
      <c r="C5761" s="29" t="s">
        <v>70</v>
      </c>
      <c r="D5761" s="29" t="s">
        <v>55</v>
      </c>
      <c r="F5761" t="s">
        <v>520</v>
      </c>
      <c r="G5761" t="s">
        <v>521</v>
      </c>
      <c r="H5761" t="s">
        <v>770</v>
      </c>
      <c r="I5761" t="s">
        <v>225</v>
      </c>
      <c r="J5761" t="s">
        <v>523</v>
      </c>
      <c r="K5761" t="s">
        <v>524</v>
      </c>
      <c r="L5761" t="s">
        <v>771</v>
      </c>
      <c r="M5761" t="s">
        <v>228</v>
      </c>
      <c r="N5761" t="s">
        <v>400</v>
      </c>
      <c r="O5761">
        <v>9.2200000000000004E-2</v>
      </c>
      <c r="P5761" t="s">
        <v>526</v>
      </c>
      <c r="Q5761" s="27">
        <f>O5761*km_per_mile*'Transportation Calcs'!$E$6</f>
        <v>5.904353226297985E-5</v>
      </c>
      <c r="T5761" t="s">
        <v>527</v>
      </c>
    </row>
    <row r="5762" spans="2:20" hidden="1" x14ac:dyDescent="0.45">
      <c r="B5762" s="29" t="s">
        <v>33</v>
      </c>
      <c r="C5762" s="29" t="s">
        <v>70</v>
      </c>
      <c r="D5762" s="29" t="s">
        <v>55</v>
      </c>
      <c r="F5762" t="s">
        <v>520</v>
      </c>
      <c r="G5762" t="s">
        <v>521</v>
      </c>
      <c r="H5762" t="s">
        <v>770</v>
      </c>
      <c r="I5762" t="s">
        <v>225</v>
      </c>
      <c r="J5762" t="s">
        <v>523</v>
      </c>
      <c r="K5762" t="s">
        <v>524</v>
      </c>
      <c r="L5762" t="s">
        <v>771</v>
      </c>
      <c r="M5762" t="s">
        <v>228</v>
      </c>
      <c r="N5762" t="s">
        <v>33</v>
      </c>
      <c r="O5762">
        <v>0.01</v>
      </c>
      <c r="P5762" t="s">
        <v>526</v>
      </c>
      <c r="Q5762" s="27">
        <f>O5762*km_per_mile*'Transportation Calcs'!$E$6</f>
        <v>6.4038538246182036E-6</v>
      </c>
      <c r="T5762" t="s">
        <v>527</v>
      </c>
    </row>
    <row r="5763" spans="2:20" hidden="1" x14ac:dyDescent="0.45">
      <c r="B5763" s="29" t="s">
        <v>25</v>
      </c>
      <c r="C5763" s="29" t="s">
        <v>70</v>
      </c>
      <c r="D5763" s="29" t="s">
        <v>55</v>
      </c>
      <c r="F5763" t="s">
        <v>520</v>
      </c>
      <c r="G5763" t="s">
        <v>521</v>
      </c>
      <c r="H5763" t="s">
        <v>772</v>
      </c>
      <c r="I5763" t="s">
        <v>225</v>
      </c>
      <c r="J5763" t="s">
        <v>523</v>
      </c>
      <c r="K5763" t="s">
        <v>524</v>
      </c>
      <c r="L5763" t="s">
        <v>556</v>
      </c>
      <c r="M5763" t="s">
        <v>228</v>
      </c>
      <c r="N5763" t="s">
        <v>25</v>
      </c>
      <c r="O5763">
        <v>0.69</v>
      </c>
      <c r="P5763" t="s">
        <v>526</v>
      </c>
      <c r="Q5763" s="27">
        <f>O5763*km_per_mile*'Transportation Calcs'!$E$6</f>
        <v>4.4186591389865608E-4</v>
      </c>
      <c r="T5763" t="s">
        <v>527</v>
      </c>
    </row>
    <row r="5764" spans="2:20" hidden="1" x14ac:dyDescent="0.45">
      <c r="C5764" s="29" t="s">
        <v>70</v>
      </c>
      <c r="D5764" s="29" t="s">
        <v>55</v>
      </c>
      <c r="F5764" t="s">
        <v>520</v>
      </c>
      <c r="G5764" t="s">
        <v>521</v>
      </c>
      <c r="H5764" t="s">
        <v>775</v>
      </c>
      <c r="I5764" t="s">
        <v>225</v>
      </c>
      <c r="J5764" t="s">
        <v>523</v>
      </c>
      <c r="K5764" t="s">
        <v>524</v>
      </c>
      <c r="L5764" t="s">
        <v>554</v>
      </c>
      <c r="M5764" t="s">
        <v>228</v>
      </c>
      <c r="N5764" t="s">
        <v>240</v>
      </c>
      <c r="O5764" s="27">
        <v>1.8199999999999999E-5</v>
      </c>
      <c r="P5764" t="s">
        <v>526</v>
      </c>
      <c r="Q5764" s="27">
        <f>O5764*km_per_mile*'Transportation Calcs'!$E$6</f>
        <v>1.1655013960805131E-8</v>
      </c>
      <c r="T5764" t="s">
        <v>527</v>
      </c>
    </row>
    <row r="5765" spans="2:20" hidden="1" x14ac:dyDescent="0.45">
      <c r="B5765" s="29" t="s">
        <v>26</v>
      </c>
      <c r="C5765" s="29" t="s">
        <v>70</v>
      </c>
      <c r="D5765" s="29" t="s">
        <v>55</v>
      </c>
      <c r="F5765" t="s">
        <v>520</v>
      </c>
      <c r="G5765" t="s">
        <v>521</v>
      </c>
      <c r="H5765" t="s">
        <v>775</v>
      </c>
      <c r="I5765" t="s">
        <v>225</v>
      </c>
      <c r="J5765" t="s">
        <v>523</v>
      </c>
      <c r="K5765" t="s">
        <v>524</v>
      </c>
      <c r="L5765" t="s">
        <v>554</v>
      </c>
      <c r="M5765" t="s">
        <v>228</v>
      </c>
      <c r="N5765" t="s">
        <v>26</v>
      </c>
      <c r="O5765">
        <v>5.6000000000000001E-2</v>
      </c>
      <c r="P5765" t="s">
        <v>526</v>
      </c>
      <c r="Q5765" s="27">
        <f>O5765*km_per_mile*'Transportation Calcs'!$E$6</f>
        <v>3.5861581417861943E-5</v>
      </c>
      <c r="T5765" t="s">
        <v>527</v>
      </c>
    </row>
    <row r="5766" spans="2:20" hidden="1" x14ac:dyDescent="0.45">
      <c r="B5766" s="29" t="s">
        <v>34</v>
      </c>
      <c r="C5766" s="29" t="s">
        <v>70</v>
      </c>
      <c r="D5766" s="29" t="s">
        <v>55</v>
      </c>
      <c r="F5766" t="s">
        <v>520</v>
      </c>
      <c r="G5766" t="s">
        <v>521</v>
      </c>
      <c r="H5766" t="s">
        <v>1996</v>
      </c>
      <c r="I5766" t="s">
        <v>225</v>
      </c>
      <c r="J5766" t="s">
        <v>523</v>
      </c>
      <c r="K5766" t="s">
        <v>524</v>
      </c>
      <c r="L5766" t="s">
        <v>672</v>
      </c>
      <c r="M5766" t="s">
        <v>228</v>
      </c>
      <c r="N5766" t="s">
        <v>34</v>
      </c>
      <c r="O5766">
        <v>0.66300000000000003</v>
      </c>
      <c r="P5766" t="s">
        <v>526</v>
      </c>
      <c r="Q5766" s="27">
        <f>O5766*km_per_mile*'Transportation Calcs'!$E$6</f>
        <v>4.2457550857218692E-4</v>
      </c>
      <c r="T5766" t="s">
        <v>527</v>
      </c>
    </row>
    <row r="5767" spans="2:20" hidden="1" x14ac:dyDescent="0.45">
      <c r="B5767" s="29" t="s">
        <v>25</v>
      </c>
      <c r="C5767" s="29" t="s">
        <v>70</v>
      </c>
      <c r="D5767" s="29" t="s">
        <v>55</v>
      </c>
      <c r="F5767" t="s">
        <v>520</v>
      </c>
      <c r="G5767" t="s">
        <v>521</v>
      </c>
      <c r="H5767" t="s">
        <v>776</v>
      </c>
      <c r="I5767" t="s">
        <v>225</v>
      </c>
      <c r="J5767" t="s">
        <v>523</v>
      </c>
      <c r="K5767" t="s">
        <v>524</v>
      </c>
      <c r="L5767" t="s">
        <v>668</v>
      </c>
      <c r="M5767" t="s">
        <v>228</v>
      </c>
      <c r="N5767" t="s">
        <v>25</v>
      </c>
      <c r="O5767">
        <v>21.7</v>
      </c>
      <c r="P5767" t="s">
        <v>526</v>
      </c>
      <c r="Q5767" s="27">
        <f>O5767*km_per_mile*'Transportation Calcs'!$E$6</f>
        <v>1.3896362799421504E-2</v>
      </c>
      <c r="T5767" t="s">
        <v>527</v>
      </c>
    </row>
    <row r="5768" spans="2:20" hidden="1" x14ac:dyDescent="0.45">
      <c r="C5768" s="29" t="s">
        <v>70</v>
      </c>
      <c r="D5768" s="29" t="s">
        <v>55</v>
      </c>
      <c r="F5768" t="s">
        <v>520</v>
      </c>
      <c r="G5768" t="s">
        <v>521</v>
      </c>
      <c r="H5768" t="s">
        <v>1996</v>
      </c>
      <c r="I5768" t="s">
        <v>225</v>
      </c>
      <c r="J5768" t="s">
        <v>523</v>
      </c>
      <c r="K5768" t="s">
        <v>524</v>
      </c>
      <c r="L5768" t="s">
        <v>672</v>
      </c>
      <c r="M5768" t="s">
        <v>228</v>
      </c>
      <c r="N5768" t="s">
        <v>400</v>
      </c>
      <c r="O5768">
        <v>2E-3</v>
      </c>
      <c r="P5768" t="s">
        <v>526</v>
      </c>
      <c r="Q5768" s="27">
        <f>O5768*km_per_mile*'Transportation Calcs'!$E$6</f>
        <v>1.2807707649236408E-6</v>
      </c>
      <c r="T5768" t="s">
        <v>527</v>
      </c>
    </row>
    <row r="5769" spans="2:20" hidden="1" x14ac:dyDescent="0.45">
      <c r="B5769" s="29" t="s">
        <v>24</v>
      </c>
      <c r="C5769" s="29" t="s">
        <v>70</v>
      </c>
      <c r="D5769" s="29" t="s">
        <v>55</v>
      </c>
      <c r="F5769" t="s">
        <v>520</v>
      </c>
      <c r="G5769" t="s">
        <v>521</v>
      </c>
      <c r="H5769" t="s">
        <v>1996</v>
      </c>
      <c r="I5769" t="s">
        <v>225</v>
      </c>
      <c r="J5769" t="s">
        <v>523</v>
      </c>
      <c r="K5769" t="s">
        <v>524</v>
      </c>
      <c r="L5769" t="s">
        <v>672</v>
      </c>
      <c r="M5769" t="s">
        <v>228</v>
      </c>
      <c r="N5769" t="s">
        <v>261</v>
      </c>
      <c r="O5769">
        <v>2.77</v>
      </c>
      <c r="P5769" t="s">
        <v>526</v>
      </c>
      <c r="Q5769" s="27">
        <f>O5769*km_per_mile*'Transportation Calcs'!$E$6</f>
        <v>1.7738675094192426E-3</v>
      </c>
      <c r="T5769" t="s">
        <v>527</v>
      </c>
    </row>
    <row r="5770" spans="2:20" hidden="1" x14ac:dyDescent="0.45">
      <c r="B5770" s="29" t="s">
        <v>34</v>
      </c>
      <c r="C5770" s="29" t="s">
        <v>70</v>
      </c>
      <c r="D5770" s="29" t="s">
        <v>55</v>
      </c>
      <c r="F5770" t="s">
        <v>520</v>
      </c>
      <c r="G5770" t="s">
        <v>521</v>
      </c>
      <c r="H5770" t="s">
        <v>1993</v>
      </c>
      <c r="I5770" t="s">
        <v>225</v>
      </c>
      <c r="J5770" t="s">
        <v>523</v>
      </c>
      <c r="K5770" t="s">
        <v>524</v>
      </c>
      <c r="L5770" t="s">
        <v>1959</v>
      </c>
      <c r="M5770" t="s">
        <v>228</v>
      </c>
      <c r="N5770" t="s">
        <v>34</v>
      </c>
      <c r="O5770">
        <v>0.39800000000000002</v>
      </c>
      <c r="P5770" t="s">
        <v>526</v>
      </c>
      <c r="Q5770" s="27">
        <f>O5770*km_per_mile*'Transportation Calcs'!$E$6</f>
        <v>2.5487338221980455E-4</v>
      </c>
      <c r="T5770" t="s">
        <v>527</v>
      </c>
    </row>
    <row r="5771" spans="2:20" hidden="1" x14ac:dyDescent="0.45">
      <c r="B5771" s="29" t="s">
        <v>26</v>
      </c>
      <c r="C5771" s="29" t="s">
        <v>70</v>
      </c>
      <c r="D5771" s="29" t="s">
        <v>55</v>
      </c>
      <c r="F5771" t="s">
        <v>520</v>
      </c>
      <c r="G5771" t="s">
        <v>521</v>
      </c>
      <c r="H5771" t="s">
        <v>1997</v>
      </c>
      <c r="I5771" t="s">
        <v>225</v>
      </c>
      <c r="J5771" t="s">
        <v>523</v>
      </c>
      <c r="K5771" t="s">
        <v>524</v>
      </c>
      <c r="L5771" t="s">
        <v>666</v>
      </c>
      <c r="M5771" t="s">
        <v>228</v>
      </c>
      <c r="N5771" t="s">
        <v>26</v>
      </c>
      <c r="O5771">
        <v>1.53</v>
      </c>
      <c r="P5771" t="s">
        <v>526</v>
      </c>
      <c r="Q5771" s="27">
        <f>O5771*km_per_mile*'Transportation Calcs'!$E$6</f>
        <v>9.7978963516658513E-4</v>
      </c>
      <c r="T5771" t="s">
        <v>527</v>
      </c>
    </row>
    <row r="5772" spans="2:20" hidden="1" x14ac:dyDescent="0.45">
      <c r="B5772" s="29" t="s">
        <v>33</v>
      </c>
      <c r="C5772" s="29" t="s">
        <v>70</v>
      </c>
      <c r="D5772" s="29" t="s">
        <v>55</v>
      </c>
      <c r="F5772" t="s">
        <v>520</v>
      </c>
      <c r="G5772" t="s">
        <v>521</v>
      </c>
      <c r="H5772" t="s">
        <v>778</v>
      </c>
      <c r="I5772" t="s">
        <v>225</v>
      </c>
      <c r="J5772" t="s">
        <v>523</v>
      </c>
      <c r="K5772" t="s">
        <v>524</v>
      </c>
      <c r="L5772" t="s">
        <v>662</v>
      </c>
      <c r="M5772" t="s">
        <v>228</v>
      </c>
      <c r="N5772" t="s">
        <v>33</v>
      </c>
      <c r="O5772">
        <v>0.01</v>
      </c>
      <c r="P5772" t="s">
        <v>526</v>
      </c>
      <c r="Q5772" s="27">
        <f>O5772*km_per_mile*'Transportation Calcs'!$E$6</f>
        <v>6.4038538246182036E-6</v>
      </c>
      <c r="T5772" t="s">
        <v>527</v>
      </c>
    </row>
    <row r="5773" spans="2:20" hidden="1" x14ac:dyDescent="0.45">
      <c r="C5773" s="29" t="s">
        <v>70</v>
      </c>
      <c r="D5773" s="29" t="s">
        <v>55</v>
      </c>
      <c r="F5773" t="s">
        <v>520</v>
      </c>
      <c r="G5773" t="s">
        <v>521</v>
      </c>
      <c r="H5773" t="s">
        <v>778</v>
      </c>
      <c r="I5773" t="s">
        <v>225</v>
      </c>
      <c r="J5773" t="s">
        <v>523</v>
      </c>
      <c r="K5773" t="s">
        <v>524</v>
      </c>
      <c r="L5773" t="s">
        <v>662</v>
      </c>
      <c r="M5773" t="s">
        <v>228</v>
      </c>
      <c r="N5773" t="s">
        <v>400</v>
      </c>
      <c r="O5773">
        <v>2E-3</v>
      </c>
      <c r="P5773" t="s">
        <v>526</v>
      </c>
      <c r="Q5773" s="27">
        <f>O5773*km_per_mile*'Transportation Calcs'!$E$6</f>
        <v>1.2807707649236408E-6</v>
      </c>
      <c r="T5773" t="s">
        <v>527</v>
      </c>
    </row>
    <row r="5774" spans="2:20" hidden="1" x14ac:dyDescent="0.45">
      <c r="B5774" s="29" t="s">
        <v>43</v>
      </c>
      <c r="C5774" s="29" t="s">
        <v>70</v>
      </c>
      <c r="D5774" s="29" t="s">
        <v>55</v>
      </c>
      <c r="F5774" t="s">
        <v>780</v>
      </c>
      <c r="G5774" t="s">
        <v>781</v>
      </c>
      <c r="H5774" t="s">
        <v>782</v>
      </c>
      <c r="I5774" t="s">
        <v>225</v>
      </c>
      <c r="J5774" t="s">
        <v>783</v>
      </c>
      <c r="K5774" t="s">
        <v>524</v>
      </c>
      <c r="L5774" t="s">
        <v>784</v>
      </c>
      <c r="M5774" t="s">
        <v>228</v>
      </c>
      <c r="N5774" t="s">
        <v>28</v>
      </c>
      <c r="O5774">
        <v>2.3E-3</v>
      </c>
      <c r="P5774" t="s">
        <v>526</v>
      </c>
      <c r="Q5774" s="27">
        <f>O5774*km_per_mile*'Transportation Calcs'!$E$6</f>
        <v>1.472886379662187E-6</v>
      </c>
      <c r="T5774" t="s">
        <v>536</v>
      </c>
    </row>
    <row r="5775" spans="2:20" hidden="1" x14ac:dyDescent="0.45">
      <c r="C5775" s="29" t="s">
        <v>70</v>
      </c>
      <c r="D5775" s="29" t="s">
        <v>55</v>
      </c>
      <c r="F5775" t="s">
        <v>780</v>
      </c>
      <c r="G5775" t="s">
        <v>781</v>
      </c>
      <c r="H5775" t="s">
        <v>1998</v>
      </c>
      <c r="I5775" t="s">
        <v>225</v>
      </c>
      <c r="J5775" t="s">
        <v>783</v>
      </c>
      <c r="K5775" t="s">
        <v>524</v>
      </c>
      <c r="L5775" t="s">
        <v>1999</v>
      </c>
      <c r="M5775" t="s">
        <v>228</v>
      </c>
      <c r="N5775" t="s">
        <v>249</v>
      </c>
      <c r="O5775" s="27">
        <v>8.8000000000000004E-7</v>
      </c>
      <c r="P5775" t="s">
        <v>526</v>
      </c>
      <c r="Q5775" s="27">
        <f>O5775*km_per_mile*'Transportation Calcs'!$E$6</f>
        <v>5.6353913656640202E-10</v>
      </c>
      <c r="T5775" t="s">
        <v>527</v>
      </c>
    </row>
    <row r="5776" spans="2:20" hidden="1" x14ac:dyDescent="0.45">
      <c r="C5776" s="29" t="s">
        <v>70</v>
      </c>
      <c r="D5776" s="29" t="s">
        <v>55</v>
      </c>
      <c r="F5776" t="s">
        <v>780</v>
      </c>
      <c r="G5776" t="s">
        <v>781</v>
      </c>
      <c r="H5776" t="s">
        <v>1998</v>
      </c>
      <c r="I5776" t="s">
        <v>225</v>
      </c>
      <c r="J5776" t="s">
        <v>783</v>
      </c>
      <c r="K5776" t="s">
        <v>524</v>
      </c>
      <c r="L5776" t="s">
        <v>1999</v>
      </c>
      <c r="M5776" t="s">
        <v>228</v>
      </c>
      <c r="N5776" t="s">
        <v>358</v>
      </c>
      <c r="O5776" s="27">
        <v>2.9999999999999999E-7</v>
      </c>
      <c r="P5776" t="s">
        <v>526</v>
      </c>
      <c r="Q5776" s="27">
        <f>O5776*km_per_mile*'Transportation Calcs'!$E$6</f>
        <v>1.9211561473854611E-10</v>
      </c>
      <c r="T5776" t="s">
        <v>527</v>
      </c>
    </row>
    <row r="5777" spans="2:20" hidden="1" x14ac:dyDescent="0.45">
      <c r="B5777" s="29" t="s">
        <v>33</v>
      </c>
      <c r="C5777" s="29" t="s">
        <v>70</v>
      </c>
      <c r="D5777" s="29" t="s">
        <v>53</v>
      </c>
      <c r="F5777" t="s">
        <v>780</v>
      </c>
      <c r="G5777" t="s">
        <v>781</v>
      </c>
      <c r="H5777" t="s">
        <v>793</v>
      </c>
      <c r="I5777" t="s">
        <v>225</v>
      </c>
      <c r="J5777" t="s">
        <v>783</v>
      </c>
      <c r="K5777" t="s">
        <v>35</v>
      </c>
      <c r="L5777" t="s">
        <v>794</v>
      </c>
      <c r="M5777" t="s">
        <v>228</v>
      </c>
      <c r="N5777" t="s">
        <v>33</v>
      </c>
      <c r="O5777">
        <v>4.0000000000000001E-3</v>
      </c>
      <c r="P5777" t="s">
        <v>526</v>
      </c>
      <c r="Q5777" s="27">
        <f>O5777*km_per_mile*'Transportation Calcs'!$F$6</f>
        <v>2.9372356572044603E-6</v>
      </c>
      <c r="T5777" t="s">
        <v>527</v>
      </c>
    </row>
    <row r="5778" spans="2:20" hidden="1" x14ac:dyDescent="0.45">
      <c r="C5778" s="29" t="s">
        <v>70</v>
      </c>
      <c r="D5778" s="29" t="s">
        <v>53</v>
      </c>
      <c r="F5778" t="s">
        <v>780</v>
      </c>
      <c r="G5778" t="s">
        <v>781</v>
      </c>
      <c r="H5778" t="s">
        <v>793</v>
      </c>
      <c r="I5778" t="s">
        <v>225</v>
      </c>
      <c r="J5778" t="s">
        <v>783</v>
      </c>
      <c r="K5778" t="s">
        <v>35</v>
      </c>
      <c r="L5778" t="s">
        <v>794</v>
      </c>
      <c r="M5778" t="s">
        <v>228</v>
      </c>
      <c r="N5778" t="s">
        <v>400</v>
      </c>
      <c r="O5778">
        <v>1.9E-3</v>
      </c>
      <c r="P5778" t="s">
        <v>526</v>
      </c>
      <c r="Q5778" s="27">
        <f>O5778*km_per_mile*'Transportation Calcs'!$F$6</f>
        <v>1.3951869371721185E-6</v>
      </c>
      <c r="T5778" t="s">
        <v>527</v>
      </c>
    </row>
    <row r="5779" spans="2:20" hidden="1" x14ac:dyDescent="0.45">
      <c r="B5779" s="29" t="s">
        <v>43</v>
      </c>
      <c r="C5779" s="29" t="s">
        <v>70</v>
      </c>
      <c r="D5779" s="29" t="s">
        <v>55</v>
      </c>
      <c r="F5779" t="s">
        <v>780</v>
      </c>
      <c r="G5779" t="s">
        <v>781</v>
      </c>
      <c r="H5779" t="s">
        <v>2402</v>
      </c>
      <c r="I5779" t="s">
        <v>225</v>
      </c>
      <c r="J5779" t="s">
        <v>783</v>
      </c>
      <c r="K5779" t="s">
        <v>524</v>
      </c>
      <c r="L5779" t="s">
        <v>823</v>
      </c>
      <c r="M5779" t="s">
        <v>228</v>
      </c>
      <c r="N5779" t="s">
        <v>28</v>
      </c>
      <c r="O5779">
        <v>1.1000000000000001E-3</v>
      </c>
      <c r="P5779" t="s">
        <v>526</v>
      </c>
      <c r="Q5779" s="27">
        <f>O5779*km_per_mile*'Transportation Calcs'!$E$6</f>
        <v>7.0442392070800248E-7</v>
      </c>
      <c r="T5779" t="s">
        <v>536</v>
      </c>
    </row>
    <row r="5780" spans="2:20" hidden="1" x14ac:dyDescent="0.45">
      <c r="B5780" s="29" t="s">
        <v>26</v>
      </c>
      <c r="C5780" s="29" t="s">
        <v>70</v>
      </c>
      <c r="D5780" s="29" t="s">
        <v>53</v>
      </c>
      <c r="F5780" t="s">
        <v>780</v>
      </c>
      <c r="G5780" t="s">
        <v>781</v>
      </c>
      <c r="H5780" t="s">
        <v>793</v>
      </c>
      <c r="I5780" t="s">
        <v>225</v>
      </c>
      <c r="J5780" t="s">
        <v>783</v>
      </c>
      <c r="K5780" t="s">
        <v>35</v>
      </c>
      <c r="L5780" t="s">
        <v>794</v>
      </c>
      <c r="M5780" t="s">
        <v>228</v>
      </c>
      <c r="N5780" t="s">
        <v>26</v>
      </c>
      <c r="O5780">
        <v>0.248</v>
      </c>
      <c r="P5780" t="s">
        <v>526</v>
      </c>
      <c r="Q5780" s="27">
        <f>O5780*km_per_mile*'Transportation Calcs'!$F$6</f>
        <v>1.8210861074667654E-4</v>
      </c>
      <c r="T5780" t="s">
        <v>527</v>
      </c>
    </row>
    <row r="5781" spans="2:20" hidden="1" x14ac:dyDescent="0.45">
      <c r="B5781" s="29" t="s">
        <v>43</v>
      </c>
      <c r="C5781" s="29" t="s">
        <v>70</v>
      </c>
      <c r="D5781" s="29" t="s">
        <v>55</v>
      </c>
      <c r="F5781" t="s">
        <v>780</v>
      </c>
      <c r="G5781" t="s">
        <v>781</v>
      </c>
      <c r="H5781" t="s">
        <v>2403</v>
      </c>
      <c r="I5781" t="s">
        <v>225</v>
      </c>
      <c r="J5781" t="s">
        <v>783</v>
      </c>
      <c r="K5781" t="s">
        <v>524</v>
      </c>
      <c r="L5781" t="s">
        <v>2017</v>
      </c>
      <c r="M5781" t="s">
        <v>228</v>
      </c>
      <c r="N5781" t="s">
        <v>28</v>
      </c>
      <c r="O5781">
        <v>1.4E-3</v>
      </c>
      <c r="P5781" t="s">
        <v>526</v>
      </c>
      <c r="Q5781" s="27">
        <f>O5781*km_per_mile*'Transportation Calcs'!$E$6</f>
        <v>8.9653953544654864E-7</v>
      </c>
      <c r="T5781" t="s">
        <v>536</v>
      </c>
    </row>
    <row r="5782" spans="2:20" hidden="1" x14ac:dyDescent="0.45">
      <c r="C5782" s="29" t="s">
        <v>70</v>
      </c>
      <c r="D5782" s="29" t="s">
        <v>55</v>
      </c>
      <c r="F5782" t="s">
        <v>780</v>
      </c>
      <c r="G5782" t="s">
        <v>781</v>
      </c>
      <c r="H5782" t="s">
        <v>2402</v>
      </c>
      <c r="I5782" t="s">
        <v>225</v>
      </c>
      <c r="J5782" t="s">
        <v>783</v>
      </c>
      <c r="K5782" t="s">
        <v>524</v>
      </c>
      <c r="L5782" t="s">
        <v>823</v>
      </c>
      <c r="M5782" t="s">
        <v>228</v>
      </c>
      <c r="N5782" t="s">
        <v>249</v>
      </c>
      <c r="O5782" s="27">
        <v>3.5999999999999999E-7</v>
      </c>
      <c r="P5782" t="s">
        <v>526</v>
      </c>
      <c r="Q5782" s="27">
        <f>O5782*km_per_mile*'Transportation Calcs'!$E$6</f>
        <v>2.3053873768625535E-10</v>
      </c>
      <c r="T5782" t="s">
        <v>527</v>
      </c>
    </row>
    <row r="5783" spans="2:20" hidden="1" x14ac:dyDescent="0.45">
      <c r="C5783" s="29" t="s">
        <v>70</v>
      </c>
      <c r="D5783" s="29" t="s">
        <v>55</v>
      </c>
      <c r="F5783" t="s">
        <v>780</v>
      </c>
      <c r="G5783" t="s">
        <v>781</v>
      </c>
      <c r="H5783" t="s">
        <v>2402</v>
      </c>
      <c r="I5783" t="s">
        <v>225</v>
      </c>
      <c r="J5783" t="s">
        <v>783</v>
      </c>
      <c r="K5783" t="s">
        <v>524</v>
      </c>
      <c r="L5783" t="s">
        <v>823</v>
      </c>
      <c r="M5783" t="s">
        <v>228</v>
      </c>
      <c r="N5783" t="s">
        <v>264</v>
      </c>
      <c r="O5783" s="27">
        <v>3.2000000000000001E-7</v>
      </c>
      <c r="P5783" t="s">
        <v>526</v>
      </c>
      <c r="Q5783" s="27">
        <f>O5783*km_per_mile*'Transportation Calcs'!$E$6</f>
        <v>2.0492332238778255E-10</v>
      </c>
      <c r="T5783" t="s">
        <v>527</v>
      </c>
    </row>
    <row r="5784" spans="2:20" hidden="1" x14ac:dyDescent="0.45">
      <c r="C5784" s="29" t="s">
        <v>70</v>
      </c>
      <c r="D5784" s="29" t="s">
        <v>55</v>
      </c>
      <c r="F5784" t="s">
        <v>780</v>
      </c>
      <c r="G5784" t="s">
        <v>781</v>
      </c>
      <c r="H5784" t="s">
        <v>2012</v>
      </c>
      <c r="I5784" t="s">
        <v>225</v>
      </c>
      <c r="J5784" t="s">
        <v>783</v>
      </c>
      <c r="K5784" t="s">
        <v>524</v>
      </c>
      <c r="L5784" t="s">
        <v>825</v>
      </c>
      <c r="M5784" t="s">
        <v>228</v>
      </c>
      <c r="N5784" t="s">
        <v>358</v>
      </c>
      <c r="O5784" s="27">
        <v>2.6E-7</v>
      </c>
      <c r="P5784" t="s">
        <v>526</v>
      </c>
      <c r="Q5784" s="27">
        <f>O5784*km_per_mile*'Transportation Calcs'!$E$6</f>
        <v>1.6650019944007331E-10</v>
      </c>
      <c r="T5784" t="s">
        <v>527</v>
      </c>
    </row>
    <row r="5785" spans="2:20" hidden="1" x14ac:dyDescent="0.45">
      <c r="C5785" s="29" t="s">
        <v>70</v>
      </c>
      <c r="D5785" s="29" t="s">
        <v>55</v>
      </c>
      <c r="F5785" t="s">
        <v>780</v>
      </c>
      <c r="G5785" t="s">
        <v>781</v>
      </c>
      <c r="H5785" t="s">
        <v>785</v>
      </c>
      <c r="I5785" t="s">
        <v>225</v>
      </c>
      <c r="J5785" t="s">
        <v>783</v>
      </c>
      <c r="K5785" t="s">
        <v>524</v>
      </c>
      <c r="L5785" t="s">
        <v>786</v>
      </c>
      <c r="M5785" t="s">
        <v>228</v>
      </c>
      <c r="N5785" t="s">
        <v>264</v>
      </c>
      <c r="O5785" s="27">
        <v>3.2000000000000001E-7</v>
      </c>
      <c r="P5785" t="s">
        <v>526</v>
      </c>
      <c r="Q5785" s="27">
        <f>O5785*km_per_mile*'Transportation Calcs'!$E$6</f>
        <v>2.0492332238778255E-10</v>
      </c>
      <c r="T5785" t="s">
        <v>527</v>
      </c>
    </row>
    <row r="5786" spans="2:20" hidden="1" x14ac:dyDescent="0.45">
      <c r="B5786" s="29" t="s">
        <v>25</v>
      </c>
      <c r="C5786" s="29" t="s">
        <v>70</v>
      </c>
      <c r="D5786" s="29" t="s">
        <v>53</v>
      </c>
      <c r="F5786" t="s">
        <v>780</v>
      </c>
      <c r="G5786" t="s">
        <v>781</v>
      </c>
      <c r="H5786" t="s">
        <v>787</v>
      </c>
      <c r="I5786" t="s">
        <v>225</v>
      </c>
      <c r="J5786" t="s">
        <v>783</v>
      </c>
      <c r="K5786" t="s">
        <v>35</v>
      </c>
      <c r="L5786" t="s">
        <v>788</v>
      </c>
      <c r="M5786" t="s">
        <v>228</v>
      </c>
      <c r="N5786" t="s">
        <v>25</v>
      </c>
      <c r="O5786">
        <v>7.4999999999999997E-2</v>
      </c>
      <c r="P5786" t="s">
        <v>526</v>
      </c>
      <c r="Q5786" s="27">
        <f>O5786*km_per_mile*'Transportation Calcs'!$F$6</f>
        <v>5.5073168572583626E-5</v>
      </c>
      <c r="T5786" t="s">
        <v>527</v>
      </c>
    </row>
    <row r="5787" spans="2:20" hidden="1" x14ac:dyDescent="0.45">
      <c r="C5787" s="29" t="s">
        <v>70</v>
      </c>
      <c r="D5787" s="29" t="s">
        <v>55</v>
      </c>
      <c r="F5787" t="s">
        <v>780</v>
      </c>
      <c r="G5787" t="s">
        <v>781</v>
      </c>
      <c r="H5787" t="s">
        <v>2403</v>
      </c>
      <c r="I5787" t="s">
        <v>225</v>
      </c>
      <c r="J5787" t="s">
        <v>783</v>
      </c>
      <c r="K5787" t="s">
        <v>524</v>
      </c>
      <c r="L5787" t="s">
        <v>2017</v>
      </c>
      <c r="M5787" t="s">
        <v>228</v>
      </c>
      <c r="N5787" t="s">
        <v>249</v>
      </c>
      <c r="O5787" s="27">
        <v>3.5999999999999999E-7</v>
      </c>
      <c r="P5787" t="s">
        <v>526</v>
      </c>
      <c r="Q5787" s="27">
        <f>O5787*km_per_mile*'Transportation Calcs'!$E$6</f>
        <v>2.3053873768625535E-10</v>
      </c>
      <c r="T5787" t="s">
        <v>527</v>
      </c>
    </row>
    <row r="5788" spans="2:20" hidden="1" x14ac:dyDescent="0.45">
      <c r="B5788" s="29" t="s">
        <v>25</v>
      </c>
      <c r="C5788" s="29" t="s">
        <v>70</v>
      </c>
      <c r="D5788" s="29" t="s">
        <v>53</v>
      </c>
      <c r="F5788" t="s">
        <v>780</v>
      </c>
      <c r="G5788" t="s">
        <v>781</v>
      </c>
      <c r="H5788" t="s">
        <v>793</v>
      </c>
      <c r="I5788" t="s">
        <v>225</v>
      </c>
      <c r="J5788" t="s">
        <v>783</v>
      </c>
      <c r="K5788" t="s">
        <v>35</v>
      </c>
      <c r="L5788" t="s">
        <v>794</v>
      </c>
      <c r="M5788" t="s">
        <v>228</v>
      </c>
      <c r="N5788" t="s">
        <v>25</v>
      </c>
      <c r="O5788">
        <v>7.4999999999999997E-2</v>
      </c>
      <c r="P5788" t="s">
        <v>526</v>
      </c>
      <c r="Q5788" s="27">
        <f>O5788*km_per_mile*'Transportation Calcs'!$F$6</f>
        <v>5.5073168572583626E-5</v>
      </c>
      <c r="T5788" t="s">
        <v>527</v>
      </c>
    </row>
    <row r="5789" spans="2:20" hidden="1" x14ac:dyDescent="0.45">
      <c r="C5789" s="29" t="s">
        <v>70</v>
      </c>
      <c r="D5789" s="29" t="s">
        <v>53</v>
      </c>
      <c r="F5789" t="s">
        <v>780</v>
      </c>
      <c r="G5789" t="s">
        <v>781</v>
      </c>
      <c r="H5789" t="s">
        <v>2003</v>
      </c>
      <c r="I5789" t="s">
        <v>225</v>
      </c>
      <c r="J5789" t="s">
        <v>783</v>
      </c>
      <c r="K5789" t="s">
        <v>35</v>
      </c>
      <c r="L5789" t="s">
        <v>796</v>
      </c>
      <c r="M5789" t="s">
        <v>228</v>
      </c>
      <c r="N5789" t="s">
        <v>240</v>
      </c>
      <c r="O5789" s="27">
        <v>4.1699999999999999E-6</v>
      </c>
      <c r="P5789" t="s">
        <v>526</v>
      </c>
      <c r="Q5789" s="27">
        <f>O5789*km_per_mile*'Transportation Calcs'!$F$6</f>
        <v>3.06206817263565E-9</v>
      </c>
      <c r="T5789" t="s">
        <v>527</v>
      </c>
    </row>
    <row r="5790" spans="2:20" hidden="1" x14ac:dyDescent="0.45">
      <c r="C5790" s="29" t="s">
        <v>70</v>
      </c>
      <c r="D5790" s="29" t="s">
        <v>55</v>
      </c>
      <c r="F5790" t="s">
        <v>780</v>
      </c>
      <c r="G5790" t="s">
        <v>781</v>
      </c>
      <c r="H5790" t="s">
        <v>795</v>
      </c>
      <c r="I5790" t="s">
        <v>225</v>
      </c>
      <c r="J5790" t="s">
        <v>783</v>
      </c>
      <c r="K5790" t="s">
        <v>524</v>
      </c>
      <c r="L5790" t="s">
        <v>796</v>
      </c>
      <c r="M5790" t="s">
        <v>228</v>
      </c>
      <c r="N5790" t="s">
        <v>249</v>
      </c>
      <c r="O5790" s="27">
        <v>5.9999999999999997E-7</v>
      </c>
      <c r="P5790" t="s">
        <v>526</v>
      </c>
      <c r="Q5790" s="27">
        <f>O5790*km_per_mile*'Transportation Calcs'!$E$6</f>
        <v>3.8423122947709222E-10</v>
      </c>
      <c r="T5790" t="s">
        <v>527</v>
      </c>
    </row>
    <row r="5791" spans="2:20" hidden="1" x14ac:dyDescent="0.45">
      <c r="C5791" s="29" t="s">
        <v>70</v>
      </c>
      <c r="D5791" s="29" t="s">
        <v>55</v>
      </c>
      <c r="F5791" t="s">
        <v>780</v>
      </c>
      <c r="G5791" t="s">
        <v>781</v>
      </c>
      <c r="H5791" t="s">
        <v>2004</v>
      </c>
      <c r="I5791" t="s">
        <v>225</v>
      </c>
      <c r="J5791" t="s">
        <v>783</v>
      </c>
      <c r="K5791" t="s">
        <v>524</v>
      </c>
      <c r="L5791" t="s">
        <v>788</v>
      </c>
      <c r="M5791" t="s">
        <v>228</v>
      </c>
      <c r="N5791" t="s">
        <v>358</v>
      </c>
      <c r="O5791" s="27">
        <v>1.9000000000000001E-7</v>
      </c>
      <c r="P5791" t="s">
        <v>526</v>
      </c>
      <c r="Q5791" s="27">
        <f>O5791*km_per_mile*'Transportation Calcs'!$E$6</f>
        <v>1.2167322266774588E-10</v>
      </c>
      <c r="T5791" t="s">
        <v>527</v>
      </c>
    </row>
    <row r="5792" spans="2:20" hidden="1" x14ac:dyDescent="0.45">
      <c r="C5792" s="29" t="s">
        <v>70</v>
      </c>
      <c r="D5792" s="29" t="s">
        <v>55</v>
      </c>
      <c r="F5792" t="s">
        <v>780</v>
      </c>
      <c r="G5792" t="s">
        <v>781</v>
      </c>
      <c r="H5792" t="s">
        <v>2005</v>
      </c>
      <c r="I5792" t="s">
        <v>225</v>
      </c>
      <c r="J5792" t="s">
        <v>783</v>
      </c>
      <c r="K5792" t="s">
        <v>524</v>
      </c>
      <c r="L5792" t="s">
        <v>2001</v>
      </c>
      <c r="M5792" t="s">
        <v>228</v>
      </c>
      <c r="N5792" t="s">
        <v>264</v>
      </c>
      <c r="O5792" s="27">
        <v>6.3E-7</v>
      </c>
      <c r="P5792" t="s">
        <v>526</v>
      </c>
      <c r="Q5792" s="27">
        <f>O5792*km_per_mile*'Transportation Calcs'!$E$6</f>
        <v>4.0344279095094687E-10</v>
      </c>
      <c r="T5792" t="s">
        <v>527</v>
      </c>
    </row>
    <row r="5793" spans="1:20" hidden="1" x14ac:dyDescent="0.45">
      <c r="C5793" s="29" t="s">
        <v>70</v>
      </c>
      <c r="D5793" s="29" t="s">
        <v>55</v>
      </c>
      <c r="F5793" t="s">
        <v>780</v>
      </c>
      <c r="G5793" t="s">
        <v>781</v>
      </c>
      <c r="H5793" t="s">
        <v>2004</v>
      </c>
      <c r="I5793" t="s">
        <v>225</v>
      </c>
      <c r="J5793" t="s">
        <v>783</v>
      </c>
      <c r="K5793" t="s">
        <v>524</v>
      </c>
      <c r="L5793" t="s">
        <v>788</v>
      </c>
      <c r="M5793" t="s">
        <v>228</v>
      </c>
      <c r="N5793" t="s">
        <v>249</v>
      </c>
      <c r="O5793" s="27">
        <v>5.9999999999999997E-7</v>
      </c>
      <c r="P5793" t="s">
        <v>526</v>
      </c>
      <c r="Q5793" s="27">
        <f>O5793*km_per_mile*'Transportation Calcs'!$E$6</f>
        <v>3.8423122947709222E-10</v>
      </c>
      <c r="T5793" t="s">
        <v>527</v>
      </c>
    </row>
    <row r="5794" spans="1:20" hidden="1" x14ac:dyDescent="0.45">
      <c r="C5794" s="29" t="s">
        <v>70</v>
      </c>
      <c r="D5794" s="29" t="s">
        <v>55</v>
      </c>
      <c r="F5794" t="s">
        <v>780</v>
      </c>
      <c r="G5794" t="s">
        <v>781</v>
      </c>
      <c r="H5794" t="s">
        <v>2404</v>
      </c>
      <c r="I5794" t="s">
        <v>225</v>
      </c>
      <c r="J5794" t="s">
        <v>783</v>
      </c>
      <c r="K5794" t="s">
        <v>524</v>
      </c>
      <c r="L5794" t="s">
        <v>794</v>
      </c>
      <c r="M5794" t="s">
        <v>228</v>
      </c>
      <c r="N5794" t="s">
        <v>264</v>
      </c>
      <c r="O5794" s="27">
        <v>6.3E-7</v>
      </c>
      <c r="P5794" t="s">
        <v>526</v>
      </c>
      <c r="Q5794" s="27">
        <f>O5794*km_per_mile*'Transportation Calcs'!$E$6</f>
        <v>4.0344279095094687E-10</v>
      </c>
      <c r="T5794" t="s">
        <v>527</v>
      </c>
    </row>
    <row r="5795" spans="1:20" hidden="1" x14ac:dyDescent="0.45">
      <c r="C5795" s="29" t="s">
        <v>70</v>
      </c>
      <c r="D5795" s="29" t="s">
        <v>55</v>
      </c>
      <c r="F5795" t="s">
        <v>780</v>
      </c>
      <c r="G5795" t="s">
        <v>781</v>
      </c>
      <c r="H5795" t="s">
        <v>2008</v>
      </c>
      <c r="I5795" t="s">
        <v>225</v>
      </c>
      <c r="J5795" t="s">
        <v>783</v>
      </c>
      <c r="K5795" t="s">
        <v>524</v>
      </c>
      <c r="L5795" t="s">
        <v>816</v>
      </c>
      <c r="M5795" t="s">
        <v>228</v>
      </c>
      <c r="N5795" t="s">
        <v>264</v>
      </c>
      <c r="O5795" s="27">
        <v>3.2000000000000001E-7</v>
      </c>
      <c r="P5795" t="s">
        <v>526</v>
      </c>
      <c r="Q5795" s="27">
        <f>O5795*km_per_mile*'Transportation Calcs'!$E$6</f>
        <v>2.0492332238778255E-10</v>
      </c>
      <c r="T5795" t="s">
        <v>527</v>
      </c>
    </row>
    <row r="5796" spans="1:20" hidden="1" x14ac:dyDescent="0.45">
      <c r="C5796" s="29" t="s">
        <v>70</v>
      </c>
      <c r="D5796" s="29" t="s">
        <v>55</v>
      </c>
      <c r="F5796" t="s">
        <v>780</v>
      </c>
      <c r="G5796" t="s">
        <v>781</v>
      </c>
      <c r="H5796" t="s">
        <v>2010</v>
      </c>
      <c r="I5796" t="s">
        <v>225</v>
      </c>
      <c r="J5796" t="s">
        <v>783</v>
      </c>
      <c r="K5796" t="s">
        <v>524</v>
      </c>
      <c r="L5796" t="s">
        <v>821</v>
      </c>
      <c r="M5796" t="s">
        <v>228</v>
      </c>
      <c r="N5796" t="s">
        <v>358</v>
      </c>
      <c r="O5796" s="27">
        <v>1.9000000000000001E-7</v>
      </c>
      <c r="P5796" t="s">
        <v>526</v>
      </c>
      <c r="Q5796" s="27">
        <f>O5796*km_per_mile*'Transportation Calcs'!$E$6</f>
        <v>1.2167322266774588E-10</v>
      </c>
      <c r="T5796" t="s">
        <v>527</v>
      </c>
    </row>
    <row r="5797" spans="1:20" hidden="1" x14ac:dyDescent="0.45">
      <c r="B5797" s="29" t="s">
        <v>43</v>
      </c>
      <c r="C5797" s="29" t="s">
        <v>70</v>
      </c>
      <c r="D5797" s="29" t="s">
        <v>55</v>
      </c>
      <c r="F5797" t="s">
        <v>780</v>
      </c>
      <c r="G5797" t="s">
        <v>781</v>
      </c>
      <c r="H5797" t="s">
        <v>804</v>
      </c>
      <c r="I5797" t="s">
        <v>225</v>
      </c>
      <c r="J5797" t="s">
        <v>783</v>
      </c>
      <c r="K5797" t="s">
        <v>524</v>
      </c>
      <c r="L5797" t="s">
        <v>805</v>
      </c>
      <c r="M5797" t="s">
        <v>228</v>
      </c>
      <c r="N5797" t="s">
        <v>28</v>
      </c>
      <c r="O5797">
        <v>0.11700000000000001</v>
      </c>
      <c r="P5797" t="s">
        <v>526</v>
      </c>
      <c r="Q5797" s="27">
        <f>O5797*km_per_mile*'Transportation Calcs'!$E$6</f>
        <v>7.4925089748032999E-5</v>
      </c>
      <c r="T5797" t="s">
        <v>536</v>
      </c>
    </row>
    <row r="5798" spans="1:20" hidden="1" x14ac:dyDescent="0.45">
      <c r="B5798" s="29" t="s">
        <v>34</v>
      </c>
      <c r="C5798" s="29" t="s">
        <v>70</v>
      </c>
      <c r="D5798" s="29" t="s">
        <v>55</v>
      </c>
      <c r="F5798" t="s">
        <v>780</v>
      </c>
      <c r="G5798" t="s">
        <v>781</v>
      </c>
      <c r="H5798" t="s">
        <v>2405</v>
      </c>
      <c r="I5798" t="s">
        <v>225</v>
      </c>
      <c r="J5798" t="s">
        <v>783</v>
      </c>
      <c r="K5798" t="s">
        <v>524</v>
      </c>
      <c r="L5798" t="s">
        <v>1999</v>
      </c>
      <c r="M5798" t="s">
        <v>228</v>
      </c>
      <c r="N5798" t="s">
        <v>34</v>
      </c>
      <c r="O5798">
        <v>0.66300000000000003</v>
      </c>
      <c r="P5798" t="s">
        <v>526</v>
      </c>
      <c r="Q5798" s="27">
        <f>O5798*km_per_mile*'Transportation Calcs'!$E$6</f>
        <v>4.2457550857218692E-4</v>
      </c>
      <c r="T5798" t="s">
        <v>527</v>
      </c>
    </row>
    <row r="5799" spans="1:20" hidden="1" x14ac:dyDescent="0.45">
      <c r="B5799" s="29" t="s">
        <v>25</v>
      </c>
      <c r="C5799" s="29" t="s">
        <v>70</v>
      </c>
      <c r="D5799" s="29" t="s">
        <v>55</v>
      </c>
      <c r="F5799" t="s">
        <v>780</v>
      </c>
      <c r="G5799" t="s">
        <v>781</v>
      </c>
      <c r="H5799" t="s">
        <v>2015</v>
      </c>
      <c r="I5799" t="s">
        <v>225</v>
      </c>
      <c r="J5799" t="s">
        <v>783</v>
      </c>
      <c r="K5799" t="s">
        <v>524</v>
      </c>
      <c r="L5799" t="s">
        <v>786</v>
      </c>
      <c r="M5799" t="s">
        <v>228</v>
      </c>
      <c r="N5799" t="s">
        <v>25</v>
      </c>
      <c r="O5799">
        <v>5.89</v>
      </c>
      <c r="P5799" t="s">
        <v>526</v>
      </c>
      <c r="Q5799" s="27">
        <f>O5799*km_per_mile*'Transportation Calcs'!$E$6</f>
        <v>3.7718699027001219E-3</v>
      </c>
      <c r="T5799" t="s">
        <v>527</v>
      </c>
    </row>
    <row r="5800" spans="1:20" hidden="1" x14ac:dyDescent="0.45">
      <c r="A5800" s="29" t="s">
        <v>3065</v>
      </c>
      <c r="B5800" s="29" t="s">
        <v>34</v>
      </c>
      <c r="C5800" s="29" t="s">
        <v>70</v>
      </c>
      <c r="D5800" s="29" t="s">
        <v>56</v>
      </c>
      <c r="F5800" t="s">
        <v>780</v>
      </c>
      <c r="G5800" t="s">
        <v>781</v>
      </c>
      <c r="H5800" t="s">
        <v>754</v>
      </c>
      <c r="I5800" t="s">
        <v>275</v>
      </c>
      <c r="J5800" t="s">
        <v>743</v>
      </c>
      <c r="K5800" t="s">
        <v>755</v>
      </c>
      <c r="M5800" t="s">
        <v>228</v>
      </c>
      <c r="N5800" t="s">
        <v>34</v>
      </c>
      <c r="O5800">
        <v>2.1040000000000001</v>
      </c>
      <c r="P5800" t="s">
        <v>745</v>
      </c>
      <c r="Q5800" s="49">
        <f>O5800*1000/'Transportation Calcs'!$B$49</f>
        <v>7.1128091598533075E-2</v>
      </c>
      <c r="R5800">
        <v>0</v>
      </c>
      <c r="S5800">
        <v>0</v>
      </c>
      <c r="T5800" t="s">
        <v>746</v>
      </c>
    </row>
    <row r="5801" spans="1:20" hidden="1" x14ac:dyDescent="0.45">
      <c r="B5801" s="29" t="s">
        <v>25</v>
      </c>
      <c r="C5801" s="29" t="s">
        <v>70</v>
      </c>
      <c r="D5801" s="29" t="s">
        <v>55</v>
      </c>
      <c r="F5801" t="s">
        <v>780</v>
      </c>
      <c r="G5801" t="s">
        <v>781</v>
      </c>
      <c r="H5801" t="s">
        <v>808</v>
      </c>
      <c r="I5801" t="s">
        <v>225</v>
      </c>
      <c r="J5801" t="s">
        <v>783</v>
      </c>
      <c r="K5801" t="s">
        <v>524</v>
      </c>
      <c r="L5801" t="s">
        <v>784</v>
      </c>
      <c r="M5801" t="s">
        <v>228</v>
      </c>
      <c r="N5801" t="s">
        <v>25</v>
      </c>
      <c r="O5801">
        <v>8.82</v>
      </c>
      <c r="P5801" t="s">
        <v>526</v>
      </c>
      <c r="Q5801" s="27">
        <f>O5801*km_per_mile*'Transportation Calcs'!$E$6</f>
        <v>5.6481990733132561E-3</v>
      </c>
      <c r="T5801" t="s">
        <v>527</v>
      </c>
    </row>
    <row r="5802" spans="1:20" hidden="1" x14ac:dyDescent="0.45">
      <c r="A5802" s="29" t="s">
        <v>3065</v>
      </c>
      <c r="B5802" s="29" t="s">
        <v>34</v>
      </c>
      <c r="C5802" s="29" t="s">
        <v>70</v>
      </c>
      <c r="D5802" s="29" t="s">
        <v>197</v>
      </c>
      <c r="F5802" t="s">
        <v>780</v>
      </c>
      <c r="G5802" t="s">
        <v>781</v>
      </c>
      <c r="H5802" t="s">
        <v>764</v>
      </c>
      <c r="I5802" t="s">
        <v>275</v>
      </c>
      <c r="J5802" t="s">
        <v>743</v>
      </c>
      <c r="K5802" t="s">
        <v>765</v>
      </c>
      <c r="M5802" t="s">
        <v>228</v>
      </c>
      <c r="N5802" t="s">
        <v>34</v>
      </c>
      <c r="O5802">
        <v>3.0169999999999999</v>
      </c>
      <c r="P5802" t="s">
        <v>745</v>
      </c>
      <c r="Q5802" s="49">
        <f>O5802*1000/'Transportation Calcs'!$B$69</f>
        <v>6.287081992143953E-2</v>
      </c>
      <c r="R5802">
        <v>0</v>
      </c>
      <c r="S5802">
        <v>0</v>
      </c>
      <c r="T5802" t="s">
        <v>746</v>
      </c>
    </row>
    <row r="5803" spans="1:20" hidden="1" x14ac:dyDescent="0.45">
      <c r="B5803" s="29" t="s">
        <v>33</v>
      </c>
      <c r="C5803" s="29" t="s">
        <v>70</v>
      </c>
      <c r="D5803" s="29" t="s">
        <v>55</v>
      </c>
      <c r="F5803" t="s">
        <v>780</v>
      </c>
      <c r="G5803" t="s">
        <v>781</v>
      </c>
      <c r="H5803" t="s">
        <v>2405</v>
      </c>
      <c r="I5803" t="s">
        <v>225</v>
      </c>
      <c r="J5803" t="s">
        <v>783</v>
      </c>
      <c r="K5803" t="s">
        <v>524</v>
      </c>
      <c r="L5803" t="s">
        <v>1999</v>
      </c>
      <c r="M5803" t="s">
        <v>228</v>
      </c>
      <c r="N5803" t="s">
        <v>33</v>
      </c>
      <c r="O5803">
        <v>0.01</v>
      </c>
      <c r="P5803" t="s">
        <v>526</v>
      </c>
      <c r="Q5803" s="27">
        <f>O5803*km_per_mile*'Transportation Calcs'!$E$6</f>
        <v>6.4038538246182036E-6</v>
      </c>
      <c r="T5803" t="s">
        <v>527</v>
      </c>
    </row>
    <row r="5804" spans="1:20" hidden="1" x14ac:dyDescent="0.45">
      <c r="B5804" s="29" t="s">
        <v>26</v>
      </c>
      <c r="C5804" s="29" t="s">
        <v>70</v>
      </c>
      <c r="D5804" s="29" t="s">
        <v>55</v>
      </c>
      <c r="F5804" t="s">
        <v>780</v>
      </c>
      <c r="G5804" t="s">
        <v>781</v>
      </c>
      <c r="H5804" t="s">
        <v>2405</v>
      </c>
      <c r="I5804" t="s">
        <v>225</v>
      </c>
      <c r="J5804" t="s">
        <v>783</v>
      </c>
      <c r="K5804" t="s">
        <v>524</v>
      </c>
      <c r="L5804" t="s">
        <v>1999</v>
      </c>
      <c r="M5804" t="s">
        <v>228</v>
      </c>
      <c r="N5804" t="s">
        <v>26</v>
      </c>
      <c r="O5804">
        <v>3.09</v>
      </c>
      <c r="P5804" t="s">
        <v>526</v>
      </c>
      <c r="Q5804" s="27">
        <f>O5804*km_per_mile*'Transportation Calcs'!$E$6</f>
        <v>1.978790831807025E-3</v>
      </c>
      <c r="T5804" t="s">
        <v>527</v>
      </c>
    </row>
    <row r="5805" spans="1:20" hidden="1" x14ac:dyDescent="0.45">
      <c r="B5805" s="29" t="s">
        <v>24</v>
      </c>
      <c r="C5805" s="29" t="s">
        <v>70</v>
      </c>
      <c r="D5805" s="29" t="s">
        <v>55</v>
      </c>
      <c r="F5805" t="s">
        <v>780</v>
      </c>
      <c r="G5805" t="s">
        <v>781</v>
      </c>
      <c r="H5805" t="s">
        <v>2405</v>
      </c>
      <c r="I5805" t="s">
        <v>225</v>
      </c>
      <c r="J5805" t="s">
        <v>783</v>
      </c>
      <c r="K5805" t="s">
        <v>524</v>
      </c>
      <c r="L5805" t="s">
        <v>1999</v>
      </c>
      <c r="M5805" t="s">
        <v>228</v>
      </c>
      <c r="N5805" t="s">
        <v>261</v>
      </c>
      <c r="O5805">
        <v>3.44</v>
      </c>
      <c r="P5805" t="s">
        <v>526</v>
      </c>
      <c r="Q5805" s="27">
        <f>O5805*km_per_mile*'Transportation Calcs'!$E$6</f>
        <v>2.2029257156686625E-3</v>
      </c>
      <c r="T5805" t="s">
        <v>527</v>
      </c>
    </row>
    <row r="5806" spans="1:20" hidden="1" x14ac:dyDescent="0.45">
      <c r="B5806" s="29" t="s">
        <v>26</v>
      </c>
      <c r="C5806" s="29" t="s">
        <v>70</v>
      </c>
      <c r="D5806" s="29" t="s">
        <v>55</v>
      </c>
      <c r="F5806" t="s">
        <v>780</v>
      </c>
      <c r="G5806" t="s">
        <v>781</v>
      </c>
      <c r="H5806" t="s">
        <v>810</v>
      </c>
      <c r="I5806" t="s">
        <v>275</v>
      </c>
      <c r="J5806" t="s">
        <v>783</v>
      </c>
      <c r="K5806" t="s">
        <v>524</v>
      </c>
      <c r="M5806" t="s">
        <v>228</v>
      </c>
      <c r="N5806" t="s">
        <v>26</v>
      </c>
      <c r="O5806">
        <v>13.22</v>
      </c>
      <c r="P5806" t="s">
        <v>762</v>
      </c>
      <c r="Q5806" s="27">
        <f>O5806/'Transportation Calcs'!$B$39</f>
        <v>3.140672574349468E-4</v>
      </c>
      <c r="R5806">
        <v>3.24</v>
      </c>
      <c r="S5806">
        <v>25.46</v>
      </c>
      <c r="T5806" t="s">
        <v>749</v>
      </c>
    </row>
    <row r="5807" spans="1:20" hidden="1" x14ac:dyDescent="0.45">
      <c r="B5807" s="29" t="s">
        <v>34</v>
      </c>
      <c r="C5807" s="29" t="s">
        <v>70</v>
      </c>
      <c r="D5807" s="29" t="s">
        <v>55</v>
      </c>
      <c r="F5807" t="s">
        <v>780</v>
      </c>
      <c r="G5807" t="s">
        <v>781</v>
      </c>
      <c r="H5807" t="s">
        <v>857</v>
      </c>
      <c r="I5807" t="s">
        <v>275</v>
      </c>
      <c r="J5807" t="s">
        <v>743</v>
      </c>
      <c r="K5807" t="s">
        <v>524</v>
      </c>
      <c r="M5807" t="s">
        <v>228</v>
      </c>
      <c r="N5807" t="s">
        <v>34</v>
      </c>
      <c r="O5807">
        <v>3.18</v>
      </c>
      <c r="P5807" t="s">
        <v>745</v>
      </c>
      <c r="Q5807" s="49">
        <f>O5807*1000/'Transportation Calcs'!$B$39</f>
        <v>7.5547192030493995E-2</v>
      </c>
      <c r="R5807">
        <v>0</v>
      </c>
      <c r="S5807">
        <v>0</v>
      </c>
      <c r="T5807" t="s">
        <v>746</v>
      </c>
    </row>
    <row r="5808" spans="1:20" hidden="1" x14ac:dyDescent="0.45">
      <c r="B5808" s="29" t="s">
        <v>26</v>
      </c>
      <c r="C5808" s="29" t="s">
        <v>70</v>
      </c>
      <c r="D5808" s="29" t="s">
        <v>55</v>
      </c>
      <c r="F5808" t="s">
        <v>780</v>
      </c>
      <c r="G5808" t="s">
        <v>781</v>
      </c>
      <c r="H5808" t="s">
        <v>818</v>
      </c>
      <c r="I5808" t="s">
        <v>225</v>
      </c>
      <c r="J5808" t="s">
        <v>783</v>
      </c>
      <c r="K5808" t="s">
        <v>524</v>
      </c>
      <c r="L5808" t="s">
        <v>803</v>
      </c>
      <c r="M5808" t="s">
        <v>228</v>
      </c>
      <c r="N5808" t="s">
        <v>26</v>
      </c>
      <c r="O5808">
        <v>6.4000000000000001E-2</v>
      </c>
      <c r="P5808" t="s">
        <v>526</v>
      </c>
      <c r="Q5808" s="27">
        <f>O5808*km_per_mile*'Transportation Calcs'!$E$6</f>
        <v>4.0984664477556507E-5</v>
      </c>
      <c r="T5808" t="s">
        <v>527</v>
      </c>
    </row>
    <row r="5809" spans="2:20" hidden="1" x14ac:dyDescent="0.45">
      <c r="B5809" s="29" t="s">
        <v>24</v>
      </c>
      <c r="C5809" s="29" t="s">
        <v>70</v>
      </c>
      <c r="D5809" s="29" t="s">
        <v>55</v>
      </c>
      <c r="F5809" t="s">
        <v>780</v>
      </c>
      <c r="G5809" t="s">
        <v>781</v>
      </c>
      <c r="H5809" t="s">
        <v>815</v>
      </c>
      <c r="I5809" t="s">
        <v>225</v>
      </c>
      <c r="J5809" t="s">
        <v>783</v>
      </c>
      <c r="K5809" t="s">
        <v>524</v>
      </c>
      <c r="L5809" t="s">
        <v>816</v>
      </c>
      <c r="M5809" t="s">
        <v>228</v>
      </c>
      <c r="N5809" t="s">
        <v>261</v>
      </c>
      <c r="O5809">
        <v>9.6000000000000002E-2</v>
      </c>
      <c r="P5809" t="s">
        <v>526</v>
      </c>
      <c r="Q5809" s="27">
        <f>O5809*km_per_mile*'Transportation Calcs'!$E$6</f>
        <v>6.1476996716334757E-5</v>
      </c>
      <c r="T5809" t="s">
        <v>527</v>
      </c>
    </row>
    <row r="5810" spans="2:20" hidden="1" x14ac:dyDescent="0.45">
      <c r="C5810" s="29" t="s">
        <v>70</v>
      </c>
      <c r="D5810" s="29" t="s">
        <v>55</v>
      </c>
      <c r="F5810" t="s">
        <v>780</v>
      </c>
      <c r="G5810" t="s">
        <v>781</v>
      </c>
      <c r="H5810" t="s">
        <v>818</v>
      </c>
      <c r="I5810" t="s">
        <v>225</v>
      </c>
      <c r="J5810" t="s">
        <v>783</v>
      </c>
      <c r="K5810" t="s">
        <v>524</v>
      </c>
      <c r="L5810" t="s">
        <v>803</v>
      </c>
      <c r="M5810" t="s">
        <v>228</v>
      </c>
      <c r="N5810" t="s">
        <v>240</v>
      </c>
      <c r="O5810" s="27">
        <v>3.3100000000000001E-6</v>
      </c>
      <c r="P5810" t="s">
        <v>526</v>
      </c>
      <c r="Q5810" s="27">
        <f>O5810*km_per_mile*'Transportation Calcs'!$E$6</f>
        <v>2.1196756159486255E-9</v>
      </c>
      <c r="T5810" t="s">
        <v>527</v>
      </c>
    </row>
    <row r="5811" spans="2:20" hidden="1" x14ac:dyDescent="0.45">
      <c r="B5811" s="29" t="s">
        <v>25</v>
      </c>
      <c r="C5811" s="29" t="s">
        <v>70</v>
      </c>
      <c r="D5811" s="29" t="s">
        <v>53</v>
      </c>
      <c r="F5811" t="s">
        <v>780</v>
      </c>
      <c r="G5811" t="s">
        <v>781</v>
      </c>
      <c r="H5811" t="s">
        <v>789</v>
      </c>
      <c r="I5811" t="s">
        <v>225</v>
      </c>
      <c r="J5811" t="s">
        <v>783</v>
      </c>
      <c r="K5811" t="s">
        <v>35</v>
      </c>
      <c r="L5811" t="s">
        <v>790</v>
      </c>
      <c r="M5811" t="s">
        <v>228</v>
      </c>
      <c r="N5811" t="s">
        <v>25</v>
      </c>
      <c r="O5811">
        <v>0.47299999999999998</v>
      </c>
      <c r="P5811" t="s">
        <v>526</v>
      </c>
      <c r="Q5811" s="27">
        <f>O5811*km_per_mile*'Transportation Calcs'!$F$6</f>
        <v>3.4732811646442745E-4</v>
      </c>
      <c r="T5811" t="s">
        <v>527</v>
      </c>
    </row>
    <row r="5812" spans="2:20" hidden="1" x14ac:dyDescent="0.45">
      <c r="B5812" s="29" t="s">
        <v>26</v>
      </c>
      <c r="C5812" s="29" t="s">
        <v>70</v>
      </c>
      <c r="D5812" s="29" t="s">
        <v>55</v>
      </c>
      <c r="F5812" t="s">
        <v>780</v>
      </c>
      <c r="G5812" t="s">
        <v>781</v>
      </c>
      <c r="H5812" t="s">
        <v>2015</v>
      </c>
      <c r="I5812" t="s">
        <v>225</v>
      </c>
      <c r="J5812" t="s">
        <v>783</v>
      </c>
      <c r="K5812" t="s">
        <v>524</v>
      </c>
      <c r="L5812" t="s">
        <v>786</v>
      </c>
      <c r="M5812" t="s">
        <v>228</v>
      </c>
      <c r="N5812" t="s">
        <v>26</v>
      </c>
      <c r="O5812">
        <v>0.23</v>
      </c>
      <c r="P5812" t="s">
        <v>526</v>
      </c>
      <c r="Q5812" s="27">
        <f>O5812*km_per_mile*'Transportation Calcs'!$E$6</f>
        <v>1.472886379662187E-4</v>
      </c>
      <c r="T5812" t="s">
        <v>527</v>
      </c>
    </row>
    <row r="5813" spans="2:20" hidden="1" x14ac:dyDescent="0.45">
      <c r="B5813" s="29" t="s">
        <v>24</v>
      </c>
      <c r="C5813" s="29" t="s">
        <v>70</v>
      </c>
      <c r="D5813" s="29" t="s">
        <v>53</v>
      </c>
      <c r="F5813" t="s">
        <v>780</v>
      </c>
      <c r="G5813" t="s">
        <v>781</v>
      </c>
      <c r="H5813" t="s">
        <v>820</v>
      </c>
      <c r="I5813" t="s">
        <v>225</v>
      </c>
      <c r="J5813" t="s">
        <v>783</v>
      </c>
      <c r="K5813" t="s">
        <v>35</v>
      </c>
      <c r="L5813" t="s">
        <v>821</v>
      </c>
      <c r="M5813" t="s">
        <v>228</v>
      </c>
      <c r="N5813" t="s">
        <v>261</v>
      </c>
      <c r="O5813">
        <v>0.14899999999999999</v>
      </c>
      <c r="P5813" t="s">
        <v>526</v>
      </c>
      <c r="Q5813" s="27">
        <f>O5813*km_per_mile*'Transportation Calcs'!$F$6</f>
        <v>1.0941202823086615E-4</v>
      </c>
      <c r="T5813" t="s">
        <v>527</v>
      </c>
    </row>
    <row r="5814" spans="2:20" hidden="1" x14ac:dyDescent="0.45">
      <c r="B5814" s="29" t="s">
        <v>26</v>
      </c>
      <c r="C5814" s="29" t="s">
        <v>70</v>
      </c>
      <c r="D5814" s="29" t="s">
        <v>53</v>
      </c>
      <c r="F5814" t="s">
        <v>780</v>
      </c>
      <c r="G5814" t="s">
        <v>781</v>
      </c>
      <c r="H5814" t="s">
        <v>819</v>
      </c>
      <c r="I5814" t="s">
        <v>225</v>
      </c>
      <c r="J5814" t="s">
        <v>783</v>
      </c>
      <c r="K5814" t="s">
        <v>35</v>
      </c>
      <c r="L5814" t="s">
        <v>805</v>
      </c>
      <c r="M5814" t="s">
        <v>228</v>
      </c>
      <c r="N5814" t="s">
        <v>26</v>
      </c>
      <c r="O5814">
        <v>1.22</v>
      </c>
      <c r="P5814" t="s">
        <v>526</v>
      </c>
      <c r="Q5814" s="27">
        <f>O5814*km_per_mile*'Transportation Calcs'!$F$6</f>
        <v>8.9585687544736033E-4</v>
      </c>
      <c r="T5814" t="s">
        <v>527</v>
      </c>
    </row>
    <row r="5815" spans="2:20" hidden="1" x14ac:dyDescent="0.45">
      <c r="B5815" s="29" t="s">
        <v>33</v>
      </c>
      <c r="C5815" s="29" t="s">
        <v>70</v>
      </c>
      <c r="D5815" s="29" t="s">
        <v>55</v>
      </c>
      <c r="F5815" t="s">
        <v>780</v>
      </c>
      <c r="G5815" t="s">
        <v>781</v>
      </c>
      <c r="H5815" t="s">
        <v>2015</v>
      </c>
      <c r="I5815" t="s">
        <v>225</v>
      </c>
      <c r="J5815" t="s">
        <v>783</v>
      </c>
      <c r="K5815" t="s">
        <v>524</v>
      </c>
      <c r="L5815" t="s">
        <v>786</v>
      </c>
      <c r="M5815" t="s">
        <v>228</v>
      </c>
      <c r="N5815" t="s">
        <v>33</v>
      </c>
      <c r="O5815">
        <v>2.5000000000000001E-2</v>
      </c>
      <c r="P5815" t="s">
        <v>526</v>
      </c>
      <c r="Q5815" s="27">
        <f>O5815*km_per_mile*'Transportation Calcs'!$E$6</f>
        <v>1.6009634561545513E-5</v>
      </c>
      <c r="T5815" t="s">
        <v>527</v>
      </c>
    </row>
    <row r="5816" spans="2:20" hidden="1" x14ac:dyDescent="0.45">
      <c r="C5816" s="29" t="s">
        <v>70</v>
      </c>
      <c r="D5816" s="29" t="s">
        <v>55</v>
      </c>
      <c r="F5816" t="s">
        <v>780</v>
      </c>
      <c r="G5816" t="s">
        <v>781</v>
      </c>
      <c r="H5816" t="s">
        <v>2015</v>
      </c>
      <c r="I5816" t="s">
        <v>225</v>
      </c>
      <c r="J5816" t="s">
        <v>783</v>
      </c>
      <c r="K5816" t="s">
        <v>524</v>
      </c>
      <c r="L5816" t="s">
        <v>786</v>
      </c>
      <c r="M5816" t="s">
        <v>228</v>
      </c>
      <c r="N5816" t="s">
        <v>400</v>
      </c>
      <c r="O5816">
        <v>9.0999999999999998E-2</v>
      </c>
      <c r="P5816" t="s">
        <v>526</v>
      </c>
      <c r="Q5816" s="27">
        <f>O5816*km_per_mile*'Transportation Calcs'!$E$6</f>
        <v>5.8275069804025658E-5</v>
      </c>
      <c r="T5816" t="s">
        <v>527</v>
      </c>
    </row>
    <row r="5817" spans="2:20" hidden="1" x14ac:dyDescent="0.45">
      <c r="B5817" s="29" t="s">
        <v>26</v>
      </c>
      <c r="C5817" s="29" t="s">
        <v>70</v>
      </c>
      <c r="D5817" s="29" t="s">
        <v>53</v>
      </c>
      <c r="F5817" t="s">
        <v>780</v>
      </c>
      <c r="G5817" t="s">
        <v>781</v>
      </c>
      <c r="H5817" t="s">
        <v>820</v>
      </c>
      <c r="I5817" t="s">
        <v>225</v>
      </c>
      <c r="J5817" t="s">
        <v>783</v>
      </c>
      <c r="K5817" t="s">
        <v>35</v>
      </c>
      <c r="L5817" t="s">
        <v>821</v>
      </c>
      <c r="M5817" t="s">
        <v>228</v>
      </c>
      <c r="N5817" t="s">
        <v>26</v>
      </c>
      <c r="O5817">
        <v>1.22</v>
      </c>
      <c r="P5817" t="s">
        <v>526</v>
      </c>
      <c r="Q5817" s="27">
        <f>O5817*km_per_mile*'Transportation Calcs'!$F$6</f>
        <v>8.9585687544736033E-4</v>
      </c>
      <c r="T5817" t="s">
        <v>527</v>
      </c>
    </row>
    <row r="5818" spans="2:20" hidden="1" x14ac:dyDescent="0.45">
      <c r="B5818" s="29" t="s">
        <v>26</v>
      </c>
      <c r="C5818" s="29" t="s">
        <v>70</v>
      </c>
      <c r="D5818" s="29" t="s">
        <v>55</v>
      </c>
      <c r="F5818" t="s">
        <v>780</v>
      </c>
      <c r="G5818" t="s">
        <v>781</v>
      </c>
      <c r="H5818" t="s">
        <v>826</v>
      </c>
      <c r="I5818" t="s">
        <v>225</v>
      </c>
      <c r="J5818" t="s">
        <v>783</v>
      </c>
      <c r="K5818" t="s">
        <v>524</v>
      </c>
      <c r="L5818" t="s">
        <v>827</v>
      </c>
      <c r="M5818" t="s">
        <v>228</v>
      </c>
      <c r="N5818" t="s">
        <v>26</v>
      </c>
      <c r="O5818">
        <v>6.4000000000000001E-2</v>
      </c>
      <c r="P5818" t="s">
        <v>526</v>
      </c>
      <c r="Q5818" s="27">
        <f>O5818*km_per_mile*'Transportation Calcs'!$E$6</f>
        <v>4.0984664477556507E-5</v>
      </c>
      <c r="T5818" t="s">
        <v>527</v>
      </c>
    </row>
    <row r="5819" spans="2:20" x14ac:dyDescent="0.45">
      <c r="B5819" s="29" t="s">
        <v>25</v>
      </c>
      <c r="C5819" s="29" t="s">
        <v>64</v>
      </c>
      <c r="D5819" s="29" t="s">
        <v>53</v>
      </c>
      <c r="F5819" t="s">
        <v>828</v>
      </c>
      <c r="G5819" t="s">
        <v>829</v>
      </c>
      <c r="H5819" t="s">
        <v>830</v>
      </c>
      <c r="I5819" t="s">
        <v>225</v>
      </c>
      <c r="J5819" t="s">
        <v>831</v>
      </c>
      <c r="K5819" t="s">
        <v>35</v>
      </c>
      <c r="L5819" t="s">
        <v>832</v>
      </c>
      <c r="M5819" t="s">
        <v>228</v>
      </c>
      <c r="N5819" t="s">
        <v>25</v>
      </c>
      <c r="O5819">
        <v>7.0999999999999994E-2</v>
      </c>
      <c r="P5819" t="s">
        <v>526</v>
      </c>
      <c r="Q5819">
        <f>O5819*km_per_mile*'Transportation Calcs'!$F$7</f>
        <v>6.5213087141544456E-5</v>
      </c>
      <c r="T5819" t="s">
        <v>527</v>
      </c>
    </row>
    <row r="5820" spans="2:20" x14ac:dyDescent="0.45">
      <c r="B5820" s="29" t="s">
        <v>34</v>
      </c>
      <c r="C5820" s="29" t="s">
        <v>64</v>
      </c>
      <c r="D5820" s="29" t="s">
        <v>53</v>
      </c>
      <c r="F5820" t="s">
        <v>828</v>
      </c>
      <c r="G5820" t="s">
        <v>829</v>
      </c>
      <c r="H5820" t="s">
        <v>835</v>
      </c>
      <c r="I5820" t="s">
        <v>225</v>
      </c>
      <c r="J5820" t="s">
        <v>831</v>
      </c>
      <c r="K5820" t="s">
        <v>35</v>
      </c>
      <c r="L5820" t="s">
        <v>836</v>
      </c>
      <c r="M5820" t="s">
        <v>228</v>
      </c>
      <c r="N5820" t="s">
        <v>34</v>
      </c>
      <c r="O5820">
        <v>0.48599999999999999</v>
      </c>
      <c r="P5820" t="s">
        <v>526</v>
      </c>
      <c r="Q5820">
        <f>O5820*km_per_mile*'Transportation Calcs'!$F$7</f>
        <v>4.4638817395479727E-4</v>
      </c>
      <c r="T5820" t="s">
        <v>527</v>
      </c>
    </row>
    <row r="5821" spans="2:20" x14ac:dyDescent="0.45">
      <c r="C5821" s="29" t="s">
        <v>64</v>
      </c>
      <c r="D5821" s="29" t="s">
        <v>53</v>
      </c>
      <c r="F5821" t="s">
        <v>828</v>
      </c>
      <c r="G5821" t="s">
        <v>829</v>
      </c>
      <c r="H5821" t="s">
        <v>833</v>
      </c>
      <c r="I5821" t="s">
        <v>225</v>
      </c>
      <c r="J5821" t="s">
        <v>831</v>
      </c>
      <c r="K5821" t="s">
        <v>35</v>
      </c>
      <c r="L5821" t="s">
        <v>834</v>
      </c>
      <c r="M5821" t="s">
        <v>228</v>
      </c>
      <c r="N5821" t="s">
        <v>400</v>
      </c>
      <c r="O5821">
        <v>2.8999999999999998E-3</v>
      </c>
      <c r="P5821" t="s">
        <v>526</v>
      </c>
      <c r="Q5821">
        <f>O5821*km_per_mile*'Transportation Calcs'!$F$7</f>
        <v>2.6636331367673086E-6</v>
      </c>
      <c r="T5821" t="s">
        <v>527</v>
      </c>
    </row>
    <row r="5822" spans="2:20" x14ac:dyDescent="0.45">
      <c r="B5822" s="29" t="s">
        <v>26</v>
      </c>
      <c r="C5822" s="29" t="s">
        <v>64</v>
      </c>
      <c r="D5822" s="29" t="s">
        <v>53</v>
      </c>
      <c r="F5822" t="s">
        <v>828</v>
      </c>
      <c r="G5822" t="s">
        <v>829</v>
      </c>
      <c r="H5822" t="s">
        <v>2020</v>
      </c>
      <c r="I5822" t="s">
        <v>225</v>
      </c>
      <c r="J5822" t="s">
        <v>831</v>
      </c>
      <c r="K5822" t="s">
        <v>35</v>
      </c>
      <c r="L5822" t="s">
        <v>2021</v>
      </c>
      <c r="M5822" t="s">
        <v>228</v>
      </c>
      <c r="N5822" t="s">
        <v>26</v>
      </c>
      <c r="O5822">
        <v>7.91</v>
      </c>
      <c r="P5822" t="s">
        <v>526</v>
      </c>
      <c r="Q5822">
        <f>O5822*km_per_mile*'Transportation Calcs'!$F$7</f>
        <v>7.2652890040791089E-3</v>
      </c>
      <c r="T5822" t="s">
        <v>527</v>
      </c>
    </row>
    <row r="5823" spans="2:20" x14ac:dyDescent="0.45">
      <c r="B5823" s="29" t="s">
        <v>34</v>
      </c>
      <c r="C5823" s="29" t="s">
        <v>64</v>
      </c>
      <c r="D5823" s="29" t="s">
        <v>53</v>
      </c>
      <c r="F5823" t="s">
        <v>828</v>
      </c>
      <c r="G5823" t="s">
        <v>829</v>
      </c>
      <c r="H5823" t="s">
        <v>837</v>
      </c>
      <c r="I5823" t="s">
        <v>225</v>
      </c>
      <c r="J5823" t="s">
        <v>831</v>
      </c>
      <c r="K5823" t="s">
        <v>35</v>
      </c>
      <c r="L5823" t="s">
        <v>838</v>
      </c>
      <c r="M5823" t="s">
        <v>228</v>
      </c>
      <c r="N5823" t="s">
        <v>34</v>
      </c>
      <c r="O5823">
        <v>0.48599999999999999</v>
      </c>
      <c r="P5823" t="s">
        <v>526</v>
      </c>
      <c r="Q5823">
        <f>O5823*km_per_mile*'Transportation Calcs'!$F$7</f>
        <v>4.4638817395479727E-4</v>
      </c>
      <c r="T5823" t="s">
        <v>527</v>
      </c>
    </row>
    <row r="5824" spans="2:20" x14ac:dyDescent="0.45">
      <c r="B5824" s="29" t="s">
        <v>25</v>
      </c>
      <c r="C5824" s="29" t="s">
        <v>64</v>
      </c>
      <c r="D5824" s="29" t="s">
        <v>53</v>
      </c>
      <c r="F5824" t="s">
        <v>828</v>
      </c>
      <c r="G5824" t="s">
        <v>829</v>
      </c>
      <c r="H5824" t="s">
        <v>2022</v>
      </c>
      <c r="I5824" t="s">
        <v>225</v>
      </c>
      <c r="J5824" t="s">
        <v>831</v>
      </c>
      <c r="K5824" t="s">
        <v>35</v>
      </c>
      <c r="L5824" t="s">
        <v>2023</v>
      </c>
      <c r="M5824" t="s">
        <v>228</v>
      </c>
      <c r="N5824" t="s">
        <v>25</v>
      </c>
      <c r="O5824">
        <v>0.90200000000000002</v>
      </c>
      <c r="P5824" t="s">
        <v>526</v>
      </c>
      <c r="Q5824">
        <f>O5824*km_per_mile*'Transportation Calcs'!$F$7</f>
        <v>8.2848175495314237E-4</v>
      </c>
      <c r="T5824" t="s">
        <v>527</v>
      </c>
    </row>
    <row r="5825" spans="2:20" x14ac:dyDescent="0.45">
      <c r="B5825" s="29" t="s">
        <v>24</v>
      </c>
      <c r="C5825" s="29" t="s">
        <v>64</v>
      </c>
      <c r="D5825" s="29" t="s">
        <v>53</v>
      </c>
      <c r="F5825" t="s">
        <v>828</v>
      </c>
      <c r="G5825" t="s">
        <v>829</v>
      </c>
      <c r="H5825" t="s">
        <v>2022</v>
      </c>
      <c r="I5825" t="s">
        <v>225</v>
      </c>
      <c r="J5825" t="s">
        <v>831</v>
      </c>
      <c r="K5825" t="s">
        <v>35</v>
      </c>
      <c r="L5825" t="s">
        <v>2023</v>
      </c>
      <c r="M5825" t="s">
        <v>228</v>
      </c>
      <c r="N5825" t="s">
        <v>261</v>
      </c>
      <c r="O5825">
        <v>0.20699999999999999</v>
      </c>
      <c r="P5825" t="s">
        <v>526</v>
      </c>
      <c r="Q5825">
        <f>O5825*km_per_mile*'Transportation Calcs'!$F$7</f>
        <v>1.9012829631408031E-4</v>
      </c>
      <c r="T5825" t="s">
        <v>527</v>
      </c>
    </row>
    <row r="5826" spans="2:20" x14ac:dyDescent="0.45">
      <c r="B5826" s="29" t="s">
        <v>26</v>
      </c>
      <c r="C5826" s="29" t="s">
        <v>64</v>
      </c>
      <c r="D5826" s="29" t="s">
        <v>53</v>
      </c>
      <c r="F5826" t="s">
        <v>828</v>
      </c>
      <c r="G5826" t="s">
        <v>829</v>
      </c>
      <c r="H5826" t="s">
        <v>839</v>
      </c>
      <c r="I5826" t="s">
        <v>225</v>
      </c>
      <c r="J5826" t="s">
        <v>831</v>
      </c>
      <c r="K5826" t="s">
        <v>35</v>
      </c>
      <c r="L5826" t="s">
        <v>840</v>
      </c>
      <c r="M5826" t="s">
        <v>228</v>
      </c>
      <c r="N5826" t="s">
        <v>26</v>
      </c>
      <c r="O5826">
        <v>4.3</v>
      </c>
      <c r="P5826" t="s">
        <v>526</v>
      </c>
      <c r="Q5826">
        <f>O5826*km_per_mile*'Transportation Calcs'!$F$7</f>
        <v>3.9495249958963544E-3</v>
      </c>
      <c r="T5826" t="s">
        <v>527</v>
      </c>
    </row>
    <row r="5827" spans="2:20" x14ac:dyDescent="0.45">
      <c r="B5827" s="29" t="s">
        <v>33</v>
      </c>
      <c r="C5827" s="29" t="s">
        <v>64</v>
      </c>
      <c r="D5827" s="29" t="s">
        <v>53</v>
      </c>
      <c r="F5827" t="s">
        <v>828</v>
      </c>
      <c r="G5827" t="s">
        <v>829</v>
      </c>
      <c r="H5827" t="s">
        <v>2024</v>
      </c>
      <c r="I5827" t="s">
        <v>225</v>
      </c>
      <c r="J5827" t="s">
        <v>831</v>
      </c>
      <c r="K5827" t="s">
        <v>35</v>
      </c>
      <c r="L5827" t="s">
        <v>918</v>
      </c>
      <c r="M5827" t="s">
        <v>228</v>
      </c>
      <c r="N5827" t="s">
        <v>33</v>
      </c>
      <c r="O5827">
        <v>1.2E-2</v>
      </c>
      <c r="P5827" t="s">
        <v>526</v>
      </c>
      <c r="Q5827">
        <f>O5827*km_per_mile*'Transportation Calcs'!$F$7</f>
        <v>1.1021930221106107E-5</v>
      </c>
      <c r="T5827" t="s">
        <v>527</v>
      </c>
    </row>
    <row r="5828" spans="2:20" x14ac:dyDescent="0.45">
      <c r="B5828" s="29" t="s">
        <v>25</v>
      </c>
      <c r="C5828" s="29" t="s">
        <v>64</v>
      </c>
      <c r="D5828" s="29" t="s">
        <v>53</v>
      </c>
      <c r="F5828" t="s">
        <v>828</v>
      </c>
      <c r="G5828" t="s">
        <v>829</v>
      </c>
      <c r="H5828" t="s">
        <v>2018</v>
      </c>
      <c r="I5828" t="s">
        <v>225</v>
      </c>
      <c r="J5828" t="s">
        <v>831</v>
      </c>
      <c r="K5828" t="s">
        <v>35</v>
      </c>
      <c r="L5828" t="s">
        <v>2019</v>
      </c>
      <c r="M5828" t="s">
        <v>228</v>
      </c>
      <c r="N5828" t="s">
        <v>25</v>
      </c>
      <c r="O5828">
        <v>7.0999999999999994E-2</v>
      </c>
      <c r="P5828" t="s">
        <v>526</v>
      </c>
      <c r="Q5828">
        <f>O5828*km_per_mile*'Transportation Calcs'!$F$7</f>
        <v>6.5213087141544456E-5</v>
      </c>
      <c r="T5828" t="s">
        <v>527</v>
      </c>
    </row>
    <row r="5829" spans="2:20" x14ac:dyDescent="0.45">
      <c r="B5829" s="29" t="s">
        <v>24</v>
      </c>
      <c r="C5829" s="29" t="s">
        <v>64</v>
      </c>
      <c r="D5829" s="29" t="s">
        <v>53</v>
      </c>
      <c r="F5829" t="s">
        <v>828</v>
      </c>
      <c r="G5829" t="s">
        <v>829</v>
      </c>
      <c r="H5829" t="s">
        <v>2018</v>
      </c>
      <c r="I5829" t="s">
        <v>225</v>
      </c>
      <c r="J5829" t="s">
        <v>831</v>
      </c>
      <c r="K5829" t="s">
        <v>35</v>
      </c>
      <c r="L5829" t="s">
        <v>2019</v>
      </c>
      <c r="M5829" t="s">
        <v>228</v>
      </c>
      <c r="N5829" t="s">
        <v>261</v>
      </c>
      <c r="O5829">
        <v>8.0000000000000002E-3</v>
      </c>
      <c r="P5829" t="s">
        <v>526</v>
      </c>
      <c r="Q5829">
        <f>O5829*km_per_mile*'Transportation Calcs'!$F$7</f>
        <v>7.3479534807374045E-6</v>
      </c>
      <c r="T5829" t="s">
        <v>527</v>
      </c>
    </row>
    <row r="5830" spans="2:20" x14ac:dyDescent="0.45">
      <c r="B5830" s="29" t="s">
        <v>25</v>
      </c>
      <c r="C5830" s="29" t="s">
        <v>64</v>
      </c>
      <c r="D5830" s="29" t="s">
        <v>53</v>
      </c>
      <c r="F5830" t="s">
        <v>828</v>
      </c>
      <c r="G5830" t="s">
        <v>829</v>
      </c>
      <c r="H5830" t="s">
        <v>843</v>
      </c>
      <c r="I5830" t="s">
        <v>225</v>
      </c>
      <c r="J5830" t="s">
        <v>831</v>
      </c>
      <c r="K5830" t="s">
        <v>35</v>
      </c>
      <c r="L5830" t="s">
        <v>844</v>
      </c>
      <c r="M5830" t="s">
        <v>228</v>
      </c>
      <c r="N5830" t="s">
        <v>25</v>
      </c>
      <c r="O5830">
        <v>2.25</v>
      </c>
      <c r="P5830" t="s">
        <v>526</v>
      </c>
      <c r="Q5830">
        <f>O5830*km_per_mile*'Transportation Calcs'!$F$7</f>
        <v>2.0666119164573951E-3</v>
      </c>
      <c r="T5830" t="s">
        <v>527</v>
      </c>
    </row>
    <row r="5831" spans="2:20" x14ac:dyDescent="0.45">
      <c r="B5831" s="29" t="s">
        <v>24</v>
      </c>
      <c r="C5831" s="29" t="s">
        <v>64</v>
      </c>
      <c r="D5831" s="29" t="s">
        <v>53</v>
      </c>
      <c r="F5831" t="s">
        <v>828</v>
      </c>
      <c r="G5831" t="s">
        <v>829</v>
      </c>
      <c r="H5831" t="s">
        <v>845</v>
      </c>
      <c r="I5831" t="s">
        <v>225</v>
      </c>
      <c r="J5831" t="s">
        <v>831</v>
      </c>
      <c r="K5831" t="s">
        <v>35</v>
      </c>
      <c r="L5831" t="s">
        <v>846</v>
      </c>
      <c r="M5831" t="s">
        <v>228</v>
      </c>
      <c r="N5831" t="s">
        <v>261</v>
      </c>
      <c r="O5831">
        <v>0.51</v>
      </c>
      <c r="P5831" t="s">
        <v>526</v>
      </c>
      <c r="Q5831">
        <f>O5831*km_per_mile*'Transportation Calcs'!$F$7</f>
        <v>4.6843203439700956E-4</v>
      </c>
      <c r="T5831" t="s">
        <v>527</v>
      </c>
    </row>
    <row r="5832" spans="2:20" x14ac:dyDescent="0.45">
      <c r="B5832" s="29" t="s">
        <v>34</v>
      </c>
      <c r="C5832" s="29" t="s">
        <v>64</v>
      </c>
      <c r="D5832" s="29" t="s">
        <v>53</v>
      </c>
      <c r="F5832" t="s">
        <v>828</v>
      </c>
      <c r="G5832" t="s">
        <v>829</v>
      </c>
      <c r="H5832" t="s">
        <v>845</v>
      </c>
      <c r="I5832" t="s">
        <v>225</v>
      </c>
      <c r="J5832" t="s">
        <v>831</v>
      </c>
      <c r="K5832" t="s">
        <v>35</v>
      </c>
      <c r="L5832" t="s">
        <v>846</v>
      </c>
      <c r="M5832" t="s">
        <v>228</v>
      </c>
      <c r="N5832" t="s">
        <v>34</v>
      </c>
      <c r="O5832">
        <v>0.48599999999999999</v>
      </c>
      <c r="P5832" t="s">
        <v>526</v>
      </c>
      <c r="Q5832">
        <f>O5832*km_per_mile*'Transportation Calcs'!$F$7</f>
        <v>4.4638817395479727E-4</v>
      </c>
      <c r="T5832" t="s">
        <v>527</v>
      </c>
    </row>
    <row r="5833" spans="2:20" x14ac:dyDescent="0.45">
      <c r="B5833" s="29" t="s">
        <v>26</v>
      </c>
      <c r="C5833" s="29" t="s">
        <v>64</v>
      </c>
      <c r="D5833" s="29" t="s">
        <v>53</v>
      </c>
      <c r="F5833" t="s">
        <v>828</v>
      </c>
      <c r="G5833" t="s">
        <v>829</v>
      </c>
      <c r="H5833" t="s">
        <v>841</v>
      </c>
      <c r="I5833" t="s">
        <v>225</v>
      </c>
      <c r="J5833" t="s">
        <v>831</v>
      </c>
      <c r="K5833" t="s">
        <v>35</v>
      </c>
      <c r="L5833" t="s">
        <v>842</v>
      </c>
      <c r="M5833" t="s">
        <v>228</v>
      </c>
      <c r="N5833" t="s">
        <v>26</v>
      </c>
      <c r="O5833">
        <v>9.36</v>
      </c>
      <c r="P5833" t="s">
        <v>526</v>
      </c>
      <c r="Q5833">
        <f>O5833*km_per_mile*'Transportation Calcs'!$F$7</f>
        <v>8.5971055724627619E-3</v>
      </c>
      <c r="T5833" t="s">
        <v>527</v>
      </c>
    </row>
    <row r="5834" spans="2:20" x14ac:dyDescent="0.45">
      <c r="C5834" s="29" t="s">
        <v>64</v>
      </c>
      <c r="D5834" s="29" t="s">
        <v>53</v>
      </c>
      <c r="F5834" t="s">
        <v>828</v>
      </c>
      <c r="G5834" t="s">
        <v>829</v>
      </c>
      <c r="H5834" t="s">
        <v>841</v>
      </c>
      <c r="I5834" t="s">
        <v>225</v>
      </c>
      <c r="J5834" t="s">
        <v>831</v>
      </c>
      <c r="K5834" t="s">
        <v>35</v>
      </c>
      <c r="L5834" t="s">
        <v>842</v>
      </c>
      <c r="M5834" t="s">
        <v>228</v>
      </c>
      <c r="N5834" t="s">
        <v>400</v>
      </c>
      <c r="O5834">
        <v>2.8999999999999998E-3</v>
      </c>
      <c r="P5834" t="s">
        <v>526</v>
      </c>
      <c r="Q5834">
        <f>O5834*km_per_mile*'Transportation Calcs'!$F$7</f>
        <v>2.6636331367673086E-6</v>
      </c>
      <c r="T5834" t="s">
        <v>527</v>
      </c>
    </row>
    <row r="5835" spans="2:20" x14ac:dyDescent="0.45">
      <c r="B5835" s="29" t="s">
        <v>34</v>
      </c>
      <c r="C5835" s="29" t="s">
        <v>64</v>
      </c>
      <c r="D5835" s="29" t="s">
        <v>55</v>
      </c>
      <c r="F5835" t="s">
        <v>828</v>
      </c>
      <c r="G5835" t="s">
        <v>829</v>
      </c>
      <c r="H5835" t="s">
        <v>750</v>
      </c>
      <c r="I5835" t="s">
        <v>275</v>
      </c>
      <c r="J5835" t="s">
        <v>743</v>
      </c>
      <c r="K5835" t="s">
        <v>751</v>
      </c>
      <c r="M5835" t="s">
        <v>228</v>
      </c>
      <c r="N5835" t="s">
        <v>34</v>
      </c>
      <c r="O5835">
        <v>3.0609999999999999</v>
      </c>
      <c r="P5835" t="s">
        <v>745</v>
      </c>
      <c r="Q5835" s="27">
        <f>O5835*1000/'Transportation Calcs'!$B$39</f>
        <v>7.2720111574006957E-2</v>
      </c>
      <c r="R5835">
        <v>0</v>
      </c>
      <c r="S5835">
        <v>0</v>
      </c>
      <c r="T5835" t="s">
        <v>746</v>
      </c>
    </row>
    <row r="5836" spans="2:20" x14ac:dyDescent="0.45">
      <c r="C5836" s="29" t="s">
        <v>64</v>
      </c>
      <c r="D5836" s="29" t="s">
        <v>53</v>
      </c>
      <c r="F5836" t="s">
        <v>828</v>
      </c>
      <c r="G5836" t="s">
        <v>829</v>
      </c>
      <c r="H5836" t="s">
        <v>2020</v>
      </c>
      <c r="I5836" t="s">
        <v>225</v>
      </c>
      <c r="J5836" t="s">
        <v>831</v>
      </c>
      <c r="K5836" t="s">
        <v>35</v>
      </c>
      <c r="L5836" t="s">
        <v>2021</v>
      </c>
      <c r="M5836" t="s">
        <v>228</v>
      </c>
      <c r="N5836" t="s">
        <v>240</v>
      </c>
      <c r="O5836" s="27">
        <v>1.11E-5</v>
      </c>
      <c r="P5836" t="s">
        <v>526</v>
      </c>
      <c r="Q5836">
        <f>O5836*km_per_mile*'Transportation Calcs'!$F$7</f>
        <v>1.019528545452315E-8</v>
      </c>
      <c r="T5836" t="s">
        <v>527</v>
      </c>
    </row>
    <row r="5837" spans="2:20" x14ac:dyDescent="0.45">
      <c r="B5837" s="29" t="s">
        <v>34</v>
      </c>
      <c r="C5837" s="29" t="s">
        <v>64</v>
      </c>
      <c r="D5837" s="29" t="s">
        <v>53</v>
      </c>
      <c r="F5837" t="s">
        <v>828</v>
      </c>
      <c r="G5837" t="s">
        <v>829</v>
      </c>
      <c r="H5837" t="s">
        <v>2020</v>
      </c>
      <c r="I5837" t="s">
        <v>225</v>
      </c>
      <c r="J5837" t="s">
        <v>831</v>
      </c>
      <c r="K5837" t="s">
        <v>35</v>
      </c>
      <c r="L5837" t="s">
        <v>2021</v>
      </c>
      <c r="M5837" t="s">
        <v>228</v>
      </c>
      <c r="N5837" t="s">
        <v>34</v>
      </c>
      <c r="O5837">
        <v>0.48599999999999999</v>
      </c>
      <c r="P5837" t="s">
        <v>526</v>
      </c>
      <c r="Q5837">
        <f>O5837*km_per_mile*'Transportation Calcs'!$F$7</f>
        <v>4.4638817395479727E-4</v>
      </c>
      <c r="T5837" t="s">
        <v>527</v>
      </c>
    </row>
    <row r="5838" spans="2:20" x14ac:dyDescent="0.45">
      <c r="B5838" s="29" t="s">
        <v>26</v>
      </c>
      <c r="C5838" s="29" t="s">
        <v>64</v>
      </c>
      <c r="D5838" s="29" t="s">
        <v>53</v>
      </c>
      <c r="F5838" t="s">
        <v>828</v>
      </c>
      <c r="G5838" t="s">
        <v>829</v>
      </c>
      <c r="H5838" t="s">
        <v>2025</v>
      </c>
      <c r="I5838" t="s">
        <v>225</v>
      </c>
      <c r="J5838" t="s">
        <v>831</v>
      </c>
      <c r="K5838" t="s">
        <v>35</v>
      </c>
      <c r="L5838" t="s">
        <v>922</v>
      </c>
      <c r="M5838" t="s">
        <v>228</v>
      </c>
      <c r="N5838" t="s">
        <v>26</v>
      </c>
      <c r="O5838">
        <v>6.27</v>
      </c>
      <c r="P5838" t="s">
        <v>526</v>
      </c>
      <c r="Q5838">
        <f>O5838*km_per_mile*'Transportation Calcs'!$F$7</f>
        <v>5.7589585405279399E-3</v>
      </c>
      <c r="T5838" t="s">
        <v>527</v>
      </c>
    </row>
    <row r="5839" spans="2:20" x14ac:dyDescent="0.45">
      <c r="B5839" s="29" t="s">
        <v>34</v>
      </c>
      <c r="C5839" s="29" t="s">
        <v>64</v>
      </c>
      <c r="D5839" s="29" t="s">
        <v>53</v>
      </c>
      <c r="F5839" t="s">
        <v>828</v>
      </c>
      <c r="G5839" t="s">
        <v>829</v>
      </c>
      <c r="H5839" t="s">
        <v>847</v>
      </c>
      <c r="I5839" t="s">
        <v>225</v>
      </c>
      <c r="J5839" t="s">
        <v>831</v>
      </c>
      <c r="K5839" t="s">
        <v>35</v>
      </c>
      <c r="L5839" t="s">
        <v>848</v>
      </c>
      <c r="M5839" t="s">
        <v>228</v>
      </c>
      <c r="N5839" t="s">
        <v>34</v>
      </c>
      <c r="O5839">
        <v>0.48599999999999999</v>
      </c>
      <c r="P5839" t="s">
        <v>526</v>
      </c>
      <c r="Q5839">
        <f>O5839*km_per_mile*'Transportation Calcs'!$F$7</f>
        <v>4.4638817395479727E-4</v>
      </c>
      <c r="T5839" t="s">
        <v>527</v>
      </c>
    </row>
    <row r="5840" spans="2:20" x14ac:dyDescent="0.45">
      <c r="B5840" s="29" t="s">
        <v>24</v>
      </c>
      <c r="C5840" s="29" t="s">
        <v>64</v>
      </c>
      <c r="D5840" s="29" t="s">
        <v>53</v>
      </c>
      <c r="F5840" t="s">
        <v>828</v>
      </c>
      <c r="G5840" t="s">
        <v>829</v>
      </c>
      <c r="H5840" t="s">
        <v>2026</v>
      </c>
      <c r="I5840" t="s">
        <v>225</v>
      </c>
      <c r="J5840" t="s">
        <v>831</v>
      </c>
      <c r="K5840" t="s">
        <v>35</v>
      </c>
      <c r="L5840" t="s">
        <v>954</v>
      </c>
      <c r="M5840" t="s">
        <v>228</v>
      </c>
      <c r="N5840" t="s">
        <v>261</v>
      </c>
      <c r="O5840">
        <v>0.01</v>
      </c>
      <c r="P5840" t="s">
        <v>526</v>
      </c>
      <c r="Q5840">
        <f>O5840*km_per_mile*'Transportation Calcs'!$F$7</f>
        <v>9.1849418509217547E-6</v>
      </c>
      <c r="T5840" t="s">
        <v>527</v>
      </c>
    </row>
    <row r="5841" spans="1:20" x14ac:dyDescent="0.45">
      <c r="B5841" s="29" t="s">
        <v>33</v>
      </c>
      <c r="C5841" s="29" t="s">
        <v>64</v>
      </c>
      <c r="D5841" s="29" t="s">
        <v>53</v>
      </c>
      <c r="F5841" t="s">
        <v>828</v>
      </c>
      <c r="G5841" t="s">
        <v>829</v>
      </c>
      <c r="H5841" t="s">
        <v>2026</v>
      </c>
      <c r="I5841" t="s">
        <v>225</v>
      </c>
      <c r="J5841" t="s">
        <v>831</v>
      </c>
      <c r="K5841" t="s">
        <v>35</v>
      </c>
      <c r="L5841" t="s">
        <v>954</v>
      </c>
      <c r="M5841" t="s">
        <v>228</v>
      </c>
      <c r="N5841" t="s">
        <v>33</v>
      </c>
      <c r="O5841">
        <v>3.4000000000000002E-2</v>
      </c>
      <c r="P5841" t="s">
        <v>526</v>
      </c>
      <c r="Q5841">
        <f>O5841*km_per_mile*'Transportation Calcs'!$F$7</f>
        <v>3.1228802293133973E-5</v>
      </c>
      <c r="T5841" t="s">
        <v>527</v>
      </c>
    </row>
    <row r="5842" spans="1:20" x14ac:dyDescent="0.45">
      <c r="C5842" s="29" t="s">
        <v>64</v>
      </c>
      <c r="D5842" s="29" t="s">
        <v>53</v>
      </c>
      <c r="F5842" t="s">
        <v>828</v>
      </c>
      <c r="G5842" t="s">
        <v>829</v>
      </c>
      <c r="H5842" t="s">
        <v>2026</v>
      </c>
      <c r="I5842" t="s">
        <v>225</v>
      </c>
      <c r="J5842" t="s">
        <v>831</v>
      </c>
      <c r="K5842" t="s">
        <v>35</v>
      </c>
      <c r="L5842" t="s">
        <v>954</v>
      </c>
      <c r="M5842" t="s">
        <v>228</v>
      </c>
      <c r="N5842" t="s">
        <v>400</v>
      </c>
      <c r="O5842">
        <v>1.0999999999999999E-2</v>
      </c>
      <c r="P5842" t="s">
        <v>526</v>
      </c>
      <c r="Q5842">
        <f>O5842*km_per_mile*'Transportation Calcs'!$F$7</f>
        <v>1.0103436036013931E-5</v>
      </c>
      <c r="T5842" t="s">
        <v>527</v>
      </c>
    </row>
    <row r="5843" spans="1:20" x14ac:dyDescent="0.45">
      <c r="B5843" s="29" t="s">
        <v>25</v>
      </c>
      <c r="C5843" s="29" t="s">
        <v>64</v>
      </c>
      <c r="D5843" s="29" t="s">
        <v>53</v>
      </c>
      <c r="F5843" t="s">
        <v>828</v>
      </c>
      <c r="G5843" t="s">
        <v>829</v>
      </c>
      <c r="H5843" t="s">
        <v>849</v>
      </c>
      <c r="I5843" t="s">
        <v>225</v>
      </c>
      <c r="J5843" t="s">
        <v>831</v>
      </c>
      <c r="K5843" t="s">
        <v>35</v>
      </c>
      <c r="L5843" t="s">
        <v>850</v>
      </c>
      <c r="M5843" t="s">
        <v>228</v>
      </c>
      <c r="N5843" t="s">
        <v>25</v>
      </c>
      <c r="O5843">
        <v>0.105</v>
      </c>
      <c r="P5843" t="s">
        <v>526</v>
      </c>
      <c r="Q5843">
        <f>O5843*km_per_mile*'Transportation Calcs'!$F$7</f>
        <v>9.6441889434678436E-5</v>
      </c>
      <c r="T5843" t="s">
        <v>527</v>
      </c>
    </row>
    <row r="5844" spans="1:20" x14ac:dyDescent="0.45">
      <c r="B5844" s="29" t="s">
        <v>34</v>
      </c>
      <c r="C5844" s="29" t="s">
        <v>64</v>
      </c>
      <c r="D5844" s="29" t="s">
        <v>197</v>
      </c>
      <c r="F5844" t="s">
        <v>828</v>
      </c>
      <c r="G5844" t="s">
        <v>829</v>
      </c>
      <c r="H5844" t="s">
        <v>764</v>
      </c>
      <c r="I5844" t="s">
        <v>275</v>
      </c>
      <c r="J5844" t="s">
        <v>743</v>
      </c>
      <c r="K5844" t="s">
        <v>765</v>
      </c>
      <c r="M5844" t="s">
        <v>228</v>
      </c>
      <c r="N5844" t="s">
        <v>34</v>
      </c>
      <c r="O5844">
        <v>3.0169999999999999</v>
      </c>
      <c r="P5844" t="s">
        <v>745</v>
      </c>
      <c r="Q5844" s="27">
        <f>O5844*1000/'Transportation Calcs'!$B$69</f>
        <v>6.287081992143953E-2</v>
      </c>
      <c r="R5844">
        <v>0</v>
      </c>
      <c r="S5844">
        <v>0</v>
      </c>
      <c r="T5844" t="s">
        <v>746</v>
      </c>
    </row>
    <row r="5845" spans="1:20" x14ac:dyDescent="0.45">
      <c r="B5845" s="29" t="s">
        <v>34</v>
      </c>
      <c r="C5845" s="29" t="s">
        <v>64</v>
      </c>
      <c r="D5845" s="29" t="s">
        <v>46</v>
      </c>
      <c r="F5845" t="s">
        <v>828</v>
      </c>
      <c r="G5845" t="s">
        <v>829</v>
      </c>
      <c r="H5845" t="s">
        <v>742</v>
      </c>
      <c r="I5845" t="s">
        <v>275</v>
      </c>
      <c r="J5845" t="s">
        <v>743</v>
      </c>
      <c r="K5845" t="s">
        <v>744</v>
      </c>
      <c r="M5845" t="s">
        <v>228</v>
      </c>
      <c r="N5845" t="s">
        <v>34</v>
      </c>
      <c r="O5845">
        <v>2.75</v>
      </c>
      <c r="P5845" t="s">
        <v>745</v>
      </c>
      <c r="Q5845" s="27">
        <f>O5845*1000/'Transportation Calcs'!$B$33</f>
        <v>5.4023647870244051E-2</v>
      </c>
      <c r="R5845">
        <v>0</v>
      </c>
      <c r="S5845">
        <v>0</v>
      </c>
      <c r="T5845" t="s">
        <v>746</v>
      </c>
    </row>
    <row r="5846" spans="1:20" x14ac:dyDescent="0.45">
      <c r="B5846" s="29" t="s">
        <v>34</v>
      </c>
      <c r="C5846" s="29" t="s">
        <v>64</v>
      </c>
      <c r="D5846" s="29" t="s">
        <v>46</v>
      </c>
      <c r="F5846" t="s">
        <v>828</v>
      </c>
      <c r="G5846" t="s">
        <v>829</v>
      </c>
      <c r="H5846" t="s">
        <v>742</v>
      </c>
      <c r="I5846" t="s">
        <v>275</v>
      </c>
      <c r="J5846" t="s">
        <v>743</v>
      </c>
      <c r="K5846" t="s">
        <v>744</v>
      </c>
      <c r="M5846" t="s">
        <v>228</v>
      </c>
      <c r="N5846" t="s">
        <v>34</v>
      </c>
      <c r="O5846">
        <v>2.75</v>
      </c>
      <c r="P5846" t="s">
        <v>745</v>
      </c>
      <c r="Q5846" s="27">
        <f>O5846*1000/'Transportation Calcs'!$B$33</f>
        <v>5.4023647870244051E-2</v>
      </c>
      <c r="R5846">
        <v>0</v>
      </c>
      <c r="S5846">
        <v>0</v>
      </c>
      <c r="T5846" t="s">
        <v>746</v>
      </c>
    </row>
    <row r="5847" spans="1:20" x14ac:dyDescent="0.45">
      <c r="B5847" s="29" t="s">
        <v>34</v>
      </c>
      <c r="C5847" s="29" t="s">
        <v>64</v>
      </c>
      <c r="D5847" s="29" t="s">
        <v>55</v>
      </c>
      <c r="F5847" t="s">
        <v>828</v>
      </c>
      <c r="G5847" t="s">
        <v>829</v>
      </c>
      <c r="H5847" t="s">
        <v>750</v>
      </c>
      <c r="I5847" t="s">
        <v>275</v>
      </c>
      <c r="J5847" t="s">
        <v>743</v>
      </c>
      <c r="K5847" t="s">
        <v>751</v>
      </c>
      <c r="M5847" t="s">
        <v>228</v>
      </c>
      <c r="N5847" t="s">
        <v>34</v>
      </c>
      <c r="O5847">
        <v>3.0609999999999999</v>
      </c>
      <c r="P5847" t="s">
        <v>745</v>
      </c>
      <c r="Q5847" s="27">
        <f>O5847*1000/'Transportation Calcs'!$B$39</f>
        <v>7.2720111574006957E-2</v>
      </c>
      <c r="R5847">
        <v>0</v>
      </c>
      <c r="S5847">
        <v>0</v>
      </c>
      <c r="T5847" t="s">
        <v>746</v>
      </c>
    </row>
    <row r="5848" spans="1:20" x14ac:dyDescent="0.45">
      <c r="A5848" s="29" t="s">
        <v>3065</v>
      </c>
      <c r="B5848" s="29" t="s">
        <v>34</v>
      </c>
      <c r="C5848" s="29" t="s">
        <v>64</v>
      </c>
      <c r="D5848" s="29" t="s">
        <v>56</v>
      </c>
      <c r="F5848" t="s">
        <v>828</v>
      </c>
      <c r="G5848" t="s">
        <v>829</v>
      </c>
      <c r="H5848" t="s">
        <v>754</v>
      </c>
      <c r="I5848" t="s">
        <v>275</v>
      </c>
      <c r="J5848" t="s">
        <v>743</v>
      </c>
      <c r="K5848" t="s">
        <v>755</v>
      </c>
      <c r="M5848" t="s">
        <v>228</v>
      </c>
      <c r="N5848" t="s">
        <v>34</v>
      </c>
      <c r="O5848">
        <v>2.1040000000000001</v>
      </c>
      <c r="P5848" t="s">
        <v>745</v>
      </c>
      <c r="Q5848" s="27">
        <f>O5848*1000/'Transportation Calcs'!$B$49</f>
        <v>7.1128091598533075E-2</v>
      </c>
      <c r="R5848">
        <v>0</v>
      </c>
      <c r="S5848">
        <v>0</v>
      </c>
      <c r="T5848" t="s">
        <v>746</v>
      </c>
    </row>
    <row r="5849" spans="1:20" x14ac:dyDescent="0.45">
      <c r="B5849" s="29" t="s">
        <v>24</v>
      </c>
      <c r="C5849" s="29" t="s">
        <v>64</v>
      </c>
      <c r="D5849" s="29" t="s">
        <v>55</v>
      </c>
      <c r="F5849" t="s">
        <v>828</v>
      </c>
      <c r="G5849" t="s">
        <v>829</v>
      </c>
      <c r="H5849" t="s">
        <v>851</v>
      </c>
      <c r="I5849" t="s">
        <v>225</v>
      </c>
      <c r="J5849" t="s">
        <v>831</v>
      </c>
      <c r="K5849" t="s">
        <v>524</v>
      </c>
      <c r="L5849" t="s">
        <v>852</v>
      </c>
      <c r="M5849" t="s">
        <v>228</v>
      </c>
      <c r="N5849" t="s">
        <v>261</v>
      </c>
      <c r="O5849">
        <v>5.25</v>
      </c>
      <c r="P5849" t="s">
        <v>526</v>
      </c>
      <c r="Q5849" s="27">
        <f>O5849*km_per_mile*'Transportation Calcs'!$E$7</f>
        <v>6.4171843280176836E-3</v>
      </c>
      <c r="T5849" t="s">
        <v>527</v>
      </c>
    </row>
    <row r="5850" spans="1:20" x14ac:dyDescent="0.45">
      <c r="B5850" s="29" t="s">
        <v>26</v>
      </c>
      <c r="C5850" s="29" t="s">
        <v>64</v>
      </c>
      <c r="D5850" s="29" t="s">
        <v>55</v>
      </c>
      <c r="F5850" t="s">
        <v>828</v>
      </c>
      <c r="G5850" t="s">
        <v>829</v>
      </c>
      <c r="H5850" t="s">
        <v>851</v>
      </c>
      <c r="I5850" t="s">
        <v>225</v>
      </c>
      <c r="J5850" t="s">
        <v>831</v>
      </c>
      <c r="K5850" t="s">
        <v>524</v>
      </c>
      <c r="L5850" t="s">
        <v>852</v>
      </c>
      <c r="M5850" t="s">
        <v>228</v>
      </c>
      <c r="N5850" t="s">
        <v>26</v>
      </c>
      <c r="O5850">
        <v>6.6</v>
      </c>
      <c r="P5850" t="s">
        <v>526</v>
      </c>
      <c r="Q5850" s="27">
        <f>O5850*km_per_mile*'Transportation Calcs'!$E$7</f>
        <v>8.0673174409365157E-3</v>
      </c>
      <c r="T5850" t="s">
        <v>527</v>
      </c>
    </row>
    <row r="5851" spans="1:20" x14ac:dyDescent="0.45">
      <c r="C5851" s="29" t="s">
        <v>64</v>
      </c>
      <c r="D5851" s="29" t="s">
        <v>53</v>
      </c>
      <c r="F5851" t="s">
        <v>828</v>
      </c>
      <c r="G5851" t="s">
        <v>829</v>
      </c>
      <c r="H5851" t="s">
        <v>2406</v>
      </c>
      <c r="I5851" t="s">
        <v>275</v>
      </c>
      <c r="J5851" t="s">
        <v>831</v>
      </c>
      <c r="K5851" t="s">
        <v>35</v>
      </c>
      <c r="M5851" t="s">
        <v>228</v>
      </c>
      <c r="N5851" t="s">
        <v>358</v>
      </c>
      <c r="O5851" s="27">
        <v>3.4400000000000003E-5</v>
      </c>
      <c r="P5851" t="s">
        <v>762</v>
      </c>
      <c r="Q5851" s="27">
        <f>O5851/'Transportation Calcs'!$B$39</f>
        <v>8.1724006473238799E-10</v>
      </c>
      <c r="R5851" s="27">
        <v>3.4400000000000003E-5</v>
      </c>
      <c r="S5851" s="27">
        <v>3.7200000000000003E-5</v>
      </c>
      <c r="T5851" t="s">
        <v>749</v>
      </c>
    </row>
    <row r="5852" spans="1:20" x14ac:dyDescent="0.45">
      <c r="C5852" s="29" t="s">
        <v>64</v>
      </c>
      <c r="D5852" s="29" t="s">
        <v>53</v>
      </c>
      <c r="F5852" t="s">
        <v>828</v>
      </c>
      <c r="G5852" t="s">
        <v>829</v>
      </c>
      <c r="H5852" t="s">
        <v>2407</v>
      </c>
      <c r="I5852" t="s">
        <v>225</v>
      </c>
      <c r="J5852" t="s">
        <v>831</v>
      </c>
      <c r="K5852" t="s">
        <v>35</v>
      </c>
      <c r="L5852" t="s">
        <v>951</v>
      </c>
      <c r="M5852" t="s">
        <v>228</v>
      </c>
      <c r="N5852" t="s">
        <v>400</v>
      </c>
      <c r="O5852">
        <v>2.8999999999999998E-3</v>
      </c>
      <c r="P5852" t="s">
        <v>526</v>
      </c>
      <c r="Q5852">
        <f>O5852*km_per_mile*'Transportation Calcs'!$F$7</f>
        <v>2.6636331367673086E-6</v>
      </c>
      <c r="T5852" t="s">
        <v>527</v>
      </c>
    </row>
    <row r="5853" spans="1:20" x14ac:dyDescent="0.45">
      <c r="A5853" s="29" t="s">
        <v>3065</v>
      </c>
      <c r="B5853" s="29" t="s">
        <v>25</v>
      </c>
      <c r="C5853" s="29" t="s">
        <v>64</v>
      </c>
      <c r="D5853" s="29" t="s">
        <v>46</v>
      </c>
      <c r="F5853" t="s">
        <v>828</v>
      </c>
      <c r="G5853" t="s">
        <v>829</v>
      </c>
      <c r="H5853" t="s">
        <v>2027</v>
      </c>
      <c r="I5853" t="s">
        <v>275</v>
      </c>
      <c r="J5853" t="s">
        <v>831</v>
      </c>
      <c r="K5853" t="s">
        <v>856</v>
      </c>
      <c r="M5853" t="s">
        <v>228</v>
      </c>
      <c r="N5853" t="s">
        <v>25</v>
      </c>
      <c r="O5853">
        <v>5.7</v>
      </c>
      <c r="P5853" t="s">
        <v>762</v>
      </c>
      <c r="Q5853" s="27">
        <f>O5853/'Transportation Calcs'!$B$33</f>
        <v>1.119762883128695E-4</v>
      </c>
      <c r="R5853">
        <v>2.2000000000000002</v>
      </c>
      <c r="S5853">
        <v>15</v>
      </c>
      <c r="T5853" t="s">
        <v>749</v>
      </c>
    </row>
    <row r="5854" spans="1:20" x14ac:dyDescent="0.45">
      <c r="C5854" s="29" t="s">
        <v>64</v>
      </c>
      <c r="D5854" s="29" t="s">
        <v>46</v>
      </c>
      <c r="F5854" t="s">
        <v>828</v>
      </c>
      <c r="G5854" t="s">
        <v>829</v>
      </c>
      <c r="H5854" t="s">
        <v>2408</v>
      </c>
      <c r="I5854" t="s">
        <v>275</v>
      </c>
      <c r="J5854" t="s">
        <v>831</v>
      </c>
      <c r="K5854" t="s">
        <v>856</v>
      </c>
      <c r="M5854" t="s">
        <v>228</v>
      </c>
      <c r="N5854" t="s">
        <v>236</v>
      </c>
      <c r="O5854">
        <v>0.02</v>
      </c>
      <c r="P5854" t="s">
        <v>762</v>
      </c>
      <c r="Q5854" s="27">
        <f>O5854/'Transportation Calcs'!$B$33</f>
        <v>3.9289925723813858E-7</v>
      </c>
      <c r="R5854">
        <v>0.02</v>
      </c>
      <c r="S5854">
        <v>0.01</v>
      </c>
      <c r="T5854" t="s">
        <v>749</v>
      </c>
    </row>
    <row r="5855" spans="1:20" x14ac:dyDescent="0.45">
      <c r="A5855" s="29" t="s">
        <v>3065</v>
      </c>
      <c r="B5855" s="29" t="s">
        <v>34</v>
      </c>
      <c r="C5855" s="29" t="s">
        <v>64</v>
      </c>
      <c r="D5855" s="29" t="s">
        <v>53</v>
      </c>
      <c r="F5855" t="s">
        <v>828</v>
      </c>
      <c r="G5855" t="s">
        <v>829</v>
      </c>
      <c r="H5855" t="s">
        <v>766</v>
      </c>
      <c r="I5855" t="s">
        <v>275</v>
      </c>
      <c r="J5855" t="s">
        <v>743</v>
      </c>
      <c r="K5855" t="s">
        <v>35</v>
      </c>
      <c r="M5855" t="s">
        <v>228</v>
      </c>
      <c r="N5855" t="s">
        <v>34</v>
      </c>
      <c r="O5855">
        <v>3.14</v>
      </c>
      <c r="P5855" t="s">
        <v>745</v>
      </c>
      <c r="Q5855" s="27">
        <f>O5855*1000/'Transportation Calcs'!$B$44</f>
        <v>7.1990470738681492E-2</v>
      </c>
      <c r="R5855">
        <v>0</v>
      </c>
      <c r="S5855">
        <v>0</v>
      </c>
      <c r="T5855" t="s">
        <v>746</v>
      </c>
    </row>
    <row r="5856" spans="1:20" x14ac:dyDescent="0.45">
      <c r="C5856" s="29" t="s">
        <v>64</v>
      </c>
      <c r="D5856" s="29" t="s">
        <v>53</v>
      </c>
      <c r="F5856" t="s">
        <v>828</v>
      </c>
      <c r="G5856" t="s">
        <v>829</v>
      </c>
      <c r="H5856" t="s">
        <v>2406</v>
      </c>
      <c r="I5856" t="s">
        <v>275</v>
      </c>
      <c r="J5856" t="s">
        <v>831</v>
      </c>
      <c r="K5856" t="s">
        <v>35</v>
      </c>
      <c r="M5856" t="s">
        <v>228</v>
      </c>
      <c r="N5856" t="s">
        <v>272</v>
      </c>
      <c r="O5856" s="27">
        <v>7.9000000000000006E-6</v>
      </c>
      <c r="P5856" t="s">
        <v>762</v>
      </c>
      <c r="Q5856" s="27">
        <f>O5856/'Transportation Calcs'!$B$39</f>
        <v>1.8768013114493794E-10</v>
      </c>
      <c r="R5856" s="27">
        <v>8.6000000000000007E-6</v>
      </c>
      <c r="S5856" s="27">
        <v>7.3000000000000004E-6</v>
      </c>
      <c r="T5856" t="s">
        <v>749</v>
      </c>
    </row>
    <row r="5857" spans="2:20" x14ac:dyDescent="0.45">
      <c r="B5857" s="29" t="s">
        <v>34</v>
      </c>
      <c r="C5857" s="29" t="s">
        <v>64</v>
      </c>
      <c r="D5857" s="29" t="s">
        <v>55</v>
      </c>
      <c r="F5857" t="s">
        <v>828</v>
      </c>
      <c r="G5857" t="s">
        <v>829</v>
      </c>
      <c r="H5857" t="s">
        <v>851</v>
      </c>
      <c r="I5857" t="s">
        <v>225</v>
      </c>
      <c r="J5857" t="s">
        <v>831</v>
      </c>
      <c r="K5857" t="s">
        <v>524</v>
      </c>
      <c r="L5857" t="s">
        <v>852</v>
      </c>
      <c r="M5857" t="s">
        <v>228</v>
      </c>
      <c r="N5857" t="s">
        <v>34</v>
      </c>
      <c r="O5857">
        <v>1.99</v>
      </c>
      <c r="P5857" t="s">
        <v>526</v>
      </c>
      <c r="Q5857" s="27">
        <f>O5857*km_per_mile*'Transportation Calcs'!$E$7</f>
        <v>2.4324184405247981E-3</v>
      </c>
      <c r="T5857" t="s">
        <v>527</v>
      </c>
    </row>
    <row r="5858" spans="2:20" x14ac:dyDescent="0.45">
      <c r="B5858" s="29" t="s">
        <v>24</v>
      </c>
      <c r="C5858" s="29" t="s">
        <v>64</v>
      </c>
      <c r="D5858" s="29" t="s">
        <v>53</v>
      </c>
      <c r="F5858" t="s">
        <v>828</v>
      </c>
      <c r="G5858" t="s">
        <v>829</v>
      </c>
      <c r="H5858" t="s">
        <v>860</v>
      </c>
      <c r="I5858" t="s">
        <v>225</v>
      </c>
      <c r="J5858" t="s">
        <v>831</v>
      </c>
      <c r="K5858" t="s">
        <v>35</v>
      </c>
      <c r="L5858" t="s">
        <v>861</v>
      </c>
      <c r="M5858" t="s">
        <v>228</v>
      </c>
      <c r="N5858" t="s">
        <v>261</v>
      </c>
      <c r="O5858">
        <v>5.0000000000000001E-3</v>
      </c>
      <c r="P5858" t="s">
        <v>526</v>
      </c>
      <c r="Q5858">
        <f>O5858*km_per_mile*'Transportation Calcs'!$F$7</f>
        <v>4.5924709254608774E-6</v>
      </c>
      <c r="T5858" t="s">
        <v>527</v>
      </c>
    </row>
    <row r="5859" spans="2:20" x14ac:dyDescent="0.45">
      <c r="C5859" s="29" t="s">
        <v>64</v>
      </c>
      <c r="D5859" s="29" t="s">
        <v>53</v>
      </c>
      <c r="F5859" t="s">
        <v>828</v>
      </c>
      <c r="G5859" t="s">
        <v>829</v>
      </c>
      <c r="H5859" t="s">
        <v>858</v>
      </c>
      <c r="I5859" t="s">
        <v>225</v>
      </c>
      <c r="J5859" t="s">
        <v>831</v>
      </c>
      <c r="K5859" t="s">
        <v>35</v>
      </c>
      <c r="L5859" t="s">
        <v>859</v>
      </c>
      <c r="M5859" t="s">
        <v>228</v>
      </c>
      <c r="N5859" t="s">
        <v>400</v>
      </c>
      <c r="O5859">
        <v>2.8999999999999998E-3</v>
      </c>
      <c r="P5859" t="s">
        <v>526</v>
      </c>
      <c r="Q5859">
        <f>O5859*km_per_mile*'Transportation Calcs'!$F$7</f>
        <v>2.6636331367673086E-6</v>
      </c>
      <c r="T5859" t="s">
        <v>527</v>
      </c>
    </row>
    <row r="5860" spans="2:20" x14ac:dyDescent="0.45">
      <c r="C5860" s="29" t="s">
        <v>64</v>
      </c>
      <c r="D5860" s="29" t="s">
        <v>53</v>
      </c>
      <c r="F5860" t="s">
        <v>828</v>
      </c>
      <c r="G5860" t="s">
        <v>829</v>
      </c>
      <c r="H5860" t="s">
        <v>858</v>
      </c>
      <c r="I5860" t="s">
        <v>225</v>
      </c>
      <c r="J5860" t="s">
        <v>831</v>
      </c>
      <c r="K5860" t="s">
        <v>35</v>
      </c>
      <c r="L5860" t="s">
        <v>859</v>
      </c>
      <c r="M5860" t="s">
        <v>228</v>
      </c>
      <c r="N5860" t="s">
        <v>240</v>
      </c>
      <c r="O5860" s="27">
        <v>5.1699999999999996E-6</v>
      </c>
      <c r="P5860" t="s">
        <v>526</v>
      </c>
      <c r="Q5860">
        <f>O5860*km_per_mile*'Transportation Calcs'!$F$7</f>
        <v>4.7486149369265466E-9</v>
      </c>
      <c r="T5860" t="s">
        <v>527</v>
      </c>
    </row>
    <row r="5861" spans="2:20" x14ac:dyDescent="0.45">
      <c r="B5861" s="29" t="s">
        <v>25</v>
      </c>
      <c r="C5861" s="29" t="s">
        <v>64</v>
      </c>
      <c r="D5861" s="29" t="s">
        <v>53</v>
      </c>
      <c r="F5861" t="s">
        <v>828</v>
      </c>
      <c r="G5861" t="s">
        <v>829</v>
      </c>
      <c r="H5861" t="s">
        <v>864</v>
      </c>
      <c r="I5861" t="s">
        <v>225</v>
      </c>
      <c r="J5861" t="s">
        <v>831</v>
      </c>
      <c r="K5861" t="s">
        <v>35</v>
      </c>
      <c r="L5861" t="s">
        <v>865</v>
      </c>
      <c r="M5861" t="s">
        <v>228</v>
      </c>
      <c r="N5861" t="s">
        <v>25</v>
      </c>
      <c r="O5861">
        <v>4.7E-2</v>
      </c>
      <c r="P5861" t="s">
        <v>526</v>
      </c>
      <c r="Q5861">
        <f>O5861*km_per_mile*'Transportation Calcs'!$F$7</f>
        <v>4.3169226699332252E-5</v>
      </c>
      <c r="T5861" t="s">
        <v>527</v>
      </c>
    </row>
    <row r="5862" spans="2:20" x14ac:dyDescent="0.45">
      <c r="B5862" s="29" t="s">
        <v>34</v>
      </c>
      <c r="C5862" s="29" t="s">
        <v>64</v>
      </c>
      <c r="D5862" s="29" t="s">
        <v>53</v>
      </c>
      <c r="F5862" t="s">
        <v>828</v>
      </c>
      <c r="G5862" t="s">
        <v>829</v>
      </c>
      <c r="H5862" t="s">
        <v>870</v>
      </c>
      <c r="I5862" t="s">
        <v>225</v>
      </c>
      <c r="J5862" t="s">
        <v>831</v>
      </c>
      <c r="K5862" t="s">
        <v>35</v>
      </c>
      <c r="L5862" t="s">
        <v>871</v>
      </c>
      <c r="M5862" t="s">
        <v>228</v>
      </c>
      <c r="N5862" t="s">
        <v>34</v>
      </c>
      <c r="O5862">
        <v>0.48599999999999999</v>
      </c>
      <c r="P5862" t="s">
        <v>526</v>
      </c>
      <c r="Q5862">
        <f>O5862*km_per_mile*'Transportation Calcs'!$F$7</f>
        <v>4.4638817395479727E-4</v>
      </c>
      <c r="T5862" t="s">
        <v>527</v>
      </c>
    </row>
    <row r="5863" spans="2:20" x14ac:dyDescent="0.45">
      <c r="C5863" s="29" t="s">
        <v>64</v>
      </c>
      <c r="D5863" s="29" t="s">
        <v>53</v>
      </c>
      <c r="F5863" t="s">
        <v>828</v>
      </c>
      <c r="G5863" t="s">
        <v>829</v>
      </c>
      <c r="H5863" t="s">
        <v>860</v>
      </c>
      <c r="I5863" t="s">
        <v>225</v>
      </c>
      <c r="J5863" t="s">
        <v>831</v>
      </c>
      <c r="K5863" t="s">
        <v>35</v>
      </c>
      <c r="L5863" t="s">
        <v>861</v>
      </c>
      <c r="M5863" t="s">
        <v>228</v>
      </c>
      <c r="N5863" t="s">
        <v>240</v>
      </c>
      <c r="O5863" s="27">
        <v>5.1699999999999996E-6</v>
      </c>
      <c r="P5863" t="s">
        <v>526</v>
      </c>
      <c r="Q5863">
        <f>O5863*km_per_mile*'Transportation Calcs'!$F$7</f>
        <v>4.7486149369265466E-9</v>
      </c>
      <c r="T5863" t="s">
        <v>527</v>
      </c>
    </row>
    <row r="5864" spans="2:20" x14ac:dyDescent="0.45">
      <c r="B5864" s="29" t="s">
        <v>25</v>
      </c>
      <c r="C5864" s="29" t="s">
        <v>64</v>
      </c>
      <c r="D5864" s="29" t="s">
        <v>53</v>
      </c>
      <c r="F5864" t="s">
        <v>828</v>
      </c>
      <c r="G5864" t="s">
        <v>829</v>
      </c>
      <c r="H5864" t="s">
        <v>862</v>
      </c>
      <c r="I5864" t="s">
        <v>225</v>
      </c>
      <c r="J5864" t="s">
        <v>831</v>
      </c>
      <c r="K5864" t="s">
        <v>35</v>
      </c>
      <c r="L5864" t="s">
        <v>863</v>
      </c>
      <c r="M5864" t="s">
        <v>228</v>
      </c>
      <c r="N5864" t="s">
        <v>25</v>
      </c>
      <c r="O5864">
        <v>2.13</v>
      </c>
      <c r="P5864" t="s">
        <v>526</v>
      </c>
      <c r="Q5864">
        <f>O5864*km_per_mile*'Transportation Calcs'!$F$7</f>
        <v>1.9563926142463339E-3</v>
      </c>
      <c r="T5864" t="s">
        <v>527</v>
      </c>
    </row>
    <row r="5865" spans="2:20" x14ac:dyDescent="0.45">
      <c r="B5865" s="29" t="s">
        <v>26</v>
      </c>
      <c r="C5865" s="29" t="s">
        <v>64</v>
      </c>
      <c r="D5865" s="29" t="s">
        <v>53</v>
      </c>
      <c r="F5865" t="s">
        <v>828</v>
      </c>
      <c r="G5865" t="s">
        <v>829</v>
      </c>
      <c r="H5865" t="s">
        <v>862</v>
      </c>
      <c r="I5865" t="s">
        <v>225</v>
      </c>
      <c r="J5865" t="s">
        <v>831</v>
      </c>
      <c r="K5865" t="s">
        <v>35</v>
      </c>
      <c r="L5865" t="s">
        <v>863</v>
      </c>
      <c r="M5865" t="s">
        <v>228</v>
      </c>
      <c r="N5865" t="s">
        <v>26</v>
      </c>
      <c r="O5865">
        <v>8.92</v>
      </c>
      <c r="P5865" t="s">
        <v>526</v>
      </c>
      <c r="Q5865">
        <f>O5865*km_per_mile*'Transportation Calcs'!$F$7</f>
        <v>8.1929681310222054E-3</v>
      </c>
      <c r="T5865" t="s">
        <v>527</v>
      </c>
    </row>
    <row r="5866" spans="2:20" x14ac:dyDescent="0.45">
      <c r="C5866" s="29" t="s">
        <v>64</v>
      </c>
      <c r="D5866" s="29" t="s">
        <v>53</v>
      </c>
      <c r="F5866" t="s">
        <v>828</v>
      </c>
      <c r="G5866" t="s">
        <v>829</v>
      </c>
      <c r="H5866" t="s">
        <v>862</v>
      </c>
      <c r="I5866" t="s">
        <v>225</v>
      </c>
      <c r="J5866" t="s">
        <v>831</v>
      </c>
      <c r="K5866" t="s">
        <v>35</v>
      </c>
      <c r="L5866" t="s">
        <v>863</v>
      </c>
      <c r="M5866" t="s">
        <v>228</v>
      </c>
      <c r="N5866" t="s">
        <v>400</v>
      </c>
      <c r="O5866">
        <v>2.8999999999999998E-3</v>
      </c>
      <c r="P5866" t="s">
        <v>526</v>
      </c>
      <c r="Q5866">
        <f>O5866*km_per_mile*'Transportation Calcs'!$F$7</f>
        <v>2.6636331367673086E-6</v>
      </c>
      <c r="T5866" t="s">
        <v>527</v>
      </c>
    </row>
    <row r="5867" spans="2:20" x14ac:dyDescent="0.45">
      <c r="B5867" s="29" t="s">
        <v>25</v>
      </c>
      <c r="C5867" s="29" t="s">
        <v>64</v>
      </c>
      <c r="D5867" s="29" t="s">
        <v>53</v>
      </c>
      <c r="F5867" t="s">
        <v>828</v>
      </c>
      <c r="G5867" t="s">
        <v>829</v>
      </c>
      <c r="H5867" t="s">
        <v>2030</v>
      </c>
      <c r="I5867" t="s">
        <v>225</v>
      </c>
      <c r="J5867" t="s">
        <v>831</v>
      </c>
      <c r="K5867" t="s">
        <v>35</v>
      </c>
      <c r="L5867" t="s">
        <v>937</v>
      </c>
      <c r="M5867" t="s">
        <v>228</v>
      </c>
      <c r="N5867" t="s">
        <v>25</v>
      </c>
      <c r="O5867">
        <v>0.65700000000000003</v>
      </c>
      <c r="P5867" t="s">
        <v>526</v>
      </c>
      <c r="Q5867">
        <f>O5867*km_per_mile*'Transportation Calcs'!$F$7</f>
        <v>6.0345067960555928E-4</v>
      </c>
      <c r="T5867" t="s">
        <v>527</v>
      </c>
    </row>
    <row r="5868" spans="2:20" x14ac:dyDescent="0.45">
      <c r="B5868" s="29" t="s">
        <v>26</v>
      </c>
      <c r="C5868" s="29" t="s">
        <v>64</v>
      </c>
      <c r="D5868" s="29" t="s">
        <v>53</v>
      </c>
      <c r="F5868" t="s">
        <v>828</v>
      </c>
      <c r="G5868" t="s">
        <v>829</v>
      </c>
      <c r="H5868" t="s">
        <v>2030</v>
      </c>
      <c r="I5868" t="s">
        <v>225</v>
      </c>
      <c r="J5868" t="s">
        <v>831</v>
      </c>
      <c r="K5868" t="s">
        <v>35</v>
      </c>
      <c r="L5868" t="s">
        <v>937</v>
      </c>
      <c r="M5868" t="s">
        <v>228</v>
      </c>
      <c r="N5868" t="s">
        <v>26</v>
      </c>
      <c r="O5868">
        <v>3.37</v>
      </c>
      <c r="P5868" t="s">
        <v>526</v>
      </c>
      <c r="Q5868">
        <f>O5868*km_per_mile*'Transportation Calcs'!$F$7</f>
        <v>3.095325403760632E-3</v>
      </c>
      <c r="T5868" t="s">
        <v>527</v>
      </c>
    </row>
    <row r="5869" spans="2:20" x14ac:dyDescent="0.45">
      <c r="B5869" s="29" t="s">
        <v>33</v>
      </c>
      <c r="C5869" s="29" t="s">
        <v>64</v>
      </c>
      <c r="D5869" s="29" t="s">
        <v>53</v>
      </c>
      <c r="F5869" t="s">
        <v>828</v>
      </c>
      <c r="G5869" t="s">
        <v>829</v>
      </c>
      <c r="H5869" t="s">
        <v>868</v>
      </c>
      <c r="I5869" t="s">
        <v>225</v>
      </c>
      <c r="J5869" t="s">
        <v>831</v>
      </c>
      <c r="K5869" t="s">
        <v>35</v>
      </c>
      <c r="L5869" t="s">
        <v>869</v>
      </c>
      <c r="M5869" t="s">
        <v>228</v>
      </c>
      <c r="N5869" t="s">
        <v>33</v>
      </c>
      <c r="O5869">
        <v>4.0000000000000001E-3</v>
      </c>
      <c r="P5869" t="s">
        <v>526</v>
      </c>
      <c r="Q5869">
        <f>O5869*km_per_mile*'Transportation Calcs'!$F$7</f>
        <v>3.6739767403687022E-6</v>
      </c>
      <c r="T5869" t="s">
        <v>527</v>
      </c>
    </row>
    <row r="5870" spans="2:20" x14ac:dyDescent="0.45">
      <c r="B5870" s="29" t="s">
        <v>26</v>
      </c>
      <c r="C5870" s="29" t="s">
        <v>64</v>
      </c>
      <c r="D5870" s="29" t="s">
        <v>53</v>
      </c>
      <c r="F5870" t="s">
        <v>828</v>
      </c>
      <c r="G5870" t="s">
        <v>829</v>
      </c>
      <c r="H5870" t="s">
        <v>870</v>
      </c>
      <c r="I5870" t="s">
        <v>225</v>
      </c>
      <c r="J5870" t="s">
        <v>831</v>
      </c>
      <c r="K5870" t="s">
        <v>35</v>
      </c>
      <c r="L5870" t="s">
        <v>871</v>
      </c>
      <c r="M5870" t="s">
        <v>228</v>
      </c>
      <c r="N5870" t="s">
        <v>26</v>
      </c>
      <c r="O5870">
        <v>2.63</v>
      </c>
      <c r="P5870" t="s">
        <v>526</v>
      </c>
      <c r="Q5870">
        <f>O5870*km_per_mile*'Transportation Calcs'!$F$7</f>
        <v>2.4156397067924213E-3</v>
      </c>
      <c r="T5870" t="s">
        <v>527</v>
      </c>
    </row>
    <row r="5871" spans="2:20" x14ac:dyDescent="0.45">
      <c r="B5871" s="29" t="s">
        <v>33</v>
      </c>
      <c r="C5871" s="29" t="s">
        <v>64</v>
      </c>
      <c r="D5871" s="29" t="s">
        <v>53</v>
      </c>
      <c r="F5871" t="s">
        <v>828</v>
      </c>
      <c r="G5871" t="s">
        <v>829</v>
      </c>
      <c r="H5871" t="s">
        <v>870</v>
      </c>
      <c r="I5871" t="s">
        <v>225</v>
      </c>
      <c r="J5871" t="s">
        <v>831</v>
      </c>
      <c r="K5871" t="s">
        <v>35</v>
      </c>
      <c r="L5871" t="s">
        <v>871</v>
      </c>
      <c r="M5871" t="s">
        <v>228</v>
      </c>
      <c r="N5871" t="s">
        <v>33</v>
      </c>
      <c r="O5871">
        <v>3.0000000000000001E-3</v>
      </c>
      <c r="P5871" t="s">
        <v>526</v>
      </c>
      <c r="Q5871">
        <f>O5871*km_per_mile*'Transportation Calcs'!$F$7</f>
        <v>2.7554825552765267E-6</v>
      </c>
      <c r="T5871" t="s">
        <v>527</v>
      </c>
    </row>
    <row r="5872" spans="2:20" x14ac:dyDescent="0.45">
      <c r="C5872" s="29" t="s">
        <v>64</v>
      </c>
      <c r="D5872" s="29" t="s">
        <v>53</v>
      </c>
      <c r="F5872" t="s">
        <v>828</v>
      </c>
      <c r="G5872" t="s">
        <v>829</v>
      </c>
      <c r="H5872" t="s">
        <v>2033</v>
      </c>
      <c r="I5872" t="s">
        <v>225</v>
      </c>
      <c r="J5872" t="s">
        <v>873</v>
      </c>
      <c r="K5872" t="s">
        <v>35</v>
      </c>
      <c r="L5872" t="s">
        <v>880</v>
      </c>
      <c r="M5872" t="s">
        <v>228</v>
      </c>
      <c r="N5872" t="s">
        <v>272</v>
      </c>
      <c r="O5872" s="27">
        <v>1.3999999999999999E-6</v>
      </c>
      <c r="P5872" t="s">
        <v>526</v>
      </c>
      <c r="Q5872">
        <f>O5872*km_per_mile*'Transportation Calcs'!$F$7</f>
        <v>1.2858918591290458E-9</v>
      </c>
      <c r="T5872" t="s">
        <v>527</v>
      </c>
    </row>
    <row r="5873" spans="2:20" x14ac:dyDescent="0.45">
      <c r="C5873" s="29" t="s">
        <v>64</v>
      </c>
      <c r="D5873" s="29" t="s">
        <v>53</v>
      </c>
      <c r="F5873" t="s">
        <v>828</v>
      </c>
      <c r="G5873" t="s">
        <v>829</v>
      </c>
      <c r="H5873" t="s">
        <v>877</v>
      </c>
      <c r="I5873" t="s">
        <v>225</v>
      </c>
      <c r="J5873" t="s">
        <v>873</v>
      </c>
      <c r="K5873" t="s">
        <v>35</v>
      </c>
      <c r="L5873" t="s">
        <v>878</v>
      </c>
      <c r="M5873" t="s">
        <v>228</v>
      </c>
      <c r="N5873" t="s">
        <v>249</v>
      </c>
      <c r="O5873" s="27">
        <v>5.4500000000000003E-6</v>
      </c>
      <c r="P5873" t="s">
        <v>526</v>
      </c>
      <c r="Q5873">
        <f>O5873*km_per_mile*'Transportation Calcs'!$F$7</f>
        <v>5.0057933087523573E-9</v>
      </c>
      <c r="T5873" t="s">
        <v>527</v>
      </c>
    </row>
    <row r="5874" spans="2:20" x14ac:dyDescent="0.45">
      <c r="C5874" s="29" t="s">
        <v>64</v>
      </c>
      <c r="D5874" s="29" t="s">
        <v>53</v>
      </c>
      <c r="F5874" t="s">
        <v>828</v>
      </c>
      <c r="G5874" t="s">
        <v>829</v>
      </c>
      <c r="H5874" t="s">
        <v>2409</v>
      </c>
      <c r="I5874" t="s">
        <v>225</v>
      </c>
      <c r="J5874" t="s">
        <v>873</v>
      </c>
      <c r="K5874" t="s">
        <v>35</v>
      </c>
      <c r="L5874" t="s">
        <v>943</v>
      </c>
      <c r="M5874" t="s">
        <v>228</v>
      </c>
      <c r="N5874" t="s">
        <v>358</v>
      </c>
      <c r="O5874" s="27">
        <v>6.0900000000000001E-6</v>
      </c>
      <c r="P5874" t="s">
        <v>526</v>
      </c>
      <c r="Q5874">
        <f>O5874*km_per_mile*'Transportation Calcs'!$F$7</f>
        <v>5.593629587211349E-9</v>
      </c>
      <c r="T5874" t="s">
        <v>527</v>
      </c>
    </row>
    <row r="5875" spans="2:20" x14ac:dyDescent="0.45">
      <c r="B5875" s="29" t="s">
        <v>43</v>
      </c>
      <c r="C5875" s="29" t="s">
        <v>64</v>
      </c>
      <c r="D5875" s="29" t="s">
        <v>53</v>
      </c>
      <c r="F5875" t="s">
        <v>828</v>
      </c>
      <c r="G5875" t="s">
        <v>829</v>
      </c>
      <c r="H5875" t="s">
        <v>2409</v>
      </c>
      <c r="I5875" t="s">
        <v>225</v>
      </c>
      <c r="J5875" t="s">
        <v>873</v>
      </c>
      <c r="K5875" t="s">
        <v>35</v>
      </c>
      <c r="L5875" t="s">
        <v>943</v>
      </c>
      <c r="M5875" t="s">
        <v>228</v>
      </c>
      <c r="N5875" t="s">
        <v>28</v>
      </c>
      <c r="O5875">
        <v>0.22</v>
      </c>
      <c r="P5875" t="s">
        <v>526</v>
      </c>
      <c r="Q5875" s="27">
        <f>O5875*km_per_mile*'Transportation Calcs'!$F$7</f>
        <v>2.0206872072027864E-4</v>
      </c>
      <c r="T5875" t="s">
        <v>536</v>
      </c>
    </row>
    <row r="5876" spans="2:20" x14ac:dyDescent="0.45">
      <c r="C5876" s="29" t="s">
        <v>64</v>
      </c>
      <c r="D5876" s="29" t="s">
        <v>53</v>
      </c>
      <c r="F5876" t="s">
        <v>828</v>
      </c>
      <c r="G5876" t="s">
        <v>829</v>
      </c>
      <c r="H5876" t="s">
        <v>2031</v>
      </c>
      <c r="I5876" t="s">
        <v>225</v>
      </c>
      <c r="J5876" t="s">
        <v>873</v>
      </c>
      <c r="K5876" t="s">
        <v>35</v>
      </c>
      <c r="L5876" t="s">
        <v>940</v>
      </c>
      <c r="M5876" t="s">
        <v>228</v>
      </c>
      <c r="N5876" t="s">
        <v>358</v>
      </c>
      <c r="O5876" s="27">
        <v>6.0900000000000001E-6</v>
      </c>
      <c r="P5876" t="s">
        <v>526</v>
      </c>
      <c r="Q5876">
        <f>O5876*km_per_mile*'Transportation Calcs'!$F$7</f>
        <v>5.593629587211349E-9</v>
      </c>
      <c r="T5876" t="s">
        <v>527</v>
      </c>
    </row>
    <row r="5877" spans="2:20" x14ac:dyDescent="0.45">
      <c r="C5877" s="29" t="s">
        <v>64</v>
      </c>
      <c r="D5877" s="29" t="s">
        <v>53</v>
      </c>
      <c r="F5877" t="s">
        <v>828</v>
      </c>
      <c r="G5877" t="s">
        <v>829</v>
      </c>
      <c r="H5877" t="s">
        <v>2034</v>
      </c>
      <c r="I5877" t="s">
        <v>225</v>
      </c>
      <c r="J5877" t="s">
        <v>873</v>
      </c>
      <c r="K5877" t="s">
        <v>35</v>
      </c>
      <c r="L5877" t="s">
        <v>896</v>
      </c>
      <c r="M5877" t="s">
        <v>228</v>
      </c>
      <c r="N5877" t="s">
        <v>272</v>
      </c>
      <c r="O5877" s="27">
        <v>1.3999999999999999E-6</v>
      </c>
      <c r="P5877" t="s">
        <v>526</v>
      </c>
      <c r="Q5877">
        <f>O5877*km_per_mile*'Transportation Calcs'!$F$7</f>
        <v>1.2858918591290458E-9</v>
      </c>
      <c r="T5877" t="s">
        <v>527</v>
      </c>
    </row>
    <row r="5878" spans="2:20" x14ac:dyDescent="0.45">
      <c r="C5878" s="29" t="s">
        <v>64</v>
      </c>
      <c r="D5878" s="29" t="s">
        <v>53</v>
      </c>
      <c r="F5878" t="s">
        <v>828</v>
      </c>
      <c r="G5878" t="s">
        <v>829</v>
      </c>
      <c r="H5878" t="s">
        <v>2410</v>
      </c>
      <c r="I5878" t="s">
        <v>689</v>
      </c>
      <c r="J5878" t="s">
        <v>888</v>
      </c>
      <c r="K5878" t="s">
        <v>35</v>
      </c>
      <c r="L5878" t="s">
        <v>2411</v>
      </c>
      <c r="M5878" t="s">
        <v>692</v>
      </c>
      <c r="N5878" t="s">
        <v>698</v>
      </c>
      <c r="O5878">
        <v>101</v>
      </c>
      <c r="P5878" t="s">
        <v>526</v>
      </c>
      <c r="Q5878">
        <f>O5878*km_per_mile*'Transportation Calcs'!$F$7</f>
        <v>9.2767912694309729E-2</v>
      </c>
      <c r="T5878" t="s">
        <v>527</v>
      </c>
    </row>
    <row r="5879" spans="2:20" x14ac:dyDescent="0.45">
      <c r="C5879" s="29" t="s">
        <v>64</v>
      </c>
      <c r="D5879" s="29" t="s">
        <v>53</v>
      </c>
      <c r="F5879" t="s">
        <v>828</v>
      </c>
      <c r="G5879" t="s">
        <v>829</v>
      </c>
      <c r="H5879" t="s">
        <v>2412</v>
      </c>
      <c r="I5879" t="s">
        <v>689</v>
      </c>
      <c r="J5879" t="s">
        <v>888</v>
      </c>
      <c r="K5879" t="s">
        <v>35</v>
      </c>
      <c r="L5879" t="s">
        <v>2413</v>
      </c>
      <c r="M5879" t="s">
        <v>692</v>
      </c>
      <c r="N5879" t="s">
        <v>693</v>
      </c>
      <c r="O5879">
        <v>7.75</v>
      </c>
      <c r="P5879" t="s">
        <v>694</v>
      </c>
      <c r="Q5879"/>
      <c r="T5879" t="s">
        <v>527</v>
      </c>
    </row>
    <row r="5880" spans="2:20" x14ac:dyDescent="0.45">
      <c r="C5880" s="29" t="s">
        <v>64</v>
      </c>
      <c r="D5880" s="29" t="s">
        <v>53</v>
      </c>
      <c r="F5880" t="s">
        <v>828</v>
      </c>
      <c r="G5880" t="s">
        <v>829</v>
      </c>
      <c r="H5880" t="s">
        <v>2032</v>
      </c>
      <c r="I5880" t="s">
        <v>225</v>
      </c>
      <c r="J5880" t="s">
        <v>873</v>
      </c>
      <c r="K5880" t="s">
        <v>35</v>
      </c>
      <c r="L5880" t="s">
        <v>901</v>
      </c>
      <c r="M5880" t="s">
        <v>228</v>
      </c>
      <c r="N5880" t="s">
        <v>249</v>
      </c>
      <c r="O5880" s="27">
        <v>5.4500000000000003E-6</v>
      </c>
      <c r="P5880" t="s">
        <v>526</v>
      </c>
      <c r="Q5880">
        <f>O5880*km_per_mile*'Transportation Calcs'!$F$7</f>
        <v>5.0057933087523573E-9</v>
      </c>
      <c r="T5880" t="s">
        <v>527</v>
      </c>
    </row>
    <row r="5881" spans="2:20" x14ac:dyDescent="0.45">
      <c r="C5881" s="29" t="s">
        <v>64</v>
      </c>
      <c r="D5881" s="29" t="s">
        <v>53</v>
      </c>
      <c r="F5881" t="s">
        <v>828</v>
      </c>
      <c r="G5881" t="s">
        <v>829</v>
      </c>
      <c r="H5881" t="s">
        <v>881</v>
      </c>
      <c r="I5881" t="s">
        <v>225</v>
      </c>
      <c r="J5881" t="s">
        <v>873</v>
      </c>
      <c r="K5881" t="s">
        <v>35</v>
      </c>
      <c r="L5881" t="s">
        <v>882</v>
      </c>
      <c r="M5881" t="s">
        <v>228</v>
      </c>
      <c r="N5881" t="s">
        <v>249</v>
      </c>
      <c r="O5881" s="27">
        <v>5.4500000000000003E-6</v>
      </c>
      <c r="P5881" t="s">
        <v>526</v>
      </c>
      <c r="Q5881">
        <f>O5881*km_per_mile*'Transportation Calcs'!$F$7</f>
        <v>5.0057933087523573E-9</v>
      </c>
      <c r="T5881" t="s">
        <v>527</v>
      </c>
    </row>
    <row r="5882" spans="2:20" x14ac:dyDescent="0.45">
      <c r="B5882" s="29" t="s">
        <v>43</v>
      </c>
      <c r="C5882" s="29" t="s">
        <v>64</v>
      </c>
      <c r="D5882" s="29" t="s">
        <v>53</v>
      </c>
      <c r="F5882" t="s">
        <v>828</v>
      </c>
      <c r="G5882" t="s">
        <v>829</v>
      </c>
      <c r="H5882" t="s">
        <v>2035</v>
      </c>
      <c r="I5882" t="s">
        <v>225</v>
      </c>
      <c r="J5882" t="s">
        <v>873</v>
      </c>
      <c r="K5882" t="s">
        <v>35</v>
      </c>
      <c r="L5882" t="s">
        <v>2036</v>
      </c>
      <c r="M5882" t="s">
        <v>228</v>
      </c>
      <c r="N5882" t="s">
        <v>28</v>
      </c>
      <c r="O5882">
        <v>0.16500000000000001</v>
      </c>
      <c r="P5882" t="s">
        <v>526</v>
      </c>
      <c r="Q5882" s="27">
        <f>O5882*km_per_mile*'Transportation Calcs'!$F$7</f>
        <v>1.5155154054020896E-4</v>
      </c>
      <c r="T5882" t="s">
        <v>536</v>
      </c>
    </row>
    <row r="5883" spans="2:20" x14ac:dyDescent="0.45">
      <c r="C5883" s="29" t="s">
        <v>64</v>
      </c>
      <c r="D5883" s="29" t="s">
        <v>53</v>
      </c>
      <c r="F5883" t="s">
        <v>828</v>
      </c>
      <c r="G5883" t="s">
        <v>829</v>
      </c>
      <c r="H5883" t="s">
        <v>2035</v>
      </c>
      <c r="I5883" t="s">
        <v>225</v>
      </c>
      <c r="J5883" t="s">
        <v>873</v>
      </c>
      <c r="K5883" t="s">
        <v>35</v>
      </c>
      <c r="L5883" t="s">
        <v>2036</v>
      </c>
      <c r="M5883" t="s">
        <v>228</v>
      </c>
      <c r="N5883" t="s">
        <v>358</v>
      </c>
      <c r="O5883" s="27">
        <v>6.0900000000000001E-6</v>
      </c>
      <c r="P5883" t="s">
        <v>526</v>
      </c>
      <c r="Q5883">
        <f>O5883*km_per_mile*'Transportation Calcs'!$F$7</f>
        <v>5.593629587211349E-9</v>
      </c>
      <c r="T5883" t="s">
        <v>527</v>
      </c>
    </row>
    <row r="5884" spans="2:20" x14ac:dyDescent="0.45">
      <c r="C5884" s="29" t="s">
        <v>64</v>
      </c>
      <c r="D5884" s="29" t="s">
        <v>53</v>
      </c>
      <c r="F5884" t="s">
        <v>828</v>
      </c>
      <c r="G5884" t="s">
        <v>829</v>
      </c>
      <c r="H5884" t="s">
        <v>2033</v>
      </c>
      <c r="I5884" t="s">
        <v>225</v>
      </c>
      <c r="J5884" t="s">
        <v>873</v>
      </c>
      <c r="K5884" t="s">
        <v>35</v>
      </c>
      <c r="L5884" t="s">
        <v>880</v>
      </c>
      <c r="M5884" t="s">
        <v>228</v>
      </c>
      <c r="N5884" t="s">
        <v>249</v>
      </c>
      <c r="O5884" s="27">
        <v>5.4500000000000003E-6</v>
      </c>
      <c r="P5884" t="s">
        <v>526</v>
      </c>
      <c r="Q5884">
        <f>O5884*km_per_mile*'Transportation Calcs'!$F$7</f>
        <v>5.0057933087523573E-9</v>
      </c>
      <c r="T5884" t="s">
        <v>527</v>
      </c>
    </row>
    <row r="5885" spans="2:20" x14ac:dyDescent="0.45">
      <c r="B5885" s="29" t="s">
        <v>26</v>
      </c>
      <c r="C5885" s="29" t="s">
        <v>64</v>
      </c>
      <c r="D5885" s="29" t="s">
        <v>53</v>
      </c>
      <c r="F5885" t="s">
        <v>828</v>
      </c>
      <c r="G5885" t="s">
        <v>829</v>
      </c>
      <c r="H5885" t="s">
        <v>2037</v>
      </c>
      <c r="I5885" t="s">
        <v>225</v>
      </c>
      <c r="J5885" t="s">
        <v>873</v>
      </c>
      <c r="K5885" t="s">
        <v>35</v>
      </c>
      <c r="L5885" t="s">
        <v>2036</v>
      </c>
      <c r="M5885" t="s">
        <v>228</v>
      </c>
      <c r="N5885" t="s">
        <v>26</v>
      </c>
      <c r="O5885">
        <v>8.9499999999999993</v>
      </c>
      <c r="P5885" t="s">
        <v>526</v>
      </c>
      <c r="Q5885">
        <f>O5885*km_per_mile*'Transportation Calcs'!$F$7</f>
        <v>8.2205229565749712E-3</v>
      </c>
      <c r="T5885" t="s">
        <v>527</v>
      </c>
    </row>
    <row r="5886" spans="2:20" x14ac:dyDescent="0.45">
      <c r="C5886" s="29" t="s">
        <v>64</v>
      </c>
      <c r="D5886" s="29" t="s">
        <v>46</v>
      </c>
      <c r="F5886" t="s">
        <v>828</v>
      </c>
      <c r="G5886" t="s">
        <v>829</v>
      </c>
      <c r="H5886" t="s">
        <v>2039</v>
      </c>
      <c r="I5886" t="s">
        <v>225</v>
      </c>
      <c r="J5886" t="s">
        <v>873</v>
      </c>
      <c r="K5886" t="s">
        <v>690</v>
      </c>
      <c r="L5886" t="s">
        <v>946</v>
      </c>
      <c r="M5886" t="s">
        <v>228</v>
      </c>
      <c r="N5886" t="s">
        <v>249</v>
      </c>
      <c r="O5886" s="27">
        <v>1E-8</v>
      </c>
      <c r="P5886" t="s">
        <v>526</v>
      </c>
      <c r="Q5886" s="27">
        <f>O5886*km_per_mile*'Transportation Calcs'!$D$7</f>
        <v>1.0787950088024494E-11</v>
      </c>
      <c r="T5886" t="s">
        <v>527</v>
      </c>
    </row>
    <row r="5887" spans="2:20" x14ac:dyDescent="0.45">
      <c r="B5887" s="29" t="s">
        <v>24</v>
      </c>
      <c r="C5887" s="29" t="s">
        <v>64</v>
      </c>
      <c r="D5887" s="29" t="s">
        <v>53</v>
      </c>
      <c r="F5887" t="s">
        <v>828</v>
      </c>
      <c r="G5887" t="s">
        <v>829</v>
      </c>
      <c r="H5887" t="s">
        <v>895</v>
      </c>
      <c r="I5887" t="s">
        <v>225</v>
      </c>
      <c r="J5887" t="s">
        <v>873</v>
      </c>
      <c r="K5887" t="s">
        <v>35</v>
      </c>
      <c r="L5887" t="s">
        <v>896</v>
      </c>
      <c r="M5887" t="s">
        <v>228</v>
      </c>
      <c r="N5887" t="s">
        <v>261</v>
      </c>
      <c r="O5887">
        <v>2.1000000000000001E-2</v>
      </c>
      <c r="P5887" t="s">
        <v>526</v>
      </c>
      <c r="Q5887">
        <f>O5887*km_per_mile*'Transportation Calcs'!$F$7</f>
        <v>1.928837788693569E-5</v>
      </c>
      <c r="T5887" t="s">
        <v>527</v>
      </c>
    </row>
    <row r="5888" spans="2:20" x14ac:dyDescent="0.45">
      <c r="C5888" s="29" t="s">
        <v>64</v>
      </c>
      <c r="D5888" s="29" t="s">
        <v>53</v>
      </c>
      <c r="F5888" t="s">
        <v>828</v>
      </c>
      <c r="G5888" t="s">
        <v>829</v>
      </c>
      <c r="H5888" t="s">
        <v>894</v>
      </c>
      <c r="I5888" t="s">
        <v>225</v>
      </c>
      <c r="J5888" t="s">
        <v>873</v>
      </c>
      <c r="K5888" t="s">
        <v>35</v>
      </c>
      <c r="L5888" t="s">
        <v>893</v>
      </c>
      <c r="M5888" t="s">
        <v>228</v>
      </c>
      <c r="N5888" t="s">
        <v>400</v>
      </c>
      <c r="O5888">
        <v>2.8999999999999998E-3</v>
      </c>
      <c r="P5888" t="s">
        <v>526</v>
      </c>
      <c r="Q5888">
        <f>O5888*km_per_mile*'Transportation Calcs'!$F$7</f>
        <v>2.6636331367673086E-6</v>
      </c>
      <c r="T5888" t="s">
        <v>527</v>
      </c>
    </row>
    <row r="5889" spans="2:20" x14ac:dyDescent="0.45">
      <c r="B5889" s="29" t="s">
        <v>26</v>
      </c>
      <c r="C5889" s="29" t="s">
        <v>64</v>
      </c>
      <c r="D5889" s="29" t="s">
        <v>53</v>
      </c>
      <c r="F5889" t="s">
        <v>828</v>
      </c>
      <c r="G5889" t="s">
        <v>829</v>
      </c>
      <c r="H5889" t="s">
        <v>894</v>
      </c>
      <c r="I5889" t="s">
        <v>225</v>
      </c>
      <c r="J5889" t="s">
        <v>873</v>
      </c>
      <c r="K5889" t="s">
        <v>35</v>
      </c>
      <c r="L5889" t="s">
        <v>893</v>
      </c>
      <c r="M5889" t="s">
        <v>228</v>
      </c>
      <c r="N5889" t="s">
        <v>26</v>
      </c>
      <c r="O5889">
        <v>7.51</v>
      </c>
      <c r="P5889" t="s">
        <v>526</v>
      </c>
      <c r="Q5889">
        <f>O5889*km_per_mile*'Transportation Calcs'!$F$7</f>
        <v>6.8978913300422381E-3</v>
      </c>
      <c r="T5889" t="s">
        <v>527</v>
      </c>
    </row>
    <row r="5890" spans="2:20" x14ac:dyDescent="0.45">
      <c r="C5890" s="29" t="s">
        <v>64</v>
      </c>
      <c r="D5890" s="29" t="s">
        <v>53</v>
      </c>
      <c r="F5890" t="s">
        <v>828</v>
      </c>
      <c r="G5890" t="s">
        <v>829</v>
      </c>
      <c r="H5890" t="s">
        <v>2037</v>
      </c>
      <c r="I5890" t="s">
        <v>225</v>
      </c>
      <c r="J5890" t="s">
        <v>873</v>
      </c>
      <c r="K5890" t="s">
        <v>35</v>
      </c>
      <c r="L5890" t="s">
        <v>2036</v>
      </c>
      <c r="M5890" t="s">
        <v>228</v>
      </c>
      <c r="N5890" t="s">
        <v>240</v>
      </c>
      <c r="O5890" s="27">
        <v>1.2500000000000001E-5</v>
      </c>
      <c r="P5890" t="s">
        <v>526</v>
      </c>
      <c r="Q5890">
        <f>O5890*km_per_mile*'Transportation Calcs'!$F$7</f>
        <v>1.1481177313652196E-8</v>
      </c>
      <c r="T5890" t="s">
        <v>527</v>
      </c>
    </row>
    <row r="5891" spans="2:20" x14ac:dyDescent="0.45">
      <c r="B5891" s="29" t="s">
        <v>34</v>
      </c>
      <c r="C5891" s="29" t="s">
        <v>64</v>
      </c>
      <c r="D5891" s="29" t="s">
        <v>53</v>
      </c>
      <c r="F5891" t="s">
        <v>828</v>
      </c>
      <c r="G5891" t="s">
        <v>829</v>
      </c>
      <c r="H5891" t="s">
        <v>897</v>
      </c>
      <c r="I5891" t="s">
        <v>225</v>
      </c>
      <c r="J5891" t="s">
        <v>873</v>
      </c>
      <c r="K5891" t="s">
        <v>35</v>
      </c>
      <c r="L5891" t="s">
        <v>882</v>
      </c>
      <c r="M5891" t="s">
        <v>228</v>
      </c>
      <c r="N5891" t="s">
        <v>34</v>
      </c>
      <c r="O5891">
        <v>0.63</v>
      </c>
      <c r="P5891" t="s">
        <v>526</v>
      </c>
      <c r="Q5891">
        <f>O5891*km_per_mile*'Transportation Calcs'!$F$7</f>
        <v>5.7865133660807064E-4</v>
      </c>
      <c r="T5891" t="s">
        <v>527</v>
      </c>
    </row>
    <row r="5892" spans="2:20" x14ac:dyDescent="0.45">
      <c r="C5892" s="29" t="s">
        <v>64</v>
      </c>
      <c r="D5892" s="29" t="s">
        <v>53</v>
      </c>
      <c r="F5892" t="s">
        <v>828</v>
      </c>
      <c r="G5892" t="s">
        <v>829</v>
      </c>
      <c r="H5892" t="s">
        <v>2414</v>
      </c>
      <c r="I5892" t="s">
        <v>689</v>
      </c>
      <c r="J5892" t="s">
        <v>888</v>
      </c>
      <c r="K5892" t="s">
        <v>35</v>
      </c>
      <c r="L5892" t="s">
        <v>2415</v>
      </c>
      <c r="M5892" t="s">
        <v>692</v>
      </c>
      <c r="N5892" t="s">
        <v>693</v>
      </c>
      <c r="O5892">
        <v>7.77</v>
      </c>
      <c r="P5892" t="s">
        <v>694</v>
      </c>
      <c r="Q5892"/>
      <c r="T5892" t="s">
        <v>527</v>
      </c>
    </row>
    <row r="5893" spans="2:20" x14ac:dyDescent="0.45">
      <c r="C5893" s="29" t="s">
        <v>64</v>
      </c>
      <c r="D5893" s="29" t="s">
        <v>46</v>
      </c>
      <c r="F5893" t="s">
        <v>828</v>
      </c>
      <c r="G5893" t="s">
        <v>829</v>
      </c>
      <c r="H5893" t="s">
        <v>898</v>
      </c>
      <c r="I5893" t="s">
        <v>225</v>
      </c>
      <c r="J5893" t="s">
        <v>873</v>
      </c>
      <c r="K5893" t="s">
        <v>690</v>
      </c>
      <c r="L5893" t="s">
        <v>899</v>
      </c>
      <c r="M5893" t="s">
        <v>228</v>
      </c>
      <c r="N5893" t="s">
        <v>249</v>
      </c>
      <c r="O5893" s="27">
        <v>8.0000000000000002E-8</v>
      </c>
      <c r="P5893" t="s">
        <v>526</v>
      </c>
      <c r="Q5893" s="27">
        <f>O5893*km_per_mile*'Transportation Calcs'!$D$7</f>
        <v>8.6303600704195954E-11</v>
      </c>
      <c r="T5893" t="s">
        <v>527</v>
      </c>
    </row>
    <row r="5894" spans="2:20" x14ac:dyDescent="0.45">
      <c r="B5894" s="29" t="s">
        <v>43</v>
      </c>
      <c r="C5894" s="29" t="s">
        <v>64</v>
      </c>
      <c r="D5894" s="29" t="s">
        <v>46</v>
      </c>
      <c r="F5894" t="s">
        <v>828</v>
      </c>
      <c r="G5894" t="s">
        <v>829</v>
      </c>
      <c r="H5894" t="s">
        <v>2040</v>
      </c>
      <c r="I5894" t="s">
        <v>225</v>
      </c>
      <c r="J5894" t="s">
        <v>873</v>
      </c>
      <c r="K5894" t="s">
        <v>690</v>
      </c>
      <c r="L5894" t="s">
        <v>959</v>
      </c>
      <c r="M5894" t="s">
        <v>228</v>
      </c>
      <c r="N5894" t="s">
        <v>28</v>
      </c>
      <c r="O5894">
        <v>0.01</v>
      </c>
      <c r="P5894" t="s">
        <v>526</v>
      </c>
      <c r="Q5894" s="27">
        <f>O5894*km_per_mile*'Transportation Calcs'!$D$7</f>
        <v>1.0787950088024493E-5</v>
      </c>
      <c r="T5894" t="s">
        <v>536</v>
      </c>
    </row>
    <row r="5895" spans="2:20" x14ac:dyDescent="0.45">
      <c r="C5895" s="29" t="s">
        <v>64</v>
      </c>
      <c r="D5895" s="29" t="s">
        <v>46</v>
      </c>
      <c r="F5895" t="s">
        <v>828</v>
      </c>
      <c r="G5895" t="s">
        <v>829</v>
      </c>
      <c r="H5895" t="s">
        <v>2416</v>
      </c>
      <c r="I5895" t="s">
        <v>225</v>
      </c>
      <c r="J5895" t="s">
        <v>873</v>
      </c>
      <c r="K5895" t="s">
        <v>690</v>
      </c>
      <c r="L5895" t="s">
        <v>957</v>
      </c>
      <c r="M5895" t="s">
        <v>228</v>
      </c>
      <c r="N5895" t="s">
        <v>249</v>
      </c>
      <c r="P5895" t="s">
        <v>526</v>
      </c>
      <c r="Q5895" s="27">
        <f>O5895*km_per_mile*'Transportation Calcs'!$D$7</f>
        <v>0</v>
      </c>
      <c r="T5895" t="s">
        <v>527</v>
      </c>
    </row>
    <row r="5896" spans="2:20" x14ac:dyDescent="0.45">
      <c r="C5896" s="29" t="s">
        <v>64</v>
      </c>
      <c r="D5896" s="29" t="s">
        <v>46</v>
      </c>
      <c r="F5896" t="s">
        <v>828</v>
      </c>
      <c r="G5896" t="s">
        <v>829</v>
      </c>
      <c r="H5896" t="s">
        <v>2416</v>
      </c>
      <c r="I5896" t="s">
        <v>225</v>
      </c>
      <c r="J5896" t="s">
        <v>873</v>
      </c>
      <c r="K5896" t="s">
        <v>690</v>
      </c>
      <c r="L5896" t="s">
        <v>957</v>
      </c>
      <c r="M5896" t="s">
        <v>228</v>
      </c>
      <c r="N5896" t="s">
        <v>358</v>
      </c>
      <c r="P5896" t="s">
        <v>526</v>
      </c>
      <c r="Q5896" s="27">
        <f>O5896*km_per_mile*'Transportation Calcs'!$D$7</f>
        <v>0</v>
      </c>
      <c r="T5896" t="s">
        <v>527</v>
      </c>
    </row>
    <row r="5897" spans="2:20" x14ac:dyDescent="0.45">
      <c r="B5897" s="29" t="s">
        <v>25</v>
      </c>
      <c r="C5897" s="29" t="s">
        <v>64</v>
      </c>
      <c r="D5897" s="29" t="s">
        <v>53</v>
      </c>
      <c r="F5897" t="s">
        <v>828</v>
      </c>
      <c r="G5897" t="s">
        <v>829</v>
      </c>
      <c r="H5897" t="s">
        <v>900</v>
      </c>
      <c r="I5897" t="s">
        <v>225</v>
      </c>
      <c r="J5897" t="s">
        <v>873</v>
      </c>
      <c r="K5897" t="s">
        <v>35</v>
      </c>
      <c r="L5897" t="s">
        <v>901</v>
      </c>
      <c r="M5897" t="s">
        <v>228</v>
      </c>
      <c r="N5897" t="s">
        <v>25</v>
      </c>
      <c r="O5897">
        <v>0.15</v>
      </c>
      <c r="P5897" t="s">
        <v>526</v>
      </c>
      <c r="Q5897">
        <f>O5897*km_per_mile*'Transportation Calcs'!$F$7</f>
        <v>1.3777412776382633E-4</v>
      </c>
      <c r="T5897" t="s">
        <v>527</v>
      </c>
    </row>
    <row r="5898" spans="2:20" x14ac:dyDescent="0.45">
      <c r="B5898" s="29" t="s">
        <v>26</v>
      </c>
      <c r="C5898" s="29" t="s">
        <v>64</v>
      </c>
      <c r="D5898" s="29" t="s">
        <v>53</v>
      </c>
      <c r="F5898" t="s">
        <v>828</v>
      </c>
      <c r="G5898" t="s">
        <v>829</v>
      </c>
      <c r="H5898" t="s">
        <v>2038</v>
      </c>
      <c r="I5898" t="s">
        <v>225</v>
      </c>
      <c r="J5898" t="s">
        <v>873</v>
      </c>
      <c r="K5898" t="s">
        <v>35</v>
      </c>
      <c r="L5898" t="s">
        <v>891</v>
      </c>
      <c r="M5898" t="s">
        <v>228</v>
      </c>
      <c r="N5898" t="s">
        <v>26</v>
      </c>
      <c r="O5898">
        <v>0.496</v>
      </c>
      <c r="P5898" t="s">
        <v>526</v>
      </c>
      <c r="Q5898">
        <f>O5898*km_per_mile*'Transportation Calcs'!$F$7</f>
        <v>4.5557311580571904E-4</v>
      </c>
      <c r="T5898" t="s">
        <v>527</v>
      </c>
    </row>
    <row r="5899" spans="2:20" x14ac:dyDescent="0.45">
      <c r="B5899" s="29" t="s">
        <v>33</v>
      </c>
      <c r="C5899" s="29" t="s">
        <v>64</v>
      </c>
      <c r="D5899" s="29" t="s">
        <v>53</v>
      </c>
      <c r="F5899" t="s">
        <v>828</v>
      </c>
      <c r="G5899" t="s">
        <v>829</v>
      </c>
      <c r="H5899" t="s">
        <v>2038</v>
      </c>
      <c r="I5899" t="s">
        <v>225</v>
      </c>
      <c r="J5899" t="s">
        <v>873</v>
      </c>
      <c r="K5899" t="s">
        <v>35</v>
      </c>
      <c r="L5899" t="s">
        <v>891</v>
      </c>
      <c r="M5899" t="s">
        <v>228</v>
      </c>
      <c r="N5899" t="s">
        <v>33</v>
      </c>
      <c r="O5899">
        <v>3.3000000000000002E-2</v>
      </c>
      <c r="P5899" t="s">
        <v>526</v>
      </c>
      <c r="Q5899">
        <f>O5899*km_per_mile*'Transportation Calcs'!$F$7</f>
        <v>3.0310308108041792E-5</v>
      </c>
      <c r="T5899" t="s">
        <v>527</v>
      </c>
    </row>
    <row r="5900" spans="2:20" x14ac:dyDescent="0.45">
      <c r="C5900" s="29" t="s">
        <v>64</v>
      </c>
      <c r="D5900" s="29" t="s">
        <v>53</v>
      </c>
      <c r="F5900" t="s">
        <v>828</v>
      </c>
      <c r="G5900" t="s">
        <v>829</v>
      </c>
      <c r="H5900" t="s">
        <v>906</v>
      </c>
      <c r="I5900" t="s">
        <v>225</v>
      </c>
      <c r="J5900" t="s">
        <v>831</v>
      </c>
      <c r="K5900" t="s">
        <v>35</v>
      </c>
      <c r="M5900" t="s">
        <v>228</v>
      </c>
      <c r="N5900" t="s">
        <v>272</v>
      </c>
      <c r="O5900" s="27">
        <v>1.3999999999999999E-6</v>
      </c>
      <c r="P5900" t="s">
        <v>526</v>
      </c>
      <c r="Q5900">
        <f>O5900*km_per_mile*'Transportation Calcs'!$F$7</f>
        <v>1.2858918591290458E-9</v>
      </c>
      <c r="T5900" t="s">
        <v>527</v>
      </c>
    </row>
    <row r="5901" spans="2:20" x14ac:dyDescent="0.45">
      <c r="C5901" s="29" t="s">
        <v>64</v>
      </c>
      <c r="D5901" s="29" t="s">
        <v>53</v>
      </c>
      <c r="F5901" t="s">
        <v>828</v>
      </c>
      <c r="G5901" t="s">
        <v>829</v>
      </c>
      <c r="H5901" t="s">
        <v>903</v>
      </c>
      <c r="I5901" t="s">
        <v>225</v>
      </c>
      <c r="J5901" t="s">
        <v>873</v>
      </c>
      <c r="K5901" t="s">
        <v>35</v>
      </c>
      <c r="M5901" t="s">
        <v>228</v>
      </c>
      <c r="N5901" t="s">
        <v>240</v>
      </c>
      <c r="O5901" s="27">
        <v>1.2799999999999999E-5</v>
      </c>
      <c r="P5901" t="s">
        <v>526</v>
      </c>
      <c r="Q5901">
        <f>O5901*km_per_mile*'Transportation Calcs'!$F$7</f>
        <v>1.1756725569179847E-8</v>
      </c>
      <c r="T5901" t="s">
        <v>527</v>
      </c>
    </row>
    <row r="5902" spans="2:20" x14ac:dyDescent="0.45">
      <c r="B5902" s="29" t="s">
        <v>43</v>
      </c>
      <c r="C5902" s="29" t="s">
        <v>64</v>
      </c>
      <c r="D5902" s="29" t="s">
        <v>53</v>
      </c>
      <c r="F5902" t="s">
        <v>828</v>
      </c>
      <c r="G5902" t="s">
        <v>829</v>
      </c>
      <c r="H5902" t="s">
        <v>905</v>
      </c>
      <c r="I5902" t="s">
        <v>225</v>
      </c>
      <c r="J5902" t="s">
        <v>831</v>
      </c>
      <c r="K5902" t="s">
        <v>35</v>
      </c>
      <c r="M5902" t="s">
        <v>228</v>
      </c>
      <c r="N5902" t="s">
        <v>28</v>
      </c>
      <c r="O5902">
        <v>1.1999999999999999E-3</v>
      </c>
      <c r="P5902" t="s">
        <v>526</v>
      </c>
      <c r="Q5902" s="27">
        <f>O5902*km_per_mile*'Transportation Calcs'!$F$7</f>
        <v>1.1021930221106105E-6</v>
      </c>
      <c r="T5902" t="s">
        <v>527</v>
      </c>
    </row>
    <row r="5903" spans="2:20" x14ac:dyDescent="0.45">
      <c r="C5903" s="29" t="s">
        <v>64</v>
      </c>
      <c r="D5903" s="29" t="s">
        <v>53</v>
      </c>
      <c r="F5903" t="s">
        <v>828</v>
      </c>
      <c r="G5903" t="s">
        <v>829</v>
      </c>
      <c r="H5903" t="s">
        <v>905</v>
      </c>
      <c r="I5903" t="s">
        <v>225</v>
      </c>
      <c r="J5903" t="s">
        <v>831</v>
      </c>
      <c r="K5903" t="s">
        <v>35</v>
      </c>
      <c r="M5903" t="s">
        <v>228</v>
      </c>
      <c r="N5903" t="s">
        <v>272</v>
      </c>
      <c r="O5903" s="27">
        <v>1.3999999999999999E-6</v>
      </c>
      <c r="P5903" t="s">
        <v>526</v>
      </c>
      <c r="Q5903">
        <f>O5903*km_per_mile*'Transportation Calcs'!$F$7</f>
        <v>1.2858918591290458E-9</v>
      </c>
      <c r="T5903" t="s">
        <v>527</v>
      </c>
    </row>
    <row r="5904" spans="2:20" x14ac:dyDescent="0.45">
      <c r="C5904" s="29" t="s">
        <v>64</v>
      </c>
      <c r="D5904" s="29" t="s">
        <v>53</v>
      </c>
      <c r="F5904" t="s">
        <v>828</v>
      </c>
      <c r="G5904" t="s">
        <v>829</v>
      </c>
      <c r="H5904" t="s">
        <v>907</v>
      </c>
      <c r="I5904" t="s">
        <v>225</v>
      </c>
      <c r="J5904" t="s">
        <v>831</v>
      </c>
      <c r="K5904" t="s">
        <v>35</v>
      </c>
      <c r="M5904" t="s">
        <v>228</v>
      </c>
      <c r="N5904" t="s">
        <v>358</v>
      </c>
      <c r="O5904" s="27">
        <v>6.0900000000000001E-6</v>
      </c>
      <c r="P5904" t="s">
        <v>526</v>
      </c>
      <c r="Q5904">
        <f>O5904*km_per_mile*'Transportation Calcs'!$F$7</f>
        <v>5.593629587211349E-9</v>
      </c>
      <c r="T5904" t="s">
        <v>527</v>
      </c>
    </row>
    <row r="5905" spans="2:20" x14ac:dyDescent="0.45">
      <c r="C5905" s="29" t="s">
        <v>64</v>
      </c>
      <c r="D5905" s="29" t="s">
        <v>53</v>
      </c>
      <c r="F5905" t="s">
        <v>828</v>
      </c>
      <c r="G5905" t="s">
        <v>829</v>
      </c>
      <c r="H5905" t="s">
        <v>907</v>
      </c>
      <c r="I5905" t="s">
        <v>225</v>
      </c>
      <c r="J5905" t="s">
        <v>831</v>
      </c>
      <c r="K5905" t="s">
        <v>35</v>
      </c>
      <c r="M5905" t="s">
        <v>228</v>
      </c>
      <c r="N5905" t="s">
        <v>264</v>
      </c>
      <c r="O5905" s="27">
        <v>8.9999999999999996E-7</v>
      </c>
      <c r="P5905" t="s">
        <v>526</v>
      </c>
      <c r="Q5905">
        <f>O5905*km_per_mile*'Transportation Calcs'!$F$7</f>
        <v>8.2664476658295794E-10</v>
      </c>
      <c r="T5905" t="s">
        <v>527</v>
      </c>
    </row>
    <row r="5906" spans="2:20" x14ac:dyDescent="0.45">
      <c r="C5906" s="29" t="s">
        <v>64</v>
      </c>
      <c r="D5906" s="29" t="s">
        <v>53</v>
      </c>
      <c r="F5906" t="s">
        <v>828</v>
      </c>
      <c r="G5906" t="s">
        <v>829</v>
      </c>
      <c r="H5906" t="s">
        <v>2041</v>
      </c>
      <c r="I5906" t="s">
        <v>225</v>
      </c>
      <c r="J5906" t="s">
        <v>873</v>
      </c>
      <c r="K5906" t="s">
        <v>35</v>
      </c>
      <c r="M5906" t="s">
        <v>228</v>
      </c>
      <c r="N5906" t="s">
        <v>249</v>
      </c>
      <c r="O5906" s="27">
        <v>5.4500000000000003E-6</v>
      </c>
      <c r="P5906" t="s">
        <v>526</v>
      </c>
      <c r="Q5906">
        <f>O5906*km_per_mile*'Transportation Calcs'!$F$7</f>
        <v>5.0057933087523573E-9</v>
      </c>
      <c r="T5906" t="s">
        <v>527</v>
      </c>
    </row>
    <row r="5907" spans="2:20" x14ac:dyDescent="0.45">
      <c r="B5907" s="29" t="s">
        <v>34</v>
      </c>
      <c r="C5907" s="29" t="s">
        <v>64</v>
      </c>
      <c r="D5907" s="29" t="s">
        <v>53</v>
      </c>
      <c r="F5907" t="s">
        <v>828</v>
      </c>
      <c r="G5907" t="s">
        <v>829</v>
      </c>
      <c r="H5907" t="s">
        <v>904</v>
      </c>
      <c r="I5907" t="s">
        <v>225</v>
      </c>
      <c r="J5907" t="s">
        <v>873</v>
      </c>
      <c r="K5907" t="s">
        <v>35</v>
      </c>
      <c r="M5907" t="s">
        <v>228</v>
      </c>
      <c r="N5907" t="s">
        <v>34</v>
      </c>
      <c r="O5907">
        <v>0.53</v>
      </c>
      <c r="P5907" t="s">
        <v>526</v>
      </c>
      <c r="Q5907">
        <f>O5907*km_per_mile*'Transportation Calcs'!$F$7</f>
        <v>4.8680191809885305E-4</v>
      </c>
      <c r="T5907" t="s">
        <v>527</v>
      </c>
    </row>
    <row r="5908" spans="2:20" x14ac:dyDescent="0.45">
      <c r="B5908" s="29" t="s">
        <v>34</v>
      </c>
      <c r="C5908" s="29" t="s">
        <v>64</v>
      </c>
      <c r="D5908" s="29" t="s">
        <v>53</v>
      </c>
      <c r="F5908" t="s">
        <v>828</v>
      </c>
      <c r="G5908" t="s">
        <v>829</v>
      </c>
      <c r="H5908" t="s">
        <v>910</v>
      </c>
      <c r="I5908" t="s">
        <v>225</v>
      </c>
      <c r="J5908" t="s">
        <v>873</v>
      </c>
      <c r="K5908" t="s">
        <v>35</v>
      </c>
      <c r="M5908" t="s">
        <v>228</v>
      </c>
      <c r="N5908" t="s">
        <v>34</v>
      </c>
      <c r="O5908">
        <v>0.53</v>
      </c>
      <c r="P5908" t="s">
        <v>526</v>
      </c>
      <c r="Q5908">
        <f>O5908*km_per_mile*'Transportation Calcs'!$F$7</f>
        <v>4.8680191809885305E-4</v>
      </c>
      <c r="T5908" t="s">
        <v>527</v>
      </c>
    </row>
    <row r="5909" spans="2:20" x14ac:dyDescent="0.45">
      <c r="B5909" s="29" t="s">
        <v>26</v>
      </c>
      <c r="C5909" s="29" t="s">
        <v>64</v>
      </c>
      <c r="D5909" s="29" t="s">
        <v>53</v>
      </c>
      <c r="F5909" t="s">
        <v>828</v>
      </c>
      <c r="G5909" t="s">
        <v>829</v>
      </c>
      <c r="H5909" t="s">
        <v>910</v>
      </c>
      <c r="I5909" t="s">
        <v>225</v>
      </c>
      <c r="J5909" t="s">
        <v>873</v>
      </c>
      <c r="K5909" t="s">
        <v>35</v>
      </c>
      <c r="M5909" t="s">
        <v>228</v>
      </c>
      <c r="N5909" t="s">
        <v>26</v>
      </c>
      <c r="O5909">
        <v>0.496</v>
      </c>
      <c r="P5909" t="s">
        <v>526</v>
      </c>
      <c r="Q5909">
        <f>O5909*km_per_mile*'Transportation Calcs'!$F$7</f>
        <v>4.5557311580571904E-4</v>
      </c>
      <c r="T5909" t="s">
        <v>527</v>
      </c>
    </row>
    <row r="5910" spans="2:20" x14ac:dyDescent="0.45">
      <c r="C5910" s="29" t="s">
        <v>64</v>
      </c>
      <c r="D5910" s="29" t="s">
        <v>53</v>
      </c>
      <c r="F5910" t="s">
        <v>828</v>
      </c>
      <c r="G5910" t="s">
        <v>829</v>
      </c>
      <c r="H5910" t="s">
        <v>2417</v>
      </c>
      <c r="I5910" t="s">
        <v>689</v>
      </c>
      <c r="J5910" t="s">
        <v>873</v>
      </c>
      <c r="K5910" t="s">
        <v>35</v>
      </c>
      <c r="L5910" t="s">
        <v>2418</v>
      </c>
      <c r="M5910" t="s">
        <v>692</v>
      </c>
      <c r="N5910" t="s">
        <v>693</v>
      </c>
      <c r="O5910">
        <v>10.55</v>
      </c>
      <c r="P5910" t="s">
        <v>694</v>
      </c>
      <c r="Q5910"/>
      <c r="T5910" t="s">
        <v>527</v>
      </c>
    </row>
    <row r="5911" spans="2:20" x14ac:dyDescent="0.45">
      <c r="C5911" s="29" t="s">
        <v>64</v>
      </c>
      <c r="D5911" s="29" t="s">
        <v>53</v>
      </c>
      <c r="F5911" t="s">
        <v>828</v>
      </c>
      <c r="G5911" t="s">
        <v>829</v>
      </c>
      <c r="H5911" t="s">
        <v>2043</v>
      </c>
      <c r="I5911" t="s">
        <v>689</v>
      </c>
      <c r="J5911" t="s">
        <v>873</v>
      </c>
      <c r="K5911" t="s">
        <v>35</v>
      </c>
      <c r="L5911" t="s">
        <v>2044</v>
      </c>
      <c r="M5911" t="s">
        <v>692</v>
      </c>
      <c r="N5911" t="s">
        <v>693</v>
      </c>
      <c r="O5911">
        <v>11.23</v>
      </c>
      <c r="P5911" t="s">
        <v>694</v>
      </c>
      <c r="Q5911"/>
      <c r="T5911" t="s">
        <v>527</v>
      </c>
    </row>
    <row r="5912" spans="2:20" x14ac:dyDescent="0.45">
      <c r="C5912" s="29" t="s">
        <v>64</v>
      </c>
      <c r="D5912" s="29" t="s">
        <v>46</v>
      </c>
      <c r="F5912" t="s">
        <v>828</v>
      </c>
      <c r="G5912" t="s">
        <v>829</v>
      </c>
      <c r="H5912" t="s">
        <v>2419</v>
      </c>
      <c r="I5912" t="s">
        <v>689</v>
      </c>
      <c r="J5912" t="s">
        <v>873</v>
      </c>
      <c r="K5912" t="s">
        <v>690</v>
      </c>
      <c r="L5912" t="s">
        <v>2420</v>
      </c>
      <c r="M5912" t="s">
        <v>692</v>
      </c>
      <c r="N5912" t="s">
        <v>698</v>
      </c>
      <c r="O5912">
        <v>455</v>
      </c>
      <c r="P5912" t="s">
        <v>526</v>
      </c>
      <c r="Q5912" s="27">
        <f>O5912*km_per_mile*'Transportation Calcs'!$D$7</f>
        <v>0.49085172900511448</v>
      </c>
      <c r="T5912" t="s">
        <v>527</v>
      </c>
    </row>
    <row r="5913" spans="2:20" x14ac:dyDescent="0.45">
      <c r="C5913" s="29" t="s">
        <v>64</v>
      </c>
      <c r="D5913" s="29" t="s">
        <v>46</v>
      </c>
      <c r="F5913" t="s">
        <v>828</v>
      </c>
      <c r="G5913" t="s">
        <v>829</v>
      </c>
      <c r="H5913" t="s">
        <v>2421</v>
      </c>
      <c r="I5913" t="s">
        <v>689</v>
      </c>
      <c r="J5913" t="s">
        <v>873</v>
      </c>
      <c r="K5913" t="s">
        <v>690</v>
      </c>
      <c r="L5913" t="s">
        <v>2422</v>
      </c>
      <c r="M5913" t="s">
        <v>692</v>
      </c>
      <c r="N5913" t="s">
        <v>693</v>
      </c>
      <c r="O5913">
        <v>21.84</v>
      </c>
      <c r="P5913" t="s">
        <v>694</v>
      </c>
      <c r="Q5913"/>
      <c r="T5913" t="s">
        <v>527</v>
      </c>
    </row>
    <row r="5914" spans="2:20" x14ac:dyDescent="0.45">
      <c r="C5914" s="29" t="s">
        <v>64</v>
      </c>
      <c r="D5914" s="29" t="s">
        <v>46</v>
      </c>
      <c r="F5914" t="s">
        <v>828</v>
      </c>
      <c r="G5914" t="s">
        <v>829</v>
      </c>
      <c r="H5914" t="s">
        <v>2421</v>
      </c>
      <c r="I5914" t="s">
        <v>689</v>
      </c>
      <c r="J5914" t="s">
        <v>873</v>
      </c>
      <c r="K5914" t="s">
        <v>690</v>
      </c>
      <c r="L5914" t="s">
        <v>2422</v>
      </c>
      <c r="M5914" t="s">
        <v>692</v>
      </c>
      <c r="N5914" t="s">
        <v>698</v>
      </c>
      <c r="O5914">
        <v>455</v>
      </c>
      <c r="P5914" t="s">
        <v>526</v>
      </c>
      <c r="Q5914" s="27">
        <f>O5914*km_per_mile*'Transportation Calcs'!$D$7</f>
        <v>0.49085172900511448</v>
      </c>
      <c r="T5914" t="s">
        <v>527</v>
      </c>
    </row>
    <row r="5915" spans="2:20" x14ac:dyDescent="0.45">
      <c r="C5915" s="29" t="s">
        <v>64</v>
      </c>
      <c r="D5915" s="29" t="s">
        <v>46</v>
      </c>
      <c r="F5915" t="s">
        <v>828</v>
      </c>
      <c r="G5915" t="s">
        <v>829</v>
      </c>
      <c r="H5915" t="s">
        <v>2423</v>
      </c>
      <c r="I5915" t="s">
        <v>689</v>
      </c>
      <c r="J5915" t="s">
        <v>873</v>
      </c>
      <c r="K5915" t="s">
        <v>690</v>
      </c>
      <c r="L5915" t="s">
        <v>2424</v>
      </c>
      <c r="M5915" t="s">
        <v>692</v>
      </c>
      <c r="N5915" t="s">
        <v>698</v>
      </c>
      <c r="O5915">
        <v>555</v>
      </c>
      <c r="P5915" t="s">
        <v>526</v>
      </c>
      <c r="Q5915" s="27">
        <f>O5915*km_per_mile*'Transportation Calcs'!$D$7</f>
        <v>0.59873122988535943</v>
      </c>
      <c r="T5915" t="s">
        <v>527</v>
      </c>
    </row>
    <row r="5916" spans="2:20" x14ac:dyDescent="0.45">
      <c r="C5916" s="29" t="s">
        <v>64</v>
      </c>
      <c r="D5916" s="29" t="s">
        <v>46</v>
      </c>
      <c r="F5916" t="s">
        <v>828</v>
      </c>
      <c r="G5916" t="s">
        <v>829</v>
      </c>
      <c r="H5916" t="s">
        <v>2423</v>
      </c>
      <c r="I5916" t="s">
        <v>689</v>
      </c>
      <c r="J5916" t="s">
        <v>873</v>
      </c>
      <c r="K5916" t="s">
        <v>690</v>
      </c>
      <c r="L5916" t="s">
        <v>2424</v>
      </c>
      <c r="M5916" t="s">
        <v>692</v>
      </c>
      <c r="N5916" t="s">
        <v>693</v>
      </c>
      <c r="O5916">
        <v>26.64</v>
      </c>
      <c r="P5916" t="s">
        <v>694</v>
      </c>
      <c r="Q5916"/>
      <c r="T5916" t="s">
        <v>527</v>
      </c>
    </row>
    <row r="5917" spans="2:20" x14ac:dyDescent="0.45">
      <c r="C5917" s="29" t="s">
        <v>64</v>
      </c>
      <c r="D5917" s="29" t="s">
        <v>53</v>
      </c>
      <c r="F5917" t="s">
        <v>828</v>
      </c>
      <c r="G5917" t="s">
        <v>829</v>
      </c>
      <c r="H5917" t="s">
        <v>2049</v>
      </c>
      <c r="I5917" t="s">
        <v>225</v>
      </c>
      <c r="J5917" t="s">
        <v>831</v>
      </c>
      <c r="K5917" t="s">
        <v>35</v>
      </c>
      <c r="M5917" t="s">
        <v>228</v>
      </c>
      <c r="N5917" t="s">
        <v>264</v>
      </c>
      <c r="O5917" s="27">
        <v>8.9999999999999996E-7</v>
      </c>
      <c r="P5917" t="s">
        <v>526</v>
      </c>
      <c r="Q5917">
        <f>O5917*km_per_mile*'Transportation Calcs'!$F$7</f>
        <v>8.2664476658295794E-10</v>
      </c>
      <c r="T5917" t="s">
        <v>527</v>
      </c>
    </row>
    <row r="5918" spans="2:20" x14ac:dyDescent="0.45">
      <c r="B5918" s="29" t="s">
        <v>33</v>
      </c>
      <c r="C5918" s="29" t="s">
        <v>64</v>
      </c>
      <c r="D5918" s="29" t="s">
        <v>53</v>
      </c>
      <c r="F5918" t="s">
        <v>828</v>
      </c>
      <c r="G5918" t="s">
        <v>829</v>
      </c>
      <c r="H5918" t="s">
        <v>2050</v>
      </c>
      <c r="I5918" t="s">
        <v>225</v>
      </c>
      <c r="J5918" t="s">
        <v>831</v>
      </c>
      <c r="K5918" t="s">
        <v>35</v>
      </c>
      <c r="M5918" t="s">
        <v>228</v>
      </c>
      <c r="N5918" t="s">
        <v>33</v>
      </c>
      <c r="O5918">
        <v>4.9000000000000002E-2</v>
      </c>
      <c r="P5918" t="s">
        <v>526</v>
      </c>
      <c r="Q5918">
        <f>O5918*km_per_mile*'Transportation Calcs'!$F$7</f>
        <v>4.5006215069516601E-5</v>
      </c>
      <c r="T5918" t="s">
        <v>527</v>
      </c>
    </row>
    <row r="5919" spans="2:20" x14ac:dyDescent="0.45">
      <c r="B5919" s="29" t="s">
        <v>24</v>
      </c>
      <c r="C5919" s="29" t="s">
        <v>64</v>
      </c>
      <c r="D5919" s="29" t="s">
        <v>53</v>
      </c>
      <c r="F5919" t="s">
        <v>828</v>
      </c>
      <c r="G5919" t="s">
        <v>829</v>
      </c>
      <c r="H5919" t="s">
        <v>2050</v>
      </c>
      <c r="I5919" t="s">
        <v>225</v>
      </c>
      <c r="J5919" t="s">
        <v>831</v>
      </c>
      <c r="K5919" t="s">
        <v>35</v>
      </c>
      <c r="M5919" t="s">
        <v>228</v>
      </c>
      <c r="N5919" t="s">
        <v>261</v>
      </c>
      <c r="O5919">
        <v>1.2E-2</v>
      </c>
      <c r="P5919" t="s">
        <v>526</v>
      </c>
      <c r="Q5919">
        <f>O5919*km_per_mile*'Transportation Calcs'!$F$7</f>
        <v>1.1021930221106107E-5</v>
      </c>
      <c r="T5919" t="s">
        <v>527</v>
      </c>
    </row>
    <row r="5920" spans="2:20" x14ac:dyDescent="0.45">
      <c r="B5920" s="29" t="s">
        <v>25</v>
      </c>
      <c r="C5920" s="29" t="s">
        <v>64</v>
      </c>
      <c r="D5920" s="29" t="s">
        <v>53</v>
      </c>
      <c r="F5920" t="s">
        <v>828</v>
      </c>
      <c r="G5920" t="s">
        <v>829</v>
      </c>
      <c r="H5920" t="s">
        <v>2050</v>
      </c>
      <c r="I5920" t="s">
        <v>225</v>
      </c>
      <c r="J5920" t="s">
        <v>831</v>
      </c>
      <c r="K5920" t="s">
        <v>35</v>
      </c>
      <c r="M5920" t="s">
        <v>228</v>
      </c>
      <c r="N5920" t="s">
        <v>25</v>
      </c>
      <c r="O5920">
        <v>0.121</v>
      </c>
      <c r="P5920" t="s">
        <v>526</v>
      </c>
      <c r="Q5920">
        <f>O5920*km_per_mile*'Transportation Calcs'!$F$7</f>
        <v>1.1113779639615325E-4</v>
      </c>
      <c r="T5920" t="s">
        <v>527</v>
      </c>
    </row>
    <row r="5921" spans="2:20" x14ac:dyDescent="0.45">
      <c r="C5921" s="29" t="s">
        <v>64</v>
      </c>
      <c r="D5921" s="29" t="s">
        <v>53</v>
      </c>
      <c r="F5921" t="s">
        <v>828</v>
      </c>
      <c r="G5921" t="s">
        <v>829</v>
      </c>
      <c r="H5921" t="s">
        <v>2052</v>
      </c>
      <c r="I5921" t="s">
        <v>225</v>
      </c>
      <c r="J5921" t="s">
        <v>831</v>
      </c>
      <c r="K5921" t="s">
        <v>35</v>
      </c>
      <c r="M5921" t="s">
        <v>228</v>
      </c>
      <c r="N5921" t="s">
        <v>400</v>
      </c>
      <c r="O5921">
        <v>8.9999999999999993E-3</v>
      </c>
      <c r="P5921" t="s">
        <v>526</v>
      </c>
      <c r="Q5921">
        <f>O5921*km_per_mile*'Transportation Calcs'!$F$7</f>
        <v>8.2664476658295787E-6</v>
      </c>
      <c r="T5921" t="s">
        <v>527</v>
      </c>
    </row>
    <row r="5922" spans="2:20" x14ac:dyDescent="0.45">
      <c r="B5922" s="29" t="s">
        <v>34</v>
      </c>
      <c r="C5922" s="29" t="s">
        <v>64</v>
      </c>
      <c r="D5922" s="29" t="s">
        <v>53</v>
      </c>
      <c r="F5922" t="s">
        <v>828</v>
      </c>
      <c r="G5922" t="s">
        <v>829</v>
      </c>
      <c r="H5922" t="s">
        <v>914</v>
      </c>
      <c r="I5922" t="s">
        <v>225</v>
      </c>
      <c r="J5922" t="s">
        <v>831</v>
      </c>
      <c r="K5922" t="s">
        <v>35</v>
      </c>
      <c r="M5922" t="s">
        <v>228</v>
      </c>
      <c r="N5922" t="s">
        <v>34</v>
      </c>
      <c r="O5922">
        <v>0.48599999999999999</v>
      </c>
      <c r="P5922" t="s">
        <v>526</v>
      </c>
      <c r="Q5922">
        <f>O5922*km_per_mile*'Transportation Calcs'!$F$7</f>
        <v>4.4638817395479727E-4</v>
      </c>
      <c r="T5922" t="s">
        <v>527</v>
      </c>
    </row>
    <row r="5923" spans="2:20" x14ac:dyDescent="0.45">
      <c r="B5923" s="29" t="s">
        <v>24</v>
      </c>
      <c r="C5923" s="29" t="s">
        <v>64</v>
      </c>
      <c r="D5923" s="29" t="s">
        <v>53</v>
      </c>
      <c r="F5923" t="s">
        <v>828</v>
      </c>
      <c r="G5923" t="s">
        <v>829</v>
      </c>
      <c r="H5923" t="s">
        <v>2052</v>
      </c>
      <c r="I5923" t="s">
        <v>225</v>
      </c>
      <c r="J5923" t="s">
        <v>831</v>
      </c>
      <c r="K5923" t="s">
        <v>35</v>
      </c>
      <c r="M5923" t="s">
        <v>228</v>
      </c>
      <c r="N5923" t="s">
        <v>261</v>
      </c>
      <c r="O5923">
        <v>8.0000000000000002E-3</v>
      </c>
      <c r="P5923" t="s">
        <v>526</v>
      </c>
      <c r="Q5923">
        <f>O5923*km_per_mile*'Transportation Calcs'!$F$7</f>
        <v>7.3479534807374045E-6</v>
      </c>
      <c r="T5923" t="s">
        <v>527</v>
      </c>
    </row>
    <row r="5924" spans="2:20" x14ac:dyDescent="0.45">
      <c r="B5924" s="29" t="s">
        <v>24</v>
      </c>
      <c r="C5924" s="29" t="s">
        <v>64</v>
      </c>
      <c r="D5924" s="29" t="s">
        <v>53</v>
      </c>
      <c r="F5924" t="s">
        <v>828</v>
      </c>
      <c r="G5924" t="s">
        <v>829</v>
      </c>
      <c r="H5924" t="s">
        <v>2051</v>
      </c>
      <c r="I5924" t="s">
        <v>225</v>
      </c>
      <c r="J5924" t="s">
        <v>831</v>
      </c>
      <c r="K5924" t="s">
        <v>35</v>
      </c>
      <c r="M5924" t="s">
        <v>228</v>
      </c>
      <c r="N5924" t="s">
        <v>261</v>
      </c>
      <c r="O5924">
        <v>0.01</v>
      </c>
      <c r="P5924" t="s">
        <v>526</v>
      </c>
      <c r="Q5924">
        <f>O5924*km_per_mile*'Transportation Calcs'!$F$7</f>
        <v>9.1849418509217547E-6</v>
      </c>
      <c r="T5924" t="s">
        <v>527</v>
      </c>
    </row>
    <row r="5925" spans="2:20" x14ac:dyDescent="0.45">
      <c r="B5925" s="29" t="s">
        <v>26</v>
      </c>
      <c r="C5925" s="29" t="s">
        <v>64</v>
      </c>
      <c r="D5925" s="29" t="s">
        <v>53</v>
      </c>
      <c r="F5925" t="s">
        <v>828</v>
      </c>
      <c r="G5925" t="s">
        <v>829</v>
      </c>
      <c r="H5925" t="s">
        <v>2051</v>
      </c>
      <c r="I5925" t="s">
        <v>225</v>
      </c>
      <c r="J5925" t="s">
        <v>831</v>
      </c>
      <c r="K5925" t="s">
        <v>35</v>
      </c>
      <c r="M5925" t="s">
        <v>228</v>
      </c>
      <c r="N5925" t="s">
        <v>26</v>
      </c>
      <c r="O5925">
        <v>0.42199999999999999</v>
      </c>
      <c r="P5925" t="s">
        <v>526</v>
      </c>
      <c r="Q5925">
        <f>O5925*km_per_mile*'Transportation Calcs'!$F$7</f>
        <v>3.8760454610889812E-4</v>
      </c>
      <c r="T5925" t="s">
        <v>527</v>
      </c>
    </row>
    <row r="5926" spans="2:20" x14ac:dyDescent="0.45">
      <c r="C5926" s="29" t="s">
        <v>64</v>
      </c>
      <c r="D5926" s="29" t="s">
        <v>53</v>
      </c>
      <c r="F5926" t="s">
        <v>828</v>
      </c>
      <c r="G5926" t="s">
        <v>829</v>
      </c>
      <c r="H5926" t="s">
        <v>935</v>
      </c>
      <c r="I5926" t="s">
        <v>225</v>
      </c>
      <c r="J5926" t="s">
        <v>831</v>
      </c>
      <c r="K5926" t="s">
        <v>35</v>
      </c>
      <c r="L5926" t="s">
        <v>861</v>
      </c>
      <c r="M5926" t="s">
        <v>228</v>
      </c>
      <c r="N5926" t="s">
        <v>264</v>
      </c>
      <c r="O5926" s="27">
        <v>8.9999999999999996E-7</v>
      </c>
      <c r="P5926" t="s">
        <v>526</v>
      </c>
      <c r="Q5926">
        <f>O5926*km_per_mile*'Transportation Calcs'!$F$7</f>
        <v>8.2664476658295794E-10</v>
      </c>
      <c r="T5926" t="s">
        <v>527</v>
      </c>
    </row>
    <row r="5927" spans="2:20" x14ac:dyDescent="0.45">
      <c r="C5927" s="29" t="s">
        <v>64</v>
      </c>
      <c r="D5927" s="29" t="s">
        <v>53</v>
      </c>
      <c r="F5927" t="s">
        <v>828</v>
      </c>
      <c r="G5927" t="s">
        <v>829</v>
      </c>
      <c r="H5927" t="s">
        <v>2053</v>
      </c>
      <c r="I5927" t="s">
        <v>225</v>
      </c>
      <c r="J5927" t="s">
        <v>831</v>
      </c>
      <c r="K5927" t="s">
        <v>35</v>
      </c>
      <c r="L5927" t="s">
        <v>2019</v>
      </c>
      <c r="M5927" t="s">
        <v>228</v>
      </c>
      <c r="N5927" t="s">
        <v>358</v>
      </c>
      <c r="O5927" s="27">
        <v>6.0900000000000001E-6</v>
      </c>
      <c r="P5927" t="s">
        <v>526</v>
      </c>
      <c r="Q5927">
        <f>O5927*km_per_mile*'Transportation Calcs'!$F$7</f>
        <v>5.593629587211349E-9</v>
      </c>
      <c r="T5927" t="s">
        <v>527</v>
      </c>
    </row>
    <row r="5928" spans="2:20" x14ac:dyDescent="0.45">
      <c r="C5928" s="29" t="s">
        <v>64</v>
      </c>
      <c r="D5928" s="29" t="s">
        <v>53</v>
      </c>
      <c r="F5928" t="s">
        <v>828</v>
      </c>
      <c r="G5928" t="s">
        <v>829</v>
      </c>
      <c r="H5928" t="s">
        <v>2425</v>
      </c>
      <c r="I5928" t="s">
        <v>225</v>
      </c>
      <c r="J5928" t="s">
        <v>831</v>
      </c>
      <c r="K5928" t="s">
        <v>35</v>
      </c>
      <c r="L5928" t="s">
        <v>840</v>
      </c>
      <c r="M5928" t="s">
        <v>228</v>
      </c>
      <c r="N5928" t="s">
        <v>264</v>
      </c>
      <c r="O5928" s="27">
        <v>8.9999999999999996E-7</v>
      </c>
      <c r="P5928" t="s">
        <v>526</v>
      </c>
      <c r="Q5928">
        <f>O5928*km_per_mile*'Transportation Calcs'!$F$7</f>
        <v>8.2664476658295794E-10</v>
      </c>
      <c r="T5928" t="s">
        <v>527</v>
      </c>
    </row>
    <row r="5929" spans="2:20" x14ac:dyDescent="0.45">
      <c r="C5929" s="29" t="s">
        <v>64</v>
      </c>
      <c r="D5929" s="29" t="s">
        <v>53</v>
      </c>
      <c r="F5929" t="s">
        <v>828</v>
      </c>
      <c r="G5929" t="s">
        <v>829</v>
      </c>
      <c r="H5929" t="s">
        <v>2425</v>
      </c>
      <c r="I5929" t="s">
        <v>225</v>
      </c>
      <c r="J5929" t="s">
        <v>831</v>
      </c>
      <c r="K5929" t="s">
        <v>35</v>
      </c>
      <c r="L5929" t="s">
        <v>840</v>
      </c>
      <c r="M5929" t="s">
        <v>228</v>
      </c>
      <c r="N5929" t="s">
        <v>272</v>
      </c>
      <c r="O5929" s="27">
        <v>1.3999999999999999E-6</v>
      </c>
      <c r="P5929" t="s">
        <v>526</v>
      </c>
      <c r="Q5929">
        <f>O5929*km_per_mile*'Transportation Calcs'!$F$7</f>
        <v>1.2858918591290458E-9</v>
      </c>
      <c r="T5929" t="s">
        <v>527</v>
      </c>
    </row>
    <row r="5930" spans="2:20" x14ac:dyDescent="0.45">
      <c r="C5930" s="29" t="s">
        <v>64</v>
      </c>
      <c r="D5930" s="29" t="s">
        <v>53</v>
      </c>
      <c r="F5930" t="s">
        <v>828</v>
      </c>
      <c r="G5930" t="s">
        <v>829</v>
      </c>
      <c r="H5930" t="s">
        <v>2053</v>
      </c>
      <c r="I5930" t="s">
        <v>225</v>
      </c>
      <c r="J5930" t="s">
        <v>831</v>
      </c>
      <c r="K5930" t="s">
        <v>35</v>
      </c>
      <c r="L5930" t="s">
        <v>2019</v>
      </c>
      <c r="M5930" t="s">
        <v>228</v>
      </c>
      <c r="N5930" t="s">
        <v>264</v>
      </c>
      <c r="O5930" s="27">
        <v>8.9999999999999996E-7</v>
      </c>
      <c r="P5930" t="s">
        <v>526</v>
      </c>
      <c r="Q5930">
        <f>O5930*km_per_mile*'Transportation Calcs'!$F$7</f>
        <v>8.2664476658295794E-10</v>
      </c>
      <c r="T5930" t="s">
        <v>527</v>
      </c>
    </row>
    <row r="5931" spans="2:20" x14ac:dyDescent="0.45">
      <c r="C5931" s="29" t="s">
        <v>64</v>
      </c>
      <c r="D5931" s="29" t="s">
        <v>53</v>
      </c>
      <c r="F5931" t="s">
        <v>828</v>
      </c>
      <c r="G5931" t="s">
        <v>829</v>
      </c>
      <c r="H5931" t="s">
        <v>926</v>
      </c>
      <c r="I5931" t="s">
        <v>225</v>
      </c>
      <c r="J5931" t="s">
        <v>831</v>
      </c>
      <c r="K5931" t="s">
        <v>35</v>
      </c>
      <c r="L5931" t="s">
        <v>863</v>
      </c>
      <c r="M5931" t="s">
        <v>228</v>
      </c>
      <c r="N5931" t="s">
        <v>264</v>
      </c>
      <c r="O5931" s="27">
        <v>8.9999999999999996E-7</v>
      </c>
      <c r="P5931" t="s">
        <v>526</v>
      </c>
      <c r="Q5931">
        <f>O5931*km_per_mile*'Transportation Calcs'!$F$7</f>
        <v>8.2664476658295794E-10</v>
      </c>
      <c r="T5931" t="s">
        <v>527</v>
      </c>
    </row>
    <row r="5932" spans="2:20" x14ac:dyDescent="0.45">
      <c r="C5932" s="29" t="s">
        <v>64</v>
      </c>
      <c r="D5932" s="29" t="s">
        <v>53</v>
      </c>
      <c r="F5932" t="s">
        <v>828</v>
      </c>
      <c r="G5932" t="s">
        <v>829</v>
      </c>
      <c r="H5932" t="s">
        <v>919</v>
      </c>
      <c r="I5932" t="s">
        <v>225</v>
      </c>
      <c r="J5932" t="s">
        <v>831</v>
      </c>
      <c r="K5932" t="s">
        <v>35</v>
      </c>
      <c r="L5932" t="s">
        <v>838</v>
      </c>
      <c r="M5932" t="s">
        <v>228</v>
      </c>
      <c r="N5932" t="s">
        <v>249</v>
      </c>
      <c r="O5932" s="27">
        <v>5.4500000000000003E-6</v>
      </c>
      <c r="P5932" t="s">
        <v>526</v>
      </c>
      <c r="Q5932">
        <f>O5932*km_per_mile*'Transportation Calcs'!$F$7</f>
        <v>5.0057933087523573E-9</v>
      </c>
      <c r="T5932" t="s">
        <v>527</v>
      </c>
    </row>
    <row r="5933" spans="2:20" x14ac:dyDescent="0.45">
      <c r="C5933" s="29" t="s">
        <v>64</v>
      </c>
      <c r="D5933" s="29" t="s">
        <v>53</v>
      </c>
      <c r="F5933" t="s">
        <v>828</v>
      </c>
      <c r="G5933" t="s">
        <v>829</v>
      </c>
      <c r="H5933" t="s">
        <v>919</v>
      </c>
      <c r="I5933" t="s">
        <v>225</v>
      </c>
      <c r="J5933" t="s">
        <v>831</v>
      </c>
      <c r="K5933" t="s">
        <v>35</v>
      </c>
      <c r="L5933" t="s">
        <v>838</v>
      </c>
      <c r="M5933" t="s">
        <v>228</v>
      </c>
      <c r="N5933" t="s">
        <v>264</v>
      </c>
      <c r="O5933" s="27">
        <v>8.9999999999999996E-7</v>
      </c>
      <c r="P5933" t="s">
        <v>526</v>
      </c>
      <c r="Q5933">
        <f>O5933*km_per_mile*'Transportation Calcs'!$F$7</f>
        <v>8.2664476658295794E-10</v>
      </c>
      <c r="T5933" t="s">
        <v>527</v>
      </c>
    </row>
    <row r="5934" spans="2:20" x14ac:dyDescent="0.45">
      <c r="C5934" s="29" t="s">
        <v>64</v>
      </c>
      <c r="D5934" s="29" t="s">
        <v>53</v>
      </c>
      <c r="F5934" t="s">
        <v>828</v>
      </c>
      <c r="G5934" t="s">
        <v>829</v>
      </c>
      <c r="H5934" t="s">
        <v>2054</v>
      </c>
      <c r="I5934" t="s">
        <v>225</v>
      </c>
      <c r="J5934" t="s">
        <v>831</v>
      </c>
      <c r="K5934" t="s">
        <v>35</v>
      </c>
      <c r="L5934" t="s">
        <v>2023</v>
      </c>
      <c r="M5934" t="s">
        <v>228</v>
      </c>
      <c r="N5934" t="s">
        <v>272</v>
      </c>
      <c r="O5934" s="27">
        <v>1.3999999999999999E-6</v>
      </c>
      <c r="P5934" t="s">
        <v>526</v>
      </c>
      <c r="Q5934">
        <f>O5934*km_per_mile*'Transportation Calcs'!$F$7</f>
        <v>1.2858918591290458E-9</v>
      </c>
      <c r="T5934" t="s">
        <v>527</v>
      </c>
    </row>
    <row r="5935" spans="2:20" x14ac:dyDescent="0.45">
      <c r="C5935" s="29" t="s">
        <v>64</v>
      </c>
      <c r="D5935" s="29" t="s">
        <v>53</v>
      </c>
      <c r="F5935" t="s">
        <v>828</v>
      </c>
      <c r="G5935" t="s">
        <v>829</v>
      </c>
      <c r="H5935" t="s">
        <v>925</v>
      </c>
      <c r="I5935" t="s">
        <v>225</v>
      </c>
      <c r="J5935" t="s">
        <v>831</v>
      </c>
      <c r="K5935" t="s">
        <v>35</v>
      </c>
      <c r="L5935" t="s">
        <v>836</v>
      </c>
      <c r="M5935" t="s">
        <v>228</v>
      </c>
      <c r="N5935" t="s">
        <v>264</v>
      </c>
      <c r="O5935" s="27">
        <v>8.9999999999999996E-7</v>
      </c>
      <c r="P5935" t="s">
        <v>526</v>
      </c>
      <c r="Q5935">
        <f>O5935*km_per_mile*'Transportation Calcs'!$F$7</f>
        <v>8.2664476658295794E-10</v>
      </c>
      <c r="T5935" t="s">
        <v>527</v>
      </c>
    </row>
    <row r="5936" spans="2:20" x14ac:dyDescent="0.45">
      <c r="C5936" s="29" t="s">
        <v>64</v>
      </c>
      <c r="D5936" s="29" t="s">
        <v>53</v>
      </c>
      <c r="F5936" t="s">
        <v>828</v>
      </c>
      <c r="G5936" t="s">
        <v>829</v>
      </c>
      <c r="H5936" t="s">
        <v>921</v>
      </c>
      <c r="I5936" t="s">
        <v>225</v>
      </c>
      <c r="J5936" t="s">
        <v>831</v>
      </c>
      <c r="K5936" t="s">
        <v>35</v>
      </c>
      <c r="L5936" t="s">
        <v>922</v>
      </c>
      <c r="M5936" t="s">
        <v>228</v>
      </c>
      <c r="N5936" t="s">
        <v>358</v>
      </c>
      <c r="O5936" s="27">
        <v>6.0900000000000001E-6</v>
      </c>
      <c r="P5936" t="s">
        <v>526</v>
      </c>
      <c r="Q5936">
        <f>O5936*km_per_mile*'Transportation Calcs'!$F$7</f>
        <v>5.593629587211349E-9</v>
      </c>
      <c r="T5936" t="s">
        <v>527</v>
      </c>
    </row>
    <row r="5937" spans="2:20" x14ac:dyDescent="0.45">
      <c r="C5937" s="29" t="s">
        <v>64</v>
      </c>
      <c r="D5937" s="29" t="s">
        <v>53</v>
      </c>
      <c r="F5937" t="s">
        <v>828</v>
      </c>
      <c r="G5937" t="s">
        <v>829</v>
      </c>
      <c r="H5937" t="s">
        <v>2055</v>
      </c>
      <c r="I5937" t="s">
        <v>225</v>
      </c>
      <c r="J5937" t="s">
        <v>831</v>
      </c>
      <c r="K5937" t="s">
        <v>35</v>
      </c>
      <c r="L5937" t="s">
        <v>2021</v>
      </c>
      <c r="M5937" t="s">
        <v>228</v>
      </c>
      <c r="N5937" t="s">
        <v>264</v>
      </c>
      <c r="O5937" s="27">
        <v>8.9999999999999996E-7</v>
      </c>
      <c r="P5937" t="s">
        <v>526</v>
      </c>
      <c r="Q5937">
        <f>O5937*km_per_mile*'Transportation Calcs'!$F$7</f>
        <v>8.2664476658295794E-10</v>
      </c>
      <c r="T5937" t="s">
        <v>527</v>
      </c>
    </row>
    <row r="5938" spans="2:20" x14ac:dyDescent="0.45">
      <c r="B5938" s="29" t="s">
        <v>43</v>
      </c>
      <c r="C5938" s="29" t="s">
        <v>64</v>
      </c>
      <c r="D5938" s="29" t="s">
        <v>53</v>
      </c>
      <c r="F5938" t="s">
        <v>828</v>
      </c>
      <c r="G5938" t="s">
        <v>829</v>
      </c>
      <c r="H5938" t="s">
        <v>2055</v>
      </c>
      <c r="I5938" t="s">
        <v>225</v>
      </c>
      <c r="J5938" t="s">
        <v>831</v>
      </c>
      <c r="K5938" t="s">
        <v>35</v>
      </c>
      <c r="L5938" t="s">
        <v>2021</v>
      </c>
      <c r="M5938" t="s">
        <v>228</v>
      </c>
      <c r="N5938" t="s">
        <v>28</v>
      </c>
      <c r="O5938">
        <v>0.155</v>
      </c>
      <c r="P5938" t="s">
        <v>526</v>
      </c>
      <c r="Q5938" s="27">
        <f>O5938*km_per_mile*'Transportation Calcs'!$F$7</f>
        <v>1.4236659868928719E-4</v>
      </c>
      <c r="T5938" t="s">
        <v>536</v>
      </c>
    </row>
    <row r="5939" spans="2:20" x14ac:dyDescent="0.45">
      <c r="C5939" s="29" t="s">
        <v>64</v>
      </c>
      <c r="D5939" s="29" t="s">
        <v>53</v>
      </c>
      <c r="F5939" t="s">
        <v>828</v>
      </c>
      <c r="G5939" t="s">
        <v>829</v>
      </c>
      <c r="H5939" t="s">
        <v>925</v>
      </c>
      <c r="I5939" t="s">
        <v>225</v>
      </c>
      <c r="J5939" t="s">
        <v>831</v>
      </c>
      <c r="K5939" t="s">
        <v>35</v>
      </c>
      <c r="L5939" t="s">
        <v>836</v>
      </c>
      <c r="M5939" t="s">
        <v>228</v>
      </c>
      <c r="N5939" t="s">
        <v>358</v>
      </c>
      <c r="O5939" s="27">
        <v>6.0900000000000001E-6</v>
      </c>
      <c r="P5939" t="s">
        <v>526</v>
      </c>
      <c r="Q5939">
        <f>O5939*km_per_mile*'Transportation Calcs'!$F$7</f>
        <v>5.593629587211349E-9</v>
      </c>
      <c r="T5939" t="s">
        <v>527</v>
      </c>
    </row>
    <row r="5940" spans="2:20" x14ac:dyDescent="0.45">
      <c r="C5940" s="29" t="s">
        <v>64</v>
      </c>
      <c r="D5940" s="29" t="s">
        <v>55</v>
      </c>
      <c r="F5940" t="s">
        <v>828</v>
      </c>
      <c r="G5940" t="s">
        <v>829</v>
      </c>
      <c r="H5940" t="s">
        <v>928</v>
      </c>
      <c r="I5940" t="s">
        <v>225</v>
      </c>
      <c r="J5940" t="s">
        <v>831</v>
      </c>
      <c r="K5940" t="s">
        <v>524</v>
      </c>
      <c r="L5940" t="s">
        <v>852</v>
      </c>
      <c r="M5940" t="s">
        <v>228</v>
      </c>
      <c r="N5940" t="s">
        <v>249</v>
      </c>
      <c r="O5940" s="27">
        <v>8.8000000000000004E-7</v>
      </c>
      <c r="P5940" t="s">
        <v>526</v>
      </c>
      <c r="Q5940" s="27">
        <f>O5940*km_per_mile*'Transportation Calcs'!$E$7</f>
        <v>1.0756423254582022E-9</v>
      </c>
      <c r="T5940" t="s">
        <v>527</v>
      </c>
    </row>
    <row r="5941" spans="2:20" x14ac:dyDescent="0.45">
      <c r="C5941" s="29" t="s">
        <v>64</v>
      </c>
      <c r="D5941" s="29" t="s">
        <v>53</v>
      </c>
      <c r="F5941" t="s">
        <v>828</v>
      </c>
      <c r="G5941" t="s">
        <v>829</v>
      </c>
      <c r="H5941" t="s">
        <v>931</v>
      </c>
      <c r="I5941" t="s">
        <v>225</v>
      </c>
      <c r="J5941" t="s">
        <v>831</v>
      </c>
      <c r="K5941" t="s">
        <v>35</v>
      </c>
      <c r="L5941" t="s">
        <v>932</v>
      </c>
      <c r="M5941" t="s">
        <v>228</v>
      </c>
      <c r="N5941" t="s">
        <v>240</v>
      </c>
      <c r="O5941" s="27">
        <v>1.26E-5</v>
      </c>
      <c r="P5941" t="s">
        <v>526</v>
      </c>
      <c r="Q5941">
        <f>O5941*km_per_mile*'Transportation Calcs'!$F$7</f>
        <v>1.1573026732161412E-8</v>
      </c>
      <c r="T5941" t="s">
        <v>527</v>
      </c>
    </row>
    <row r="5942" spans="2:20" x14ac:dyDescent="0.45">
      <c r="C5942" s="29" t="s">
        <v>64</v>
      </c>
      <c r="D5942" s="29" t="s">
        <v>53</v>
      </c>
      <c r="F5942" t="s">
        <v>828</v>
      </c>
      <c r="G5942" t="s">
        <v>829</v>
      </c>
      <c r="H5942" t="s">
        <v>2058</v>
      </c>
      <c r="I5942" t="s">
        <v>225</v>
      </c>
      <c r="J5942" t="s">
        <v>831</v>
      </c>
      <c r="K5942" t="s">
        <v>35</v>
      </c>
      <c r="L5942" t="s">
        <v>859</v>
      </c>
      <c r="M5942" t="s">
        <v>228</v>
      </c>
      <c r="N5942" t="s">
        <v>264</v>
      </c>
      <c r="O5942" s="27">
        <v>8.9999999999999996E-7</v>
      </c>
      <c r="P5942" t="s">
        <v>526</v>
      </c>
      <c r="Q5942">
        <f>O5942*km_per_mile*'Transportation Calcs'!$F$7</f>
        <v>8.2664476658295794E-10</v>
      </c>
      <c r="T5942" t="s">
        <v>527</v>
      </c>
    </row>
    <row r="5943" spans="2:20" x14ac:dyDescent="0.45">
      <c r="B5943" s="29" t="s">
        <v>43</v>
      </c>
      <c r="C5943" s="29" t="s">
        <v>64</v>
      </c>
      <c r="D5943" s="29" t="s">
        <v>53</v>
      </c>
      <c r="F5943" t="s">
        <v>828</v>
      </c>
      <c r="G5943" t="s">
        <v>829</v>
      </c>
      <c r="H5943" t="s">
        <v>2058</v>
      </c>
      <c r="I5943" t="s">
        <v>225</v>
      </c>
      <c r="J5943" t="s">
        <v>831</v>
      </c>
      <c r="K5943" t="s">
        <v>35</v>
      </c>
      <c r="L5943" t="s">
        <v>859</v>
      </c>
      <c r="M5943" t="s">
        <v>228</v>
      </c>
      <c r="N5943" t="s">
        <v>28</v>
      </c>
      <c r="O5943">
        <v>1.06E-2</v>
      </c>
      <c r="P5943" t="s">
        <v>526</v>
      </c>
      <c r="Q5943" s="27">
        <f>O5943*km_per_mile*'Transportation Calcs'!$F$7</f>
        <v>9.7360383619770603E-6</v>
      </c>
      <c r="T5943" t="s">
        <v>536</v>
      </c>
    </row>
    <row r="5944" spans="2:20" x14ac:dyDescent="0.45">
      <c r="C5944" s="29" t="s">
        <v>64</v>
      </c>
      <c r="D5944" s="29" t="s">
        <v>53</v>
      </c>
      <c r="F5944" t="s">
        <v>828</v>
      </c>
      <c r="G5944" t="s">
        <v>829</v>
      </c>
      <c r="H5944" t="s">
        <v>927</v>
      </c>
      <c r="I5944" t="s">
        <v>225</v>
      </c>
      <c r="J5944" t="s">
        <v>831</v>
      </c>
      <c r="K5944" t="s">
        <v>35</v>
      </c>
      <c r="L5944" t="s">
        <v>867</v>
      </c>
      <c r="M5944" t="s">
        <v>228</v>
      </c>
      <c r="N5944" t="s">
        <v>272</v>
      </c>
      <c r="O5944" s="27">
        <v>1.3999999999999999E-6</v>
      </c>
      <c r="P5944" t="s">
        <v>526</v>
      </c>
      <c r="Q5944">
        <f>O5944*km_per_mile*'Transportation Calcs'!$F$7</f>
        <v>1.2858918591290458E-9</v>
      </c>
      <c r="T5944" t="s">
        <v>527</v>
      </c>
    </row>
    <row r="5945" spans="2:20" x14ac:dyDescent="0.45">
      <c r="C5945" s="29" t="s">
        <v>64</v>
      </c>
      <c r="D5945" s="29" t="s">
        <v>53</v>
      </c>
      <c r="F5945" t="s">
        <v>828</v>
      </c>
      <c r="G5945" t="s">
        <v>829</v>
      </c>
      <c r="H5945" t="s">
        <v>927</v>
      </c>
      <c r="I5945" t="s">
        <v>225</v>
      </c>
      <c r="J5945" t="s">
        <v>831</v>
      </c>
      <c r="K5945" t="s">
        <v>35</v>
      </c>
      <c r="L5945" t="s">
        <v>867</v>
      </c>
      <c r="M5945" t="s">
        <v>228</v>
      </c>
      <c r="N5945" t="s">
        <v>264</v>
      </c>
      <c r="O5945" s="27">
        <v>8.9999999999999996E-7</v>
      </c>
      <c r="P5945" t="s">
        <v>526</v>
      </c>
      <c r="Q5945">
        <f>O5945*km_per_mile*'Transportation Calcs'!$F$7</f>
        <v>8.2664476658295794E-10</v>
      </c>
      <c r="T5945" t="s">
        <v>527</v>
      </c>
    </row>
    <row r="5946" spans="2:20" x14ac:dyDescent="0.45">
      <c r="C5946" s="29" t="s">
        <v>64</v>
      </c>
      <c r="D5946" s="29" t="s">
        <v>53</v>
      </c>
      <c r="F5946" t="s">
        <v>828</v>
      </c>
      <c r="G5946" t="s">
        <v>829</v>
      </c>
      <c r="H5946" t="s">
        <v>936</v>
      </c>
      <c r="I5946" t="s">
        <v>225</v>
      </c>
      <c r="J5946" t="s">
        <v>831</v>
      </c>
      <c r="K5946" t="s">
        <v>35</v>
      </c>
      <c r="L5946" t="s">
        <v>937</v>
      </c>
      <c r="M5946" t="s">
        <v>228</v>
      </c>
      <c r="N5946" t="s">
        <v>272</v>
      </c>
      <c r="O5946" s="27">
        <v>1.3999999999999999E-6</v>
      </c>
      <c r="P5946" t="s">
        <v>526</v>
      </c>
      <c r="Q5946">
        <f>O5946*km_per_mile*'Transportation Calcs'!$F$7</f>
        <v>1.2858918591290458E-9</v>
      </c>
      <c r="T5946" t="s">
        <v>527</v>
      </c>
    </row>
    <row r="5947" spans="2:20" x14ac:dyDescent="0.45">
      <c r="B5947" s="29" t="s">
        <v>43</v>
      </c>
      <c r="C5947" s="29" t="s">
        <v>64</v>
      </c>
      <c r="D5947" s="29" t="s">
        <v>53</v>
      </c>
      <c r="F5947" t="s">
        <v>828</v>
      </c>
      <c r="G5947" t="s">
        <v>829</v>
      </c>
      <c r="H5947" t="s">
        <v>938</v>
      </c>
      <c r="I5947" t="s">
        <v>225</v>
      </c>
      <c r="J5947" t="s">
        <v>831</v>
      </c>
      <c r="K5947" t="s">
        <v>35</v>
      </c>
      <c r="L5947" t="s">
        <v>869</v>
      </c>
      <c r="M5947" t="s">
        <v>228</v>
      </c>
      <c r="N5947" t="s">
        <v>28</v>
      </c>
      <c r="O5947">
        <v>6.0999999999999999E-2</v>
      </c>
      <c r="P5947" t="s">
        <v>526</v>
      </c>
      <c r="Q5947" s="27">
        <f>O5947*km_per_mile*'Transportation Calcs'!$F$7</f>
        <v>5.6028145290622706E-5</v>
      </c>
      <c r="T5947" t="s">
        <v>536</v>
      </c>
    </row>
    <row r="5948" spans="2:20" x14ac:dyDescent="0.45">
      <c r="B5948" s="29" t="s">
        <v>43</v>
      </c>
      <c r="C5948" s="29" t="s">
        <v>64</v>
      </c>
      <c r="D5948" s="29" t="s">
        <v>53</v>
      </c>
      <c r="F5948" t="s">
        <v>828</v>
      </c>
      <c r="G5948" t="s">
        <v>829</v>
      </c>
      <c r="H5948" t="s">
        <v>2056</v>
      </c>
      <c r="I5948" t="s">
        <v>225</v>
      </c>
      <c r="J5948" t="s">
        <v>831</v>
      </c>
      <c r="K5948" t="s">
        <v>35</v>
      </c>
      <c r="L5948" t="s">
        <v>871</v>
      </c>
      <c r="M5948" t="s">
        <v>228</v>
      </c>
      <c r="N5948" t="s">
        <v>28</v>
      </c>
      <c r="O5948">
        <v>5.6599999999999998E-2</v>
      </c>
      <c r="P5948" t="s">
        <v>526</v>
      </c>
      <c r="Q5948" s="27">
        <f>O5948*km_per_mile*'Transportation Calcs'!$F$7</f>
        <v>5.1986770876217135E-5</v>
      </c>
      <c r="T5948" t="s">
        <v>536</v>
      </c>
    </row>
    <row r="5949" spans="2:20" x14ac:dyDescent="0.45">
      <c r="C5949" s="29" t="s">
        <v>64</v>
      </c>
      <c r="D5949" s="29" t="s">
        <v>53</v>
      </c>
      <c r="F5949" t="s">
        <v>828</v>
      </c>
      <c r="G5949" t="s">
        <v>829</v>
      </c>
      <c r="H5949" t="s">
        <v>936</v>
      </c>
      <c r="I5949" t="s">
        <v>225</v>
      </c>
      <c r="J5949" t="s">
        <v>831</v>
      </c>
      <c r="K5949" t="s">
        <v>35</v>
      </c>
      <c r="L5949" t="s">
        <v>937</v>
      </c>
      <c r="M5949" t="s">
        <v>228</v>
      </c>
      <c r="N5949" t="s">
        <v>264</v>
      </c>
      <c r="O5949" s="27">
        <v>8.9999999999999996E-7</v>
      </c>
      <c r="P5949" t="s">
        <v>526</v>
      </c>
      <c r="Q5949">
        <f>O5949*km_per_mile*'Transportation Calcs'!$F$7</f>
        <v>8.2664476658295794E-10</v>
      </c>
      <c r="T5949" t="s">
        <v>527</v>
      </c>
    </row>
    <row r="5950" spans="2:20" x14ac:dyDescent="0.45">
      <c r="B5950" s="29" t="s">
        <v>24</v>
      </c>
      <c r="C5950" s="29" t="s">
        <v>64</v>
      </c>
      <c r="D5950" s="29" t="s">
        <v>53</v>
      </c>
      <c r="F5950" t="s">
        <v>828</v>
      </c>
      <c r="G5950" t="s">
        <v>829</v>
      </c>
      <c r="H5950" t="s">
        <v>942</v>
      </c>
      <c r="I5950" t="s">
        <v>225</v>
      </c>
      <c r="J5950" t="s">
        <v>873</v>
      </c>
      <c r="K5950" t="s">
        <v>35</v>
      </c>
      <c r="L5950" t="s">
        <v>943</v>
      </c>
      <c r="M5950" t="s">
        <v>228</v>
      </c>
      <c r="N5950" t="s">
        <v>261</v>
      </c>
      <c r="O5950">
        <v>0.46300000000000002</v>
      </c>
      <c r="P5950" t="s">
        <v>526</v>
      </c>
      <c r="Q5950">
        <f>O5950*km_per_mile*'Transportation Calcs'!$F$7</f>
        <v>4.2526280769767728E-4</v>
      </c>
      <c r="T5950" t="s">
        <v>527</v>
      </c>
    </row>
    <row r="5951" spans="2:20" x14ac:dyDescent="0.45">
      <c r="B5951" s="29" t="s">
        <v>25</v>
      </c>
      <c r="C5951" s="29" t="s">
        <v>64</v>
      </c>
      <c r="D5951" s="29" t="s">
        <v>53</v>
      </c>
      <c r="F5951" t="s">
        <v>828</v>
      </c>
      <c r="G5951" t="s">
        <v>829</v>
      </c>
      <c r="H5951" t="s">
        <v>942</v>
      </c>
      <c r="I5951" t="s">
        <v>225</v>
      </c>
      <c r="J5951" t="s">
        <v>873</v>
      </c>
      <c r="K5951" t="s">
        <v>35</v>
      </c>
      <c r="L5951" t="s">
        <v>943</v>
      </c>
      <c r="M5951" t="s">
        <v>228</v>
      </c>
      <c r="N5951" t="s">
        <v>25</v>
      </c>
      <c r="O5951">
        <v>2.44</v>
      </c>
      <c r="P5951" t="s">
        <v>526</v>
      </c>
      <c r="Q5951">
        <f>O5951*km_per_mile*'Transportation Calcs'!$F$7</f>
        <v>2.241125811624908E-3</v>
      </c>
      <c r="T5951" t="s">
        <v>527</v>
      </c>
    </row>
    <row r="5952" spans="2:20" x14ac:dyDescent="0.45">
      <c r="B5952" s="29" t="s">
        <v>33</v>
      </c>
      <c r="C5952" s="29" t="s">
        <v>64</v>
      </c>
      <c r="D5952" s="29" t="s">
        <v>53</v>
      </c>
      <c r="F5952" t="s">
        <v>828</v>
      </c>
      <c r="G5952" t="s">
        <v>829</v>
      </c>
      <c r="H5952" t="s">
        <v>941</v>
      </c>
      <c r="I5952" t="s">
        <v>225</v>
      </c>
      <c r="J5952" t="s">
        <v>873</v>
      </c>
      <c r="K5952" t="s">
        <v>35</v>
      </c>
      <c r="L5952" t="s">
        <v>886</v>
      </c>
      <c r="M5952" t="s">
        <v>228</v>
      </c>
      <c r="N5952" t="s">
        <v>33</v>
      </c>
      <c r="O5952">
        <v>1.2E-2</v>
      </c>
      <c r="P5952" t="s">
        <v>526</v>
      </c>
      <c r="Q5952">
        <f>O5952*km_per_mile*'Transportation Calcs'!$F$7</f>
        <v>1.1021930221106107E-5</v>
      </c>
      <c r="T5952" t="s">
        <v>527</v>
      </c>
    </row>
    <row r="5953" spans="2:20" x14ac:dyDescent="0.45">
      <c r="B5953" s="29" t="s">
        <v>24</v>
      </c>
      <c r="C5953" s="29" t="s">
        <v>64</v>
      </c>
      <c r="D5953" s="29" t="s">
        <v>53</v>
      </c>
      <c r="F5953" t="s">
        <v>828</v>
      </c>
      <c r="G5953" t="s">
        <v>829</v>
      </c>
      <c r="H5953" t="s">
        <v>941</v>
      </c>
      <c r="I5953" t="s">
        <v>225</v>
      </c>
      <c r="J5953" t="s">
        <v>873</v>
      </c>
      <c r="K5953" t="s">
        <v>35</v>
      </c>
      <c r="L5953" t="s">
        <v>886</v>
      </c>
      <c r="M5953" t="s">
        <v>228</v>
      </c>
      <c r="N5953" t="s">
        <v>261</v>
      </c>
      <c r="O5953">
        <v>0.70599999999999996</v>
      </c>
      <c r="P5953" t="s">
        <v>526</v>
      </c>
      <c r="Q5953">
        <f>O5953*km_per_mile*'Transportation Calcs'!$F$7</f>
        <v>6.4845689467507583E-4</v>
      </c>
      <c r="T5953" t="s">
        <v>527</v>
      </c>
    </row>
    <row r="5954" spans="2:20" x14ac:dyDescent="0.45">
      <c r="B5954" s="29" t="s">
        <v>34</v>
      </c>
      <c r="C5954" s="29" t="s">
        <v>64</v>
      </c>
      <c r="D5954" s="29" t="s">
        <v>53</v>
      </c>
      <c r="F5954" t="s">
        <v>828</v>
      </c>
      <c r="G5954" t="s">
        <v>829</v>
      </c>
      <c r="H5954" t="s">
        <v>939</v>
      </c>
      <c r="I5954" t="s">
        <v>225</v>
      </c>
      <c r="J5954" t="s">
        <v>873</v>
      </c>
      <c r="K5954" t="s">
        <v>35</v>
      </c>
      <c r="L5954" t="s">
        <v>940</v>
      </c>
      <c r="M5954" t="s">
        <v>228</v>
      </c>
      <c r="N5954" t="s">
        <v>34</v>
      </c>
      <c r="O5954">
        <v>2.65</v>
      </c>
      <c r="P5954" t="s">
        <v>526</v>
      </c>
      <c r="Q5954">
        <f>O5954*km_per_mile*'Transportation Calcs'!$F$7</f>
        <v>2.434009590494265E-3</v>
      </c>
      <c r="T5954" t="s">
        <v>527</v>
      </c>
    </row>
    <row r="5955" spans="2:20" x14ac:dyDescent="0.45">
      <c r="B5955" s="29" t="s">
        <v>26</v>
      </c>
      <c r="C5955" s="29" t="s">
        <v>64</v>
      </c>
      <c r="D5955" s="29" t="s">
        <v>46</v>
      </c>
      <c r="F5955" t="s">
        <v>828</v>
      </c>
      <c r="G5955" t="s">
        <v>829</v>
      </c>
      <c r="H5955" t="s">
        <v>945</v>
      </c>
      <c r="I5955" t="s">
        <v>225</v>
      </c>
      <c r="J5955" t="s">
        <v>873</v>
      </c>
      <c r="K5955" t="s">
        <v>690</v>
      </c>
      <c r="L5955" t="s">
        <v>946</v>
      </c>
      <c r="M5955" t="s">
        <v>228</v>
      </c>
      <c r="N5955" t="s">
        <v>26</v>
      </c>
      <c r="O5955">
        <v>2.5</v>
      </c>
      <c r="P5955" t="s">
        <v>526</v>
      </c>
      <c r="Q5955" s="27">
        <f>O5955*km_per_mile*'Transportation Calcs'!$D$7</f>
        <v>2.6969875220061233E-3</v>
      </c>
      <c r="T5955" t="s">
        <v>527</v>
      </c>
    </row>
    <row r="5956" spans="2:20" x14ac:dyDescent="0.45">
      <c r="B5956" s="29" t="s">
        <v>24</v>
      </c>
      <c r="C5956" s="29" t="s">
        <v>64</v>
      </c>
      <c r="D5956" s="29" t="s">
        <v>53</v>
      </c>
      <c r="F5956" t="s">
        <v>828</v>
      </c>
      <c r="G5956" t="s">
        <v>829</v>
      </c>
      <c r="H5956" t="s">
        <v>939</v>
      </c>
      <c r="I5956" t="s">
        <v>225</v>
      </c>
      <c r="J5956" t="s">
        <v>873</v>
      </c>
      <c r="K5956" t="s">
        <v>35</v>
      </c>
      <c r="L5956" t="s">
        <v>940</v>
      </c>
      <c r="M5956" t="s">
        <v>228</v>
      </c>
      <c r="N5956" t="s">
        <v>261</v>
      </c>
      <c r="O5956">
        <v>1.99</v>
      </c>
      <c r="P5956" t="s">
        <v>526</v>
      </c>
      <c r="Q5956">
        <f>O5956*km_per_mile*'Transportation Calcs'!$F$7</f>
        <v>1.8278034283334293E-3</v>
      </c>
      <c r="T5956" t="s">
        <v>527</v>
      </c>
    </row>
    <row r="5957" spans="2:20" x14ac:dyDescent="0.45">
      <c r="C5957" s="29" t="s">
        <v>64</v>
      </c>
      <c r="D5957" s="29" t="s">
        <v>53</v>
      </c>
      <c r="F5957" t="s">
        <v>828</v>
      </c>
      <c r="G5957" t="s">
        <v>829</v>
      </c>
      <c r="H5957" t="s">
        <v>947</v>
      </c>
      <c r="I5957" t="s">
        <v>225</v>
      </c>
      <c r="J5957" t="s">
        <v>873</v>
      </c>
      <c r="K5957" t="s">
        <v>35</v>
      </c>
      <c r="L5957" t="s">
        <v>874</v>
      </c>
      <c r="M5957" t="s">
        <v>228</v>
      </c>
      <c r="N5957" t="s">
        <v>400</v>
      </c>
      <c r="O5957">
        <v>8.9999999999999993E-3</v>
      </c>
      <c r="P5957" t="s">
        <v>526</v>
      </c>
      <c r="Q5957">
        <f>O5957*km_per_mile*'Transportation Calcs'!$F$7</f>
        <v>8.2664476658295787E-6</v>
      </c>
      <c r="T5957" t="s">
        <v>527</v>
      </c>
    </row>
    <row r="5958" spans="2:20" x14ac:dyDescent="0.45">
      <c r="C5958" s="29" t="s">
        <v>64</v>
      </c>
      <c r="D5958" s="29" t="s">
        <v>53</v>
      </c>
      <c r="F5958" t="s">
        <v>828</v>
      </c>
      <c r="G5958" t="s">
        <v>829</v>
      </c>
      <c r="H5958" t="s">
        <v>2059</v>
      </c>
      <c r="I5958" t="s">
        <v>225</v>
      </c>
      <c r="J5958" t="s">
        <v>873</v>
      </c>
      <c r="K5958" t="s">
        <v>35</v>
      </c>
      <c r="L5958" t="s">
        <v>876</v>
      </c>
      <c r="M5958" t="s">
        <v>228</v>
      </c>
      <c r="N5958" t="s">
        <v>240</v>
      </c>
      <c r="O5958" s="27">
        <v>1.5400000000000002E-5</v>
      </c>
      <c r="P5958" t="s">
        <v>526</v>
      </c>
      <c r="Q5958">
        <f>O5958*km_per_mile*'Transportation Calcs'!$F$7</f>
        <v>1.4144810450419505E-8</v>
      </c>
      <c r="T5958" t="s">
        <v>527</v>
      </c>
    </row>
    <row r="5959" spans="2:20" x14ac:dyDescent="0.45">
      <c r="B5959" s="29" t="s">
        <v>33</v>
      </c>
      <c r="C5959" s="29" t="s">
        <v>64</v>
      </c>
      <c r="D5959" s="29" t="s">
        <v>53</v>
      </c>
      <c r="F5959" t="s">
        <v>828</v>
      </c>
      <c r="G5959" t="s">
        <v>829</v>
      </c>
      <c r="H5959" t="s">
        <v>2059</v>
      </c>
      <c r="I5959" t="s">
        <v>225</v>
      </c>
      <c r="J5959" t="s">
        <v>873</v>
      </c>
      <c r="K5959" t="s">
        <v>35</v>
      </c>
      <c r="L5959" t="s">
        <v>876</v>
      </c>
      <c r="M5959" t="s">
        <v>228</v>
      </c>
      <c r="N5959" t="s">
        <v>33</v>
      </c>
      <c r="O5959">
        <v>3.2000000000000001E-2</v>
      </c>
      <c r="P5959" t="s">
        <v>526</v>
      </c>
      <c r="Q5959">
        <f>O5959*km_per_mile*'Transportation Calcs'!$F$7</f>
        <v>2.9391813922949618E-5</v>
      </c>
      <c r="T5959" t="s">
        <v>527</v>
      </c>
    </row>
    <row r="5960" spans="2:20" x14ac:dyDescent="0.45">
      <c r="B5960" s="29" t="s">
        <v>33</v>
      </c>
      <c r="C5960" s="29" t="s">
        <v>64</v>
      </c>
      <c r="D5960" s="29" t="s">
        <v>53</v>
      </c>
      <c r="F5960" t="s">
        <v>828</v>
      </c>
      <c r="G5960" t="s">
        <v>829</v>
      </c>
      <c r="H5960" t="s">
        <v>2426</v>
      </c>
      <c r="I5960" t="s">
        <v>225</v>
      </c>
      <c r="J5960" t="s">
        <v>873</v>
      </c>
      <c r="K5960" t="s">
        <v>35</v>
      </c>
      <c r="L5960" t="s">
        <v>884</v>
      </c>
      <c r="M5960" t="s">
        <v>228</v>
      </c>
      <c r="N5960" t="s">
        <v>33</v>
      </c>
      <c r="O5960">
        <v>1E-3</v>
      </c>
      <c r="P5960" t="s">
        <v>526</v>
      </c>
      <c r="Q5960">
        <f>O5960*km_per_mile*'Transportation Calcs'!$F$7</f>
        <v>9.1849418509217556E-7</v>
      </c>
      <c r="T5960" t="s">
        <v>527</v>
      </c>
    </row>
    <row r="5961" spans="2:20" x14ac:dyDescent="0.45">
      <c r="B5961" s="29" t="s">
        <v>24</v>
      </c>
      <c r="C5961" s="29" t="s">
        <v>64</v>
      </c>
      <c r="D5961" s="29" t="s">
        <v>46</v>
      </c>
      <c r="F5961" t="s">
        <v>828</v>
      </c>
      <c r="G5961" t="s">
        <v>829</v>
      </c>
      <c r="H5961" t="s">
        <v>944</v>
      </c>
      <c r="I5961" t="s">
        <v>225</v>
      </c>
      <c r="J5961" t="s">
        <v>873</v>
      </c>
      <c r="K5961" t="s">
        <v>690</v>
      </c>
      <c r="L5961" t="s">
        <v>899</v>
      </c>
      <c r="M5961" t="s">
        <v>228</v>
      </c>
      <c r="N5961" t="s">
        <v>261</v>
      </c>
      <c r="O5961">
        <v>5.1999999999999998E-2</v>
      </c>
      <c r="P5961" t="s">
        <v>526</v>
      </c>
      <c r="Q5961" s="27">
        <f>O5961*km_per_mile*'Transportation Calcs'!$D$7</f>
        <v>5.6097340457727367E-5</v>
      </c>
      <c r="T5961" t="s">
        <v>527</v>
      </c>
    </row>
    <row r="5962" spans="2:20" x14ac:dyDescent="0.45">
      <c r="C5962" s="29" t="s">
        <v>64</v>
      </c>
      <c r="D5962" s="29" t="s">
        <v>53</v>
      </c>
      <c r="F5962" t="s">
        <v>828</v>
      </c>
      <c r="G5962" t="s">
        <v>829</v>
      </c>
      <c r="H5962" t="s">
        <v>2060</v>
      </c>
      <c r="I5962" t="s">
        <v>225</v>
      </c>
      <c r="J5962" t="s">
        <v>831</v>
      </c>
      <c r="K5962" t="s">
        <v>35</v>
      </c>
      <c r="L5962" t="s">
        <v>844</v>
      </c>
      <c r="M5962" t="s">
        <v>228</v>
      </c>
      <c r="N5962" t="s">
        <v>264</v>
      </c>
      <c r="O5962" s="27">
        <v>8.9999999999999996E-7</v>
      </c>
      <c r="P5962" t="s">
        <v>526</v>
      </c>
      <c r="Q5962">
        <f>O5962*km_per_mile*'Transportation Calcs'!$F$7</f>
        <v>8.2664476658295794E-10</v>
      </c>
      <c r="T5962" t="s">
        <v>527</v>
      </c>
    </row>
    <row r="5963" spans="2:20" x14ac:dyDescent="0.45">
      <c r="C5963" s="29" t="s">
        <v>64</v>
      </c>
      <c r="D5963" s="29" t="s">
        <v>53</v>
      </c>
      <c r="F5963" t="s">
        <v>828</v>
      </c>
      <c r="G5963" t="s">
        <v>829</v>
      </c>
      <c r="H5963" t="s">
        <v>2427</v>
      </c>
      <c r="I5963" t="s">
        <v>225</v>
      </c>
      <c r="J5963" t="s">
        <v>831</v>
      </c>
      <c r="K5963" t="s">
        <v>35</v>
      </c>
      <c r="L5963" t="s">
        <v>846</v>
      </c>
      <c r="M5963" t="s">
        <v>228</v>
      </c>
      <c r="N5963" t="s">
        <v>249</v>
      </c>
      <c r="O5963" s="27">
        <v>5.4500000000000003E-6</v>
      </c>
      <c r="P5963" t="s">
        <v>526</v>
      </c>
      <c r="Q5963">
        <f>O5963*km_per_mile*'Transportation Calcs'!$F$7</f>
        <v>5.0057933087523573E-9</v>
      </c>
      <c r="T5963" t="s">
        <v>527</v>
      </c>
    </row>
    <row r="5964" spans="2:20" x14ac:dyDescent="0.45">
      <c r="B5964" s="29" t="s">
        <v>33</v>
      </c>
      <c r="C5964" s="29" t="s">
        <v>64</v>
      </c>
      <c r="D5964" s="29" t="s">
        <v>46</v>
      </c>
      <c r="F5964" t="s">
        <v>828</v>
      </c>
      <c r="G5964" t="s">
        <v>829</v>
      </c>
      <c r="H5964" t="s">
        <v>956</v>
      </c>
      <c r="I5964" t="s">
        <v>225</v>
      </c>
      <c r="J5964" t="s">
        <v>873</v>
      </c>
      <c r="K5964" t="s">
        <v>690</v>
      </c>
      <c r="L5964" t="s">
        <v>957</v>
      </c>
      <c r="M5964" t="s">
        <v>228</v>
      </c>
      <c r="N5964" t="s">
        <v>33</v>
      </c>
      <c r="P5964" t="s">
        <v>526</v>
      </c>
      <c r="Q5964" s="27">
        <f>O5964*km_per_mile*'Transportation Calcs'!$D$7</f>
        <v>0</v>
      </c>
      <c r="T5964" t="s">
        <v>527</v>
      </c>
    </row>
    <row r="5965" spans="2:20" x14ac:dyDescent="0.45">
      <c r="B5965" s="29" t="s">
        <v>34</v>
      </c>
      <c r="C5965" s="29" t="s">
        <v>64</v>
      </c>
      <c r="D5965" s="29" t="s">
        <v>46</v>
      </c>
      <c r="F5965" t="s">
        <v>828</v>
      </c>
      <c r="G5965" t="s">
        <v>829</v>
      </c>
      <c r="H5965" t="s">
        <v>956</v>
      </c>
      <c r="I5965" t="s">
        <v>225</v>
      </c>
      <c r="J5965" t="s">
        <v>873</v>
      </c>
      <c r="K5965" t="s">
        <v>690</v>
      </c>
      <c r="L5965" t="s">
        <v>957</v>
      </c>
      <c r="M5965" t="s">
        <v>228</v>
      </c>
      <c r="N5965" t="s">
        <v>34</v>
      </c>
      <c r="O5965">
        <v>1.86</v>
      </c>
      <c r="P5965" t="s">
        <v>526</v>
      </c>
      <c r="Q5965" s="27">
        <f>O5965*km_per_mile*'Transportation Calcs'!$D$7</f>
        <v>2.0065587163725558E-3</v>
      </c>
      <c r="T5965" t="s">
        <v>527</v>
      </c>
    </row>
    <row r="5966" spans="2:20" x14ac:dyDescent="0.45">
      <c r="C5966" s="29" t="s">
        <v>64</v>
      </c>
      <c r="D5966" s="29" t="s">
        <v>46</v>
      </c>
      <c r="F5966" t="s">
        <v>828</v>
      </c>
      <c r="G5966" t="s">
        <v>829</v>
      </c>
      <c r="H5966" t="s">
        <v>958</v>
      </c>
      <c r="I5966" t="s">
        <v>225</v>
      </c>
      <c r="J5966" t="s">
        <v>873</v>
      </c>
      <c r="K5966" t="s">
        <v>690</v>
      </c>
      <c r="L5966" t="s">
        <v>959</v>
      </c>
      <c r="M5966" t="s">
        <v>228</v>
      </c>
      <c r="N5966" t="s">
        <v>400</v>
      </c>
      <c r="P5966" t="s">
        <v>526</v>
      </c>
      <c r="Q5966" s="27">
        <f>O5966*km_per_mile*'Transportation Calcs'!$D$7</f>
        <v>0</v>
      </c>
      <c r="T5966" t="s">
        <v>527</v>
      </c>
    </row>
    <row r="5967" spans="2:20" x14ac:dyDescent="0.45">
      <c r="C5967" s="29" t="s">
        <v>64</v>
      </c>
      <c r="D5967" s="29" t="s">
        <v>53</v>
      </c>
      <c r="F5967" t="s">
        <v>828</v>
      </c>
      <c r="G5967" t="s">
        <v>829</v>
      </c>
      <c r="H5967" t="s">
        <v>2427</v>
      </c>
      <c r="I5967" t="s">
        <v>225</v>
      </c>
      <c r="J5967" t="s">
        <v>831</v>
      </c>
      <c r="K5967" t="s">
        <v>35</v>
      </c>
      <c r="L5967" t="s">
        <v>846</v>
      </c>
      <c r="M5967" t="s">
        <v>228</v>
      </c>
      <c r="N5967" t="s">
        <v>272</v>
      </c>
      <c r="O5967" s="27">
        <v>1.3999999999999999E-6</v>
      </c>
      <c r="P5967" t="s">
        <v>526</v>
      </c>
      <c r="Q5967">
        <f>O5967*km_per_mile*'Transportation Calcs'!$F$7</f>
        <v>1.2858918591290458E-9</v>
      </c>
      <c r="T5967" t="s">
        <v>527</v>
      </c>
    </row>
    <row r="5968" spans="2:20" x14ac:dyDescent="0.45">
      <c r="B5968" s="29" t="s">
        <v>25</v>
      </c>
      <c r="C5968" s="29" t="s">
        <v>64</v>
      </c>
      <c r="D5968" s="29" t="s">
        <v>46</v>
      </c>
      <c r="F5968" t="s">
        <v>828</v>
      </c>
      <c r="G5968" t="s">
        <v>829</v>
      </c>
      <c r="H5968" t="s">
        <v>956</v>
      </c>
      <c r="I5968" t="s">
        <v>225</v>
      </c>
      <c r="J5968" t="s">
        <v>873</v>
      </c>
      <c r="K5968" t="s">
        <v>690</v>
      </c>
      <c r="L5968" t="s">
        <v>957</v>
      </c>
      <c r="M5968" t="s">
        <v>228</v>
      </c>
      <c r="N5968" t="s">
        <v>25</v>
      </c>
      <c r="O5968">
        <v>8.4</v>
      </c>
      <c r="P5968" t="s">
        <v>526</v>
      </c>
      <c r="Q5968" s="27">
        <f>O5968*km_per_mile*'Transportation Calcs'!$D$7</f>
        <v>9.0618780739405765E-3</v>
      </c>
      <c r="T5968" t="s">
        <v>527</v>
      </c>
    </row>
    <row r="5969" spans="2:20" x14ac:dyDescent="0.45">
      <c r="B5969" s="29" t="s">
        <v>43</v>
      </c>
      <c r="C5969" s="29" t="s">
        <v>64</v>
      </c>
      <c r="D5969" s="29" t="s">
        <v>53</v>
      </c>
      <c r="F5969" t="s">
        <v>828</v>
      </c>
      <c r="G5969" t="s">
        <v>829</v>
      </c>
      <c r="H5969" t="s">
        <v>960</v>
      </c>
      <c r="I5969" t="s">
        <v>225</v>
      </c>
      <c r="J5969" t="s">
        <v>831</v>
      </c>
      <c r="K5969" t="s">
        <v>35</v>
      </c>
      <c r="L5969" t="s">
        <v>934</v>
      </c>
      <c r="M5969" t="s">
        <v>228</v>
      </c>
      <c r="N5969" t="s">
        <v>28</v>
      </c>
      <c r="O5969">
        <v>2.6800000000000001E-2</v>
      </c>
      <c r="P5969" t="s">
        <v>526</v>
      </c>
      <c r="Q5969" s="27">
        <f>O5969*km_per_mile*'Transportation Calcs'!$F$7</f>
        <v>2.4615644160470306E-5</v>
      </c>
      <c r="T5969" t="s">
        <v>536</v>
      </c>
    </row>
    <row r="5970" spans="2:20" hidden="1" x14ac:dyDescent="0.45">
      <c r="C5970" s="29" t="s">
        <v>3075</v>
      </c>
      <c r="D5970" s="29" t="s">
        <v>55</v>
      </c>
      <c r="F5970" t="s">
        <v>962</v>
      </c>
      <c r="G5970" t="s">
        <v>963</v>
      </c>
      <c r="H5970" t="s">
        <v>967</v>
      </c>
      <c r="I5970" t="s">
        <v>225</v>
      </c>
      <c r="J5970" t="s">
        <v>965</v>
      </c>
      <c r="K5970" t="s">
        <v>20</v>
      </c>
      <c r="L5970" t="s">
        <v>968</v>
      </c>
      <c r="M5970" t="s">
        <v>228</v>
      </c>
      <c r="N5970" t="s">
        <v>240</v>
      </c>
      <c r="O5970" s="27">
        <v>1.1E-5</v>
      </c>
      <c r="P5970" t="s">
        <v>526</v>
      </c>
      <c r="Q5970" s="27">
        <f>O5970*km_per_mile*'Transportation Calcs'!$E$11</f>
        <v>8.9778483212012717E-9</v>
      </c>
      <c r="T5970" t="s">
        <v>527</v>
      </c>
    </row>
    <row r="5971" spans="2:20" hidden="1" x14ac:dyDescent="0.45">
      <c r="B5971" s="29" t="s">
        <v>26</v>
      </c>
      <c r="C5971" s="29" t="s">
        <v>3075</v>
      </c>
      <c r="D5971" s="29" t="s">
        <v>55</v>
      </c>
      <c r="F5971" t="s">
        <v>962</v>
      </c>
      <c r="G5971" t="s">
        <v>963</v>
      </c>
      <c r="H5971" t="s">
        <v>969</v>
      </c>
      <c r="I5971" t="s">
        <v>225</v>
      </c>
      <c r="J5971" t="s">
        <v>965</v>
      </c>
      <c r="K5971" t="s">
        <v>20</v>
      </c>
      <c r="L5971" t="s">
        <v>970</v>
      </c>
      <c r="M5971" t="s">
        <v>228</v>
      </c>
      <c r="N5971" t="s">
        <v>26</v>
      </c>
      <c r="O5971">
        <v>6.7000000000000004E-2</v>
      </c>
      <c r="P5971" t="s">
        <v>526</v>
      </c>
      <c r="Q5971" s="27">
        <f>O5971*km_per_mile*'Transportation Calcs'!$E$11</f>
        <v>5.4683257956407745E-5</v>
      </c>
      <c r="T5971" t="s">
        <v>527</v>
      </c>
    </row>
    <row r="5972" spans="2:20" hidden="1" x14ac:dyDescent="0.45">
      <c r="B5972" s="29" t="s">
        <v>24</v>
      </c>
      <c r="C5972" s="29" t="s">
        <v>3075</v>
      </c>
      <c r="D5972" s="29" t="s">
        <v>55</v>
      </c>
      <c r="F5972" t="s">
        <v>962</v>
      </c>
      <c r="G5972" t="s">
        <v>963</v>
      </c>
      <c r="H5972" t="s">
        <v>969</v>
      </c>
      <c r="I5972" t="s">
        <v>225</v>
      </c>
      <c r="J5972" t="s">
        <v>965</v>
      </c>
      <c r="K5972" t="s">
        <v>20</v>
      </c>
      <c r="L5972" t="s">
        <v>970</v>
      </c>
      <c r="M5972" t="s">
        <v>228</v>
      </c>
      <c r="N5972" t="s">
        <v>261</v>
      </c>
      <c r="O5972">
        <v>9.9700000000000006</v>
      </c>
      <c r="P5972" t="s">
        <v>526</v>
      </c>
      <c r="Q5972" s="27">
        <f>O5972*km_per_mile*'Transportation Calcs'!$E$11</f>
        <v>8.1371952511251518E-3</v>
      </c>
      <c r="T5972" t="s">
        <v>527</v>
      </c>
    </row>
    <row r="5973" spans="2:20" hidden="1" x14ac:dyDescent="0.45">
      <c r="B5973" s="29" t="s">
        <v>34</v>
      </c>
      <c r="C5973" s="29" t="s">
        <v>3075</v>
      </c>
      <c r="D5973" s="29" t="s">
        <v>55</v>
      </c>
      <c r="F5973" t="s">
        <v>962</v>
      </c>
      <c r="G5973" t="s">
        <v>963</v>
      </c>
      <c r="H5973" t="s">
        <v>967</v>
      </c>
      <c r="I5973" t="s">
        <v>225</v>
      </c>
      <c r="J5973" t="s">
        <v>965</v>
      </c>
      <c r="K5973" t="s">
        <v>20</v>
      </c>
      <c r="L5973" t="s">
        <v>968</v>
      </c>
      <c r="M5973" t="s">
        <v>228</v>
      </c>
      <c r="N5973" t="s">
        <v>34</v>
      </c>
      <c r="O5973">
        <v>2.12</v>
      </c>
      <c r="P5973" t="s">
        <v>526</v>
      </c>
      <c r="Q5973" s="27">
        <f>O5973*km_per_mile*'Transportation Calcs'!$E$11</f>
        <v>1.7302762219042452E-3</v>
      </c>
      <c r="T5973" t="s">
        <v>527</v>
      </c>
    </row>
    <row r="5974" spans="2:20" hidden="1" x14ac:dyDescent="0.45">
      <c r="B5974" s="29" t="s">
        <v>24</v>
      </c>
      <c r="C5974" s="29" t="s">
        <v>3075</v>
      </c>
      <c r="D5974" s="29" t="s">
        <v>55</v>
      </c>
      <c r="F5974" t="s">
        <v>962</v>
      </c>
      <c r="G5974" t="s">
        <v>963</v>
      </c>
      <c r="H5974" t="s">
        <v>2061</v>
      </c>
      <c r="I5974" t="s">
        <v>225</v>
      </c>
      <c r="J5974" t="s">
        <v>965</v>
      </c>
      <c r="K5974" t="s">
        <v>20</v>
      </c>
      <c r="L5974" t="s">
        <v>1062</v>
      </c>
      <c r="M5974" t="s">
        <v>228</v>
      </c>
      <c r="N5974" t="s">
        <v>261</v>
      </c>
      <c r="O5974">
        <v>8.18</v>
      </c>
      <c r="P5974" t="s">
        <v>526</v>
      </c>
      <c r="Q5974" s="27">
        <f>O5974*km_per_mile*'Transportation Calcs'!$E$11</f>
        <v>6.6762544788569449E-3</v>
      </c>
      <c r="T5974" t="s">
        <v>527</v>
      </c>
    </row>
    <row r="5975" spans="2:20" hidden="1" x14ac:dyDescent="0.45">
      <c r="B5975" s="29" t="s">
        <v>26</v>
      </c>
      <c r="C5975" s="29" t="s">
        <v>3075</v>
      </c>
      <c r="D5975" s="29" t="s">
        <v>55</v>
      </c>
      <c r="F5975" t="s">
        <v>962</v>
      </c>
      <c r="G5975" t="s">
        <v>963</v>
      </c>
      <c r="H5975" t="s">
        <v>964</v>
      </c>
      <c r="I5975" t="s">
        <v>225</v>
      </c>
      <c r="J5975" t="s">
        <v>965</v>
      </c>
      <c r="K5975" t="s">
        <v>20</v>
      </c>
      <c r="L5975" t="s">
        <v>966</v>
      </c>
      <c r="M5975" t="s">
        <v>228</v>
      </c>
      <c r="N5975" t="s">
        <v>26</v>
      </c>
      <c r="O5975">
        <v>0.17</v>
      </c>
      <c r="P5975" t="s">
        <v>526</v>
      </c>
      <c r="Q5975" s="27">
        <f>O5975*km_per_mile*'Transportation Calcs'!$E$11</f>
        <v>1.3874856496401964E-4</v>
      </c>
      <c r="T5975" t="s">
        <v>527</v>
      </c>
    </row>
    <row r="5976" spans="2:20" hidden="1" x14ac:dyDescent="0.45">
      <c r="C5976" s="29" t="s">
        <v>3075</v>
      </c>
      <c r="D5976" s="29" t="s">
        <v>55</v>
      </c>
      <c r="F5976" t="s">
        <v>962</v>
      </c>
      <c r="G5976" t="s">
        <v>963</v>
      </c>
      <c r="H5976" t="s">
        <v>2062</v>
      </c>
      <c r="I5976" t="s">
        <v>225</v>
      </c>
      <c r="J5976" t="s">
        <v>965</v>
      </c>
      <c r="K5976" t="s">
        <v>20</v>
      </c>
      <c r="L5976" t="s">
        <v>1062</v>
      </c>
      <c r="M5976" t="s">
        <v>228</v>
      </c>
      <c r="N5976" t="s">
        <v>400</v>
      </c>
      <c r="O5976">
        <v>1.9E-3</v>
      </c>
      <c r="P5976" t="s">
        <v>526</v>
      </c>
      <c r="Q5976" s="27">
        <f>O5976*km_per_mile*'Transportation Calcs'!$E$11</f>
        <v>1.5507192554802195E-6</v>
      </c>
      <c r="T5976" t="s">
        <v>527</v>
      </c>
    </row>
    <row r="5977" spans="2:20" hidden="1" x14ac:dyDescent="0.45">
      <c r="C5977" s="29" t="s">
        <v>3075</v>
      </c>
      <c r="D5977" s="29" t="s">
        <v>55</v>
      </c>
      <c r="F5977" t="s">
        <v>962</v>
      </c>
      <c r="G5977" t="s">
        <v>963</v>
      </c>
      <c r="H5977" t="s">
        <v>2062</v>
      </c>
      <c r="I5977" t="s">
        <v>225</v>
      </c>
      <c r="J5977" t="s">
        <v>965</v>
      </c>
      <c r="K5977" t="s">
        <v>20</v>
      </c>
      <c r="L5977" t="s">
        <v>1062</v>
      </c>
      <c r="M5977" t="s">
        <v>228</v>
      </c>
      <c r="N5977" t="s">
        <v>240</v>
      </c>
      <c r="O5977" s="27">
        <v>1.06E-6</v>
      </c>
      <c r="P5977" t="s">
        <v>526</v>
      </c>
      <c r="Q5977" s="27">
        <f>O5977*km_per_mile*'Transportation Calcs'!$E$11</f>
        <v>8.6513811095212255E-10</v>
      </c>
      <c r="T5977" t="s">
        <v>527</v>
      </c>
    </row>
    <row r="5978" spans="2:20" hidden="1" x14ac:dyDescent="0.45">
      <c r="B5978" s="29" t="s">
        <v>33</v>
      </c>
      <c r="C5978" s="29" t="s">
        <v>3075</v>
      </c>
      <c r="D5978" s="29" t="s">
        <v>55</v>
      </c>
      <c r="F5978" t="s">
        <v>962</v>
      </c>
      <c r="G5978" t="s">
        <v>963</v>
      </c>
      <c r="H5978" t="s">
        <v>2062</v>
      </c>
      <c r="I5978" t="s">
        <v>225</v>
      </c>
      <c r="J5978" t="s">
        <v>965</v>
      </c>
      <c r="K5978" t="s">
        <v>20</v>
      </c>
      <c r="L5978" t="s">
        <v>1062</v>
      </c>
      <c r="M5978" t="s">
        <v>228</v>
      </c>
      <c r="N5978" t="s">
        <v>33</v>
      </c>
      <c r="O5978">
        <v>2E-3</v>
      </c>
      <c r="P5978" t="s">
        <v>526</v>
      </c>
      <c r="Q5978" s="27">
        <f>O5978*km_per_mile*'Transportation Calcs'!$E$11</f>
        <v>1.6323360584002313E-6</v>
      </c>
      <c r="T5978" t="s">
        <v>527</v>
      </c>
    </row>
    <row r="5979" spans="2:20" hidden="1" x14ac:dyDescent="0.45">
      <c r="B5979" s="29" t="s">
        <v>24</v>
      </c>
      <c r="C5979" s="29" t="s">
        <v>3075</v>
      </c>
      <c r="D5979" s="29" t="s">
        <v>55</v>
      </c>
      <c r="F5979" t="s">
        <v>962</v>
      </c>
      <c r="G5979" t="s">
        <v>963</v>
      </c>
      <c r="H5979" t="s">
        <v>973</v>
      </c>
      <c r="I5979" t="s">
        <v>225</v>
      </c>
      <c r="J5979" t="s">
        <v>965</v>
      </c>
      <c r="K5979" t="s">
        <v>20</v>
      </c>
      <c r="L5979" t="s">
        <v>974</v>
      </c>
      <c r="M5979" t="s">
        <v>228</v>
      </c>
      <c r="N5979" t="s">
        <v>261</v>
      </c>
      <c r="O5979">
        <v>0.80600000000000005</v>
      </c>
      <c r="P5979" t="s">
        <v>526</v>
      </c>
      <c r="Q5979" s="27">
        <f>O5979*km_per_mile*'Transportation Calcs'!$E$11</f>
        <v>6.5783143153529317E-4</v>
      </c>
      <c r="T5979" t="s">
        <v>527</v>
      </c>
    </row>
    <row r="5980" spans="2:20" hidden="1" x14ac:dyDescent="0.45">
      <c r="B5980" s="29" t="s">
        <v>34</v>
      </c>
      <c r="C5980" s="29" t="s">
        <v>3075</v>
      </c>
      <c r="D5980" s="29" t="s">
        <v>55</v>
      </c>
      <c r="F5980" t="s">
        <v>962</v>
      </c>
      <c r="G5980" t="s">
        <v>963</v>
      </c>
      <c r="H5980" t="s">
        <v>2062</v>
      </c>
      <c r="I5980" t="s">
        <v>225</v>
      </c>
      <c r="J5980" t="s">
        <v>965</v>
      </c>
      <c r="K5980" t="s">
        <v>20</v>
      </c>
      <c r="L5980" t="s">
        <v>1062</v>
      </c>
      <c r="M5980" t="s">
        <v>228</v>
      </c>
      <c r="N5980" t="s">
        <v>34</v>
      </c>
      <c r="O5980">
        <v>0.39800000000000002</v>
      </c>
      <c r="P5980" t="s">
        <v>526</v>
      </c>
      <c r="Q5980" s="27">
        <f>O5980*km_per_mile*'Transportation Calcs'!$E$11</f>
        <v>3.2483487562164602E-4</v>
      </c>
      <c r="T5980" t="s">
        <v>527</v>
      </c>
    </row>
    <row r="5981" spans="2:20" hidden="1" x14ac:dyDescent="0.45">
      <c r="B5981" s="29" t="s">
        <v>26</v>
      </c>
      <c r="C5981" s="29" t="s">
        <v>3075</v>
      </c>
      <c r="D5981" s="29" t="s">
        <v>55</v>
      </c>
      <c r="F5981" t="s">
        <v>962</v>
      </c>
      <c r="G5981" t="s">
        <v>963</v>
      </c>
      <c r="H5981" t="s">
        <v>975</v>
      </c>
      <c r="I5981" t="s">
        <v>225</v>
      </c>
      <c r="J5981" t="s">
        <v>965</v>
      </c>
      <c r="K5981" t="s">
        <v>20</v>
      </c>
      <c r="L5981" t="s">
        <v>976</v>
      </c>
      <c r="M5981" t="s">
        <v>228</v>
      </c>
      <c r="N5981" t="s">
        <v>26</v>
      </c>
      <c r="O5981">
        <v>0.44500000000000001</v>
      </c>
      <c r="P5981" t="s">
        <v>526</v>
      </c>
      <c r="Q5981" s="27">
        <f>O5981*km_per_mile*'Transportation Calcs'!$E$11</f>
        <v>3.6319477299405142E-4</v>
      </c>
      <c r="T5981" t="s">
        <v>527</v>
      </c>
    </row>
    <row r="5982" spans="2:20" hidden="1" x14ac:dyDescent="0.45">
      <c r="B5982" s="29" t="s">
        <v>25</v>
      </c>
      <c r="C5982" s="29" t="s">
        <v>3075</v>
      </c>
      <c r="D5982" s="29" t="s">
        <v>55</v>
      </c>
      <c r="F5982" t="s">
        <v>962</v>
      </c>
      <c r="G5982" t="s">
        <v>963</v>
      </c>
      <c r="H5982" t="s">
        <v>2061</v>
      </c>
      <c r="I5982" t="s">
        <v>225</v>
      </c>
      <c r="J5982" t="s">
        <v>965</v>
      </c>
      <c r="K5982" t="s">
        <v>20</v>
      </c>
      <c r="L5982" t="s">
        <v>1062</v>
      </c>
      <c r="M5982" t="s">
        <v>228</v>
      </c>
      <c r="N5982" t="s">
        <v>25</v>
      </c>
      <c r="O5982">
        <v>14.7</v>
      </c>
      <c r="P5982" t="s">
        <v>526</v>
      </c>
      <c r="Q5982" s="27">
        <f>O5982*km_per_mile*'Transportation Calcs'!$E$11</f>
        <v>1.1997670029241698E-2</v>
      </c>
      <c r="T5982" t="s">
        <v>527</v>
      </c>
    </row>
    <row r="5983" spans="2:20" hidden="1" x14ac:dyDescent="0.45">
      <c r="B5983" s="29" t="s">
        <v>24</v>
      </c>
      <c r="C5983" s="29" t="s">
        <v>3075</v>
      </c>
      <c r="D5983" s="29" t="s">
        <v>55</v>
      </c>
      <c r="F5983" t="s">
        <v>962</v>
      </c>
      <c r="G5983" t="s">
        <v>963</v>
      </c>
      <c r="H5983" t="s">
        <v>2063</v>
      </c>
      <c r="I5983" t="s">
        <v>225</v>
      </c>
      <c r="J5983" t="s">
        <v>965</v>
      </c>
      <c r="K5983" t="s">
        <v>20</v>
      </c>
      <c r="L5983" t="s">
        <v>1069</v>
      </c>
      <c r="M5983" t="s">
        <v>228</v>
      </c>
      <c r="N5983" t="s">
        <v>261</v>
      </c>
      <c r="O5983">
        <v>5.82</v>
      </c>
      <c r="P5983" t="s">
        <v>526</v>
      </c>
      <c r="Q5983" s="27">
        <f>O5983*km_per_mile*'Transportation Calcs'!$E$11</f>
        <v>4.7500979299446725E-3</v>
      </c>
      <c r="T5983" t="s">
        <v>527</v>
      </c>
    </row>
    <row r="5984" spans="2:20" hidden="1" x14ac:dyDescent="0.45">
      <c r="B5984" s="29" t="s">
        <v>33</v>
      </c>
      <c r="C5984" s="29" t="s">
        <v>3075</v>
      </c>
      <c r="D5984" s="29" t="s">
        <v>55</v>
      </c>
      <c r="F5984" t="s">
        <v>962</v>
      </c>
      <c r="G5984" t="s">
        <v>963</v>
      </c>
      <c r="H5984" t="s">
        <v>973</v>
      </c>
      <c r="I5984" t="s">
        <v>225</v>
      </c>
      <c r="J5984" t="s">
        <v>965</v>
      </c>
      <c r="K5984" t="s">
        <v>20</v>
      </c>
      <c r="L5984" t="s">
        <v>974</v>
      </c>
      <c r="M5984" t="s">
        <v>228</v>
      </c>
      <c r="N5984" t="s">
        <v>33</v>
      </c>
      <c r="O5984">
        <v>2E-3</v>
      </c>
      <c r="P5984" t="s">
        <v>526</v>
      </c>
      <c r="Q5984" s="27">
        <f>O5984*km_per_mile*'Transportation Calcs'!$E$11</f>
        <v>1.6323360584002313E-6</v>
      </c>
      <c r="T5984" t="s">
        <v>527</v>
      </c>
    </row>
    <row r="5985" spans="1:20" hidden="1" x14ac:dyDescent="0.45">
      <c r="B5985" s="29" t="s">
        <v>34</v>
      </c>
      <c r="C5985" s="29" t="s">
        <v>3075</v>
      </c>
      <c r="D5985" s="29" t="s">
        <v>55</v>
      </c>
      <c r="F5985" t="s">
        <v>962</v>
      </c>
      <c r="G5985" t="s">
        <v>963</v>
      </c>
      <c r="H5985" t="s">
        <v>969</v>
      </c>
      <c r="I5985" t="s">
        <v>225</v>
      </c>
      <c r="J5985" t="s">
        <v>965</v>
      </c>
      <c r="K5985" t="s">
        <v>20</v>
      </c>
      <c r="L5985" t="s">
        <v>970</v>
      </c>
      <c r="M5985" t="s">
        <v>228</v>
      </c>
      <c r="N5985" t="s">
        <v>34</v>
      </c>
      <c r="O5985">
        <v>4.24</v>
      </c>
      <c r="P5985" t="s">
        <v>526</v>
      </c>
      <c r="Q5985" s="27">
        <f>O5985*km_per_mile*'Transportation Calcs'!$E$11</f>
        <v>3.4605524438084904E-3</v>
      </c>
      <c r="T5985" t="s">
        <v>527</v>
      </c>
    </row>
    <row r="5986" spans="1:20" hidden="1" x14ac:dyDescent="0.45">
      <c r="B5986" s="29" t="s">
        <v>34</v>
      </c>
      <c r="C5986" s="29" t="s">
        <v>3075</v>
      </c>
      <c r="D5986" s="29" t="s">
        <v>197</v>
      </c>
      <c r="F5986" t="s">
        <v>962</v>
      </c>
      <c r="G5986" t="s">
        <v>963</v>
      </c>
      <c r="H5986" t="s">
        <v>764</v>
      </c>
      <c r="I5986" t="s">
        <v>275</v>
      </c>
      <c r="J5986" t="s">
        <v>743</v>
      </c>
      <c r="K5986" t="s">
        <v>765</v>
      </c>
      <c r="M5986" t="s">
        <v>228</v>
      </c>
      <c r="N5986" t="s">
        <v>34</v>
      </c>
      <c r="O5986">
        <v>3.0169999999999999</v>
      </c>
      <c r="P5986" t="s">
        <v>745</v>
      </c>
      <c r="Q5986" s="49">
        <f>O5986*1000/'Transportation Calcs'!$B$69</f>
        <v>6.287081992143953E-2</v>
      </c>
      <c r="R5986">
        <v>0</v>
      </c>
      <c r="S5986">
        <v>0</v>
      </c>
      <c r="T5986" t="s">
        <v>746</v>
      </c>
    </row>
    <row r="5987" spans="1:20" hidden="1" x14ac:dyDescent="0.45">
      <c r="B5987" s="29" t="s">
        <v>34</v>
      </c>
      <c r="C5987" s="29" t="s">
        <v>3075</v>
      </c>
      <c r="D5987" s="29" t="s">
        <v>53</v>
      </c>
      <c r="F5987" t="s">
        <v>962</v>
      </c>
      <c r="G5987" t="s">
        <v>963</v>
      </c>
      <c r="H5987" t="s">
        <v>766</v>
      </c>
      <c r="I5987" t="s">
        <v>275</v>
      </c>
      <c r="J5987" t="s">
        <v>743</v>
      </c>
      <c r="K5987" t="s">
        <v>35</v>
      </c>
      <c r="M5987" t="s">
        <v>228</v>
      </c>
      <c r="N5987" t="s">
        <v>34</v>
      </c>
      <c r="O5987">
        <v>3.14</v>
      </c>
      <c r="P5987" t="s">
        <v>745</v>
      </c>
      <c r="Q5987" s="49">
        <f>O5987*1000/'Transportation Calcs'!$B$44</f>
        <v>7.1990470738681492E-2</v>
      </c>
      <c r="R5987">
        <v>0</v>
      </c>
      <c r="S5987">
        <v>0</v>
      </c>
      <c r="T5987" t="s">
        <v>746</v>
      </c>
    </row>
    <row r="5988" spans="1:20" hidden="1" x14ac:dyDescent="0.45">
      <c r="B5988" s="29" t="s">
        <v>34</v>
      </c>
      <c r="C5988" s="29" t="s">
        <v>3075</v>
      </c>
      <c r="D5988" s="29" t="s">
        <v>46</v>
      </c>
      <c r="F5988" t="s">
        <v>962</v>
      </c>
      <c r="G5988" t="s">
        <v>963</v>
      </c>
      <c r="H5988" t="s">
        <v>742</v>
      </c>
      <c r="I5988" t="s">
        <v>275</v>
      </c>
      <c r="J5988" t="s">
        <v>743</v>
      </c>
      <c r="K5988" t="s">
        <v>744</v>
      </c>
      <c r="M5988" t="s">
        <v>228</v>
      </c>
      <c r="N5988" t="s">
        <v>34</v>
      </c>
      <c r="O5988">
        <v>2.75</v>
      </c>
      <c r="P5988" t="s">
        <v>745</v>
      </c>
      <c r="Q5988" s="49">
        <f>O5988*1000/'Transportation Calcs'!$B$33</f>
        <v>5.4023647870244051E-2</v>
      </c>
      <c r="R5988">
        <v>0</v>
      </c>
      <c r="S5988">
        <v>0</v>
      </c>
      <c r="T5988" t="s">
        <v>746</v>
      </c>
    </row>
    <row r="5989" spans="1:20" hidden="1" x14ac:dyDescent="0.45">
      <c r="B5989" s="29" t="s">
        <v>34</v>
      </c>
      <c r="C5989" s="29" t="s">
        <v>3075</v>
      </c>
      <c r="D5989" s="29" t="s">
        <v>46</v>
      </c>
      <c r="F5989" t="s">
        <v>962</v>
      </c>
      <c r="G5989" t="s">
        <v>963</v>
      </c>
      <c r="H5989" t="s">
        <v>742</v>
      </c>
      <c r="I5989" t="s">
        <v>275</v>
      </c>
      <c r="J5989" t="s">
        <v>743</v>
      </c>
      <c r="K5989" t="s">
        <v>744</v>
      </c>
      <c r="M5989" t="s">
        <v>228</v>
      </c>
      <c r="N5989" t="s">
        <v>34</v>
      </c>
      <c r="O5989">
        <v>2.75</v>
      </c>
      <c r="P5989" t="s">
        <v>745</v>
      </c>
      <c r="Q5989" s="49">
        <f>O5989*1000/'Transportation Calcs'!$B$33</f>
        <v>5.4023647870244051E-2</v>
      </c>
      <c r="R5989">
        <v>0</v>
      </c>
      <c r="S5989">
        <v>0</v>
      </c>
      <c r="T5989" t="s">
        <v>746</v>
      </c>
    </row>
    <row r="5990" spans="1:20" hidden="1" x14ac:dyDescent="0.45">
      <c r="B5990" s="29" t="s">
        <v>34</v>
      </c>
      <c r="C5990" s="29" t="s">
        <v>3075</v>
      </c>
      <c r="D5990" s="29" t="s">
        <v>46</v>
      </c>
      <c r="F5990" t="s">
        <v>962</v>
      </c>
      <c r="G5990" t="s">
        <v>963</v>
      </c>
      <c r="H5990" t="s">
        <v>742</v>
      </c>
      <c r="I5990" t="s">
        <v>275</v>
      </c>
      <c r="J5990" t="s">
        <v>743</v>
      </c>
      <c r="K5990" t="s">
        <v>744</v>
      </c>
      <c r="M5990" t="s">
        <v>228</v>
      </c>
      <c r="N5990" t="s">
        <v>34</v>
      </c>
      <c r="O5990">
        <v>2.75</v>
      </c>
      <c r="P5990" t="s">
        <v>745</v>
      </c>
      <c r="Q5990" s="49">
        <f>O5990*1000/'Transportation Calcs'!$B$33</f>
        <v>5.4023647870244051E-2</v>
      </c>
      <c r="R5990">
        <v>0</v>
      </c>
      <c r="S5990">
        <v>0</v>
      </c>
      <c r="T5990" t="s">
        <v>746</v>
      </c>
    </row>
    <row r="5991" spans="1:20" hidden="1" x14ac:dyDescent="0.45">
      <c r="C5991" s="29" t="s">
        <v>3075</v>
      </c>
      <c r="D5991" s="29" t="s">
        <v>55</v>
      </c>
      <c r="F5991" t="s">
        <v>962</v>
      </c>
      <c r="G5991" t="s">
        <v>963</v>
      </c>
      <c r="H5991" t="s">
        <v>975</v>
      </c>
      <c r="I5991" t="s">
        <v>225</v>
      </c>
      <c r="J5991" t="s">
        <v>965</v>
      </c>
      <c r="K5991" t="s">
        <v>20</v>
      </c>
      <c r="L5991" t="s">
        <v>976</v>
      </c>
      <c r="M5991" t="s">
        <v>228</v>
      </c>
      <c r="N5991" t="s">
        <v>240</v>
      </c>
      <c r="O5991" s="27">
        <v>1.19E-6</v>
      </c>
      <c r="P5991" t="s">
        <v>526</v>
      </c>
      <c r="Q5991" s="27">
        <f>O5991*km_per_mile*'Transportation Calcs'!$E$11</f>
        <v>9.7123995474813752E-10</v>
      </c>
      <c r="T5991" t="s">
        <v>527</v>
      </c>
    </row>
    <row r="5992" spans="1:20" hidden="1" x14ac:dyDescent="0.45">
      <c r="A5992" s="29">
        <v>1</v>
      </c>
      <c r="B5992" s="29" t="s">
        <v>24</v>
      </c>
      <c r="C5992" s="29" t="s">
        <v>3075</v>
      </c>
      <c r="D5992" s="29" t="s">
        <v>55</v>
      </c>
      <c r="F5992" t="s">
        <v>962</v>
      </c>
      <c r="G5992" t="s">
        <v>963</v>
      </c>
      <c r="H5992" t="s">
        <v>2428</v>
      </c>
      <c r="I5992" t="s">
        <v>275</v>
      </c>
      <c r="J5992" t="s">
        <v>965</v>
      </c>
      <c r="K5992" t="s">
        <v>524</v>
      </c>
      <c r="M5992" t="s">
        <v>228</v>
      </c>
      <c r="N5992" t="s">
        <v>261</v>
      </c>
      <c r="O5992">
        <v>131.4</v>
      </c>
      <c r="P5992" t="s">
        <v>762</v>
      </c>
      <c r="Q5992" s="27">
        <f>O5992/'Transportation Calcs'!$B$39</f>
        <v>3.1216669914487147E-3</v>
      </c>
      <c r="R5992">
        <v>30</v>
      </c>
      <c r="S5992">
        <v>364.8</v>
      </c>
      <c r="T5992" t="s">
        <v>749</v>
      </c>
    </row>
    <row r="5993" spans="1:20" hidden="1" x14ac:dyDescent="0.45">
      <c r="B5993" s="29" t="s">
        <v>34</v>
      </c>
      <c r="C5993" s="29" t="s">
        <v>3075</v>
      </c>
      <c r="D5993" s="29" t="s">
        <v>55</v>
      </c>
      <c r="F5993" t="s">
        <v>962</v>
      </c>
      <c r="G5993" t="s">
        <v>963</v>
      </c>
      <c r="H5993" t="s">
        <v>750</v>
      </c>
      <c r="I5993" t="s">
        <v>275</v>
      </c>
      <c r="J5993" t="s">
        <v>743</v>
      </c>
      <c r="K5993" t="s">
        <v>751</v>
      </c>
      <c r="M5993" t="s">
        <v>228</v>
      </c>
      <c r="N5993" t="s">
        <v>34</v>
      </c>
      <c r="O5993">
        <v>3.0609999999999999</v>
      </c>
      <c r="P5993" t="s">
        <v>745</v>
      </c>
      <c r="Q5993" s="49">
        <f>O5993*1000/'Transportation Calcs'!$B$39</f>
        <v>7.2720111574006957E-2</v>
      </c>
      <c r="R5993">
        <v>0</v>
      </c>
      <c r="S5993">
        <v>0</v>
      </c>
      <c r="T5993" t="s">
        <v>746</v>
      </c>
    </row>
    <row r="5994" spans="1:20" hidden="1" x14ac:dyDescent="0.45">
      <c r="C5994" s="29" t="s">
        <v>3075</v>
      </c>
      <c r="D5994" s="29" t="s">
        <v>55</v>
      </c>
      <c r="F5994" t="s">
        <v>962</v>
      </c>
      <c r="G5994" t="s">
        <v>963</v>
      </c>
      <c r="H5994" t="s">
        <v>982</v>
      </c>
      <c r="I5994" t="s">
        <v>225</v>
      </c>
      <c r="J5994" t="s">
        <v>965</v>
      </c>
      <c r="K5994" t="s">
        <v>20</v>
      </c>
      <c r="L5994" t="s">
        <v>983</v>
      </c>
      <c r="M5994" t="s">
        <v>228</v>
      </c>
      <c r="N5994" t="s">
        <v>240</v>
      </c>
      <c r="O5994" s="27">
        <v>1.1E-5</v>
      </c>
      <c r="P5994" t="s">
        <v>526</v>
      </c>
      <c r="Q5994" s="27">
        <f>O5994*km_per_mile*'Transportation Calcs'!$E$11</f>
        <v>8.9778483212012717E-9</v>
      </c>
      <c r="T5994" t="s">
        <v>527</v>
      </c>
    </row>
    <row r="5995" spans="1:20" hidden="1" x14ac:dyDescent="0.45">
      <c r="B5995" s="29" t="s">
        <v>25</v>
      </c>
      <c r="C5995" s="29" t="s">
        <v>3075</v>
      </c>
      <c r="D5995" s="29" t="s">
        <v>55</v>
      </c>
      <c r="F5995" t="s">
        <v>962</v>
      </c>
      <c r="G5995" t="s">
        <v>963</v>
      </c>
      <c r="H5995" t="s">
        <v>984</v>
      </c>
      <c r="I5995" t="s">
        <v>225</v>
      </c>
      <c r="J5995" t="s">
        <v>965</v>
      </c>
      <c r="K5995" t="s">
        <v>20</v>
      </c>
      <c r="L5995" t="s">
        <v>985</v>
      </c>
      <c r="M5995" t="s">
        <v>228</v>
      </c>
      <c r="N5995" t="s">
        <v>25</v>
      </c>
      <c r="O5995">
        <v>1.8</v>
      </c>
      <c r="P5995" t="s">
        <v>526</v>
      </c>
      <c r="Q5995" s="27">
        <f>O5995*km_per_mile*'Transportation Calcs'!$E$11</f>
        <v>1.4691024525602082E-3</v>
      </c>
      <c r="T5995" t="s">
        <v>527</v>
      </c>
    </row>
    <row r="5996" spans="1:20" hidden="1" x14ac:dyDescent="0.45">
      <c r="C5996" s="29" t="s">
        <v>3075</v>
      </c>
      <c r="D5996" s="29" t="s">
        <v>55</v>
      </c>
      <c r="F5996" t="s">
        <v>962</v>
      </c>
      <c r="G5996" t="s">
        <v>963</v>
      </c>
      <c r="H5996" t="s">
        <v>982</v>
      </c>
      <c r="I5996" t="s">
        <v>225</v>
      </c>
      <c r="J5996" t="s">
        <v>965</v>
      </c>
      <c r="K5996" t="s">
        <v>20</v>
      </c>
      <c r="L5996" t="s">
        <v>983</v>
      </c>
      <c r="M5996" t="s">
        <v>228</v>
      </c>
      <c r="N5996" t="s">
        <v>400</v>
      </c>
      <c r="O5996">
        <v>1E-3</v>
      </c>
      <c r="P5996" t="s">
        <v>526</v>
      </c>
      <c r="Q5996" s="27">
        <f>O5996*km_per_mile*'Transportation Calcs'!$E$11</f>
        <v>8.1616802920011564E-7</v>
      </c>
      <c r="T5996" t="s">
        <v>527</v>
      </c>
    </row>
    <row r="5997" spans="1:20" hidden="1" x14ac:dyDescent="0.45">
      <c r="B5997" s="29" t="s">
        <v>34</v>
      </c>
      <c r="C5997" s="29" t="s">
        <v>3075</v>
      </c>
      <c r="D5997" s="29" t="s">
        <v>56</v>
      </c>
      <c r="F5997" t="s">
        <v>962</v>
      </c>
      <c r="G5997" t="s">
        <v>963</v>
      </c>
      <c r="H5997" t="s">
        <v>754</v>
      </c>
      <c r="I5997" t="s">
        <v>275</v>
      </c>
      <c r="J5997" t="s">
        <v>743</v>
      </c>
      <c r="K5997" t="s">
        <v>755</v>
      </c>
      <c r="M5997" t="s">
        <v>228</v>
      </c>
      <c r="N5997" t="s">
        <v>34</v>
      </c>
      <c r="O5997">
        <v>2.1040000000000001</v>
      </c>
      <c r="P5997" t="s">
        <v>745</v>
      </c>
      <c r="Q5997" s="49">
        <f>O5997*1000/'Transportation Calcs'!$B$49</f>
        <v>7.1128091598533075E-2</v>
      </c>
      <c r="R5997">
        <v>0</v>
      </c>
      <c r="S5997">
        <v>0</v>
      </c>
      <c r="T5997" t="s">
        <v>746</v>
      </c>
    </row>
    <row r="5998" spans="1:20" hidden="1" x14ac:dyDescent="0.45">
      <c r="B5998" s="29" t="s">
        <v>33</v>
      </c>
      <c r="C5998" s="29" t="s">
        <v>3075</v>
      </c>
      <c r="D5998" s="29" t="s">
        <v>55</v>
      </c>
      <c r="F5998" t="s">
        <v>962</v>
      </c>
      <c r="G5998" t="s">
        <v>963</v>
      </c>
      <c r="H5998" t="s">
        <v>980</v>
      </c>
      <c r="I5998" t="s">
        <v>225</v>
      </c>
      <c r="J5998" t="s">
        <v>965</v>
      </c>
      <c r="K5998" t="s">
        <v>20</v>
      </c>
      <c r="L5998" t="s">
        <v>981</v>
      </c>
      <c r="M5998" t="s">
        <v>228</v>
      </c>
      <c r="N5998" t="s">
        <v>33</v>
      </c>
      <c r="O5998">
        <v>1E-3</v>
      </c>
      <c r="P5998" t="s">
        <v>526</v>
      </c>
      <c r="Q5998" s="27">
        <f>O5998*km_per_mile*'Transportation Calcs'!$E$11</f>
        <v>8.1616802920011564E-7</v>
      </c>
      <c r="T5998" t="s">
        <v>527</v>
      </c>
    </row>
    <row r="5999" spans="1:20" hidden="1" x14ac:dyDescent="0.45">
      <c r="B5999" s="29" t="s">
        <v>33</v>
      </c>
      <c r="C5999" s="29" t="s">
        <v>3075</v>
      </c>
      <c r="D5999" s="29" t="s">
        <v>55</v>
      </c>
      <c r="F5999" t="s">
        <v>962</v>
      </c>
      <c r="G5999" t="s">
        <v>963</v>
      </c>
      <c r="H5999" t="s">
        <v>986</v>
      </c>
      <c r="I5999" t="s">
        <v>225</v>
      </c>
      <c r="J5999" t="s">
        <v>965</v>
      </c>
      <c r="K5999" t="s">
        <v>20</v>
      </c>
      <c r="L5999" t="s">
        <v>987</v>
      </c>
      <c r="M5999" t="s">
        <v>228</v>
      </c>
      <c r="N5999" t="s">
        <v>33</v>
      </c>
      <c r="O5999">
        <v>1E-3</v>
      </c>
      <c r="P5999" t="s">
        <v>526</v>
      </c>
      <c r="Q5999" s="27">
        <f>O5999*km_per_mile*'Transportation Calcs'!$E$11</f>
        <v>8.1616802920011564E-7</v>
      </c>
      <c r="T5999" t="s">
        <v>527</v>
      </c>
    </row>
    <row r="6000" spans="1:20" hidden="1" x14ac:dyDescent="0.45">
      <c r="C6000" s="29" t="s">
        <v>3075</v>
      </c>
      <c r="D6000" s="29" t="s">
        <v>55</v>
      </c>
      <c r="F6000" t="s">
        <v>962</v>
      </c>
      <c r="G6000" t="s">
        <v>963</v>
      </c>
      <c r="H6000" t="s">
        <v>986</v>
      </c>
      <c r="I6000" t="s">
        <v>225</v>
      </c>
      <c r="J6000" t="s">
        <v>965</v>
      </c>
      <c r="K6000" t="s">
        <v>20</v>
      </c>
      <c r="L6000" t="s">
        <v>987</v>
      </c>
      <c r="M6000" t="s">
        <v>228</v>
      </c>
      <c r="N6000" t="s">
        <v>400</v>
      </c>
      <c r="O6000">
        <v>1E-3</v>
      </c>
      <c r="P6000" t="s">
        <v>526</v>
      </c>
      <c r="Q6000" s="27">
        <f>O6000*km_per_mile*'Transportation Calcs'!$E$11</f>
        <v>8.1616802920011564E-7</v>
      </c>
      <c r="T6000" t="s">
        <v>527</v>
      </c>
    </row>
    <row r="6001" spans="2:20" hidden="1" x14ac:dyDescent="0.45">
      <c r="B6001" s="29" t="s">
        <v>34</v>
      </c>
      <c r="C6001" s="29" t="s">
        <v>3075</v>
      </c>
      <c r="D6001" s="29" t="s">
        <v>55</v>
      </c>
      <c r="F6001" t="s">
        <v>962</v>
      </c>
      <c r="G6001" t="s">
        <v>963</v>
      </c>
      <c r="H6001" t="s">
        <v>750</v>
      </c>
      <c r="I6001" t="s">
        <v>275</v>
      </c>
      <c r="J6001" t="s">
        <v>743</v>
      </c>
      <c r="K6001" t="s">
        <v>751</v>
      </c>
      <c r="M6001" t="s">
        <v>228</v>
      </c>
      <c r="N6001" t="s">
        <v>34</v>
      </c>
      <c r="O6001">
        <v>3.0609999999999999</v>
      </c>
      <c r="P6001" t="s">
        <v>745</v>
      </c>
      <c r="Q6001" s="49">
        <f>O6001*1000/'Transportation Calcs'!$B$39</f>
        <v>7.2720111574006957E-2</v>
      </c>
      <c r="R6001">
        <v>0</v>
      </c>
      <c r="S6001">
        <v>0</v>
      </c>
      <c r="T6001" t="s">
        <v>746</v>
      </c>
    </row>
    <row r="6002" spans="2:20" hidden="1" x14ac:dyDescent="0.45">
      <c r="B6002" s="29" t="s">
        <v>25</v>
      </c>
      <c r="C6002" s="29" t="s">
        <v>3075</v>
      </c>
      <c r="D6002" s="29" t="s">
        <v>55</v>
      </c>
      <c r="F6002" t="s">
        <v>962</v>
      </c>
      <c r="G6002" t="s">
        <v>963</v>
      </c>
      <c r="H6002" t="s">
        <v>986</v>
      </c>
      <c r="I6002" t="s">
        <v>225</v>
      </c>
      <c r="J6002" t="s">
        <v>965</v>
      </c>
      <c r="K6002" t="s">
        <v>20</v>
      </c>
      <c r="L6002" t="s">
        <v>987</v>
      </c>
      <c r="M6002" t="s">
        <v>228</v>
      </c>
      <c r="N6002" t="s">
        <v>25</v>
      </c>
      <c r="O6002">
        <v>14.7</v>
      </c>
      <c r="P6002" t="s">
        <v>526</v>
      </c>
      <c r="Q6002" s="27">
        <f>O6002*km_per_mile*'Transportation Calcs'!$E$11</f>
        <v>1.1997670029241698E-2</v>
      </c>
      <c r="T6002" t="s">
        <v>527</v>
      </c>
    </row>
    <row r="6003" spans="2:20" hidden="1" x14ac:dyDescent="0.45">
      <c r="B6003" s="29" t="s">
        <v>26</v>
      </c>
      <c r="C6003" s="29" t="s">
        <v>3075</v>
      </c>
      <c r="D6003" s="29" t="s">
        <v>55</v>
      </c>
      <c r="F6003" t="s">
        <v>962</v>
      </c>
      <c r="G6003" t="s">
        <v>963</v>
      </c>
      <c r="H6003" t="s">
        <v>988</v>
      </c>
      <c r="I6003" t="s">
        <v>225</v>
      </c>
      <c r="J6003" t="s">
        <v>965</v>
      </c>
      <c r="K6003" t="s">
        <v>20</v>
      </c>
      <c r="L6003" t="s">
        <v>989</v>
      </c>
      <c r="M6003" t="s">
        <v>228</v>
      </c>
      <c r="N6003" t="s">
        <v>26</v>
      </c>
      <c r="O6003">
        <v>4.7E-2</v>
      </c>
      <c r="P6003" t="s">
        <v>526</v>
      </c>
      <c r="Q6003" s="27">
        <f>O6003*km_per_mile*'Transportation Calcs'!$E$11</f>
        <v>3.8359897372405432E-5</v>
      </c>
      <c r="T6003" t="s">
        <v>527</v>
      </c>
    </row>
    <row r="6004" spans="2:20" hidden="1" x14ac:dyDescent="0.45">
      <c r="C6004" s="29" t="s">
        <v>3075</v>
      </c>
      <c r="D6004" s="29" t="s">
        <v>55</v>
      </c>
      <c r="F6004" t="s">
        <v>962</v>
      </c>
      <c r="G6004" t="s">
        <v>963</v>
      </c>
      <c r="H6004" t="s">
        <v>996</v>
      </c>
      <c r="I6004" t="s">
        <v>225</v>
      </c>
      <c r="J6004" t="s">
        <v>965</v>
      </c>
      <c r="K6004" t="s">
        <v>20</v>
      </c>
      <c r="L6004" t="s">
        <v>997</v>
      </c>
      <c r="M6004" t="s">
        <v>228</v>
      </c>
      <c r="N6004" t="s">
        <v>240</v>
      </c>
      <c r="O6004" s="27">
        <v>1.53E-6</v>
      </c>
      <c r="P6004" t="s">
        <v>526</v>
      </c>
      <c r="Q6004" s="27">
        <f>O6004*km_per_mile*'Transportation Calcs'!$E$11</f>
        <v>1.2487370846761767E-9</v>
      </c>
      <c r="T6004" t="s">
        <v>527</v>
      </c>
    </row>
    <row r="6005" spans="2:20" hidden="1" x14ac:dyDescent="0.45">
      <c r="B6005" s="29" t="s">
        <v>24</v>
      </c>
      <c r="C6005" s="29" t="s">
        <v>3075</v>
      </c>
      <c r="D6005" s="29" t="s">
        <v>55</v>
      </c>
      <c r="F6005" t="s">
        <v>962</v>
      </c>
      <c r="G6005" t="s">
        <v>963</v>
      </c>
      <c r="H6005" t="s">
        <v>990</v>
      </c>
      <c r="I6005" t="s">
        <v>225</v>
      </c>
      <c r="J6005" t="s">
        <v>965</v>
      </c>
      <c r="K6005" t="s">
        <v>20</v>
      </c>
      <c r="L6005" t="s">
        <v>991</v>
      </c>
      <c r="M6005" t="s">
        <v>228</v>
      </c>
      <c r="N6005" t="s">
        <v>261</v>
      </c>
      <c r="O6005">
        <v>7.8E-2</v>
      </c>
      <c r="P6005" t="s">
        <v>526</v>
      </c>
      <c r="Q6005" s="27">
        <f>O6005*km_per_mile*'Transportation Calcs'!$E$11</f>
        <v>6.3661106277609013E-5</v>
      </c>
      <c r="T6005" t="s">
        <v>527</v>
      </c>
    </row>
    <row r="6006" spans="2:20" hidden="1" x14ac:dyDescent="0.45">
      <c r="B6006" s="29" t="s">
        <v>24</v>
      </c>
      <c r="C6006" s="29" t="s">
        <v>3075</v>
      </c>
      <c r="D6006" s="29" t="s">
        <v>55</v>
      </c>
      <c r="F6006" t="s">
        <v>962</v>
      </c>
      <c r="G6006" t="s">
        <v>963</v>
      </c>
      <c r="H6006" t="s">
        <v>992</v>
      </c>
      <c r="I6006" t="s">
        <v>225</v>
      </c>
      <c r="J6006" t="s">
        <v>965</v>
      </c>
      <c r="K6006" t="s">
        <v>20</v>
      </c>
      <c r="L6006" t="s">
        <v>993</v>
      </c>
      <c r="M6006" t="s">
        <v>228</v>
      </c>
      <c r="N6006" t="s">
        <v>261</v>
      </c>
      <c r="O6006">
        <v>0.11899999999999999</v>
      </c>
      <c r="P6006" t="s">
        <v>526</v>
      </c>
      <c r="Q6006" s="27">
        <f>O6006*km_per_mile*'Transportation Calcs'!$E$11</f>
        <v>9.7123995474813744E-5</v>
      </c>
      <c r="T6006" t="s">
        <v>527</v>
      </c>
    </row>
    <row r="6007" spans="2:20" hidden="1" x14ac:dyDescent="0.45">
      <c r="B6007" s="29" t="s">
        <v>25</v>
      </c>
      <c r="C6007" s="29" t="s">
        <v>3075</v>
      </c>
      <c r="D6007" s="29" t="s">
        <v>55</v>
      </c>
      <c r="F6007" t="s">
        <v>962</v>
      </c>
      <c r="G6007" t="s">
        <v>963</v>
      </c>
      <c r="H6007" t="s">
        <v>992</v>
      </c>
      <c r="I6007" t="s">
        <v>225</v>
      </c>
      <c r="J6007" t="s">
        <v>965</v>
      </c>
      <c r="K6007" t="s">
        <v>20</v>
      </c>
      <c r="L6007" t="s">
        <v>993</v>
      </c>
      <c r="M6007" t="s">
        <v>228</v>
      </c>
      <c r="N6007" t="s">
        <v>25</v>
      </c>
      <c r="O6007">
        <v>0.93</v>
      </c>
      <c r="P6007" t="s">
        <v>526</v>
      </c>
      <c r="Q6007" s="27">
        <f>O6007*km_per_mile*'Transportation Calcs'!$E$11</f>
        <v>7.590362671561075E-4</v>
      </c>
      <c r="T6007" t="s">
        <v>527</v>
      </c>
    </row>
    <row r="6008" spans="2:20" hidden="1" x14ac:dyDescent="0.45">
      <c r="B6008" s="29" t="s">
        <v>24</v>
      </c>
      <c r="C6008" s="29" t="s">
        <v>3075</v>
      </c>
      <c r="D6008" s="29" t="s">
        <v>55</v>
      </c>
      <c r="F6008" t="s">
        <v>962</v>
      </c>
      <c r="G6008" t="s">
        <v>963</v>
      </c>
      <c r="H6008" t="s">
        <v>998</v>
      </c>
      <c r="I6008" t="s">
        <v>225</v>
      </c>
      <c r="J6008" t="s">
        <v>965</v>
      </c>
      <c r="K6008" t="s">
        <v>20</v>
      </c>
      <c r="L6008" t="s">
        <v>999</v>
      </c>
      <c r="M6008" t="s">
        <v>228</v>
      </c>
      <c r="N6008" t="s">
        <v>261</v>
      </c>
      <c r="O6008">
        <v>2.2360000000000002</v>
      </c>
      <c r="P6008" t="s">
        <v>526</v>
      </c>
      <c r="Q6008" s="27">
        <f>O6008*km_per_mile*'Transportation Calcs'!$E$11</f>
        <v>1.8249517132914585E-3</v>
      </c>
      <c r="T6008" t="s">
        <v>527</v>
      </c>
    </row>
    <row r="6009" spans="2:20" hidden="1" x14ac:dyDescent="0.45">
      <c r="B6009" s="29" t="s">
        <v>24</v>
      </c>
      <c r="C6009" s="29" t="s">
        <v>3075</v>
      </c>
      <c r="D6009" s="29" t="s">
        <v>55</v>
      </c>
      <c r="F6009" t="s">
        <v>962</v>
      </c>
      <c r="G6009" t="s">
        <v>963</v>
      </c>
      <c r="H6009" t="s">
        <v>996</v>
      </c>
      <c r="I6009" t="s">
        <v>225</v>
      </c>
      <c r="J6009" t="s">
        <v>965</v>
      </c>
      <c r="K6009" t="s">
        <v>20</v>
      </c>
      <c r="L6009" t="s">
        <v>997</v>
      </c>
      <c r="M6009" t="s">
        <v>228</v>
      </c>
      <c r="N6009" t="s">
        <v>261</v>
      </c>
      <c r="O6009">
        <v>2.27</v>
      </c>
      <c r="P6009" t="s">
        <v>526</v>
      </c>
      <c r="Q6009" s="27">
        <f>O6009*km_per_mile*'Transportation Calcs'!$E$11</f>
        <v>1.8527014262842624E-3</v>
      </c>
      <c r="T6009" t="s">
        <v>527</v>
      </c>
    </row>
    <row r="6010" spans="2:20" hidden="1" x14ac:dyDescent="0.45">
      <c r="B6010" s="29" t="s">
        <v>25</v>
      </c>
      <c r="C6010" s="29" t="s">
        <v>3075</v>
      </c>
      <c r="D6010" s="29" t="s">
        <v>55</v>
      </c>
      <c r="F6010" t="s">
        <v>962</v>
      </c>
      <c r="G6010" t="s">
        <v>963</v>
      </c>
      <c r="H6010" t="s">
        <v>996</v>
      </c>
      <c r="I6010" t="s">
        <v>225</v>
      </c>
      <c r="J6010" t="s">
        <v>965</v>
      </c>
      <c r="K6010" t="s">
        <v>20</v>
      </c>
      <c r="L6010" t="s">
        <v>997</v>
      </c>
      <c r="M6010" t="s">
        <v>228</v>
      </c>
      <c r="N6010" t="s">
        <v>25</v>
      </c>
      <c r="O6010">
        <v>7.77</v>
      </c>
      <c r="P6010" t="s">
        <v>526</v>
      </c>
      <c r="Q6010" s="27">
        <f>O6010*km_per_mile*'Transportation Calcs'!$E$11</f>
        <v>6.3416255868848975E-3</v>
      </c>
      <c r="T6010" t="s">
        <v>527</v>
      </c>
    </row>
    <row r="6011" spans="2:20" hidden="1" x14ac:dyDescent="0.45">
      <c r="B6011" s="29" t="s">
        <v>25</v>
      </c>
      <c r="C6011" s="29" t="s">
        <v>3075</v>
      </c>
      <c r="D6011" s="29" t="s">
        <v>55</v>
      </c>
      <c r="F6011" t="s">
        <v>962</v>
      </c>
      <c r="G6011" t="s">
        <v>963</v>
      </c>
      <c r="H6011" t="s">
        <v>998</v>
      </c>
      <c r="I6011" t="s">
        <v>225</v>
      </c>
      <c r="J6011" t="s">
        <v>965</v>
      </c>
      <c r="K6011" t="s">
        <v>20</v>
      </c>
      <c r="L6011" t="s">
        <v>999</v>
      </c>
      <c r="M6011" t="s">
        <v>228</v>
      </c>
      <c r="N6011" t="s">
        <v>25</v>
      </c>
      <c r="O6011">
        <v>7.77</v>
      </c>
      <c r="P6011" t="s">
        <v>526</v>
      </c>
      <c r="Q6011" s="27">
        <f>O6011*km_per_mile*'Transportation Calcs'!$E$11</f>
        <v>6.3416255868848975E-3</v>
      </c>
      <c r="T6011" t="s">
        <v>527</v>
      </c>
    </row>
    <row r="6012" spans="2:20" hidden="1" x14ac:dyDescent="0.45">
      <c r="C6012" s="29" t="s">
        <v>3075</v>
      </c>
      <c r="D6012" s="29" t="s">
        <v>55</v>
      </c>
      <c r="F6012" t="s">
        <v>962</v>
      </c>
      <c r="G6012" t="s">
        <v>963</v>
      </c>
      <c r="H6012" t="s">
        <v>1000</v>
      </c>
      <c r="I6012" t="s">
        <v>225</v>
      </c>
      <c r="J6012" t="s">
        <v>965</v>
      </c>
      <c r="K6012" t="s">
        <v>20</v>
      </c>
      <c r="L6012" t="s">
        <v>1001</v>
      </c>
      <c r="M6012" t="s">
        <v>228</v>
      </c>
      <c r="N6012" t="s">
        <v>400</v>
      </c>
      <c r="O6012">
        <v>1.9E-3</v>
      </c>
      <c r="P6012" t="s">
        <v>526</v>
      </c>
      <c r="Q6012" s="27">
        <f>O6012*km_per_mile*'Transportation Calcs'!$E$11</f>
        <v>1.5507192554802195E-6</v>
      </c>
      <c r="T6012" t="s">
        <v>527</v>
      </c>
    </row>
    <row r="6013" spans="2:20" hidden="1" x14ac:dyDescent="0.45">
      <c r="B6013" s="29" t="s">
        <v>25</v>
      </c>
      <c r="C6013" s="29" t="s">
        <v>3075</v>
      </c>
      <c r="D6013" s="29" t="s">
        <v>55</v>
      </c>
      <c r="F6013" t="s">
        <v>962</v>
      </c>
      <c r="G6013" t="s">
        <v>963</v>
      </c>
      <c r="H6013" t="s">
        <v>1007</v>
      </c>
      <c r="I6013" t="s">
        <v>225</v>
      </c>
      <c r="J6013" t="s">
        <v>965</v>
      </c>
      <c r="K6013" t="s">
        <v>20</v>
      </c>
      <c r="L6013" t="s">
        <v>1008</v>
      </c>
      <c r="M6013" t="s">
        <v>228</v>
      </c>
      <c r="N6013" t="s">
        <v>25</v>
      </c>
      <c r="O6013">
        <v>1.1499999999999999</v>
      </c>
      <c r="P6013" t="s">
        <v>526</v>
      </c>
      <c r="Q6013" s="27">
        <f>O6013*km_per_mile*'Transportation Calcs'!$E$11</f>
        <v>9.3859323358013282E-4</v>
      </c>
      <c r="T6013" t="s">
        <v>527</v>
      </c>
    </row>
    <row r="6014" spans="2:20" hidden="1" x14ac:dyDescent="0.45">
      <c r="C6014" s="29" t="s">
        <v>3075</v>
      </c>
      <c r="D6014" s="29" t="s">
        <v>55</v>
      </c>
      <c r="F6014" t="s">
        <v>962</v>
      </c>
      <c r="G6014" t="s">
        <v>963</v>
      </c>
      <c r="H6014" t="s">
        <v>2068</v>
      </c>
      <c r="I6014" t="s">
        <v>689</v>
      </c>
      <c r="J6014" t="s">
        <v>965</v>
      </c>
      <c r="K6014" t="s">
        <v>524</v>
      </c>
      <c r="L6014" t="s">
        <v>2069</v>
      </c>
      <c r="M6014" t="s">
        <v>692</v>
      </c>
      <c r="N6014" t="s">
        <v>693</v>
      </c>
      <c r="O6014">
        <v>2.0099999999999998</v>
      </c>
      <c r="P6014" t="s">
        <v>694</v>
      </c>
      <c r="Q6014"/>
      <c r="T6014" t="s">
        <v>527</v>
      </c>
    </row>
    <row r="6015" spans="2:20" hidden="1" x14ac:dyDescent="0.45">
      <c r="C6015" s="29" t="s">
        <v>3075</v>
      </c>
      <c r="D6015" s="29" t="s">
        <v>55</v>
      </c>
      <c r="F6015" t="s">
        <v>962</v>
      </c>
      <c r="G6015" t="s">
        <v>963</v>
      </c>
      <c r="H6015" t="s">
        <v>2429</v>
      </c>
      <c r="I6015" t="s">
        <v>689</v>
      </c>
      <c r="J6015" t="s">
        <v>965</v>
      </c>
      <c r="K6015" t="s">
        <v>524</v>
      </c>
      <c r="L6015" t="s">
        <v>2430</v>
      </c>
      <c r="M6015" t="s">
        <v>692</v>
      </c>
      <c r="N6015" t="s">
        <v>698</v>
      </c>
      <c r="O6015">
        <v>17</v>
      </c>
      <c r="P6015" t="s">
        <v>526</v>
      </c>
      <c r="Q6015" s="27">
        <f>O6015*km_per_mile*'Transportation Calcs'!$E$11</f>
        <v>1.3874856496401964E-2</v>
      </c>
      <c r="T6015" t="s">
        <v>527</v>
      </c>
    </row>
    <row r="6016" spans="2:20" hidden="1" x14ac:dyDescent="0.45">
      <c r="B6016" s="29" t="s">
        <v>26</v>
      </c>
      <c r="C6016" s="29" t="s">
        <v>3075</v>
      </c>
      <c r="D6016" s="29" t="s">
        <v>55</v>
      </c>
      <c r="F6016" t="s">
        <v>962</v>
      </c>
      <c r="G6016" t="s">
        <v>963</v>
      </c>
      <c r="H6016" t="s">
        <v>2431</v>
      </c>
      <c r="I6016" t="s">
        <v>225</v>
      </c>
      <c r="J6016" t="s">
        <v>965</v>
      </c>
      <c r="K6016" t="s">
        <v>20</v>
      </c>
      <c r="L6016" t="s">
        <v>1029</v>
      </c>
      <c r="M6016" t="s">
        <v>228</v>
      </c>
      <c r="N6016" t="s">
        <v>26</v>
      </c>
      <c r="O6016">
        <v>0.81399999999999995</v>
      </c>
      <c r="P6016" t="s">
        <v>526</v>
      </c>
      <c r="Q6016" s="27">
        <f>O6016*km_per_mile*'Transportation Calcs'!$E$11</f>
        <v>6.6436077576889402E-4</v>
      </c>
      <c r="T6016" t="s">
        <v>527</v>
      </c>
    </row>
    <row r="6017" spans="2:20" hidden="1" x14ac:dyDescent="0.45">
      <c r="B6017" s="29" t="s">
        <v>34</v>
      </c>
      <c r="C6017" s="29" t="s">
        <v>3075</v>
      </c>
      <c r="D6017" s="29" t="s">
        <v>55</v>
      </c>
      <c r="F6017" t="s">
        <v>962</v>
      </c>
      <c r="G6017" t="s">
        <v>963</v>
      </c>
      <c r="H6017" t="s">
        <v>2074</v>
      </c>
      <c r="I6017" t="s">
        <v>225</v>
      </c>
      <c r="J6017" t="s">
        <v>965</v>
      </c>
      <c r="K6017" t="s">
        <v>20</v>
      </c>
      <c r="L6017" t="s">
        <v>2075</v>
      </c>
      <c r="M6017" t="s">
        <v>228</v>
      </c>
      <c r="N6017" t="s">
        <v>34</v>
      </c>
      <c r="O6017">
        <v>0.53</v>
      </c>
      <c r="P6017" t="s">
        <v>526</v>
      </c>
      <c r="Q6017" s="27">
        <f>O6017*km_per_mile*'Transportation Calcs'!$E$11</f>
        <v>4.325690554760613E-4</v>
      </c>
      <c r="T6017" t="s">
        <v>527</v>
      </c>
    </row>
    <row r="6018" spans="2:20" hidden="1" x14ac:dyDescent="0.45">
      <c r="C6018" s="29" t="s">
        <v>3075</v>
      </c>
      <c r="D6018" s="29" t="s">
        <v>55</v>
      </c>
      <c r="F6018" t="s">
        <v>962</v>
      </c>
      <c r="G6018" t="s">
        <v>963</v>
      </c>
      <c r="H6018" t="s">
        <v>2074</v>
      </c>
      <c r="I6018" t="s">
        <v>225</v>
      </c>
      <c r="J6018" t="s">
        <v>965</v>
      </c>
      <c r="K6018" t="s">
        <v>20</v>
      </c>
      <c r="L6018" t="s">
        <v>2075</v>
      </c>
      <c r="M6018" t="s">
        <v>228</v>
      </c>
      <c r="N6018" t="s">
        <v>240</v>
      </c>
      <c r="O6018" s="27">
        <v>1.8199999999999999E-5</v>
      </c>
      <c r="P6018" t="s">
        <v>526</v>
      </c>
      <c r="Q6018" s="27">
        <f>O6018*km_per_mile*'Transportation Calcs'!$E$11</f>
        <v>1.4854258131442103E-8</v>
      </c>
      <c r="T6018" t="s">
        <v>527</v>
      </c>
    </row>
    <row r="6019" spans="2:20" hidden="1" x14ac:dyDescent="0.45">
      <c r="C6019" s="29" t="s">
        <v>3075</v>
      </c>
      <c r="D6019" s="29" t="s">
        <v>53</v>
      </c>
      <c r="F6019" t="s">
        <v>962</v>
      </c>
      <c r="G6019" t="s">
        <v>963</v>
      </c>
      <c r="H6019" t="s">
        <v>1009</v>
      </c>
      <c r="I6019" t="s">
        <v>689</v>
      </c>
      <c r="J6019" t="s">
        <v>965</v>
      </c>
      <c r="K6019" t="s">
        <v>35</v>
      </c>
      <c r="L6019" t="s">
        <v>1010</v>
      </c>
      <c r="M6019" t="s">
        <v>692</v>
      </c>
      <c r="N6019" t="s">
        <v>693</v>
      </c>
      <c r="O6019">
        <v>1.44</v>
      </c>
      <c r="P6019" t="s">
        <v>694</v>
      </c>
      <c r="Q6019"/>
      <c r="T6019" t="s">
        <v>527</v>
      </c>
    </row>
    <row r="6020" spans="2:20" hidden="1" x14ac:dyDescent="0.45">
      <c r="C6020" s="29" t="s">
        <v>3075</v>
      </c>
      <c r="D6020" s="29" t="s">
        <v>55</v>
      </c>
      <c r="F6020" t="s">
        <v>962</v>
      </c>
      <c r="G6020" t="s">
        <v>963</v>
      </c>
      <c r="H6020" t="s">
        <v>1016</v>
      </c>
      <c r="I6020" t="s">
        <v>689</v>
      </c>
      <c r="J6020" t="s">
        <v>965</v>
      </c>
      <c r="K6020" t="s">
        <v>20</v>
      </c>
      <c r="L6020" t="s">
        <v>1012</v>
      </c>
      <c r="M6020" t="s">
        <v>692</v>
      </c>
      <c r="N6020" t="s">
        <v>698</v>
      </c>
      <c r="O6020">
        <v>40</v>
      </c>
      <c r="P6020" t="s">
        <v>526</v>
      </c>
      <c r="Q6020" s="27">
        <f>O6020*km_per_mile*'Transportation Calcs'!$E$11</f>
        <v>3.2646721168004621E-2</v>
      </c>
      <c r="T6020" t="s">
        <v>527</v>
      </c>
    </row>
    <row r="6021" spans="2:20" hidden="1" x14ac:dyDescent="0.45">
      <c r="C6021" s="29" t="s">
        <v>3075</v>
      </c>
      <c r="D6021" s="29" t="s">
        <v>55</v>
      </c>
      <c r="F6021" t="s">
        <v>962</v>
      </c>
      <c r="G6021" t="s">
        <v>963</v>
      </c>
      <c r="H6021" t="s">
        <v>1017</v>
      </c>
      <c r="I6021" t="s">
        <v>689</v>
      </c>
      <c r="J6021" t="s">
        <v>965</v>
      </c>
      <c r="K6021" t="s">
        <v>20</v>
      </c>
      <c r="L6021" t="s">
        <v>999</v>
      </c>
      <c r="M6021" t="s">
        <v>692</v>
      </c>
      <c r="N6021" t="s">
        <v>698</v>
      </c>
      <c r="O6021">
        <v>41</v>
      </c>
      <c r="P6021" t="s">
        <v>526</v>
      </c>
      <c r="Q6021" s="27">
        <f>O6021*km_per_mile*'Transportation Calcs'!$E$11</f>
        <v>3.3462889197204734E-2</v>
      </c>
      <c r="T6021" t="s">
        <v>527</v>
      </c>
    </row>
    <row r="6022" spans="2:20" hidden="1" x14ac:dyDescent="0.45">
      <c r="C6022" s="29" t="s">
        <v>3075</v>
      </c>
      <c r="D6022" s="29" t="s">
        <v>53</v>
      </c>
      <c r="F6022" t="s">
        <v>962</v>
      </c>
      <c r="G6022" t="s">
        <v>963</v>
      </c>
      <c r="H6022" t="s">
        <v>2432</v>
      </c>
      <c r="I6022" t="s">
        <v>689</v>
      </c>
      <c r="J6022" t="s">
        <v>965</v>
      </c>
      <c r="K6022" t="s">
        <v>35</v>
      </c>
      <c r="L6022" t="s">
        <v>2433</v>
      </c>
      <c r="M6022" t="s">
        <v>692</v>
      </c>
      <c r="N6022" t="s">
        <v>698</v>
      </c>
      <c r="O6022">
        <v>30</v>
      </c>
      <c r="P6022" t="s">
        <v>526</v>
      </c>
      <c r="Q6022"/>
      <c r="T6022" t="s">
        <v>527</v>
      </c>
    </row>
    <row r="6023" spans="2:20" hidden="1" x14ac:dyDescent="0.45">
      <c r="C6023" s="29" t="s">
        <v>3075</v>
      </c>
      <c r="D6023" s="29" t="s">
        <v>55</v>
      </c>
      <c r="F6023" t="s">
        <v>962</v>
      </c>
      <c r="G6023" t="s">
        <v>963</v>
      </c>
      <c r="H6023" t="s">
        <v>2434</v>
      </c>
      <c r="I6023" t="s">
        <v>689</v>
      </c>
      <c r="J6023" t="s">
        <v>965</v>
      </c>
      <c r="K6023" t="s">
        <v>20</v>
      </c>
      <c r="L6023" t="s">
        <v>1001</v>
      </c>
      <c r="M6023" t="s">
        <v>692</v>
      </c>
      <c r="N6023" t="s">
        <v>698</v>
      </c>
      <c r="O6023">
        <v>41</v>
      </c>
      <c r="P6023" t="s">
        <v>526</v>
      </c>
      <c r="Q6023" s="27">
        <f>O6023*km_per_mile*'Transportation Calcs'!$E$11</f>
        <v>3.3462889197204734E-2</v>
      </c>
      <c r="T6023" t="s">
        <v>527</v>
      </c>
    </row>
    <row r="6024" spans="2:20" hidden="1" x14ac:dyDescent="0.45">
      <c r="C6024" s="29" t="s">
        <v>3075</v>
      </c>
      <c r="D6024" s="29" t="s">
        <v>53</v>
      </c>
      <c r="F6024" t="s">
        <v>962</v>
      </c>
      <c r="G6024" t="s">
        <v>963</v>
      </c>
      <c r="H6024" t="s">
        <v>2432</v>
      </c>
      <c r="I6024" t="s">
        <v>689</v>
      </c>
      <c r="J6024" t="s">
        <v>965</v>
      </c>
      <c r="K6024" t="s">
        <v>35</v>
      </c>
      <c r="L6024" t="s">
        <v>2433</v>
      </c>
      <c r="M6024" t="s">
        <v>692</v>
      </c>
      <c r="N6024" t="s">
        <v>693</v>
      </c>
      <c r="O6024">
        <v>1.26</v>
      </c>
      <c r="P6024" t="s">
        <v>694</v>
      </c>
      <c r="Q6024"/>
      <c r="T6024" t="s">
        <v>527</v>
      </c>
    </row>
    <row r="6025" spans="2:20" hidden="1" x14ac:dyDescent="0.45">
      <c r="C6025" s="29" t="s">
        <v>3075</v>
      </c>
      <c r="D6025" s="29" t="s">
        <v>55</v>
      </c>
      <c r="F6025" t="s">
        <v>962</v>
      </c>
      <c r="G6025" t="s">
        <v>963</v>
      </c>
      <c r="H6025" t="s">
        <v>2435</v>
      </c>
      <c r="I6025" t="s">
        <v>689</v>
      </c>
      <c r="J6025" t="s">
        <v>965</v>
      </c>
      <c r="K6025" t="s">
        <v>20</v>
      </c>
      <c r="L6025" t="s">
        <v>989</v>
      </c>
      <c r="M6025" t="s">
        <v>692</v>
      </c>
      <c r="N6025" t="s">
        <v>698</v>
      </c>
      <c r="O6025">
        <v>47</v>
      </c>
      <c r="P6025" t="s">
        <v>526</v>
      </c>
      <c r="Q6025" s="27">
        <f>O6025*km_per_mile*'Transportation Calcs'!$E$11</f>
        <v>3.8359897372405437E-2</v>
      </c>
      <c r="T6025" t="s">
        <v>527</v>
      </c>
    </row>
    <row r="6026" spans="2:20" hidden="1" x14ac:dyDescent="0.45">
      <c r="C6026" s="29" t="s">
        <v>3075</v>
      </c>
      <c r="D6026" s="29" t="s">
        <v>53</v>
      </c>
      <c r="F6026" t="s">
        <v>962</v>
      </c>
      <c r="G6026" t="s">
        <v>963</v>
      </c>
      <c r="H6026" t="s">
        <v>2079</v>
      </c>
      <c r="I6026" t="s">
        <v>689</v>
      </c>
      <c r="J6026" t="s">
        <v>965</v>
      </c>
      <c r="K6026" t="s">
        <v>35</v>
      </c>
      <c r="L6026" t="s">
        <v>2080</v>
      </c>
      <c r="M6026" t="s">
        <v>692</v>
      </c>
      <c r="N6026" t="s">
        <v>693</v>
      </c>
      <c r="O6026">
        <v>1.1299999999999999</v>
      </c>
      <c r="P6026" t="s">
        <v>694</v>
      </c>
      <c r="Q6026"/>
      <c r="T6026" t="s">
        <v>527</v>
      </c>
    </row>
    <row r="6027" spans="2:20" hidden="1" x14ac:dyDescent="0.45">
      <c r="C6027" s="29" t="s">
        <v>3075</v>
      </c>
      <c r="D6027" s="29" t="s">
        <v>55</v>
      </c>
      <c r="F6027" t="s">
        <v>962</v>
      </c>
      <c r="G6027" t="s">
        <v>963</v>
      </c>
      <c r="H6027" t="s">
        <v>2076</v>
      </c>
      <c r="I6027" t="s">
        <v>225</v>
      </c>
      <c r="J6027" t="s">
        <v>965</v>
      </c>
      <c r="K6027" t="s">
        <v>20</v>
      </c>
      <c r="L6027" t="s">
        <v>1001</v>
      </c>
      <c r="M6027" t="s">
        <v>228</v>
      </c>
      <c r="N6027" t="s">
        <v>272</v>
      </c>
      <c r="O6027" s="27">
        <v>3.9000000000000002E-7</v>
      </c>
      <c r="P6027" t="s">
        <v>526</v>
      </c>
      <c r="Q6027" s="27">
        <f>O6027*km_per_mile*'Transportation Calcs'!$E$11</f>
        <v>3.1830553138804505E-10</v>
      </c>
      <c r="T6027" t="s">
        <v>527</v>
      </c>
    </row>
    <row r="6028" spans="2:20" hidden="1" x14ac:dyDescent="0.45">
      <c r="B6028" s="29" t="s">
        <v>43</v>
      </c>
      <c r="C6028" s="29" t="s">
        <v>3075</v>
      </c>
      <c r="D6028" s="29" t="s">
        <v>55</v>
      </c>
      <c r="F6028" t="s">
        <v>962</v>
      </c>
      <c r="G6028" t="s">
        <v>963</v>
      </c>
      <c r="H6028" t="s">
        <v>2436</v>
      </c>
      <c r="I6028" t="s">
        <v>225</v>
      </c>
      <c r="J6028" t="s">
        <v>965</v>
      </c>
      <c r="K6028" t="s">
        <v>20</v>
      </c>
      <c r="L6028" t="s">
        <v>2075</v>
      </c>
      <c r="M6028" t="s">
        <v>228</v>
      </c>
      <c r="N6028" t="s">
        <v>28</v>
      </c>
      <c r="O6028">
        <v>0.15</v>
      </c>
      <c r="P6028" t="s">
        <v>526</v>
      </c>
      <c r="Q6028" s="27">
        <f>O6028*km_per_mile*'Transportation Calcs'!$E$11</f>
        <v>1.2242520438001731E-4</v>
      </c>
      <c r="T6028" t="s">
        <v>527</v>
      </c>
    </row>
    <row r="6029" spans="2:20" hidden="1" x14ac:dyDescent="0.45">
      <c r="B6029" s="29" t="s">
        <v>43</v>
      </c>
      <c r="C6029" s="29" t="s">
        <v>3075</v>
      </c>
      <c r="D6029" s="29" t="s">
        <v>55</v>
      </c>
      <c r="F6029" t="s">
        <v>962</v>
      </c>
      <c r="G6029" t="s">
        <v>963</v>
      </c>
      <c r="H6029" t="s">
        <v>1024</v>
      </c>
      <c r="I6029" t="s">
        <v>225</v>
      </c>
      <c r="J6029" t="s">
        <v>965</v>
      </c>
      <c r="K6029" t="s">
        <v>20</v>
      </c>
      <c r="L6029" t="s">
        <v>1008</v>
      </c>
      <c r="M6029" t="s">
        <v>228</v>
      </c>
      <c r="N6029" t="s">
        <v>28</v>
      </c>
      <c r="O6029">
        <v>0.25</v>
      </c>
      <c r="P6029" t="s">
        <v>526</v>
      </c>
      <c r="Q6029" s="27">
        <f>O6029*km_per_mile*'Transportation Calcs'!$E$11</f>
        <v>2.0404200730002889E-4</v>
      </c>
      <c r="T6029" t="s">
        <v>527</v>
      </c>
    </row>
    <row r="6030" spans="2:20" hidden="1" x14ac:dyDescent="0.45">
      <c r="C6030" s="29" t="s">
        <v>3075</v>
      </c>
      <c r="D6030" s="29" t="s">
        <v>55</v>
      </c>
      <c r="F6030" t="s">
        <v>962</v>
      </c>
      <c r="G6030" t="s">
        <v>963</v>
      </c>
      <c r="H6030" t="s">
        <v>1025</v>
      </c>
      <c r="I6030" t="s">
        <v>225</v>
      </c>
      <c r="J6030" t="s">
        <v>965</v>
      </c>
      <c r="K6030" t="s">
        <v>20</v>
      </c>
      <c r="L6030" t="s">
        <v>1012</v>
      </c>
      <c r="M6030" t="s">
        <v>228</v>
      </c>
      <c r="N6030" t="s">
        <v>240</v>
      </c>
      <c r="O6030" s="27">
        <v>1.53E-6</v>
      </c>
      <c r="P6030" t="s">
        <v>526</v>
      </c>
      <c r="Q6030" s="27">
        <f>O6030*km_per_mile*'Transportation Calcs'!$E$11</f>
        <v>1.2487370846761767E-9</v>
      </c>
      <c r="T6030" t="s">
        <v>527</v>
      </c>
    </row>
    <row r="6031" spans="2:20" hidden="1" x14ac:dyDescent="0.45">
      <c r="C6031" s="29" t="s">
        <v>3075</v>
      </c>
      <c r="D6031" s="29" t="s">
        <v>55</v>
      </c>
      <c r="F6031" t="s">
        <v>962</v>
      </c>
      <c r="G6031" t="s">
        <v>963</v>
      </c>
      <c r="H6031" t="s">
        <v>2436</v>
      </c>
      <c r="I6031" t="s">
        <v>225</v>
      </c>
      <c r="J6031" t="s">
        <v>965</v>
      </c>
      <c r="K6031" t="s">
        <v>20</v>
      </c>
      <c r="L6031" t="s">
        <v>2075</v>
      </c>
      <c r="M6031" t="s">
        <v>228</v>
      </c>
      <c r="N6031" t="s">
        <v>358</v>
      </c>
      <c r="O6031" s="27">
        <v>1.53E-6</v>
      </c>
      <c r="P6031" t="s">
        <v>526</v>
      </c>
      <c r="Q6031" s="27">
        <f>O6031*km_per_mile*'Transportation Calcs'!$E$11</f>
        <v>1.2487370846761767E-9</v>
      </c>
      <c r="T6031" t="s">
        <v>527</v>
      </c>
    </row>
    <row r="6032" spans="2:20" hidden="1" x14ac:dyDescent="0.45">
      <c r="B6032" s="29" t="s">
        <v>33</v>
      </c>
      <c r="C6032" s="29" t="s">
        <v>3075</v>
      </c>
      <c r="D6032" s="29" t="s">
        <v>55</v>
      </c>
      <c r="F6032" t="s">
        <v>962</v>
      </c>
      <c r="G6032" t="s">
        <v>963</v>
      </c>
      <c r="H6032" t="s">
        <v>1025</v>
      </c>
      <c r="I6032" t="s">
        <v>225</v>
      </c>
      <c r="J6032" t="s">
        <v>965</v>
      </c>
      <c r="K6032" t="s">
        <v>20</v>
      </c>
      <c r="L6032" t="s">
        <v>1012</v>
      </c>
      <c r="M6032" t="s">
        <v>228</v>
      </c>
      <c r="N6032" t="s">
        <v>33</v>
      </c>
      <c r="O6032">
        <v>2E-3</v>
      </c>
      <c r="P6032" t="s">
        <v>526</v>
      </c>
      <c r="Q6032" s="27">
        <f>O6032*km_per_mile*'Transportation Calcs'!$E$11</f>
        <v>1.6323360584002313E-6</v>
      </c>
      <c r="T6032" t="s">
        <v>527</v>
      </c>
    </row>
    <row r="6033" spans="2:20" hidden="1" x14ac:dyDescent="0.45">
      <c r="B6033" s="29" t="s">
        <v>24</v>
      </c>
      <c r="C6033" s="29" t="s">
        <v>3075</v>
      </c>
      <c r="D6033" s="29" t="s">
        <v>55</v>
      </c>
      <c r="F6033" t="s">
        <v>962</v>
      </c>
      <c r="G6033" t="s">
        <v>963</v>
      </c>
      <c r="H6033" t="s">
        <v>1025</v>
      </c>
      <c r="I6033" t="s">
        <v>225</v>
      </c>
      <c r="J6033" t="s">
        <v>965</v>
      </c>
      <c r="K6033" t="s">
        <v>20</v>
      </c>
      <c r="L6033" t="s">
        <v>1012</v>
      </c>
      <c r="M6033" t="s">
        <v>228</v>
      </c>
      <c r="N6033" t="s">
        <v>261</v>
      </c>
      <c r="O6033">
        <v>3.7999999999999999E-2</v>
      </c>
      <c r="P6033" t="s">
        <v>526</v>
      </c>
      <c r="Q6033" s="27">
        <f>O6033*km_per_mile*'Transportation Calcs'!$E$11</f>
        <v>3.1014385109604394E-5</v>
      </c>
      <c r="T6033" t="s">
        <v>527</v>
      </c>
    </row>
    <row r="6034" spans="2:20" hidden="1" x14ac:dyDescent="0.45">
      <c r="C6034" s="29" t="s">
        <v>3075</v>
      </c>
      <c r="D6034" s="29" t="s">
        <v>55</v>
      </c>
      <c r="F6034" t="s">
        <v>962</v>
      </c>
      <c r="G6034" t="s">
        <v>963</v>
      </c>
      <c r="H6034" t="s">
        <v>2081</v>
      </c>
      <c r="I6034" t="s">
        <v>225</v>
      </c>
      <c r="J6034" t="s">
        <v>965</v>
      </c>
      <c r="K6034" t="s">
        <v>20</v>
      </c>
      <c r="L6034" t="s">
        <v>1014</v>
      </c>
      <c r="M6034" t="s">
        <v>228</v>
      </c>
      <c r="N6034" t="s">
        <v>400</v>
      </c>
      <c r="O6034">
        <v>1.9E-3</v>
      </c>
      <c r="P6034" t="s">
        <v>526</v>
      </c>
      <c r="Q6034" s="27">
        <f>O6034*km_per_mile*'Transportation Calcs'!$E$11</f>
        <v>1.5507192554802195E-6</v>
      </c>
      <c r="T6034" t="s">
        <v>527</v>
      </c>
    </row>
    <row r="6035" spans="2:20" hidden="1" x14ac:dyDescent="0.45">
      <c r="B6035" s="29" t="s">
        <v>24</v>
      </c>
      <c r="C6035" s="29" t="s">
        <v>3075</v>
      </c>
      <c r="D6035" s="29" t="s">
        <v>55</v>
      </c>
      <c r="F6035" t="s">
        <v>962</v>
      </c>
      <c r="G6035" t="s">
        <v>963</v>
      </c>
      <c r="H6035" t="s">
        <v>2081</v>
      </c>
      <c r="I6035" t="s">
        <v>225</v>
      </c>
      <c r="J6035" t="s">
        <v>965</v>
      </c>
      <c r="K6035" t="s">
        <v>20</v>
      </c>
      <c r="L6035" t="s">
        <v>1014</v>
      </c>
      <c r="M6035" t="s">
        <v>228</v>
      </c>
      <c r="N6035" t="s">
        <v>261</v>
      </c>
      <c r="O6035">
        <v>0.55300000000000005</v>
      </c>
      <c r="P6035" t="s">
        <v>526</v>
      </c>
      <c r="Q6035" s="27">
        <f>O6035*km_per_mile*'Transportation Calcs'!$E$11</f>
        <v>4.5134092014766395E-4</v>
      </c>
      <c r="T6035" t="s">
        <v>527</v>
      </c>
    </row>
    <row r="6036" spans="2:20" hidden="1" x14ac:dyDescent="0.45">
      <c r="C6036" s="29" t="s">
        <v>3075</v>
      </c>
      <c r="D6036" s="29" t="s">
        <v>55</v>
      </c>
      <c r="F6036" t="s">
        <v>962</v>
      </c>
      <c r="G6036" t="s">
        <v>963</v>
      </c>
      <c r="H6036" t="s">
        <v>1027</v>
      </c>
      <c r="I6036" t="s">
        <v>225</v>
      </c>
      <c r="J6036" t="s">
        <v>965</v>
      </c>
      <c r="K6036" t="s">
        <v>20</v>
      </c>
      <c r="L6036" t="s">
        <v>989</v>
      </c>
      <c r="M6036" t="s">
        <v>228</v>
      </c>
      <c r="N6036" t="s">
        <v>358</v>
      </c>
      <c r="O6036" s="27">
        <v>2.6E-7</v>
      </c>
      <c r="P6036" t="s">
        <v>526</v>
      </c>
      <c r="Q6036" s="27">
        <f>O6036*km_per_mile*'Transportation Calcs'!$E$11</f>
        <v>2.1220368759203003E-10</v>
      </c>
      <c r="T6036" t="s">
        <v>527</v>
      </c>
    </row>
    <row r="6037" spans="2:20" hidden="1" x14ac:dyDescent="0.45">
      <c r="B6037" s="29" t="s">
        <v>43</v>
      </c>
      <c r="C6037" s="29" t="s">
        <v>3075</v>
      </c>
      <c r="D6037" s="29" t="s">
        <v>55</v>
      </c>
      <c r="F6037" t="s">
        <v>962</v>
      </c>
      <c r="G6037" t="s">
        <v>963</v>
      </c>
      <c r="H6037" t="s">
        <v>2076</v>
      </c>
      <c r="I6037" t="s">
        <v>225</v>
      </c>
      <c r="J6037" t="s">
        <v>965</v>
      </c>
      <c r="K6037" t="s">
        <v>20</v>
      </c>
      <c r="L6037" t="s">
        <v>1001</v>
      </c>
      <c r="M6037" t="s">
        <v>228</v>
      </c>
      <c r="N6037" t="s">
        <v>28</v>
      </c>
      <c r="O6037">
        <v>0.08</v>
      </c>
      <c r="P6037" t="s">
        <v>526</v>
      </c>
      <c r="Q6037" s="27">
        <f>O6037*km_per_mile*'Transportation Calcs'!$E$11</f>
        <v>6.5293442336009238E-5</v>
      </c>
      <c r="T6037" t="s">
        <v>527</v>
      </c>
    </row>
    <row r="6038" spans="2:20" hidden="1" x14ac:dyDescent="0.45">
      <c r="C6038" s="29" t="s">
        <v>3075</v>
      </c>
      <c r="D6038" s="29" t="s">
        <v>55</v>
      </c>
      <c r="F6038" t="s">
        <v>962</v>
      </c>
      <c r="G6038" t="s">
        <v>963</v>
      </c>
      <c r="H6038" t="s">
        <v>1030</v>
      </c>
      <c r="I6038" t="s">
        <v>225</v>
      </c>
      <c r="J6038" t="s">
        <v>965</v>
      </c>
      <c r="K6038" t="s">
        <v>20</v>
      </c>
      <c r="L6038" t="s">
        <v>1006</v>
      </c>
      <c r="M6038" t="s">
        <v>228</v>
      </c>
      <c r="N6038" t="s">
        <v>272</v>
      </c>
      <c r="O6038" s="27">
        <v>1.6199999999999999E-6</v>
      </c>
      <c r="P6038" t="s">
        <v>526</v>
      </c>
      <c r="Q6038" s="27">
        <f>O6038*km_per_mile*'Transportation Calcs'!$E$11</f>
        <v>1.3221922073041872E-9</v>
      </c>
      <c r="T6038" t="s">
        <v>527</v>
      </c>
    </row>
    <row r="6039" spans="2:20" hidden="1" x14ac:dyDescent="0.45">
      <c r="C6039" s="29" t="s">
        <v>3075</v>
      </c>
      <c r="D6039" s="29" t="s">
        <v>55</v>
      </c>
      <c r="F6039" t="s">
        <v>962</v>
      </c>
      <c r="G6039" t="s">
        <v>963</v>
      </c>
      <c r="H6039" t="s">
        <v>1041</v>
      </c>
      <c r="I6039" t="s">
        <v>225</v>
      </c>
      <c r="J6039" t="s">
        <v>1040</v>
      </c>
      <c r="K6039" t="s">
        <v>524</v>
      </c>
      <c r="L6039" t="s">
        <v>985</v>
      </c>
      <c r="M6039" t="s">
        <v>228</v>
      </c>
      <c r="N6039" t="s">
        <v>249</v>
      </c>
      <c r="O6039" s="27">
        <v>7.1999999999999996E-8</v>
      </c>
      <c r="P6039" t="s">
        <v>526</v>
      </c>
      <c r="Q6039" s="27">
        <f>O6039*km_per_mile*'Transportation Calcs'!$E$11</f>
        <v>5.876409810240832E-11</v>
      </c>
      <c r="T6039" t="s">
        <v>527</v>
      </c>
    </row>
    <row r="6040" spans="2:20" hidden="1" x14ac:dyDescent="0.45">
      <c r="B6040" s="29" t="s">
        <v>26</v>
      </c>
      <c r="C6040" s="29" t="s">
        <v>3075</v>
      </c>
      <c r="D6040" s="29" t="s">
        <v>55</v>
      </c>
      <c r="F6040" t="s">
        <v>962</v>
      </c>
      <c r="G6040" t="s">
        <v>963</v>
      </c>
      <c r="H6040" t="s">
        <v>1037</v>
      </c>
      <c r="I6040" t="s">
        <v>225</v>
      </c>
      <c r="J6040" t="s">
        <v>965</v>
      </c>
      <c r="K6040" t="s">
        <v>20</v>
      </c>
      <c r="L6040" t="s">
        <v>1038</v>
      </c>
      <c r="M6040" t="s">
        <v>228</v>
      </c>
      <c r="N6040" t="s">
        <v>26</v>
      </c>
      <c r="O6040">
        <v>0.247</v>
      </c>
      <c r="P6040" t="s">
        <v>526</v>
      </c>
      <c r="Q6040" s="27">
        <f>O6040*km_per_mile*'Transportation Calcs'!$E$11</f>
        <v>2.0159350321242856E-4</v>
      </c>
      <c r="T6040" t="s">
        <v>527</v>
      </c>
    </row>
    <row r="6041" spans="2:20" hidden="1" x14ac:dyDescent="0.45">
      <c r="C6041" s="29" t="s">
        <v>3075</v>
      </c>
      <c r="D6041" s="29" t="s">
        <v>55</v>
      </c>
      <c r="F6041" t="s">
        <v>962</v>
      </c>
      <c r="G6041" t="s">
        <v>963</v>
      </c>
      <c r="H6041" t="s">
        <v>1042</v>
      </c>
      <c r="I6041" t="s">
        <v>225</v>
      </c>
      <c r="J6041" t="s">
        <v>1040</v>
      </c>
      <c r="K6041" t="s">
        <v>524</v>
      </c>
      <c r="L6041" t="s">
        <v>983</v>
      </c>
      <c r="M6041" t="s">
        <v>228</v>
      </c>
      <c r="N6041" t="s">
        <v>249</v>
      </c>
      <c r="O6041" s="27">
        <v>7.1999999999999996E-8</v>
      </c>
      <c r="P6041" t="s">
        <v>526</v>
      </c>
      <c r="Q6041" s="27">
        <f>O6041*km_per_mile*'Transportation Calcs'!$E$11</f>
        <v>5.876409810240832E-11</v>
      </c>
      <c r="T6041" t="s">
        <v>527</v>
      </c>
    </row>
    <row r="6042" spans="2:20" hidden="1" x14ac:dyDescent="0.45">
      <c r="B6042" s="29" t="s">
        <v>43</v>
      </c>
      <c r="C6042" s="29" t="s">
        <v>3075</v>
      </c>
      <c r="D6042" s="29" t="s">
        <v>55</v>
      </c>
      <c r="F6042" t="s">
        <v>962</v>
      </c>
      <c r="G6042" t="s">
        <v>963</v>
      </c>
      <c r="H6042" t="s">
        <v>1042</v>
      </c>
      <c r="I6042" t="s">
        <v>225</v>
      </c>
      <c r="J6042" t="s">
        <v>1040</v>
      </c>
      <c r="K6042" t="s">
        <v>524</v>
      </c>
      <c r="L6042" t="s">
        <v>983</v>
      </c>
      <c r="M6042" t="s">
        <v>228</v>
      </c>
      <c r="N6042" t="s">
        <v>28</v>
      </c>
      <c r="O6042">
        <v>2.5999999999999999E-2</v>
      </c>
      <c r="P6042" t="s">
        <v>526</v>
      </c>
      <c r="Q6042" s="27">
        <f>O6042*km_per_mile*'Transportation Calcs'!$E$11</f>
        <v>2.1220368759203003E-5</v>
      </c>
      <c r="T6042" t="s">
        <v>536</v>
      </c>
    </row>
    <row r="6043" spans="2:20" hidden="1" x14ac:dyDescent="0.45">
      <c r="C6043" s="29" t="s">
        <v>3075</v>
      </c>
      <c r="D6043" s="29" t="s">
        <v>55</v>
      </c>
      <c r="F6043" t="s">
        <v>962</v>
      </c>
      <c r="G6043" t="s">
        <v>963</v>
      </c>
      <c r="H6043" t="s">
        <v>1039</v>
      </c>
      <c r="I6043" t="s">
        <v>225</v>
      </c>
      <c r="J6043" t="s">
        <v>1040</v>
      </c>
      <c r="K6043" t="s">
        <v>524</v>
      </c>
      <c r="L6043" t="s">
        <v>981</v>
      </c>
      <c r="M6043" t="s">
        <v>228</v>
      </c>
      <c r="N6043" t="s">
        <v>249</v>
      </c>
      <c r="O6043" s="27">
        <v>7.1999999999999996E-8</v>
      </c>
      <c r="P6043" t="s">
        <v>526</v>
      </c>
      <c r="Q6043" s="27">
        <f>O6043*km_per_mile*'Transportation Calcs'!$E$11</f>
        <v>5.876409810240832E-11</v>
      </c>
      <c r="T6043" t="s">
        <v>527</v>
      </c>
    </row>
    <row r="6044" spans="2:20" hidden="1" x14ac:dyDescent="0.45">
      <c r="B6044" s="29" t="s">
        <v>25</v>
      </c>
      <c r="C6044" s="29" t="s">
        <v>3075</v>
      </c>
      <c r="D6044" s="29" t="s">
        <v>55</v>
      </c>
      <c r="F6044" t="s">
        <v>962</v>
      </c>
      <c r="G6044" t="s">
        <v>963</v>
      </c>
      <c r="H6044" t="s">
        <v>1035</v>
      </c>
      <c r="I6044" t="s">
        <v>225</v>
      </c>
      <c r="J6044" t="s">
        <v>965</v>
      </c>
      <c r="K6044" t="s">
        <v>20</v>
      </c>
      <c r="L6044" t="s">
        <v>1036</v>
      </c>
      <c r="M6044" t="s">
        <v>228</v>
      </c>
      <c r="N6044" t="s">
        <v>25</v>
      </c>
      <c r="O6044">
        <v>3.03</v>
      </c>
      <c r="P6044" t="s">
        <v>526</v>
      </c>
      <c r="Q6044" s="27">
        <f>O6044*km_per_mile*'Transportation Calcs'!$E$11</f>
        <v>2.4729891284763503E-3</v>
      </c>
      <c r="T6044" t="s">
        <v>527</v>
      </c>
    </row>
    <row r="6045" spans="2:20" hidden="1" x14ac:dyDescent="0.45">
      <c r="B6045" s="29" t="s">
        <v>33</v>
      </c>
      <c r="C6045" s="29" t="s">
        <v>3075</v>
      </c>
      <c r="D6045" s="29" t="s">
        <v>55</v>
      </c>
      <c r="F6045" t="s">
        <v>962</v>
      </c>
      <c r="G6045" t="s">
        <v>963</v>
      </c>
      <c r="H6045" t="s">
        <v>1035</v>
      </c>
      <c r="I6045" t="s">
        <v>225</v>
      </c>
      <c r="J6045" t="s">
        <v>965</v>
      </c>
      <c r="K6045" t="s">
        <v>20</v>
      </c>
      <c r="L6045" t="s">
        <v>1036</v>
      </c>
      <c r="M6045" t="s">
        <v>228</v>
      </c>
      <c r="N6045" t="s">
        <v>33</v>
      </c>
      <c r="O6045">
        <v>2E-3</v>
      </c>
      <c r="P6045" t="s">
        <v>526</v>
      </c>
      <c r="Q6045" s="27">
        <f>O6045*km_per_mile*'Transportation Calcs'!$E$11</f>
        <v>1.6323360584002313E-6</v>
      </c>
      <c r="T6045" t="s">
        <v>527</v>
      </c>
    </row>
    <row r="6046" spans="2:20" hidden="1" x14ac:dyDescent="0.45">
      <c r="B6046" s="29" t="s">
        <v>24</v>
      </c>
      <c r="C6046" s="29" t="s">
        <v>3075</v>
      </c>
      <c r="D6046" s="29" t="s">
        <v>55</v>
      </c>
      <c r="F6046" t="s">
        <v>962</v>
      </c>
      <c r="G6046" t="s">
        <v>963</v>
      </c>
      <c r="H6046" t="s">
        <v>1037</v>
      </c>
      <c r="I6046" t="s">
        <v>225</v>
      </c>
      <c r="J6046" t="s">
        <v>965</v>
      </c>
      <c r="K6046" t="s">
        <v>20</v>
      </c>
      <c r="L6046" t="s">
        <v>1038</v>
      </c>
      <c r="M6046" t="s">
        <v>228</v>
      </c>
      <c r="N6046" t="s">
        <v>261</v>
      </c>
      <c r="O6046">
        <v>2.75</v>
      </c>
      <c r="P6046" t="s">
        <v>526</v>
      </c>
      <c r="Q6046" s="27">
        <f>O6046*km_per_mile*'Transportation Calcs'!$E$11</f>
        <v>2.2444620803003176E-3</v>
      </c>
      <c r="T6046" t="s">
        <v>527</v>
      </c>
    </row>
    <row r="6047" spans="2:20" hidden="1" x14ac:dyDescent="0.45">
      <c r="B6047" s="29" t="s">
        <v>26</v>
      </c>
      <c r="C6047" s="29" t="s">
        <v>3075</v>
      </c>
      <c r="D6047" s="29" t="s">
        <v>55</v>
      </c>
      <c r="F6047" t="s">
        <v>962</v>
      </c>
      <c r="G6047" t="s">
        <v>963</v>
      </c>
      <c r="H6047" t="s">
        <v>2084</v>
      </c>
      <c r="I6047" t="s">
        <v>225</v>
      </c>
      <c r="J6047" t="s">
        <v>965</v>
      </c>
      <c r="K6047" t="s">
        <v>20</v>
      </c>
      <c r="L6047" t="s">
        <v>2085</v>
      </c>
      <c r="M6047" t="s">
        <v>228</v>
      </c>
      <c r="N6047" t="s">
        <v>26</v>
      </c>
      <c r="O6047">
        <v>0.23300000000000001</v>
      </c>
      <c r="P6047" t="s">
        <v>526</v>
      </c>
      <c r="Q6047" s="27">
        <f>O6047*km_per_mile*'Transportation Calcs'!$E$11</f>
        <v>1.9016715080362692E-4</v>
      </c>
      <c r="T6047" t="s">
        <v>527</v>
      </c>
    </row>
    <row r="6048" spans="2:20" hidden="1" x14ac:dyDescent="0.45">
      <c r="C6048" s="29" t="s">
        <v>3075</v>
      </c>
      <c r="D6048" s="29" t="s">
        <v>55</v>
      </c>
      <c r="F6048" t="s">
        <v>962</v>
      </c>
      <c r="G6048" t="s">
        <v>963</v>
      </c>
      <c r="H6048" t="s">
        <v>1043</v>
      </c>
      <c r="I6048" t="s">
        <v>225</v>
      </c>
      <c r="J6048" t="s">
        <v>965</v>
      </c>
      <c r="K6048" t="s">
        <v>20</v>
      </c>
      <c r="L6048" t="s">
        <v>1044</v>
      </c>
      <c r="M6048" t="s">
        <v>228</v>
      </c>
      <c r="N6048" t="s">
        <v>240</v>
      </c>
      <c r="O6048" s="27">
        <v>1.19E-6</v>
      </c>
      <c r="P6048" t="s">
        <v>526</v>
      </c>
      <c r="Q6048" s="27">
        <f>O6048*km_per_mile*'Transportation Calcs'!$E$11</f>
        <v>9.7123995474813752E-10</v>
      </c>
      <c r="T6048" t="s">
        <v>527</v>
      </c>
    </row>
    <row r="6049" spans="2:20" hidden="1" x14ac:dyDescent="0.45">
      <c r="B6049" s="29" t="s">
        <v>34</v>
      </c>
      <c r="C6049" s="29" t="s">
        <v>3075</v>
      </c>
      <c r="D6049" s="29" t="s">
        <v>55</v>
      </c>
      <c r="F6049" t="s">
        <v>962</v>
      </c>
      <c r="G6049" t="s">
        <v>963</v>
      </c>
      <c r="H6049" t="s">
        <v>2084</v>
      </c>
      <c r="I6049" t="s">
        <v>225</v>
      </c>
      <c r="J6049" t="s">
        <v>965</v>
      </c>
      <c r="K6049" t="s">
        <v>20</v>
      </c>
      <c r="L6049" t="s">
        <v>2085</v>
      </c>
      <c r="M6049" t="s">
        <v>228</v>
      </c>
      <c r="N6049" t="s">
        <v>34</v>
      </c>
      <c r="O6049">
        <v>0.39800000000000002</v>
      </c>
      <c r="P6049" t="s">
        <v>526</v>
      </c>
      <c r="Q6049" s="27">
        <f>O6049*km_per_mile*'Transportation Calcs'!$E$11</f>
        <v>3.2483487562164602E-4</v>
      </c>
      <c r="T6049" t="s">
        <v>527</v>
      </c>
    </row>
    <row r="6050" spans="2:20" hidden="1" x14ac:dyDescent="0.45">
      <c r="B6050" s="29" t="s">
        <v>24</v>
      </c>
      <c r="C6050" s="29" t="s">
        <v>3075</v>
      </c>
      <c r="D6050" s="29" t="s">
        <v>55</v>
      </c>
      <c r="F6050" t="s">
        <v>962</v>
      </c>
      <c r="G6050" t="s">
        <v>963</v>
      </c>
      <c r="H6050" t="s">
        <v>1043</v>
      </c>
      <c r="I6050" t="s">
        <v>225</v>
      </c>
      <c r="J6050" t="s">
        <v>965</v>
      </c>
      <c r="K6050" t="s">
        <v>20</v>
      </c>
      <c r="L6050" t="s">
        <v>1044</v>
      </c>
      <c r="M6050" t="s">
        <v>228</v>
      </c>
      <c r="N6050" t="s">
        <v>261</v>
      </c>
      <c r="O6050">
        <v>0.46500000000000002</v>
      </c>
      <c r="P6050" t="s">
        <v>526</v>
      </c>
      <c r="Q6050" s="27">
        <f>O6050*km_per_mile*'Transportation Calcs'!$E$11</f>
        <v>3.7951813357805375E-4</v>
      </c>
      <c r="T6050" t="s">
        <v>527</v>
      </c>
    </row>
    <row r="6051" spans="2:20" hidden="1" x14ac:dyDescent="0.45">
      <c r="B6051" s="29" t="s">
        <v>25</v>
      </c>
      <c r="C6051" s="29" t="s">
        <v>3075</v>
      </c>
      <c r="D6051" s="29" t="s">
        <v>55</v>
      </c>
      <c r="F6051" t="s">
        <v>962</v>
      </c>
      <c r="G6051" t="s">
        <v>963</v>
      </c>
      <c r="H6051" t="s">
        <v>1053</v>
      </c>
      <c r="I6051" t="s">
        <v>225</v>
      </c>
      <c r="J6051" t="s">
        <v>965</v>
      </c>
      <c r="K6051" t="s">
        <v>20</v>
      </c>
      <c r="L6051" t="s">
        <v>1054</v>
      </c>
      <c r="M6051" t="s">
        <v>228</v>
      </c>
      <c r="N6051" t="s">
        <v>25</v>
      </c>
      <c r="O6051">
        <v>13.8</v>
      </c>
      <c r="P6051" t="s">
        <v>526</v>
      </c>
      <c r="Q6051" s="27">
        <f>O6051*km_per_mile*'Transportation Calcs'!$E$11</f>
        <v>1.1263118802961596E-2</v>
      </c>
      <c r="T6051" t="s">
        <v>527</v>
      </c>
    </row>
    <row r="6052" spans="2:20" hidden="1" x14ac:dyDescent="0.45">
      <c r="C6052" s="29" t="s">
        <v>3075</v>
      </c>
      <c r="D6052" s="29" t="s">
        <v>55</v>
      </c>
      <c r="F6052" t="s">
        <v>962</v>
      </c>
      <c r="G6052" t="s">
        <v>963</v>
      </c>
      <c r="H6052" t="s">
        <v>1045</v>
      </c>
      <c r="I6052" t="s">
        <v>225</v>
      </c>
      <c r="J6052" t="s">
        <v>965</v>
      </c>
      <c r="K6052" t="s">
        <v>20</v>
      </c>
      <c r="L6052" t="s">
        <v>1046</v>
      </c>
      <c r="M6052" t="s">
        <v>228</v>
      </c>
      <c r="N6052" t="s">
        <v>400</v>
      </c>
      <c r="O6052">
        <v>1.9E-3</v>
      </c>
      <c r="P6052" t="s">
        <v>526</v>
      </c>
      <c r="Q6052" s="27">
        <f>O6052*km_per_mile*'Transportation Calcs'!$E$11</f>
        <v>1.5507192554802195E-6</v>
      </c>
      <c r="T6052" t="s">
        <v>527</v>
      </c>
    </row>
    <row r="6053" spans="2:20" hidden="1" x14ac:dyDescent="0.45">
      <c r="B6053" s="29" t="s">
        <v>26</v>
      </c>
      <c r="C6053" s="29" t="s">
        <v>3075</v>
      </c>
      <c r="D6053" s="29" t="s">
        <v>55</v>
      </c>
      <c r="F6053" t="s">
        <v>962</v>
      </c>
      <c r="G6053" t="s">
        <v>963</v>
      </c>
      <c r="H6053" t="s">
        <v>1045</v>
      </c>
      <c r="I6053" t="s">
        <v>225</v>
      </c>
      <c r="J6053" t="s">
        <v>965</v>
      </c>
      <c r="K6053" t="s">
        <v>20</v>
      </c>
      <c r="L6053" t="s">
        <v>1046</v>
      </c>
      <c r="M6053" t="s">
        <v>228</v>
      </c>
      <c r="N6053" t="s">
        <v>26</v>
      </c>
      <c r="O6053">
        <v>0.317</v>
      </c>
      <c r="P6053" t="s">
        <v>526</v>
      </c>
      <c r="Q6053" s="27">
        <f>O6053*km_per_mile*'Transportation Calcs'!$E$11</f>
        <v>2.5872526525643668E-4</v>
      </c>
      <c r="T6053" t="s">
        <v>527</v>
      </c>
    </row>
    <row r="6054" spans="2:20" hidden="1" x14ac:dyDescent="0.45">
      <c r="B6054" s="29" t="s">
        <v>33</v>
      </c>
      <c r="C6054" s="29" t="s">
        <v>3075</v>
      </c>
      <c r="D6054" s="29" t="s">
        <v>55</v>
      </c>
      <c r="F6054" t="s">
        <v>962</v>
      </c>
      <c r="G6054" t="s">
        <v>963</v>
      </c>
      <c r="H6054" t="s">
        <v>2084</v>
      </c>
      <c r="I6054" t="s">
        <v>225</v>
      </c>
      <c r="J6054" t="s">
        <v>965</v>
      </c>
      <c r="K6054" t="s">
        <v>20</v>
      </c>
      <c r="L6054" t="s">
        <v>2085</v>
      </c>
      <c r="M6054" t="s">
        <v>228</v>
      </c>
      <c r="N6054" t="s">
        <v>33</v>
      </c>
      <c r="O6054">
        <v>2E-3</v>
      </c>
      <c r="P6054" t="s">
        <v>526</v>
      </c>
      <c r="Q6054" s="27">
        <f>O6054*km_per_mile*'Transportation Calcs'!$E$11</f>
        <v>1.6323360584002313E-6</v>
      </c>
      <c r="T6054" t="s">
        <v>527</v>
      </c>
    </row>
    <row r="6055" spans="2:20" hidden="1" x14ac:dyDescent="0.45">
      <c r="B6055" s="29" t="s">
        <v>34</v>
      </c>
      <c r="C6055" s="29" t="s">
        <v>3075</v>
      </c>
      <c r="D6055" s="29" t="s">
        <v>55</v>
      </c>
      <c r="F6055" t="s">
        <v>962</v>
      </c>
      <c r="G6055" t="s">
        <v>963</v>
      </c>
      <c r="H6055" t="s">
        <v>1049</v>
      </c>
      <c r="I6055" t="s">
        <v>225</v>
      </c>
      <c r="J6055" t="s">
        <v>965</v>
      </c>
      <c r="K6055" t="s">
        <v>20</v>
      </c>
      <c r="L6055" t="s">
        <v>1050</v>
      </c>
      <c r="M6055" t="s">
        <v>228</v>
      </c>
      <c r="N6055" t="s">
        <v>34</v>
      </c>
      <c r="O6055">
        <v>0.221</v>
      </c>
      <c r="P6055" t="s">
        <v>526</v>
      </c>
      <c r="Q6055" s="27">
        <f>O6055*km_per_mile*'Transportation Calcs'!$E$11</f>
        <v>1.8037313445322555E-4</v>
      </c>
      <c r="T6055" t="s">
        <v>527</v>
      </c>
    </row>
    <row r="6056" spans="2:20" hidden="1" x14ac:dyDescent="0.45">
      <c r="B6056" s="29" t="s">
        <v>34</v>
      </c>
      <c r="C6056" s="29" t="s">
        <v>3075</v>
      </c>
      <c r="D6056" s="29" t="s">
        <v>55</v>
      </c>
      <c r="F6056" t="s">
        <v>962</v>
      </c>
      <c r="G6056" t="s">
        <v>963</v>
      </c>
      <c r="H6056" t="s">
        <v>1053</v>
      </c>
      <c r="I6056" t="s">
        <v>225</v>
      </c>
      <c r="J6056" t="s">
        <v>965</v>
      </c>
      <c r="K6056" t="s">
        <v>20</v>
      </c>
      <c r="L6056" t="s">
        <v>1054</v>
      </c>
      <c r="M6056" t="s">
        <v>228</v>
      </c>
      <c r="N6056" t="s">
        <v>34</v>
      </c>
      <c r="O6056">
        <v>0.309</v>
      </c>
      <c r="P6056" t="s">
        <v>526</v>
      </c>
      <c r="Q6056" s="27">
        <f>O6056*km_per_mile*'Transportation Calcs'!$E$11</f>
        <v>2.5219592102283572E-4</v>
      </c>
      <c r="T6056" t="s">
        <v>527</v>
      </c>
    </row>
    <row r="6057" spans="2:20" hidden="1" x14ac:dyDescent="0.45">
      <c r="B6057" s="29" t="s">
        <v>33</v>
      </c>
      <c r="C6057" s="29" t="s">
        <v>3075</v>
      </c>
      <c r="D6057" s="29" t="s">
        <v>55</v>
      </c>
      <c r="F6057" t="s">
        <v>962</v>
      </c>
      <c r="G6057" t="s">
        <v>963</v>
      </c>
      <c r="H6057" t="s">
        <v>1053</v>
      </c>
      <c r="I6057" t="s">
        <v>225</v>
      </c>
      <c r="J6057" t="s">
        <v>965</v>
      </c>
      <c r="K6057" t="s">
        <v>20</v>
      </c>
      <c r="L6057" t="s">
        <v>1054</v>
      </c>
      <c r="M6057" t="s">
        <v>228</v>
      </c>
      <c r="N6057" t="s">
        <v>33</v>
      </c>
      <c r="O6057">
        <v>2E-3</v>
      </c>
      <c r="P6057" t="s">
        <v>526</v>
      </c>
      <c r="Q6057" s="27">
        <f>O6057*km_per_mile*'Transportation Calcs'!$E$11</f>
        <v>1.6323360584002313E-6</v>
      </c>
      <c r="T6057" t="s">
        <v>527</v>
      </c>
    </row>
    <row r="6058" spans="2:20" hidden="1" x14ac:dyDescent="0.45">
      <c r="B6058" s="29" t="s">
        <v>24</v>
      </c>
      <c r="C6058" s="29" t="s">
        <v>3075</v>
      </c>
      <c r="D6058" s="29" t="s">
        <v>55</v>
      </c>
      <c r="F6058" t="s">
        <v>962</v>
      </c>
      <c r="G6058" t="s">
        <v>963</v>
      </c>
      <c r="H6058" t="s">
        <v>1053</v>
      </c>
      <c r="I6058" t="s">
        <v>225</v>
      </c>
      <c r="J6058" t="s">
        <v>965</v>
      </c>
      <c r="K6058" t="s">
        <v>20</v>
      </c>
      <c r="L6058" t="s">
        <v>1054</v>
      </c>
      <c r="M6058" t="s">
        <v>228</v>
      </c>
      <c r="N6058" t="s">
        <v>261</v>
      </c>
      <c r="O6058">
        <v>1.19</v>
      </c>
      <c r="P6058" t="s">
        <v>526</v>
      </c>
      <c r="Q6058" s="27">
        <f>O6058*km_per_mile*'Transportation Calcs'!$E$11</f>
        <v>9.7123995474813747E-4</v>
      </c>
      <c r="T6058" t="s">
        <v>527</v>
      </c>
    </row>
    <row r="6059" spans="2:20" hidden="1" x14ac:dyDescent="0.45">
      <c r="C6059" s="29" t="s">
        <v>3075</v>
      </c>
      <c r="D6059" s="29" t="s">
        <v>55</v>
      </c>
      <c r="F6059" t="s">
        <v>962</v>
      </c>
      <c r="G6059" t="s">
        <v>963</v>
      </c>
      <c r="H6059" t="s">
        <v>1055</v>
      </c>
      <c r="I6059" t="s">
        <v>225</v>
      </c>
      <c r="J6059" t="s">
        <v>1040</v>
      </c>
      <c r="K6059" t="s">
        <v>524</v>
      </c>
      <c r="L6059" t="s">
        <v>1056</v>
      </c>
      <c r="M6059" t="s">
        <v>228</v>
      </c>
      <c r="N6059" t="s">
        <v>358</v>
      </c>
      <c r="O6059" s="27">
        <v>2.6E-7</v>
      </c>
      <c r="P6059" t="s">
        <v>526</v>
      </c>
      <c r="Q6059" s="27">
        <f>O6059*km_per_mile*'Transportation Calcs'!$E$11</f>
        <v>2.1220368759203003E-10</v>
      </c>
      <c r="T6059" t="s">
        <v>527</v>
      </c>
    </row>
    <row r="6060" spans="2:20" hidden="1" x14ac:dyDescent="0.45">
      <c r="C6060" s="29" t="s">
        <v>3075</v>
      </c>
      <c r="D6060" s="29" t="s">
        <v>55</v>
      </c>
      <c r="F6060" t="s">
        <v>962</v>
      </c>
      <c r="G6060" t="s">
        <v>963</v>
      </c>
      <c r="H6060" t="s">
        <v>2437</v>
      </c>
      <c r="I6060" t="s">
        <v>225</v>
      </c>
      <c r="J6060" t="s">
        <v>1040</v>
      </c>
      <c r="K6060" t="s">
        <v>524</v>
      </c>
      <c r="L6060" t="s">
        <v>1032</v>
      </c>
      <c r="M6060" t="s">
        <v>228</v>
      </c>
      <c r="N6060" t="s">
        <v>358</v>
      </c>
      <c r="O6060" s="27">
        <v>2.6E-7</v>
      </c>
      <c r="P6060" t="s">
        <v>526</v>
      </c>
      <c r="Q6060" s="27">
        <f>O6060*km_per_mile*'Transportation Calcs'!$E$11</f>
        <v>2.1220368759203003E-10</v>
      </c>
      <c r="T6060" t="s">
        <v>527</v>
      </c>
    </row>
    <row r="6061" spans="2:20" hidden="1" x14ac:dyDescent="0.45">
      <c r="C6061" s="29" t="s">
        <v>3075</v>
      </c>
      <c r="D6061" s="29" t="s">
        <v>55</v>
      </c>
      <c r="F6061" t="s">
        <v>962</v>
      </c>
      <c r="G6061" t="s">
        <v>963</v>
      </c>
      <c r="H6061" t="s">
        <v>2437</v>
      </c>
      <c r="I6061" t="s">
        <v>225</v>
      </c>
      <c r="J6061" t="s">
        <v>1040</v>
      </c>
      <c r="K6061" t="s">
        <v>524</v>
      </c>
      <c r="L6061" t="s">
        <v>1032</v>
      </c>
      <c r="M6061" t="s">
        <v>228</v>
      </c>
      <c r="N6061" t="s">
        <v>272</v>
      </c>
      <c r="O6061" s="27">
        <v>3.9000000000000002E-7</v>
      </c>
      <c r="P6061" t="s">
        <v>526</v>
      </c>
      <c r="Q6061" s="27">
        <f>O6061*km_per_mile*'Transportation Calcs'!$E$11</f>
        <v>3.1830553138804505E-10</v>
      </c>
      <c r="T6061" t="s">
        <v>527</v>
      </c>
    </row>
    <row r="6062" spans="2:20" hidden="1" x14ac:dyDescent="0.45">
      <c r="B6062" s="29" t="s">
        <v>43</v>
      </c>
      <c r="C6062" s="29" t="s">
        <v>3075</v>
      </c>
      <c r="D6062" s="29" t="s">
        <v>55</v>
      </c>
      <c r="F6062" t="s">
        <v>962</v>
      </c>
      <c r="G6062" t="s">
        <v>963</v>
      </c>
      <c r="H6062" t="s">
        <v>2437</v>
      </c>
      <c r="I6062" t="s">
        <v>225</v>
      </c>
      <c r="J6062" t="s">
        <v>1040</v>
      </c>
      <c r="K6062" t="s">
        <v>524</v>
      </c>
      <c r="L6062" t="s">
        <v>1032</v>
      </c>
      <c r="M6062" t="s">
        <v>228</v>
      </c>
      <c r="N6062" t="s">
        <v>28</v>
      </c>
      <c r="O6062">
        <v>1.4E-2</v>
      </c>
      <c r="P6062" t="s">
        <v>526</v>
      </c>
      <c r="Q6062" s="27">
        <f>O6062*km_per_mile*'Transportation Calcs'!$E$11</f>
        <v>1.1426352408801619E-5</v>
      </c>
      <c r="T6062" t="s">
        <v>536</v>
      </c>
    </row>
    <row r="6063" spans="2:20" hidden="1" x14ac:dyDescent="0.45">
      <c r="C6063" s="29" t="s">
        <v>3075</v>
      </c>
      <c r="D6063" s="29" t="s">
        <v>55</v>
      </c>
      <c r="F6063" t="s">
        <v>962</v>
      </c>
      <c r="G6063" t="s">
        <v>963</v>
      </c>
      <c r="H6063" t="s">
        <v>1058</v>
      </c>
      <c r="I6063" t="s">
        <v>225</v>
      </c>
      <c r="J6063" t="s">
        <v>1040</v>
      </c>
      <c r="K6063" t="s">
        <v>524</v>
      </c>
      <c r="L6063" t="s">
        <v>1038</v>
      </c>
      <c r="M6063" t="s">
        <v>228</v>
      </c>
      <c r="N6063" t="s">
        <v>358</v>
      </c>
      <c r="O6063" s="27">
        <v>2.6E-7</v>
      </c>
      <c r="P6063" t="s">
        <v>526</v>
      </c>
      <c r="Q6063" s="27">
        <f>O6063*km_per_mile*'Transportation Calcs'!$E$11</f>
        <v>2.1220368759203003E-10</v>
      </c>
      <c r="T6063" t="s">
        <v>527</v>
      </c>
    </row>
    <row r="6064" spans="2:20" hidden="1" x14ac:dyDescent="0.45">
      <c r="C6064" s="29" t="s">
        <v>3075</v>
      </c>
      <c r="D6064" s="29" t="s">
        <v>55</v>
      </c>
      <c r="F6064" t="s">
        <v>962</v>
      </c>
      <c r="G6064" t="s">
        <v>963</v>
      </c>
      <c r="H6064" t="s">
        <v>2438</v>
      </c>
      <c r="I6064" t="s">
        <v>225</v>
      </c>
      <c r="J6064" t="s">
        <v>1040</v>
      </c>
      <c r="K6064" t="s">
        <v>524</v>
      </c>
      <c r="L6064" t="s">
        <v>2439</v>
      </c>
      <c r="M6064" t="s">
        <v>228</v>
      </c>
      <c r="N6064" t="s">
        <v>272</v>
      </c>
      <c r="O6064" s="27">
        <v>3.9000000000000002E-7</v>
      </c>
      <c r="P6064" t="s">
        <v>526</v>
      </c>
      <c r="Q6064" s="27">
        <f>O6064*km_per_mile*'Transportation Calcs'!$E$11</f>
        <v>3.1830553138804505E-10</v>
      </c>
      <c r="T6064" t="s">
        <v>527</v>
      </c>
    </row>
    <row r="6065" spans="2:20" hidden="1" x14ac:dyDescent="0.45">
      <c r="C6065" s="29" t="s">
        <v>3075</v>
      </c>
      <c r="D6065" s="29" t="s">
        <v>55</v>
      </c>
      <c r="F6065" t="s">
        <v>962</v>
      </c>
      <c r="G6065" t="s">
        <v>963</v>
      </c>
      <c r="H6065" t="s">
        <v>2438</v>
      </c>
      <c r="I6065" t="s">
        <v>225</v>
      </c>
      <c r="J6065" t="s">
        <v>1040</v>
      </c>
      <c r="K6065" t="s">
        <v>524</v>
      </c>
      <c r="L6065" t="s">
        <v>2439</v>
      </c>
      <c r="M6065" t="s">
        <v>228</v>
      </c>
      <c r="N6065" t="s">
        <v>358</v>
      </c>
      <c r="O6065" s="27">
        <v>2.6E-7</v>
      </c>
      <c r="P6065" t="s">
        <v>526</v>
      </c>
      <c r="Q6065" s="27">
        <f>O6065*km_per_mile*'Transportation Calcs'!$E$11</f>
        <v>2.1220368759203003E-10</v>
      </c>
      <c r="T6065" t="s">
        <v>527</v>
      </c>
    </row>
    <row r="6066" spans="2:20" hidden="1" x14ac:dyDescent="0.45">
      <c r="C6066" s="29" t="s">
        <v>3075</v>
      </c>
      <c r="D6066" s="29" t="s">
        <v>55</v>
      </c>
      <c r="F6066" t="s">
        <v>962</v>
      </c>
      <c r="G6066" t="s">
        <v>963</v>
      </c>
      <c r="H6066" t="s">
        <v>1047</v>
      </c>
      <c r="I6066" t="s">
        <v>689</v>
      </c>
      <c r="J6066" t="s">
        <v>965</v>
      </c>
      <c r="K6066" t="s">
        <v>524</v>
      </c>
      <c r="L6066" t="s">
        <v>1048</v>
      </c>
      <c r="M6066" t="s">
        <v>692</v>
      </c>
      <c r="N6066" t="s">
        <v>698</v>
      </c>
      <c r="O6066">
        <v>25</v>
      </c>
      <c r="P6066" t="s">
        <v>526</v>
      </c>
      <c r="Q6066" s="27">
        <f>O6066*km_per_mile*'Transportation Calcs'!$E$11</f>
        <v>2.0404200730002889E-2</v>
      </c>
      <c r="T6066" t="s">
        <v>527</v>
      </c>
    </row>
    <row r="6067" spans="2:20" hidden="1" x14ac:dyDescent="0.45">
      <c r="C6067" s="29" t="s">
        <v>3075</v>
      </c>
      <c r="D6067" s="29" t="s">
        <v>55</v>
      </c>
      <c r="F6067" t="s">
        <v>962</v>
      </c>
      <c r="G6067" t="s">
        <v>963</v>
      </c>
      <c r="H6067" t="s">
        <v>2440</v>
      </c>
      <c r="I6067" t="s">
        <v>689</v>
      </c>
      <c r="J6067" t="s">
        <v>965</v>
      </c>
      <c r="K6067" t="s">
        <v>524</v>
      </c>
      <c r="L6067" t="s">
        <v>2441</v>
      </c>
      <c r="M6067" t="s">
        <v>692</v>
      </c>
      <c r="N6067" t="s">
        <v>698</v>
      </c>
      <c r="O6067">
        <v>20</v>
      </c>
      <c r="P6067" t="s">
        <v>526</v>
      </c>
      <c r="Q6067" s="27">
        <f>O6067*km_per_mile*'Transportation Calcs'!$E$11</f>
        <v>1.632336058400231E-2</v>
      </c>
      <c r="T6067" t="s">
        <v>527</v>
      </c>
    </row>
    <row r="6068" spans="2:20" hidden="1" x14ac:dyDescent="0.45">
      <c r="C6068" s="29" t="s">
        <v>3075</v>
      </c>
      <c r="D6068" s="29" t="s">
        <v>55</v>
      </c>
      <c r="F6068" t="s">
        <v>962</v>
      </c>
      <c r="G6068" t="s">
        <v>963</v>
      </c>
      <c r="H6068" t="s">
        <v>2442</v>
      </c>
      <c r="I6068" t="s">
        <v>689</v>
      </c>
      <c r="J6068" t="s">
        <v>965</v>
      </c>
      <c r="K6068" t="s">
        <v>524</v>
      </c>
      <c r="L6068" t="s">
        <v>2443</v>
      </c>
      <c r="M6068" t="s">
        <v>692</v>
      </c>
      <c r="N6068" t="s">
        <v>693</v>
      </c>
      <c r="O6068">
        <v>0.88</v>
      </c>
      <c r="P6068" t="s">
        <v>694</v>
      </c>
      <c r="Q6068"/>
      <c r="T6068" t="s">
        <v>527</v>
      </c>
    </row>
    <row r="6069" spans="2:20" hidden="1" x14ac:dyDescent="0.45">
      <c r="C6069" s="29" t="s">
        <v>3075</v>
      </c>
      <c r="D6069" s="29" t="s">
        <v>55</v>
      </c>
      <c r="F6069" t="s">
        <v>962</v>
      </c>
      <c r="G6069" t="s">
        <v>963</v>
      </c>
      <c r="H6069" t="s">
        <v>2444</v>
      </c>
      <c r="I6069" t="s">
        <v>689</v>
      </c>
      <c r="J6069" t="s">
        <v>965</v>
      </c>
      <c r="K6069" t="s">
        <v>524</v>
      </c>
      <c r="L6069" t="s">
        <v>2445</v>
      </c>
      <c r="M6069" t="s">
        <v>692</v>
      </c>
      <c r="N6069" t="s">
        <v>698</v>
      </c>
      <c r="O6069">
        <v>25</v>
      </c>
      <c r="P6069" t="s">
        <v>526</v>
      </c>
      <c r="Q6069" s="27">
        <f>O6069*km_per_mile*'Transportation Calcs'!$E$11</f>
        <v>2.0404200730002889E-2</v>
      </c>
      <c r="T6069" t="s">
        <v>527</v>
      </c>
    </row>
    <row r="6070" spans="2:20" hidden="1" x14ac:dyDescent="0.45">
      <c r="C6070" s="29" t="s">
        <v>3075</v>
      </c>
      <c r="D6070" s="29" t="s">
        <v>55</v>
      </c>
      <c r="F6070" t="s">
        <v>962</v>
      </c>
      <c r="G6070" t="s">
        <v>963</v>
      </c>
      <c r="H6070" t="s">
        <v>2446</v>
      </c>
      <c r="I6070" t="s">
        <v>689</v>
      </c>
      <c r="J6070" t="s">
        <v>965</v>
      </c>
      <c r="K6070" t="s">
        <v>524</v>
      </c>
      <c r="L6070" t="s">
        <v>2447</v>
      </c>
      <c r="M6070" t="s">
        <v>692</v>
      </c>
      <c r="N6070" t="s">
        <v>693</v>
      </c>
      <c r="O6070">
        <v>0.88</v>
      </c>
      <c r="P6070" t="s">
        <v>694</v>
      </c>
      <c r="Q6070"/>
      <c r="T6070" t="s">
        <v>527</v>
      </c>
    </row>
    <row r="6071" spans="2:20" hidden="1" x14ac:dyDescent="0.45">
      <c r="C6071" s="29" t="s">
        <v>3075</v>
      </c>
      <c r="D6071" s="29" t="s">
        <v>55</v>
      </c>
      <c r="F6071" t="s">
        <v>962</v>
      </c>
      <c r="G6071" t="s">
        <v>963</v>
      </c>
      <c r="H6071" t="s">
        <v>2448</v>
      </c>
      <c r="I6071" t="s">
        <v>689</v>
      </c>
      <c r="J6071" t="s">
        <v>965</v>
      </c>
      <c r="K6071" t="s">
        <v>524</v>
      </c>
      <c r="L6071" t="s">
        <v>2449</v>
      </c>
      <c r="M6071" t="s">
        <v>692</v>
      </c>
      <c r="N6071" t="s">
        <v>698</v>
      </c>
      <c r="O6071">
        <v>25</v>
      </c>
      <c r="P6071" t="s">
        <v>526</v>
      </c>
      <c r="Q6071" s="27">
        <f>O6071*km_per_mile*'Transportation Calcs'!$E$11</f>
        <v>2.0404200730002889E-2</v>
      </c>
      <c r="T6071" t="s">
        <v>527</v>
      </c>
    </row>
    <row r="6072" spans="2:20" hidden="1" x14ac:dyDescent="0.45">
      <c r="C6072" s="29" t="s">
        <v>3075</v>
      </c>
      <c r="D6072" s="29" t="s">
        <v>55</v>
      </c>
      <c r="F6072" t="s">
        <v>962</v>
      </c>
      <c r="G6072" t="s">
        <v>963</v>
      </c>
      <c r="H6072" t="s">
        <v>2438</v>
      </c>
      <c r="I6072" t="s">
        <v>225</v>
      </c>
      <c r="J6072" t="s">
        <v>1040</v>
      </c>
      <c r="K6072" t="s">
        <v>524</v>
      </c>
      <c r="L6072" t="s">
        <v>2439</v>
      </c>
      <c r="M6072" t="s">
        <v>228</v>
      </c>
      <c r="N6072" t="s">
        <v>249</v>
      </c>
      <c r="O6072" s="27">
        <v>3.5999999999999999E-7</v>
      </c>
      <c r="P6072" t="s">
        <v>526</v>
      </c>
      <c r="Q6072" s="27">
        <f>O6072*km_per_mile*'Transportation Calcs'!$E$11</f>
        <v>2.9382049051204159E-10</v>
      </c>
      <c r="T6072" t="s">
        <v>527</v>
      </c>
    </row>
    <row r="6073" spans="2:20" hidden="1" x14ac:dyDescent="0.45">
      <c r="C6073" s="29" t="s">
        <v>3075</v>
      </c>
      <c r="D6073" s="29" t="s">
        <v>55</v>
      </c>
      <c r="F6073" t="s">
        <v>962</v>
      </c>
      <c r="G6073" t="s">
        <v>963</v>
      </c>
      <c r="H6073" t="s">
        <v>2089</v>
      </c>
      <c r="I6073" t="s">
        <v>225</v>
      </c>
      <c r="J6073" t="s">
        <v>1040</v>
      </c>
      <c r="K6073" t="s">
        <v>524</v>
      </c>
      <c r="L6073" t="s">
        <v>966</v>
      </c>
      <c r="M6073" t="s">
        <v>228</v>
      </c>
      <c r="N6073" t="s">
        <v>272</v>
      </c>
      <c r="O6073" s="27">
        <v>7.7999999999999997E-8</v>
      </c>
      <c r="P6073" t="s">
        <v>526</v>
      </c>
      <c r="Q6073" s="27">
        <f>O6073*km_per_mile*'Transportation Calcs'!$E$11</f>
        <v>6.3661106277609021E-11</v>
      </c>
      <c r="T6073" t="s">
        <v>527</v>
      </c>
    </row>
    <row r="6074" spans="2:20" hidden="1" x14ac:dyDescent="0.45">
      <c r="B6074" s="29" t="s">
        <v>43</v>
      </c>
      <c r="C6074" s="29" t="s">
        <v>3075</v>
      </c>
      <c r="D6074" s="29" t="s">
        <v>55</v>
      </c>
      <c r="F6074" t="s">
        <v>962</v>
      </c>
      <c r="G6074" t="s">
        <v>963</v>
      </c>
      <c r="H6074" t="s">
        <v>1067</v>
      </c>
      <c r="I6074" t="s">
        <v>225</v>
      </c>
      <c r="J6074" t="s">
        <v>1040</v>
      </c>
      <c r="K6074" t="s">
        <v>524</v>
      </c>
      <c r="L6074" t="s">
        <v>970</v>
      </c>
      <c r="M6074" t="s">
        <v>228</v>
      </c>
      <c r="N6074" t="s">
        <v>28</v>
      </c>
      <c r="O6074">
        <v>0.16</v>
      </c>
      <c r="P6074" t="s">
        <v>526</v>
      </c>
      <c r="Q6074" s="27">
        <f>O6074*km_per_mile*'Transportation Calcs'!$E$11</f>
        <v>1.3058688467201848E-4</v>
      </c>
      <c r="T6074" t="s">
        <v>536</v>
      </c>
    </row>
    <row r="6075" spans="2:20" hidden="1" x14ac:dyDescent="0.45">
      <c r="C6075" s="29" t="s">
        <v>3075</v>
      </c>
      <c r="D6075" s="29" t="s">
        <v>55</v>
      </c>
      <c r="F6075" t="s">
        <v>962</v>
      </c>
      <c r="G6075" t="s">
        <v>963</v>
      </c>
      <c r="H6075" t="s">
        <v>2088</v>
      </c>
      <c r="I6075" t="s">
        <v>225</v>
      </c>
      <c r="J6075" t="s">
        <v>1040</v>
      </c>
      <c r="K6075" t="s">
        <v>524</v>
      </c>
      <c r="L6075" t="s">
        <v>968</v>
      </c>
      <c r="M6075" t="s">
        <v>228</v>
      </c>
      <c r="N6075" t="s">
        <v>272</v>
      </c>
      <c r="O6075" s="27">
        <v>7.7999999999999997E-8</v>
      </c>
      <c r="P6075" t="s">
        <v>526</v>
      </c>
      <c r="Q6075" s="27">
        <f>O6075*km_per_mile*'Transportation Calcs'!$E$11</f>
        <v>6.3661106277609021E-11</v>
      </c>
      <c r="T6075" t="s">
        <v>527</v>
      </c>
    </row>
    <row r="6076" spans="2:20" hidden="1" x14ac:dyDescent="0.45">
      <c r="C6076" s="29" t="s">
        <v>3075</v>
      </c>
      <c r="D6076" s="29" t="s">
        <v>55</v>
      </c>
      <c r="F6076" t="s">
        <v>962</v>
      </c>
      <c r="G6076" t="s">
        <v>963</v>
      </c>
      <c r="H6076" t="s">
        <v>1061</v>
      </c>
      <c r="I6076" t="s">
        <v>225</v>
      </c>
      <c r="J6076" t="s">
        <v>1040</v>
      </c>
      <c r="K6076" t="s">
        <v>524</v>
      </c>
      <c r="L6076" t="s">
        <v>1062</v>
      </c>
      <c r="M6076" t="s">
        <v>228</v>
      </c>
      <c r="N6076" t="s">
        <v>272</v>
      </c>
      <c r="O6076" s="27">
        <v>2.0599999999999999E-7</v>
      </c>
      <c r="P6076" t="s">
        <v>526</v>
      </c>
      <c r="Q6076" s="27">
        <f>O6076*km_per_mile*'Transportation Calcs'!$E$11</f>
        <v>1.6813061401522379E-10</v>
      </c>
      <c r="T6076" t="s">
        <v>527</v>
      </c>
    </row>
    <row r="6077" spans="2:20" hidden="1" x14ac:dyDescent="0.45">
      <c r="C6077" s="29" t="s">
        <v>3075</v>
      </c>
      <c r="D6077" s="29" t="s">
        <v>55</v>
      </c>
      <c r="F6077" t="s">
        <v>962</v>
      </c>
      <c r="G6077" t="s">
        <v>963</v>
      </c>
      <c r="H6077" t="s">
        <v>2444</v>
      </c>
      <c r="I6077" t="s">
        <v>689</v>
      </c>
      <c r="J6077" t="s">
        <v>965</v>
      </c>
      <c r="K6077" t="s">
        <v>524</v>
      </c>
      <c r="L6077" t="s">
        <v>2445</v>
      </c>
      <c r="M6077" t="s">
        <v>692</v>
      </c>
      <c r="N6077" t="s">
        <v>693</v>
      </c>
      <c r="O6077">
        <v>1.0900000000000001</v>
      </c>
      <c r="P6077" t="s">
        <v>694</v>
      </c>
      <c r="Q6077"/>
      <c r="T6077" t="s">
        <v>527</v>
      </c>
    </row>
    <row r="6078" spans="2:20" hidden="1" x14ac:dyDescent="0.45">
      <c r="C6078" s="29" t="s">
        <v>3075</v>
      </c>
      <c r="D6078" s="29" t="s">
        <v>55</v>
      </c>
      <c r="F6078" t="s">
        <v>962</v>
      </c>
      <c r="G6078" t="s">
        <v>963</v>
      </c>
      <c r="H6078" t="s">
        <v>2092</v>
      </c>
      <c r="I6078" t="s">
        <v>225</v>
      </c>
      <c r="J6078" t="s">
        <v>1040</v>
      </c>
      <c r="K6078" t="s">
        <v>524</v>
      </c>
      <c r="L6078" t="s">
        <v>976</v>
      </c>
      <c r="M6078" t="s">
        <v>228</v>
      </c>
      <c r="N6078" t="s">
        <v>272</v>
      </c>
      <c r="O6078" s="27">
        <v>3.9000000000000002E-7</v>
      </c>
      <c r="P6078" t="s">
        <v>526</v>
      </c>
      <c r="Q6078" s="27">
        <f>O6078*km_per_mile*'Transportation Calcs'!$E$11</f>
        <v>3.1830553138804505E-10</v>
      </c>
      <c r="T6078" t="s">
        <v>527</v>
      </c>
    </row>
    <row r="6079" spans="2:20" hidden="1" x14ac:dyDescent="0.45">
      <c r="B6079" s="29" t="s">
        <v>43</v>
      </c>
      <c r="C6079" s="29" t="s">
        <v>3075</v>
      </c>
      <c r="D6079" s="29" t="s">
        <v>55</v>
      </c>
      <c r="F6079" t="s">
        <v>962</v>
      </c>
      <c r="G6079" t="s">
        <v>963</v>
      </c>
      <c r="H6079" t="s">
        <v>2092</v>
      </c>
      <c r="I6079" t="s">
        <v>225</v>
      </c>
      <c r="J6079" t="s">
        <v>1040</v>
      </c>
      <c r="K6079" t="s">
        <v>524</v>
      </c>
      <c r="L6079" t="s">
        <v>976</v>
      </c>
      <c r="M6079" t="s">
        <v>228</v>
      </c>
      <c r="N6079" t="s">
        <v>28</v>
      </c>
      <c r="O6079">
        <v>1.4E-2</v>
      </c>
      <c r="P6079" t="s">
        <v>526</v>
      </c>
      <c r="Q6079" s="27">
        <f>O6079*km_per_mile*'Transportation Calcs'!$E$11</f>
        <v>1.1426352408801619E-5</v>
      </c>
      <c r="T6079" t="s">
        <v>536</v>
      </c>
    </row>
    <row r="6080" spans="2:20" hidden="1" x14ac:dyDescent="0.45">
      <c r="C6080" s="29" t="s">
        <v>3075</v>
      </c>
      <c r="D6080" s="29" t="s">
        <v>55</v>
      </c>
      <c r="F6080" t="s">
        <v>962</v>
      </c>
      <c r="G6080" t="s">
        <v>963</v>
      </c>
      <c r="H6080" t="s">
        <v>1068</v>
      </c>
      <c r="I6080" t="s">
        <v>225</v>
      </c>
      <c r="J6080" t="s">
        <v>1040</v>
      </c>
      <c r="K6080" t="s">
        <v>524</v>
      </c>
      <c r="L6080" t="s">
        <v>1069</v>
      </c>
      <c r="M6080" t="s">
        <v>228</v>
      </c>
      <c r="N6080" t="s">
        <v>249</v>
      </c>
      <c r="P6080" t="s">
        <v>526</v>
      </c>
      <c r="Q6080" s="27">
        <f>O6080*km_per_mile*'Transportation Calcs'!$E$11</f>
        <v>0</v>
      </c>
      <c r="T6080" t="s">
        <v>527</v>
      </c>
    </row>
    <row r="6081" spans="2:20" hidden="1" x14ac:dyDescent="0.45">
      <c r="C6081" s="29" t="s">
        <v>3075</v>
      </c>
      <c r="D6081" s="29" t="s">
        <v>55</v>
      </c>
      <c r="F6081" t="s">
        <v>962</v>
      </c>
      <c r="G6081" t="s">
        <v>963</v>
      </c>
      <c r="H6081" t="s">
        <v>1070</v>
      </c>
      <c r="I6081" t="s">
        <v>225</v>
      </c>
      <c r="J6081" t="s">
        <v>1040</v>
      </c>
      <c r="K6081" t="s">
        <v>524</v>
      </c>
      <c r="L6081" t="s">
        <v>974</v>
      </c>
      <c r="M6081" t="s">
        <v>228</v>
      </c>
      <c r="N6081" t="s">
        <v>272</v>
      </c>
      <c r="P6081" t="s">
        <v>526</v>
      </c>
      <c r="Q6081" s="27">
        <f>O6081*km_per_mile*'Transportation Calcs'!$E$11</f>
        <v>0</v>
      </c>
      <c r="T6081" t="s">
        <v>527</v>
      </c>
    </row>
    <row r="6082" spans="2:20" hidden="1" x14ac:dyDescent="0.45">
      <c r="B6082" s="29" t="s">
        <v>24</v>
      </c>
      <c r="F6082" t="s">
        <v>1071</v>
      </c>
      <c r="G6082" t="s">
        <v>1072</v>
      </c>
      <c r="H6082" t="s">
        <v>2450</v>
      </c>
      <c r="I6082" t="s">
        <v>225</v>
      </c>
      <c r="J6082" t="s">
        <v>1074</v>
      </c>
      <c r="K6082" t="s">
        <v>20</v>
      </c>
      <c r="M6082" t="s">
        <v>1082</v>
      </c>
      <c r="N6082" t="s">
        <v>261</v>
      </c>
      <c r="O6082">
        <v>0.53</v>
      </c>
      <c r="P6082" t="s">
        <v>1076</v>
      </c>
      <c r="Q6082"/>
      <c r="T6082" t="s">
        <v>1077</v>
      </c>
    </row>
    <row r="6083" spans="2:20" hidden="1" x14ac:dyDescent="0.45">
      <c r="B6083" s="29" t="s">
        <v>24</v>
      </c>
      <c r="F6083" t="s">
        <v>1071</v>
      </c>
      <c r="G6083" t="s">
        <v>1072</v>
      </c>
      <c r="H6083" t="s">
        <v>2451</v>
      </c>
      <c r="I6083" t="s">
        <v>225</v>
      </c>
      <c r="J6083" t="s">
        <v>1074</v>
      </c>
      <c r="K6083" t="s">
        <v>20</v>
      </c>
      <c r="M6083" t="s">
        <v>1082</v>
      </c>
      <c r="N6083" t="s">
        <v>261</v>
      </c>
      <c r="O6083">
        <v>0.7</v>
      </c>
      <c r="P6083" t="s">
        <v>1076</v>
      </c>
      <c r="Q6083"/>
      <c r="T6083" t="s">
        <v>1077</v>
      </c>
    </row>
    <row r="6084" spans="2:20" hidden="1" x14ac:dyDescent="0.45">
      <c r="B6084" s="29" t="s">
        <v>24</v>
      </c>
      <c r="F6084" t="s">
        <v>1071</v>
      </c>
      <c r="G6084" t="s">
        <v>1072</v>
      </c>
      <c r="H6084" t="s">
        <v>2452</v>
      </c>
      <c r="I6084" t="s">
        <v>225</v>
      </c>
      <c r="J6084" t="s">
        <v>1074</v>
      </c>
      <c r="K6084" t="s">
        <v>20</v>
      </c>
      <c r="M6084" t="s">
        <v>1082</v>
      </c>
      <c r="N6084" t="s">
        <v>261</v>
      </c>
      <c r="O6084">
        <v>1.55</v>
      </c>
      <c r="P6084" t="s">
        <v>1076</v>
      </c>
      <c r="Q6084"/>
      <c r="T6084" t="s">
        <v>1077</v>
      </c>
    </row>
    <row r="6085" spans="2:20" hidden="1" x14ac:dyDescent="0.45">
      <c r="B6085" s="29" t="s">
        <v>24</v>
      </c>
      <c r="F6085" t="s">
        <v>1071</v>
      </c>
      <c r="G6085" t="s">
        <v>1072</v>
      </c>
      <c r="H6085" t="s">
        <v>2453</v>
      </c>
      <c r="I6085" t="s">
        <v>225</v>
      </c>
      <c r="J6085" t="s">
        <v>1074</v>
      </c>
      <c r="K6085" t="s">
        <v>20</v>
      </c>
      <c r="M6085" t="s">
        <v>1080</v>
      </c>
      <c r="N6085" t="s">
        <v>261</v>
      </c>
      <c r="O6085">
        <v>0.01</v>
      </c>
      <c r="P6085" t="s">
        <v>1076</v>
      </c>
      <c r="Q6085"/>
      <c r="T6085" t="s">
        <v>1077</v>
      </c>
    </row>
    <row r="6086" spans="2:20" hidden="1" x14ac:dyDescent="0.45">
      <c r="B6086" s="29" t="s">
        <v>24</v>
      </c>
      <c r="F6086" t="s">
        <v>1071</v>
      </c>
      <c r="G6086" t="s">
        <v>1072</v>
      </c>
      <c r="H6086" t="s">
        <v>2454</v>
      </c>
      <c r="I6086" t="s">
        <v>225</v>
      </c>
      <c r="J6086" t="s">
        <v>1074</v>
      </c>
      <c r="K6086" t="s">
        <v>20</v>
      </c>
      <c r="M6086" t="s">
        <v>1080</v>
      </c>
      <c r="N6086" t="s">
        <v>261</v>
      </c>
      <c r="O6086">
        <v>0.09</v>
      </c>
      <c r="P6086" t="s">
        <v>1076</v>
      </c>
      <c r="Q6086"/>
      <c r="T6086" t="s">
        <v>1077</v>
      </c>
    </row>
    <row r="6087" spans="2:20" hidden="1" x14ac:dyDescent="0.45">
      <c r="B6087" s="29" t="s">
        <v>24</v>
      </c>
      <c r="F6087" t="s">
        <v>1071</v>
      </c>
      <c r="G6087" t="s">
        <v>1072</v>
      </c>
      <c r="H6087" t="s">
        <v>2455</v>
      </c>
      <c r="I6087" t="s">
        <v>225</v>
      </c>
      <c r="J6087" t="s">
        <v>1074</v>
      </c>
      <c r="K6087" t="s">
        <v>20</v>
      </c>
      <c r="M6087" t="s">
        <v>1085</v>
      </c>
      <c r="N6087" t="s">
        <v>261</v>
      </c>
      <c r="O6087">
        <v>0.68</v>
      </c>
      <c r="P6087" t="s">
        <v>1076</v>
      </c>
      <c r="Q6087"/>
      <c r="T6087" t="s">
        <v>1077</v>
      </c>
    </row>
    <row r="6088" spans="2:20" hidden="1" x14ac:dyDescent="0.45">
      <c r="B6088" s="29" t="s">
        <v>24</v>
      </c>
      <c r="F6088" t="s">
        <v>1071</v>
      </c>
      <c r="G6088" t="s">
        <v>1072</v>
      </c>
      <c r="H6088" t="s">
        <v>2456</v>
      </c>
      <c r="I6088" t="s">
        <v>225</v>
      </c>
      <c r="J6088" t="s">
        <v>1090</v>
      </c>
      <c r="K6088" t="s">
        <v>20</v>
      </c>
      <c r="M6088" t="s">
        <v>1080</v>
      </c>
      <c r="N6088" t="s">
        <v>261</v>
      </c>
      <c r="O6088">
        <v>0.1</v>
      </c>
      <c r="P6088" t="s">
        <v>1076</v>
      </c>
      <c r="Q6088"/>
      <c r="T6088" t="s">
        <v>1077</v>
      </c>
    </row>
    <row r="6089" spans="2:20" hidden="1" x14ac:dyDescent="0.45">
      <c r="B6089" s="29" t="s">
        <v>24</v>
      </c>
      <c r="F6089" t="s">
        <v>1071</v>
      </c>
      <c r="G6089" t="s">
        <v>1072</v>
      </c>
      <c r="H6089" t="s">
        <v>2457</v>
      </c>
      <c r="I6089" t="s">
        <v>225</v>
      </c>
      <c r="J6089" t="s">
        <v>1079</v>
      </c>
      <c r="K6089" t="s">
        <v>20</v>
      </c>
      <c r="M6089" t="s">
        <v>1082</v>
      </c>
      <c r="N6089" t="s">
        <v>261</v>
      </c>
      <c r="O6089">
        <v>0.03</v>
      </c>
      <c r="P6089" t="s">
        <v>1076</v>
      </c>
      <c r="Q6089"/>
      <c r="T6089" t="s">
        <v>1077</v>
      </c>
    </row>
    <row r="6090" spans="2:20" hidden="1" x14ac:dyDescent="0.45">
      <c r="B6090" s="29" t="s">
        <v>24</v>
      </c>
      <c r="F6090" t="s">
        <v>1071</v>
      </c>
      <c r="G6090" t="s">
        <v>1072</v>
      </c>
      <c r="H6090" t="s">
        <v>2458</v>
      </c>
      <c r="I6090" t="s">
        <v>225</v>
      </c>
      <c r="J6090" t="s">
        <v>1079</v>
      </c>
      <c r="K6090" t="s">
        <v>20</v>
      </c>
      <c r="M6090" t="s">
        <v>1082</v>
      </c>
      <c r="N6090" t="s">
        <v>261</v>
      </c>
      <c r="O6090">
        <v>0.43</v>
      </c>
      <c r="P6090" t="s">
        <v>1076</v>
      </c>
      <c r="Q6090"/>
      <c r="T6090" t="s">
        <v>1077</v>
      </c>
    </row>
    <row r="6091" spans="2:20" hidden="1" x14ac:dyDescent="0.45">
      <c r="B6091" s="29" t="s">
        <v>24</v>
      </c>
      <c r="F6091" t="s">
        <v>1071</v>
      </c>
      <c r="G6091" t="s">
        <v>1072</v>
      </c>
      <c r="H6091" t="s">
        <v>2459</v>
      </c>
      <c r="I6091" t="s">
        <v>225</v>
      </c>
      <c r="J6091" t="s">
        <v>1090</v>
      </c>
      <c r="K6091" t="s">
        <v>20</v>
      </c>
      <c r="M6091" t="s">
        <v>1080</v>
      </c>
      <c r="N6091" t="s">
        <v>261</v>
      </c>
      <c r="O6091">
        <v>0.01</v>
      </c>
      <c r="P6091" t="s">
        <v>1076</v>
      </c>
      <c r="Q6091"/>
      <c r="T6091" t="s">
        <v>1077</v>
      </c>
    </row>
    <row r="6092" spans="2:20" hidden="1" x14ac:dyDescent="0.45">
      <c r="B6092" s="29" t="s">
        <v>24</v>
      </c>
      <c r="F6092" t="s">
        <v>1071</v>
      </c>
      <c r="G6092" t="s">
        <v>1072</v>
      </c>
      <c r="H6092" t="s">
        <v>2460</v>
      </c>
      <c r="I6092" t="s">
        <v>225</v>
      </c>
      <c r="J6092" t="s">
        <v>1090</v>
      </c>
      <c r="K6092" t="s">
        <v>20</v>
      </c>
      <c r="M6092" t="s">
        <v>1085</v>
      </c>
      <c r="N6092" t="s">
        <v>261</v>
      </c>
      <c r="O6092">
        <v>0.01</v>
      </c>
      <c r="P6092" t="s">
        <v>1076</v>
      </c>
      <c r="Q6092"/>
      <c r="T6092" t="s">
        <v>1077</v>
      </c>
    </row>
    <row r="6093" spans="2:20" hidden="1" x14ac:dyDescent="0.45">
      <c r="B6093" s="29" t="s">
        <v>24</v>
      </c>
      <c r="F6093" t="s">
        <v>1071</v>
      </c>
      <c r="G6093" t="s">
        <v>1072</v>
      </c>
      <c r="H6093" t="s">
        <v>2461</v>
      </c>
      <c r="I6093" t="s">
        <v>225</v>
      </c>
      <c r="J6093" t="s">
        <v>1090</v>
      </c>
      <c r="K6093" t="s">
        <v>20</v>
      </c>
      <c r="M6093" t="s">
        <v>1080</v>
      </c>
      <c r="N6093" t="s">
        <v>261</v>
      </c>
      <c r="O6093">
        <v>0.03</v>
      </c>
      <c r="P6093" t="s">
        <v>1076</v>
      </c>
      <c r="Q6093"/>
      <c r="T6093" t="s">
        <v>1077</v>
      </c>
    </row>
    <row r="6094" spans="2:20" hidden="1" x14ac:dyDescent="0.45">
      <c r="B6094" s="29" t="s">
        <v>24</v>
      </c>
      <c r="F6094" t="s">
        <v>1071</v>
      </c>
      <c r="G6094" t="s">
        <v>1072</v>
      </c>
      <c r="H6094" t="s">
        <v>2462</v>
      </c>
      <c r="I6094" t="s">
        <v>225</v>
      </c>
      <c r="J6094" t="s">
        <v>1079</v>
      </c>
      <c r="K6094" t="s">
        <v>20</v>
      </c>
      <c r="M6094" t="s">
        <v>1085</v>
      </c>
      <c r="N6094" t="s">
        <v>261</v>
      </c>
      <c r="O6094">
        <v>0.01</v>
      </c>
      <c r="P6094" t="s">
        <v>1076</v>
      </c>
      <c r="Q6094"/>
      <c r="T6094" t="s">
        <v>1077</v>
      </c>
    </row>
    <row r="6095" spans="2:20" hidden="1" x14ac:dyDescent="0.45">
      <c r="B6095" s="29" t="s">
        <v>24</v>
      </c>
      <c r="F6095" t="s">
        <v>1071</v>
      </c>
      <c r="G6095" t="s">
        <v>1072</v>
      </c>
      <c r="H6095" t="s">
        <v>2463</v>
      </c>
      <c r="I6095" t="s">
        <v>225</v>
      </c>
      <c r="J6095" t="s">
        <v>1079</v>
      </c>
      <c r="K6095" t="s">
        <v>20</v>
      </c>
      <c r="M6095" t="s">
        <v>1082</v>
      </c>
      <c r="N6095" t="s">
        <v>261</v>
      </c>
      <c r="O6095">
        <v>0.03</v>
      </c>
      <c r="P6095" t="s">
        <v>1076</v>
      </c>
      <c r="Q6095"/>
      <c r="T6095" t="s">
        <v>1077</v>
      </c>
    </row>
    <row r="6096" spans="2:20" hidden="1" x14ac:dyDescent="0.45">
      <c r="B6096" s="29" t="s">
        <v>24</v>
      </c>
      <c r="F6096" t="s">
        <v>1071</v>
      </c>
      <c r="G6096" t="s">
        <v>1072</v>
      </c>
      <c r="H6096" t="s">
        <v>2464</v>
      </c>
      <c r="I6096" t="s">
        <v>225</v>
      </c>
      <c r="J6096" t="s">
        <v>1079</v>
      </c>
      <c r="K6096" t="s">
        <v>20</v>
      </c>
      <c r="M6096" t="s">
        <v>1075</v>
      </c>
      <c r="N6096" t="s">
        <v>261</v>
      </c>
      <c r="O6096">
        <v>0.76</v>
      </c>
      <c r="P6096" t="s">
        <v>1076</v>
      </c>
      <c r="Q6096"/>
      <c r="T6096" t="s">
        <v>1077</v>
      </c>
    </row>
    <row r="6097" spans="2:20" hidden="1" x14ac:dyDescent="0.45">
      <c r="B6097" s="29" t="s">
        <v>24</v>
      </c>
      <c r="F6097" t="s">
        <v>1071</v>
      </c>
      <c r="G6097" t="s">
        <v>1072</v>
      </c>
      <c r="H6097" t="s">
        <v>2465</v>
      </c>
      <c r="I6097" t="s">
        <v>225</v>
      </c>
      <c r="J6097" t="s">
        <v>1099</v>
      </c>
      <c r="K6097" t="s">
        <v>20</v>
      </c>
      <c r="M6097" t="s">
        <v>1082</v>
      </c>
      <c r="N6097" t="s">
        <v>261</v>
      </c>
      <c r="O6097">
        <v>0.03</v>
      </c>
      <c r="P6097" t="s">
        <v>1076</v>
      </c>
      <c r="Q6097"/>
      <c r="T6097" t="s">
        <v>1077</v>
      </c>
    </row>
    <row r="6098" spans="2:20" hidden="1" x14ac:dyDescent="0.45">
      <c r="B6098" s="29" t="s">
        <v>24</v>
      </c>
      <c r="F6098" t="s">
        <v>1071</v>
      </c>
      <c r="G6098" t="s">
        <v>1072</v>
      </c>
      <c r="H6098" t="s">
        <v>2466</v>
      </c>
      <c r="I6098" t="s">
        <v>225</v>
      </c>
      <c r="J6098" t="s">
        <v>1099</v>
      </c>
      <c r="K6098" t="s">
        <v>20</v>
      </c>
      <c r="M6098" t="s">
        <v>1075</v>
      </c>
      <c r="N6098" t="s">
        <v>261</v>
      </c>
      <c r="O6098">
        <v>0.02</v>
      </c>
      <c r="P6098" t="s">
        <v>1076</v>
      </c>
      <c r="Q6098"/>
      <c r="T6098" t="s">
        <v>1077</v>
      </c>
    </row>
    <row r="6099" spans="2:20" hidden="1" x14ac:dyDescent="0.45">
      <c r="B6099" s="29" t="s">
        <v>24</v>
      </c>
      <c r="F6099" t="s">
        <v>1071</v>
      </c>
      <c r="G6099" t="s">
        <v>1072</v>
      </c>
      <c r="H6099" t="s">
        <v>2467</v>
      </c>
      <c r="I6099" t="s">
        <v>225</v>
      </c>
      <c r="J6099" t="s">
        <v>1099</v>
      </c>
      <c r="K6099" t="s">
        <v>20</v>
      </c>
      <c r="M6099" t="s">
        <v>1075</v>
      </c>
      <c r="N6099" t="s">
        <v>261</v>
      </c>
      <c r="O6099">
        <v>0.06</v>
      </c>
      <c r="P6099" t="s">
        <v>1076</v>
      </c>
      <c r="Q6099"/>
      <c r="T6099" t="s">
        <v>1077</v>
      </c>
    </row>
    <row r="6100" spans="2:20" hidden="1" x14ac:dyDescent="0.45">
      <c r="B6100" s="29" t="s">
        <v>24</v>
      </c>
      <c r="F6100" t="s">
        <v>1071</v>
      </c>
      <c r="G6100" t="s">
        <v>1072</v>
      </c>
      <c r="H6100" t="s">
        <v>2468</v>
      </c>
      <c r="I6100" t="s">
        <v>225</v>
      </c>
      <c r="J6100" t="s">
        <v>1097</v>
      </c>
      <c r="K6100" t="s">
        <v>20</v>
      </c>
      <c r="M6100" t="s">
        <v>1082</v>
      </c>
      <c r="N6100" t="s">
        <v>261</v>
      </c>
      <c r="O6100">
        <v>0.03</v>
      </c>
      <c r="P6100" t="s">
        <v>1076</v>
      </c>
      <c r="Q6100"/>
      <c r="T6100" t="s">
        <v>1077</v>
      </c>
    </row>
    <row r="6101" spans="2:20" hidden="1" x14ac:dyDescent="0.45">
      <c r="B6101" s="29" t="s">
        <v>24</v>
      </c>
      <c r="F6101" t="s">
        <v>1071</v>
      </c>
      <c r="G6101" t="s">
        <v>1072</v>
      </c>
      <c r="H6101" t="s">
        <v>2469</v>
      </c>
      <c r="I6101" t="s">
        <v>225</v>
      </c>
      <c r="J6101" t="s">
        <v>1099</v>
      </c>
      <c r="K6101" t="s">
        <v>20</v>
      </c>
      <c r="M6101" t="s">
        <v>1080</v>
      </c>
      <c r="N6101" t="s">
        <v>261</v>
      </c>
      <c r="O6101">
        <v>0.03</v>
      </c>
      <c r="P6101" t="s">
        <v>1076</v>
      </c>
      <c r="Q6101"/>
      <c r="T6101" t="s">
        <v>1077</v>
      </c>
    </row>
    <row r="6102" spans="2:20" hidden="1" x14ac:dyDescent="0.45">
      <c r="B6102" s="29" t="s">
        <v>24</v>
      </c>
      <c r="F6102" t="s">
        <v>1071</v>
      </c>
      <c r="G6102" t="s">
        <v>1072</v>
      </c>
      <c r="H6102" t="s">
        <v>2470</v>
      </c>
      <c r="I6102" t="s">
        <v>225</v>
      </c>
      <c r="J6102" t="s">
        <v>1099</v>
      </c>
      <c r="K6102" t="s">
        <v>20</v>
      </c>
      <c r="M6102" t="s">
        <v>1085</v>
      </c>
      <c r="N6102" t="s">
        <v>261</v>
      </c>
      <c r="O6102">
        <v>0.18</v>
      </c>
      <c r="P6102" t="s">
        <v>1076</v>
      </c>
      <c r="Q6102"/>
      <c r="T6102" t="s">
        <v>1077</v>
      </c>
    </row>
    <row r="6103" spans="2:20" hidden="1" x14ac:dyDescent="0.45">
      <c r="B6103" s="29" t="s">
        <v>24</v>
      </c>
      <c r="F6103" t="s">
        <v>1071</v>
      </c>
      <c r="G6103" t="s">
        <v>1072</v>
      </c>
      <c r="H6103" t="s">
        <v>2471</v>
      </c>
      <c r="I6103" t="s">
        <v>225</v>
      </c>
      <c r="J6103" t="s">
        <v>1099</v>
      </c>
      <c r="K6103" t="s">
        <v>20</v>
      </c>
      <c r="M6103" t="s">
        <v>1085</v>
      </c>
      <c r="N6103" t="s">
        <v>261</v>
      </c>
      <c r="O6103">
        <v>0.89</v>
      </c>
      <c r="P6103" t="s">
        <v>1076</v>
      </c>
      <c r="Q6103"/>
      <c r="T6103" t="s">
        <v>1077</v>
      </c>
    </row>
    <row r="6104" spans="2:20" hidden="1" x14ac:dyDescent="0.45">
      <c r="B6104" s="29" t="s">
        <v>24</v>
      </c>
      <c r="F6104" t="s">
        <v>1071</v>
      </c>
      <c r="G6104" t="s">
        <v>1072</v>
      </c>
      <c r="H6104" t="s">
        <v>2472</v>
      </c>
      <c r="I6104" t="s">
        <v>225</v>
      </c>
      <c r="J6104" t="s">
        <v>1097</v>
      </c>
      <c r="K6104" t="s">
        <v>20</v>
      </c>
      <c r="M6104" t="s">
        <v>1082</v>
      </c>
      <c r="N6104" t="s">
        <v>261</v>
      </c>
      <c r="O6104">
        <v>4.4000000000000004</v>
      </c>
      <c r="P6104" t="s">
        <v>1076</v>
      </c>
      <c r="Q6104"/>
      <c r="T6104" t="s">
        <v>1077</v>
      </c>
    </row>
    <row r="6105" spans="2:20" hidden="1" x14ac:dyDescent="0.45">
      <c r="B6105" s="29" t="s">
        <v>24</v>
      </c>
      <c r="F6105" t="s">
        <v>1071</v>
      </c>
      <c r="G6105" t="s">
        <v>1072</v>
      </c>
      <c r="H6105" t="s">
        <v>2473</v>
      </c>
      <c r="I6105" t="s">
        <v>225</v>
      </c>
      <c r="J6105" t="s">
        <v>1109</v>
      </c>
      <c r="K6105" t="s">
        <v>20</v>
      </c>
      <c r="M6105" t="s">
        <v>1085</v>
      </c>
      <c r="N6105" t="s">
        <v>261</v>
      </c>
      <c r="O6105">
        <v>0.01</v>
      </c>
      <c r="P6105" t="s">
        <v>1076</v>
      </c>
      <c r="Q6105"/>
      <c r="T6105" t="s">
        <v>1077</v>
      </c>
    </row>
    <row r="6106" spans="2:20" hidden="1" x14ac:dyDescent="0.45">
      <c r="B6106" s="29" t="s">
        <v>24</v>
      </c>
      <c r="F6106" t="s">
        <v>1071</v>
      </c>
      <c r="G6106" t="s">
        <v>1072</v>
      </c>
      <c r="H6106" t="s">
        <v>2474</v>
      </c>
      <c r="I6106" t="s">
        <v>225</v>
      </c>
      <c r="J6106" t="s">
        <v>1109</v>
      </c>
      <c r="K6106" t="s">
        <v>20</v>
      </c>
      <c r="M6106" t="s">
        <v>1085</v>
      </c>
      <c r="N6106" t="s">
        <v>261</v>
      </c>
      <c r="O6106">
        <v>0.01</v>
      </c>
      <c r="P6106" t="s">
        <v>1076</v>
      </c>
      <c r="Q6106"/>
      <c r="T6106" t="s">
        <v>1077</v>
      </c>
    </row>
    <row r="6107" spans="2:20" hidden="1" x14ac:dyDescent="0.45">
      <c r="B6107" s="29" t="s">
        <v>24</v>
      </c>
      <c r="F6107" t="s">
        <v>1071</v>
      </c>
      <c r="G6107" t="s">
        <v>1072</v>
      </c>
      <c r="H6107" t="s">
        <v>2475</v>
      </c>
      <c r="I6107" t="s">
        <v>225</v>
      </c>
      <c r="J6107" t="s">
        <v>1097</v>
      </c>
      <c r="K6107" t="s">
        <v>20</v>
      </c>
      <c r="M6107" t="s">
        <v>1085</v>
      </c>
      <c r="N6107" t="s">
        <v>261</v>
      </c>
      <c r="O6107">
        <v>0.04</v>
      </c>
      <c r="P6107" t="s">
        <v>1076</v>
      </c>
      <c r="Q6107"/>
      <c r="T6107" t="s">
        <v>1077</v>
      </c>
    </row>
    <row r="6108" spans="2:20" hidden="1" x14ac:dyDescent="0.45">
      <c r="B6108" s="29" t="s">
        <v>24</v>
      </c>
      <c r="F6108" t="s">
        <v>1071</v>
      </c>
      <c r="G6108" t="s">
        <v>1072</v>
      </c>
      <c r="H6108" t="s">
        <v>2476</v>
      </c>
      <c r="I6108" t="s">
        <v>225</v>
      </c>
      <c r="J6108" t="s">
        <v>1097</v>
      </c>
      <c r="K6108" t="s">
        <v>20</v>
      </c>
      <c r="M6108" t="s">
        <v>1080</v>
      </c>
      <c r="N6108" t="s">
        <v>261</v>
      </c>
      <c r="O6108">
        <v>0.03</v>
      </c>
      <c r="P6108" t="s">
        <v>1076</v>
      </c>
      <c r="Q6108"/>
      <c r="T6108" t="s">
        <v>1077</v>
      </c>
    </row>
    <row r="6109" spans="2:20" hidden="1" x14ac:dyDescent="0.45">
      <c r="B6109" s="29" t="s">
        <v>24</v>
      </c>
      <c r="F6109" t="s">
        <v>1071</v>
      </c>
      <c r="G6109" t="s">
        <v>1072</v>
      </c>
      <c r="H6109" t="s">
        <v>2477</v>
      </c>
      <c r="I6109" t="s">
        <v>225</v>
      </c>
      <c r="J6109" t="s">
        <v>1097</v>
      </c>
      <c r="K6109" t="s">
        <v>20</v>
      </c>
      <c r="M6109" t="s">
        <v>1085</v>
      </c>
      <c r="N6109" t="s">
        <v>261</v>
      </c>
      <c r="O6109">
        <v>0.01</v>
      </c>
      <c r="P6109" t="s">
        <v>1076</v>
      </c>
      <c r="Q6109"/>
      <c r="T6109" t="s">
        <v>1077</v>
      </c>
    </row>
    <row r="6110" spans="2:20" hidden="1" x14ac:dyDescent="0.45">
      <c r="B6110" s="29" t="s">
        <v>24</v>
      </c>
      <c r="F6110" t="s">
        <v>1071</v>
      </c>
      <c r="G6110" t="s">
        <v>1072</v>
      </c>
      <c r="H6110" t="s">
        <v>2478</v>
      </c>
      <c r="I6110" t="s">
        <v>225</v>
      </c>
      <c r="J6110" t="s">
        <v>1097</v>
      </c>
      <c r="K6110" t="s">
        <v>20</v>
      </c>
      <c r="M6110" t="s">
        <v>1082</v>
      </c>
      <c r="N6110" t="s">
        <v>261</v>
      </c>
      <c r="O6110">
        <v>1.88</v>
      </c>
      <c r="P6110" t="s">
        <v>1076</v>
      </c>
      <c r="Q6110"/>
      <c r="T6110" t="s">
        <v>1077</v>
      </c>
    </row>
    <row r="6111" spans="2:20" hidden="1" x14ac:dyDescent="0.45">
      <c r="B6111" s="29" t="s">
        <v>24</v>
      </c>
      <c r="F6111" t="s">
        <v>1071</v>
      </c>
      <c r="G6111" t="s">
        <v>1072</v>
      </c>
      <c r="H6111" t="s">
        <v>2479</v>
      </c>
      <c r="I6111" t="s">
        <v>225</v>
      </c>
      <c r="J6111" t="s">
        <v>1097</v>
      </c>
      <c r="K6111" t="s">
        <v>20</v>
      </c>
      <c r="M6111" t="s">
        <v>1075</v>
      </c>
      <c r="N6111" t="s">
        <v>261</v>
      </c>
      <c r="O6111">
        <v>0.45</v>
      </c>
      <c r="P6111" t="s">
        <v>1076</v>
      </c>
      <c r="Q6111"/>
      <c r="T6111" t="s">
        <v>1077</v>
      </c>
    </row>
    <row r="6112" spans="2:20" hidden="1" x14ac:dyDescent="0.45">
      <c r="B6112" s="29" t="s">
        <v>24</v>
      </c>
      <c r="F6112" t="s">
        <v>1071</v>
      </c>
      <c r="G6112" t="s">
        <v>1072</v>
      </c>
      <c r="H6112" t="s">
        <v>2480</v>
      </c>
      <c r="I6112" t="s">
        <v>225</v>
      </c>
      <c r="J6112" t="s">
        <v>1090</v>
      </c>
      <c r="K6112" t="s">
        <v>20</v>
      </c>
      <c r="M6112" t="s">
        <v>1082</v>
      </c>
      <c r="N6112" t="s">
        <v>261</v>
      </c>
      <c r="O6112">
        <v>1.71</v>
      </c>
      <c r="P6112" t="s">
        <v>1076</v>
      </c>
      <c r="Q6112"/>
      <c r="T6112" t="s">
        <v>1077</v>
      </c>
    </row>
    <row r="6113" spans="2:20" hidden="1" x14ac:dyDescent="0.45">
      <c r="B6113" s="29" t="s">
        <v>24</v>
      </c>
      <c r="F6113" t="s">
        <v>1071</v>
      </c>
      <c r="G6113" t="s">
        <v>1072</v>
      </c>
      <c r="H6113" t="s">
        <v>2481</v>
      </c>
      <c r="I6113" t="s">
        <v>225</v>
      </c>
      <c r="J6113" t="s">
        <v>1118</v>
      </c>
      <c r="K6113" t="s">
        <v>20</v>
      </c>
      <c r="M6113" t="s">
        <v>1080</v>
      </c>
      <c r="N6113" t="s">
        <v>261</v>
      </c>
      <c r="O6113">
        <v>0.15</v>
      </c>
      <c r="P6113" t="s">
        <v>1076</v>
      </c>
      <c r="Q6113"/>
      <c r="T6113" t="s">
        <v>1077</v>
      </c>
    </row>
    <row r="6114" spans="2:20" hidden="1" x14ac:dyDescent="0.45">
      <c r="B6114" s="29" t="s">
        <v>24</v>
      </c>
      <c r="F6114" t="s">
        <v>1071</v>
      </c>
      <c r="G6114" t="s">
        <v>1072</v>
      </c>
      <c r="H6114" t="s">
        <v>2482</v>
      </c>
      <c r="I6114" t="s">
        <v>225</v>
      </c>
      <c r="J6114" t="s">
        <v>1118</v>
      </c>
      <c r="K6114" t="s">
        <v>20</v>
      </c>
      <c r="M6114" t="s">
        <v>1085</v>
      </c>
      <c r="N6114" t="s">
        <v>261</v>
      </c>
      <c r="O6114">
        <v>0.22</v>
      </c>
      <c r="P6114" t="s">
        <v>1076</v>
      </c>
      <c r="Q6114"/>
      <c r="T6114" t="s">
        <v>1077</v>
      </c>
    </row>
    <row r="6115" spans="2:20" hidden="1" x14ac:dyDescent="0.45">
      <c r="B6115" s="29" t="s">
        <v>24</v>
      </c>
      <c r="F6115" t="s">
        <v>1071</v>
      </c>
      <c r="G6115" t="s">
        <v>1072</v>
      </c>
      <c r="H6115" t="s">
        <v>2483</v>
      </c>
      <c r="I6115" t="s">
        <v>225</v>
      </c>
      <c r="J6115" t="s">
        <v>1090</v>
      </c>
      <c r="K6115" t="s">
        <v>20</v>
      </c>
      <c r="M6115" t="s">
        <v>1082</v>
      </c>
      <c r="N6115" t="s">
        <v>261</v>
      </c>
      <c r="O6115">
        <v>0.55000000000000004</v>
      </c>
      <c r="P6115" t="s">
        <v>1076</v>
      </c>
      <c r="Q6115"/>
      <c r="T6115" t="s">
        <v>1077</v>
      </c>
    </row>
    <row r="6116" spans="2:20" hidden="1" x14ac:dyDescent="0.45">
      <c r="B6116" s="29" t="s">
        <v>24</v>
      </c>
      <c r="F6116" t="s">
        <v>1071</v>
      </c>
      <c r="G6116" t="s">
        <v>1072</v>
      </c>
      <c r="H6116" t="s">
        <v>2484</v>
      </c>
      <c r="I6116" t="s">
        <v>225</v>
      </c>
      <c r="J6116" t="s">
        <v>1118</v>
      </c>
      <c r="K6116" t="s">
        <v>20</v>
      </c>
      <c r="M6116" t="s">
        <v>1085</v>
      </c>
      <c r="N6116" t="s">
        <v>261</v>
      </c>
      <c r="O6116">
        <v>0.04</v>
      </c>
      <c r="P6116" t="s">
        <v>1076</v>
      </c>
      <c r="Q6116"/>
      <c r="T6116" t="s">
        <v>1077</v>
      </c>
    </row>
    <row r="6117" spans="2:20" hidden="1" x14ac:dyDescent="0.45">
      <c r="B6117" s="29" t="s">
        <v>24</v>
      </c>
      <c r="F6117" t="s">
        <v>1071</v>
      </c>
      <c r="G6117" t="s">
        <v>1072</v>
      </c>
      <c r="H6117" t="s">
        <v>2485</v>
      </c>
      <c r="I6117" t="s">
        <v>225</v>
      </c>
      <c r="J6117" t="s">
        <v>1090</v>
      </c>
      <c r="K6117" t="s">
        <v>20</v>
      </c>
      <c r="M6117" t="s">
        <v>1085</v>
      </c>
      <c r="N6117" t="s">
        <v>261</v>
      </c>
      <c r="O6117">
        <v>0.13</v>
      </c>
      <c r="P6117" t="s">
        <v>1076</v>
      </c>
      <c r="Q6117"/>
      <c r="T6117" t="s">
        <v>1077</v>
      </c>
    </row>
    <row r="6118" spans="2:20" hidden="1" x14ac:dyDescent="0.45">
      <c r="B6118" s="29" t="s">
        <v>24</v>
      </c>
      <c r="F6118" t="s">
        <v>1071</v>
      </c>
      <c r="G6118" t="s">
        <v>1072</v>
      </c>
      <c r="H6118" t="s">
        <v>2486</v>
      </c>
      <c r="I6118" t="s">
        <v>225</v>
      </c>
      <c r="J6118" t="s">
        <v>1090</v>
      </c>
      <c r="K6118" t="s">
        <v>20</v>
      </c>
      <c r="M6118" t="s">
        <v>1075</v>
      </c>
      <c r="N6118" t="s">
        <v>261</v>
      </c>
      <c r="O6118">
        <v>0.02</v>
      </c>
      <c r="P6118" t="s">
        <v>1076</v>
      </c>
      <c r="Q6118"/>
      <c r="T6118" t="s">
        <v>1077</v>
      </c>
    </row>
    <row r="6119" spans="2:20" hidden="1" x14ac:dyDescent="0.45">
      <c r="B6119" s="29" t="s">
        <v>24</v>
      </c>
      <c r="F6119" t="s">
        <v>1071</v>
      </c>
      <c r="G6119" t="s">
        <v>1072</v>
      </c>
      <c r="H6119" t="s">
        <v>2487</v>
      </c>
      <c r="I6119" t="s">
        <v>225</v>
      </c>
      <c r="J6119" t="s">
        <v>1090</v>
      </c>
      <c r="K6119" t="s">
        <v>20</v>
      </c>
      <c r="M6119" t="s">
        <v>1082</v>
      </c>
      <c r="N6119" t="s">
        <v>261</v>
      </c>
      <c r="O6119">
        <v>0.09</v>
      </c>
      <c r="P6119" t="s">
        <v>1076</v>
      </c>
      <c r="Q6119"/>
      <c r="T6119" t="s">
        <v>1077</v>
      </c>
    </row>
    <row r="6120" spans="2:20" hidden="1" x14ac:dyDescent="0.45">
      <c r="B6120" s="29" t="s">
        <v>24</v>
      </c>
      <c r="F6120" t="s">
        <v>1071</v>
      </c>
      <c r="G6120" t="s">
        <v>1072</v>
      </c>
      <c r="H6120" t="s">
        <v>2488</v>
      </c>
      <c r="I6120" t="s">
        <v>225</v>
      </c>
      <c r="J6120" t="s">
        <v>1107</v>
      </c>
      <c r="K6120" t="s">
        <v>20</v>
      </c>
      <c r="M6120" t="s">
        <v>1085</v>
      </c>
      <c r="N6120" t="s">
        <v>261</v>
      </c>
      <c r="O6120">
        <v>0.23</v>
      </c>
      <c r="P6120" t="s">
        <v>1076</v>
      </c>
      <c r="Q6120"/>
      <c r="T6120" t="s">
        <v>1077</v>
      </c>
    </row>
    <row r="6121" spans="2:20" hidden="1" x14ac:dyDescent="0.45">
      <c r="B6121" s="29" t="s">
        <v>24</v>
      </c>
      <c r="F6121" t="s">
        <v>1071</v>
      </c>
      <c r="G6121" t="s">
        <v>1072</v>
      </c>
      <c r="H6121" t="s">
        <v>2489</v>
      </c>
      <c r="I6121" t="s">
        <v>225</v>
      </c>
      <c r="J6121" t="s">
        <v>1118</v>
      </c>
      <c r="K6121" t="s">
        <v>20</v>
      </c>
      <c r="M6121" t="s">
        <v>1075</v>
      </c>
      <c r="N6121" t="s">
        <v>261</v>
      </c>
      <c r="O6121">
        <v>1.06</v>
      </c>
      <c r="P6121" t="s">
        <v>1076</v>
      </c>
      <c r="Q6121"/>
      <c r="T6121" t="s">
        <v>1077</v>
      </c>
    </row>
    <row r="6122" spans="2:20" hidden="1" x14ac:dyDescent="0.45">
      <c r="B6122" s="29" t="s">
        <v>24</v>
      </c>
      <c r="F6122" t="s">
        <v>1071</v>
      </c>
      <c r="G6122" t="s">
        <v>1072</v>
      </c>
      <c r="H6122" t="s">
        <v>2490</v>
      </c>
      <c r="I6122" t="s">
        <v>225</v>
      </c>
      <c r="J6122" t="s">
        <v>1118</v>
      </c>
      <c r="K6122" t="s">
        <v>20</v>
      </c>
      <c r="M6122" t="s">
        <v>1082</v>
      </c>
      <c r="N6122" t="s">
        <v>261</v>
      </c>
      <c r="O6122">
        <v>0.92</v>
      </c>
      <c r="P6122" t="s">
        <v>1076</v>
      </c>
      <c r="Q6122"/>
      <c r="T6122" t="s">
        <v>1077</v>
      </c>
    </row>
    <row r="6123" spans="2:20" hidden="1" x14ac:dyDescent="0.45">
      <c r="B6123" s="29" t="s">
        <v>24</v>
      </c>
      <c r="F6123" t="s">
        <v>1071</v>
      </c>
      <c r="G6123" t="s">
        <v>1072</v>
      </c>
      <c r="H6123" t="s">
        <v>2491</v>
      </c>
      <c r="I6123" t="s">
        <v>225</v>
      </c>
      <c r="J6123" t="s">
        <v>1107</v>
      </c>
      <c r="K6123" t="s">
        <v>20</v>
      </c>
      <c r="M6123" t="s">
        <v>1080</v>
      </c>
      <c r="N6123" t="s">
        <v>261</v>
      </c>
      <c r="O6123">
        <v>0.01</v>
      </c>
      <c r="P6123" t="s">
        <v>1076</v>
      </c>
      <c r="Q6123"/>
      <c r="T6123" t="s">
        <v>1077</v>
      </c>
    </row>
    <row r="6124" spans="2:20" hidden="1" x14ac:dyDescent="0.45">
      <c r="B6124" s="29" t="s">
        <v>24</v>
      </c>
      <c r="F6124" t="s">
        <v>1071</v>
      </c>
      <c r="G6124" t="s">
        <v>1072</v>
      </c>
      <c r="H6124" t="s">
        <v>2492</v>
      </c>
      <c r="I6124" t="s">
        <v>225</v>
      </c>
      <c r="J6124" t="s">
        <v>1107</v>
      </c>
      <c r="K6124" t="s">
        <v>20</v>
      </c>
      <c r="M6124" t="s">
        <v>1080</v>
      </c>
      <c r="N6124" t="s">
        <v>261</v>
      </c>
      <c r="O6124">
        <v>0.14000000000000001</v>
      </c>
      <c r="P6124" t="s">
        <v>1076</v>
      </c>
      <c r="Q6124"/>
      <c r="T6124" t="s">
        <v>1077</v>
      </c>
    </row>
    <row r="6125" spans="2:20" hidden="1" x14ac:dyDescent="0.45">
      <c r="B6125" s="29" t="s">
        <v>24</v>
      </c>
      <c r="F6125" t="s">
        <v>1071</v>
      </c>
      <c r="G6125" t="s">
        <v>1072</v>
      </c>
      <c r="H6125" t="s">
        <v>2493</v>
      </c>
      <c r="I6125" t="s">
        <v>225</v>
      </c>
      <c r="J6125" t="s">
        <v>1107</v>
      </c>
      <c r="K6125" t="s">
        <v>20</v>
      </c>
      <c r="M6125" t="s">
        <v>1080</v>
      </c>
      <c r="N6125" t="s">
        <v>261</v>
      </c>
      <c r="O6125">
        <v>0.12</v>
      </c>
      <c r="P6125" t="s">
        <v>1076</v>
      </c>
      <c r="Q6125"/>
      <c r="T6125" t="s">
        <v>1077</v>
      </c>
    </row>
    <row r="6126" spans="2:20" hidden="1" x14ac:dyDescent="0.45">
      <c r="B6126" s="29" t="s">
        <v>24</v>
      </c>
      <c r="F6126" t="s">
        <v>1071</v>
      </c>
      <c r="G6126" t="s">
        <v>1072</v>
      </c>
      <c r="H6126" t="s">
        <v>2494</v>
      </c>
      <c r="I6126" t="s">
        <v>225</v>
      </c>
      <c r="J6126" t="s">
        <v>1130</v>
      </c>
      <c r="K6126" t="s">
        <v>20</v>
      </c>
      <c r="M6126" t="s">
        <v>1082</v>
      </c>
      <c r="N6126" t="s">
        <v>261</v>
      </c>
      <c r="O6126">
        <v>24.8</v>
      </c>
      <c r="P6126" t="s">
        <v>1076</v>
      </c>
      <c r="Q6126"/>
      <c r="T6126" t="s">
        <v>1077</v>
      </c>
    </row>
    <row r="6127" spans="2:20" hidden="1" x14ac:dyDescent="0.45">
      <c r="B6127" s="29" t="s">
        <v>24</v>
      </c>
      <c r="F6127" t="s">
        <v>1071</v>
      </c>
      <c r="G6127" t="s">
        <v>1072</v>
      </c>
      <c r="H6127" t="s">
        <v>2495</v>
      </c>
      <c r="I6127" t="s">
        <v>225</v>
      </c>
      <c r="J6127" t="s">
        <v>1130</v>
      </c>
      <c r="K6127" t="s">
        <v>20</v>
      </c>
      <c r="M6127" t="s">
        <v>1082</v>
      </c>
      <c r="N6127" t="s">
        <v>261</v>
      </c>
      <c r="O6127">
        <v>6.5</v>
      </c>
      <c r="P6127" t="s">
        <v>1076</v>
      </c>
      <c r="Q6127"/>
      <c r="T6127" t="s">
        <v>1077</v>
      </c>
    </row>
    <row r="6128" spans="2:20" hidden="1" x14ac:dyDescent="0.45">
      <c r="B6128" s="29" t="s">
        <v>24</v>
      </c>
      <c r="F6128" t="s">
        <v>1071</v>
      </c>
      <c r="G6128" t="s">
        <v>1072</v>
      </c>
      <c r="H6128" t="s">
        <v>2496</v>
      </c>
      <c r="I6128" t="s">
        <v>225</v>
      </c>
      <c r="J6128" t="s">
        <v>1130</v>
      </c>
      <c r="K6128" t="s">
        <v>20</v>
      </c>
      <c r="M6128" t="s">
        <v>1082</v>
      </c>
      <c r="N6128" t="s">
        <v>261</v>
      </c>
      <c r="O6128">
        <v>5.31</v>
      </c>
      <c r="P6128" t="s">
        <v>1076</v>
      </c>
      <c r="Q6128"/>
      <c r="T6128" t="s">
        <v>1077</v>
      </c>
    </row>
    <row r="6129" spans="2:20" hidden="1" x14ac:dyDescent="0.45">
      <c r="B6129" s="29" t="s">
        <v>24</v>
      </c>
      <c r="F6129" t="s">
        <v>1071</v>
      </c>
      <c r="G6129" t="s">
        <v>1072</v>
      </c>
      <c r="H6129" t="s">
        <v>2497</v>
      </c>
      <c r="I6129" t="s">
        <v>225</v>
      </c>
      <c r="J6129" t="s">
        <v>1130</v>
      </c>
      <c r="K6129" t="s">
        <v>20</v>
      </c>
      <c r="M6129" t="s">
        <v>1080</v>
      </c>
      <c r="N6129" t="s">
        <v>261</v>
      </c>
      <c r="O6129">
        <v>1.65</v>
      </c>
      <c r="P6129" t="s">
        <v>1076</v>
      </c>
      <c r="Q6129"/>
      <c r="T6129" t="s">
        <v>1077</v>
      </c>
    </row>
    <row r="6130" spans="2:20" hidden="1" x14ac:dyDescent="0.45">
      <c r="B6130" s="29" t="s">
        <v>24</v>
      </c>
      <c r="F6130" t="s">
        <v>1071</v>
      </c>
      <c r="G6130" t="s">
        <v>1072</v>
      </c>
      <c r="H6130" t="s">
        <v>2498</v>
      </c>
      <c r="I6130" t="s">
        <v>225</v>
      </c>
      <c r="J6130" t="s">
        <v>1130</v>
      </c>
      <c r="K6130" t="s">
        <v>20</v>
      </c>
      <c r="M6130" t="s">
        <v>1085</v>
      </c>
      <c r="N6130" t="s">
        <v>261</v>
      </c>
      <c r="O6130">
        <v>2.99</v>
      </c>
      <c r="P6130" t="s">
        <v>1076</v>
      </c>
      <c r="Q6130"/>
      <c r="T6130" t="s">
        <v>1077</v>
      </c>
    </row>
    <row r="6131" spans="2:20" hidden="1" x14ac:dyDescent="0.45">
      <c r="B6131" s="29" t="s">
        <v>24</v>
      </c>
      <c r="F6131" t="s">
        <v>1071</v>
      </c>
      <c r="G6131" t="s">
        <v>1072</v>
      </c>
      <c r="H6131" t="s">
        <v>2499</v>
      </c>
      <c r="I6131" t="s">
        <v>225</v>
      </c>
      <c r="J6131" t="s">
        <v>1130</v>
      </c>
      <c r="K6131" t="s">
        <v>20</v>
      </c>
      <c r="M6131" t="s">
        <v>1080</v>
      </c>
      <c r="N6131" t="s">
        <v>261</v>
      </c>
      <c r="O6131">
        <v>0.03</v>
      </c>
      <c r="P6131" t="s">
        <v>1076</v>
      </c>
      <c r="Q6131"/>
      <c r="T6131" t="s">
        <v>1077</v>
      </c>
    </row>
    <row r="6132" spans="2:20" hidden="1" x14ac:dyDescent="0.45">
      <c r="B6132" s="29" t="s">
        <v>24</v>
      </c>
      <c r="F6132" t="s">
        <v>1071</v>
      </c>
      <c r="G6132" t="s">
        <v>1072</v>
      </c>
      <c r="H6132" t="s">
        <v>2500</v>
      </c>
      <c r="I6132" t="s">
        <v>275</v>
      </c>
      <c r="J6132" t="s">
        <v>2501</v>
      </c>
      <c r="K6132" t="s">
        <v>20</v>
      </c>
      <c r="M6132" t="s">
        <v>1075</v>
      </c>
      <c r="N6132" t="s">
        <v>261</v>
      </c>
      <c r="O6132">
        <v>4.5999999999999996</v>
      </c>
      <c r="P6132" t="s">
        <v>1076</v>
      </c>
      <c r="Q6132"/>
      <c r="R6132">
        <v>3.6</v>
      </c>
      <c r="S6132">
        <v>5.5</v>
      </c>
      <c r="T6132" t="s">
        <v>1140</v>
      </c>
    </row>
    <row r="6133" spans="2:20" hidden="1" x14ac:dyDescent="0.45">
      <c r="B6133" s="29" t="s">
        <v>24</v>
      </c>
      <c r="F6133" t="s">
        <v>1071</v>
      </c>
      <c r="G6133" t="s">
        <v>1072</v>
      </c>
      <c r="H6133" t="s">
        <v>2502</v>
      </c>
      <c r="I6133" t="s">
        <v>275</v>
      </c>
      <c r="J6133" t="s">
        <v>2503</v>
      </c>
      <c r="K6133" t="s">
        <v>20</v>
      </c>
      <c r="M6133" t="s">
        <v>1080</v>
      </c>
      <c r="N6133" t="s">
        <v>261</v>
      </c>
      <c r="O6133">
        <v>6.5</v>
      </c>
      <c r="P6133" t="s">
        <v>1076</v>
      </c>
      <c r="Q6133"/>
      <c r="R6133">
        <v>2.6</v>
      </c>
      <c r="S6133">
        <v>9.9</v>
      </c>
      <c r="T6133" t="s">
        <v>1140</v>
      </c>
    </row>
    <row r="6134" spans="2:20" hidden="1" x14ac:dyDescent="0.45">
      <c r="B6134" s="29" t="s">
        <v>24</v>
      </c>
      <c r="F6134" t="s">
        <v>1071</v>
      </c>
      <c r="G6134" t="s">
        <v>1072</v>
      </c>
      <c r="H6134" t="s">
        <v>2504</v>
      </c>
      <c r="I6134" t="s">
        <v>225</v>
      </c>
      <c r="J6134" t="s">
        <v>1132</v>
      </c>
      <c r="K6134" t="s">
        <v>20</v>
      </c>
      <c r="M6134" t="s">
        <v>1082</v>
      </c>
      <c r="N6134" t="s">
        <v>261</v>
      </c>
      <c r="O6134">
        <v>0.03</v>
      </c>
      <c r="P6134" t="s">
        <v>1076</v>
      </c>
      <c r="Q6134"/>
      <c r="T6134" t="s">
        <v>1077</v>
      </c>
    </row>
    <row r="6135" spans="2:20" hidden="1" x14ac:dyDescent="0.45">
      <c r="B6135" s="29" t="s">
        <v>24</v>
      </c>
      <c r="F6135" t="s">
        <v>1071</v>
      </c>
      <c r="G6135" t="s">
        <v>1072</v>
      </c>
      <c r="H6135" t="s">
        <v>2505</v>
      </c>
      <c r="I6135" t="s">
        <v>275</v>
      </c>
      <c r="J6135" t="s">
        <v>2503</v>
      </c>
      <c r="K6135" t="s">
        <v>20</v>
      </c>
      <c r="M6135" t="s">
        <v>1085</v>
      </c>
      <c r="N6135" t="s">
        <v>261</v>
      </c>
      <c r="O6135">
        <v>9.3000000000000007</v>
      </c>
      <c r="P6135" t="s">
        <v>1076</v>
      </c>
      <c r="Q6135"/>
      <c r="R6135">
        <v>3.8</v>
      </c>
      <c r="S6135">
        <v>14.1</v>
      </c>
      <c r="T6135" t="s">
        <v>1140</v>
      </c>
    </row>
    <row r="6136" spans="2:20" hidden="1" x14ac:dyDescent="0.45">
      <c r="B6136" s="29" t="s">
        <v>24</v>
      </c>
      <c r="F6136" t="s">
        <v>1071</v>
      </c>
      <c r="G6136" t="s">
        <v>1072</v>
      </c>
      <c r="H6136" t="s">
        <v>2506</v>
      </c>
      <c r="I6136" t="s">
        <v>225</v>
      </c>
      <c r="J6136" t="s">
        <v>1132</v>
      </c>
      <c r="K6136" t="s">
        <v>20</v>
      </c>
      <c r="M6136" t="s">
        <v>1085</v>
      </c>
      <c r="N6136" t="s">
        <v>261</v>
      </c>
      <c r="O6136">
        <v>0.01</v>
      </c>
      <c r="P6136" t="s">
        <v>1076</v>
      </c>
      <c r="Q6136"/>
      <c r="T6136" t="s">
        <v>1077</v>
      </c>
    </row>
    <row r="6137" spans="2:20" hidden="1" x14ac:dyDescent="0.45">
      <c r="B6137" s="29" t="s">
        <v>24</v>
      </c>
      <c r="F6137" t="s">
        <v>1071</v>
      </c>
      <c r="G6137" t="s">
        <v>1072</v>
      </c>
      <c r="H6137" t="s">
        <v>2507</v>
      </c>
      <c r="I6137" t="s">
        <v>225</v>
      </c>
      <c r="J6137" t="s">
        <v>1132</v>
      </c>
      <c r="K6137" t="s">
        <v>20</v>
      </c>
      <c r="M6137" t="s">
        <v>1085</v>
      </c>
      <c r="N6137" t="s">
        <v>261</v>
      </c>
      <c r="O6137">
        <v>2.5</v>
      </c>
      <c r="P6137" t="s">
        <v>1076</v>
      </c>
      <c r="Q6137"/>
      <c r="T6137" t="s">
        <v>1077</v>
      </c>
    </row>
    <row r="6138" spans="2:20" hidden="1" x14ac:dyDescent="0.45">
      <c r="B6138" s="29" t="s">
        <v>24</v>
      </c>
      <c r="F6138" t="s">
        <v>1071</v>
      </c>
      <c r="G6138" t="s">
        <v>1072</v>
      </c>
      <c r="H6138" t="s">
        <v>2508</v>
      </c>
      <c r="I6138" t="s">
        <v>225</v>
      </c>
      <c r="J6138" t="s">
        <v>1132</v>
      </c>
      <c r="K6138" t="s">
        <v>20</v>
      </c>
      <c r="M6138" t="s">
        <v>1082</v>
      </c>
      <c r="N6138" t="s">
        <v>261</v>
      </c>
      <c r="O6138">
        <v>1.83</v>
      </c>
      <c r="P6138" t="s">
        <v>1076</v>
      </c>
      <c r="Q6138"/>
      <c r="T6138" t="s">
        <v>1077</v>
      </c>
    </row>
    <row r="6139" spans="2:20" hidden="1" x14ac:dyDescent="0.45">
      <c r="B6139" s="29" t="s">
        <v>24</v>
      </c>
      <c r="F6139" t="s">
        <v>1071</v>
      </c>
      <c r="G6139" t="s">
        <v>1072</v>
      </c>
      <c r="H6139" t="s">
        <v>2509</v>
      </c>
      <c r="I6139" t="s">
        <v>225</v>
      </c>
      <c r="J6139" t="s">
        <v>1146</v>
      </c>
      <c r="K6139" t="s">
        <v>20</v>
      </c>
      <c r="M6139" t="s">
        <v>1085</v>
      </c>
      <c r="N6139" t="s">
        <v>261</v>
      </c>
      <c r="O6139">
        <v>0.96</v>
      </c>
      <c r="P6139" t="s">
        <v>1076</v>
      </c>
      <c r="Q6139"/>
      <c r="T6139" t="s">
        <v>1077</v>
      </c>
    </row>
    <row r="6140" spans="2:20" hidden="1" x14ac:dyDescent="0.45">
      <c r="B6140" s="29" t="s">
        <v>24</v>
      </c>
      <c r="F6140" t="s">
        <v>1071</v>
      </c>
      <c r="G6140" t="s">
        <v>1072</v>
      </c>
      <c r="H6140" t="s">
        <v>2510</v>
      </c>
      <c r="I6140" t="s">
        <v>225</v>
      </c>
      <c r="J6140" t="s">
        <v>1109</v>
      </c>
      <c r="K6140" t="s">
        <v>20</v>
      </c>
      <c r="M6140" t="s">
        <v>1075</v>
      </c>
      <c r="N6140" t="s">
        <v>261</v>
      </c>
      <c r="O6140">
        <v>0.02</v>
      </c>
      <c r="P6140" t="s">
        <v>1076</v>
      </c>
      <c r="Q6140"/>
      <c r="T6140" t="s">
        <v>1077</v>
      </c>
    </row>
    <row r="6141" spans="2:20" hidden="1" x14ac:dyDescent="0.45">
      <c r="B6141" s="29" t="s">
        <v>24</v>
      </c>
      <c r="F6141" t="s">
        <v>1071</v>
      </c>
      <c r="G6141" t="s">
        <v>1072</v>
      </c>
      <c r="H6141" t="s">
        <v>2511</v>
      </c>
      <c r="I6141" t="s">
        <v>225</v>
      </c>
      <c r="J6141" t="s">
        <v>1146</v>
      </c>
      <c r="K6141" t="s">
        <v>20</v>
      </c>
      <c r="M6141" t="s">
        <v>1080</v>
      </c>
      <c r="N6141" t="s">
        <v>261</v>
      </c>
      <c r="O6141">
        <v>0.01</v>
      </c>
      <c r="P6141" t="s">
        <v>1076</v>
      </c>
      <c r="Q6141"/>
      <c r="T6141" t="s">
        <v>1077</v>
      </c>
    </row>
    <row r="6142" spans="2:20" hidden="1" x14ac:dyDescent="0.45">
      <c r="B6142" s="29" t="s">
        <v>24</v>
      </c>
      <c r="F6142" t="s">
        <v>1071</v>
      </c>
      <c r="G6142" t="s">
        <v>1072</v>
      </c>
      <c r="H6142" t="s">
        <v>2512</v>
      </c>
      <c r="I6142" t="s">
        <v>225</v>
      </c>
      <c r="J6142" t="s">
        <v>1109</v>
      </c>
      <c r="K6142" t="s">
        <v>20</v>
      </c>
      <c r="M6142" t="s">
        <v>1082</v>
      </c>
      <c r="N6142" t="s">
        <v>261</v>
      </c>
      <c r="O6142">
        <v>1.01</v>
      </c>
      <c r="P6142" t="s">
        <v>1076</v>
      </c>
      <c r="Q6142"/>
      <c r="T6142" t="s">
        <v>1077</v>
      </c>
    </row>
    <row r="6143" spans="2:20" hidden="1" x14ac:dyDescent="0.45">
      <c r="B6143" s="29" t="s">
        <v>24</v>
      </c>
      <c r="F6143" t="s">
        <v>1071</v>
      </c>
      <c r="G6143" t="s">
        <v>1072</v>
      </c>
      <c r="H6143" t="s">
        <v>2513</v>
      </c>
      <c r="I6143" t="s">
        <v>225</v>
      </c>
      <c r="J6143" t="s">
        <v>1146</v>
      </c>
      <c r="K6143" t="s">
        <v>20</v>
      </c>
      <c r="M6143" t="s">
        <v>1075</v>
      </c>
      <c r="N6143" t="s">
        <v>261</v>
      </c>
      <c r="O6143">
        <v>0.46</v>
      </c>
      <c r="P6143" t="s">
        <v>1076</v>
      </c>
      <c r="Q6143"/>
      <c r="T6143" t="s">
        <v>1077</v>
      </c>
    </row>
    <row r="6144" spans="2:20" hidden="1" x14ac:dyDescent="0.45">
      <c r="B6144" s="29" t="s">
        <v>24</v>
      </c>
      <c r="F6144" t="s">
        <v>1071</v>
      </c>
      <c r="G6144" t="s">
        <v>1072</v>
      </c>
      <c r="H6144" t="s">
        <v>2514</v>
      </c>
      <c r="I6144" t="s">
        <v>225</v>
      </c>
      <c r="J6144" t="s">
        <v>1158</v>
      </c>
      <c r="K6144" t="s">
        <v>20</v>
      </c>
      <c r="M6144" t="s">
        <v>1075</v>
      </c>
      <c r="N6144" t="s">
        <v>261</v>
      </c>
      <c r="O6144">
        <v>4.87</v>
      </c>
      <c r="P6144" t="s">
        <v>1076</v>
      </c>
      <c r="Q6144"/>
      <c r="T6144" t="s">
        <v>1077</v>
      </c>
    </row>
    <row r="6145" spans="1:20" hidden="1" x14ac:dyDescent="0.45">
      <c r="B6145" s="29" t="s">
        <v>24</v>
      </c>
      <c r="F6145" t="s">
        <v>1071</v>
      </c>
      <c r="G6145" t="s">
        <v>1072</v>
      </c>
      <c r="H6145" t="s">
        <v>2515</v>
      </c>
      <c r="I6145" t="s">
        <v>225</v>
      </c>
      <c r="J6145" t="s">
        <v>1158</v>
      </c>
      <c r="K6145" t="s">
        <v>20</v>
      </c>
      <c r="M6145" t="s">
        <v>1075</v>
      </c>
      <c r="N6145" t="s">
        <v>261</v>
      </c>
      <c r="O6145">
        <v>3.97</v>
      </c>
      <c r="P6145" t="s">
        <v>1076</v>
      </c>
      <c r="Q6145"/>
      <c r="T6145" t="s">
        <v>1077</v>
      </c>
    </row>
    <row r="6146" spans="1:20" hidden="1" x14ac:dyDescent="0.45">
      <c r="F6146" t="s">
        <v>1165</v>
      </c>
      <c r="G6146" t="s">
        <v>1166</v>
      </c>
      <c r="H6146" t="s">
        <v>1186</v>
      </c>
      <c r="I6146" t="s">
        <v>225</v>
      </c>
      <c r="J6146" t="s">
        <v>523</v>
      </c>
      <c r="K6146" t="s">
        <v>228</v>
      </c>
      <c r="M6146" t="s">
        <v>228</v>
      </c>
      <c r="N6146" t="s">
        <v>236</v>
      </c>
      <c r="O6146">
        <v>7.4999999999999997E-3</v>
      </c>
      <c r="P6146" t="s">
        <v>1169</v>
      </c>
      <c r="Q6146"/>
      <c r="R6146">
        <v>4.4000000000000003E-3</v>
      </c>
      <c r="S6146">
        <v>0.01</v>
      </c>
      <c r="T6146" t="s">
        <v>2516</v>
      </c>
    </row>
    <row r="6147" spans="1:20" hidden="1" x14ac:dyDescent="0.45">
      <c r="F6147" t="s">
        <v>1171</v>
      </c>
      <c r="G6147" t="s">
        <v>1172</v>
      </c>
      <c r="H6147" t="s">
        <v>2517</v>
      </c>
      <c r="I6147" t="s">
        <v>225</v>
      </c>
      <c r="J6147" t="s">
        <v>2518</v>
      </c>
      <c r="K6147" t="s">
        <v>228</v>
      </c>
      <c r="M6147" t="s">
        <v>228</v>
      </c>
      <c r="N6147" t="s">
        <v>236</v>
      </c>
      <c r="O6147">
        <v>7.5999999999999998E-2</v>
      </c>
      <c r="P6147" t="s">
        <v>1169</v>
      </c>
      <c r="Q6147"/>
      <c r="T6147" t="s">
        <v>1176</v>
      </c>
    </row>
    <row r="6148" spans="1:20" hidden="1" x14ac:dyDescent="0.45">
      <c r="F6148" t="s">
        <v>1171</v>
      </c>
      <c r="G6148" t="s">
        <v>1172</v>
      </c>
      <c r="H6148" t="s">
        <v>2519</v>
      </c>
      <c r="I6148" t="s">
        <v>225</v>
      </c>
      <c r="J6148" t="s">
        <v>1168</v>
      </c>
      <c r="K6148" t="s">
        <v>228</v>
      </c>
      <c r="M6148" t="s">
        <v>228</v>
      </c>
      <c r="N6148" t="s">
        <v>236</v>
      </c>
      <c r="O6148">
        <v>6.0000000000000001E-3</v>
      </c>
      <c r="P6148" t="s">
        <v>1169</v>
      </c>
      <c r="Q6148"/>
      <c r="T6148" t="s">
        <v>1176</v>
      </c>
    </row>
    <row r="6149" spans="1:20" hidden="1" x14ac:dyDescent="0.45">
      <c r="F6149" t="s">
        <v>1171</v>
      </c>
      <c r="G6149" t="s">
        <v>1172</v>
      </c>
      <c r="H6149" t="s">
        <v>2500</v>
      </c>
      <c r="I6149" t="s">
        <v>275</v>
      </c>
      <c r="J6149" t="s">
        <v>2520</v>
      </c>
      <c r="K6149" t="s">
        <v>228</v>
      </c>
      <c r="M6149" t="s">
        <v>228</v>
      </c>
      <c r="N6149" t="s">
        <v>236</v>
      </c>
      <c r="O6149">
        <v>1.4999999999999999E-2</v>
      </c>
      <c r="P6149" t="s">
        <v>1173</v>
      </c>
      <c r="Q6149"/>
      <c r="R6149">
        <v>8.9999999999999993E-3</v>
      </c>
      <c r="S6149">
        <v>2.0299999999999999E-2</v>
      </c>
      <c r="T6149" t="s">
        <v>1174</v>
      </c>
    </row>
    <row r="6150" spans="1:20" hidden="1" x14ac:dyDescent="0.45">
      <c r="B6150" s="29" t="s">
        <v>43</v>
      </c>
      <c r="F6150" t="s">
        <v>1171</v>
      </c>
      <c r="G6150" t="s">
        <v>1172</v>
      </c>
      <c r="H6150" t="s">
        <v>1141</v>
      </c>
      <c r="I6150" t="s">
        <v>275</v>
      </c>
      <c r="J6150" t="s">
        <v>1168</v>
      </c>
      <c r="K6150" t="s">
        <v>228</v>
      </c>
      <c r="M6150" t="s">
        <v>228</v>
      </c>
      <c r="N6150" t="s">
        <v>28</v>
      </c>
      <c r="O6150">
        <v>1.6000000000000001E-3</v>
      </c>
      <c r="P6150" t="s">
        <v>1173</v>
      </c>
      <c r="Q6150"/>
      <c r="R6150">
        <v>1E-3</v>
      </c>
      <c r="S6150">
        <v>2.2000000000000001E-3</v>
      </c>
      <c r="T6150" t="s">
        <v>1174</v>
      </c>
    </row>
    <row r="6151" spans="1:20" hidden="1" x14ac:dyDescent="0.45">
      <c r="B6151" s="29" t="s">
        <v>24</v>
      </c>
      <c r="C6151" s="29" t="s">
        <v>179</v>
      </c>
      <c r="D6151" s="29" t="s">
        <v>53</v>
      </c>
      <c r="F6151" t="s">
        <v>1178</v>
      </c>
      <c r="G6151" t="s">
        <v>1179</v>
      </c>
      <c r="H6151" t="s">
        <v>289</v>
      </c>
      <c r="I6151" t="s">
        <v>225</v>
      </c>
      <c r="J6151" t="s">
        <v>1180</v>
      </c>
      <c r="K6151" t="s">
        <v>1181</v>
      </c>
      <c r="M6151" t="s">
        <v>228</v>
      </c>
      <c r="N6151" t="s">
        <v>261</v>
      </c>
      <c r="O6151">
        <v>4.5999999999999996</v>
      </c>
      <c r="P6151" t="s">
        <v>1182</v>
      </c>
      <c r="Q6151" s="27">
        <f>O6151/'Transportation Calcs'!$B$44</f>
        <v>1.0546374694201748E-4</v>
      </c>
      <c r="R6151">
        <v>1</v>
      </c>
      <c r="S6151">
        <v>8</v>
      </c>
      <c r="T6151" t="s">
        <v>1185</v>
      </c>
    </row>
    <row r="6152" spans="1:20" hidden="1" x14ac:dyDescent="0.45">
      <c r="B6152" s="29" t="s">
        <v>34</v>
      </c>
      <c r="C6152" s="29" t="s">
        <v>179</v>
      </c>
      <c r="D6152" s="29" t="s">
        <v>53</v>
      </c>
      <c r="F6152" t="s">
        <v>1178</v>
      </c>
      <c r="G6152" t="s">
        <v>1179</v>
      </c>
      <c r="H6152" t="s">
        <v>289</v>
      </c>
      <c r="I6152" t="s">
        <v>225</v>
      </c>
      <c r="J6152" t="s">
        <v>1180</v>
      </c>
      <c r="K6152" t="s">
        <v>1181</v>
      </c>
      <c r="M6152" t="s">
        <v>228</v>
      </c>
      <c r="N6152" t="s">
        <v>34</v>
      </c>
      <c r="O6152">
        <v>3190</v>
      </c>
      <c r="P6152" t="s">
        <v>1182</v>
      </c>
      <c r="Q6152" s="27">
        <f>O6152/'Transportation Calcs'!$B$44</f>
        <v>7.3136815814138209E-2</v>
      </c>
      <c r="R6152">
        <v>726</v>
      </c>
      <c r="S6152">
        <v>5340</v>
      </c>
      <c r="T6152" t="s">
        <v>2521</v>
      </c>
    </row>
    <row r="6153" spans="1:20" hidden="1" x14ac:dyDescent="0.45">
      <c r="B6153" s="29" t="s">
        <v>32</v>
      </c>
      <c r="C6153" s="29" t="s">
        <v>179</v>
      </c>
      <c r="D6153" s="29" t="s">
        <v>53</v>
      </c>
      <c r="F6153" t="s">
        <v>1178</v>
      </c>
      <c r="G6153" t="s">
        <v>1179</v>
      </c>
      <c r="H6153" t="s">
        <v>289</v>
      </c>
      <c r="I6153" t="s">
        <v>225</v>
      </c>
      <c r="J6153" t="s">
        <v>1180</v>
      </c>
      <c r="K6153" t="s">
        <v>1181</v>
      </c>
      <c r="M6153" t="s">
        <v>228</v>
      </c>
      <c r="N6153" t="s">
        <v>32</v>
      </c>
      <c r="O6153">
        <v>176</v>
      </c>
      <c r="P6153" t="s">
        <v>356</v>
      </c>
      <c r="Q6153" s="27">
        <f>O6153/('Transportation Calcs'!$B$44*1000)</f>
        <v>4.0351346656076254E-6</v>
      </c>
      <c r="R6153">
        <v>41</v>
      </c>
      <c r="S6153">
        <v>297</v>
      </c>
      <c r="T6153" t="s">
        <v>1185</v>
      </c>
    </row>
    <row r="6154" spans="1:20" hidden="1" x14ac:dyDescent="0.45">
      <c r="B6154" s="29" t="s">
        <v>33</v>
      </c>
      <c r="C6154" s="29" t="s">
        <v>179</v>
      </c>
      <c r="D6154" s="29" t="s">
        <v>53</v>
      </c>
      <c r="F6154" t="s">
        <v>1178</v>
      </c>
      <c r="G6154" t="s">
        <v>1179</v>
      </c>
      <c r="H6154" t="s">
        <v>289</v>
      </c>
      <c r="I6154" t="s">
        <v>225</v>
      </c>
      <c r="J6154" t="s">
        <v>1180</v>
      </c>
      <c r="K6154" t="s">
        <v>1181</v>
      </c>
      <c r="M6154" t="s">
        <v>228</v>
      </c>
      <c r="N6154" t="s">
        <v>33</v>
      </c>
      <c r="O6154">
        <v>24</v>
      </c>
      <c r="P6154" t="s">
        <v>356</v>
      </c>
      <c r="Q6154" s="27">
        <f>O6154/('Transportation Calcs'!$B$44*1000)</f>
        <v>5.5024563621922165E-7</v>
      </c>
      <c r="R6154">
        <v>0</v>
      </c>
      <c r="S6154">
        <v>0</v>
      </c>
      <c r="T6154" t="s">
        <v>2156</v>
      </c>
    </row>
    <row r="6155" spans="1:20" hidden="1" x14ac:dyDescent="0.45">
      <c r="B6155" s="29" t="s">
        <v>32</v>
      </c>
      <c r="C6155" s="29" t="s">
        <v>179</v>
      </c>
      <c r="D6155" s="29" t="s">
        <v>53</v>
      </c>
      <c r="F6155" t="s">
        <v>1178</v>
      </c>
      <c r="G6155" t="s">
        <v>1179</v>
      </c>
      <c r="H6155" t="s">
        <v>286</v>
      </c>
      <c r="I6155" t="s">
        <v>225</v>
      </c>
      <c r="J6155" t="s">
        <v>1192</v>
      </c>
      <c r="K6155" t="s">
        <v>1181</v>
      </c>
      <c r="M6155" t="s">
        <v>228</v>
      </c>
      <c r="N6155" t="s">
        <v>32</v>
      </c>
      <c r="O6155">
        <v>182</v>
      </c>
      <c r="P6155" t="s">
        <v>356</v>
      </c>
      <c r="Q6155" s="27">
        <f>O6155/('Transportation Calcs'!$B$44*1000)</f>
        <v>4.1726960746624313E-6</v>
      </c>
      <c r="R6155">
        <v>77</v>
      </c>
      <c r="S6155">
        <v>350</v>
      </c>
      <c r="T6155" t="s">
        <v>1185</v>
      </c>
    </row>
    <row r="6156" spans="1:20" hidden="1" x14ac:dyDescent="0.45">
      <c r="C6156" s="29" t="s">
        <v>179</v>
      </c>
      <c r="D6156" s="29" t="s">
        <v>53</v>
      </c>
      <c r="F6156" t="s">
        <v>1178</v>
      </c>
      <c r="G6156" t="s">
        <v>1179</v>
      </c>
      <c r="H6156" t="s">
        <v>1189</v>
      </c>
      <c r="I6156" t="s">
        <v>275</v>
      </c>
      <c r="J6156" t="s">
        <v>228</v>
      </c>
      <c r="K6156" t="s">
        <v>1181</v>
      </c>
      <c r="M6156" t="s">
        <v>228</v>
      </c>
      <c r="N6156" t="s">
        <v>400</v>
      </c>
      <c r="O6156">
        <v>7.0000000000000001E-3</v>
      </c>
      <c r="P6156" t="s">
        <v>518</v>
      </c>
      <c r="Q6156" s="27">
        <f>O6156/'Transportation Calcs'!$B$44</f>
        <v>1.6048831056393965E-7</v>
      </c>
      <c r="R6156">
        <v>4.0000000000000001E-3</v>
      </c>
      <c r="S6156">
        <v>1.2E-2</v>
      </c>
      <c r="T6156" t="s">
        <v>1191</v>
      </c>
    </row>
    <row r="6157" spans="1:20" hidden="1" x14ac:dyDescent="0.45">
      <c r="A6157" s="29" t="s">
        <v>3065</v>
      </c>
      <c r="B6157" s="29" t="s">
        <v>43</v>
      </c>
      <c r="C6157" s="29" t="s">
        <v>179</v>
      </c>
      <c r="D6157" s="29" t="s">
        <v>53</v>
      </c>
      <c r="F6157" t="s">
        <v>1178</v>
      </c>
      <c r="G6157" t="s">
        <v>1179</v>
      </c>
      <c r="H6157" t="s">
        <v>1189</v>
      </c>
      <c r="I6157" t="s">
        <v>275</v>
      </c>
      <c r="J6157" t="s">
        <v>228</v>
      </c>
      <c r="K6157" t="s">
        <v>1181</v>
      </c>
      <c r="M6157" t="s">
        <v>228</v>
      </c>
      <c r="N6157" t="s">
        <v>28</v>
      </c>
      <c r="O6157">
        <v>1.37</v>
      </c>
      <c r="P6157" t="s">
        <v>518</v>
      </c>
      <c r="Q6157" s="27">
        <f>O6157/'Transportation Calcs'!$B$44</f>
        <v>3.1409855067513902E-5</v>
      </c>
      <c r="R6157">
        <v>2</v>
      </c>
      <c r="S6157">
        <v>14</v>
      </c>
      <c r="T6157" t="s">
        <v>2522</v>
      </c>
    </row>
    <row r="6158" spans="1:20" hidden="1" x14ac:dyDescent="0.45">
      <c r="C6158" s="29" t="s">
        <v>179</v>
      </c>
      <c r="D6158" s="29" t="s">
        <v>53</v>
      </c>
      <c r="F6158" t="s">
        <v>1178</v>
      </c>
      <c r="G6158" t="s">
        <v>1179</v>
      </c>
      <c r="H6158" t="s">
        <v>1189</v>
      </c>
      <c r="I6158" t="s">
        <v>275</v>
      </c>
      <c r="J6158" t="s">
        <v>228</v>
      </c>
      <c r="K6158" t="s">
        <v>1181</v>
      </c>
      <c r="M6158" t="s">
        <v>228</v>
      </c>
      <c r="N6158" t="s">
        <v>303</v>
      </c>
      <c r="O6158">
        <v>0.01</v>
      </c>
      <c r="P6158" t="s">
        <v>1190</v>
      </c>
      <c r="Q6158" s="27">
        <f>O6158/('Transportation Calcs'!$B$44*1000)</f>
        <v>2.2926901509134236E-10</v>
      </c>
      <c r="R6158">
        <v>3.0000000000000001E-3</v>
      </c>
      <c r="S6158">
        <v>2.5000000000000001E-2</v>
      </c>
      <c r="T6158" t="s">
        <v>1191</v>
      </c>
    </row>
    <row r="6159" spans="1:20" hidden="1" x14ac:dyDescent="0.45">
      <c r="C6159" s="29" t="s">
        <v>179</v>
      </c>
      <c r="D6159" s="29" t="s">
        <v>53</v>
      </c>
      <c r="F6159" t="s">
        <v>1178</v>
      </c>
      <c r="G6159" t="s">
        <v>1179</v>
      </c>
      <c r="H6159" t="s">
        <v>286</v>
      </c>
      <c r="I6159" t="s">
        <v>225</v>
      </c>
      <c r="J6159" t="s">
        <v>1192</v>
      </c>
      <c r="K6159" t="s">
        <v>1181</v>
      </c>
      <c r="M6159" t="s">
        <v>228</v>
      </c>
      <c r="N6159" t="s">
        <v>236</v>
      </c>
      <c r="O6159">
        <v>1.8</v>
      </c>
      <c r="P6159" t="s">
        <v>1182</v>
      </c>
      <c r="Q6159" s="27">
        <f>O6159/'Transportation Calcs'!$B$44</f>
        <v>4.1268422716441622E-5</v>
      </c>
      <c r="R6159">
        <v>0.32</v>
      </c>
      <c r="S6159">
        <v>6</v>
      </c>
      <c r="T6159" t="s">
        <v>1183</v>
      </c>
    </row>
    <row r="6160" spans="1:20" hidden="1" x14ac:dyDescent="0.45">
      <c r="A6160" s="29" t="s">
        <v>3065</v>
      </c>
      <c r="B6160" s="29" t="s">
        <v>27</v>
      </c>
      <c r="C6160" s="29" t="s">
        <v>179</v>
      </c>
      <c r="D6160" s="29" t="s">
        <v>53</v>
      </c>
      <c r="F6160" t="s">
        <v>1178</v>
      </c>
      <c r="G6160" t="s">
        <v>1179</v>
      </c>
      <c r="H6160" t="s">
        <v>1189</v>
      </c>
      <c r="I6160" t="s">
        <v>275</v>
      </c>
      <c r="J6160" t="s">
        <v>228</v>
      </c>
      <c r="K6160" t="s">
        <v>1181</v>
      </c>
      <c r="M6160" t="s">
        <v>228</v>
      </c>
      <c r="N6160" t="s">
        <v>27</v>
      </c>
      <c r="O6160">
        <v>1.44</v>
      </c>
      <c r="P6160" t="s">
        <v>518</v>
      </c>
      <c r="Q6160" s="27">
        <f>O6160/'Transportation Calcs'!$B$44</f>
        <v>3.3014738173153299E-5</v>
      </c>
      <c r="R6160">
        <v>2</v>
      </c>
      <c r="S6160">
        <v>16</v>
      </c>
      <c r="T6160" t="s">
        <v>2522</v>
      </c>
    </row>
    <row r="6161" spans="2:20" hidden="1" x14ac:dyDescent="0.45">
      <c r="C6161" s="29" t="s">
        <v>179</v>
      </c>
      <c r="D6161" s="29" t="s">
        <v>53</v>
      </c>
      <c r="F6161" t="s">
        <v>1178</v>
      </c>
      <c r="G6161" t="s">
        <v>1179</v>
      </c>
      <c r="H6161" t="s">
        <v>286</v>
      </c>
      <c r="I6161" t="s">
        <v>225</v>
      </c>
      <c r="J6161" t="s">
        <v>1192</v>
      </c>
      <c r="K6161" t="s">
        <v>1181</v>
      </c>
      <c r="M6161" t="s">
        <v>228</v>
      </c>
      <c r="N6161" t="s">
        <v>400</v>
      </c>
      <c r="O6161">
        <v>10</v>
      </c>
      <c r="P6161" t="s">
        <v>356</v>
      </c>
      <c r="Q6161" s="27">
        <f>O6161/('Transportation Calcs'!$B$44*1000)</f>
        <v>2.2926901509134235E-7</v>
      </c>
      <c r="T6161" t="s">
        <v>2156</v>
      </c>
    </row>
    <row r="6162" spans="2:20" hidden="1" x14ac:dyDescent="0.45">
      <c r="B6162" s="29" t="s">
        <v>24</v>
      </c>
      <c r="C6162" s="29" t="s">
        <v>179</v>
      </c>
      <c r="D6162" s="29" t="s">
        <v>53</v>
      </c>
      <c r="F6162" t="s">
        <v>1178</v>
      </c>
      <c r="G6162" t="s">
        <v>1179</v>
      </c>
      <c r="H6162" t="s">
        <v>286</v>
      </c>
      <c r="I6162" t="s">
        <v>225</v>
      </c>
      <c r="J6162" t="s">
        <v>1192</v>
      </c>
      <c r="K6162" t="s">
        <v>1181</v>
      </c>
      <c r="M6162" t="s">
        <v>228</v>
      </c>
      <c r="N6162" t="s">
        <v>261</v>
      </c>
      <c r="O6162">
        <v>4.8</v>
      </c>
      <c r="P6162" t="s">
        <v>1182</v>
      </c>
      <c r="Q6162" s="27">
        <f>O6162/'Transportation Calcs'!$B$44</f>
        <v>1.1004912724384432E-4</v>
      </c>
      <c r="R6162">
        <v>2</v>
      </c>
      <c r="S6162">
        <v>9</v>
      </c>
      <c r="T6162" t="s">
        <v>1185</v>
      </c>
    </row>
    <row r="6163" spans="2:20" hidden="1" x14ac:dyDescent="0.45">
      <c r="C6163" s="29" t="s">
        <v>3074</v>
      </c>
      <c r="D6163" s="29" t="s">
        <v>196</v>
      </c>
      <c r="F6163" t="s">
        <v>1193</v>
      </c>
      <c r="G6163" t="s">
        <v>1194</v>
      </c>
      <c r="H6163" t="s">
        <v>1189</v>
      </c>
      <c r="I6163" t="s">
        <v>275</v>
      </c>
      <c r="J6163" t="s">
        <v>228</v>
      </c>
      <c r="K6163" t="s">
        <v>1195</v>
      </c>
      <c r="M6163" t="s">
        <v>228</v>
      </c>
      <c r="N6163" t="s">
        <v>358</v>
      </c>
      <c r="O6163">
        <v>0.02</v>
      </c>
      <c r="P6163" t="s">
        <v>1190</v>
      </c>
      <c r="Q6163" s="27">
        <f>O6163/('Transportation Calcs'!$B$64*1000)</f>
        <v>4.9695311667886112E-10</v>
      </c>
      <c r="R6163">
        <v>0</v>
      </c>
      <c r="S6163">
        <v>0</v>
      </c>
      <c r="T6163" t="s">
        <v>1198</v>
      </c>
    </row>
    <row r="6164" spans="2:20" hidden="1" x14ac:dyDescent="0.45">
      <c r="C6164" s="29" t="s">
        <v>3074</v>
      </c>
      <c r="D6164" s="29" t="s">
        <v>196</v>
      </c>
      <c r="F6164" t="s">
        <v>1193</v>
      </c>
      <c r="G6164" t="s">
        <v>1194</v>
      </c>
      <c r="H6164" t="s">
        <v>1189</v>
      </c>
      <c r="I6164" t="s">
        <v>275</v>
      </c>
      <c r="J6164" t="s">
        <v>228</v>
      </c>
      <c r="K6164" t="s">
        <v>1195</v>
      </c>
      <c r="M6164" t="s">
        <v>228</v>
      </c>
      <c r="N6164" t="s">
        <v>249</v>
      </c>
      <c r="O6164">
        <v>0.03</v>
      </c>
      <c r="P6164" t="s">
        <v>1190</v>
      </c>
      <c r="Q6164" s="27">
        <f>O6164/('Transportation Calcs'!$B$64*1000)</f>
        <v>7.4542967501829163E-10</v>
      </c>
      <c r="R6164">
        <v>0</v>
      </c>
      <c r="S6164">
        <v>0</v>
      </c>
      <c r="T6164" t="s">
        <v>1198</v>
      </c>
    </row>
    <row r="6165" spans="2:20" hidden="1" x14ac:dyDescent="0.45">
      <c r="C6165" s="29" t="s">
        <v>3074</v>
      </c>
      <c r="D6165" s="29" t="s">
        <v>196</v>
      </c>
      <c r="F6165" t="s">
        <v>1193</v>
      </c>
      <c r="G6165" t="s">
        <v>1194</v>
      </c>
      <c r="H6165" t="s">
        <v>1189</v>
      </c>
      <c r="I6165" t="s">
        <v>275</v>
      </c>
      <c r="J6165" t="s">
        <v>228</v>
      </c>
      <c r="K6165" t="s">
        <v>1195</v>
      </c>
      <c r="M6165" t="s">
        <v>228</v>
      </c>
      <c r="N6165" t="s">
        <v>246</v>
      </c>
      <c r="O6165">
        <v>0.47</v>
      </c>
      <c r="P6165" t="s">
        <v>1363</v>
      </c>
      <c r="Q6165"/>
      <c r="T6165" t="s">
        <v>1197</v>
      </c>
    </row>
    <row r="6166" spans="2:20" hidden="1" x14ac:dyDescent="0.45">
      <c r="C6166" s="29" t="s">
        <v>3074</v>
      </c>
      <c r="D6166" s="29" t="s">
        <v>196</v>
      </c>
      <c r="F6166" t="s">
        <v>1193</v>
      </c>
      <c r="G6166" t="s">
        <v>1194</v>
      </c>
      <c r="H6166" t="s">
        <v>1189</v>
      </c>
      <c r="I6166" t="s">
        <v>275</v>
      </c>
      <c r="J6166" t="s">
        <v>228</v>
      </c>
      <c r="K6166" t="s">
        <v>1195</v>
      </c>
      <c r="M6166" t="s">
        <v>228</v>
      </c>
      <c r="N6166" t="s">
        <v>264</v>
      </c>
      <c r="O6166">
        <v>5.0000000000000001E-3</v>
      </c>
      <c r="P6166" t="s">
        <v>1190</v>
      </c>
      <c r="Q6166" s="27">
        <f>O6166/('Transportation Calcs'!$B$64*1000)</f>
        <v>1.2423827916971528E-10</v>
      </c>
      <c r="R6166">
        <v>0</v>
      </c>
      <c r="S6166">
        <v>0</v>
      </c>
      <c r="T6166" t="s">
        <v>1198</v>
      </c>
    </row>
    <row r="6167" spans="2:20" hidden="1" x14ac:dyDescent="0.45">
      <c r="C6167" s="29" t="s">
        <v>3074</v>
      </c>
      <c r="D6167" s="29" t="s">
        <v>196</v>
      </c>
      <c r="F6167" t="s">
        <v>1193</v>
      </c>
      <c r="G6167" t="s">
        <v>1194</v>
      </c>
      <c r="H6167" t="s">
        <v>1189</v>
      </c>
      <c r="I6167" t="s">
        <v>275</v>
      </c>
      <c r="J6167" t="s">
        <v>228</v>
      </c>
      <c r="K6167" t="s">
        <v>1195</v>
      </c>
      <c r="M6167" t="s">
        <v>228</v>
      </c>
      <c r="N6167" t="s">
        <v>246</v>
      </c>
      <c r="O6167">
        <v>0.47</v>
      </c>
      <c r="P6167" t="s">
        <v>1363</v>
      </c>
      <c r="Q6167"/>
      <c r="T6167" t="s">
        <v>1197</v>
      </c>
    </row>
    <row r="6168" spans="2:20" hidden="1" x14ac:dyDescent="0.45">
      <c r="C6168" s="29" t="s">
        <v>3074</v>
      </c>
      <c r="D6168" s="29" t="s">
        <v>196</v>
      </c>
      <c r="F6168" t="s">
        <v>1193</v>
      </c>
      <c r="G6168" t="s">
        <v>1194</v>
      </c>
      <c r="H6168" t="s">
        <v>1189</v>
      </c>
      <c r="I6168" t="s">
        <v>275</v>
      </c>
      <c r="J6168" t="s">
        <v>228</v>
      </c>
      <c r="K6168" t="s">
        <v>1195</v>
      </c>
      <c r="M6168" t="s">
        <v>228</v>
      </c>
      <c r="N6168" t="s">
        <v>259</v>
      </c>
      <c r="O6168">
        <v>0.14000000000000001</v>
      </c>
      <c r="P6168" t="s">
        <v>1196</v>
      </c>
      <c r="Q6168"/>
      <c r="T6168" t="s">
        <v>1197</v>
      </c>
    </row>
    <row r="6169" spans="2:20" hidden="1" x14ac:dyDescent="0.45">
      <c r="C6169" s="29" t="s">
        <v>3074</v>
      </c>
      <c r="D6169" s="29" t="s">
        <v>196</v>
      </c>
      <c r="F6169" t="s">
        <v>1193</v>
      </c>
      <c r="G6169" t="s">
        <v>1194</v>
      </c>
      <c r="H6169" t="s">
        <v>1189</v>
      </c>
      <c r="I6169" t="s">
        <v>275</v>
      </c>
      <c r="J6169" t="s">
        <v>228</v>
      </c>
      <c r="K6169" t="s">
        <v>1195</v>
      </c>
      <c r="M6169" t="s">
        <v>228</v>
      </c>
      <c r="N6169" t="s">
        <v>246</v>
      </c>
      <c r="O6169">
        <v>0.47</v>
      </c>
      <c r="P6169" t="s">
        <v>1363</v>
      </c>
      <c r="Q6169"/>
      <c r="T6169" t="s">
        <v>1197</v>
      </c>
    </row>
    <row r="6170" spans="2:20" hidden="1" x14ac:dyDescent="0.45">
      <c r="C6170" s="29" t="s">
        <v>3074</v>
      </c>
      <c r="D6170" s="29" t="s">
        <v>196</v>
      </c>
      <c r="F6170" t="s">
        <v>1193</v>
      </c>
      <c r="G6170" t="s">
        <v>1194</v>
      </c>
      <c r="H6170" t="s">
        <v>286</v>
      </c>
      <c r="I6170" t="s">
        <v>275</v>
      </c>
      <c r="J6170" t="s">
        <v>228</v>
      </c>
      <c r="K6170" t="s">
        <v>1199</v>
      </c>
      <c r="M6170" t="s">
        <v>228</v>
      </c>
      <c r="N6170" t="s">
        <v>249</v>
      </c>
      <c r="O6170">
        <v>0.01</v>
      </c>
      <c r="P6170" t="s">
        <v>1190</v>
      </c>
      <c r="Q6170" s="27">
        <f>O6170/('Transportation Calcs'!$B$64*1000)</f>
        <v>2.4847655833943056E-10</v>
      </c>
      <c r="R6170">
        <v>0</v>
      </c>
      <c r="S6170">
        <v>0</v>
      </c>
      <c r="T6170" t="s">
        <v>1198</v>
      </c>
    </row>
    <row r="6171" spans="2:20" hidden="1" x14ac:dyDescent="0.45">
      <c r="C6171" s="29" t="s">
        <v>3074</v>
      </c>
      <c r="D6171" s="29" t="s">
        <v>196</v>
      </c>
      <c r="F6171" t="s">
        <v>1193</v>
      </c>
      <c r="G6171" t="s">
        <v>1194</v>
      </c>
      <c r="H6171" t="s">
        <v>286</v>
      </c>
      <c r="I6171" t="s">
        <v>275</v>
      </c>
      <c r="J6171" t="s">
        <v>228</v>
      </c>
      <c r="K6171" t="s">
        <v>1199</v>
      </c>
      <c r="M6171" t="s">
        <v>228</v>
      </c>
      <c r="N6171" t="s">
        <v>259</v>
      </c>
      <c r="O6171">
        <v>0.08</v>
      </c>
      <c r="P6171" t="s">
        <v>1196</v>
      </c>
      <c r="Q6171"/>
      <c r="T6171" t="s">
        <v>1197</v>
      </c>
    </row>
    <row r="6172" spans="2:20" hidden="1" x14ac:dyDescent="0.45">
      <c r="C6172" s="29" t="s">
        <v>3074</v>
      </c>
      <c r="D6172" s="29" t="s">
        <v>196</v>
      </c>
      <c r="F6172" t="s">
        <v>1193</v>
      </c>
      <c r="G6172" t="s">
        <v>1194</v>
      </c>
      <c r="H6172" t="s">
        <v>286</v>
      </c>
      <c r="I6172" t="s">
        <v>275</v>
      </c>
      <c r="J6172" t="s">
        <v>228</v>
      </c>
      <c r="K6172" t="s">
        <v>1199</v>
      </c>
      <c r="M6172" t="s">
        <v>228</v>
      </c>
      <c r="N6172" t="s">
        <v>242</v>
      </c>
      <c r="O6172">
        <v>0.05</v>
      </c>
      <c r="P6172" t="s">
        <v>1190</v>
      </c>
      <c r="Q6172" s="27">
        <f>O6172/('Transportation Calcs'!$B$64*1000)</f>
        <v>1.242382791697153E-9</v>
      </c>
      <c r="T6172" t="s">
        <v>1198</v>
      </c>
    </row>
    <row r="6173" spans="2:20" hidden="1" x14ac:dyDescent="0.45">
      <c r="B6173" s="29" t="s">
        <v>29</v>
      </c>
      <c r="C6173" s="29" t="s">
        <v>3074</v>
      </c>
      <c r="D6173" s="29" t="s">
        <v>196</v>
      </c>
      <c r="F6173" t="s">
        <v>1193</v>
      </c>
      <c r="G6173" t="s">
        <v>1194</v>
      </c>
      <c r="H6173" t="s">
        <v>1189</v>
      </c>
      <c r="I6173" t="s">
        <v>275</v>
      </c>
      <c r="J6173" t="s">
        <v>228</v>
      </c>
      <c r="K6173" t="s">
        <v>1195</v>
      </c>
      <c r="M6173" t="s">
        <v>228</v>
      </c>
      <c r="N6173" t="s">
        <v>29</v>
      </c>
      <c r="O6173">
        <v>20</v>
      </c>
      <c r="P6173" t="s">
        <v>518</v>
      </c>
      <c r="Q6173" s="27">
        <f>O6173/'Transportation Calcs'!$B$64</f>
        <v>4.9695311667886108E-4</v>
      </c>
      <c r="T6173" t="s">
        <v>1201</v>
      </c>
    </row>
    <row r="6174" spans="2:20" hidden="1" x14ac:dyDescent="0.45">
      <c r="B6174" s="29" t="s">
        <v>43</v>
      </c>
      <c r="C6174" s="29" t="s">
        <v>3074</v>
      </c>
      <c r="D6174" s="29" t="s">
        <v>196</v>
      </c>
      <c r="F6174" t="s">
        <v>1193</v>
      </c>
      <c r="G6174" t="s">
        <v>1194</v>
      </c>
      <c r="H6174" t="s">
        <v>1189</v>
      </c>
      <c r="I6174" t="s">
        <v>275</v>
      </c>
      <c r="J6174" t="s">
        <v>228</v>
      </c>
      <c r="K6174" t="s">
        <v>1195</v>
      </c>
      <c r="M6174" t="s">
        <v>228</v>
      </c>
      <c r="N6174" t="s">
        <v>28</v>
      </c>
      <c r="O6174">
        <v>5.6</v>
      </c>
      <c r="P6174" t="s">
        <v>518</v>
      </c>
      <c r="Q6174" s="27">
        <f>O6174/'Transportation Calcs'!$B$64</f>
        <v>1.3914687267008109E-4</v>
      </c>
      <c r="T6174" t="s">
        <v>1200</v>
      </c>
    </row>
    <row r="6175" spans="2:20" hidden="1" x14ac:dyDescent="0.45">
      <c r="B6175" s="29" t="s">
        <v>27</v>
      </c>
      <c r="C6175" s="29" t="s">
        <v>3074</v>
      </c>
      <c r="D6175" s="29" t="s">
        <v>196</v>
      </c>
      <c r="F6175" t="s">
        <v>1193</v>
      </c>
      <c r="G6175" t="s">
        <v>1194</v>
      </c>
      <c r="H6175" t="s">
        <v>1189</v>
      </c>
      <c r="I6175" t="s">
        <v>275</v>
      </c>
      <c r="J6175" t="s">
        <v>228</v>
      </c>
      <c r="K6175" t="s">
        <v>1195</v>
      </c>
      <c r="M6175" t="s">
        <v>228</v>
      </c>
      <c r="N6175" t="s">
        <v>27</v>
      </c>
      <c r="O6175">
        <v>6.2</v>
      </c>
      <c r="P6175" t="s">
        <v>518</v>
      </c>
      <c r="Q6175" s="27">
        <f>O6175/'Transportation Calcs'!$B$64</f>
        <v>1.5405546617044695E-4</v>
      </c>
      <c r="T6175" t="s">
        <v>1200</v>
      </c>
    </row>
    <row r="6176" spans="2:20" hidden="1" x14ac:dyDescent="0.45">
      <c r="C6176" s="29" t="s">
        <v>3074</v>
      </c>
      <c r="D6176" s="29" t="s">
        <v>196</v>
      </c>
      <c r="F6176" t="s">
        <v>1193</v>
      </c>
      <c r="G6176" t="s">
        <v>1194</v>
      </c>
      <c r="H6176" t="s">
        <v>1189</v>
      </c>
      <c r="I6176" t="s">
        <v>275</v>
      </c>
      <c r="J6176" t="s">
        <v>228</v>
      </c>
      <c r="K6176" t="s">
        <v>1195</v>
      </c>
      <c r="M6176" t="s">
        <v>228</v>
      </c>
      <c r="N6176" t="s">
        <v>236</v>
      </c>
      <c r="O6176">
        <v>6.2</v>
      </c>
      <c r="P6176" t="s">
        <v>518</v>
      </c>
      <c r="Q6176" s="27">
        <f>O6176/'Transportation Calcs'!$B$64</f>
        <v>1.5405546617044695E-4</v>
      </c>
      <c r="T6176" t="s">
        <v>1200</v>
      </c>
    </row>
    <row r="6177" spans="1:20" hidden="1" x14ac:dyDescent="0.45">
      <c r="B6177" s="29" t="s">
        <v>26</v>
      </c>
      <c r="C6177" s="29" t="s">
        <v>3074</v>
      </c>
      <c r="D6177" s="29" t="s">
        <v>196</v>
      </c>
      <c r="F6177" t="s">
        <v>1193</v>
      </c>
      <c r="G6177" t="s">
        <v>1194</v>
      </c>
      <c r="H6177" t="s">
        <v>1189</v>
      </c>
      <c r="I6177" t="s">
        <v>275</v>
      </c>
      <c r="J6177" t="s">
        <v>228</v>
      </c>
      <c r="K6177" t="s">
        <v>1195</v>
      </c>
      <c r="M6177" t="s">
        <v>228</v>
      </c>
      <c r="N6177" t="s">
        <v>26</v>
      </c>
      <c r="O6177">
        <v>79.3</v>
      </c>
      <c r="P6177" t="s">
        <v>518</v>
      </c>
      <c r="Q6177" s="27">
        <f>O6177/'Transportation Calcs'!$B$64</f>
        <v>1.9704191076316841E-3</v>
      </c>
      <c r="T6177" t="s">
        <v>1214</v>
      </c>
    </row>
    <row r="6178" spans="1:20" hidden="1" x14ac:dyDescent="0.45">
      <c r="C6178" s="29" t="s">
        <v>3074</v>
      </c>
      <c r="D6178" s="29" t="s">
        <v>196</v>
      </c>
      <c r="F6178" t="s">
        <v>1193</v>
      </c>
      <c r="G6178" t="s">
        <v>1194</v>
      </c>
      <c r="H6178" t="s">
        <v>1189</v>
      </c>
      <c r="I6178" t="s">
        <v>275</v>
      </c>
      <c r="J6178" t="s">
        <v>228</v>
      </c>
      <c r="K6178" t="s">
        <v>1195</v>
      </c>
      <c r="M6178" t="s">
        <v>228</v>
      </c>
      <c r="N6178" t="s">
        <v>265</v>
      </c>
      <c r="O6178">
        <v>0.2</v>
      </c>
      <c r="P6178" t="s">
        <v>1190</v>
      </c>
      <c r="Q6178" s="27">
        <f>O6178/('Transportation Calcs'!$B$64*1000)</f>
        <v>4.9695311667886118E-9</v>
      </c>
      <c r="T6178" t="s">
        <v>1198</v>
      </c>
    </row>
    <row r="6179" spans="1:20" hidden="1" x14ac:dyDescent="0.45">
      <c r="C6179" s="29" t="s">
        <v>3074</v>
      </c>
      <c r="D6179" s="29" t="s">
        <v>196</v>
      </c>
      <c r="F6179" t="s">
        <v>1193</v>
      </c>
      <c r="G6179" t="s">
        <v>1194</v>
      </c>
      <c r="H6179" t="s">
        <v>1189</v>
      </c>
      <c r="I6179" t="s">
        <v>275</v>
      </c>
      <c r="J6179" t="s">
        <v>228</v>
      </c>
      <c r="K6179" t="s">
        <v>1195</v>
      </c>
      <c r="M6179" t="s">
        <v>228</v>
      </c>
      <c r="N6179" t="s">
        <v>279</v>
      </c>
      <c r="O6179">
        <v>32</v>
      </c>
      <c r="P6179" t="s">
        <v>1190</v>
      </c>
      <c r="Q6179" s="27">
        <f>O6179/('Transportation Calcs'!$B$64*1000)</f>
        <v>7.9512498668617781E-7</v>
      </c>
      <c r="T6179" t="s">
        <v>1198</v>
      </c>
    </row>
    <row r="6180" spans="1:20" hidden="1" x14ac:dyDescent="0.45">
      <c r="C6180" s="29" t="s">
        <v>3074</v>
      </c>
      <c r="D6180" s="29" t="s">
        <v>196</v>
      </c>
      <c r="F6180" t="s">
        <v>1193</v>
      </c>
      <c r="G6180" t="s">
        <v>1194</v>
      </c>
      <c r="H6180" t="s">
        <v>1189</v>
      </c>
      <c r="I6180" t="s">
        <v>275</v>
      </c>
      <c r="J6180" t="s">
        <v>228</v>
      </c>
      <c r="K6180" t="s">
        <v>1195</v>
      </c>
      <c r="M6180" t="s">
        <v>228</v>
      </c>
      <c r="N6180" t="s">
        <v>242</v>
      </c>
      <c r="O6180">
        <v>0.72</v>
      </c>
      <c r="P6180" t="s">
        <v>1190</v>
      </c>
      <c r="Q6180" s="27">
        <f>O6180/('Transportation Calcs'!$B$64*1000)</f>
        <v>1.7890312200438998E-8</v>
      </c>
      <c r="T6180" t="s">
        <v>1198</v>
      </c>
    </row>
    <row r="6181" spans="1:20" hidden="1" x14ac:dyDescent="0.45">
      <c r="C6181" s="29" t="s">
        <v>3074</v>
      </c>
      <c r="D6181" s="29" t="s">
        <v>196</v>
      </c>
      <c r="F6181" t="s">
        <v>1193</v>
      </c>
      <c r="G6181" t="s">
        <v>1194</v>
      </c>
      <c r="H6181" t="s">
        <v>1189</v>
      </c>
      <c r="I6181" t="s">
        <v>275</v>
      </c>
      <c r="J6181" t="s">
        <v>228</v>
      </c>
      <c r="K6181" t="s">
        <v>1195</v>
      </c>
      <c r="M6181" t="s">
        <v>228</v>
      </c>
      <c r="N6181" t="s">
        <v>242</v>
      </c>
      <c r="O6181">
        <v>0.72</v>
      </c>
      <c r="P6181" t="s">
        <v>1190</v>
      </c>
      <c r="Q6181" s="27">
        <f>O6181/('Transportation Calcs'!$B$64*1000)</f>
        <v>1.7890312200438998E-8</v>
      </c>
      <c r="T6181" t="s">
        <v>1198</v>
      </c>
    </row>
    <row r="6182" spans="1:20" hidden="1" x14ac:dyDescent="0.45">
      <c r="C6182" s="29" t="s">
        <v>3074</v>
      </c>
      <c r="D6182" s="29" t="s">
        <v>196</v>
      </c>
      <c r="F6182" t="s">
        <v>1193</v>
      </c>
      <c r="G6182" t="s">
        <v>1194</v>
      </c>
      <c r="H6182" t="s">
        <v>1189</v>
      </c>
      <c r="I6182" t="s">
        <v>275</v>
      </c>
      <c r="J6182" t="s">
        <v>228</v>
      </c>
      <c r="K6182" t="s">
        <v>1195</v>
      </c>
      <c r="M6182" t="s">
        <v>228</v>
      </c>
      <c r="N6182" t="s">
        <v>233</v>
      </c>
      <c r="O6182">
        <v>0.05</v>
      </c>
      <c r="P6182" t="s">
        <v>1190</v>
      </c>
      <c r="Q6182" s="27">
        <f>O6182/('Transportation Calcs'!$B$64*1000)</f>
        <v>1.242382791697153E-9</v>
      </c>
      <c r="T6182" t="s">
        <v>1198</v>
      </c>
    </row>
    <row r="6183" spans="1:20" hidden="1" x14ac:dyDescent="0.45">
      <c r="C6183" s="29" t="s">
        <v>3074</v>
      </c>
      <c r="D6183" s="29" t="s">
        <v>196</v>
      </c>
      <c r="F6183" t="s">
        <v>1193</v>
      </c>
      <c r="G6183" t="s">
        <v>1194</v>
      </c>
      <c r="H6183" t="s">
        <v>1189</v>
      </c>
      <c r="I6183" t="s">
        <v>275</v>
      </c>
      <c r="J6183" t="s">
        <v>228</v>
      </c>
      <c r="K6183" t="s">
        <v>1195</v>
      </c>
      <c r="M6183" t="s">
        <v>228</v>
      </c>
      <c r="N6183" t="s">
        <v>253</v>
      </c>
      <c r="O6183">
        <v>0.02</v>
      </c>
      <c r="P6183" t="s">
        <v>1190</v>
      </c>
      <c r="Q6183" s="27">
        <f>O6183/('Transportation Calcs'!$B$64*1000)</f>
        <v>4.9695311667886112E-10</v>
      </c>
      <c r="T6183" t="s">
        <v>1198</v>
      </c>
    </row>
    <row r="6184" spans="1:20" hidden="1" x14ac:dyDescent="0.45">
      <c r="C6184" s="29" t="s">
        <v>3074</v>
      </c>
      <c r="D6184" s="29" t="s">
        <v>196</v>
      </c>
      <c r="F6184" t="s">
        <v>1193</v>
      </c>
      <c r="G6184" t="s">
        <v>1194</v>
      </c>
      <c r="H6184" t="s">
        <v>1189</v>
      </c>
      <c r="I6184" t="s">
        <v>275</v>
      </c>
      <c r="J6184" t="s">
        <v>228</v>
      </c>
      <c r="K6184" t="s">
        <v>1195</v>
      </c>
      <c r="M6184" t="s">
        <v>228</v>
      </c>
      <c r="N6184" t="s">
        <v>240</v>
      </c>
      <c r="O6184">
        <v>0.18</v>
      </c>
      <c r="P6184" t="s">
        <v>1190</v>
      </c>
      <c r="Q6184" s="27">
        <f>O6184/('Transportation Calcs'!$B$64*1000)</f>
        <v>4.4725780501097496E-9</v>
      </c>
      <c r="T6184" t="s">
        <v>1198</v>
      </c>
    </row>
    <row r="6185" spans="1:20" hidden="1" x14ac:dyDescent="0.45">
      <c r="C6185" s="29" t="s">
        <v>3074</v>
      </c>
      <c r="D6185" s="29" t="s">
        <v>196</v>
      </c>
      <c r="F6185" t="s">
        <v>1193</v>
      </c>
      <c r="G6185" t="s">
        <v>1194</v>
      </c>
      <c r="H6185" t="s">
        <v>1189</v>
      </c>
      <c r="I6185" t="s">
        <v>275</v>
      </c>
      <c r="J6185" t="s">
        <v>228</v>
      </c>
      <c r="K6185" t="s">
        <v>1195</v>
      </c>
      <c r="M6185" t="s">
        <v>228</v>
      </c>
      <c r="N6185" t="s">
        <v>262</v>
      </c>
      <c r="O6185">
        <v>0.02</v>
      </c>
      <c r="P6185" t="s">
        <v>1190</v>
      </c>
      <c r="Q6185" s="27">
        <f>O6185/('Transportation Calcs'!$B$64*1000)</f>
        <v>4.9695311667886112E-10</v>
      </c>
      <c r="T6185" t="s">
        <v>1198</v>
      </c>
    </row>
    <row r="6186" spans="1:20" hidden="1" x14ac:dyDescent="0.45">
      <c r="C6186" s="29" t="s">
        <v>3074</v>
      </c>
      <c r="D6186" s="29" t="s">
        <v>196</v>
      </c>
      <c r="F6186" t="s">
        <v>1193</v>
      </c>
      <c r="G6186" t="s">
        <v>1194</v>
      </c>
      <c r="H6186" t="s">
        <v>1189</v>
      </c>
      <c r="I6186" t="s">
        <v>275</v>
      </c>
      <c r="J6186" t="s">
        <v>228</v>
      </c>
      <c r="K6186" t="s">
        <v>1195</v>
      </c>
      <c r="M6186" t="s">
        <v>228</v>
      </c>
      <c r="N6186" t="s">
        <v>262</v>
      </c>
      <c r="O6186">
        <v>0.02</v>
      </c>
      <c r="P6186" t="s">
        <v>1190</v>
      </c>
      <c r="Q6186" s="27">
        <f>O6186/('Transportation Calcs'!$B$64*1000)</f>
        <v>4.9695311667886112E-10</v>
      </c>
      <c r="T6186" t="s">
        <v>1198</v>
      </c>
    </row>
    <row r="6187" spans="1:20" hidden="1" x14ac:dyDescent="0.45">
      <c r="C6187" s="29" t="s">
        <v>3074</v>
      </c>
      <c r="D6187" s="29" t="s">
        <v>196</v>
      </c>
      <c r="F6187" t="s">
        <v>1193</v>
      </c>
      <c r="G6187" t="s">
        <v>1194</v>
      </c>
      <c r="H6187" t="s">
        <v>1189</v>
      </c>
      <c r="I6187" t="s">
        <v>275</v>
      </c>
      <c r="J6187" t="s">
        <v>228</v>
      </c>
      <c r="K6187" t="s">
        <v>1195</v>
      </c>
      <c r="M6187" t="s">
        <v>228</v>
      </c>
      <c r="N6187" t="s">
        <v>233</v>
      </c>
      <c r="O6187">
        <v>0.05</v>
      </c>
      <c r="P6187" t="s">
        <v>1190</v>
      </c>
      <c r="Q6187" s="27">
        <f>O6187/('Transportation Calcs'!$B$64*1000)</f>
        <v>1.242382791697153E-9</v>
      </c>
      <c r="T6187" t="s">
        <v>1198</v>
      </c>
    </row>
    <row r="6188" spans="1:20" hidden="1" x14ac:dyDescent="0.45">
      <c r="C6188" s="29" t="s">
        <v>3074</v>
      </c>
      <c r="D6188" s="29" t="s">
        <v>196</v>
      </c>
      <c r="F6188" t="s">
        <v>1203</v>
      </c>
      <c r="G6188" t="s">
        <v>1204</v>
      </c>
      <c r="H6188" t="s">
        <v>286</v>
      </c>
      <c r="I6188" t="s">
        <v>275</v>
      </c>
      <c r="J6188" t="s">
        <v>228</v>
      </c>
      <c r="K6188" t="s">
        <v>1199</v>
      </c>
      <c r="M6188" t="s">
        <v>228</v>
      </c>
      <c r="N6188" t="s">
        <v>272</v>
      </c>
      <c r="O6188">
        <v>1E-3</v>
      </c>
      <c r="P6188" t="s">
        <v>1190</v>
      </c>
      <c r="Q6188" s="27">
        <f>O6188/('Transportation Calcs'!$B$64*1000)</f>
        <v>2.4847655833943057E-11</v>
      </c>
      <c r="R6188">
        <v>0</v>
      </c>
      <c r="S6188">
        <v>0</v>
      </c>
      <c r="T6188" t="s">
        <v>1198</v>
      </c>
    </row>
    <row r="6189" spans="1:20" hidden="1" x14ac:dyDescent="0.45">
      <c r="C6189" s="29" t="s">
        <v>3074</v>
      </c>
      <c r="D6189" s="29" t="s">
        <v>196</v>
      </c>
      <c r="F6189" t="s">
        <v>1203</v>
      </c>
      <c r="G6189" t="s">
        <v>1204</v>
      </c>
      <c r="H6189" t="s">
        <v>286</v>
      </c>
      <c r="I6189" t="s">
        <v>275</v>
      </c>
      <c r="J6189" t="s">
        <v>228</v>
      </c>
      <c r="K6189" t="s">
        <v>1199</v>
      </c>
      <c r="M6189" t="s">
        <v>228</v>
      </c>
      <c r="N6189" t="s">
        <v>279</v>
      </c>
      <c r="O6189">
        <v>1</v>
      </c>
      <c r="P6189" t="s">
        <v>1190</v>
      </c>
      <c r="Q6189" s="27">
        <f>O6189/('Transportation Calcs'!$B$64*1000)</f>
        <v>2.4847655833943057E-8</v>
      </c>
      <c r="T6189" t="s">
        <v>1198</v>
      </c>
    </row>
    <row r="6190" spans="1:20" hidden="1" x14ac:dyDescent="0.45">
      <c r="C6190" s="29" t="s">
        <v>3074</v>
      </c>
      <c r="D6190" s="29" t="s">
        <v>196</v>
      </c>
      <c r="F6190" t="s">
        <v>1203</v>
      </c>
      <c r="G6190" t="s">
        <v>1204</v>
      </c>
      <c r="H6190" t="s">
        <v>286</v>
      </c>
      <c r="I6190" t="s">
        <v>275</v>
      </c>
      <c r="J6190" t="s">
        <v>228</v>
      </c>
      <c r="K6190" t="s">
        <v>1199</v>
      </c>
      <c r="M6190" t="s">
        <v>228</v>
      </c>
      <c r="N6190" t="s">
        <v>265</v>
      </c>
      <c r="O6190">
        <v>0.2</v>
      </c>
      <c r="P6190" t="s">
        <v>1190</v>
      </c>
      <c r="Q6190" s="27">
        <f>O6190/('Transportation Calcs'!$B$64*1000)</f>
        <v>4.9695311667886118E-9</v>
      </c>
      <c r="T6190" t="s">
        <v>1198</v>
      </c>
    </row>
    <row r="6191" spans="1:20" hidden="1" x14ac:dyDescent="0.45">
      <c r="C6191" s="29" t="s">
        <v>3074</v>
      </c>
      <c r="D6191" s="29" t="s">
        <v>196</v>
      </c>
      <c r="F6191" t="s">
        <v>1203</v>
      </c>
      <c r="G6191" t="s">
        <v>1204</v>
      </c>
      <c r="H6191" t="s">
        <v>286</v>
      </c>
      <c r="I6191" t="s">
        <v>275</v>
      </c>
      <c r="J6191" t="s">
        <v>228</v>
      </c>
      <c r="K6191" t="s">
        <v>1199</v>
      </c>
      <c r="M6191" t="s">
        <v>228</v>
      </c>
      <c r="N6191" t="s">
        <v>358</v>
      </c>
      <c r="O6191">
        <v>0.01</v>
      </c>
      <c r="P6191" t="s">
        <v>1190</v>
      </c>
      <c r="Q6191" s="27">
        <f>O6191/('Transportation Calcs'!$B$64*1000)</f>
        <v>2.4847655833943056E-10</v>
      </c>
      <c r="R6191">
        <v>0</v>
      </c>
      <c r="S6191">
        <v>0</v>
      </c>
      <c r="T6191" t="s">
        <v>1198</v>
      </c>
    </row>
    <row r="6192" spans="1:20" hidden="1" x14ac:dyDescent="0.45">
      <c r="A6192" s="29" t="s">
        <v>3065</v>
      </c>
      <c r="B6192" s="29" t="s">
        <v>26</v>
      </c>
      <c r="C6192" s="29" t="s">
        <v>3074</v>
      </c>
      <c r="D6192" s="29" t="s">
        <v>55</v>
      </c>
      <c r="F6192" t="s">
        <v>1203</v>
      </c>
      <c r="G6192" t="s">
        <v>1204</v>
      </c>
      <c r="H6192" t="s">
        <v>289</v>
      </c>
      <c r="I6192" t="s">
        <v>275</v>
      </c>
      <c r="J6192" t="s">
        <v>228</v>
      </c>
      <c r="K6192" t="s">
        <v>20</v>
      </c>
      <c r="M6192" t="s">
        <v>228</v>
      </c>
      <c r="N6192" t="s">
        <v>26</v>
      </c>
      <c r="O6192">
        <v>9.4</v>
      </c>
      <c r="P6192" t="s">
        <v>518</v>
      </c>
      <c r="Q6192" s="27">
        <f>O6192/'Transportation Calcs'!$B$39</f>
        <v>2.2331559908385021E-4</v>
      </c>
      <c r="T6192" t="s">
        <v>1205</v>
      </c>
    </row>
    <row r="6193" spans="1:20" hidden="1" x14ac:dyDescent="0.45">
      <c r="A6193" s="29" t="s">
        <v>3065</v>
      </c>
      <c r="B6193" s="29" t="s">
        <v>29</v>
      </c>
      <c r="C6193" s="29" t="s">
        <v>3074</v>
      </c>
      <c r="D6193" s="29" t="s">
        <v>55</v>
      </c>
      <c r="F6193" t="s">
        <v>1203</v>
      </c>
      <c r="G6193" t="s">
        <v>1204</v>
      </c>
      <c r="H6193" t="s">
        <v>289</v>
      </c>
      <c r="I6193" t="s">
        <v>275</v>
      </c>
      <c r="J6193" t="s">
        <v>228</v>
      </c>
      <c r="K6193" t="s">
        <v>20</v>
      </c>
      <c r="M6193" t="s">
        <v>228</v>
      </c>
      <c r="N6193" t="s">
        <v>29</v>
      </c>
      <c r="O6193">
        <v>20</v>
      </c>
      <c r="P6193" t="s">
        <v>518</v>
      </c>
      <c r="Q6193" s="27">
        <f>O6193/'Transportation Calcs'!$B$39</f>
        <v>4.7513957251883021E-4</v>
      </c>
      <c r="T6193" t="s">
        <v>1205</v>
      </c>
    </row>
    <row r="6194" spans="1:20" hidden="1" x14ac:dyDescent="0.45">
      <c r="C6194" s="29" t="s">
        <v>3074</v>
      </c>
      <c r="D6194" s="29" t="s">
        <v>196</v>
      </c>
      <c r="F6194" t="s">
        <v>1203</v>
      </c>
      <c r="G6194" t="s">
        <v>1204</v>
      </c>
      <c r="H6194" t="s">
        <v>1189</v>
      </c>
      <c r="I6194" t="s">
        <v>275</v>
      </c>
      <c r="J6194" t="s">
        <v>228</v>
      </c>
      <c r="K6194" t="s">
        <v>1195</v>
      </c>
      <c r="M6194" t="s">
        <v>228</v>
      </c>
      <c r="N6194" t="s">
        <v>264</v>
      </c>
      <c r="O6194">
        <v>5.0000000000000001E-3</v>
      </c>
      <c r="P6194" t="s">
        <v>1190</v>
      </c>
      <c r="Q6194" s="27">
        <f>O6194/('Transportation Calcs'!$B$64*1000)</f>
        <v>1.2423827916971528E-10</v>
      </c>
      <c r="R6194">
        <v>0</v>
      </c>
      <c r="S6194">
        <v>0</v>
      </c>
      <c r="T6194" t="s">
        <v>1198</v>
      </c>
    </row>
    <row r="6195" spans="1:20" hidden="1" x14ac:dyDescent="0.45">
      <c r="C6195" s="29" t="s">
        <v>3074</v>
      </c>
      <c r="D6195" s="29" t="s">
        <v>196</v>
      </c>
      <c r="F6195" t="s">
        <v>1203</v>
      </c>
      <c r="G6195" t="s">
        <v>1204</v>
      </c>
      <c r="H6195" t="s">
        <v>286</v>
      </c>
      <c r="I6195" t="s">
        <v>275</v>
      </c>
      <c r="J6195" t="s">
        <v>228</v>
      </c>
      <c r="K6195" t="s">
        <v>1199</v>
      </c>
      <c r="M6195" t="s">
        <v>228</v>
      </c>
      <c r="N6195" t="s">
        <v>236</v>
      </c>
      <c r="O6195">
        <v>1.5</v>
      </c>
      <c r="P6195" t="s">
        <v>518</v>
      </c>
      <c r="Q6195" s="27">
        <f>O6195/'Transportation Calcs'!$B$64</f>
        <v>3.727148375091458E-5</v>
      </c>
      <c r="T6195" t="s">
        <v>1200</v>
      </c>
    </row>
    <row r="6196" spans="1:20" hidden="1" x14ac:dyDescent="0.45">
      <c r="B6196" s="29" t="s">
        <v>26</v>
      </c>
      <c r="C6196" s="29" t="s">
        <v>3074</v>
      </c>
      <c r="D6196" s="29" t="s">
        <v>53</v>
      </c>
      <c r="F6196" t="s">
        <v>1203</v>
      </c>
      <c r="G6196" t="s">
        <v>1204</v>
      </c>
      <c r="H6196" t="s">
        <v>1210</v>
      </c>
      <c r="I6196" t="s">
        <v>225</v>
      </c>
      <c r="J6196" t="s">
        <v>1211</v>
      </c>
      <c r="K6196" t="s">
        <v>35</v>
      </c>
      <c r="M6196" t="s">
        <v>228</v>
      </c>
      <c r="N6196" t="s">
        <v>26</v>
      </c>
      <c r="O6196">
        <v>32.799999999999997</v>
      </c>
      <c r="P6196" t="s">
        <v>387</v>
      </c>
      <c r="Q6196" s="27">
        <f>O6196/'Transportation Calcs'!$B$44</f>
        <v>7.5200236949960289E-4</v>
      </c>
      <c r="T6196" t="s">
        <v>1205</v>
      </c>
    </row>
    <row r="6197" spans="1:20" hidden="1" x14ac:dyDescent="0.45">
      <c r="B6197" s="29" t="s">
        <v>24</v>
      </c>
      <c r="C6197" s="29" t="s">
        <v>3074</v>
      </c>
      <c r="D6197" s="29" t="s">
        <v>55</v>
      </c>
      <c r="F6197" t="s">
        <v>1203</v>
      </c>
      <c r="G6197" t="s">
        <v>1204</v>
      </c>
      <c r="H6197" t="s">
        <v>1212</v>
      </c>
      <c r="I6197" t="s">
        <v>225</v>
      </c>
      <c r="J6197" t="s">
        <v>1211</v>
      </c>
      <c r="K6197" t="s">
        <v>1209</v>
      </c>
      <c r="M6197" t="s">
        <v>228</v>
      </c>
      <c r="N6197" t="s">
        <v>261</v>
      </c>
      <c r="O6197">
        <v>29.2</v>
      </c>
      <c r="P6197" t="s">
        <v>387</v>
      </c>
      <c r="Q6197" s="27">
        <f>O6197/'Transportation Calcs'!$B$39</f>
        <v>6.9370377587749208E-4</v>
      </c>
      <c r="T6197" t="s">
        <v>1205</v>
      </c>
    </row>
    <row r="6198" spans="1:20" hidden="1" x14ac:dyDescent="0.45">
      <c r="C6198" s="29" t="s">
        <v>3074</v>
      </c>
      <c r="D6198" s="29" t="s">
        <v>196</v>
      </c>
      <c r="F6198" t="s">
        <v>1203</v>
      </c>
      <c r="G6198" t="s">
        <v>1204</v>
      </c>
      <c r="H6198" t="s">
        <v>1189</v>
      </c>
      <c r="I6198" t="s">
        <v>275</v>
      </c>
      <c r="J6198" t="s">
        <v>228</v>
      </c>
      <c r="K6198" t="s">
        <v>1195</v>
      </c>
      <c r="M6198" t="s">
        <v>228</v>
      </c>
      <c r="N6198" t="s">
        <v>249</v>
      </c>
      <c r="O6198">
        <v>0.03</v>
      </c>
      <c r="P6198" t="s">
        <v>1190</v>
      </c>
      <c r="Q6198" s="27">
        <f>O6198/('Transportation Calcs'!$B$64*1000)</f>
        <v>7.4542967501829163E-10</v>
      </c>
      <c r="R6198">
        <v>0</v>
      </c>
      <c r="S6198">
        <v>0</v>
      </c>
      <c r="T6198" t="s">
        <v>1198</v>
      </c>
    </row>
    <row r="6199" spans="1:20" hidden="1" x14ac:dyDescent="0.45">
      <c r="A6199" s="29" t="s">
        <v>3065</v>
      </c>
      <c r="B6199" s="29" t="s">
        <v>27</v>
      </c>
      <c r="C6199" s="29" t="s">
        <v>3074</v>
      </c>
      <c r="D6199" s="29" t="s">
        <v>55</v>
      </c>
      <c r="F6199" t="s">
        <v>1203</v>
      </c>
      <c r="G6199" t="s">
        <v>1204</v>
      </c>
      <c r="H6199" t="s">
        <v>289</v>
      </c>
      <c r="I6199" t="s">
        <v>275</v>
      </c>
      <c r="J6199" t="s">
        <v>228</v>
      </c>
      <c r="K6199" t="s">
        <v>20</v>
      </c>
      <c r="M6199" t="s">
        <v>228</v>
      </c>
      <c r="N6199" t="s">
        <v>27</v>
      </c>
      <c r="O6199">
        <v>9.5</v>
      </c>
      <c r="P6199" t="s">
        <v>518</v>
      </c>
      <c r="Q6199" s="27">
        <f>O6199/'Transportation Calcs'!$B$39</f>
        <v>2.2569129694644435E-4</v>
      </c>
      <c r="T6199" t="s">
        <v>1205</v>
      </c>
    </row>
    <row r="6200" spans="1:20" hidden="1" x14ac:dyDescent="0.45">
      <c r="B6200" s="29" t="s">
        <v>24</v>
      </c>
      <c r="C6200" s="29" t="s">
        <v>3074</v>
      </c>
      <c r="D6200" s="29" t="s">
        <v>55</v>
      </c>
      <c r="F6200" t="s">
        <v>1203</v>
      </c>
      <c r="G6200" t="s">
        <v>1204</v>
      </c>
      <c r="H6200" t="s">
        <v>1207</v>
      </c>
      <c r="I6200" t="s">
        <v>225</v>
      </c>
      <c r="J6200" t="s">
        <v>1208</v>
      </c>
      <c r="K6200" t="s">
        <v>1209</v>
      </c>
      <c r="M6200" t="s">
        <v>228</v>
      </c>
      <c r="N6200" t="s">
        <v>261</v>
      </c>
      <c r="O6200">
        <v>26.7</v>
      </c>
      <c r="P6200" t="s">
        <v>387</v>
      </c>
      <c r="Q6200" s="27">
        <f>O6200/'Transportation Calcs'!$B$39</f>
        <v>6.3431132931263828E-4</v>
      </c>
      <c r="T6200" t="s">
        <v>1205</v>
      </c>
    </row>
    <row r="6201" spans="1:20" hidden="1" x14ac:dyDescent="0.45">
      <c r="C6201" s="29" t="s">
        <v>3074</v>
      </c>
      <c r="D6201" s="29" t="s">
        <v>55</v>
      </c>
      <c r="F6201" t="s">
        <v>1203</v>
      </c>
      <c r="G6201" t="s">
        <v>1204</v>
      </c>
      <c r="H6201" t="s">
        <v>1186</v>
      </c>
      <c r="I6201" t="s">
        <v>225</v>
      </c>
      <c r="J6201" t="s">
        <v>1208</v>
      </c>
      <c r="K6201" t="s">
        <v>1213</v>
      </c>
      <c r="M6201" t="s">
        <v>228</v>
      </c>
      <c r="N6201" t="s">
        <v>400</v>
      </c>
      <c r="O6201">
        <v>3</v>
      </c>
      <c r="P6201" t="s">
        <v>385</v>
      </c>
      <c r="Q6201" s="27">
        <f>O6201/('Transportation Calcs'!$B$39*1000)</f>
        <v>7.127093587782452E-8</v>
      </c>
      <c r="T6201" t="s">
        <v>1205</v>
      </c>
    </row>
    <row r="6202" spans="1:20" hidden="1" x14ac:dyDescent="0.45">
      <c r="B6202" s="29" t="s">
        <v>43</v>
      </c>
      <c r="C6202" s="29" t="s">
        <v>3074</v>
      </c>
      <c r="D6202" s="29" t="s">
        <v>55</v>
      </c>
      <c r="F6202" t="s">
        <v>1203</v>
      </c>
      <c r="G6202" t="s">
        <v>1204</v>
      </c>
      <c r="H6202" t="s">
        <v>1186</v>
      </c>
      <c r="I6202" t="s">
        <v>225</v>
      </c>
      <c r="J6202" t="s">
        <v>1208</v>
      </c>
      <c r="K6202" t="s">
        <v>1213</v>
      </c>
      <c r="M6202" t="s">
        <v>228</v>
      </c>
      <c r="N6202" t="s">
        <v>28</v>
      </c>
      <c r="O6202">
        <v>12.6</v>
      </c>
      <c r="P6202" t="s">
        <v>387</v>
      </c>
      <c r="Q6202" s="27">
        <f>O6202/'Transportation Calcs'!$B$39</f>
        <v>2.9933793068686302E-4</v>
      </c>
      <c r="T6202" t="s">
        <v>1205</v>
      </c>
    </row>
    <row r="6203" spans="1:20" hidden="1" x14ac:dyDescent="0.45">
      <c r="C6203" s="29" t="s">
        <v>3074</v>
      </c>
      <c r="D6203" s="29" t="s">
        <v>196</v>
      </c>
      <c r="F6203" t="s">
        <v>1203</v>
      </c>
      <c r="G6203" t="s">
        <v>1204</v>
      </c>
      <c r="H6203" t="s">
        <v>1189</v>
      </c>
      <c r="I6203" t="s">
        <v>275</v>
      </c>
      <c r="J6203" t="s">
        <v>228</v>
      </c>
      <c r="K6203" t="s">
        <v>1195</v>
      </c>
      <c r="M6203" t="s">
        <v>228</v>
      </c>
      <c r="N6203" t="s">
        <v>262</v>
      </c>
      <c r="O6203">
        <v>0.02</v>
      </c>
      <c r="P6203" t="s">
        <v>1190</v>
      </c>
      <c r="Q6203" s="27">
        <f>O6203/('Transportation Calcs'!$B$64*1000)</f>
        <v>4.9695311667886112E-10</v>
      </c>
      <c r="T6203" t="s">
        <v>1198</v>
      </c>
    </row>
    <row r="6204" spans="1:20" hidden="1" x14ac:dyDescent="0.45">
      <c r="C6204" s="29" t="s">
        <v>3074</v>
      </c>
      <c r="D6204" s="29" t="s">
        <v>196</v>
      </c>
      <c r="F6204" t="s">
        <v>1203</v>
      </c>
      <c r="G6204" t="s">
        <v>1204</v>
      </c>
      <c r="H6204" t="s">
        <v>1189</v>
      </c>
      <c r="I6204" t="s">
        <v>275</v>
      </c>
      <c r="J6204" t="s">
        <v>228</v>
      </c>
      <c r="K6204" t="s">
        <v>1195</v>
      </c>
      <c r="M6204" t="s">
        <v>228</v>
      </c>
      <c r="N6204" t="s">
        <v>253</v>
      </c>
      <c r="O6204">
        <v>0.02</v>
      </c>
      <c r="P6204" t="s">
        <v>1190</v>
      </c>
      <c r="Q6204" s="27">
        <f>O6204/('Transportation Calcs'!$B$64*1000)</f>
        <v>4.9695311667886112E-10</v>
      </c>
      <c r="T6204" t="s">
        <v>1198</v>
      </c>
    </row>
    <row r="6205" spans="1:20" hidden="1" x14ac:dyDescent="0.45">
      <c r="C6205" s="29" t="s">
        <v>3074</v>
      </c>
      <c r="D6205" s="29" t="s">
        <v>196</v>
      </c>
      <c r="F6205" t="s">
        <v>1203</v>
      </c>
      <c r="G6205" t="s">
        <v>1204</v>
      </c>
      <c r="H6205" t="s">
        <v>1189</v>
      </c>
      <c r="I6205" t="s">
        <v>275</v>
      </c>
      <c r="J6205" t="s">
        <v>228</v>
      </c>
      <c r="K6205" t="s">
        <v>1195</v>
      </c>
      <c r="M6205" t="s">
        <v>228</v>
      </c>
      <c r="N6205" t="s">
        <v>253</v>
      </c>
      <c r="O6205">
        <v>0.02</v>
      </c>
      <c r="P6205" t="s">
        <v>1190</v>
      </c>
      <c r="Q6205" s="27">
        <f>O6205/('Transportation Calcs'!$B$64*1000)</f>
        <v>4.9695311667886112E-10</v>
      </c>
      <c r="T6205" t="s">
        <v>1198</v>
      </c>
    </row>
    <row r="6206" spans="1:20" hidden="1" x14ac:dyDescent="0.45">
      <c r="C6206" s="29" t="s">
        <v>3074</v>
      </c>
      <c r="D6206" s="29" t="s">
        <v>196</v>
      </c>
      <c r="F6206" t="s">
        <v>1203</v>
      </c>
      <c r="G6206" t="s">
        <v>1204</v>
      </c>
      <c r="H6206" t="s">
        <v>1189</v>
      </c>
      <c r="I6206" t="s">
        <v>275</v>
      </c>
      <c r="J6206" t="s">
        <v>228</v>
      </c>
      <c r="K6206" t="s">
        <v>1195</v>
      </c>
      <c r="M6206" t="s">
        <v>228</v>
      </c>
      <c r="N6206" t="s">
        <v>262</v>
      </c>
      <c r="O6206">
        <v>0.02</v>
      </c>
      <c r="P6206" t="s">
        <v>1190</v>
      </c>
      <c r="Q6206" s="27">
        <f>O6206/('Transportation Calcs'!$B$64*1000)</f>
        <v>4.9695311667886112E-10</v>
      </c>
      <c r="T6206" t="s">
        <v>1198</v>
      </c>
    </row>
    <row r="6207" spans="1:20" hidden="1" x14ac:dyDescent="0.45">
      <c r="C6207" s="29" t="s">
        <v>3074</v>
      </c>
      <c r="D6207" s="29" t="s">
        <v>196</v>
      </c>
      <c r="F6207" t="s">
        <v>1203</v>
      </c>
      <c r="G6207" t="s">
        <v>1204</v>
      </c>
      <c r="H6207" t="s">
        <v>1189</v>
      </c>
      <c r="I6207" t="s">
        <v>275</v>
      </c>
      <c r="J6207" t="s">
        <v>228</v>
      </c>
      <c r="K6207" t="s">
        <v>1195</v>
      </c>
      <c r="M6207" t="s">
        <v>228</v>
      </c>
      <c r="N6207" t="s">
        <v>262</v>
      </c>
      <c r="O6207">
        <v>0.02</v>
      </c>
      <c r="P6207" t="s">
        <v>1190</v>
      </c>
      <c r="Q6207" s="27">
        <f>O6207/('Transportation Calcs'!$B$64*1000)</f>
        <v>4.9695311667886112E-10</v>
      </c>
      <c r="T6207" t="s">
        <v>1198</v>
      </c>
    </row>
    <row r="6208" spans="1:20" hidden="1" x14ac:dyDescent="0.45">
      <c r="B6208" s="29" t="s">
        <v>24</v>
      </c>
      <c r="C6208" s="29" t="s">
        <v>3074</v>
      </c>
      <c r="D6208" s="29" t="s">
        <v>196</v>
      </c>
      <c r="F6208" t="s">
        <v>1203</v>
      </c>
      <c r="G6208" t="s">
        <v>1204</v>
      </c>
      <c r="H6208" t="s">
        <v>1189</v>
      </c>
      <c r="I6208" t="s">
        <v>275</v>
      </c>
      <c r="J6208" t="s">
        <v>228</v>
      </c>
      <c r="K6208" t="s">
        <v>1195</v>
      </c>
      <c r="M6208" t="s">
        <v>228</v>
      </c>
      <c r="N6208" t="s">
        <v>261</v>
      </c>
      <c r="O6208">
        <v>2.7</v>
      </c>
      <c r="P6208" t="s">
        <v>518</v>
      </c>
      <c r="Q6208" s="27">
        <f>O6208/'Transportation Calcs'!$B$64</f>
        <v>6.7088670751646248E-5</v>
      </c>
      <c r="T6208" t="s">
        <v>1206</v>
      </c>
    </row>
    <row r="6209" spans="2:20" hidden="1" x14ac:dyDescent="0.45">
      <c r="B6209" s="29" t="s">
        <v>26</v>
      </c>
      <c r="C6209" s="29" t="s">
        <v>3074</v>
      </c>
      <c r="D6209" s="29" t="s">
        <v>196</v>
      </c>
      <c r="F6209" t="s">
        <v>1203</v>
      </c>
      <c r="G6209" t="s">
        <v>1204</v>
      </c>
      <c r="H6209" t="s">
        <v>1189</v>
      </c>
      <c r="I6209" t="s">
        <v>275</v>
      </c>
      <c r="J6209" t="s">
        <v>228</v>
      </c>
      <c r="K6209" t="s">
        <v>1195</v>
      </c>
      <c r="M6209" t="s">
        <v>228</v>
      </c>
      <c r="N6209" t="s">
        <v>26</v>
      </c>
      <c r="O6209">
        <v>79.3</v>
      </c>
      <c r="P6209" t="s">
        <v>518</v>
      </c>
      <c r="Q6209" s="27">
        <f>O6209/'Transportation Calcs'!$B$64</f>
        <v>1.9704191076316841E-3</v>
      </c>
      <c r="T6209" t="s">
        <v>1214</v>
      </c>
    </row>
    <row r="6210" spans="2:20" hidden="1" x14ac:dyDescent="0.45">
      <c r="B6210" s="29" t="s">
        <v>25</v>
      </c>
      <c r="C6210" s="29" t="s">
        <v>3074</v>
      </c>
      <c r="D6210" s="29" t="s">
        <v>196</v>
      </c>
      <c r="F6210" t="s">
        <v>1203</v>
      </c>
      <c r="G6210" t="s">
        <v>1204</v>
      </c>
      <c r="H6210" t="s">
        <v>1189</v>
      </c>
      <c r="I6210" t="s">
        <v>275</v>
      </c>
      <c r="J6210" t="s">
        <v>228</v>
      </c>
      <c r="K6210" t="s">
        <v>1195</v>
      </c>
      <c r="M6210" t="s">
        <v>228</v>
      </c>
      <c r="N6210" t="s">
        <v>25</v>
      </c>
      <c r="O6210">
        <v>7.4</v>
      </c>
      <c r="P6210" t="s">
        <v>518</v>
      </c>
      <c r="Q6210" s="27">
        <f>O6210/'Transportation Calcs'!$B$64</f>
        <v>1.8387265317117862E-4</v>
      </c>
      <c r="T6210" t="s">
        <v>1202</v>
      </c>
    </row>
    <row r="6211" spans="2:20" hidden="1" x14ac:dyDescent="0.45">
      <c r="B6211" s="29" t="s">
        <v>29</v>
      </c>
      <c r="C6211" s="29" t="s">
        <v>3074</v>
      </c>
      <c r="D6211" s="29" t="s">
        <v>196</v>
      </c>
      <c r="F6211" t="s">
        <v>1203</v>
      </c>
      <c r="G6211" t="s">
        <v>1204</v>
      </c>
      <c r="H6211" t="s">
        <v>1189</v>
      </c>
      <c r="I6211" t="s">
        <v>275</v>
      </c>
      <c r="J6211" t="s">
        <v>228</v>
      </c>
      <c r="K6211" t="s">
        <v>1195</v>
      </c>
      <c r="M6211" t="s">
        <v>228</v>
      </c>
      <c r="N6211" t="s">
        <v>29</v>
      </c>
      <c r="O6211">
        <v>20</v>
      </c>
      <c r="P6211" t="s">
        <v>518</v>
      </c>
      <c r="Q6211" s="27">
        <f>O6211/'Transportation Calcs'!$B$64</f>
        <v>4.9695311667886108E-4</v>
      </c>
      <c r="T6211" t="s">
        <v>1201</v>
      </c>
    </row>
    <row r="6212" spans="2:20" hidden="1" x14ac:dyDescent="0.45">
      <c r="C6212" s="29" t="s">
        <v>3074</v>
      </c>
      <c r="D6212" s="29" t="s">
        <v>196</v>
      </c>
      <c r="F6212" t="s">
        <v>1203</v>
      </c>
      <c r="G6212" t="s">
        <v>1204</v>
      </c>
      <c r="H6212" t="s">
        <v>1189</v>
      </c>
      <c r="I6212" t="s">
        <v>275</v>
      </c>
      <c r="J6212" t="s">
        <v>228</v>
      </c>
      <c r="K6212" t="s">
        <v>1195</v>
      </c>
      <c r="M6212" t="s">
        <v>228</v>
      </c>
      <c r="N6212" t="s">
        <v>236</v>
      </c>
      <c r="O6212">
        <v>6.2</v>
      </c>
      <c r="P6212" t="s">
        <v>518</v>
      </c>
      <c r="Q6212" s="27">
        <f>O6212/'Transportation Calcs'!$B$64</f>
        <v>1.5405546617044695E-4</v>
      </c>
      <c r="T6212" t="s">
        <v>1200</v>
      </c>
    </row>
    <row r="6213" spans="2:20" hidden="1" x14ac:dyDescent="0.45">
      <c r="C6213" s="29" t="s">
        <v>3074</v>
      </c>
      <c r="D6213" s="29" t="s">
        <v>196</v>
      </c>
      <c r="F6213" t="s">
        <v>1203</v>
      </c>
      <c r="G6213" t="s">
        <v>1204</v>
      </c>
      <c r="H6213" t="s">
        <v>1189</v>
      </c>
      <c r="I6213" t="s">
        <v>275</v>
      </c>
      <c r="J6213" t="s">
        <v>228</v>
      </c>
      <c r="K6213" t="s">
        <v>1195</v>
      </c>
      <c r="M6213" t="s">
        <v>228</v>
      </c>
      <c r="N6213" t="s">
        <v>246</v>
      </c>
      <c r="O6213">
        <v>0.47</v>
      </c>
      <c r="P6213" t="s">
        <v>1363</v>
      </c>
      <c r="Q6213"/>
      <c r="T6213" t="s">
        <v>1197</v>
      </c>
    </row>
    <row r="6214" spans="2:20" hidden="1" x14ac:dyDescent="0.45">
      <c r="C6214" s="29" t="s">
        <v>3074</v>
      </c>
      <c r="D6214" s="29" t="s">
        <v>196</v>
      </c>
      <c r="F6214" t="s">
        <v>1203</v>
      </c>
      <c r="G6214" t="s">
        <v>1204</v>
      </c>
      <c r="H6214" t="s">
        <v>1189</v>
      </c>
      <c r="I6214" t="s">
        <v>275</v>
      </c>
      <c r="J6214" t="s">
        <v>228</v>
      </c>
      <c r="K6214" t="s">
        <v>1195</v>
      </c>
      <c r="M6214" t="s">
        <v>228</v>
      </c>
      <c r="N6214" t="s">
        <v>291</v>
      </c>
      <c r="O6214">
        <v>0.56999999999999995</v>
      </c>
      <c r="P6214" t="s">
        <v>1196</v>
      </c>
      <c r="Q6214"/>
      <c r="T6214" t="s">
        <v>1197</v>
      </c>
    </row>
    <row r="6215" spans="2:20" hidden="1" x14ac:dyDescent="0.45">
      <c r="C6215" s="29" t="s">
        <v>3074</v>
      </c>
      <c r="D6215" s="29" t="s">
        <v>196</v>
      </c>
      <c r="F6215" t="s">
        <v>1203</v>
      </c>
      <c r="G6215" t="s">
        <v>1204</v>
      </c>
      <c r="H6215" t="s">
        <v>1189</v>
      </c>
      <c r="I6215" t="s">
        <v>275</v>
      </c>
      <c r="J6215" t="s">
        <v>228</v>
      </c>
      <c r="K6215" t="s">
        <v>1195</v>
      </c>
      <c r="M6215" t="s">
        <v>228</v>
      </c>
      <c r="N6215" t="s">
        <v>233</v>
      </c>
      <c r="O6215">
        <v>0.05</v>
      </c>
      <c r="P6215" t="s">
        <v>1190</v>
      </c>
      <c r="Q6215" s="27">
        <f>O6215/('Transportation Calcs'!$B$64*1000)</f>
        <v>1.242382791697153E-9</v>
      </c>
      <c r="T6215" t="s">
        <v>1198</v>
      </c>
    </row>
    <row r="6216" spans="2:20" hidden="1" x14ac:dyDescent="0.45">
      <c r="C6216" s="29" t="s">
        <v>3074</v>
      </c>
      <c r="D6216" s="29" t="s">
        <v>196</v>
      </c>
      <c r="F6216" t="s">
        <v>1203</v>
      </c>
      <c r="G6216" t="s">
        <v>1204</v>
      </c>
      <c r="H6216" t="s">
        <v>1189</v>
      </c>
      <c r="I6216" t="s">
        <v>275</v>
      </c>
      <c r="J6216" t="s">
        <v>228</v>
      </c>
      <c r="K6216" t="s">
        <v>1195</v>
      </c>
      <c r="M6216" t="s">
        <v>228</v>
      </c>
      <c r="N6216" t="s">
        <v>233</v>
      </c>
      <c r="O6216">
        <v>0.05</v>
      </c>
      <c r="P6216" t="s">
        <v>1190</v>
      </c>
      <c r="Q6216" s="27">
        <f>O6216/('Transportation Calcs'!$B$64*1000)</f>
        <v>1.242382791697153E-9</v>
      </c>
      <c r="T6216" t="s">
        <v>1198</v>
      </c>
    </row>
    <row r="6217" spans="2:20" hidden="1" x14ac:dyDescent="0.45">
      <c r="C6217" s="29" t="s">
        <v>3074</v>
      </c>
      <c r="D6217" s="29" t="s">
        <v>196</v>
      </c>
      <c r="F6217" t="s">
        <v>1203</v>
      </c>
      <c r="G6217" t="s">
        <v>1204</v>
      </c>
      <c r="H6217" t="s">
        <v>1189</v>
      </c>
      <c r="I6217" t="s">
        <v>275</v>
      </c>
      <c r="J6217" t="s">
        <v>228</v>
      </c>
      <c r="K6217" t="s">
        <v>1195</v>
      </c>
      <c r="M6217" t="s">
        <v>228</v>
      </c>
      <c r="N6217" t="s">
        <v>265</v>
      </c>
      <c r="O6217">
        <v>0.2</v>
      </c>
      <c r="P6217" t="s">
        <v>1190</v>
      </c>
      <c r="Q6217" s="27">
        <f>O6217/('Transportation Calcs'!$B$64*1000)</f>
        <v>4.9695311667886118E-9</v>
      </c>
      <c r="T6217" t="s">
        <v>1198</v>
      </c>
    </row>
    <row r="6218" spans="2:20" hidden="1" x14ac:dyDescent="0.45">
      <c r="C6218" s="29" t="s">
        <v>3074</v>
      </c>
      <c r="D6218" s="29" t="s">
        <v>196</v>
      </c>
      <c r="F6218" t="s">
        <v>1203</v>
      </c>
      <c r="G6218" t="s">
        <v>1204</v>
      </c>
      <c r="H6218" t="s">
        <v>1189</v>
      </c>
      <c r="I6218" t="s">
        <v>275</v>
      </c>
      <c r="J6218" t="s">
        <v>228</v>
      </c>
      <c r="K6218" t="s">
        <v>1195</v>
      </c>
      <c r="M6218" t="s">
        <v>228</v>
      </c>
      <c r="N6218" t="s">
        <v>303</v>
      </c>
      <c r="O6218">
        <v>0.04</v>
      </c>
      <c r="P6218" t="s">
        <v>1190</v>
      </c>
      <c r="Q6218" s="27">
        <f>O6218/('Transportation Calcs'!$B$64*1000)</f>
        <v>9.9390623335772224E-10</v>
      </c>
      <c r="T6218" t="s">
        <v>1198</v>
      </c>
    </row>
    <row r="6219" spans="2:20" hidden="1" x14ac:dyDescent="0.45">
      <c r="C6219" s="29" t="s">
        <v>3074</v>
      </c>
      <c r="D6219" s="29" t="s">
        <v>196</v>
      </c>
      <c r="F6219" t="s">
        <v>1203</v>
      </c>
      <c r="G6219" t="s">
        <v>1204</v>
      </c>
      <c r="H6219" t="s">
        <v>1189</v>
      </c>
      <c r="I6219" t="s">
        <v>275</v>
      </c>
      <c r="J6219" t="s">
        <v>228</v>
      </c>
      <c r="K6219" t="s">
        <v>1195</v>
      </c>
      <c r="M6219" t="s">
        <v>228</v>
      </c>
      <c r="N6219" t="s">
        <v>265</v>
      </c>
      <c r="O6219">
        <v>0.2</v>
      </c>
      <c r="P6219" t="s">
        <v>1190</v>
      </c>
      <c r="Q6219" s="27">
        <f>O6219/('Transportation Calcs'!$B$64*1000)</f>
        <v>4.9695311667886118E-9</v>
      </c>
      <c r="T6219" t="s">
        <v>1198</v>
      </c>
    </row>
    <row r="6220" spans="2:20" hidden="1" x14ac:dyDescent="0.45">
      <c r="C6220" s="29" t="s">
        <v>3074</v>
      </c>
      <c r="D6220" s="29" t="s">
        <v>196</v>
      </c>
      <c r="F6220" t="s">
        <v>1203</v>
      </c>
      <c r="G6220" t="s">
        <v>1204</v>
      </c>
      <c r="H6220" t="s">
        <v>1189</v>
      </c>
      <c r="I6220" t="s">
        <v>275</v>
      </c>
      <c r="J6220" t="s">
        <v>228</v>
      </c>
      <c r="K6220" t="s">
        <v>1195</v>
      </c>
      <c r="M6220" t="s">
        <v>228</v>
      </c>
      <c r="N6220" t="s">
        <v>303</v>
      </c>
      <c r="O6220">
        <v>0.04</v>
      </c>
      <c r="P6220" t="s">
        <v>1190</v>
      </c>
      <c r="Q6220" s="27">
        <f>O6220/('Transportation Calcs'!$B$64*1000)</f>
        <v>9.9390623335772224E-10</v>
      </c>
      <c r="T6220" t="s">
        <v>1198</v>
      </c>
    </row>
    <row r="6221" spans="2:20" hidden="1" x14ac:dyDescent="0.45">
      <c r="C6221" s="29" t="s">
        <v>60</v>
      </c>
      <c r="D6221" s="29" t="s">
        <v>51</v>
      </c>
      <c r="F6221" t="s">
        <v>1215</v>
      </c>
      <c r="G6221" t="s">
        <v>1216</v>
      </c>
      <c r="H6221" t="s">
        <v>1217</v>
      </c>
      <c r="I6221" t="s">
        <v>225</v>
      </c>
      <c r="J6221" t="s">
        <v>1218</v>
      </c>
      <c r="K6221" t="s">
        <v>1219</v>
      </c>
      <c r="M6221" t="s">
        <v>228</v>
      </c>
      <c r="N6221" t="s">
        <v>242</v>
      </c>
      <c r="O6221">
        <v>23</v>
      </c>
      <c r="P6221" t="s">
        <v>234</v>
      </c>
      <c r="Q6221"/>
      <c r="R6221">
        <v>1</v>
      </c>
      <c r="S6221">
        <v>100</v>
      </c>
      <c r="T6221" t="s">
        <v>1272</v>
      </c>
    </row>
    <row r="6222" spans="2:20" hidden="1" x14ac:dyDescent="0.45">
      <c r="B6222" s="29" t="s">
        <v>27</v>
      </c>
      <c r="C6222" s="29" t="s">
        <v>60</v>
      </c>
      <c r="D6222" s="29" t="s">
        <v>45</v>
      </c>
      <c r="F6222" t="s">
        <v>1215</v>
      </c>
      <c r="G6222" t="s">
        <v>1216</v>
      </c>
      <c r="H6222" t="s">
        <v>1221</v>
      </c>
      <c r="I6222" t="s">
        <v>225</v>
      </c>
      <c r="J6222" t="s">
        <v>1222</v>
      </c>
      <c r="K6222" t="s">
        <v>1223</v>
      </c>
      <c r="M6222" t="s">
        <v>228</v>
      </c>
      <c r="N6222" t="s">
        <v>27</v>
      </c>
      <c r="O6222">
        <v>78</v>
      </c>
      <c r="P6222" t="s">
        <v>237</v>
      </c>
      <c r="Q6222">
        <f>O6222/'Building Calcs'!$B$2</f>
        <v>8.2294356504360004E-5</v>
      </c>
      <c r="R6222">
        <v>39</v>
      </c>
      <c r="S6222">
        <v>156</v>
      </c>
      <c r="T6222" t="s">
        <v>433</v>
      </c>
    </row>
    <row r="6223" spans="2:20" hidden="1" x14ac:dyDescent="0.45">
      <c r="C6223" s="29" t="s">
        <v>60</v>
      </c>
      <c r="D6223" s="29" t="s">
        <v>51</v>
      </c>
      <c r="F6223" t="s">
        <v>1215</v>
      </c>
      <c r="G6223" t="s">
        <v>1216</v>
      </c>
      <c r="H6223" t="s">
        <v>1217</v>
      </c>
      <c r="I6223" t="s">
        <v>225</v>
      </c>
      <c r="J6223" t="s">
        <v>1218</v>
      </c>
      <c r="K6223" t="s">
        <v>1219</v>
      </c>
      <c r="M6223" t="s">
        <v>228</v>
      </c>
      <c r="N6223" t="s">
        <v>303</v>
      </c>
      <c r="O6223">
        <v>0.5</v>
      </c>
      <c r="P6223" t="s">
        <v>234</v>
      </c>
      <c r="Q6223"/>
      <c r="R6223">
        <v>0.25</v>
      </c>
      <c r="S6223">
        <v>1.1000000000000001</v>
      </c>
      <c r="T6223" t="s">
        <v>350</v>
      </c>
    </row>
    <row r="6224" spans="2:20" hidden="1" x14ac:dyDescent="0.45">
      <c r="C6224" s="29" t="s">
        <v>60</v>
      </c>
      <c r="D6224" s="29" t="s">
        <v>51</v>
      </c>
      <c r="F6224" t="s">
        <v>1215</v>
      </c>
      <c r="G6224" t="s">
        <v>1216</v>
      </c>
      <c r="H6224" t="s">
        <v>1217</v>
      </c>
      <c r="I6224" t="s">
        <v>225</v>
      </c>
      <c r="J6224" t="s">
        <v>1218</v>
      </c>
      <c r="K6224" t="s">
        <v>1219</v>
      </c>
      <c r="M6224" t="s">
        <v>228</v>
      </c>
      <c r="N6224" t="s">
        <v>303</v>
      </c>
      <c r="O6224">
        <v>0.5</v>
      </c>
      <c r="P6224" t="s">
        <v>234</v>
      </c>
      <c r="Q6224"/>
      <c r="R6224">
        <v>0.25</v>
      </c>
      <c r="S6224">
        <v>1.1000000000000001</v>
      </c>
      <c r="T6224" t="s">
        <v>350</v>
      </c>
    </row>
    <row r="6225" spans="2:20" hidden="1" x14ac:dyDescent="0.45">
      <c r="C6225" s="29" t="s">
        <v>60</v>
      </c>
      <c r="D6225" s="29" t="s">
        <v>51</v>
      </c>
      <c r="F6225" t="s">
        <v>1215</v>
      </c>
      <c r="G6225" t="s">
        <v>1216</v>
      </c>
      <c r="H6225" t="s">
        <v>1217</v>
      </c>
      <c r="I6225" t="s">
        <v>225</v>
      </c>
      <c r="J6225" t="s">
        <v>1218</v>
      </c>
      <c r="K6225" t="s">
        <v>1219</v>
      </c>
      <c r="M6225" t="s">
        <v>228</v>
      </c>
      <c r="N6225" t="s">
        <v>400</v>
      </c>
      <c r="O6225">
        <v>37</v>
      </c>
      <c r="P6225" t="s">
        <v>237</v>
      </c>
      <c r="Q6225"/>
      <c r="R6225">
        <v>18</v>
      </c>
      <c r="S6225">
        <v>74</v>
      </c>
      <c r="T6225" t="s">
        <v>1259</v>
      </c>
    </row>
    <row r="6226" spans="2:20" hidden="1" x14ac:dyDescent="0.45">
      <c r="C6226" s="29" t="s">
        <v>60</v>
      </c>
      <c r="D6226" s="29" t="s">
        <v>51</v>
      </c>
      <c r="F6226" t="s">
        <v>1215</v>
      </c>
      <c r="G6226" t="s">
        <v>1216</v>
      </c>
      <c r="H6226" t="s">
        <v>1217</v>
      </c>
      <c r="I6226" t="s">
        <v>225</v>
      </c>
      <c r="J6226" t="s">
        <v>1218</v>
      </c>
      <c r="K6226" t="s">
        <v>1219</v>
      </c>
      <c r="M6226" t="s">
        <v>228</v>
      </c>
      <c r="N6226" t="s">
        <v>279</v>
      </c>
      <c r="O6226">
        <v>2</v>
      </c>
      <c r="P6226" t="s">
        <v>234</v>
      </c>
      <c r="Q6226"/>
      <c r="R6226">
        <v>0.5</v>
      </c>
      <c r="S6226">
        <v>16</v>
      </c>
      <c r="T6226" t="s">
        <v>1228</v>
      </c>
    </row>
    <row r="6227" spans="2:20" hidden="1" x14ac:dyDescent="0.45">
      <c r="B6227" s="29" t="s">
        <v>43</v>
      </c>
      <c r="C6227" s="29" t="s">
        <v>60</v>
      </c>
      <c r="D6227" s="29" t="s">
        <v>45</v>
      </c>
      <c r="F6227" t="s">
        <v>1215</v>
      </c>
      <c r="G6227" t="s">
        <v>1216</v>
      </c>
      <c r="H6227" t="s">
        <v>1221</v>
      </c>
      <c r="I6227" t="s">
        <v>225</v>
      </c>
      <c r="J6227" t="s">
        <v>1222</v>
      </c>
      <c r="K6227" t="s">
        <v>1223</v>
      </c>
      <c r="M6227" t="s">
        <v>228</v>
      </c>
      <c r="N6227" t="s">
        <v>28</v>
      </c>
      <c r="O6227">
        <v>70</v>
      </c>
      <c r="P6227" t="s">
        <v>237</v>
      </c>
      <c r="Q6227">
        <f>O6227/'Building Calcs'!$B$2</f>
        <v>7.3853909683400004E-5</v>
      </c>
      <c r="R6227">
        <v>35</v>
      </c>
      <c r="S6227">
        <v>140</v>
      </c>
      <c r="T6227" t="s">
        <v>433</v>
      </c>
    </row>
    <row r="6228" spans="2:20" hidden="1" x14ac:dyDescent="0.45">
      <c r="C6228" s="29" t="s">
        <v>60</v>
      </c>
      <c r="D6228" s="29" t="s">
        <v>51</v>
      </c>
      <c r="F6228" t="s">
        <v>1215</v>
      </c>
      <c r="G6228" t="s">
        <v>1216</v>
      </c>
      <c r="H6228" t="s">
        <v>1217</v>
      </c>
      <c r="I6228" t="s">
        <v>225</v>
      </c>
      <c r="J6228" t="s">
        <v>1218</v>
      </c>
      <c r="K6228" t="s">
        <v>1219</v>
      </c>
      <c r="M6228" t="s">
        <v>228</v>
      </c>
      <c r="N6228" t="s">
        <v>291</v>
      </c>
      <c r="O6228">
        <v>0.06</v>
      </c>
      <c r="P6228" t="s">
        <v>257</v>
      </c>
      <c r="Q6228"/>
      <c r="R6228">
        <v>6.0000000000000001E-3</v>
      </c>
      <c r="S6228">
        <v>0.6</v>
      </c>
      <c r="T6228" t="s">
        <v>376</v>
      </c>
    </row>
    <row r="6229" spans="2:20" hidden="1" x14ac:dyDescent="0.45">
      <c r="C6229" s="29" t="s">
        <v>60</v>
      </c>
      <c r="D6229" s="29" t="s">
        <v>51</v>
      </c>
      <c r="F6229" t="s">
        <v>1215</v>
      </c>
      <c r="G6229" t="s">
        <v>1216</v>
      </c>
      <c r="H6229" t="s">
        <v>1217</v>
      </c>
      <c r="I6229" t="s">
        <v>225</v>
      </c>
      <c r="J6229" t="s">
        <v>1218</v>
      </c>
      <c r="K6229" t="s">
        <v>1219</v>
      </c>
      <c r="M6229" t="s">
        <v>228</v>
      </c>
      <c r="N6229" t="s">
        <v>253</v>
      </c>
      <c r="O6229">
        <v>13</v>
      </c>
      <c r="P6229" t="s">
        <v>234</v>
      </c>
      <c r="Q6229"/>
      <c r="R6229">
        <v>0.5</v>
      </c>
      <c r="S6229">
        <v>87</v>
      </c>
      <c r="T6229" t="s">
        <v>1228</v>
      </c>
    </row>
    <row r="6230" spans="2:20" hidden="1" x14ac:dyDescent="0.45">
      <c r="C6230" s="29" t="s">
        <v>60</v>
      </c>
      <c r="D6230" s="29" t="s">
        <v>51</v>
      </c>
      <c r="F6230" t="s">
        <v>1215</v>
      </c>
      <c r="G6230" t="s">
        <v>1216</v>
      </c>
      <c r="H6230" t="s">
        <v>1225</v>
      </c>
      <c r="I6230" t="s">
        <v>225</v>
      </c>
      <c r="J6230" t="s">
        <v>1226</v>
      </c>
      <c r="K6230" t="s">
        <v>1219</v>
      </c>
      <c r="M6230" t="s">
        <v>228</v>
      </c>
      <c r="N6230" t="s">
        <v>303</v>
      </c>
      <c r="O6230">
        <v>0.5</v>
      </c>
      <c r="P6230" t="s">
        <v>234</v>
      </c>
      <c r="Q6230"/>
      <c r="R6230">
        <v>0.25</v>
      </c>
      <c r="S6230">
        <v>1.1000000000000001</v>
      </c>
      <c r="T6230" t="s">
        <v>350</v>
      </c>
    </row>
    <row r="6231" spans="2:20" hidden="1" x14ac:dyDescent="0.45">
      <c r="C6231" s="29" t="s">
        <v>60</v>
      </c>
      <c r="D6231" s="29" t="s">
        <v>45</v>
      </c>
      <c r="F6231" t="s">
        <v>1215</v>
      </c>
      <c r="G6231" t="s">
        <v>1216</v>
      </c>
      <c r="H6231" t="s">
        <v>1221</v>
      </c>
      <c r="I6231" t="s">
        <v>225</v>
      </c>
      <c r="J6231" t="s">
        <v>1222</v>
      </c>
      <c r="K6231" t="s">
        <v>1223</v>
      </c>
      <c r="M6231" t="s">
        <v>228</v>
      </c>
      <c r="N6231" t="s">
        <v>264</v>
      </c>
      <c r="O6231">
        <v>7.9000000000000001E-2</v>
      </c>
      <c r="P6231" t="s">
        <v>234</v>
      </c>
      <c r="Q6231"/>
      <c r="R6231">
        <v>8.0000000000000002E-3</v>
      </c>
      <c r="S6231">
        <v>0.8</v>
      </c>
      <c r="T6231" t="s">
        <v>1224</v>
      </c>
    </row>
    <row r="6232" spans="2:20" hidden="1" x14ac:dyDescent="0.45">
      <c r="C6232" s="29" t="s">
        <v>60</v>
      </c>
      <c r="D6232" s="29" t="s">
        <v>45</v>
      </c>
      <c r="F6232" t="s">
        <v>1215</v>
      </c>
      <c r="G6232" t="s">
        <v>1216</v>
      </c>
      <c r="H6232" t="s">
        <v>1234</v>
      </c>
      <c r="I6232" t="s">
        <v>225</v>
      </c>
      <c r="J6232" t="s">
        <v>1235</v>
      </c>
      <c r="K6232" t="s">
        <v>1223</v>
      </c>
      <c r="M6232" t="s">
        <v>228</v>
      </c>
      <c r="N6232" t="s">
        <v>233</v>
      </c>
      <c r="O6232">
        <v>4</v>
      </c>
      <c r="P6232" t="s">
        <v>234</v>
      </c>
      <c r="Q6232"/>
      <c r="R6232">
        <v>0.5</v>
      </c>
      <c r="S6232">
        <v>5</v>
      </c>
      <c r="T6232" t="s">
        <v>377</v>
      </c>
    </row>
    <row r="6233" spans="2:20" hidden="1" x14ac:dyDescent="0.45">
      <c r="C6233" s="29" t="s">
        <v>60</v>
      </c>
      <c r="D6233" s="29" t="s">
        <v>51</v>
      </c>
      <c r="F6233" t="s">
        <v>1215</v>
      </c>
      <c r="G6233" t="s">
        <v>1216</v>
      </c>
      <c r="H6233" t="s">
        <v>1225</v>
      </c>
      <c r="I6233" t="s">
        <v>225</v>
      </c>
      <c r="J6233" t="s">
        <v>1226</v>
      </c>
      <c r="K6233" t="s">
        <v>1219</v>
      </c>
      <c r="M6233" t="s">
        <v>228</v>
      </c>
      <c r="N6233" t="s">
        <v>246</v>
      </c>
      <c r="O6233">
        <v>100</v>
      </c>
      <c r="P6233" t="s">
        <v>247</v>
      </c>
      <c r="Q6233"/>
      <c r="R6233">
        <v>30</v>
      </c>
      <c r="S6233">
        <v>500</v>
      </c>
      <c r="T6233" t="s">
        <v>376</v>
      </c>
    </row>
    <row r="6234" spans="2:20" hidden="1" x14ac:dyDescent="0.45">
      <c r="C6234" s="29" t="s">
        <v>60</v>
      </c>
      <c r="D6234" s="29" t="s">
        <v>51</v>
      </c>
      <c r="F6234" t="s">
        <v>1215</v>
      </c>
      <c r="G6234" t="s">
        <v>1216</v>
      </c>
      <c r="H6234" t="s">
        <v>1225</v>
      </c>
      <c r="I6234" t="s">
        <v>225</v>
      </c>
      <c r="J6234" t="s">
        <v>1226</v>
      </c>
      <c r="K6234" t="s">
        <v>1219</v>
      </c>
      <c r="M6234" t="s">
        <v>228</v>
      </c>
      <c r="N6234" t="s">
        <v>249</v>
      </c>
      <c r="O6234">
        <v>16</v>
      </c>
      <c r="P6234" t="s">
        <v>234</v>
      </c>
      <c r="Q6234"/>
      <c r="R6234">
        <v>8</v>
      </c>
      <c r="S6234">
        <v>32</v>
      </c>
      <c r="T6234" t="s">
        <v>348</v>
      </c>
    </row>
    <row r="6235" spans="2:20" hidden="1" x14ac:dyDescent="0.45">
      <c r="C6235" s="29" t="s">
        <v>60</v>
      </c>
      <c r="D6235" s="29" t="s">
        <v>51</v>
      </c>
      <c r="F6235" t="s">
        <v>1215</v>
      </c>
      <c r="G6235" t="s">
        <v>1216</v>
      </c>
      <c r="H6235" t="s">
        <v>1225</v>
      </c>
      <c r="I6235" t="s">
        <v>225</v>
      </c>
      <c r="J6235" t="s">
        <v>1226</v>
      </c>
      <c r="K6235" t="s">
        <v>1219</v>
      </c>
      <c r="M6235" t="s">
        <v>228</v>
      </c>
      <c r="N6235" t="s">
        <v>262</v>
      </c>
      <c r="O6235">
        <v>0.56000000000000005</v>
      </c>
      <c r="P6235" t="s">
        <v>234</v>
      </c>
      <c r="Q6235"/>
      <c r="R6235">
        <v>0.2</v>
      </c>
      <c r="S6235">
        <v>1</v>
      </c>
      <c r="T6235" t="s">
        <v>433</v>
      </c>
    </row>
    <row r="6236" spans="2:20" hidden="1" x14ac:dyDescent="0.45">
      <c r="C6236" s="29" t="s">
        <v>60</v>
      </c>
      <c r="D6236" s="29" t="s">
        <v>51</v>
      </c>
      <c r="F6236" t="s">
        <v>1215</v>
      </c>
      <c r="G6236" t="s">
        <v>1216</v>
      </c>
      <c r="H6236" t="s">
        <v>1225</v>
      </c>
      <c r="I6236" t="s">
        <v>225</v>
      </c>
      <c r="J6236" t="s">
        <v>1226</v>
      </c>
      <c r="K6236" t="s">
        <v>1219</v>
      </c>
      <c r="M6236" t="s">
        <v>228</v>
      </c>
      <c r="N6236" t="s">
        <v>264</v>
      </c>
      <c r="O6236">
        <v>10</v>
      </c>
      <c r="P6236" t="s">
        <v>234</v>
      </c>
      <c r="Q6236"/>
      <c r="R6236">
        <v>5</v>
      </c>
      <c r="S6236">
        <v>20</v>
      </c>
      <c r="T6236" t="s">
        <v>348</v>
      </c>
    </row>
    <row r="6237" spans="2:20" hidden="1" x14ac:dyDescent="0.45">
      <c r="C6237" s="29" t="s">
        <v>60</v>
      </c>
      <c r="D6237" s="29" t="s">
        <v>51</v>
      </c>
      <c r="F6237" t="s">
        <v>1215</v>
      </c>
      <c r="G6237" t="s">
        <v>1216</v>
      </c>
      <c r="H6237" t="s">
        <v>1225</v>
      </c>
      <c r="I6237" t="s">
        <v>225</v>
      </c>
      <c r="J6237" t="s">
        <v>1226</v>
      </c>
      <c r="K6237" t="s">
        <v>1219</v>
      </c>
      <c r="M6237" t="s">
        <v>228</v>
      </c>
      <c r="N6237" t="s">
        <v>249</v>
      </c>
      <c r="O6237">
        <v>16</v>
      </c>
      <c r="P6237" t="s">
        <v>234</v>
      </c>
      <c r="Q6237"/>
      <c r="R6237">
        <v>8</v>
      </c>
      <c r="S6237">
        <v>32</v>
      </c>
      <c r="T6237" t="s">
        <v>348</v>
      </c>
    </row>
    <row r="6238" spans="2:20" hidden="1" x14ac:dyDescent="0.45">
      <c r="C6238" s="29" t="s">
        <v>60</v>
      </c>
      <c r="D6238" s="29" t="s">
        <v>51</v>
      </c>
      <c r="F6238" t="s">
        <v>1215</v>
      </c>
      <c r="G6238" t="s">
        <v>1216</v>
      </c>
      <c r="H6238" t="s">
        <v>1225</v>
      </c>
      <c r="I6238" t="s">
        <v>225</v>
      </c>
      <c r="J6238" t="s">
        <v>1226</v>
      </c>
      <c r="K6238" t="s">
        <v>1219</v>
      </c>
      <c r="M6238" t="s">
        <v>228</v>
      </c>
      <c r="N6238" t="s">
        <v>358</v>
      </c>
      <c r="O6238">
        <v>5</v>
      </c>
      <c r="P6238" t="s">
        <v>234</v>
      </c>
      <c r="Q6238"/>
      <c r="R6238">
        <v>2</v>
      </c>
      <c r="S6238">
        <v>10</v>
      </c>
      <c r="T6238" t="s">
        <v>348</v>
      </c>
    </row>
    <row r="6239" spans="2:20" hidden="1" x14ac:dyDescent="0.45">
      <c r="C6239" s="29" t="s">
        <v>60</v>
      </c>
      <c r="D6239" s="29" t="s">
        <v>51</v>
      </c>
      <c r="F6239" t="s">
        <v>1215</v>
      </c>
      <c r="G6239" t="s">
        <v>1216</v>
      </c>
      <c r="H6239" t="s">
        <v>1225</v>
      </c>
      <c r="I6239" t="s">
        <v>225</v>
      </c>
      <c r="J6239" t="s">
        <v>1226</v>
      </c>
      <c r="K6239" t="s">
        <v>1219</v>
      </c>
      <c r="M6239" t="s">
        <v>228</v>
      </c>
      <c r="N6239" t="s">
        <v>259</v>
      </c>
      <c r="O6239">
        <v>5</v>
      </c>
      <c r="P6239" t="s">
        <v>257</v>
      </c>
      <c r="Q6239"/>
      <c r="R6239">
        <v>0.1</v>
      </c>
      <c r="S6239">
        <v>30</v>
      </c>
      <c r="T6239" t="s">
        <v>373</v>
      </c>
    </row>
    <row r="6240" spans="2:20" hidden="1" x14ac:dyDescent="0.45">
      <c r="C6240" s="29" t="s">
        <v>60</v>
      </c>
      <c r="D6240" s="29" t="s">
        <v>51</v>
      </c>
      <c r="F6240" t="s">
        <v>1215</v>
      </c>
      <c r="G6240" t="s">
        <v>1216</v>
      </c>
      <c r="H6240" t="s">
        <v>1217</v>
      </c>
      <c r="I6240" t="s">
        <v>225</v>
      </c>
      <c r="J6240" t="s">
        <v>1218</v>
      </c>
      <c r="K6240" t="s">
        <v>1219</v>
      </c>
      <c r="M6240" t="s">
        <v>228</v>
      </c>
      <c r="N6240" t="s">
        <v>265</v>
      </c>
      <c r="O6240">
        <v>6</v>
      </c>
      <c r="P6240" t="s">
        <v>234</v>
      </c>
      <c r="Q6240"/>
      <c r="R6240">
        <v>4</v>
      </c>
      <c r="S6240">
        <v>89</v>
      </c>
      <c r="T6240" t="s">
        <v>1220</v>
      </c>
    </row>
    <row r="6241" spans="2:20" hidden="1" x14ac:dyDescent="0.45">
      <c r="C6241" s="29" t="s">
        <v>60</v>
      </c>
      <c r="D6241" s="29" t="s">
        <v>51</v>
      </c>
      <c r="F6241" t="s">
        <v>1215</v>
      </c>
      <c r="G6241" t="s">
        <v>1216</v>
      </c>
      <c r="H6241" t="s">
        <v>1217</v>
      </c>
      <c r="I6241" t="s">
        <v>225</v>
      </c>
      <c r="J6241" t="s">
        <v>1218</v>
      </c>
      <c r="K6241" t="s">
        <v>1219</v>
      </c>
      <c r="M6241" t="s">
        <v>228</v>
      </c>
      <c r="N6241" t="s">
        <v>265</v>
      </c>
      <c r="O6241">
        <v>6</v>
      </c>
      <c r="P6241" t="s">
        <v>234</v>
      </c>
      <c r="Q6241"/>
      <c r="R6241">
        <v>4</v>
      </c>
      <c r="S6241">
        <v>89</v>
      </c>
      <c r="T6241" t="s">
        <v>1220</v>
      </c>
    </row>
    <row r="6242" spans="2:20" hidden="1" x14ac:dyDescent="0.45">
      <c r="C6242" s="29" t="s">
        <v>60</v>
      </c>
      <c r="D6242" s="29" t="s">
        <v>51</v>
      </c>
      <c r="F6242" t="s">
        <v>1215</v>
      </c>
      <c r="G6242" t="s">
        <v>1216</v>
      </c>
      <c r="H6242" t="s">
        <v>1225</v>
      </c>
      <c r="I6242" t="s">
        <v>225</v>
      </c>
      <c r="J6242" t="s">
        <v>1226</v>
      </c>
      <c r="K6242" t="s">
        <v>1219</v>
      </c>
      <c r="M6242" t="s">
        <v>228</v>
      </c>
      <c r="N6242" t="s">
        <v>265</v>
      </c>
      <c r="O6242">
        <v>6</v>
      </c>
      <c r="P6242" t="s">
        <v>234</v>
      </c>
      <c r="Q6242"/>
      <c r="R6242">
        <v>4</v>
      </c>
      <c r="S6242">
        <v>89</v>
      </c>
      <c r="T6242" t="s">
        <v>1220</v>
      </c>
    </row>
    <row r="6243" spans="2:20" hidden="1" x14ac:dyDescent="0.45">
      <c r="C6243" s="29" t="s">
        <v>60</v>
      </c>
      <c r="D6243" s="29" t="s">
        <v>51</v>
      </c>
      <c r="F6243" t="s">
        <v>1215</v>
      </c>
      <c r="G6243" t="s">
        <v>1216</v>
      </c>
      <c r="H6243" t="s">
        <v>1225</v>
      </c>
      <c r="I6243" t="s">
        <v>225</v>
      </c>
      <c r="J6243" t="s">
        <v>1226</v>
      </c>
      <c r="K6243" t="s">
        <v>1219</v>
      </c>
      <c r="M6243" t="s">
        <v>228</v>
      </c>
      <c r="N6243" t="s">
        <v>265</v>
      </c>
      <c r="O6243">
        <v>6</v>
      </c>
      <c r="P6243" t="s">
        <v>234</v>
      </c>
      <c r="Q6243"/>
      <c r="R6243">
        <v>4</v>
      </c>
      <c r="S6243">
        <v>89</v>
      </c>
      <c r="T6243" t="s">
        <v>1220</v>
      </c>
    </row>
    <row r="6244" spans="2:20" hidden="1" x14ac:dyDescent="0.45">
      <c r="C6244" s="29" t="s">
        <v>60</v>
      </c>
      <c r="D6244" s="29" t="s">
        <v>51</v>
      </c>
      <c r="F6244" t="s">
        <v>1215</v>
      </c>
      <c r="G6244" t="s">
        <v>1216</v>
      </c>
      <c r="H6244" t="s">
        <v>1225</v>
      </c>
      <c r="I6244" t="s">
        <v>225</v>
      </c>
      <c r="J6244" t="s">
        <v>1226</v>
      </c>
      <c r="K6244" t="s">
        <v>1219</v>
      </c>
      <c r="M6244" t="s">
        <v>228</v>
      </c>
      <c r="N6244" t="s">
        <v>242</v>
      </c>
      <c r="O6244">
        <v>23</v>
      </c>
      <c r="P6244" t="s">
        <v>234</v>
      </c>
      <c r="Q6244"/>
      <c r="R6244">
        <v>1</v>
      </c>
      <c r="S6244">
        <v>100</v>
      </c>
      <c r="T6244" t="s">
        <v>1272</v>
      </c>
    </row>
    <row r="6245" spans="2:20" hidden="1" x14ac:dyDescent="0.45">
      <c r="C6245" s="29" t="s">
        <v>60</v>
      </c>
      <c r="D6245" s="29" t="s">
        <v>51</v>
      </c>
      <c r="F6245" t="s">
        <v>1215</v>
      </c>
      <c r="G6245" t="s">
        <v>1216</v>
      </c>
      <c r="H6245" t="s">
        <v>1225</v>
      </c>
      <c r="I6245" t="s">
        <v>225</v>
      </c>
      <c r="J6245" t="s">
        <v>1226</v>
      </c>
      <c r="K6245" t="s">
        <v>1219</v>
      </c>
      <c r="M6245" t="s">
        <v>228</v>
      </c>
      <c r="N6245" t="s">
        <v>233</v>
      </c>
      <c r="O6245">
        <v>0.19</v>
      </c>
      <c r="P6245" t="s">
        <v>234</v>
      </c>
      <c r="Q6245"/>
      <c r="R6245">
        <v>0.05</v>
      </c>
      <c r="S6245">
        <v>12</v>
      </c>
      <c r="T6245" t="s">
        <v>433</v>
      </c>
    </row>
    <row r="6246" spans="2:20" hidden="1" x14ac:dyDescent="0.45">
      <c r="C6246" s="29" t="s">
        <v>60</v>
      </c>
      <c r="D6246" s="29" t="s">
        <v>45</v>
      </c>
      <c r="F6246" t="s">
        <v>1215</v>
      </c>
      <c r="G6246" t="s">
        <v>1216</v>
      </c>
      <c r="H6246" t="s">
        <v>1234</v>
      </c>
      <c r="I6246" t="s">
        <v>225</v>
      </c>
      <c r="J6246" t="s">
        <v>1235</v>
      </c>
      <c r="K6246" t="s">
        <v>1223</v>
      </c>
      <c r="M6246" t="s">
        <v>228</v>
      </c>
      <c r="N6246" t="s">
        <v>265</v>
      </c>
      <c r="O6246">
        <v>10</v>
      </c>
      <c r="P6246" t="s">
        <v>234</v>
      </c>
      <c r="Q6246"/>
      <c r="R6246">
        <v>8</v>
      </c>
      <c r="S6246">
        <v>30</v>
      </c>
      <c r="T6246" t="s">
        <v>377</v>
      </c>
    </row>
    <row r="6247" spans="2:20" hidden="1" x14ac:dyDescent="0.45">
      <c r="C6247" s="29" t="s">
        <v>60</v>
      </c>
      <c r="D6247" s="29" t="s">
        <v>45</v>
      </c>
      <c r="F6247" t="s">
        <v>1215</v>
      </c>
      <c r="G6247" t="s">
        <v>1216</v>
      </c>
      <c r="H6247" t="s">
        <v>251</v>
      </c>
      <c r="I6247" t="s">
        <v>225</v>
      </c>
      <c r="J6247" t="s">
        <v>1232</v>
      </c>
      <c r="K6247" t="s">
        <v>1223</v>
      </c>
      <c r="M6247" t="s">
        <v>228</v>
      </c>
      <c r="N6247" t="s">
        <v>240</v>
      </c>
      <c r="O6247">
        <v>200</v>
      </c>
      <c r="P6247" t="s">
        <v>234</v>
      </c>
      <c r="Q6247"/>
      <c r="R6247">
        <v>80</v>
      </c>
      <c r="S6247">
        <v>300</v>
      </c>
      <c r="T6247" t="s">
        <v>377</v>
      </c>
    </row>
    <row r="6248" spans="2:20" hidden="1" x14ac:dyDescent="0.45">
      <c r="B6248" s="29" t="s">
        <v>27</v>
      </c>
      <c r="C6248" s="29" t="s">
        <v>60</v>
      </c>
      <c r="D6248" s="29" t="s">
        <v>45</v>
      </c>
      <c r="F6248" t="s">
        <v>1215</v>
      </c>
      <c r="G6248" t="s">
        <v>1216</v>
      </c>
      <c r="H6248" t="s">
        <v>251</v>
      </c>
      <c r="I6248" t="s">
        <v>225</v>
      </c>
      <c r="J6248" t="s">
        <v>1232</v>
      </c>
      <c r="K6248" t="s">
        <v>1223</v>
      </c>
      <c r="M6248" t="s">
        <v>228</v>
      </c>
      <c r="N6248" t="s">
        <v>27</v>
      </c>
      <c r="O6248">
        <v>190</v>
      </c>
      <c r="P6248" t="s">
        <v>237</v>
      </c>
      <c r="Q6248">
        <f>O6248/'Building Calcs'!$B$2</f>
        <v>2.004606119978E-4</v>
      </c>
      <c r="R6248">
        <v>76</v>
      </c>
      <c r="S6248">
        <v>240</v>
      </c>
      <c r="T6248" t="s">
        <v>377</v>
      </c>
    </row>
    <row r="6249" spans="2:20" hidden="1" x14ac:dyDescent="0.45">
      <c r="B6249" s="29" t="s">
        <v>26</v>
      </c>
      <c r="C6249" s="29" t="s">
        <v>60</v>
      </c>
      <c r="D6249" s="29" t="s">
        <v>51</v>
      </c>
      <c r="F6249" t="s">
        <v>1215</v>
      </c>
      <c r="G6249" t="s">
        <v>1216</v>
      </c>
      <c r="H6249" t="s">
        <v>296</v>
      </c>
      <c r="I6249" t="s">
        <v>275</v>
      </c>
      <c r="J6249" t="s">
        <v>228</v>
      </c>
      <c r="K6249" t="s">
        <v>38</v>
      </c>
      <c r="M6249" t="s">
        <v>228</v>
      </c>
      <c r="N6249" t="s">
        <v>26</v>
      </c>
      <c r="O6249">
        <v>91</v>
      </c>
      <c r="P6249" t="s">
        <v>237</v>
      </c>
      <c r="Q6249">
        <f>O6249/'Building Calcs'!$B$2</f>
        <v>9.601008258842E-5</v>
      </c>
      <c r="R6249">
        <v>20</v>
      </c>
      <c r="S6249">
        <v>120</v>
      </c>
      <c r="T6249" t="s">
        <v>1229</v>
      </c>
    </row>
    <row r="6250" spans="2:20" hidden="1" x14ac:dyDescent="0.45">
      <c r="B6250" s="29" t="s">
        <v>24</v>
      </c>
      <c r="C6250" s="29" t="s">
        <v>60</v>
      </c>
      <c r="D6250" s="29" t="s">
        <v>45</v>
      </c>
      <c r="F6250" t="s">
        <v>1215</v>
      </c>
      <c r="G6250" t="s">
        <v>1216</v>
      </c>
      <c r="H6250" t="s">
        <v>251</v>
      </c>
      <c r="I6250" t="s">
        <v>225</v>
      </c>
      <c r="J6250" t="s">
        <v>1232</v>
      </c>
      <c r="K6250" t="s">
        <v>1223</v>
      </c>
      <c r="M6250" t="s">
        <v>228</v>
      </c>
      <c r="N6250" t="s">
        <v>261</v>
      </c>
      <c r="O6250">
        <v>200</v>
      </c>
      <c r="P6250" t="s">
        <v>237</v>
      </c>
      <c r="Q6250">
        <f>O6250/'Building Calcs'!$B$2</f>
        <v>2.1101117052400002E-4</v>
      </c>
      <c r="R6250">
        <v>20</v>
      </c>
      <c r="S6250">
        <v>300</v>
      </c>
      <c r="T6250" t="s">
        <v>377</v>
      </c>
    </row>
    <row r="6251" spans="2:20" hidden="1" x14ac:dyDescent="0.45">
      <c r="C6251" s="29" t="s">
        <v>60</v>
      </c>
      <c r="D6251" s="29" t="s">
        <v>51</v>
      </c>
      <c r="F6251" t="s">
        <v>1215</v>
      </c>
      <c r="G6251" t="s">
        <v>1216</v>
      </c>
      <c r="H6251" t="s">
        <v>296</v>
      </c>
      <c r="I6251" t="s">
        <v>275</v>
      </c>
      <c r="J6251" t="s">
        <v>228</v>
      </c>
      <c r="K6251" t="s">
        <v>38</v>
      </c>
      <c r="M6251" t="s">
        <v>228</v>
      </c>
      <c r="N6251" t="s">
        <v>233</v>
      </c>
      <c r="O6251">
        <v>0.19</v>
      </c>
      <c r="P6251" t="s">
        <v>234</v>
      </c>
      <c r="Q6251"/>
      <c r="R6251">
        <v>0.05</v>
      </c>
      <c r="S6251">
        <v>12</v>
      </c>
      <c r="T6251" t="s">
        <v>433</v>
      </c>
    </row>
    <row r="6252" spans="2:20" hidden="1" x14ac:dyDescent="0.45">
      <c r="C6252" s="29" t="s">
        <v>60</v>
      </c>
      <c r="D6252" s="29" t="s">
        <v>45</v>
      </c>
      <c r="F6252" t="s">
        <v>1215</v>
      </c>
      <c r="G6252" t="s">
        <v>1216</v>
      </c>
      <c r="H6252" t="s">
        <v>251</v>
      </c>
      <c r="I6252" t="s">
        <v>225</v>
      </c>
      <c r="J6252" t="s">
        <v>1232</v>
      </c>
      <c r="K6252" t="s">
        <v>1223</v>
      </c>
      <c r="M6252" t="s">
        <v>228</v>
      </c>
      <c r="N6252" t="s">
        <v>233</v>
      </c>
      <c r="O6252">
        <v>5</v>
      </c>
      <c r="P6252" t="s">
        <v>234</v>
      </c>
      <c r="Q6252"/>
      <c r="R6252">
        <v>0.5</v>
      </c>
      <c r="S6252">
        <v>8</v>
      </c>
      <c r="T6252" t="s">
        <v>377</v>
      </c>
    </row>
    <row r="6253" spans="2:20" hidden="1" x14ac:dyDescent="0.45">
      <c r="C6253" s="29" t="s">
        <v>60</v>
      </c>
      <c r="D6253" s="29" t="s">
        <v>45</v>
      </c>
      <c r="F6253" t="s">
        <v>1215</v>
      </c>
      <c r="G6253" t="s">
        <v>1216</v>
      </c>
      <c r="H6253" t="s">
        <v>1234</v>
      </c>
      <c r="I6253" t="s">
        <v>225</v>
      </c>
      <c r="J6253" t="s">
        <v>1235</v>
      </c>
      <c r="K6253" t="s">
        <v>1223</v>
      </c>
      <c r="M6253" t="s">
        <v>228</v>
      </c>
      <c r="N6253" t="s">
        <v>259</v>
      </c>
      <c r="O6253">
        <v>0.62</v>
      </c>
      <c r="P6253" t="s">
        <v>257</v>
      </c>
      <c r="Q6253"/>
      <c r="R6253">
        <v>0.31</v>
      </c>
      <c r="S6253">
        <v>1.2</v>
      </c>
      <c r="T6253" t="s">
        <v>377</v>
      </c>
    </row>
    <row r="6254" spans="2:20" hidden="1" x14ac:dyDescent="0.45">
      <c r="B6254" s="29" t="s">
        <v>25</v>
      </c>
      <c r="C6254" s="29" t="s">
        <v>60</v>
      </c>
      <c r="D6254" s="29" t="s">
        <v>45</v>
      </c>
      <c r="F6254" t="s">
        <v>1215</v>
      </c>
      <c r="G6254" t="s">
        <v>1216</v>
      </c>
      <c r="H6254" t="s">
        <v>1237</v>
      </c>
      <c r="I6254" t="s">
        <v>225</v>
      </c>
      <c r="J6254" t="s">
        <v>1238</v>
      </c>
      <c r="K6254" t="s">
        <v>1223</v>
      </c>
      <c r="M6254" t="s">
        <v>228</v>
      </c>
      <c r="N6254" t="s">
        <v>25</v>
      </c>
      <c r="O6254">
        <v>1500</v>
      </c>
      <c r="P6254" t="s">
        <v>237</v>
      </c>
      <c r="Q6254">
        <f>O6254/'Building Calcs'!$B$2</f>
        <v>1.58258377893E-3</v>
      </c>
      <c r="R6254">
        <v>200</v>
      </c>
      <c r="S6254">
        <v>3000</v>
      </c>
      <c r="T6254" t="s">
        <v>377</v>
      </c>
    </row>
    <row r="6255" spans="2:20" hidden="1" x14ac:dyDescent="0.45">
      <c r="C6255" s="29" t="s">
        <v>60</v>
      </c>
      <c r="D6255" s="29" t="s">
        <v>45</v>
      </c>
      <c r="F6255" t="s">
        <v>1215</v>
      </c>
      <c r="G6255" t="s">
        <v>1216</v>
      </c>
      <c r="H6255" t="s">
        <v>1237</v>
      </c>
      <c r="I6255" t="s">
        <v>225</v>
      </c>
      <c r="J6255" t="s">
        <v>1238</v>
      </c>
      <c r="K6255" t="s">
        <v>1223</v>
      </c>
      <c r="M6255" t="s">
        <v>228</v>
      </c>
      <c r="N6255" t="s">
        <v>240</v>
      </c>
      <c r="O6255">
        <v>150</v>
      </c>
      <c r="P6255" t="s">
        <v>234</v>
      </c>
      <c r="Q6255"/>
      <c r="R6255">
        <v>80</v>
      </c>
      <c r="S6255">
        <v>200</v>
      </c>
      <c r="T6255" t="s">
        <v>377</v>
      </c>
    </row>
    <row r="6256" spans="2:20" hidden="1" x14ac:dyDescent="0.45">
      <c r="C6256" s="29" t="s">
        <v>60</v>
      </c>
      <c r="D6256" s="29" t="s">
        <v>45</v>
      </c>
      <c r="F6256" t="s">
        <v>1215</v>
      </c>
      <c r="G6256" t="s">
        <v>1216</v>
      </c>
      <c r="H6256" t="s">
        <v>1237</v>
      </c>
      <c r="I6256" t="s">
        <v>225</v>
      </c>
      <c r="J6256" t="s">
        <v>1238</v>
      </c>
      <c r="K6256" t="s">
        <v>1223</v>
      </c>
      <c r="M6256" t="s">
        <v>228</v>
      </c>
      <c r="N6256" t="s">
        <v>358</v>
      </c>
      <c r="O6256">
        <v>50</v>
      </c>
      <c r="P6256" t="s">
        <v>234</v>
      </c>
      <c r="Q6256"/>
      <c r="R6256">
        <v>8</v>
      </c>
      <c r="S6256">
        <v>100</v>
      </c>
      <c r="T6256" t="s">
        <v>377</v>
      </c>
    </row>
    <row r="6257" spans="2:20" hidden="1" x14ac:dyDescent="0.45">
      <c r="C6257" s="29" t="s">
        <v>60</v>
      </c>
      <c r="D6257" s="29" t="s">
        <v>45</v>
      </c>
      <c r="F6257" t="s">
        <v>1215</v>
      </c>
      <c r="G6257" t="s">
        <v>1216</v>
      </c>
      <c r="H6257" t="s">
        <v>1237</v>
      </c>
      <c r="I6257" t="s">
        <v>225</v>
      </c>
      <c r="J6257" t="s">
        <v>1238</v>
      </c>
      <c r="K6257" t="s">
        <v>1223</v>
      </c>
      <c r="M6257" t="s">
        <v>228</v>
      </c>
      <c r="N6257" t="s">
        <v>262</v>
      </c>
      <c r="O6257">
        <v>6</v>
      </c>
      <c r="P6257" t="s">
        <v>234</v>
      </c>
      <c r="Q6257"/>
      <c r="R6257">
        <v>5</v>
      </c>
      <c r="S6257">
        <v>9</v>
      </c>
      <c r="T6257" t="s">
        <v>377</v>
      </c>
    </row>
    <row r="6258" spans="2:20" hidden="1" x14ac:dyDescent="0.45">
      <c r="C6258" s="29" t="s">
        <v>60</v>
      </c>
      <c r="D6258" s="29" t="s">
        <v>45</v>
      </c>
      <c r="F6258" t="s">
        <v>1215</v>
      </c>
      <c r="G6258" t="s">
        <v>1216</v>
      </c>
      <c r="H6258" t="s">
        <v>1237</v>
      </c>
      <c r="I6258" t="s">
        <v>225</v>
      </c>
      <c r="J6258" t="s">
        <v>1238</v>
      </c>
      <c r="K6258" t="s">
        <v>1223</v>
      </c>
      <c r="M6258" t="s">
        <v>228</v>
      </c>
      <c r="N6258" t="s">
        <v>264</v>
      </c>
      <c r="O6258">
        <v>90</v>
      </c>
      <c r="P6258" t="s">
        <v>234</v>
      </c>
      <c r="Q6258"/>
      <c r="R6258">
        <v>13</v>
      </c>
      <c r="S6258">
        <v>150</v>
      </c>
      <c r="T6258" t="s">
        <v>377</v>
      </c>
    </row>
    <row r="6259" spans="2:20" hidden="1" x14ac:dyDescent="0.45">
      <c r="C6259" s="29" t="s">
        <v>60</v>
      </c>
      <c r="D6259" s="29" t="s">
        <v>45</v>
      </c>
      <c r="F6259" t="s">
        <v>1215</v>
      </c>
      <c r="G6259" t="s">
        <v>1216</v>
      </c>
      <c r="H6259" t="s">
        <v>1237</v>
      </c>
      <c r="I6259" t="s">
        <v>225</v>
      </c>
      <c r="J6259" t="s">
        <v>1238</v>
      </c>
      <c r="K6259" t="s">
        <v>1223</v>
      </c>
      <c r="M6259" t="s">
        <v>228</v>
      </c>
      <c r="N6259" t="s">
        <v>249</v>
      </c>
      <c r="O6259">
        <v>110</v>
      </c>
      <c r="P6259" t="s">
        <v>234</v>
      </c>
      <c r="Q6259"/>
      <c r="R6259">
        <v>17</v>
      </c>
      <c r="S6259">
        <v>180</v>
      </c>
      <c r="T6259" t="s">
        <v>377</v>
      </c>
    </row>
    <row r="6260" spans="2:20" hidden="1" x14ac:dyDescent="0.45">
      <c r="C6260" s="29" t="s">
        <v>60</v>
      </c>
      <c r="D6260" s="29" t="s">
        <v>45</v>
      </c>
      <c r="F6260" t="s">
        <v>1215</v>
      </c>
      <c r="G6260" t="s">
        <v>1216</v>
      </c>
      <c r="H6260" t="s">
        <v>251</v>
      </c>
      <c r="I6260" t="s">
        <v>225</v>
      </c>
      <c r="J6260" t="s">
        <v>1232</v>
      </c>
      <c r="K6260" t="s">
        <v>1223</v>
      </c>
      <c r="M6260" t="s">
        <v>228</v>
      </c>
      <c r="N6260" t="s">
        <v>249</v>
      </c>
      <c r="O6260">
        <v>130</v>
      </c>
      <c r="P6260" t="s">
        <v>234</v>
      </c>
      <c r="Q6260"/>
      <c r="R6260">
        <v>17</v>
      </c>
      <c r="S6260">
        <v>180</v>
      </c>
      <c r="T6260" t="s">
        <v>377</v>
      </c>
    </row>
    <row r="6261" spans="2:20" hidden="1" x14ac:dyDescent="0.45">
      <c r="C6261" s="29" t="s">
        <v>60</v>
      </c>
      <c r="D6261" s="29" t="s">
        <v>45</v>
      </c>
      <c r="F6261" t="s">
        <v>1215</v>
      </c>
      <c r="G6261" t="s">
        <v>1216</v>
      </c>
      <c r="H6261" t="s">
        <v>251</v>
      </c>
      <c r="I6261" t="s">
        <v>225</v>
      </c>
      <c r="J6261" t="s">
        <v>1232</v>
      </c>
      <c r="K6261" t="s">
        <v>1223</v>
      </c>
      <c r="M6261" t="s">
        <v>228</v>
      </c>
      <c r="N6261" t="s">
        <v>267</v>
      </c>
      <c r="O6261">
        <v>300</v>
      </c>
      <c r="P6261" t="s">
        <v>234</v>
      </c>
      <c r="Q6261"/>
      <c r="R6261">
        <v>100</v>
      </c>
      <c r="S6261">
        <v>500</v>
      </c>
      <c r="T6261" t="s">
        <v>377</v>
      </c>
    </row>
    <row r="6262" spans="2:20" hidden="1" x14ac:dyDescent="0.45">
      <c r="C6262" s="29" t="s">
        <v>60</v>
      </c>
      <c r="D6262" s="29" t="s">
        <v>45</v>
      </c>
      <c r="F6262" t="s">
        <v>1215</v>
      </c>
      <c r="G6262" t="s">
        <v>1216</v>
      </c>
      <c r="H6262" t="s">
        <v>1221</v>
      </c>
      <c r="I6262" t="s">
        <v>225</v>
      </c>
      <c r="J6262" t="s">
        <v>1222</v>
      </c>
      <c r="K6262" t="s">
        <v>1223</v>
      </c>
      <c r="M6262" t="s">
        <v>228</v>
      </c>
      <c r="N6262" t="s">
        <v>246</v>
      </c>
      <c r="O6262">
        <v>40</v>
      </c>
      <c r="P6262" t="s">
        <v>247</v>
      </c>
      <c r="Q6262"/>
      <c r="R6262">
        <v>20</v>
      </c>
      <c r="S6262">
        <v>500</v>
      </c>
      <c r="T6262" t="s">
        <v>377</v>
      </c>
    </row>
    <row r="6263" spans="2:20" hidden="1" x14ac:dyDescent="0.45">
      <c r="C6263" s="29" t="s">
        <v>60</v>
      </c>
      <c r="D6263" s="29" t="s">
        <v>45</v>
      </c>
      <c r="F6263" t="s">
        <v>1215</v>
      </c>
      <c r="G6263" t="s">
        <v>1216</v>
      </c>
      <c r="H6263" t="s">
        <v>251</v>
      </c>
      <c r="I6263" t="s">
        <v>225</v>
      </c>
      <c r="J6263" t="s">
        <v>1232</v>
      </c>
      <c r="K6263" t="s">
        <v>1223</v>
      </c>
      <c r="M6263" t="s">
        <v>228</v>
      </c>
      <c r="N6263" t="s">
        <v>264</v>
      </c>
      <c r="O6263">
        <v>100</v>
      </c>
      <c r="P6263" t="s">
        <v>234</v>
      </c>
      <c r="Q6263"/>
      <c r="R6263">
        <v>13</v>
      </c>
      <c r="S6263">
        <v>150</v>
      </c>
      <c r="T6263" t="s">
        <v>377</v>
      </c>
    </row>
    <row r="6264" spans="2:20" hidden="1" x14ac:dyDescent="0.45">
      <c r="C6264" s="29" t="s">
        <v>60</v>
      </c>
      <c r="D6264" s="29" t="s">
        <v>45</v>
      </c>
      <c r="F6264" t="s">
        <v>1215</v>
      </c>
      <c r="G6264" t="s">
        <v>1216</v>
      </c>
      <c r="H6264" t="s">
        <v>251</v>
      </c>
      <c r="I6264" t="s">
        <v>225</v>
      </c>
      <c r="J6264" t="s">
        <v>1232</v>
      </c>
      <c r="K6264" t="s">
        <v>1223</v>
      </c>
      <c r="M6264" t="s">
        <v>228</v>
      </c>
      <c r="N6264" t="s">
        <v>262</v>
      </c>
      <c r="O6264">
        <v>7</v>
      </c>
      <c r="P6264" t="s">
        <v>234</v>
      </c>
      <c r="Q6264"/>
      <c r="R6264">
        <v>5</v>
      </c>
      <c r="S6264">
        <v>9</v>
      </c>
      <c r="T6264" t="s">
        <v>377</v>
      </c>
    </row>
    <row r="6265" spans="2:20" hidden="1" x14ac:dyDescent="0.45">
      <c r="B6265" s="29" t="s">
        <v>30</v>
      </c>
      <c r="C6265" s="29" t="s">
        <v>60</v>
      </c>
      <c r="D6265" s="29" t="s">
        <v>45</v>
      </c>
      <c r="F6265" t="s">
        <v>1215</v>
      </c>
      <c r="G6265" t="s">
        <v>1216</v>
      </c>
      <c r="H6265" t="s">
        <v>251</v>
      </c>
      <c r="I6265" t="s">
        <v>225</v>
      </c>
      <c r="J6265" t="s">
        <v>1232</v>
      </c>
      <c r="K6265" t="s">
        <v>1223</v>
      </c>
      <c r="M6265" t="s">
        <v>228</v>
      </c>
      <c r="N6265" t="s">
        <v>30</v>
      </c>
      <c r="O6265">
        <v>6.4</v>
      </c>
      <c r="P6265" t="s">
        <v>229</v>
      </c>
      <c r="Q6265"/>
      <c r="R6265">
        <v>2</v>
      </c>
      <c r="S6265">
        <v>26</v>
      </c>
      <c r="T6265" t="s">
        <v>1236</v>
      </c>
    </row>
    <row r="6266" spans="2:20" hidden="1" x14ac:dyDescent="0.45">
      <c r="B6266" s="29" t="s">
        <v>29</v>
      </c>
      <c r="C6266" s="29" t="s">
        <v>60</v>
      </c>
      <c r="D6266" s="29" t="s">
        <v>45</v>
      </c>
      <c r="F6266" t="s">
        <v>1215</v>
      </c>
      <c r="G6266" t="s">
        <v>1216</v>
      </c>
      <c r="H6266" t="s">
        <v>1234</v>
      </c>
      <c r="I6266" t="s">
        <v>225</v>
      </c>
      <c r="J6266" t="s">
        <v>1235</v>
      </c>
      <c r="K6266" t="s">
        <v>1223</v>
      </c>
      <c r="M6266" t="s">
        <v>228</v>
      </c>
      <c r="N6266" t="s">
        <v>29</v>
      </c>
      <c r="O6266">
        <v>900</v>
      </c>
      <c r="P6266" t="s">
        <v>237</v>
      </c>
      <c r="Q6266">
        <f>O6266/'Building Calcs'!$B$2</f>
        <v>9.4955026735800007E-4</v>
      </c>
      <c r="R6266">
        <v>450</v>
      </c>
      <c r="S6266">
        <v>1000</v>
      </c>
      <c r="T6266" t="s">
        <v>377</v>
      </c>
    </row>
    <row r="6267" spans="2:20" hidden="1" x14ac:dyDescent="0.45">
      <c r="B6267" s="29" t="s">
        <v>26</v>
      </c>
      <c r="C6267" s="29" t="s">
        <v>60</v>
      </c>
      <c r="D6267" s="29" t="s">
        <v>45</v>
      </c>
      <c r="F6267" t="s">
        <v>1215</v>
      </c>
      <c r="G6267" t="s">
        <v>1216</v>
      </c>
      <c r="H6267" t="s">
        <v>284</v>
      </c>
      <c r="I6267" t="s">
        <v>275</v>
      </c>
      <c r="J6267" t="s">
        <v>228</v>
      </c>
      <c r="K6267" t="s">
        <v>1242</v>
      </c>
      <c r="M6267" t="s">
        <v>228</v>
      </c>
      <c r="N6267" t="s">
        <v>26</v>
      </c>
      <c r="O6267">
        <v>173</v>
      </c>
      <c r="P6267" t="s">
        <v>237</v>
      </c>
      <c r="Q6267">
        <f>O6267/'Building Calcs'!$B$2</f>
        <v>1.8252466250326E-4</v>
      </c>
      <c r="R6267">
        <v>150</v>
      </c>
      <c r="S6267">
        <v>200</v>
      </c>
      <c r="T6267" t="s">
        <v>377</v>
      </c>
    </row>
    <row r="6268" spans="2:20" hidden="1" x14ac:dyDescent="0.45">
      <c r="C6268" s="29" t="s">
        <v>60</v>
      </c>
      <c r="D6268" s="29" t="s">
        <v>195</v>
      </c>
      <c r="F6268" t="s">
        <v>1215</v>
      </c>
      <c r="G6268" t="s">
        <v>1216</v>
      </c>
      <c r="H6268" t="s">
        <v>1239</v>
      </c>
      <c r="I6268" t="s">
        <v>225</v>
      </c>
      <c r="J6268" t="s">
        <v>1240</v>
      </c>
      <c r="K6268" t="s">
        <v>227</v>
      </c>
      <c r="M6268" t="s">
        <v>228</v>
      </c>
      <c r="N6268" t="s">
        <v>291</v>
      </c>
      <c r="O6268">
        <v>0.13</v>
      </c>
      <c r="P6268" t="s">
        <v>1314</v>
      </c>
      <c r="Q6268"/>
      <c r="R6268">
        <v>1.2999999999999999E-2</v>
      </c>
      <c r="S6268">
        <v>0.13</v>
      </c>
      <c r="T6268" t="s">
        <v>1241</v>
      </c>
    </row>
    <row r="6269" spans="2:20" hidden="1" x14ac:dyDescent="0.45">
      <c r="B6269" s="29" t="s">
        <v>25</v>
      </c>
      <c r="C6269" s="29" t="s">
        <v>60</v>
      </c>
      <c r="D6269" s="29" t="s">
        <v>45</v>
      </c>
      <c r="F6269" t="s">
        <v>1215</v>
      </c>
      <c r="G6269" t="s">
        <v>1216</v>
      </c>
      <c r="H6269" t="s">
        <v>284</v>
      </c>
      <c r="I6269" t="s">
        <v>275</v>
      </c>
      <c r="J6269" t="s">
        <v>228</v>
      </c>
      <c r="K6269" t="s">
        <v>1242</v>
      </c>
      <c r="M6269" t="s">
        <v>228</v>
      </c>
      <c r="N6269" t="s">
        <v>25</v>
      </c>
      <c r="O6269">
        <v>931</v>
      </c>
      <c r="P6269" t="s">
        <v>237</v>
      </c>
      <c r="Q6269">
        <f>O6269/'Building Calcs'!$B$2</f>
        <v>9.8225699878922009E-4</v>
      </c>
      <c r="R6269">
        <v>150</v>
      </c>
      <c r="S6269">
        <v>2000</v>
      </c>
      <c r="T6269" t="s">
        <v>377</v>
      </c>
    </row>
    <row r="6270" spans="2:20" hidden="1" x14ac:dyDescent="0.45">
      <c r="B6270" s="29" t="s">
        <v>25</v>
      </c>
      <c r="C6270" s="29" t="s">
        <v>60</v>
      </c>
      <c r="D6270" s="29" t="s">
        <v>45</v>
      </c>
      <c r="F6270" t="s">
        <v>1215</v>
      </c>
      <c r="G6270" t="s">
        <v>1216</v>
      </c>
      <c r="H6270" t="s">
        <v>284</v>
      </c>
      <c r="I6270" t="s">
        <v>275</v>
      </c>
      <c r="J6270" t="s">
        <v>228</v>
      </c>
      <c r="K6270" t="s">
        <v>1242</v>
      </c>
      <c r="M6270" t="s">
        <v>228</v>
      </c>
      <c r="N6270" t="s">
        <v>25</v>
      </c>
      <c r="O6270">
        <v>931</v>
      </c>
      <c r="P6270" t="s">
        <v>237</v>
      </c>
      <c r="Q6270">
        <f>O6270/'Building Calcs'!$B$2</f>
        <v>9.8225699878922009E-4</v>
      </c>
      <c r="R6270">
        <v>150</v>
      </c>
      <c r="S6270">
        <v>2000</v>
      </c>
      <c r="T6270" t="s">
        <v>377</v>
      </c>
    </row>
    <row r="6271" spans="2:20" hidden="1" x14ac:dyDescent="0.45">
      <c r="C6271" s="29" t="s">
        <v>60</v>
      </c>
      <c r="D6271" s="29" t="s">
        <v>195</v>
      </c>
      <c r="F6271" t="s">
        <v>1215</v>
      </c>
      <c r="G6271" t="s">
        <v>1216</v>
      </c>
      <c r="H6271" t="s">
        <v>1239</v>
      </c>
      <c r="I6271" t="s">
        <v>225</v>
      </c>
      <c r="J6271" t="s">
        <v>1240</v>
      </c>
      <c r="K6271" t="s">
        <v>227</v>
      </c>
      <c r="M6271" t="s">
        <v>228</v>
      </c>
      <c r="N6271" t="s">
        <v>267</v>
      </c>
      <c r="O6271">
        <v>58</v>
      </c>
      <c r="P6271" t="s">
        <v>234</v>
      </c>
      <c r="Q6271"/>
      <c r="R6271">
        <v>29</v>
      </c>
      <c r="S6271">
        <v>116</v>
      </c>
      <c r="T6271" t="s">
        <v>1241</v>
      </c>
    </row>
    <row r="6272" spans="2:20" hidden="1" x14ac:dyDescent="0.45">
      <c r="C6272" s="29" t="s">
        <v>60</v>
      </c>
      <c r="D6272" s="29" t="s">
        <v>195</v>
      </c>
      <c r="F6272" t="s">
        <v>1215</v>
      </c>
      <c r="G6272" t="s">
        <v>1216</v>
      </c>
      <c r="H6272" t="s">
        <v>1239</v>
      </c>
      <c r="I6272" t="s">
        <v>225</v>
      </c>
      <c r="J6272" t="s">
        <v>1240</v>
      </c>
      <c r="K6272" t="s">
        <v>227</v>
      </c>
      <c r="M6272" t="s">
        <v>228</v>
      </c>
      <c r="N6272" t="s">
        <v>249</v>
      </c>
      <c r="O6272">
        <v>15</v>
      </c>
      <c r="P6272" t="s">
        <v>257</v>
      </c>
      <c r="Q6272"/>
      <c r="R6272">
        <v>1.5</v>
      </c>
      <c r="S6272">
        <v>15</v>
      </c>
      <c r="T6272" t="s">
        <v>1241</v>
      </c>
    </row>
    <row r="6273" spans="2:20" hidden="1" x14ac:dyDescent="0.45">
      <c r="C6273" s="29" t="s">
        <v>60</v>
      </c>
      <c r="D6273" s="29" t="s">
        <v>195</v>
      </c>
      <c r="F6273" t="s">
        <v>1215</v>
      </c>
      <c r="G6273" t="s">
        <v>1216</v>
      </c>
      <c r="H6273" t="s">
        <v>1239</v>
      </c>
      <c r="I6273" t="s">
        <v>225</v>
      </c>
      <c r="J6273" t="s">
        <v>1240</v>
      </c>
      <c r="K6273" t="s">
        <v>227</v>
      </c>
      <c r="M6273" t="s">
        <v>228</v>
      </c>
      <c r="N6273" t="s">
        <v>358</v>
      </c>
      <c r="O6273">
        <v>1.7</v>
      </c>
      <c r="P6273" t="s">
        <v>257</v>
      </c>
      <c r="Q6273"/>
      <c r="R6273">
        <v>0.17</v>
      </c>
      <c r="S6273">
        <v>1.7</v>
      </c>
      <c r="T6273" t="s">
        <v>1241</v>
      </c>
    </row>
    <row r="6274" spans="2:20" hidden="1" x14ac:dyDescent="0.45">
      <c r="C6274" s="29" t="s">
        <v>60</v>
      </c>
      <c r="D6274" s="29" t="s">
        <v>195</v>
      </c>
      <c r="F6274" t="s">
        <v>1215</v>
      </c>
      <c r="G6274" t="s">
        <v>1216</v>
      </c>
      <c r="H6274" t="s">
        <v>1239</v>
      </c>
      <c r="I6274" t="s">
        <v>225</v>
      </c>
      <c r="J6274" t="s">
        <v>1240</v>
      </c>
      <c r="K6274" t="s">
        <v>227</v>
      </c>
      <c r="M6274" t="s">
        <v>228</v>
      </c>
      <c r="N6274" t="s">
        <v>249</v>
      </c>
      <c r="O6274">
        <v>15</v>
      </c>
      <c r="P6274" t="s">
        <v>257</v>
      </c>
      <c r="Q6274"/>
      <c r="R6274">
        <v>1.5</v>
      </c>
      <c r="S6274">
        <v>15</v>
      </c>
      <c r="T6274" t="s">
        <v>1241</v>
      </c>
    </row>
    <row r="6275" spans="2:20" hidden="1" x14ac:dyDescent="0.45">
      <c r="C6275" s="29" t="s">
        <v>60</v>
      </c>
      <c r="D6275" s="29" t="s">
        <v>45</v>
      </c>
      <c r="F6275" t="s">
        <v>1215</v>
      </c>
      <c r="G6275" t="s">
        <v>1216</v>
      </c>
      <c r="H6275" t="s">
        <v>284</v>
      </c>
      <c r="I6275" t="s">
        <v>275</v>
      </c>
      <c r="J6275" t="s">
        <v>228</v>
      </c>
      <c r="K6275" t="s">
        <v>1242</v>
      </c>
      <c r="M6275" t="s">
        <v>228</v>
      </c>
      <c r="N6275" t="s">
        <v>242</v>
      </c>
      <c r="O6275">
        <v>13.5</v>
      </c>
      <c r="P6275" t="s">
        <v>234</v>
      </c>
      <c r="Q6275"/>
      <c r="R6275">
        <v>0.5</v>
      </c>
      <c r="S6275">
        <v>20</v>
      </c>
      <c r="T6275" t="s">
        <v>377</v>
      </c>
    </row>
    <row r="6276" spans="2:20" hidden="1" x14ac:dyDescent="0.45">
      <c r="C6276" s="29" t="s">
        <v>60</v>
      </c>
      <c r="D6276" s="29" t="s">
        <v>45</v>
      </c>
      <c r="F6276" t="s">
        <v>1215</v>
      </c>
      <c r="G6276" t="s">
        <v>1216</v>
      </c>
      <c r="H6276" t="s">
        <v>284</v>
      </c>
      <c r="I6276" t="s">
        <v>275</v>
      </c>
      <c r="J6276" t="s">
        <v>228</v>
      </c>
      <c r="K6276" t="s">
        <v>1242</v>
      </c>
      <c r="M6276" t="s">
        <v>228</v>
      </c>
      <c r="N6276" t="s">
        <v>265</v>
      </c>
      <c r="O6276">
        <v>17.5</v>
      </c>
      <c r="P6276" t="s">
        <v>234</v>
      </c>
      <c r="Q6276"/>
      <c r="R6276">
        <v>5</v>
      </c>
      <c r="S6276">
        <v>50</v>
      </c>
      <c r="T6276" t="s">
        <v>377</v>
      </c>
    </row>
    <row r="6277" spans="2:20" hidden="1" x14ac:dyDescent="0.45">
      <c r="B6277" s="29" t="s">
        <v>29</v>
      </c>
      <c r="C6277" s="29" t="s">
        <v>60</v>
      </c>
      <c r="D6277" s="29" t="s">
        <v>45</v>
      </c>
      <c r="F6277" t="s">
        <v>1215</v>
      </c>
      <c r="G6277" t="s">
        <v>1216</v>
      </c>
      <c r="H6277" t="s">
        <v>284</v>
      </c>
      <c r="I6277" t="s">
        <v>275</v>
      </c>
      <c r="J6277" t="s">
        <v>228</v>
      </c>
      <c r="K6277" t="s">
        <v>1242</v>
      </c>
      <c r="M6277" t="s">
        <v>228</v>
      </c>
      <c r="N6277" t="s">
        <v>29</v>
      </c>
      <c r="O6277">
        <v>840</v>
      </c>
      <c r="P6277" t="s">
        <v>237</v>
      </c>
      <c r="Q6277">
        <f>O6277/'Building Calcs'!$B$2</f>
        <v>8.8624691620080005E-4</v>
      </c>
      <c r="R6277">
        <v>450</v>
      </c>
      <c r="S6277">
        <v>1000</v>
      </c>
      <c r="T6277" t="s">
        <v>377</v>
      </c>
    </row>
    <row r="6278" spans="2:20" hidden="1" x14ac:dyDescent="0.45">
      <c r="C6278" s="29" t="s">
        <v>60</v>
      </c>
      <c r="D6278" s="29" t="s">
        <v>45</v>
      </c>
      <c r="F6278" t="s">
        <v>1215</v>
      </c>
      <c r="G6278" t="s">
        <v>1216</v>
      </c>
      <c r="H6278" t="s">
        <v>284</v>
      </c>
      <c r="I6278" t="s">
        <v>275</v>
      </c>
      <c r="J6278" t="s">
        <v>228</v>
      </c>
      <c r="K6278" t="s">
        <v>1242</v>
      </c>
      <c r="M6278" t="s">
        <v>228</v>
      </c>
      <c r="N6278" t="s">
        <v>279</v>
      </c>
      <c r="O6278">
        <v>13</v>
      </c>
      <c r="P6278" t="s">
        <v>234</v>
      </c>
      <c r="Q6278"/>
      <c r="R6278">
        <v>0.5</v>
      </c>
      <c r="S6278">
        <v>30</v>
      </c>
      <c r="T6278" t="s">
        <v>377</v>
      </c>
    </row>
    <row r="6279" spans="2:20" hidden="1" x14ac:dyDescent="0.45">
      <c r="C6279" s="29" t="s">
        <v>60</v>
      </c>
      <c r="D6279" s="29" t="s">
        <v>45</v>
      </c>
      <c r="F6279" t="s">
        <v>1215</v>
      </c>
      <c r="G6279" t="s">
        <v>1216</v>
      </c>
      <c r="H6279" t="s">
        <v>284</v>
      </c>
      <c r="I6279" t="s">
        <v>275</v>
      </c>
      <c r="J6279" t="s">
        <v>228</v>
      </c>
      <c r="K6279" t="s">
        <v>1242</v>
      </c>
      <c r="M6279" t="s">
        <v>228</v>
      </c>
      <c r="N6279" t="s">
        <v>262</v>
      </c>
      <c r="O6279">
        <v>7.9</v>
      </c>
      <c r="P6279" t="s">
        <v>234</v>
      </c>
      <c r="Q6279"/>
      <c r="R6279">
        <v>5</v>
      </c>
      <c r="S6279">
        <v>10</v>
      </c>
      <c r="T6279" t="s">
        <v>377</v>
      </c>
    </row>
    <row r="6280" spans="2:20" hidden="1" x14ac:dyDescent="0.45">
      <c r="C6280" s="29" t="s">
        <v>60</v>
      </c>
      <c r="D6280" s="29" t="s">
        <v>45</v>
      </c>
      <c r="F6280" t="s">
        <v>1215</v>
      </c>
      <c r="G6280" t="s">
        <v>1216</v>
      </c>
      <c r="H6280" t="s">
        <v>284</v>
      </c>
      <c r="I6280" t="s">
        <v>275</v>
      </c>
      <c r="J6280" t="s">
        <v>228</v>
      </c>
      <c r="K6280" t="s">
        <v>1242</v>
      </c>
      <c r="M6280" t="s">
        <v>228</v>
      </c>
      <c r="N6280" t="s">
        <v>303</v>
      </c>
      <c r="O6280">
        <v>1.8</v>
      </c>
      <c r="P6280" t="s">
        <v>234</v>
      </c>
      <c r="Q6280"/>
      <c r="R6280">
        <v>0.2</v>
      </c>
      <c r="S6280">
        <v>3</v>
      </c>
      <c r="T6280" t="s">
        <v>377</v>
      </c>
    </row>
    <row r="6281" spans="2:20" hidden="1" x14ac:dyDescent="0.45">
      <c r="C6281" s="29" t="s">
        <v>60</v>
      </c>
      <c r="D6281" s="29" t="s">
        <v>45</v>
      </c>
      <c r="F6281" t="s">
        <v>1215</v>
      </c>
      <c r="G6281" t="s">
        <v>1216</v>
      </c>
      <c r="H6281" t="s">
        <v>284</v>
      </c>
      <c r="I6281" t="s">
        <v>275</v>
      </c>
      <c r="J6281" t="s">
        <v>228</v>
      </c>
      <c r="K6281" t="s">
        <v>1242</v>
      </c>
      <c r="M6281" t="s">
        <v>228</v>
      </c>
      <c r="N6281" t="s">
        <v>303</v>
      </c>
      <c r="O6281">
        <v>1.8</v>
      </c>
      <c r="P6281" t="s">
        <v>234</v>
      </c>
      <c r="Q6281"/>
      <c r="R6281">
        <v>0.2</v>
      </c>
      <c r="S6281">
        <v>3</v>
      </c>
      <c r="T6281" t="s">
        <v>377</v>
      </c>
    </row>
    <row r="6282" spans="2:20" hidden="1" x14ac:dyDescent="0.45">
      <c r="C6282" s="29" t="s">
        <v>60</v>
      </c>
      <c r="D6282" s="29" t="s">
        <v>45</v>
      </c>
      <c r="F6282" t="s">
        <v>1215</v>
      </c>
      <c r="G6282" t="s">
        <v>1216</v>
      </c>
      <c r="H6282" t="s">
        <v>284</v>
      </c>
      <c r="I6282" t="s">
        <v>275</v>
      </c>
      <c r="J6282" t="s">
        <v>228</v>
      </c>
      <c r="K6282" t="s">
        <v>1242</v>
      </c>
      <c r="M6282" t="s">
        <v>228</v>
      </c>
      <c r="N6282" t="s">
        <v>267</v>
      </c>
      <c r="O6282">
        <v>200</v>
      </c>
      <c r="P6282" t="s">
        <v>234</v>
      </c>
      <c r="Q6282"/>
      <c r="R6282">
        <v>50</v>
      </c>
      <c r="S6282">
        <v>500</v>
      </c>
      <c r="T6282" t="s">
        <v>377</v>
      </c>
    </row>
    <row r="6283" spans="2:20" hidden="1" x14ac:dyDescent="0.45">
      <c r="C6283" s="29" t="s">
        <v>60</v>
      </c>
      <c r="D6283" s="29" t="s">
        <v>45</v>
      </c>
      <c r="F6283" t="s">
        <v>1215</v>
      </c>
      <c r="G6283" t="s">
        <v>1216</v>
      </c>
      <c r="H6283" t="s">
        <v>284</v>
      </c>
      <c r="I6283" t="s">
        <v>275</v>
      </c>
      <c r="J6283" t="s">
        <v>228</v>
      </c>
      <c r="K6283" t="s">
        <v>1242</v>
      </c>
      <c r="M6283" t="s">
        <v>228</v>
      </c>
      <c r="N6283" t="s">
        <v>291</v>
      </c>
      <c r="O6283">
        <v>170</v>
      </c>
      <c r="P6283" t="s">
        <v>257</v>
      </c>
      <c r="Q6283"/>
      <c r="R6283">
        <v>85</v>
      </c>
      <c r="S6283">
        <v>260</v>
      </c>
      <c r="T6283" t="s">
        <v>349</v>
      </c>
    </row>
    <row r="6284" spans="2:20" hidden="1" x14ac:dyDescent="0.45">
      <c r="C6284" s="29" t="s">
        <v>60</v>
      </c>
      <c r="D6284" s="29" t="s">
        <v>45</v>
      </c>
      <c r="F6284" t="s">
        <v>1215</v>
      </c>
      <c r="G6284" t="s">
        <v>1216</v>
      </c>
      <c r="H6284" t="s">
        <v>284</v>
      </c>
      <c r="I6284" t="s">
        <v>275</v>
      </c>
      <c r="J6284" t="s">
        <v>228</v>
      </c>
      <c r="K6284" t="s">
        <v>1242</v>
      </c>
      <c r="M6284" t="s">
        <v>228</v>
      </c>
      <c r="N6284" t="s">
        <v>240</v>
      </c>
      <c r="O6284">
        <v>134</v>
      </c>
      <c r="P6284" t="s">
        <v>234</v>
      </c>
      <c r="Q6284"/>
      <c r="R6284">
        <v>50</v>
      </c>
      <c r="S6284">
        <v>300</v>
      </c>
      <c r="T6284" t="s">
        <v>377</v>
      </c>
    </row>
    <row r="6285" spans="2:20" hidden="1" x14ac:dyDescent="0.45">
      <c r="C6285" s="29" t="s">
        <v>60</v>
      </c>
      <c r="D6285" s="29" t="s">
        <v>45</v>
      </c>
      <c r="F6285" t="s">
        <v>1215</v>
      </c>
      <c r="G6285" t="s">
        <v>1216</v>
      </c>
      <c r="H6285" t="s">
        <v>284</v>
      </c>
      <c r="I6285" t="s">
        <v>275</v>
      </c>
      <c r="J6285" t="s">
        <v>228</v>
      </c>
      <c r="K6285" t="s">
        <v>1242</v>
      </c>
      <c r="M6285" t="s">
        <v>228</v>
      </c>
      <c r="N6285" t="s">
        <v>240</v>
      </c>
      <c r="O6285">
        <v>134</v>
      </c>
      <c r="P6285" t="s">
        <v>234</v>
      </c>
      <c r="Q6285"/>
      <c r="R6285">
        <v>50</v>
      </c>
      <c r="S6285">
        <v>300</v>
      </c>
      <c r="T6285" t="s">
        <v>377</v>
      </c>
    </row>
    <row r="6286" spans="2:20" hidden="1" x14ac:dyDescent="0.45">
      <c r="B6286" s="29" t="s">
        <v>29</v>
      </c>
      <c r="C6286" s="29" t="s">
        <v>60</v>
      </c>
      <c r="D6286" s="29" t="s">
        <v>45</v>
      </c>
      <c r="F6286" t="s">
        <v>1215</v>
      </c>
      <c r="G6286" t="s">
        <v>1216</v>
      </c>
      <c r="H6286" t="s">
        <v>284</v>
      </c>
      <c r="I6286" t="s">
        <v>275</v>
      </c>
      <c r="J6286" t="s">
        <v>228</v>
      </c>
      <c r="K6286" t="s">
        <v>1242</v>
      </c>
      <c r="M6286" t="s">
        <v>228</v>
      </c>
      <c r="N6286" t="s">
        <v>29</v>
      </c>
      <c r="O6286">
        <v>840</v>
      </c>
      <c r="P6286" t="s">
        <v>237</v>
      </c>
      <c r="Q6286">
        <f>O6286/'Building Calcs'!$B$2</f>
        <v>8.8624691620080005E-4</v>
      </c>
      <c r="R6286">
        <v>450</v>
      </c>
      <c r="S6286">
        <v>1000</v>
      </c>
      <c r="T6286" t="s">
        <v>377</v>
      </c>
    </row>
    <row r="6287" spans="2:20" hidden="1" x14ac:dyDescent="0.45">
      <c r="C6287" s="29" t="s">
        <v>60</v>
      </c>
      <c r="D6287" s="29" t="s">
        <v>46</v>
      </c>
      <c r="F6287" t="s">
        <v>1215</v>
      </c>
      <c r="G6287" t="s">
        <v>1216</v>
      </c>
      <c r="H6287" t="s">
        <v>1244</v>
      </c>
      <c r="I6287" t="s">
        <v>225</v>
      </c>
      <c r="J6287" t="s">
        <v>1245</v>
      </c>
      <c r="K6287" t="s">
        <v>18</v>
      </c>
      <c r="M6287" t="s">
        <v>228</v>
      </c>
      <c r="N6287" t="s">
        <v>249</v>
      </c>
      <c r="O6287">
        <v>9</v>
      </c>
      <c r="P6287" t="s">
        <v>257</v>
      </c>
      <c r="Q6287"/>
      <c r="R6287">
        <v>1.8</v>
      </c>
      <c r="S6287">
        <v>45</v>
      </c>
      <c r="T6287" t="s">
        <v>1241</v>
      </c>
    </row>
    <row r="6288" spans="2:20" hidden="1" x14ac:dyDescent="0.45">
      <c r="B6288" s="29" t="s">
        <v>25</v>
      </c>
      <c r="C6288" s="29" t="s">
        <v>60</v>
      </c>
      <c r="D6288" s="29" t="s">
        <v>195</v>
      </c>
      <c r="F6288" t="s">
        <v>1215</v>
      </c>
      <c r="G6288" t="s">
        <v>1216</v>
      </c>
      <c r="H6288" t="s">
        <v>1239</v>
      </c>
      <c r="I6288" t="s">
        <v>225</v>
      </c>
      <c r="J6288" t="s">
        <v>1240</v>
      </c>
      <c r="K6288" t="s">
        <v>227</v>
      </c>
      <c r="M6288" t="s">
        <v>228</v>
      </c>
      <c r="N6288" t="s">
        <v>25</v>
      </c>
      <c r="O6288">
        <v>130</v>
      </c>
      <c r="P6288" t="s">
        <v>237</v>
      </c>
      <c r="Q6288">
        <f>O6288/'Building Calcs'!$B$2</f>
        <v>1.3715726084060002E-4</v>
      </c>
      <c r="R6288">
        <v>78</v>
      </c>
      <c r="S6288">
        <v>182</v>
      </c>
      <c r="T6288" t="s">
        <v>1241</v>
      </c>
    </row>
    <row r="6289" spans="2:20" hidden="1" x14ac:dyDescent="0.45">
      <c r="B6289" s="29" t="s">
        <v>30</v>
      </c>
      <c r="C6289" s="29" t="s">
        <v>60</v>
      </c>
      <c r="D6289" s="29" t="s">
        <v>46</v>
      </c>
      <c r="F6289" t="s">
        <v>1215</v>
      </c>
      <c r="G6289" t="s">
        <v>1216</v>
      </c>
      <c r="H6289" t="s">
        <v>1244</v>
      </c>
      <c r="I6289" t="s">
        <v>225</v>
      </c>
      <c r="J6289" t="s">
        <v>1245</v>
      </c>
      <c r="K6289" t="s">
        <v>18</v>
      </c>
      <c r="M6289" t="s">
        <v>228</v>
      </c>
      <c r="N6289" t="s">
        <v>30</v>
      </c>
      <c r="O6289">
        <v>2.5</v>
      </c>
      <c r="P6289" t="s">
        <v>229</v>
      </c>
      <c r="Q6289"/>
      <c r="R6289">
        <v>1.5</v>
      </c>
      <c r="S6289">
        <v>3.5</v>
      </c>
      <c r="T6289" t="s">
        <v>1268</v>
      </c>
    </row>
    <row r="6290" spans="2:20" hidden="1" x14ac:dyDescent="0.45">
      <c r="C6290" s="29" t="s">
        <v>60</v>
      </c>
      <c r="D6290" s="29" t="s">
        <v>46</v>
      </c>
      <c r="F6290" t="s">
        <v>1215</v>
      </c>
      <c r="G6290" t="s">
        <v>1216</v>
      </c>
      <c r="H6290" t="s">
        <v>1244</v>
      </c>
      <c r="I6290" t="s">
        <v>225</v>
      </c>
      <c r="J6290" t="s">
        <v>1245</v>
      </c>
      <c r="K6290" t="s">
        <v>18</v>
      </c>
      <c r="M6290" t="s">
        <v>228</v>
      </c>
      <c r="N6290" t="s">
        <v>272</v>
      </c>
      <c r="O6290">
        <v>1.8</v>
      </c>
      <c r="P6290" t="s">
        <v>257</v>
      </c>
      <c r="Q6290"/>
      <c r="R6290">
        <v>0.36</v>
      </c>
      <c r="S6290">
        <v>9</v>
      </c>
      <c r="T6290" t="s">
        <v>1241</v>
      </c>
    </row>
    <row r="6291" spans="2:20" hidden="1" x14ac:dyDescent="0.45">
      <c r="C6291" s="29" t="s">
        <v>60</v>
      </c>
      <c r="D6291" s="29" t="s">
        <v>46</v>
      </c>
      <c r="F6291" t="s">
        <v>1215</v>
      </c>
      <c r="G6291" t="s">
        <v>1216</v>
      </c>
      <c r="H6291" t="s">
        <v>1244</v>
      </c>
      <c r="I6291" t="s">
        <v>225</v>
      </c>
      <c r="J6291" t="s">
        <v>1245</v>
      </c>
      <c r="K6291" t="s">
        <v>18</v>
      </c>
      <c r="M6291" t="s">
        <v>228</v>
      </c>
      <c r="N6291" t="s">
        <v>242</v>
      </c>
      <c r="O6291">
        <v>0.05</v>
      </c>
      <c r="P6291" t="s">
        <v>234</v>
      </c>
      <c r="Q6291"/>
      <c r="R6291">
        <v>2.5000000000000001E-2</v>
      </c>
      <c r="S6291">
        <v>0.1</v>
      </c>
      <c r="T6291" t="s">
        <v>1241</v>
      </c>
    </row>
    <row r="6292" spans="2:20" hidden="1" x14ac:dyDescent="0.45">
      <c r="C6292" s="29" t="s">
        <v>60</v>
      </c>
      <c r="D6292" s="29" t="s">
        <v>46</v>
      </c>
      <c r="F6292" t="s">
        <v>1215</v>
      </c>
      <c r="G6292" t="s">
        <v>1216</v>
      </c>
      <c r="H6292" t="s">
        <v>1244</v>
      </c>
      <c r="I6292" t="s">
        <v>225</v>
      </c>
      <c r="J6292" t="s">
        <v>1245</v>
      </c>
      <c r="K6292" t="s">
        <v>18</v>
      </c>
      <c r="M6292" t="s">
        <v>228</v>
      </c>
      <c r="N6292" t="s">
        <v>279</v>
      </c>
      <c r="O6292">
        <v>0.05</v>
      </c>
      <c r="P6292" t="s">
        <v>234</v>
      </c>
      <c r="Q6292"/>
      <c r="R6292">
        <v>2.5000000000000001E-2</v>
      </c>
      <c r="S6292">
        <v>0.1</v>
      </c>
      <c r="T6292" t="s">
        <v>1241</v>
      </c>
    </row>
    <row r="6293" spans="2:20" hidden="1" x14ac:dyDescent="0.45">
      <c r="C6293" s="29" t="s">
        <v>60</v>
      </c>
      <c r="D6293" s="29" t="s">
        <v>46</v>
      </c>
      <c r="F6293" t="s">
        <v>1215</v>
      </c>
      <c r="G6293" t="s">
        <v>1216</v>
      </c>
      <c r="H6293" t="s">
        <v>1244</v>
      </c>
      <c r="I6293" t="s">
        <v>225</v>
      </c>
      <c r="J6293" t="s">
        <v>1245</v>
      </c>
      <c r="K6293" t="s">
        <v>18</v>
      </c>
      <c r="M6293" t="s">
        <v>228</v>
      </c>
      <c r="N6293" t="s">
        <v>264</v>
      </c>
      <c r="O6293">
        <v>1.2</v>
      </c>
      <c r="P6293" t="s">
        <v>257</v>
      </c>
      <c r="Q6293"/>
      <c r="R6293">
        <v>0.24</v>
      </c>
      <c r="S6293">
        <v>6</v>
      </c>
      <c r="T6293" t="s">
        <v>1241</v>
      </c>
    </row>
    <row r="6294" spans="2:20" hidden="1" x14ac:dyDescent="0.45">
      <c r="C6294" s="29" t="s">
        <v>60</v>
      </c>
      <c r="D6294" s="29" t="s">
        <v>46</v>
      </c>
      <c r="F6294" t="s">
        <v>1215</v>
      </c>
      <c r="G6294" t="s">
        <v>1216</v>
      </c>
      <c r="H6294" t="s">
        <v>1244</v>
      </c>
      <c r="I6294" t="s">
        <v>225</v>
      </c>
      <c r="J6294" t="s">
        <v>1245</v>
      </c>
      <c r="K6294" t="s">
        <v>18</v>
      </c>
      <c r="M6294" t="s">
        <v>228</v>
      </c>
      <c r="N6294" t="s">
        <v>303</v>
      </c>
      <c r="O6294">
        <v>0.2</v>
      </c>
      <c r="P6294" t="s">
        <v>234</v>
      </c>
      <c r="Q6294"/>
      <c r="R6294">
        <v>0.05</v>
      </c>
      <c r="S6294">
        <v>0.2</v>
      </c>
      <c r="T6294" t="s">
        <v>1241</v>
      </c>
    </row>
    <row r="6295" spans="2:20" hidden="1" x14ac:dyDescent="0.45">
      <c r="B6295" s="29" t="s">
        <v>25</v>
      </c>
      <c r="C6295" s="29" t="s">
        <v>60</v>
      </c>
      <c r="D6295" s="29" t="s">
        <v>195</v>
      </c>
      <c r="F6295" t="s">
        <v>1215</v>
      </c>
      <c r="G6295" t="s">
        <v>1216</v>
      </c>
      <c r="H6295" t="s">
        <v>1239</v>
      </c>
      <c r="I6295" t="s">
        <v>225</v>
      </c>
      <c r="J6295" t="s">
        <v>1240</v>
      </c>
      <c r="K6295" t="s">
        <v>227</v>
      </c>
      <c r="M6295" t="s">
        <v>228</v>
      </c>
      <c r="N6295" t="s">
        <v>25</v>
      </c>
      <c r="O6295">
        <v>130</v>
      </c>
      <c r="P6295" t="s">
        <v>237</v>
      </c>
      <c r="Q6295">
        <f>O6295/'Building Calcs'!$B$2</f>
        <v>1.3715726084060002E-4</v>
      </c>
      <c r="R6295">
        <v>78</v>
      </c>
      <c r="S6295">
        <v>182</v>
      </c>
      <c r="T6295" t="s">
        <v>1241</v>
      </c>
    </row>
    <row r="6296" spans="2:20" hidden="1" x14ac:dyDescent="0.45">
      <c r="C6296" s="29" t="s">
        <v>60</v>
      </c>
      <c r="D6296" s="29" t="s">
        <v>195</v>
      </c>
      <c r="F6296" t="s">
        <v>1215</v>
      </c>
      <c r="G6296" t="s">
        <v>1216</v>
      </c>
      <c r="H6296" t="s">
        <v>1239</v>
      </c>
      <c r="I6296" t="s">
        <v>225</v>
      </c>
      <c r="J6296" t="s">
        <v>1240</v>
      </c>
      <c r="K6296" t="s">
        <v>227</v>
      </c>
      <c r="M6296" t="s">
        <v>228</v>
      </c>
      <c r="N6296" t="s">
        <v>242</v>
      </c>
      <c r="O6296">
        <v>0.2</v>
      </c>
      <c r="P6296" t="s">
        <v>234</v>
      </c>
      <c r="Q6296"/>
      <c r="R6296">
        <v>0.1</v>
      </c>
      <c r="S6296">
        <v>0.4</v>
      </c>
      <c r="T6296" t="s">
        <v>1241</v>
      </c>
    </row>
    <row r="6297" spans="2:20" hidden="1" x14ac:dyDescent="0.45">
      <c r="C6297" s="29" t="s">
        <v>60</v>
      </c>
      <c r="D6297" s="29" t="s">
        <v>195</v>
      </c>
      <c r="F6297" t="s">
        <v>1215</v>
      </c>
      <c r="G6297" t="s">
        <v>1216</v>
      </c>
      <c r="H6297" t="s">
        <v>1239</v>
      </c>
      <c r="I6297" t="s">
        <v>225</v>
      </c>
      <c r="J6297" t="s">
        <v>1240</v>
      </c>
      <c r="K6297" t="s">
        <v>227</v>
      </c>
      <c r="M6297" t="s">
        <v>228</v>
      </c>
      <c r="N6297" t="s">
        <v>233</v>
      </c>
      <c r="O6297">
        <v>0.06</v>
      </c>
      <c r="P6297" t="s">
        <v>234</v>
      </c>
      <c r="Q6297"/>
      <c r="R6297">
        <v>0.03</v>
      </c>
      <c r="S6297">
        <v>0.12</v>
      </c>
      <c r="T6297" t="s">
        <v>1241</v>
      </c>
    </row>
    <row r="6298" spans="2:20" hidden="1" x14ac:dyDescent="0.45">
      <c r="C6298" s="29" t="s">
        <v>60</v>
      </c>
      <c r="D6298" s="29" t="s">
        <v>195</v>
      </c>
      <c r="F6298" t="s">
        <v>1215</v>
      </c>
      <c r="G6298" t="s">
        <v>1216</v>
      </c>
      <c r="H6298" t="s">
        <v>1239</v>
      </c>
      <c r="I6298" t="s">
        <v>225</v>
      </c>
      <c r="J6298" t="s">
        <v>1240</v>
      </c>
      <c r="K6298" t="s">
        <v>227</v>
      </c>
      <c r="M6298" t="s">
        <v>228</v>
      </c>
      <c r="N6298" t="s">
        <v>233</v>
      </c>
      <c r="O6298">
        <v>0.06</v>
      </c>
      <c r="P6298" t="s">
        <v>234</v>
      </c>
      <c r="Q6298"/>
      <c r="R6298">
        <v>0.03</v>
      </c>
      <c r="S6298">
        <v>0.12</v>
      </c>
      <c r="T6298" t="s">
        <v>1241</v>
      </c>
    </row>
    <row r="6299" spans="2:20" hidden="1" x14ac:dyDescent="0.45">
      <c r="C6299" s="29" t="s">
        <v>60</v>
      </c>
      <c r="D6299" s="29" t="s">
        <v>195</v>
      </c>
      <c r="F6299" t="s">
        <v>1215</v>
      </c>
      <c r="G6299" t="s">
        <v>1216</v>
      </c>
      <c r="H6299" t="s">
        <v>1239</v>
      </c>
      <c r="I6299" t="s">
        <v>225</v>
      </c>
      <c r="J6299" t="s">
        <v>1240</v>
      </c>
      <c r="K6299" t="s">
        <v>227</v>
      </c>
      <c r="M6299" t="s">
        <v>228</v>
      </c>
      <c r="N6299" t="s">
        <v>242</v>
      </c>
      <c r="O6299">
        <v>0.2</v>
      </c>
      <c r="P6299" t="s">
        <v>234</v>
      </c>
      <c r="Q6299"/>
      <c r="R6299">
        <v>0.1</v>
      </c>
      <c r="S6299">
        <v>0.4</v>
      </c>
      <c r="T6299" t="s">
        <v>1241</v>
      </c>
    </row>
    <row r="6300" spans="2:20" hidden="1" x14ac:dyDescent="0.45">
      <c r="C6300" s="29" t="s">
        <v>60</v>
      </c>
      <c r="D6300" s="29" t="s">
        <v>195</v>
      </c>
      <c r="F6300" t="s">
        <v>1215</v>
      </c>
      <c r="G6300" t="s">
        <v>1216</v>
      </c>
      <c r="H6300" t="s">
        <v>1239</v>
      </c>
      <c r="I6300" t="s">
        <v>225</v>
      </c>
      <c r="J6300" t="s">
        <v>1240</v>
      </c>
      <c r="K6300" t="s">
        <v>227</v>
      </c>
      <c r="M6300" t="s">
        <v>228</v>
      </c>
      <c r="N6300" t="s">
        <v>265</v>
      </c>
      <c r="O6300">
        <v>0.3</v>
      </c>
      <c r="P6300" t="s">
        <v>234</v>
      </c>
      <c r="Q6300"/>
      <c r="R6300">
        <v>0.15</v>
      </c>
      <c r="S6300">
        <v>0.6</v>
      </c>
      <c r="T6300" t="s">
        <v>1241</v>
      </c>
    </row>
    <row r="6301" spans="2:20" hidden="1" x14ac:dyDescent="0.45">
      <c r="C6301" s="29" t="s">
        <v>60</v>
      </c>
      <c r="D6301" s="29" t="s">
        <v>195</v>
      </c>
      <c r="F6301" t="s">
        <v>1215</v>
      </c>
      <c r="G6301" t="s">
        <v>1216</v>
      </c>
      <c r="H6301" t="s">
        <v>1239</v>
      </c>
      <c r="I6301" t="s">
        <v>225</v>
      </c>
      <c r="J6301" t="s">
        <v>1240</v>
      </c>
      <c r="K6301" t="s">
        <v>227</v>
      </c>
      <c r="M6301" t="s">
        <v>228</v>
      </c>
      <c r="N6301" t="s">
        <v>265</v>
      </c>
      <c r="O6301">
        <v>0.3</v>
      </c>
      <c r="P6301" t="s">
        <v>234</v>
      </c>
      <c r="Q6301"/>
      <c r="R6301">
        <v>0.15</v>
      </c>
      <c r="S6301">
        <v>0.6</v>
      </c>
      <c r="T6301" t="s">
        <v>1241</v>
      </c>
    </row>
    <row r="6302" spans="2:20" hidden="1" x14ac:dyDescent="0.45">
      <c r="C6302" s="29" t="s">
        <v>60</v>
      </c>
      <c r="D6302" s="29" t="s">
        <v>195</v>
      </c>
      <c r="F6302" t="s">
        <v>1215</v>
      </c>
      <c r="G6302" t="s">
        <v>1216</v>
      </c>
      <c r="H6302" t="s">
        <v>1239</v>
      </c>
      <c r="I6302" t="s">
        <v>225</v>
      </c>
      <c r="J6302" t="s">
        <v>1240</v>
      </c>
      <c r="K6302" t="s">
        <v>227</v>
      </c>
      <c r="M6302" t="s">
        <v>228</v>
      </c>
      <c r="N6302" t="s">
        <v>279</v>
      </c>
      <c r="O6302">
        <v>0.01</v>
      </c>
      <c r="P6302" t="s">
        <v>234</v>
      </c>
      <c r="Q6302"/>
      <c r="R6302">
        <v>5.0000000000000001E-3</v>
      </c>
      <c r="S6302">
        <v>0.02</v>
      </c>
      <c r="T6302" t="s">
        <v>1241</v>
      </c>
    </row>
    <row r="6303" spans="2:20" hidden="1" x14ac:dyDescent="0.45">
      <c r="C6303" s="29" t="s">
        <v>60</v>
      </c>
      <c r="D6303" s="29" t="s">
        <v>195</v>
      </c>
      <c r="F6303" t="s">
        <v>1215</v>
      </c>
      <c r="G6303" t="s">
        <v>1216</v>
      </c>
      <c r="H6303" t="s">
        <v>1239</v>
      </c>
      <c r="I6303" t="s">
        <v>225</v>
      </c>
      <c r="J6303" t="s">
        <v>1240</v>
      </c>
      <c r="K6303" t="s">
        <v>227</v>
      </c>
      <c r="M6303" t="s">
        <v>228</v>
      </c>
      <c r="N6303" t="s">
        <v>279</v>
      </c>
      <c r="O6303">
        <v>0.01</v>
      </c>
      <c r="P6303" t="s">
        <v>234</v>
      </c>
      <c r="Q6303"/>
      <c r="R6303">
        <v>5.0000000000000001E-3</v>
      </c>
      <c r="S6303">
        <v>0.02</v>
      </c>
      <c r="T6303" t="s">
        <v>1241</v>
      </c>
    </row>
    <row r="6304" spans="2:20" hidden="1" x14ac:dyDescent="0.45">
      <c r="C6304" s="29" t="s">
        <v>60</v>
      </c>
      <c r="D6304" s="29" t="s">
        <v>195</v>
      </c>
      <c r="F6304" t="s">
        <v>1215</v>
      </c>
      <c r="G6304" t="s">
        <v>1216</v>
      </c>
      <c r="H6304" t="s">
        <v>1239</v>
      </c>
      <c r="I6304" t="s">
        <v>225</v>
      </c>
      <c r="J6304" t="s">
        <v>1240</v>
      </c>
      <c r="K6304" t="s">
        <v>227</v>
      </c>
      <c r="M6304" t="s">
        <v>228</v>
      </c>
      <c r="N6304" t="s">
        <v>303</v>
      </c>
      <c r="O6304">
        <v>0.22</v>
      </c>
      <c r="P6304" t="s">
        <v>234</v>
      </c>
      <c r="Q6304"/>
      <c r="R6304">
        <v>0.11</v>
      </c>
      <c r="S6304">
        <v>0.44</v>
      </c>
      <c r="T6304" t="s">
        <v>1241</v>
      </c>
    </row>
    <row r="6305" spans="2:20" hidden="1" x14ac:dyDescent="0.45">
      <c r="C6305" s="29" t="s">
        <v>60</v>
      </c>
      <c r="D6305" s="29" t="s">
        <v>195</v>
      </c>
      <c r="F6305" t="s">
        <v>1215</v>
      </c>
      <c r="G6305" t="s">
        <v>1216</v>
      </c>
      <c r="H6305" t="s">
        <v>1239</v>
      </c>
      <c r="I6305" t="s">
        <v>225</v>
      </c>
      <c r="J6305" t="s">
        <v>1240</v>
      </c>
      <c r="K6305" t="s">
        <v>227</v>
      </c>
      <c r="M6305" t="s">
        <v>228</v>
      </c>
      <c r="N6305" t="s">
        <v>236</v>
      </c>
      <c r="O6305">
        <v>30</v>
      </c>
      <c r="P6305" t="s">
        <v>237</v>
      </c>
      <c r="Q6305"/>
      <c r="R6305">
        <v>18</v>
      </c>
      <c r="S6305">
        <v>42</v>
      </c>
      <c r="T6305" t="s">
        <v>1246</v>
      </c>
    </row>
    <row r="6306" spans="2:20" hidden="1" x14ac:dyDescent="0.45">
      <c r="B6306" s="29" t="s">
        <v>27</v>
      </c>
      <c r="C6306" s="29" t="s">
        <v>60</v>
      </c>
      <c r="D6306" s="29" t="s">
        <v>195</v>
      </c>
      <c r="F6306" t="s">
        <v>1215</v>
      </c>
      <c r="G6306" t="s">
        <v>1216</v>
      </c>
      <c r="H6306" t="s">
        <v>1239</v>
      </c>
      <c r="I6306" t="s">
        <v>225</v>
      </c>
      <c r="J6306" t="s">
        <v>1240</v>
      </c>
      <c r="K6306" t="s">
        <v>227</v>
      </c>
      <c r="M6306" t="s">
        <v>228</v>
      </c>
      <c r="N6306" t="s">
        <v>27</v>
      </c>
      <c r="O6306">
        <v>30</v>
      </c>
      <c r="P6306" t="s">
        <v>237</v>
      </c>
      <c r="Q6306">
        <f>O6306/'Building Calcs'!$B$2</f>
        <v>3.1651675578599999E-5</v>
      </c>
      <c r="R6306">
        <v>18</v>
      </c>
      <c r="S6306">
        <v>42</v>
      </c>
      <c r="T6306" t="s">
        <v>1246</v>
      </c>
    </row>
    <row r="6307" spans="2:20" hidden="1" x14ac:dyDescent="0.45">
      <c r="B6307" s="29" t="s">
        <v>43</v>
      </c>
      <c r="C6307" s="29" t="s">
        <v>60</v>
      </c>
      <c r="D6307" s="29" t="s">
        <v>195</v>
      </c>
      <c r="F6307" t="s">
        <v>1215</v>
      </c>
      <c r="G6307" t="s">
        <v>1216</v>
      </c>
      <c r="H6307" t="s">
        <v>1239</v>
      </c>
      <c r="I6307" t="s">
        <v>225</v>
      </c>
      <c r="J6307" t="s">
        <v>1240</v>
      </c>
      <c r="K6307" t="s">
        <v>227</v>
      </c>
      <c r="M6307" t="s">
        <v>228</v>
      </c>
      <c r="N6307" t="s">
        <v>28</v>
      </c>
      <c r="O6307">
        <v>30</v>
      </c>
      <c r="P6307" t="s">
        <v>237</v>
      </c>
      <c r="Q6307">
        <f>O6307/'Building Calcs'!$B$2</f>
        <v>3.1651675578599999E-5</v>
      </c>
      <c r="R6307">
        <v>18</v>
      </c>
      <c r="S6307">
        <v>42</v>
      </c>
      <c r="T6307" t="s">
        <v>1260</v>
      </c>
    </row>
    <row r="6308" spans="2:20" hidden="1" x14ac:dyDescent="0.45">
      <c r="C6308" s="29" t="s">
        <v>60</v>
      </c>
      <c r="D6308" s="29" t="s">
        <v>195</v>
      </c>
      <c r="F6308" t="s">
        <v>1215</v>
      </c>
      <c r="G6308" t="s">
        <v>1216</v>
      </c>
      <c r="H6308" t="s">
        <v>1239</v>
      </c>
      <c r="I6308" t="s">
        <v>225</v>
      </c>
      <c r="J6308" t="s">
        <v>1240</v>
      </c>
      <c r="K6308" t="s">
        <v>227</v>
      </c>
      <c r="M6308" t="s">
        <v>228</v>
      </c>
      <c r="N6308" t="s">
        <v>240</v>
      </c>
      <c r="O6308">
        <v>0.15</v>
      </c>
      <c r="P6308" t="s">
        <v>234</v>
      </c>
      <c r="Q6308"/>
      <c r="R6308">
        <v>7.4999999999999997E-2</v>
      </c>
      <c r="S6308">
        <v>0.3</v>
      </c>
      <c r="T6308" t="s">
        <v>1241</v>
      </c>
    </row>
    <row r="6309" spans="2:20" hidden="1" x14ac:dyDescent="0.45">
      <c r="C6309" s="29" t="s">
        <v>60</v>
      </c>
      <c r="D6309" s="29" t="s">
        <v>195</v>
      </c>
      <c r="F6309" t="s">
        <v>1215</v>
      </c>
      <c r="G6309" t="s">
        <v>1216</v>
      </c>
      <c r="H6309" t="s">
        <v>1239</v>
      </c>
      <c r="I6309" t="s">
        <v>225</v>
      </c>
      <c r="J6309" t="s">
        <v>1240</v>
      </c>
      <c r="K6309" t="s">
        <v>227</v>
      </c>
      <c r="M6309" t="s">
        <v>228</v>
      </c>
      <c r="N6309" t="s">
        <v>303</v>
      </c>
      <c r="O6309">
        <v>0.22</v>
      </c>
      <c r="P6309" t="s">
        <v>234</v>
      </c>
      <c r="Q6309"/>
      <c r="R6309">
        <v>0.11</v>
      </c>
      <c r="S6309">
        <v>0.44</v>
      </c>
      <c r="T6309" t="s">
        <v>1241</v>
      </c>
    </row>
    <row r="6310" spans="2:20" hidden="1" x14ac:dyDescent="0.45">
      <c r="C6310" s="29" t="s">
        <v>60</v>
      </c>
      <c r="D6310" s="29" t="s">
        <v>195</v>
      </c>
      <c r="F6310" t="s">
        <v>1215</v>
      </c>
      <c r="G6310" t="s">
        <v>1216</v>
      </c>
      <c r="H6310" t="s">
        <v>301</v>
      </c>
      <c r="I6310" t="s">
        <v>275</v>
      </c>
      <c r="J6310" t="s">
        <v>228</v>
      </c>
      <c r="K6310" t="s">
        <v>1247</v>
      </c>
      <c r="M6310" t="s">
        <v>228</v>
      </c>
      <c r="N6310" t="s">
        <v>240</v>
      </c>
      <c r="O6310">
        <v>8</v>
      </c>
      <c r="P6310" t="s">
        <v>234</v>
      </c>
      <c r="Q6310"/>
      <c r="R6310">
        <v>6.0000000000000001E-3</v>
      </c>
      <c r="S6310">
        <v>40</v>
      </c>
      <c r="T6310" t="s">
        <v>1248</v>
      </c>
    </row>
    <row r="6311" spans="2:20" hidden="1" x14ac:dyDescent="0.45">
      <c r="C6311" s="29" t="s">
        <v>60</v>
      </c>
      <c r="D6311" s="29" t="s">
        <v>195</v>
      </c>
      <c r="F6311" t="s">
        <v>1215</v>
      </c>
      <c r="G6311" t="s">
        <v>1216</v>
      </c>
      <c r="H6311" t="s">
        <v>301</v>
      </c>
      <c r="I6311" t="s">
        <v>275</v>
      </c>
      <c r="J6311" t="s">
        <v>228</v>
      </c>
      <c r="K6311" t="s">
        <v>1247</v>
      </c>
      <c r="M6311" t="s">
        <v>228</v>
      </c>
      <c r="N6311" t="s">
        <v>236</v>
      </c>
      <c r="O6311">
        <v>20</v>
      </c>
      <c r="P6311" t="s">
        <v>237</v>
      </c>
      <c r="Q6311"/>
      <c r="R6311">
        <v>6</v>
      </c>
      <c r="S6311">
        <v>42</v>
      </c>
      <c r="T6311" t="s">
        <v>1248</v>
      </c>
    </row>
    <row r="6312" spans="2:20" hidden="1" x14ac:dyDescent="0.45">
      <c r="C6312" s="29" t="s">
        <v>60</v>
      </c>
      <c r="D6312" s="29" t="s">
        <v>195</v>
      </c>
      <c r="F6312" t="s">
        <v>1215</v>
      </c>
      <c r="G6312" t="s">
        <v>1216</v>
      </c>
      <c r="H6312" t="s">
        <v>301</v>
      </c>
      <c r="I6312" t="s">
        <v>275</v>
      </c>
      <c r="J6312" t="s">
        <v>228</v>
      </c>
      <c r="K6312" t="s">
        <v>1247</v>
      </c>
      <c r="M6312" t="s">
        <v>228</v>
      </c>
      <c r="N6312" t="s">
        <v>253</v>
      </c>
      <c r="O6312">
        <v>0.15</v>
      </c>
      <c r="P6312" t="s">
        <v>234</v>
      </c>
      <c r="Q6312"/>
      <c r="R6312">
        <v>2.5000000000000001E-4</v>
      </c>
      <c r="S6312">
        <v>0.6</v>
      </c>
      <c r="T6312" t="s">
        <v>1248</v>
      </c>
    </row>
    <row r="6313" spans="2:20" hidden="1" x14ac:dyDescent="0.45">
      <c r="C6313" s="29" t="s">
        <v>60</v>
      </c>
      <c r="D6313" s="29" t="s">
        <v>195</v>
      </c>
      <c r="F6313" t="s">
        <v>1215</v>
      </c>
      <c r="G6313" t="s">
        <v>1216</v>
      </c>
      <c r="H6313" t="s">
        <v>301</v>
      </c>
      <c r="I6313" t="s">
        <v>275</v>
      </c>
      <c r="J6313" t="s">
        <v>228</v>
      </c>
      <c r="K6313" t="s">
        <v>1247</v>
      </c>
      <c r="M6313" t="s">
        <v>228</v>
      </c>
      <c r="N6313" t="s">
        <v>262</v>
      </c>
      <c r="O6313">
        <v>0.1</v>
      </c>
      <c r="P6313" t="s">
        <v>234</v>
      </c>
      <c r="Q6313"/>
      <c r="R6313">
        <v>2.5000000000000001E-2</v>
      </c>
      <c r="S6313">
        <v>0.22</v>
      </c>
      <c r="T6313" t="s">
        <v>1248</v>
      </c>
    </row>
    <row r="6314" spans="2:20" hidden="1" x14ac:dyDescent="0.45">
      <c r="C6314" s="29" t="s">
        <v>60</v>
      </c>
      <c r="D6314" s="29" t="s">
        <v>195</v>
      </c>
      <c r="F6314" t="s">
        <v>1215</v>
      </c>
      <c r="G6314" t="s">
        <v>1216</v>
      </c>
      <c r="H6314" t="s">
        <v>301</v>
      </c>
      <c r="I6314" t="s">
        <v>275</v>
      </c>
      <c r="J6314" t="s">
        <v>228</v>
      </c>
      <c r="K6314" t="s">
        <v>1247</v>
      </c>
      <c r="M6314" t="s">
        <v>228</v>
      </c>
      <c r="N6314" t="s">
        <v>262</v>
      </c>
      <c r="O6314">
        <v>0.1</v>
      </c>
      <c r="P6314" t="s">
        <v>234</v>
      </c>
      <c r="Q6314"/>
      <c r="R6314">
        <v>2.5000000000000001E-2</v>
      </c>
      <c r="S6314">
        <v>0.22</v>
      </c>
      <c r="T6314" t="s">
        <v>1248</v>
      </c>
    </row>
    <row r="6315" spans="2:20" hidden="1" x14ac:dyDescent="0.45">
      <c r="B6315" s="29" t="s">
        <v>26</v>
      </c>
      <c r="C6315" s="29" t="s">
        <v>60</v>
      </c>
      <c r="D6315" s="29" t="s">
        <v>195</v>
      </c>
      <c r="F6315" t="s">
        <v>1215</v>
      </c>
      <c r="G6315" t="s">
        <v>1216</v>
      </c>
      <c r="H6315" t="s">
        <v>301</v>
      </c>
      <c r="I6315" t="s">
        <v>275</v>
      </c>
      <c r="J6315" t="s">
        <v>228</v>
      </c>
      <c r="K6315" t="s">
        <v>1247</v>
      </c>
      <c r="M6315" t="s">
        <v>228</v>
      </c>
      <c r="N6315" t="s">
        <v>26</v>
      </c>
      <c r="O6315">
        <v>306</v>
      </c>
      <c r="P6315" t="s">
        <v>237</v>
      </c>
      <c r="Q6315">
        <f>O6315/'Building Calcs'!$B$2</f>
        <v>3.2284709090172004E-4</v>
      </c>
      <c r="R6315">
        <v>50</v>
      </c>
      <c r="S6315">
        <v>1319</v>
      </c>
      <c r="T6315" t="s">
        <v>1248</v>
      </c>
    </row>
    <row r="6316" spans="2:20" hidden="1" x14ac:dyDescent="0.45">
      <c r="B6316" s="29" t="s">
        <v>26</v>
      </c>
      <c r="C6316" s="29" t="s">
        <v>60</v>
      </c>
      <c r="D6316" s="29" t="s">
        <v>195</v>
      </c>
      <c r="F6316" t="s">
        <v>1215</v>
      </c>
      <c r="G6316" t="s">
        <v>1216</v>
      </c>
      <c r="H6316" t="s">
        <v>301</v>
      </c>
      <c r="I6316" t="s">
        <v>275</v>
      </c>
      <c r="J6316" t="s">
        <v>228</v>
      </c>
      <c r="K6316" t="s">
        <v>1247</v>
      </c>
      <c r="M6316" t="s">
        <v>228</v>
      </c>
      <c r="N6316" t="s">
        <v>26</v>
      </c>
      <c r="O6316">
        <v>306</v>
      </c>
      <c r="P6316" t="s">
        <v>237</v>
      </c>
      <c r="Q6316">
        <f>O6316/'Building Calcs'!$B$2</f>
        <v>3.2284709090172004E-4</v>
      </c>
      <c r="R6316">
        <v>50</v>
      </c>
      <c r="S6316">
        <v>1319</v>
      </c>
      <c r="T6316" t="s">
        <v>1248</v>
      </c>
    </row>
    <row r="6317" spans="2:20" hidden="1" x14ac:dyDescent="0.45">
      <c r="B6317" s="29" t="s">
        <v>30</v>
      </c>
      <c r="C6317" s="29" t="s">
        <v>60</v>
      </c>
      <c r="D6317" s="29" t="s">
        <v>51</v>
      </c>
      <c r="F6317" t="s">
        <v>1215</v>
      </c>
      <c r="G6317" t="s">
        <v>1216</v>
      </c>
      <c r="H6317" t="s">
        <v>1249</v>
      </c>
      <c r="I6317" t="s">
        <v>225</v>
      </c>
      <c r="J6317" t="s">
        <v>1250</v>
      </c>
      <c r="K6317" t="s">
        <v>1219</v>
      </c>
      <c r="M6317" t="s">
        <v>228</v>
      </c>
      <c r="N6317" t="s">
        <v>30</v>
      </c>
      <c r="O6317">
        <v>26</v>
      </c>
      <c r="P6317" t="s">
        <v>229</v>
      </c>
      <c r="Q6317"/>
      <c r="R6317">
        <v>8.5</v>
      </c>
      <c r="S6317">
        <v>39</v>
      </c>
      <c r="T6317" t="s">
        <v>1277</v>
      </c>
    </row>
    <row r="6318" spans="2:20" hidden="1" x14ac:dyDescent="0.45">
      <c r="B6318" s="29" t="s">
        <v>30</v>
      </c>
      <c r="C6318" s="29" t="s">
        <v>60</v>
      </c>
      <c r="D6318" s="29" t="s">
        <v>51</v>
      </c>
      <c r="F6318" t="s">
        <v>1215</v>
      </c>
      <c r="G6318" t="s">
        <v>1216</v>
      </c>
      <c r="H6318" t="s">
        <v>1249</v>
      </c>
      <c r="I6318" t="s">
        <v>225</v>
      </c>
      <c r="J6318" t="s">
        <v>1250</v>
      </c>
      <c r="K6318" t="s">
        <v>1219</v>
      </c>
      <c r="M6318" t="s">
        <v>228</v>
      </c>
      <c r="N6318" t="s">
        <v>30</v>
      </c>
      <c r="O6318">
        <v>26</v>
      </c>
      <c r="P6318" t="s">
        <v>229</v>
      </c>
      <c r="Q6318"/>
      <c r="R6318">
        <v>8.5</v>
      </c>
      <c r="S6318">
        <v>39</v>
      </c>
      <c r="T6318" t="s">
        <v>1277</v>
      </c>
    </row>
    <row r="6319" spans="2:20" hidden="1" x14ac:dyDescent="0.45">
      <c r="C6319" s="29" t="s">
        <v>60</v>
      </c>
      <c r="D6319" s="29" t="s">
        <v>51</v>
      </c>
      <c r="F6319" t="s">
        <v>1215</v>
      </c>
      <c r="G6319" t="s">
        <v>1216</v>
      </c>
      <c r="H6319" t="s">
        <v>1249</v>
      </c>
      <c r="I6319" t="s">
        <v>225</v>
      </c>
      <c r="J6319" t="s">
        <v>1250</v>
      </c>
      <c r="K6319" t="s">
        <v>1219</v>
      </c>
      <c r="M6319" t="s">
        <v>228</v>
      </c>
      <c r="N6319" t="s">
        <v>264</v>
      </c>
      <c r="O6319">
        <v>10</v>
      </c>
      <c r="P6319" t="s">
        <v>234</v>
      </c>
      <c r="Q6319"/>
      <c r="R6319">
        <v>5</v>
      </c>
      <c r="S6319">
        <v>20</v>
      </c>
      <c r="T6319" t="s">
        <v>348</v>
      </c>
    </row>
    <row r="6320" spans="2:20" hidden="1" x14ac:dyDescent="0.45">
      <c r="C6320" s="29" t="s">
        <v>60</v>
      </c>
      <c r="D6320" s="29" t="s">
        <v>195</v>
      </c>
      <c r="F6320" t="s">
        <v>1215</v>
      </c>
      <c r="G6320" t="s">
        <v>1216</v>
      </c>
      <c r="H6320" t="s">
        <v>301</v>
      </c>
      <c r="I6320" t="s">
        <v>275</v>
      </c>
      <c r="J6320" t="s">
        <v>228</v>
      </c>
      <c r="K6320" t="s">
        <v>1247</v>
      </c>
      <c r="M6320" t="s">
        <v>228</v>
      </c>
      <c r="N6320" t="s">
        <v>279</v>
      </c>
      <c r="O6320">
        <v>125</v>
      </c>
      <c r="P6320" t="s">
        <v>234</v>
      </c>
      <c r="Q6320"/>
      <c r="R6320">
        <v>2.5000000000000001E-3</v>
      </c>
      <c r="S6320">
        <v>600</v>
      </c>
      <c r="T6320" t="s">
        <v>1248</v>
      </c>
    </row>
    <row r="6321" spans="2:20" hidden="1" x14ac:dyDescent="0.45">
      <c r="C6321" s="29" t="s">
        <v>60</v>
      </c>
      <c r="D6321" s="29" t="s">
        <v>195</v>
      </c>
      <c r="F6321" t="s">
        <v>1215</v>
      </c>
      <c r="G6321" t="s">
        <v>1216</v>
      </c>
      <c r="H6321" t="s">
        <v>301</v>
      </c>
      <c r="I6321" t="s">
        <v>275</v>
      </c>
      <c r="J6321" t="s">
        <v>228</v>
      </c>
      <c r="K6321" t="s">
        <v>1247</v>
      </c>
      <c r="M6321" t="s">
        <v>228</v>
      </c>
      <c r="N6321" t="s">
        <v>246</v>
      </c>
      <c r="O6321">
        <v>6</v>
      </c>
      <c r="P6321" t="s">
        <v>247</v>
      </c>
      <c r="Q6321"/>
      <c r="R6321">
        <v>0.2</v>
      </c>
      <c r="S6321">
        <v>20</v>
      </c>
      <c r="T6321" t="s">
        <v>1248</v>
      </c>
    </row>
    <row r="6322" spans="2:20" hidden="1" x14ac:dyDescent="0.45">
      <c r="C6322" s="29" t="s">
        <v>60</v>
      </c>
      <c r="D6322" s="29" t="s">
        <v>195</v>
      </c>
      <c r="F6322" t="s">
        <v>1215</v>
      </c>
      <c r="G6322" t="s">
        <v>1216</v>
      </c>
      <c r="H6322" t="s">
        <v>301</v>
      </c>
      <c r="I6322" t="s">
        <v>275</v>
      </c>
      <c r="J6322" t="s">
        <v>228</v>
      </c>
      <c r="K6322" t="s">
        <v>1247</v>
      </c>
      <c r="M6322" t="s">
        <v>228</v>
      </c>
      <c r="N6322" t="s">
        <v>246</v>
      </c>
      <c r="O6322">
        <v>6</v>
      </c>
      <c r="P6322" t="s">
        <v>247</v>
      </c>
      <c r="Q6322"/>
      <c r="R6322">
        <v>0.2</v>
      </c>
      <c r="S6322">
        <v>20</v>
      </c>
      <c r="T6322" t="s">
        <v>1248</v>
      </c>
    </row>
    <row r="6323" spans="2:20" hidden="1" x14ac:dyDescent="0.45">
      <c r="C6323" s="29" t="s">
        <v>60</v>
      </c>
      <c r="D6323" s="29" t="s">
        <v>195</v>
      </c>
      <c r="F6323" t="s">
        <v>1215</v>
      </c>
      <c r="G6323" t="s">
        <v>1216</v>
      </c>
      <c r="H6323" t="s">
        <v>301</v>
      </c>
      <c r="I6323" t="s">
        <v>275</v>
      </c>
      <c r="J6323" t="s">
        <v>228</v>
      </c>
      <c r="K6323" t="s">
        <v>1247</v>
      </c>
      <c r="M6323" t="s">
        <v>228</v>
      </c>
      <c r="N6323" t="s">
        <v>264</v>
      </c>
      <c r="O6323">
        <v>1.9</v>
      </c>
      <c r="P6323" t="s">
        <v>257</v>
      </c>
      <c r="Q6323"/>
      <c r="R6323">
        <v>0.2</v>
      </c>
      <c r="S6323">
        <v>1.9</v>
      </c>
      <c r="T6323" t="s">
        <v>1241</v>
      </c>
    </row>
    <row r="6324" spans="2:20" hidden="1" x14ac:dyDescent="0.45">
      <c r="C6324" s="29" t="s">
        <v>60</v>
      </c>
      <c r="D6324" s="29" t="s">
        <v>195</v>
      </c>
      <c r="F6324" t="s">
        <v>1215</v>
      </c>
      <c r="G6324" t="s">
        <v>1216</v>
      </c>
      <c r="H6324" t="s">
        <v>301</v>
      </c>
      <c r="I6324" t="s">
        <v>275</v>
      </c>
      <c r="J6324" t="s">
        <v>228</v>
      </c>
      <c r="K6324" t="s">
        <v>1247</v>
      </c>
      <c r="M6324" t="s">
        <v>228</v>
      </c>
      <c r="N6324" t="s">
        <v>249</v>
      </c>
      <c r="O6324">
        <v>15</v>
      </c>
      <c r="P6324" t="s">
        <v>257</v>
      </c>
      <c r="Q6324"/>
      <c r="R6324">
        <v>1.5</v>
      </c>
      <c r="S6324">
        <v>15</v>
      </c>
      <c r="T6324" t="s">
        <v>1241</v>
      </c>
    </row>
    <row r="6325" spans="2:20" hidden="1" x14ac:dyDescent="0.45">
      <c r="B6325" s="29" t="s">
        <v>25</v>
      </c>
      <c r="C6325" s="29" t="s">
        <v>60</v>
      </c>
      <c r="D6325" s="29" t="s">
        <v>197</v>
      </c>
      <c r="F6325" t="s">
        <v>1215</v>
      </c>
      <c r="G6325" t="s">
        <v>1216</v>
      </c>
      <c r="H6325" t="s">
        <v>1251</v>
      </c>
      <c r="I6325" t="s">
        <v>275</v>
      </c>
      <c r="J6325" t="s">
        <v>228</v>
      </c>
      <c r="K6325" t="s">
        <v>232</v>
      </c>
      <c r="M6325" t="s">
        <v>228</v>
      </c>
      <c r="N6325" t="s">
        <v>25</v>
      </c>
      <c r="O6325">
        <v>29</v>
      </c>
      <c r="P6325" t="s">
        <v>237</v>
      </c>
      <c r="Q6325">
        <f>O6325/'Building Calcs'!$B$2</f>
        <v>3.0596619725980002E-5</v>
      </c>
      <c r="R6325">
        <v>21</v>
      </c>
      <c r="S6325">
        <v>48</v>
      </c>
      <c r="T6325" t="s">
        <v>1252</v>
      </c>
    </row>
    <row r="6326" spans="2:20" hidden="1" x14ac:dyDescent="0.45">
      <c r="B6326" s="29" t="s">
        <v>30</v>
      </c>
      <c r="C6326" s="29" t="s">
        <v>60</v>
      </c>
      <c r="D6326" s="29" t="s">
        <v>197</v>
      </c>
      <c r="F6326" t="s">
        <v>1215</v>
      </c>
      <c r="G6326" t="s">
        <v>1216</v>
      </c>
      <c r="H6326" t="s">
        <v>1251</v>
      </c>
      <c r="I6326" t="s">
        <v>275</v>
      </c>
      <c r="J6326" t="s">
        <v>228</v>
      </c>
      <c r="K6326" t="s">
        <v>232</v>
      </c>
      <c r="M6326" t="s">
        <v>228</v>
      </c>
      <c r="N6326" t="s">
        <v>30</v>
      </c>
      <c r="O6326">
        <v>4</v>
      </c>
      <c r="P6326" t="s">
        <v>229</v>
      </c>
      <c r="Q6326"/>
      <c r="R6326">
        <v>2.1</v>
      </c>
      <c r="S6326">
        <v>7</v>
      </c>
      <c r="T6326" t="s">
        <v>1252</v>
      </c>
    </row>
    <row r="6327" spans="2:20" hidden="1" x14ac:dyDescent="0.45">
      <c r="B6327" s="29" t="s">
        <v>29</v>
      </c>
      <c r="C6327" s="29" t="s">
        <v>60</v>
      </c>
      <c r="D6327" s="29" t="s">
        <v>197</v>
      </c>
      <c r="F6327" t="s">
        <v>1215</v>
      </c>
      <c r="G6327" t="s">
        <v>1216</v>
      </c>
      <c r="H6327" t="s">
        <v>1251</v>
      </c>
      <c r="I6327" t="s">
        <v>275</v>
      </c>
      <c r="J6327" t="s">
        <v>228</v>
      </c>
      <c r="K6327" t="s">
        <v>232</v>
      </c>
      <c r="M6327" t="s">
        <v>228</v>
      </c>
      <c r="N6327" t="s">
        <v>29</v>
      </c>
      <c r="O6327">
        <v>0.67</v>
      </c>
      <c r="P6327" t="s">
        <v>237</v>
      </c>
      <c r="Q6327">
        <f>O6327/'Building Calcs'!$B$2</f>
        <v>7.0688742125540009E-7</v>
      </c>
      <c r="R6327">
        <v>0.4</v>
      </c>
      <c r="S6327">
        <v>0.94</v>
      </c>
      <c r="T6327" t="s">
        <v>1252</v>
      </c>
    </row>
    <row r="6328" spans="2:20" hidden="1" x14ac:dyDescent="0.45">
      <c r="B6328" s="29" t="s">
        <v>27</v>
      </c>
      <c r="C6328" s="29" t="s">
        <v>60</v>
      </c>
      <c r="D6328" s="29" t="s">
        <v>197</v>
      </c>
      <c r="F6328" t="s">
        <v>1215</v>
      </c>
      <c r="G6328" t="s">
        <v>1216</v>
      </c>
      <c r="H6328" t="s">
        <v>1251</v>
      </c>
      <c r="I6328" t="s">
        <v>275</v>
      </c>
      <c r="J6328" t="s">
        <v>228</v>
      </c>
      <c r="K6328" t="s">
        <v>232</v>
      </c>
      <c r="M6328" t="s">
        <v>228</v>
      </c>
      <c r="N6328" t="s">
        <v>27</v>
      </c>
      <c r="O6328">
        <v>0.78</v>
      </c>
      <c r="P6328" t="s">
        <v>237</v>
      </c>
      <c r="Q6328">
        <f>O6328/'Building Calcs'!$B$2</f>
        <v>8.2294356504360001E-7</v>
      </c>
      <c r="R6328">
        <v>0.47</v>
      </c>
      <c r="S6328">
        <v>1.0900000000000001</v>
      </c>
      <c r="T6328" t="s">
        <v>1252</v>
      </c>
    </row>
    <row r="6329" spans="2:20" hidden="1" x14ac:dyDescent="0.45">
      <c r="B6329" s="29" t="s">
        <v>27</v>
      </c>
      <c r="C6329" s="29" t="s">
        <v>60</v>
      </c>
      <c r="D6329" s="29" t="s">
        <v>197</v>
      </c>
      <c r="F6329" t="s">
        <v>1215</v>
      </c>
      <c r="G6329" t="s">
        <v>1216</v>
      </c>
      <c r="H6329" t="s">
        <v>1251</v>
      </c>
      <c r="I6329" t="s">
        <v>275</v>
      </c>
      <c r="J6329" t="s">
        <v>228</v>
      </c>
      <c r="K6329" t="s">
        <v>232</v>
      </c>
      <c r="M6329" t="s">
        <v>228</v>
      </c>
      <c r="N6329" t="s">
        <v>27</v>
      </c>
      <c r="O6329">
        <v>0.78</v>
      </c>
      <c r="P6329" t="s">
        <v>237</v>
      </c>
      <c r="Q6329">
        <f>O6329/'Building Calcs'!$B$2</f>
        <v>8.2294356504360001E-7</v>
      </c>
      <c r="R6329">
        <v>0.47</v>
      </c>
      <c r="S6329">
        <v>1.0900000000000001</v>
      </c>
      <c r="T6329" t="s">
        <v>1252</v>
      </c>
    </row>
    <row r="6330" spans="2:20" hidden="1" x14ac:dyDescent="0.45">
      <c r="C6330" s="29" t="s">
        <v>60</v>
      </c>
      <c r="D6330" s="29" t="s">
        <v>45</v>
      </c>
      <c r="F6330" t="s">
        <v>1215</v>
      </c>
      <c r="G6330" t="s">
        <v>1216</v>
      </c>
      <c r="H6330" t="s">
        <v>284</v>
      </c>
      <c r="I6330" t="s">
        <v>275</v>
      </c>
      <c r="J6330" t="s">
        <v>228</v>
      </c>
      <c r="K6330" t="s">
        <v>1242</v>
      </c>
      <c r="M6330" t="s">
        <v>228</v>
      </c>
      <c r="N6330" t="s">
        <v>264</v>
      </c>
      <c r="O6330">
        <v>45.5</v>
      </c>
      <c r="P6330" t="s">
        <v>234</v>
      </c>
      <c r="Q6330"/>
      <c r="R6330">
        <v>10</v>
      </c>
      <c r="S6330">
        <v>150</v>
      </c>
      <c r="T6330" t="s">
        <v>377</v>
      </c>
    </row>
    <row r="6331" spans="2:20" hidden="1" x14ac:dyDescent="0.45">
      <c r="B6331" s="29" t="s">
        <v>26</v>
      </c>
      <c r="C6331" s="29" t="s">
        <v>60</v>
      </c>
      <c r="D6331" s="29" t="s">
        <v>197</v>
      </c>
      <c r="F6331" t="s">
        <v>1215</v>
      </c>
      <c r="G6331" t="s">
        <v>1216</v>
      </c>
      <c r="H6331" t="s">
        <v>1251</v>
      </c>
      <c r="I6331" t="s">
        <v>275</v>
      </c>
      <c r="J6331" t="s">
        <v>228</v>
      </c>
      <c r="K6331" t="s">
        <v>232</v>
      </c>
      <c r="M6331" t="s">
        <v>228</v>
      </c>
      <c r="N6331" t="s">
        <v>26</v>
      </c>
      <c r="O6331">
        <v>74</v>
      </c>
      <c r="P6331" t="s">
        <v>237</v>
      </c>
      <c r="Q6331">
        <f>O6331/'Building Calcs'!$B$2</f>
        <v>7.8074133093880004E-5</v>
      </c>
      <c r="R6331">
        <v>46</v>
      </c>
      <c r="S6331">
        <v>103</v>
      </c>
      <c r="T6331" t="s">
        <v>1252</v>
      </c>
    </row>
    <row r="6332" spans="2:20" hidden="1" x14ac:dyDescent="0.45">
      <c r="C6332" s="29" t="s">
        <v>60</v>
      </c>
      <c r="D6332" s="29" t="s">
        <v>45</v>
      </c>
      <c r="F6332" t="s">
        <v>1215</v>
      </c>
      <c r="G6332" t="s">
        <v>1216</v>
      </c>
      <c r="H6332" t="s">
        <v>284</v>
      </c>
      <c r="I6332" t="s">
        <v>275</v>
      </c>
      <c r="J6332" t="s">
        <v>228</v>
      </c>
      <c r="K6332" t="s">
        <v>1242</v>
      </c>
      <c r="M6332" t="s">
        <v>228</v>
      </c>
      <c r="N6332" t="s">
        <v>272</v>
      </c>
      <c r="O6332">
        <v>18.5</v>
      </c>
      <c r="P6332" t="s">
        <v>234</v>
      </c>
      <c r="Q6332"/>
      <c r="R6332">
        <v>5</v>
      </c>
      <c r="S6332">
        <v>80</v>
      </c>
      <c r="T6332" t="s">
        <v>377</v>
      </c>
    </row>
    <row r="6333" spans="2:20" hidden="1" x14ac:dyDescent="0.45">
      <c r="C6333" s="29" t="s">
        <v>60</v>
      </c>
      <c r="D6333" s="29" t="s">
        <v>45</v>
      </c>
      <c r="F6333" t="s">
        <v>1215</v>
      </c>
      <c r="G6333" t="s">
        <v>1216</v>
      </c>
      <c r="H6333" t="s">
        <v>284</v>
      </c>
      <c r="I6333" t="s">
        <v>275</v>
      </c>
      <c r="J6333" t="s">
        <v>228</v>
      </c>
      <c r="K6333" t="s">
        <v>1242</v>
      </c>
      <c r="M6333" t="s">
        <v>228</v>
      </c>
      <c r="N6333" t="s">
        <v>272</v>
      </c>
      <c r="O6333">
        <v>18.5</v>
      </c>
      <c r="P6333" t="s">
        <v>234</v>
      </c>
      <c r="Q6333"/>
      <c r="R6333">
        <v>5</v>
      </c>
      <c r="S6333">
        <v>80</v>
      </c>
      <c r="T6333" t="s">
        <v>377</v>
      </c>
    </row>
    <row r="6334" spans="2:20" hidden="1" x14ac:dyDescent="0.45">
      <c r="C6334" s="29" t="s">
        <v>60</v>
      </c>
      <c r="D6334" s="29" t="s">
        <v>45</v>
      </c>
      <c r="F6334" t="s">
        <v>1215</v>
      </c>
      <c r="G6334" t="s">
        <v>1216</v>
      </c>
      <c r="H6334" t="s">
        <v>284</v>
      </c>
      <c r="I6334" t="s">
        <v>275</v>
      </c>
      <c r="J6334" t="s">
        <v>228</v>
      </c>
      <c r="K6334" t="s">
        <v>1242</v>
      </c>
      <c r="M6334" t="s">
        <v>228</v>
      </c>
      <c r="N6334" t="s">
        <v>259</v>
      </c>
      <c r="O6334">
        <v>0.62</v>
      </c>
      <c r="P6334" t="s">
        <v>257</v>
      </c>
      <c r="Q6334"/>
      <c r="R6334">
        <v>0.31</v>
      </c>
      <c r="S6334">
        <v>1.2</v>
      </c>
      <c r="T6334" t="s">
        <v>377</v>
      </c>
    </row>
    <row r="6335" spans="2:20" hidden="1" x14ac:dyDescent="0.45">
      <c r="C6335" s="29" t="s">
        <v>60</v>
      </c>
      <c r="D6335" s="29" t="s">
        <v>45</v>
      </c>
      <c r="F6335" t="s">
        <v>1215</v>
      </c>
      <c r="G6335" t="s">
        <v>1216</v>
      </c>
      <c r="H6335" t="s">
        <v>284</v>
      </c>
      <c r="I6335" t="s">
        <v>275</v>
      </c>
      <c r="J6335" t="s">
        <v>228</v>
      </c>
      <c r="K6335" t="s">
        <v>1242</v>
      </c>
      <c r="M6335" t="s">
        <v>228</v>
      </c>
      <c r="N6335" t="s">
        <v>259</v>
      </c>
      <c r="O6335">
        <v>0.62</v>
      </c>
      <c r="P6335" t="s">
        <v>257</v>
      </c>
      <c r="Q6335"/>
      <c r="R6335">
        <v>0.31</v>
      </c>
      <c r="S6335">
        <v>1.2</v>
      </c>
      <c r="T6335" t="s">
        <v>377</v>
      </c>
    </row>
    <row r="6336" spans="2:20" hidden="1" x14ac:dyDescent="0.45">
      <c r="C6336" s="29" t="s">
        <v>60</v>
      </c>
      <c r="D6336" s="29" t="s">
        <v>197</v>
      </c>
      <c r="F6336" t="s">
        <v>1215</v>
      </c>
      <c r="G6336" t="s">
        <v>1216</v>
      </c>
      <c r="H6336" t="s">
        <v>1251</v>
      </c>
      <c r="I6336" t="s">
        <v>275</v>
      </c>
      <c r="J6336" t="s">
        <v>228</v>
      </c>
      <c r="K6336" t="s">
        <v>232</v>
      </c>
      <c r="M6336" t="s">
        <v>228</v>
      </c>
      <c r="N6336" t="s">
        <v>303</v>
      </c>
      <c r="O6336">
        <v>5.8000000000000003E-2</v>
      </c>
      <c r="P6336" t="s">
        <v>234</v>
      </c>
      <c r="Q6336"/>
      <c r="R6336">
        <v>1.4999999999999999E-2</v>
      </c>
      <c r="S6336">
        <v>5.8000000000000003E-2</v>
      </c>
      <c r="T6336" t="s">
        <v>1252</v>
      </c>
    </row>
    <row r="6337" spans="2:20" hidden="1" x14ac:dyDescent="0.45">
      <c r="C6337" s="29" t="s">
        <v>60</v>
      </c>
      <c r="D6337" s="29" t="s">
        <v>197</v>
      </c>
      <c r="F6337" t="s">
        <v>1215</v>
      </c>
      <c r="G6337" t="s">
        <v>1216</v>
      </c>
      <c r="H6337" t="s">
        <v>1251</v>
      </c>
      <c r="I6337" t="s">
        <v>275</v>
      </c>
      <c r="J6337" t="s">
        <v>228</v>
      </c>
      <c r="K6337" t="s">
        <v>232</v>
      </c>
      <c r="M6337" t="s">
        <v>228</v>
      </c>
      <c r="N6337" t="s">
        <v>267</v>
      </c>
      <c r="O6337">
        <v>0.73</v>
      </c>
      <c r="P6337" t="s">
        <v>234</v>
      </c>
      <c r="Q6337"/>
      <c r="R6337">
        <v>0.36</v>
      </c>
      <c r="S6337">
        <v>1.5</v>
      </c>
      <c r="T6337" t="s">
        <v>1252</v>
      </c>
    </row>
    <row r="6338" spans="2:20" hidden="1" x14ac:dyDescent="0.45">
      <c r="C6338" s="29" t="s">
        <v>60</v>
      </c>
      <c r="D6338" s="29" t="s">
        <v>197</v>
      </c>
      <c r="F6338" t="s">
        <v>1215</v>
      </c>
      <c r="G6338" t="s">
        <v>1216</v>
      </c>
      <c r="H6338" t="s">
        <v>1251</v>
      </c>
      <c r="I6338" t="s">
        <v>275</v>
      </c>
      <c r="J6338" t="s">
        <v>228</v>
      </c>
      <c r="K6338" t="s">
        <v>232</v>
      </c>
      <c r="M6338" t="s">
        <v>228</v>
      </c>
      <c r="N6338" t="s">
        <v>246</v>
      </c>
      <c r="O6338">
        <v>0.52</v>
      </c>
      <c r="P6338" t="s">
        <v>247</v>
      </c>
      <c r="Q6338"/>
      <c r="R6338">
        <v>0.25</v>
      </c>
      <c r="S6338">
        <v>1.3</v>
      </c>
      <c r="T6338" t="s">
        <v>1252</v>
      </c>
    </row>
    <row r="6339" spans="2:20" hidden="1" x14ac:dyDescent="0.45">
      <c r="C6339" s="29" t="s">
        <v>60</v>
      </c>
      <c r="D6339" s="29" t="s">
        <v>197</v>
      </c>
      <c r="F6339" t="s">
        <v>1215</v>
      </c>
      <c r="G6339" t="s">
        <v>1216</v>
      </c>
      <c r="H6339" t="s">
        <v>1251</v>
      </c>
      <c r="I6339" t="s">
        <v>275</v>
      </c>
      <c r="J6339" t="s">
        <v>228</v>
      </c>
      <c r="K6339" t="s">
        <v>232</v>
      </c>
      <c r="M6339" t="s">
        <v>228</v>
      </c>
      <c r="N6339" t="s">
        <v>264</v>
      </c>
      <c r="O6339">
        <v>0.72</v>
      </c>
      <c r="P6339" t="s">
        <v>257</v>
      </c>
      <c r="Q6339"/>
      <c r="R6339">
        <v>0.2</v>
      </c>
      <c r="S6339">
        <v>1.9</v>
      </c>
      <c r="T6339" t="s">
        <v>1252</v>
      </c>
    </row>
    <row r="6340" spans="2:20" hidden="1" x14ac:dyDescent="0.45">
      <c r="C6340" s="29" t="s">
        <v>60</v>
      </c>
      <c r="D6340" s="29" t="s">
        <v>197</v>
      </c>
      <c r="F6340" t="s">
        <v>1215</v>
      </c>
      <c r="G6340" t="s">
        <v>1216</v>
      </c>
      <c r="H6340" t="s">
        <v>1251</v>
      </c>
      <c r="I6340" t="s">
        <v>275</v>
      </c>
      <c r="J6340" t="s">
        <v>228</v>
      </c>
      <c r="K6340" t="s">
        <v>232</v>
      </c>
      <c r="M6340" t="s">
        <v>228</v>
      </c>
      <c r="N6340" t="s">
        <v>264</v>
      </c>
      <c r="O6340">
        <v>0.72</v>
      </c>
      <c r="P6340" t="s">
        <v>257</v>
      </c>
      <c r="Q6340"/>
      <c r="R6340">
        <v>0.2</v>
      </c>
      <c r="S6340">
        <v>1.9</v>
      </c>
      <c r="T6340" t="s">
        <v>1252</v>
      </c>
    </row>
    <row r="6341" spans="2:20" hidden="1" x14ac:dyDescent="0.45">
      <c r="C6341" s="29" t="s">
        <v>60</v>
      </c>
      <c r="D6341" s="29" t="s">
        <v>197</v>
      </c>
      <c r="F6341" t="s">
        <v>1215</v>
      </c>
      <c r="G6341" t="s">
        <v>1216</v>
      </c>
      <c r="H6341" t="s">
        <v>1251</v>
      </c>
      <c r="I6341" t="s">
        <v>275</v>
      </c>
      <c r="J6341" t="s">
        <v>228</v>
      </c>
      <c r="K6341" t="s">
        <v>232</v>
      </c>
      <c r="M6341" t="s">
        <v>228</v>
      </c>
      <c r="N6341" t="s">
        <v>249</v>
      </c>
      <c r="O6341">
        <v>2.9</v>
      </c>
      <c r="P6341" t="s">
        <v>257</v>
      </c>
      <c r="Q6341"/>
      <c r="R6341">
        <v>0.7</v>
      </c>
      <c r="S6341">
        <v>12</v>
      </c>
      <c r="T6341" t="s">
        <v>1252</v>
      </c>
    </row>
    <row r="6342" spans="2:20" hidden="1" x14ac:dyDescent="0.45">
      <c r="C6342" s="29" t="s">
        <v>60</v>
      </c>
      <c r="D6342" s="29" t="s">
        <v>197</v>
      </c>
      <c r="F6342" t="s">
        <v>1215</v>
      </c>
      <c r="G6342" t="s">
        <v>1216</v>
      </c>
      <c r="H6342" t="s">
        <v>1251</v>
      </c>
      <c r="I6342" t="s">
        <v>275</v>
      </c>
      <c r="J6342" t="s">
        <v>228</v>
      </c>
      <c r="K6342" t="s">
        <v>232</v>
      </c>
      <c r="M6342" t="s">
        <v>228</v>
      </c>
      <c r="N6342" t="s">
        <v>358</v>
      </c>
      <c r="O6342">
        <v>1.1000000000000001</v>
      </c>
      <c r="P6342" t="s">
        <v>257</v>
      </c>
      <c r="Q6342"/>
      <c r="R6342">
        <v>0.3</v>
      </c>
      <c r="S6342">
        <v>2.8</v>
      </c>
      <c r="T6342" t="s">
        <v>1252</v>
      </c>
    </row>
    <row r="6343" spans="2:20" hidden="1" x14ac:dyDescent="0.45">
      <c r="C6343" s="29" t="s">
        <v>60</v>
      </c>
      <c r="D6343" s="29" t="s">
        <v>197</v>
      </c>
      <c r="F6343" t="s">
        <v>1215</v>
      </c>
      <c r="G6343" t="s">
        <v>1216</v>
      </c>
      <c r="H6343" t="s">
        <v>1251</v>
      </c>
      <c r="I6343" t="s">
        <v>275</v>
      </c>
      <c r="J6343" t="s">
        <v>228</v>
      </c>
      <c r="K6343" t="s">
        <v>232</v>
      </c>
      <c r="M6343" t="s">
        <v>228</v>
      </c>
      <c r="N6343" t="s">
        <v>358</v>
      </c>
      <c r="O6343">
        <v>1.1000000000000001</v>
      </c>
      <c r="P6343" t="s">
        <v>257</v>
      </c>
      <c r="Q6343"/>
      <c r="R6343">
        <v>0.3</v>
      </c>
      <c r="S6343">
        <v>2.8</v>
      </c>
      <c r="T6343" t="s">
        <v>1252</v>
      </c>
    </row>
    <row r="6344" spans="2:20" hidden="1" x14ac:dyDescent="0.45">
      <c r="C6344" s="29" t="s">
        <v>60</v>
      </c>
      <c r="D6344" s="29" t="s">
        <v>197</v>
      </c>
      <c r="F6344" t="s">
        <v>1215</v>
      </c>
      <c r="G6344" t="s">
        <v>1216</v>
      </c>
      <c r="H6344" t="s">
        <v>1251</v>
      </c>
      <c r="I6344" t="s">
        <v>275</v>
      </c>
      <c r="J6344" t="s">
        <v>228</v>
      </c>
      <c r="K6344" t="s">
        <v>232</v>
      </c>
      <c r="M6344" t="s">
        <v>228</v>
      </c>
      <c r="N6344" t="s">
        <v>279</v>
      </c>
      <c r="O6344">
        <v>1.2999999999999999E-2</v>
      </c>
      <c r="P6344" t="s">
        <v>234</v>
      </c>
      <c r="Q6344"/>
      <c r="R6344">
        <v>6.0000000000000001E-3</v>
      </c>
      <c r="S6344">
        <v>2.5999999999999999E-2</v>
      </c>
      <c r="T6344" t="s">
        <v>1252</v>
      </c>
    </row>
    <row r="6345" spans="2:20" hidden="1" x14ac:dyDescent="0.45">
      <c r="C6345" s="29" t="s">
        <v>60</v>
      </c>
      <c r="D6345" s="29" t="s">
        <v>197</v>
      </c>
      <c r="F6345" t="s">
        <v>1215</v>
      </c>
      <c r="G6345" t="s">
        <v>1216</v>
      </c>
      <c r="H6345" t="s">
        <v>1251</v>
      </c>
      <c r="I6345" t="s">
        <v>275</v>
      </c>
      <c r="J6345" t="s">
        <v>228</v>
      </c>
      <c r="K6345" t="s">
        <v>232</v>
      </c>
      <c r="M6345" t="s">
        <v>228</v>
      </c>
      <c r="N6345" t="s">
        <v>233</v>
      </c>
      <c r="O6345">
        <v>0.1</v>
      </c>
      <c r="P6345" t="s">
        <v>234</v>
      </c>
      <c r="Q6345"/>
      <c r="R6345">
        <v>0.05</v>
      </c>
      <c r="S6345">
        <v>0.19</v>
      </c>
      <c r="T6345" t="s">
        <v>1252</v>
      </c>
    </row>
    <row r="6346" spans="2:20" hidden="1" x14ac:dyDescent="0.45">
      <c r="C6346" s="29" t="s">
        <v>60</v>
      </c>
      <c r="D6346" s="29" t="s">
        <v>197</v>
      </c>
      <c r="F6346" t="s">
        <v>1215</v>
      </c>
      <c r="G6346" t="s">
        <v>1216</v>
      </c>
      <c r="H6346" t="s">
        <v>1251</v>
      </c>
      <c r="I6346" t="s">
        <v>275</v>
      </c>
      <c r="J6346" t="s">
        <v>228</v>
      </c>
      <c r="K6346" t="s">
        <v>232</v>
      </c>
      <c r="M6346" t="s">
        <v>228</v>
      </c>
      <c r="N6346" t="s">
        <v>242</v>
      </c>
      <c r="O6346">
        <v>1.2999999999999999E-2</v>
      </c>
      <c r="P6346" t="s">
        <v>234</v>
      </c>
      <c r="Q6346"/>
      <c r="R6346">
        <v>7.0000000000000001E-3</v>
      </c>
      <c r="S6346">
        <v>2.5999999999999999E-2</v>
      </c>
      <c r="T6346" t="s">
        <v>1252</v>
      </c>
    </row>
    <row r="6347" spans="2:20" hidden="1" x14ac:dyDescent="0.45">
      <c r="C6347" s="29" t="s">
        <v>60</v>
      </c>
      <c r="D6347" s="29" t="s">
        <v>46</v>
      </c>
      <c r="F6347" t="s">
        <v>1215</v>
      </c>
      <c r="G6347" t="s">
        <v>1216</v>
      </c>
      <c r="H6347" t="s">
        <v>1253</v>
      </c>
      <c r="I6347" t="s">
        <v>225</v>
      </c>
      <c r="J6347" t="s">
        <v>1232</v>
      </c>
      <c r="K6347" t="s">
        <v>18</v>
      </c>
      <c r="M6347" t="s">
        <v>228</v>
      </c>
      <c r="N6347" t="s">
        <v>358</v>
      </c>
      <c r="O6347">
        <v>0.84</v>
      </c>
      <c r="P6347" t="s">
        <v>257</v>
      </c>
      <c r="Q6347"/>
      <c r="R6347">
        <v>0.28000000000000003</v>
      </c>
      <c r="S6347">
        <v>0.84</v>
      </c>
      <c r="T6347" t="s">
        <v>1254</v>
      </c>
    </row>
    <row r="6348" spans="2:20" hidden="1" x14ac:dyDescent="0.45">
      <c r="C6348" s="29" t="s">
        <v>60</v>
      </c>
      <c r="D6348" s="29" t="s">
        <v>46</v>
      </c>
      <c r="F6348" t="s">
        <v>1215</v>
      </c>
      <c r="G6348" t="s">
        <v>1216</v>
      </c>
      <c r="H6348" t="s">
        <v>1253</v>
      </c>
      <c r="I6348" t="s">
        <v>225</v>
      </c>
      <c r="J6348" t="s">
        <v>1232</v>
      </c>
      <c r="K6348" t="s">
        <v>18</v>
      </c>
      <c r="M6348" t="s">
        <v>228</v>
      </c>
      <c r="N6348" t="s">
        <v>358</v>
      </c>
      <c r="O6348">
        <v>0.84</v>
      </c>
      <c r="P6348" t="s">
        <v>257</v>
      </c>
      <c r="Q6348"/>
      <c r="R6348">
        <v>0.28000000000000003</v>
      </c>
      <c r="S6348">
        <v>0.84</v>
      </c>
      <c r="T6348" t="s">
        <v>1254</v>
      </c>
    </row>
    <row r="6349" spans="2:20" hidden="1" x14ac:dyDescent="0.45">
      <c r="B6349" s="29" t="s">
        <v>25</v>
      </c>
      <c r="C6349" s="29" t="s">
        <v>60</v>
      </c>
      <c r="D6349" s="29" t="s">
        <v>46</v>
      </c>
      <c r="F6349" t="s">
        <v>1215</v>
      </c>
      <c r="G6349" t="s">
        <v>1216</v>
      </c>
      <c r="H6349" t="s">
        <v>443</v>
      </c>
      <c r="I6349" t="s">
        <v>225</v>
      </c>
      <c r="J6349" t="s">
        <v>1235</v>
      </c>
      <c r="K6349" t="s">
        <v>18</v>
      </c>
      <c r="M6349" t="s">
        <v>228</v>
      </c>
      <c r="N6349" t="s">
        <v>25</v>
      </c>
      <c r="O6349">
        <v>30</v>
      </c>
      <c r="P6349" t="s">
        <v>237</v>
      </c>
      <c r="Q6349">
        <f>O6349/'Building Calcs'!$B$2</f>
        <v>3.1651675578599999E-5</v>
      </c>
      <c r="R6349">
        <v>15</v>
      </c>
      <c r="S6349">
        <v>30</v>
      </c>
      <c r="T6349" t="s">
        <v>1255</v>
      </c>
    </row>
    <row r="6350" spans="2:20" hidden="1" x14ac:dyDescent="0.45">
      <c r="C6350" s="29" t="s">
        <v>60</v>
      </c>
      <c r="D6350" s="29" t="s">
        <v>46</v>
      </c>
      <c r="F6350" t="s">
        <v>1215</v>
      </c>
      <c r="G6350" t="s">
        <v>1216</v>
      </c>
      <c r="H6350" t="s">
        <v>443</v>
      </c>
      <c r="I6350" t="s">
        <v>225</v>
      </c>
      <c r="J6350" t="s">
        <v>1235</v>
      </c>
      <c r="K6350" t="s">
        <v>18</v>
      </c>
      <c r="M6350" t="s">
        <v>228</v>
      </c>
      <c r="N6350" t="s">
        <v>246</v>
      </c>
      <c r="O6350">
        <v>0.5</v>
      </c>
      <c r="P6350" t="s">
        <v>247</v>
      </c>
      <c r="Q6350"/>
      <c r="R6350">
        <v>0.3</v>
      </c>
      <c r="S6350">
        <v>0.8</v>
      </c>
      <c r="T6350" t="s">
        <v>1269</v>
      </c>
    </row>
    <row r="6351" spans="2:20" hidden="1" x14ac:dyDescent="0.45">
      <c r="C6351" s="29" t="s">
        <v>60</v>
      </c>
      <c r="D6351" s="29" t="s">
        <v>46</v>
      </c>
      <c r="F6351" t="s">
        <v>1215</v>
      </c>
      <c r="G6351" t="s">
        <v>1216</v>
      </c>
      <c r="H6351" t="s">
        <v>1253</v>
      </c>
      <c r="I6351" t="s">
        <v>225</v>
      </c>
      <c r="J6351" t="s">
        <v>1232</v>
      </c>
      <c r="K6351" t="s">
        <v>18</v>
      </c>
      <c r="M6351" t="s">
        <v>228</v>
      </c>
      <c r="N6351" t="s">
        <v>265</v>
      </c>
      <c r="O6351" s="27">
        <v>7.6000000000000004E-5</v>
      </c>
      <c r="P6351" t="s">
        <v>234</v>
      </c>
      <c r="Q6351"/>
      <c r="R6351" s="27">
        <v>3.8000000000000002E-5</v>
      </c>
      <c r="S6351">
        <v>1.4999999999999999E-4</v>
      </c>
      <c r="T6351" t="s">
        <v>1257</v>
      </c>
    </row>
    <row r="6352" spans="2:20" hidden="1" x14ac:dyDescent="0.45">
      <c r="C6352" s="29" t="s">
        <v>60</v>
      </c>
      <c r="D6352" s="29" t="s">
        <v>46</v>
      </c>
      <c r="F6352" t="s">
        <v>1215</v>
      </c>
      <c r="G6352" t="s">
        <v>1216</v>
      </c>
      <c r="H6352" t="s">
        <v>1253</v>
      </c>
      <c r="I6352" t="s">
        <v>225</v>
      </c>
      <c r="J6352" t="s">
        <v>1232</v>
      </c>
      <c r="K6352" t="s">
        <v>18</v>
      </c>
      <c r="M6352" t="s">
        <v>228</v>
      </c>
      <c r="N6352" t="s">
        <v>246</v>
      </c>
      <c r="O6352">
        <v>0.5</v>
      </c>
      <c r="P6352" t="s">
        <v>247</v>
      </c>
      <c r="Q6352"/>
      <c r="R6352">
        <v>0.3</v>
      </c>
      <c r="S6352">
        <v>0.8</v>
      </c>
      <c r="T6352" t="s">
        <v>1269</v>
      </c>
    </row>
    <row r="6353" spans="2:20" hidden="1" x14ac:dyDescent="0.45">
      <c r="C6353" s="29" t="s">
        <v>60</v>
      </c>
      <c r="D6353" s="29" t="s">
        <v>46</v>
      </c>
      <c r="F6353" t="s">
        <v>1215</v>
      </c>
      <c r="G6353" t="s">
        <v>1216</v>
      </c>
      <c r="H6353" t="s">
        <v>1253</v>
      </c>
      <c r="I6353" t="s">
        <v>225</v>
      </c>
      <c r="J6353" t="s">
        <v>1232</v>
      </c>
      <c r="K6353" t="s">
        <v>18</v>
      </c>
      <c r="M6353" t="s">
        <v>228</v>
      </c>
      <c r="N6353" t="s">
        <v>264</v>
      </c>
      <c r="O6353">
        <v>0.56000000000000005</v>
      </c>
      <c r="P6353" t="s">
        <v>257</v>
      </c>
      <c r="Q6353"/>
      <c r="R6353">
        <v>0.19</v>
      </c>
      <c r="S6353">
        <v>0.56000000000000005</v>
      </c>
      <c r="T6353" t="s">
        <v>1254</v>
      </c>
    </row>
    <row r="6354" spans="2:20" hidden="1" x14ac:dyDescent="0.45">
      <c r="C6354" s="29" t="s">
        <v>60</v>
      </c>
      <c r="D6354" s="29" t="s">
        <v>46</v>
      </c>
      <c r="F6354" t="s">
        <v>1215</v>
      </c>
      <c r="G6354" t="s">
        <v>1216</v>
      </c>
      <c r="H6354" t="s">
        <v>443</v>
      </c>
      <c r="I6354" t="s">
        <v>225</v>
      </c>
      <c r="J6354" t="s">
        <v>1235</v>
      </c>
      <c r="K6354" t="s">
        <v>18</v>
      </c>
      <c r="M6354" t="s">
        <v>228</v>
      </c>
      <c r="N6354" t="s">
        <v>233</v>
      </c>
      <c r="O6354">
        <v>0.12</v>
      </c>
      <c r="P6354" t="s">
        <v>234</v>
      </c>
      <c r="Q6354"/>
      <c r="R6354">
        <v>0.06</v>
      </c>
      <c r="S6354">
        <v>0.24</v>
      </c>
      <c r="T6354" t="s">
        <v>1257</v>
      </c>
    </row>
    <row r="6355" spans="2:20" hidden="1" x14ac:dyDescent="0.45">
      <c r="C6355" s="29" t="s">
        <v>60</v>
      </c>
      <c r="D6355" s="29" t="s">
        <v>46</v>
      </c>
      <c r="F6355" t="s">
        <v>1215</v>
      </c>
      <c r="G6355" t="s">
        <v>1216</v>
      </c>
      <c r="H6355" t="s">
        <v>443</v>
      </c>
      <c r="I6355" t="s">
        <v>225</v>
      </c>
      <c r="J6355" t="s">
        <v>1235</v>
      </c>
      <c r="K6355" t="s">
        <v>18</v>
      </c>
      <c r="M6355" t="s">
        <v>228</v>
      </c>
      <c r="N6355" t="s">
        <v>242</v>
      </c>
      <c r="O6355">
        <v>7.6000000000000004E-4</v>
      </c>
      <c r="P6355" t="s">
        <v>234</v>
      </c>
      <c r="Q6355"/>
      <c r="R6355">
        <v>3.8000000000000002E-4</v>
      </c>
      <c r="S6355">
        <v>1.5E-3</v>
      </c>
      <c r="T6355" t="s">
        <v>1257</v>
      </c>
    </row>
    <row r="6356" spans="2:20" hidden="1" x14ac:dyDescent="0.45">
      <c r="C6356" s="29" t="s">
        <v>60</v>
      </c>
      <c r="D6356" s="29" t="s">
        <v>46</v>
      </c>
      <c r="F6356" t="s">
        <v>1215</v>
      </c>
      <c r="G6356" t="s">
        <v>1216</v>
      </c>
      <c r="H6356" t="s">
        <v>443</v>
      </c>
      <c r="I6356" t="s">
        <v>225</v>
      </c>
      <c r="J6356" t="s">
        <v>1235</v>
      </c>
      <c r="K6356" t="s">
        <v>18</v>
      </c>
      <c r="M6356" t="s">
        <v>228</v>
      </c>
      <c r="N6356" t="s">
        <v>265</v>
      </c>
      <c r="O6356" s="27">
        <v>7.6000000000000004E-5</v>
      </c>
      <c r="P6356" t="s">
        <v>234</v>
      </c>
      <c r="Q6356"/>
      <c r="R6356" s="27">
        <v>3.8000000000000002E-5</v>
      </c>
      <c r="S6356">
        <v>1.4999999999999999E-4</v>
      </c>
      <c r="T6356" t="s">
        <v>1257</v>
      </c>
    </row>
    <row r="6357" spans="2:20" hidden="1" x14ac:dyDescent="0.45">
      <c r="C6357" s="29" t="s">
        <v>60</v>
      </c>
      <c r="D6357" s="29" t="s">
        <v>46</v>
      </c>
      <c r="F6357" t="s">
        <v>1215</v>
      </c>
      <c r="G6357" t="s">
        <v>1216</v>
      </c>
      <c r="H6357" t="s">
        <v>443</v>
      </c>
      <c r="I6357" t="s">
        <v>225</v>
      </c>
      <c r="J6357" t="s">
        <v>1235</v>
      </c>
      <c r="K6357" t="s">
        <v>18</v>
      </c>
      <c r="M6357" t="s">
        <v>228</v>
      </c>
      <c r="N6357" t="s">
        <v>303</v>
      </c>
      <c r="O6357">
        <v>1.0999999999999999E-2</v>
      </c>
      <c r="P6357" t="s">
        <v>234</v>
      </c>
      <c r="Q6357"/>
      <c r="R6357">
        <v>3.7000000000000002E-3</v>
      </c>
      <c r="S6357">
        <v>3.4000000000000002E-2</v>
      </c>
      <c r="T6357" t="s">
        <v>1254</v>
      </c>
    </row>
    <row r="6358" spans="2:20" hidden="1" x14ac:dyDescent="0.45">
      <c r="C6358" s="29" t="s">
        <v>60</v>
      </c>
      <c r="D6358" s="29" t="s">
        <v>46</v>
      </c>
      <c r="F6358" t="s">
        <v>1215</v>
      </c>
      <c r="G6358" t="s">
        <v>1216</v>
      </c>
      <c r="H6358" t="s">
        <v>443</v>
      </c>
      <c r="I6358" t="s">
        <v>225</v>
      </c>
      <c r="J6358" t="s">
        <v>1235</v>
      </c>
      <c r="K6358" t="s">
        <v>18</v>
      </c>
      <c r="M6358" t="s">
        <v>228</v>
      </c>
      <c r="N6358" t="s">
        <v>267</v>
      </c>
      <c r="O6358">
        <v>1.5E-3</v>
      </c>
      <c r="P6358" t="s">
        <v>234</v>
      </c>
      <c r="Q6358"/>
      <c r="R6358">
        <v>7.5000000000000002E-4</v>
      </c>
      <c r="S6358">
        <v>3.0000000000000001E-3</v>
      </c>
      <c r="T6358" t="s">
        <v>1257</v>
      </c>
    </row>
    <row r="6359" spans="2:20" hidden="1" x14ac:dyDescent="0.45">
      <c r="C6359" s="29" t="s">
        <v>60</v>
      </c>
      <c r="D6359" s="29" t="s">
        <v>46</v>
      </c>
      <c r="F6359" t="s">
        <v>1215</v>
      </c>
      <c r="G6359" t="s">
        <v>1216</v>
      </c>
      <c r="H6359" t="s">
        <v>443</v>
      </c>
      <c r="I6359" t="s">
        <v>225</v>
      </c>
      <c r="J6359" t="s">
        <v>1235</v>
      </c>
      <c r="K6359" t="s">
        <v>18</v>
      </c>
      <c r="M6359" t="s">
        <v>228</v>
      </c>
      <c r="N6359" t="s">
        <v>246</v>
      </c>
      <c r="O6359">
        <v>0.5</v>
      </c>
      <c r="P6359" t="s">
        <v>247</v>
      </c>
      <c r="Q6359"/>
      <c r="R6359">
        <v>0.3</v>
      </c>
      <c r="S6359">
        <v>0.8</v>
      </c>
      <c r="T6359" t="s">
        <v>1269</v>
      </c>
    </row>
    <row r="6360" spans="2:20" hidden="1" x14ac:dyDescent="0.45">
      <c r="C6360" s="29" t="s">
        <v>60</v>
      </c>
      <c r="D6360" s="29" t="s">
        <v>46</v>
      </c>
      <c r="F6360" t="s">
        <v>1215</v>
      </c>
      <c r="G6360" t="s">
        <v>1216</v>
      </c>
      <c r="H6360" t="s">
        <v>443</v>
      </c>
      <c r="I6360" t="s">
        <v>225</v>
      </c>
      <c r="J6360" t="s">
        <v>1235</v>
      </c>
      <c r="K6360" t="s">
        <v>18</v>
      </c>
      <c r="M6360" t="s">
        <v>228</v>
      </c>
      <c r="N6360" t="s">
        <v>236</v>
      </c>
      <c r="O6360">
        <v>0.45</v>
      </c>
      <c r="P6360" t="s">
        <v>237</v>
      </c>
      <c r="Q6360"/>
      <c r="R6360">
        <v>0.27</v>
      </c>
      <c r="S6360">
        <v>0.63</v>
      </c>
      <c r="T6360" t="s">
        <v>1261</v>
      </c>
    </row>
    <row r="6361" spans="2:20" hidden="1" x14ac:dyDescent="0.45">
      <c r="C6361" s="29" t="s">
        <v>60</v>
      </c>
      <c r="D6361" s="29" t="s">
        <v>46</v>
      </c>
      <c r="F6361" t="s">
        <v>1215</v>
      </c>
      <c r="G6361" t="s">
        <v>1216</v>
      </c>
      <c r="H6361" t="s">
        <v>443</v>
      </c>
      <c r="I6361" t="s">
        <v>225</v>
      </c>
      <c r="J6361" t="s">
        <v>1235</v>
      </c>
      <c r="K6361" t="s">
        <v>18</v>
      </c>
      <c r="M6361" t="s">
        <v>228</v>
      </c>
      <c r="N6361" t="s">
        <v>236</v>
      </c>
      <c r="O6361">
        <v>0.45</v>
      </c>
      <c r="P6361" t="s">
        <v>237</v>
      </c>
      <c r="Q6361"/>
      <c r="R6361">
        <v>0.27</v>
      </c>
      <c r="S6361">
        <v>0.63</v>
      </c>
      <c r="T6361" t="s">
        <v>1261</v>
      </c>
    </row>
    <row r="6362" spans="2:20" hidden="1" x14ac:dyDescent="0.45">
      <c r="C6362" s="29" t="s">
        <v>60</v>
      </c>
      <c r="D6362" s="29" t="s">
        <v>46</v>
      </c>
      <c r="F6362" t="s">
        <v>1215</v>
      </c>
      <c r="G6362" t="s">
        <v>1216</v>
      </c>
      <c r="H6362" t="s">
        <v>443</v>
      </c>
      <c r="I6362" t="s">
        <v>225</v>
      </c>
      <c r="J6362" t="s">
        <v>1235</v>
      </c>
      <c r="K6362" t="s">
        <v>18</v>
      </c>
      <c r="M6362" t="s">
        <v>228</v>
      </c>
      <c r="N6362" t="s">
        <v>233</v>
      </c>
      <c r="O6362">
        <v>0.12</v>
      </c>
      <c r="P6362" t="s">
        <v>234</v>
      </c>
      <c r="Q6362"/>
      <c r="R6362">
        <v>0.06</v>
      </c>
      <c r="S6362">
        <v>0.24</v>
      </c>
      <c r="T6362" t="s">
        <v>1257</v>
      </c>
    </row>
    <row r="6363" spans="2:20" hidden="1" x14ac:dyDescent="0.45">
      <c r="C6363" s="29" t="s">
        <v>60</v>
      </c>
      <c r="D6363" s="29" t="s">
        <v>46</v>
      </c>
      <c r="F6363" t="s">
        <v>1215</v>
      </c>
      <c r="G6363" t="s">
        <v>1216</v>
      </c>
      <c r="H6363" t="s">
        <v>443</v>
      </c>
      <c r="I6363" t="s">
        <v>225</v>
      </c>
      <c r="J6363" t="s">
        <v>1235</v>
      </c>
      <c r="K6363" t="s">
        <v>18</v>
      </c>
      <c r="M6363" t="s">
        <v>228</v>
      </c>
      <c r="N6363" t="s">
        <v>253</v>
      </c>
      <c r="O6363">
        <v>2.5000000000000001E-4</v>
      </c>
      <c r="P6363" t="s">
        <v>234</v>
      </c>
      <c r="Q6363"/>
      <c r="R6363">
        <v>1.2999999999999999E-4</v>
      </c>
      <c r="S6363">
        <v>5.0000000000000001E-4</v>
      </c>
      <c r="T6363" t="s">
        <v>1257</v>
      </c>
    </row>
    <row r="6364" spans="2:20" hidden="1" x14ac:dyDescent="0.45">
      <c r="C6364" s="29" t="s">
        <v>60</v>
      </c>
      <c r="D6364" s="29" t="s">
        <v>46</v>
      </c>
      <c r="F6364" t="s">
        <v>1215</v>
      </c>
      <c r="G6364" t="s">
        <v>1216</v>
      </c>
      <c r="H6364" t="s">
        <v>1253</v>
      </c>
      <c r="I6364" t="s">
        <v>225</v>
      </c>
      <c r="J6364" t="s">
        <v>1232</v>
      </c>
      <c r="K6364" t="s">
        <v>18</v>
      </c>
      <c r="M6364" t="s">
        <v>228</v>
      </c>
      <c r="N6364" t="s">
        <v>242</v>
      </c>
      <c r="O6364">
        <v>7.6000000000000004E-4</v>
      </c>
      <c r="P6364" t="s">
        <v>234</v>
      </c>
      <c r="Q6364"/>
      <c r="R6364">
        <v>3.8000000000000002E-4</v>
      </c>
      <c r="S6364">
        <v>1.5E-3</v>
      </c>
      <c r="T6364" t="s">
        <v>1257</v>
      </c>
    </row>
    <row r="6365" spans="2:20" hidden="1" x14ac:dyDescent="0.45">
      <c r="B6365" s="29" t="s">
        <v>43</v>
      </c>
      <c r="C6365" s="29" t="s">
        <v>60</v>
      </c>
      <c r="D6365" s="29" t="s">
        <v>46</v>
      </c>
      <c r="F6365" t="s">
        <v>1215</v>
      </c>
      <c r="G6365" t="s">
        <v>1216</v>
      </c>
      <c r="H6365" t="s">
        <v>443</v>
      </c>
      <c r="I6365" t="s">
        <v>225</v>
      </c>
      <c r="J6365" t="s">
        <v>1235</v>
      </c>
      <c r="K6365" t="s">
        <v>18</v>
      </c>
      <c r="M6365" t="s">
        <v>228</v>
      </c>
      <c r="N6365" t="s">
        <v>28</v>
      </c>
      <c r="O6365">
        <v>0.45</v>
      </c>
      <c r="P6365" t="s">
        <v>237</v>
      </c>
      <c r="Q6365">
        <f>O6365/'Building Calcs'!$B$2</f>
        <v>4.7477513367900003E-7</v>
      </c>
      <c r="R6365">
        <v>0.27</v>
      </c>
      <c r="S6365">
        <v>0.63</v>
      </c>
      <c r="T6365" t="s">
        <v>1260</v>
      </c>
    </row>
    <row r="6366" spans="2:20" hidden="1" x14ac:dyDescent="0.45">
      <c r="B6366" s="29" t="s">
        <v>29</v>
      </c>
      <c r="C6366" s="29" t="s">
        <v>60</v>
      </c>
      <c r="D6366" s="29" t="s">
        <v>51</v>
      </c>
      <c r="F6366" t="s">
        <v>1215</v>
      </c>
      <c r="G6366" t="s">
        <v>1216</v>
      </c>
      <c r="H6366" t="s">
        <v>1225</v>
      </c>
      <c r="I6366" t="s">
        <v>225</v>
      </c>
      <c r="J6366" t="s">
        <v>1226</v>
      </c>
      <c r="K6366" t="s">
        <v>1219</v>
      </c>
      <c r="M6366" t="s">
        <v>228</v>
      </c>
      <c r="N6366" t="s">
        <v>29</v>
      </c>
      <c r="O6366">
        <v>11</v>
      </c>
      <c r="P6366" t="s">
        <v>237</v>
      </c>
      <c r="Q6366">
        <f>O6366/'Building Calcs'!$B$2</f>
        <v>1.160561437882E-5</v>
      </c>
      <c r="R6366">
        <v>8</v>
      </c>
      <c r="S6366">
        <v>40</v>
      </c>
      <c r="T6366" t="s">
        <v>1233</v>
      </c>
    </row>
    <row r="6367" spans="2:20" hidden="1" x14ac:dyDescent="0.45">
      <c r="B6367" s="29" t="s">
        <v>29</v>
      </c>
      <c r="C6367" s="29" t="s">
        <v>60</v>
      </c>
      <c r="D6367" s="29" t="s">
        <v>51</v>
      </c>
      <c r="F6367" t="s">
        <v>1215</v>
      </c>
      <c r="G6367" t="s">
        <v>1216</v>
      </c>
      <c r="H6367" t="s">
        <v>1225</v>
      </c>
      <c r="I6367" t="s">
        <v>225</v>
      </c>
      <c r="J6367" t="s">
        <v>1226</v>
      </c>
      <c r="K6367" t="s">
        <v>1219</v>
      </c>
      <c r="M6367" t="s">
        <v>228</v>
      </c>
      <c r="N6367" t="s">
        <v>29</v>
      </c>
      <c r="O6367">
        <v>11</v>
      </c>
      <c r="P6367" t="s">
        <v>237</v>
      </c>
      <c r="Q6367">
        <f>O6367/'Building Calcs'!$B$2</f>
        <v>1.160561437882E-5</v>
      </c>
      <c r="R6367">
        <v>8</v>
      </c>
      <c r="S6367">
        <v>40</v>
      </c>
      <c r="T6367" t="s">
        <v>1233</v>
      </c>
    </row>
    <row r="6368" spans="2:20" hidden="1" x14ac:dyDescent="0.45">
      <c r="B6368" s="29" t="s">
        <v>27</v>
      </c>
      <c r="C6368" s="29" t="s">
        <v>60</v>
      </c>
      <c r="D6368" s="29" t="s">
        <v>51</v>
      </c>
      <c r="F6368" t="s">
        <v>1215</v>
      </c>
      <c r="G6368" t="s">
        <v>1216</v>
      </c>
      <c r="H6368" t="s">
        <v>1225</v>
      </c>
      <c r="I6368" t="s">
        <v>225</v>
      </c>
      <c r="J6368" t="s">
        <v>1226</v>
      </c>
      <c r="K6368" t="s">
        <v>1219</v>
      </c>
      <c r="M6368" t="s">
        <v>228</v>
      </c>
      <c r="N6368" t="s">
        <v>27</v>
      </c>
      <c r="O6368">
        <v>38</v>
      </c>
      <c r="P6368" t="s">
        <v>237</v>
      </c>
      <c r="Q6368">
        <f>O6368/'Building Calcs'!$B$2</f>
        <v>4.0092122399559999E-5</v>
      </c>
      <c r="R6368">
        <v>19</v>
      </c>
      <c r="S6368">
        <v>76</v>
      </c>
      <c r="T6368" t="s">
        <v>1262</v>
      </c>
    </row>
    <row r="6369" spans="2:20" hidden="1" x14ac:dyDescent="0.45">
      <c r="C6369" s="29" t="s">
        <v>60</v>
      </c>
      <c r="D6369" s="29" t="s">
        <v>51</v>
      </c>
      <c r="F6369" t="s">
        <v>1215</v>
      </c>
      <c r="G6369" t="s">
        <v>1216</v>
      </c>
      <c r="H6369" t="s">
        <v>1225</v>
      </c>
      <c r="I6369" t="s">
        <v>225</v>
      </c>
      <c r="J6369" t="s">
        <v>1226</v>
      </c>
      <c r="K6369" t="s">
        <v>1219</v>
      </c>
      <c r="M6369" t="s">
        <v>228</v>
      </c>
      <c r="N6369" t="s">
        <v>236</v>
      </c>
      <c r="O6369">
        <v>40</v>
      </c>
      <c r="P6369" t="s">
        <v>237</v>
      </c>
      <c r="Q6369"/>
      <c r="R6369">
        <v>20</v>
      </c>
      <c r="S6369">
        <v>80</v>
      </c>
      <c r="T6369" t="s">
        <v>1262</v>
      </c>
    </row>
    <row r="6370" spans="2:20" hidden="1" x14ac:dyDescent="0.45">
      <c r="C6370" s="29" t="s">
        <v>60</v>
      </c>
      <c r="D6370" s="29" t="s">
        <v>51</v>
      </c>
      <c r="F6370" t="s">
        <v>1215</v>
      </c>
      <c r="G6370" t="s">
        <v>1216</v>
      </c>
      <c r="H6370" t="s">
        <v>1225</v>
      </c>
      <c r="I6370" t="s">
        <v>225</v>
      </c>
      <c r="J6370" t="s">
        <v>1226</v>
      </c>
      <c r="K6370" t="s">
        <v>1219</v>
      </c>
      <c r="M6370" t="s">
        <v>228</v>
      </c>
      <c r="N6370" t="s">
        <v>236</v>
      </c>
      <c r="O6370">
        <v>40</v>
      </c>
      <c r="P6370" t="s">
        <v>237</v>
      </c>
      <c r="Q6370"/>
      <c r="R6370">
        <v>20</v>
      </c>
      <c r="S6370">
        <v>80</v>
      </c>
      <c r="T6370" t="s">
        <v>1262</v>
      </c>
    </row>
    <row r="6371" spans="2:20" hidden="1" x14ac:dyDescent="0.45">
      <c r="B6371" s="29" t="s">
        <v>24</v>
      </c>
      <c r="C6371" s="29" t="s">
        <v>60</v>
      </c>
      <c r="D6371" s="29" t="s">
        <v>51</v>
      </c>
      <c r="F6371" t="s">
        <v>1215</v>
      </c>
      <c r="G6371" t="s">
        <v>1216</v>
      </c>
      <c r="H6371" t="s">
        <v>1225</v>
      </c>
      <c r="I6371" t="s">
        <v>225</v>
      </c>
      <c r="J6371" t="s">
        <v>1226</v>
      </c>
      <c r="K6371" t="s">
        <v>1219</v>
      </c>
      <c r="M6371" t="s">
        <v>228</v>
      </c>
      <c r="N6371" t="s">
        <v>261</v>
      </c>
      <c r="O6371">
        <v>12</v>
      </c>
      <c r="P6371" t="s">
        <v>237</v>
      </c>
      <c r="Q6371">
        <f>O6371/'Building Calcs'!$B$2</f>
        <v>1.2660670231440001E-5</v>
      </c>
      <c r="R6371">
        <v>5</v>
      </c>
      <c r="S6371">
        <v>300</v>
      </c>
      <c r="T6371" t="s">
        <v>1335</v>
      </c>
    </row>
    <row r="6372" spans="2:20" hidden="1" x14ac:dyDescent="0.45">
      <c r="C6372" s="29" t="s">
        <v>60</v>
      </c>
      <c r="D6372" s="29" t="s">
        <v>51</v>
      </c>
      <c r="F6372" t="s">
        <v>1215</v>
      </c>
      <c r="G6372" t="s">
        <v>1216</v>
      </c>
      <c r="H6372" t="s">
        <v>1225</v>
      </c>
      <c r="I6372" t="s">
        <v>225</v>
      </c>
      <c r="J6372" t="s">
        <v>1226</v>
      </c>
      <c r="K6372" t="s">
        <v>1219</v>
      </c>
      <c r="M6372" t="s">
        <v>228</v>
      </c>
      <c r="N6372" t="s">
        <v>272</v>
      </c>
      <c r="O6372">
        <v>4</v>
      </c>
      <c r="P6372" t="s">
        <v>234</v>
      </c>
      <c r="Q6372"/>
      <c r="R6372">
        <v>2</v>
      </c>
      <c r="S6372">
        <v>8</v>
      </c>
      <c r="T6372" t="s">
        <v>348</v>
      </c>
    </row>
    <row r="6373" spans="2:20" hidden="1" x14ac:dyDescent="0.45">
      <c r="C6373" s="29" t="s">
        <v>60</v>
      </c>
      <c r="D6373" s="29" t="s">
        <v>51</v>
      </c>
      <c r="F6373" t="s">
        <v>1215</v>
      </c>
      <c r="G6373" t="s">
        <v>1216</v>
      </c>
      <c r="H6373" t="s">
        <v>1225</v>
      </c>
      <c r="I6373" t="s">
        <v>225</v>
      </c>
      <c r="J6373" t="s">
        <v>1226</v>
      </c>
      <c r="K6373" t="s">
        <v>1219</v>
      </c>
      <c r="M6373" t="s">
        <v>228</v>
      </c>
      <c r="N6373" t="s">
        <v>272</v>
      </c>
      <c r="O6373">
        <v>4</v>
      </c>
      <c r="P6373" t="s">
        <v>234</v>
      </c>
      <c r="Q6373"/>
      <c r="R6373">
        <v>2</v>
      </c>
      <c r="S6373">
        <v>8</v>
      </c>
      <c r="T6373" t="s">
        <v>348</v>
      </c>
    </row>
    <row r="6374" spans="2:20" hidden="1" x14ac:dyDescent="0.45">
      <c r="B6374" s="29" t="s">
        <v>25</v>
      </c>
      <c r="C6374" s="29" t="s">
        <v>60</v>
      </c>
      <c r="D6374" s="29" t="s">
        <v>51</v>
      </c>
      <c r="F6374" t="s">
        <v>1215</v>
      </c>
      <c r="G6374" t="s">
        <v>1216</v>
      </c>
      <c r="H6374" t="s">
        <v>1225</v>
      </c>
      <c r="I6374" t="s">
        <v>225</v>
      </c>
      <c r="J6374" t="s">
        <v>1226</v>
      </c>
      <c r="K6374" t="s">
        <v>1219</v>
      </c>
      <c r="M6374" t="s">
        <v>228</v>
      </c>
      <c r="N6374" t="s">
        <v>25</v>
      </c>
      <c r="O6374">
        <v>300</v>
      </c>
      <c r="P6374" t="s">
        <v>237</v>
      </c>
      <c r="Q6374">
        <f>O6374/'Building Calcs'!$B$2</f>
        <v>3.16516755786E-4</v>
      </c>
      <c r="R6374">
        <v>50</v>
      </c>
      <c r="S6374">
        <v>4000</v>
      </c>
      <c r="T6374" t="s">
        <v>1258</v>
      </c>
    </row>
    <row r="6375" spans="2:20" hidden="1" x14ac:dyDescent="0.45">
      <c r="C6375" s="29" t="s">
        <v>60</v>
      </c>
      <c r="D6375" s="29" t="s">
        <v>51</v>
      </c>
      <c r="F6375" t="s">
        <v>1215</v>
      </c>
      <c r="G6375" t="s">
        <v>1216</v>
      </c>
      <c r="H6375" t="s">
        <v>1225</v>
      </c>
      <c r="I6375" t="s">
        <v>225</v>
      </c>
      <c r="J6375" t="s">
        <v>1226</v>
      </c>
      <c r="K6375" t="s">
        <v>1219</v>
      </c>
      <c r="M6375" t="s">
        <v>228</v>
      </c>
      <c r="N6375" t="s">
        <v>253</v>
      </c>
      <c r="O6375">
        <v>13</v>
      </c>
      <c r="P6375" t="s">
        <v>234</v>
      </c>
      <c r="Q6375"/>
      <c r="R6375">
        <v>0.5</v>
      </c>
      <c r="S6375">
        <v>87</v>
      </c>
      <c r="T6375" t="s">
        <v>1228</v>
      </c>
    </row>
    <row r="6376" spans="2:20" hidden="1" x14ac:dyDescent="0.45">
      <c r="B6376" s="29" t="s">
        <v>27</v>
      </c>
      <c r="C6376" s="29" t="s">
        <v>60</v>
      </c>
      <c r="D6376" s="29" t="s">
        <v>51</v>
      </c>
      <c r="F6376" t="s">
        <v>1215</v>
      </c>
      <c r="G6376" t="s">
        <v>1216</v>
      </c>
      <c r="H6376" t="s">
        <v>1225</v>
      </c>
      <c r="I6376" t="s">
        <v>225</v>
      </c>
      <c r="J6376" t="s">
        <v>1226</v>
      </c>
      <c r="K6376" t="s">
        <v>1219</v>
      </c>
      <c r="M6376" t="s">
        <v>228</v>
      </c>
      <c r="N6376" t="s">
        <v>27</v>
      </c>
      <c r="O6376">
        <v>38</v>
      </c>
      <c r="P6376" t="s">
        <v>237</v>
      </c>
      <c r="Q6376">
        <f>O6376/'Building Calcs'!$B$2</f>
        <v>4.0092122399559999E-5</v>
      </c>
      <c r="R6376">
        <v>19</v>
      </c>
      <c r="S6376">
        <v>76</v>
      </c>
      <c r="T6376" t="s">
        <v>1262</v>
      </c>
    </row>
    <row r="6377" spans="2:20" hidden="1" x14ac:dyDescent="0.45">
      <c r="C6377" s="29" t="s">
        <v>60</v>
      </c>
      <c r="D6377" s="29" t="s">
        <v>46</v>
      </c>
      <c r="F6377" t="s">
        <v>1215</v>
      </c>
      <c r="G6377" t="s">
        <v>1216</v>
      </c>
      <c r="H6377" t="s">
        <v>1253</v>
      </c>
      <c r="I6377" t="s">
        <v>225</v>
      </c>
      <c r="J6377" t="s">
        <v>1232</v>
      </c>
      <c r="K6377" t="s">
        <v>18</v>
      </c>
      <c r="M6377" t="s">
        <v>228</v>
      </c>
      <c r="N6377" t="s">
        <v>240</v>
      </c>
      <c r="O6377">
        <v>1.5E-3</v>
      </c>
      <c r="P6377" t="s">
        <v>234</v>
      </c>
      <c r="Q6377"/>
      <c r="R6377">
        <v>7.5000000000000002E-4</v>
      </c>
      <c r="S6377">
        <v>3.0000000000000001E-3</v>
      </c>
      <c r="T6377" t="s">
        <v>1257</v>
      </c>
    </row>
    <row r="6378" spans="2:20" hidden="1" x14ac:dyDescent="0.45">
      <c r="C6378" s="29" t="s">
        <v>60</v>
      </c>
      <c r="D6378" s="29" t="s">
        <v>46</v>
      </c>
      <c r="F6378" t="s">
        <v>1215</v>
      </c>
      <c r="G6378" t="s">
        <v>1216</v>
      </c>
      <c r="H6378" t="s">
        <v>1253</v>
      </c>
      <c r="I6378" t="s">
        <v>225</v>
      </c>
      <c r="J6378" t="s">
        <v>1232</v>
      </c>
      <c r="K6378" t="s">
        <v>18</v>
      </c>
      <c r="M6378" t="s">
        <v>228</v>
      </c>
      <c r="N6378" t="s">
        <v>236</v>
      </c>
      <c r="O6378">
        <v>0.45</v>
      </c>
      <c r="P6378" t="s">
        <v>237</v>
      </c>
      <c r="Q6378"/>
      <c r="R6378">
        <v>0.27</v>
      </c>
      <c r="S6378">
        <v>0.63</v>
      </c>
      <c r="T6378" t="s">
        <v>1261</v>
      </c>
    </row>
    <row r="6379" spans="2:20" hidden="1" x14ac:dyDescent="0.45">
      <c r="C6379" s="29" t="s">
        <v>60</v>
      </c>
      <c r="D6379" s="29" t="s">
        <v>46</v>
      </c>
      <c r="F6379" t="s">
        <v>1215</v>
      </c>
      <c r="G6379" t="s">
        <v>1216</v>
      </c>
      <c r="H6379" t="s">
        <v>1253</v>
      </c>
      <c r="I6379" t="s">
        <v>225</v>
      </c>
      <c r="J6379" t="s">
        <v>1232</v>
      </c>
      <c r="K6379" t="s">
        <v>18</v>
      </c>
      <c r="M6379" t="s">
        <v>228</v>
      </c>
      <c r="N6379" t="s">
        <v>253</v>
      </c>
      <c r="O6379">
        <v>2.5000000000000001E-4</v>
      </c>
      <c r="P6379" t="s">
        <v>234</v>
      </c>
      <c r="Q6379"/>
      <c r="R6379">
        <v>1.2999999999999999E-4</v>
      </c>
      <c r="S6379">
        <v>5.0000000000000001E-4</v>
      </c>
      <c r="T6379" t="s">
        <v>1257</v>
      </c>
    </row>
    <row r="6380" spans="2:20" hidden="1" x14ac:dyDescent="0.45">
      <c r="C6380" s="29" t="s">
        <v>60</v>
      </c>
      <c r="D6380" s="29" t="s">
        <v>46</v>
      </c>
      <c r="F6380" t="s">
        <v>1215</v>
      </c>
      <c r="G6380" t="s">
        <v>1216</v>
      </c>
      <c r="H6380" t="s">
        <v>1253</v>
      </c>
      <c r="I6380" t="s">
        <v>225</v>
      </c>
      <c r="J6380" t="s">
        <v>1232</v>
      </c>
      <c r="K6380" t="s">
        <v>18</v>
      </c>
      <c r="M6380" t="s">
        <v>228</v>
      </c>
      <c r="N6380" t="s">
        <v>240</v>
      </c>
      <c r="O6380">
        <v>1.5E-3</v>
      </c>
      <c r="P6380" t="s">
        <v>234</v>
      </c>
      <c r="Q6380"/>
      <c r="R6380">
        <v>7.5000000000000002E-4</v>
      </c>
      <c r="S6380">
        <v>3.0000000000000001E-3</v>
      </c>
      <c r="T6380" t="s">
        <v>1257</v>
      </c>
    </row>
    <row r="6381" spans="2:20" hidden="1" x14ac:dyDescent="0.45">
      <c r="B6381" s="29" t="s">
        <v>27</v>
      </c>
      <c r="C6381" s="29" t="s">
        <v>60</v>
      </c>
      <c r="D6381" s="29" t="s">
        <v>51</v>
      </c>
      <c r="F6381" t="s">
        <v>1215</v>
      </c>
      <c r="G6381" t="s">
        <v>1216</v>
      </c>
      <c r="H6381" t="s">
        <v>1225</v>
      </c>
      <c r="I6381" t="s">
        <v>225</v>
      </c>
      <c r="J6381" t="s">
        <v>1226</v>
      </c>
      <c r="K6381" t="s">
        <v>1219</v>
      </c>
      <c r="M6381" t="s">
        <v>228</v>
      </c>
      <c r="N6381" t="s">
        <v>27</v>
      </c>
      <c r="O6381">
        <v>38</v>
      </c>
      <c r="P6381" t="s">
        <v>237</v>
      </c>
      <c r="Q6381">
        <f>O6381/'Building Calcs'!$B$2</f>
        <v>4.0092122399559999E-5</v>
      </c>
      <c r="R6381">
        <v>19</v>
      </c>
      <c r="S6381">
        <v>76</v>
      </c>
      <c r="T6381" t="s">
        <v>1262</v>
      </c>
    </row>
    <row r="6382" spans="2:20" hidden="1" x14ac:dyDescent="0.45">
      <c r="B6382" s="29" t="s">
        <v>43</v>
      </c>
      <c r="C6382" s="29" t="s">
        <v>60</v>
      </c>
      <c r="D6382" s="29" t="s">
        <v>51</v>
      </c>
      <c r="F6382" t="s">
        <v>1215</v>
      </c>
      <c r="G6382" t="s">
        <v>1216</v>
      </c>
      <c r="H6382" t="s">
        <v>1225</v>
      </c>
      <c r="I6382" t="s">
        <v>225</v>
      </c>
      <c r="J6382" t="s">
        <v>1226</v>
      </c>
      <c r="K6382" t="s">
        <v>1219</v>
      </c>
      <c r="M6382" t="s">
        <v>228</v>
      </c>
      <c r="N6382" t="s">
        <v>28</v>
      </c>
      <c r="O6382">
        <v>37</v>
      </c>
      <c r="P6382" t="s">
        <v>237</v>
      </c>
      <c r="Q6382">
        <f>O6382/'Building Calcs'!$B$2</f>
        <v>3.9037066546940002E-5</v>
      </c>
      <c r="R6382">
        <v>18</v>
      </c>
      <c r="S6382">
        <v>74</v>
      </c>
      <c r="T6382" t="s">
        <v>1262</v>
      </c>
    </row>
    <row r="6383" spans="2:20" hidden="1" x14ac:dyDescent="0.45">
      <c r="B6383" s="29" t="s">
        <v>43</v>
      </c>
      <c r="C6383" s="29" t="s">
        <v>60</v>
      </c>
      <c r="D6383" s="29" t="s">
        <v>51</v>
      </c>
      <c r="F6383" t="s">
        <v>1215</v>
      </c>
      <c r="G6383" t="s">
        <v>1216</v>
      </c>
      <c r="H6383" t="s">
        <v>1225</v>
      </c>
      <c r="I6383" t="s">
        <v>225</v>
      </c>
      <c r="J6383" t="s">
        <v>1226</v>
      </c>
      <c r="K6383" t="s">
        <v>1219</v>
      </c>
      <c r="M6383" t="s">
        <v>228</v>
      </c>
      <c r="N6383" t="s">
        <v>28</v>
      </c>
      <c r="O6383">
        <v>37</v>
      </c>
      <c r="P6383" t="s">
        <v>237</v>
      </c>
      <c r="Q6383">
        <f>O6383/'Building Calcs'!$B$2</f>
        <v>3.9037066546940002E-5</v>
      </c>
      <c r="R6383">
        <v>18</v>
      </c>
      <c r="S6383">
        <v>74</v>
      </c>
      <c r="T6383" t="s">
        <v>1262</v>
      </c>
    </row>
    <row r="6384" spans="2:20" hidden="1" x14ac:dyDescent="0.45">
      <c r="B6384" s="29" t="s">
        <v>26</v>
      </c>
      <c r="C6384" s="29" t="s">
        <v>60</v>
      </c>
      <c r="D6384" s="29" t="s">
        <v>46</v>
      </c>
      <c r="F6384" t="s">
        <v>1215</v>
      </c>
      <c r="G6384" t="s">
        <v>1216</v>
      </c>
      <c r="H6384" t="s">
        <v>1253</v>
      </c>
      <c r="I6384" t="s">
        <v>225</v>
      </c>
      <c r="J6384" t="s">
        <v>1232</v>
      </c>
      <c r="K6384" t="s">
        <v>18</v>
      </c>
      <c r="M6384" t="s">
        <v>228</v>
      </c>
      <c r="N6384" t="s">
        <v>26</v>
      </c>
      <c r="O6384">
        <v>73</v>
      </c>
      <c r="P6384" t="s">
        <v>237</v>
      </c>
      <c r="Q6384">
        <f>O6384/'Building Calcs'!$B$2</f>
        <v>7.7019077241260008E-5</v>
      </c>
      <c r="R6384">
        <v>44</v>
      </c>
      <c r="S6384">
        <v>106</v>
      </c>
      <c r="T6384" t="s">
        <v>1261</v>
      </c>
    </row>
    <row r="6385" spans="2:20" hidden="1" x14ac:dyDescent="0.45">
      <c r="B6385" s="29" t="s">
        <v>27</v>
      </c>
      <c r="C6385" s="29" t="s">
        <v>60</v>
      </c>
      <c r="D6385" s="29" t="s">
        <v>46</v>
      </c>
      <c r="F6385" t="s">
        <v>1215</v>
      </c>
      <c r="G6385" t="s">
        <v>1216</v>
      </c>
      <c r="H6385" t="s">
        <v>1253</v>
      </c>
      <c r="I6385" t="s">
        <v>225</v>
      </c>
      <c r="J6385" t="s">
        <v>1232</v>
      </c>
      <c r="K6385" t="s">
        <v>18</v>
      </c>
      <c r="M6385" t="s">
        <v>228</v>
      </c>
      <c r="N6385" t="s">
        <v>27</v>
      </c>
      <c r="O6385">
        <v>0.45</v>
      </c>
      <c r="P6385" t="s">
        <v>237</v>
      </c>
      <c r="Q6385">
        <f>O6385/'Building Calcs'!$B$2</f>
        <v>4.7477513367900003E-7</v>
      </c>
      <c r="R6385">
        <v>0.27</v>
      </c>
      <c r="S6385">
        <v>0.63</v>
      </c>
      <c r="T6385" t="s">
        <v>1260</v>
      </c>
    </row>
    <row r="6386" spans="2:20" hidden="1" x14ac:dyDescent="0.45">
      <c r="B6386" s="29" t="s">
        <v>29</v>
      </c>
      <c r="C6386" s="29" t="s">
        <v>60</v>
      </c>
      <c r="D6386" s="29" t="s">
        <v>46</v>
      </c>
      <c r="F6386" t="s">
        <v>1215</v>
      </c>
      <c r="G6386" t="s">
        <v>1216</v>
      </c>
      <c r="H6386" t="s">
        <v>1253</v>
      </c>
      <c r="I6386" t="s">
        <v>225</v>
      </c>
      <c r="J6386" t="s">
        <v>1232</v>
      </c>
      <c r="K6386" t="s">
        <v>18</v>
      </c>
      <c r="M6386" t="s">
        <v>228</v>
      </c>
      <c r="N6386" t="s">
        <v>29</v>
      </c>
      <c r="O6386">
        <v>1.4</v>
      </c>
      <c r="P6386" t="s">
        <v>237</v>
      </c>
      <c r="Q6386">
        <f>O6386/'Building Calcs'!$B$2</f>
        <v>1.477078193668E-6</v>
      </c>
      <c r="R6386">
        <v>0.83</v>
      </c>
      <c r="S6386">
        <v>1.95</v>
      </c>
      <c r="T6386" t="s">
        <v>1261</v>
      </c>
    </row>
    <row r="6387" spans="2:20" hidden="1" x14ac:dyDescent="0.45">
      <c r="B6387" s="29" t="s">
        <v>29</v>
      </c>
      <c r="C6387" s="29" t="s">
        <v>60</v>
      </c>
      <c r="D6387" s="29" t="s">
        <v>46</v>
      </c>
      <c r="F6387" t="s">
        <v>1215</v>
      </c>
      <c r="G6387" t="s">
        <v>1216</v>
      </c>
      <c r="H6387" t="s">
        <v>1253</v>
      </c>
      <c r="I6387" t="s">
        <v>225</v>
      </c>
      <c r="J6387" t="s">
        <v>1232</v>
      </c>
      <c r="K6387" t="s">
        <v>18</v>
      </c>
      <c r="M6387" t="s">
        <v>228</v>
      </c>
      <c r="N6387" t="s">
        <v>29</v>
      </c>
      <c r="O6387">
        <v>1.4</v>
      </c>
      <c r="P6387" t="s">
        <v>237</v>
      </c>
      <c r="Q6387">
        <f>O6387/'Building Calcs'!$B$2</f>
        <v>1.477078193668E-6</v>
      </c>
      <c r="R6387">
        <v>0.83</v>
      </c>
      <c r="S6387">
        <v>1.95</v>
      </c>
      <c r="T6387" t="s">
        <v>1261</v>
      </c>
    </row>
    <row r="6388" spans="2:20" hidden="1" x14ac:dyDescent="0.45">
      <c r="C6388" s="29" t="s">
        <v>60</v>
      </c>
      <c r="D6388" s="29" t="s">
        <v>195</v>
      </c>
      <c r="F6388" t="s">
        <v>1215</v>
      </c>
      <c r="G6388" t="s">
        <v>1216</v>
      </c>
      <c r="H6388" t="s">
        <v>439</v>
      </c>
      <c r="I6388" t="s">
        <v>225</v>
      </c>
      <c r="J6388" t="s">
        <v>226</v>
      </c>
      <c r="K6388" t="s">
        <v>227</v>
      </c>
      <c r="M6388" t="s">
        <v>228</v>
      </c>
      <c r="N6388" t="s">
        <v>242</v>
      </c>
      <c r="O6388">
        <v>0.2</v>
      </c>
      <c r="P6388" t="s">
        <v>234</v>
      </c>
      <c r="Q6388"/>
      <c r="R6388">
        <v>0.1</v>
      </c>
      <c r="S6388">
        <v>0.4</v>
      </c>
      <c r="T6388" t="s">
        <v>1263</v>
      </c>
    </row>
    <row r="6389" spans="2:20" hidden="1" x14ac:dyDescent="0.45">
      <c r="C6389" s="29" t="s">
        <v>60</v>
      </c>
      <c r="D6389" s="29" t="s">
        <v>195</v>
      </c>
      <c r="F6389" t="s">
        <v>1215</v>
      </c>
      <c r="G6389" t="s">
        <v>1216</v>
      </c>
      <c r="H6389" t="s">
        <v>439</v>
      </c>
      <c r="I6389" t="s">
        <v>225</v>
      </c>
      <c r="J6389" t="s">
        <v>226</v>
      </c>
      <c r="K6389" t="s">
        <v>227</v>
      </c>
      <c r="M6389" t="s">
        <v>228</v>
      </c>
      <c r="N6389" t="s">
        <v>253</v>
      </c>
      <c r="O6389">
        <v>1E-3</v>
      </c>
      <c r="P6389" t="s">
        <v>234</v>
      </c>
      <c r="Q6389"/>
      <c r="R6389">
        <v>2.5000000000000001E-4</v>
      </c>
      <c r="S6389">
        <v>1E-3</v>
      </c>
      <c r="T6389" t="s">
        <v>1263</v>
      </c>
    </row>
    <row r="6390" spans="2:20" hidden="1" x14ac:dyDescent="0.45">
      <c r="C6390" s="29" t="s">
        <v>60</v>
      </c>
      <c r="D6390" s="29" t="s">
        <v>195</v>
      </c>
      <c r="F6390" t="s">
        <v>1215</v>
      </c>
      <c r="G6390" t="s">
        <v>1216</v>
      </c>
      <c r="H6390" t="s">
        <v>439</v>
      </c>
      <c r="I6390" t="s">
        <v>225</v>
      </c>
      <c r="J6390" t="s">
        <v>226</v>
      </c>
      <c r="K6390" t="s">
        <v>227</v>
      </c>
      <c r="M6390" t="s">
        <v>228</v>
      </c>
      <c r="N6390" t="s">
        <v>262</v>
      </c>
      <c r="O6390">
        <v>0.12</v>
      </c>
      <c r="P6390" t="s">
        <v>234</v>
      </c>
      <c r="Q6390"/>
      <c r="R6390">
        <v>0.03</v>
      </c>
      <c r="S6390">
        <v>0.12</v>
      </c>
      <c r="T6390" t="s">
        <v>1263</v>
      </c>
    </row>
    <row r="6391" spans="2:20" hidden="1" x14ac:dyDescent="0.45">
      <c r="C6391" s="29" t="s">
        <v>60</v>
      </c>
      <c r="D6391" s="29" t="s">
        <v>195</v>
      </c>
      <c r="F6391" t="s">
        <v>1215</v>
      </c>
      <c r="G6391" t="s">
        <v>1216</v>
      </c>
      <c r="H6391" t="s">
        <v>439</v>
      </c>
      <c r="I6391" t="s">
        <v>225</v>
      </c>
      <c r="J6391" t="s">
        <v>226</v>
      </c>
      <c r="K6391" t="s">
        <v>227</v>
      </c>
      <c r="M6391" t="s">
        <v>228</v>
      </c>
      <c r="N6391" t="s">
        <v>262</v>
      </c>
      <c r="O6391">
        <v>0.12</v>
      </c>
      <c r="P6391" t="s">
        <v>234</v>
      </c>
      <c r="Q6391"/>
      <c r="R6391">
        <v>0.03</v>
      </c>
      <c r="S6391">
        <v>0.12</v>
      </c>
      <c r="T6391" t="s">
        <v>1263</v>
      </c>
    </row>
    <row r="6392" spans="2:20" hidden="1" x14ac:dyDescent="0.45">
      <c r="C6392" s="29" t="s">
        <v>60</v>
      </c>
      <c r="D6392" s="29" t="s">
        <v>195</v>
      </c>
      <c r="F6392" t="s">
        <v>1215</v>
      </c>
      <c r="G6392" t="s">
        <v>1216</v>
      </c>
      <c r="H6392" t="s">
        <v>439</v>
      </c>
      <c r="I6392" t="s">
        <v>225</v>
      </c>
      <c r="J6392" t="s">
        <v>226</v>
      </c>
      <c r="K6392" t="s">
        <v>227</v>
      </c>
      <c r="M6392" t="s">
        <v>228</v>
      </c>
      <c r="N6392" t="s">
        <v>265</v>
      </c>
      <c r="O6392">
        <v>0.13</v>
      </c>
      <c r="P6392" t="s">
        <v>234</v>
      </c>
      <c r="Q6392"/>
      <c r="R6392">
        <v>6.5000000000000002E-2</v>
      </c>
      <c r="S6392">
        <v>0.26</v>
      </c>
      <c r="T6392" t="s">
        <v>1263</v>
      </c>
    </row>
    <row r="6393" spans="2:20" hidden="1" x14ac:dyDescent="0.45">
      <c r="C6393" s="29" t="s">
        <v>60</v>
      </c>
      <c r="D6393" s="29" t="s">
        <v>46</v>
      </c>
      <c r="F6393" t="s">
        <v>1215</v>
      </c>
      <c r="G6393" t="s">
        <v>1216</v>
      </c>
      <c r="H6393" t="s">
        <v>443</v>
      </c>
      <c r="I6393" t="s">
        <v>225</v>
      </c>
      <c r="J6393" t="s">
        <v>1235</v>
      </c>
      <c r="K6393" t="s">
        <v>18</v>
      </c>
      <c r="M6393" t="s">
        <v>228</v>
      </c>
      <c r="N6393" t="s">
        <v>246</v>
      </c>
      <c r="O6393">
        <v>0.5</v>
      </c>
      <c r="P6393" t="s">
        <v>247</v>
      </c>
      <c r="Q6393"/>
      <c r="R6393">
        <v>0.3</v>
      </c>
      <c r="S6393">
        <v>0.8</v>
      </c>
      <c r="T6393" t="s">
        <v>1269</v>
      </c>
    </row>
    <row r="6394" spans="2:20" hidden="1" x14ac:dyDescent="0.45">
      <c r="C6394" s="29" t="s">
        <v>60</v>
      </c>
      <c r="D6394" s="29" t="s">
        <v>195</v>
      </c>
      <c r="F6394" t="s">
        <v>1215</v>
      </c>
      <c r="G6394" t="s">
        <v>1216</v>
      </c>
      <c r="H6394" t="s">
        <v>439</v>
      </c>
      <c r="I6394" t="s">
        <v>225</v>
      </c>
      <c r="J6394" t="s">
        <v>226</v>
      </c>
      <c r="K6394" t="s">
        <v>227</v>
      </c>
      <c r="M6394" t="s">
        <v>228</v>
      </c>
      <c r="N6394" t="s">
        <v>240</v>
      </c>
      <c r="O6394">
        <v>1.2E-2</v>
      </c>
      <c r="P6394" t="s">
        <v>234</v>
      </c>
      <c r="Q6394"/>
      <c r="R6394">
        <v>6.0000000000000001E-3</v>
      </c>
      <c r="S6394">
        <v>2.4E-2</v>
      </c>
      <c r="T6394" t="s">
        <v>1263</v>
      </c>
    </row>
    <row r="6395" spans="2:20" hidden="1" x14ac:dyDescent="0.45">
      <c r="B6395" s="29" t="s">
        <v>43</v>
      </c>
      <c r="C6395" s="29" t="s">
        <v>60</v>
      </c>
      <c r="D6395" s="29" t="s">
        <v>195</v>
      </c>
      <c r="F6395" t="s">
        <v>1215</v>
      </c>
      <c r="G6395" t="s">
        <v>1216</v>
      </c>
      <c r="H6395" t="s">
        <v>439</v>
      </c>
      <c r="I6395" t="s">
        <v>225</v>
      </c>
      <c r="J6395" t="s">
        <v>226</v>
      </c>
      <c r="K6395" t="s">
        <v>227</v>
      </c>
      <c r="M6395" t="s">
        <v>228</v>
      </c>
      <c r="N6395" t="s">
        <v>28</v>
      </c>
      <c r="O6395">
        <v>9.5</v>
      </c>
      <c r="P6395" t="s">
        <v>237</v>
      </c>
      <c r="Q6395">
        <f>O6395/'Building Calcs'!$B$2</f>
        <v>1.002303059989E-5</v>
      </c>
      <c r="R6395">
        <v>6</v>
      </c>
      <c r="S6395">
        <v>13</v>
      </c>
      <c r="T6395" t="s">
        <v>1328</v>
      </c>
    </row>
    <row r="6396" spans="2:20" hidden="1" x14ac:dyDescent="0.45">
      <c r="B6396" s="29" t="s">
        <v>29</v>
      </c>
      <c r="C6396" s="29" t="s">
        <v>60</v>
      </c>
      <c r="D6396" s="29" t="s">
        <v>195</v>
      </c>
      <c r="F6396" t="s">
        <v>1215</v>
      </c>
      <c r="G6396" t="s">
        <v>1216</v>
      </c>
      <c r="H6396" t="s">
        <v>439</v>
      </c>
      <c r="I6396" t="s">
        <v>225</v>
      </c>
      <c r="J6396" t="s">
        <v>226</v>
      </c>
      <c r="K6396" t="s">
        <v>227</v>
      </c>
      <c r="M6396" t="s">
        <v>228</v>
      </c>
      <c r="N6396" t="s">
        <v>29</v>
      </c>
      <c r="O6396">
        <v>46</v>
      </c>
      <c r="P6396" t="s">
        <v>237</v>
      </c>
      <c r="Q6396">
        <f>O6396/'Building Calcs'!$B$2</f>
        <v>4.8532569220519998E-5</v>
      </c>
      <c r="R6396">
        <v>28</v>
      </c>
      <c r="S6396">
        <v>65</v>
      </c>
      <c r="T6396" t="s">
        <v>1260</v>
      </c>
    </row>
    <row r="6397" spans="2:20" hidden="1" x14ac:dyDescent="0.45">
      <c r="B6397" s="29" t="s">
        <v>29</v>
      </c>
      <c r="C6397" s="29" t="s">
        <v>60</v>
      </c>
      <c r="D6397" s="29" t="s">
        <v>46</v>
      </c>
      <c r="F6397" t="s">
        <v>1215</v>
      </c>
      <c r="G6397" t="s">
        <v>1216</v>
      </c>
      <c r="H6397" t="s">
        <v>1244</v>
      </c>
      <c r="I6397" t="s">
        <v>225</v>
      </c>
      <c r="J6397" t="s">
        <v>1245</v>
      </c>
      <c r="K6397" t="s">
        <v>18</v>
      </c>
      <c r="M6397" t="s">
        <v>228</v>
      </c>
      <c r="N6397" t="s">
        <v>29</v>
      </c>
      <c r="O6397">
        <v>0.5</v>
      </c>
      <c r="P6397" t="s">
        <v>237</v>
      </c>
      <c r="Q6397">
        <f>O6397/'Building Calcs'!$B$2</f>
        <v>5.2752792630999998E-7</v>
      </c>
      <c r="R6397">
        <v>0.05</v>
      </c>
      <c r="S6397">
        <v>1</v>
      </c>
      <c r="T6397" t="s">
        <v>1246</v>
      </c>
    </row>
    <row r="6398" spans="2:20" hidden="1" x14ac:dyDescent="0.45">
      <c r="B6398" s="29" t="s">
        <v>29</v>
      </c>
      <c r="C6398" s="29" t="s">
        <v>60</v>
      </c>
      <c r="D6398" s="29" t="s">
        <v>46</v>
      </c>
      <c r="F6398" t="s">
        <v>1215</v>
      </c>
      <c r="G6398" t="s">
        <v>1216</v>
      </c>
      <c r="H6398" t="s">
        <v>1244</v>
      </c>
      <c r="I6398" t="s">
        <v>225</v>
      </c>
      <c r="J6398" t="s">
        <v>1245</v>
      </c>
      <c r="K6398" t="s">
        <v>18</v>
      </c>
      <c r="M6398" t="s">
        <v>228</v>
      </c>
      <c r="N6398" t="s">
        <v>29</v>
      </c>
      <c r="O6398">
        <v>0.5</v>
      </c>
      <c r="P6398" t="s">
        <v>237</v>
      </c>
      <c r="Q6398">
        <f>O6398/'Building Calcs'!$B$2</f>
        <v>5.2752792630999998E-7</v>
      </c>
      <c r="R6398">
        <v>0.05</v>
      </c>
      <c r="S6398">
        <v>1</v>
      </c>
      <c r="T6398" t="s">
        <v>1246</v>
      </c>
    </row>
    <row r="6399" spans="2:20" hidden="1" x14ac:dyDescent="0.45">
      <c r="C6399" s="29" t="s">
        <v>60</v>
      </c>
      <c r="D6399" s="29" t="s">
        <v>195</v>
      </c>
      <c r="F6399" t="s">
        <v>1215</v>
      </c>
      <c r="G6399" t="s">
        <v>1216</v>
      </c>
      <c r="H6399" t="s">
        <v>439</v>
      </c>
      <c r="I6399" t="s">
        <v>225</v>
      </c>
      <c r="J6399" t="s">
        <v>226</v>
      </c>
      <c r="K6399" t="s">
        <v>227</v>
      </c>
      <c r="M6399" t="s">
        <v>228</v>
      </c>
      <c r="N6399" t="s">
        <v>265</v>
      </c>
      <c r="O6399">
        <v>0.13</v>
      </c>
      <c r="P6399" t="s">
        <v>234</v>
      </c>
      <c r="Q6399"/>
      <c r="R6399">
        <v>6.5000000000000002E-2</v>
      </c>
      <c r="S6399">
        <v>0.26</v>
      </c>
      <c r="T6399" t="s">
        <v>1263</v>
      </c>
    </row>
    <row r="6400" spans="2:20" hidden="1" x14ac:dyDescent="0.45">
      <c r="B6400" s="29" t="s">
        <v>43</v>
      </c>
      <c r="C6400" s="29" t="s">
        <v>60</v>
      </c>
      <c r="D6400" s="29" t="s">
        <v>46</v>
      </c>
      <c r="F6400" t="s">
        <v>1215</v>
      </c>
      <c r="G6400" t="s">
        <v>1216</v>
      </c>
      <c r="H6400" t="s">
        <v>1244</v>
      </c>
      <c r="I6400" t="s">
        <v>225</v>
      </c>
      <c r="J6400" t="s">
        <v>1245</v>
      </c>
      <c r="K6400" t="s">
        <v>18</v>
      </c>
      <c r="M6400" t="s">
        <v>228</v>
      </c>
      <c r="N6400" t="s">
        <v>28</v>
      </c>
      <c r="O6400">
        <v>2</v>
      </c>
      <c r="P6400" t="s">
        <v>237</v>
      </c>
      <c r="Q6400">
        <f>O6400/'Building Calcs'!$B$2</f>
        <v>2.1101117052399999E-6</v>
      </c>
      <c r="R6400">
        <v>1</v>
      </c>
      <c r="S6400">
        <v>3</v>
      </c>
      <c r="T6400" t="s">
        <v>1260</v>
      </c>
    </row>
    <row r="6401" spans="2:20" hidden="1" x14ac:dyDescent="0.45">
      <c r="C6401" s="29" t="s">
        <v>60</v>
      </c>
      <c r="D6401" s="29" t="s">
        <v>46</v>
      </c>
      <c r="F6401" t="s">
        <v>1215</v>
      </c>
      <c r="G6401" t="s">
        <v>1216</v>
      </c>
      <c r="H6401" t="s">
        <v>1244</v>
      </c>
      <c r="I6401" t="s">
        <v>225</v>
      </c>
      <c r="J6401" t="s">
        <v>1245</v>
      </c>
      <c r="K6401" t="s">
        <v>18</v>
      </c>
      <c r="M6401" t="s">
        <v>228</v>
      </c>
      <c r="N6401" t="s">
        <v>240</v>
      </c>
      <c r="O6401">
        <v>0.04</v>
      </c>
      <c r="P6401" t="s">
        <v>234</v>
      </c>
      <c r="Q6401"/>
      <c r="R6401">
        <v>0.02</v>
      </c>
      <c r="S6401">
        <v>0.08</v>
      </c>
      <c r="T6401" t="s">
        <v>1241</v>
      </c>
    </row>
    <row r="6402" spans="2:20" hidden="1" x14ac:dyDescent="0.45">
      <c r="C6402" s="29" t="s">
        <v>60</v>
      </c>
      <c r="D6402" s="29" t="s">
        <v>46</v>
      </c>
      <c r="F6402" t="s">
        <v>1215</v>
      </c>
      <c r="G6402" t="s">
        <v>1216</v>
      </c>
      <c r="H6402" t="s">
        <v>1244</v>
      </c>
      <c r="I6402" t="s">
        <v>225</v>
      </c>
      <c r="J6402" t="s">
        <v>1245</v>
      </c>
      <c r="K6402" t="s">
        <v>18</v>
      </c>
      <c r="M6402" t="s">
        <v>228</v>
      </c>
      <c r="N6402" t="s">
        <v>253</v>
      </c>
      <c r="O6402">
        <v>3.0000000000000001E-3</v>
      </c>
      <c r="P6402" t="s">
        <v>234</v>
      </c>
      <c r="Q6402"/>
      <c r="R6402">
        <v>7.5000000000000002E-4</v>
      </c>
      <c r="S6402">
        <v>3.0000000000000001E-3</v>
      </c>
      <c r="T6402" t="s">
        <v>1241</v>
      </c>
    </row>
    <row r="6403" spans="2:20" hidden="1" x14ac:dyDescent="0.45">
      <c r="C6403" s="29" t="s">
        <v>60</v>
      </c>
      <c r="D6403" s="29" t="s">
        <v>51</v>
      </c>
      <c r="F6403" t="s">
        <v>1215</v>
      </c>
      <c r="G6403" t="s">
        <v>1216</v>
      </c>
      <c r="H6403" t="s">
        <v>1249</v>
      </c>
      <c r="I6403" t="s">
        <v>225</v>
      </c>
      <c r="J6403" t="s">
        <v>1250</v>
      </c>
      <c r="K6403" t="s">
        <v>1219</v>
      </c>
      <c r="M6403" t="s">
        <v>228</v>
      </c>
      <c r="N6403" t="s">
        <v>249</v>
      </c>
      <c r="O6403">
        <v>16</v>
      </c>
      <c r="P6403" t="s">
        <v>234</v>
      </c>
      <c r="Q6403"/>
      <c r="R6403">
        <v>8</v>
      </c>
      <c r="S6403">
        <v>32</v>
      </c>
      <c r="T6403" t="s">
        <v>348</v>
      </c>
    </row>
    <row r="6404" spans="2:20" hidden="1" x14ac:dyDescent="0.45">
      <c r="C6404" s="29" t="s">
        <v>60</v>
      </c>
      <c r="D6404" s="29" t="s">
        <v>195</v>
      </c>
      <c r="F6404" t="s">
        <v>1215</v>
      </c>
      <c r="G6404" t="s">
        <v>1216</v>
      </c>
      <c r="H6404" t="s">
        <v>439</v>
      </c>
      <c r="I6404" t="s">
        <v>225</v>
      </c>
      <c r="J6404" t="s">
        <v>226</v>
      </c>
      <c r="K6404" t="s">
        <v>227</v>
      </c>
      <c r="M6404" t="s">
        <v>228</v>
      </c>
      <c r="N6404" t="s">
        <v>303</v>
      </c>
      <c r="O6404">
        <v>2E-3</v>
      </c>
      <c r="P6404" t="s">
        <v>234</v>
      </c>
      <c r="Q6404"/>
      <c r="R6404">
        <v>5.0000000000000001E-4</v>
      </c>
      <c r="S6404">
        <v>2E-3</v>
      </c>
      <c r="T6404" t="s">
        <v>1263</v>
      </c>
    </row>
    <row r="6405" spans="2:20" hidden="1" x14ac:dyDescent="0.45">
      <c r="B6405" s="29" t="s">
        <v>29</v>
      </c>
      <c r="C6405" s="29" t="s">
        <v>60</v>
      </c>
      <c r="D6405" s="29" t="s">
        <v>46</v>
      </c>
      <c r="F6405" t="s">
        <v>1215</v>
      </c>
      <c r="G6405" t="s">
        <v>1216</v>
      </c>
      <c r="H6405" t="s">
        <v>1244</v>
      </c>
      <c r="I6405" t="s">
        <v>225</v>
      </c>
      <c r="J6405" t="s">
        <v>1245</v>
      </c>
      <c r="K6405" t="s">
        <v>18</v>
      </c>
      <c r="M6405" t="s">
        <v>228</v>
      </c>
      <c r="N6405" t="s">
        <v>29</v>
      </c>
      <c r="O6405">
        <v>0.5</v>
      </c>
      <c r="P6405" t="s">
        <v>237</v>
      </c>
      <c r="Q6405">
        <f>O6405/'Building Calcs'!$B$2</f>
        <v>5.2752792630999998E-7</v>
      </c>
      <c r="R6405">
        <v>0.05</v>
      </c>
      <c r="S6405">
        <v>1</v>
      </c>
      <c r="T6405" t="s">
        <v>1246</v>
      </c>
    </row>
    <row r="6406" spans="2:20" hidden="1" x14ac:dyDescent="0.45">
      <c r="B6406" s="29" t="s">
        <v>25</v>
      </c>
      <c r="C6406" s="29" t="s">
        <v>60</v>
      </c>
      <c r="D6406" s="29" t="s">
        <v>46</v>
      </c>
      <c r="F6406" t="s">
        <v>1215</v>
      </c>
      <c r="G6406" t="s">
        <v>1216</v>
      </c>
      <c r="H6406" t="s">
        <v>1244</v>
      </c>
      <c r="I6406" t="s">
        <v>225</v>
      </c>
      <c r="J6406" t="s">
        <v>1245</v>
      </c>
      <c r="K6406" t="s">
        <v>18</v>
      </c>
      <c r="M6406" t="s">
        <v>228</v>
      </c>
      <c r="N6406" t="s">
        <v>25</v>
      </c>
      <c r="O6406">
        <v>56</v>
      </c>
      <c r="P6406" t="s">
        <v>237</v>
      </c>
      <c r="Q6406">
        <f>O6406/'Building Calcs'!$B$2</f>
        <v>5.9083127746720005E-5</v>
      </c>
      <c r="R6406">
        <v>34</v>
      </c>
      <c r="S6406">
        <v>78</v>
      </c>
      <c r="T6406" t="s">
        <v>1241</v>
      </c>
    </row>
    <row r="6407" spans="2:20" hidden="1" x14ac:dyDescent="0.45">
      <c r="B6407" s="29" t="s">
        <v>24</v>
      </c>
      <c r="C6407" s="29" t="s">
        <v>60</v>
      </c>
      <c r="D6407" s="29" t="s">
        <v>46</v>
      </c>
      <c r="F6407" t="s">
        <v>1215</v>
      </c>
      <c r="G6407" t="s">
        <v>1216</v>
      </c>
      <c r="H6407" t="s">
        <v>1267</v>
      </c>
      <c r="I6407" t="s">
        <v>225</v>
      </c>
      <c r="J6407" t="s">
        <v>226</v>
      </c>
      <c r="K6407" t="s">
        <v>18</v>
      </c>
      <c r="M6407" t="s">
        <v>228</v>
      </c>
      <c r="N6407" t="s">
        <v>261</v>
      </c>
      <c r="O6407">
        <v>1.6</v>
      </c>
      <c r="P6407" t="s">
        <v>237</v>
      </c>
      <c r="Q6407">
        <f>O6407/'Building Calcs'!$B$2</f>
        <v>1.6880893641920001E-6</v>
      </c>
      <c r="R6407">
        <v>1</v>
      </c>
      <c r="S6407">
        <v>2.2000000000000002</v>
      </c>
      <c r="T6407" t="s">
        <v>1241</v>
      </c>
    </row>
    <row r="6408" spans="2:20" hidden="1" x14ac:dyDescent="0.45">
      <c r="B6408" s="29" t="s">
        <v>29</v>
      </c>
      <c r="C6408" s="29" t="s">
        <v>60</v>
      </c>
      <c r="D6408" s="29" t="s">
        <v>46</v>
      </c>
      <c r="F6408" t="s">
        <v>1215</v>
      </c>
      <c r="G6408" t="s">
        <v>1216</v>
      </c>
      <c r="H6408" t="s">
        <v>1267</v>
      </c>
      <c r="I6408" t="s">
        <v>225</v>
      </c>
      <c r="J6408" t="s">
        <v>226</v>
      </c>
      <c r="K6408" t="s">
        <v>18</v>
      </c>
      <c r="M6408" t="s">
        <v>228</v>
      </c>
      <c r="N6408" t="s">
        <v>29</v>
      </c>
      <c r="O6408">
        <v>0.5</v>
      </c>
      <c r="P6408" t="s">
        <v>237</v>
      </c>
      <c r="Q6408">
        <f>O6408/'Building Calcs'!$B$2</f>
        <v>5.2752792630999998E-7</v>
      </c>
      <c r="R6408">
        <v>0.3</v>
      </c>
      <c r="S6408">
        <v>0.7</v>
      </c>
      <c r="T6408" t="s">
        <v>1246</v>
      </c>
    </row>
    <row r="6409" spans="2:20" hidden="1" x14ac:dyDescent="0.45">
      <c r="B6409" s="29" t="s">
        <v>43</v>
      </c>
      <c r="C6409" s="29" t="s">
        <v>60</v>
      </c>
      <c r="D6409" s="29" t="s">
        <v>46</v>
      </c>
      <c r="F6409" t="s">
        <v>1215</v>
      </c>
      <c r="G6409" t="s">
        <v>1216</v>
      </c>
      <c r="H6409" t="s">
        <v>1267</v>
      </c>
      <c r="I6409" t="s">
        <v>225</v>
      </c>
      <c r="J6409" t="s">
        <v>226</v>
      </c>
      <c r="K6409" t="s">
        <v>18</v>
      </c>
      <c r="M6409" t="s">
        <v>228</v>
      </c>
      <c r="N6409" t="s">
        <v>28</v>
      </c>
      <c r="O6409">
        <v>0.2</v>
      </c>
      <c r="P6409" t="s">
        <v>237</v>
      </c>
      <c r="Q6409">
        <f>O6409/'Building Calcs'!$B$2</f>
        <v>2.1101117052400001E-7</v>
      </c>
      <c r="R6409">
        <v>0.12</v>
      </c>
      <c r="S6409">
        <v>0.28000000000000003</v>
      </c>
      <c r="T6409" t="s">
        <v>1260</v>
      </c>
    </row>
    <row r="6410" spans="2:20" hidden="1" x14ac:dyDescent="0.45">
      <c r="C6410" s="29" t="s">
        <v>60</v>
      </c>
      <c r="D6410" s="29" t="s">
        <v>46</v>
      </c>
      <c r="F6410" t="s">
        <v>1215</v>
      </c>
      <c r="G6410" t="s">
        <v>1216</v>
      </c>
      <c r="H6410" t="s">
        <v>443</v>
      </c>
      <c r="I6410" t="s">
        <v>225</v>
      </c>
      <c r="J6410" t="s">
        <v>1235</v>
      </c>
      <c r="K6410" t="s">
        <v>18</v>
      </c>
      <c r="M6410" t="s">
        <v>228</v>
      </c>
      <c r="N6410" t="s">
        <v>249</v>
      </c>
      <c r="O6410">
        <v>0.84</v>
      </c>
      <c r="P6410" t="s">
        <v>257</v>
      </c>
      <c r="Q6410"/>
      <c r="R6410">
        <v>0.28000000000000003</v>
      </c>
      <c r="S6410">
        <v>0.84</v>
      </c>
      <c r="T6410" t="s">
        <v>1254</v>
      </c>
    </row>
    <row r="6411" spans="2:20" hidden="1" x14ac:dyDescent="0.45">
      <c r="C6411" s="29" t="s">
        <v>60</v>
      </c>
      <c r="D6411" s="29" t="s">
        <v>46</v>
      </c>
      <c r="F6411" t="s">
        <v>1215</v>
      </c>
      <c r="G6411" t="s">
        <v>1216</v>
      </c>
      <c r="H6411" t="s">
        <v>443</v>
      </c>
      <c r="I6411" t="s">
        <v>225</v>
      </c>
      <c r="J6411" t="s">
        <v>1235</v>
      </c>
      <c r="K6411" t="s">
        <v>18</v>
      </c>
      <c r="M6411" t="s">
        <v>228</v>
      </c>
      <c r="N6411" t="s">
        <v>249</v>
      </c>
      <c r="O6411">
        <v>0.84</v>
      </c>
      <c r="P6411" t="s">
        <v>257</v>
      </c>
      <c r="Q6411"/>
      <c r="R6411">
        <v>0.28000000000000003</v>
      </c>
      <c r="S6411">
        <v>0.84</v>
      </c>
      <c r="T6411" t="s">
        <v>1254</v>
      </c>
    </row>
    <row r="6412" spans="2:20" hidden="1" x14ac:dyDescent="0.45">
      <c r="C6412" s="29" t="s">
        <v>60</v>
      </c>
      <c r="D6412" s="29" t="s">
        <v>46</v>
      </c>
      <c r="F6412" t="s">
        <v>1215</v>
      </c>
      <c r="G6412" t="s">
        <v>1216</v>
      </c>
      <c r="H6412" t="s">
        <v>443</v>
      </c>
      <c r="I6412" t="s">
        <v>225</v>
      </c>
      <c r="J6412" t="s">
        <v>1235</v>
      </c>
      <c r="K6412" t="s">
        <v>18</v>
      </c>
      <c r="M6412" t="s">
        <v>228</v>
      </c>
      <c r="N6412" t="s">
        <v>358</v>
      </c>
      <c r="O6412">
        <v>0.84</v>
      </c>
      <c r="P6412" t="s">
        <v>257</v>
      </c>
      <c r="Q6412"/>
      <c r="R6412">
        <v>0.28000000000000003</v>
      </c>
      <c r="S6412">
        <v>0.84</v>
      </c>
      <c r="T6412" t="s">
        <v>1254</v>
      </c>
    </row>
    <row r="6413" spans="2:20" hidden="1" x14ac:dyDescent="0.45">
      <c r="B6413" s="29" t="s">
        <v>30</v>
      </c>
      <c r="C6413" s="29" t="s">
        <v>60</v>
      </c>
      <c r="D6413" s="29" t="s">
        <v>46</v>
      </c>
      <c r="F6413" t="s">
        <v>1215</v>
      </c>
      <c r="G6413" t="s">
        <v>1216</v>
      </c>
      <c r="H6413" t="s">
        <v>443</v>
      </c>
      <c r="I6413" t="s">
        <v>225</v>
      </c>
      <c r="J6413" t="s">
        <v>1235</v>
      </c>
      <c r="K6413" t="s">
        <v>18</v>
      </c>
      <c r="M6413" t="s">
        <v>228</v>
      </c>
      <c r="N6413" t="s">
        <v>30</v>
      </c>
      <c r="O6413">
        <v>5.4</v>
      </c>
      <c r="P6413" t="s">
        <v>229</v>
      </c>
      <c r="Q6413"/>
      <c r="R6413">
        <v>2.7</v>
      </c>
      <c r="S6413">
        <v>11</v>
      </c>
      <c r="T6413" t="s">
        <v>1256</v>
      </c>
    </row>
    <row r="6414" spans="2:20" hidden="1" x14ac:dyDescent="0.45">
      <c r="B6414" s="29" t="s">
        <v>26</v>
      </c>
      <c r="C6414" s="29" t="s">
        <v>60</v>
      </c>
      <c r="D6414" s="29" t="s">
        <v>46</v>
      </c>
      <c r="F6414" t="s">
        <v>1215</v>
      </c>
      <c r="G6414" t="s">
        <v>1216</v>
      </c>
      <c r="H6414" t="s">
        <v>1267</v>
      </c>
      <c r="I6414" t="s">
        <v>225</v>
      </c>
      <c r="J6414" t="s">
        <v>226</v>
      </c>
      <c r="K6414" t="s">
        <v>18</v>
      </c>
      <c r="M6414" t="s">
        <v>228</v>
      </c>
      <c r="N6414" t="s">
        <v>26</v>
      </c>
      <c r="O6414">
        <v>48</v>
      </c>
      <c r="P6414" t="s">
        <v>237</v>
      </c>
      <c r="Q6414">
        <f>O6414/'Building Calcs'!$B$2</f>
        <v>5.0642680925760005E-5</v>
      </c>
      <c r="R6414">
        <v>29</v>
      </c>
      <c r="S6414">
        <v>67</v>
      </c>
      <c r="T6414" t="s">
        <v>1241</v>
      </c>
    </row>
    <row r="6415" spans="2:20" hidden="1" x14ac:dyDescent="0.45">
      <c r="C6415" s="29" t="s">
        <v>60</v>
      </c>
      <c r="D6415" s="29" t="s">
        <v>46</v>
      </c>
      <c r="F6415" t="s">
        <v>1215</v>
      </c>
      <c r="G6415" t="s">
        <v>1216</v>
      </c>
      <c r="H6415" t="s">
        <v>1267</v>
      </c>
      <c r="I6415" t="s">
        <v>225</v>
      </c>
      <c r="J6415" t="s">
        <v>226</v>
      </c>
      <c r="K6415" t="s">
        <v>18</v>
      </c>
      <c r="M6415" t="s">
        <v>228</v>
      </c>
      <c r="N6415" t="s">
        <v>272</v>
      </c>
      <c r="O6415">
        <v>0.84</v>
      </c>
      <c r="P6415" t="s">
        <v>257</v>
      </c>
      <c r="Q6415"/>
      <c r="R6415">
        <v>0.28000000000000003</v>
      </c>
      <c r="S6415">
        <v>0.84</v>
      </c>
      <c r="T6415" t="s">
        <v>1254</v>
      </c>
    </row>
    <row r="6416" spans="2:20" hidden="1" x14ac:dyDescent="0.45">
      <c r="C6416" s="29" t="s">
        <v>60</v>
      </c>
      <c r="D6416" s="29" t="s">
        <v>46</v>
      </c>
      <c r="F6416" t="s">
        <v>1215</v>
      </c>
      <c r="G6416" t="s">
        <v>1216</v>
      </c>
      <c r="H6416" t="s">
        <v>1267</v>
      </c>
      <c r="I6416" t="s">
        <v>225</v>
      </c>
      <c r="J6416" t="s">
        <v>226</v>
      </c>
      <c r="K6416" t="s">
        <v>18</v>
      </c>
      <c r="M6416" t="s">
        <v>228</v>
      </c>
      <c r="N6416" t="s">
        <v>267</v>
      </c>
      <c r="O6416">
        <v>1.5E-3</v>
      </c>
      <c r="P6416" t="s">
        <v>234</v>
      </c>
      <c r="Q6416"/>
      <c r="R6416">
        <v>7.5000000000000002E-4</v>
      </c>
      <c r="S6416">
        <v>3.0000000000000001E-3</v>
      </c>
      <c r="T6416" t="s">
        <v>1257</v>
      </c>
    </row>
    <row r="6417" spans="1:20" hidden="1" x14ac:dyDescent="0.45">
      <c r="C6417" s="29" t="s">
        <v>60</v>
      </c>
      <c r="D6417" s="29" t="s">
        <v>46</v>
      </c>
      <c r="F6417" t="s">
        <v>1215</v>
      </c>
      <c r="G6417" t="s">
        <v>1216</v>
      </c>
      <c r="H6417" t="s">
        <v>1267</v>
      </c>
      <c r="I6417" t="s">
        <v>225</v>
      </c>
      <c r="J6417" t="s">
        <v>226</v>
      </c>
      <c r="K6417" t="s">
        <v>18</v>
      </c>
      <c r="M6417" t="s">
        <v>228</v>
      </c>
      <c r="N6417" t="s">
        <v>246</v>
      </c>
      <c r="O6417">
        <v>0.5</v>
      </c>
      <c r="P6417" t="s">
        <v>247</v>
      </c>
      <c r="Q6417"/>
      <c r="R6417">
        <v>0.3</v>
      </c>
      <c r="S6417">
        <v>0.8</v>
      </c>
      <c r="T6417" t="s">
        <v>1269</v>
      </c>
    </row>
    <row r="6418" spans="1:20" hidden="1" x14ac:dyDescent="0.45">
      <c r="C6418" s="29" t="s">
        <v>60</v>
      </c>
      <c r="D6418" s="29" t="s">
        <v>46</v>
      </c>
      <c r="F6418" t="s">
        <v>1215</v>
      </c>
      <c r="G6418" t="s">
        <v>1216</v>
      </c>
      <c r="H6418" t="s">
        <v>1267</v>
      </c>
      <c r="I6418" t="s">
        <v>225</v>
      </c>
      <c r="J6418" t="s">
        <v>226</v>
      </c>
      <c r="K6418" t="s">
        <v>18</v>
      </c>
      <c r="M6418" t="s">
        <v>228</v>
      </c>
      <c r="N6418" t="s">
        <v>358</v>
      </c>
      <c r="O6418">
        <v>0.84</v>
      </c>
      <c r="P6418" t="s">
        <v>257</v>
      </c>
      <c r="Q6418"/>
      <c r="R6418">
        <v>0.28000000000000003</v>
      </c>
      <c r="S6418">
        <v>0.84</v>
      </c>
      <c r="T6418" t="s">
        <v>1254</v>
      </c>
    </row>
    <row r="6419" spans="1:20" hidden="1" x14ac:dyDescent="0.45">
      <c r="C6419" s="29" t="s">
        <v>60</v>
      </c>
      <c r="D6419" s="29" t="s">
        <v>46</v>
      </c>
      <c r="F6419" t="s">
        <v>1215</v>
      </c>
      <c r="G6419" t="s">
        <v>1216</v>
      </c>
      <c r="H6419" t="s">
        <v>1267</v>
      </c>
      <c r="I6419" t="s">
        <v>225</v>
      </c>
      <c r="J6419" t="s">
        <v>226</v>
      </c>
      <c r="K6419" t="s">
        <v>18</v>
      </c>
      <c r="M6419" t="s">
        <v>228</v>
      </c>
      <c r="N6419" t="s">
        <v>262</v>
      </c>
      <c r="O6419">
        <v>0.1</v>
      </c>
      <c r="P6419" t="s">
        <v>234</v>
      </c>
      <c r="Q6419"/>
      <c r="R6419">
        <v>1.2999999999999999E-3</v>
      </c>
      <c r="S6419">
        <v>0.68</v>
      </c>
      <c r="T6419" t="s">
        <v>1241</v>
      </c>
    </row>
    <row r="6420" spans="1:20" hidden="1" x14ac:dyDescent="0.45">
      <c r="C6420" s="29" t="s">
        <v>60</v>
      </c>
      <c r="D6420" s="29" t="s">
        <v>46</v>
      </c>
      <c r="F6420" t="s">
        <v>1215</v>
      </c>
      <c r="G6420" t="s">
        <v>1216</v>
      </c>
      <c r="H6420" t="s">
        <v>1267</v>
      </c>
      <c r="I6420" t="s">
        <v>225</v>
      </c>
      <c r="J6420" t="s">
        <v>226</v>
      </c>
      <c r="K6420" t="s">
        <v>18</v>
      </c>
      <c r="M6420" t="s">
        <v>228</v>
      </c>
      <c r="N6420" t="s">
        <v>262</v>
      </c>
      <c r="O6420">
        <v>0.1</v>
      </c>
      <c r="P6420" t="s">
        <v>234</v>
      </c>
      <c r="Q6420"/>
      <c r="R6420">
        <v>1.2999999999999999E-3</v>
      </c>
      <c r="S6420">
        <v>0.68</v>
      </c>
      <c r="T6420" t="s">
        <v>1241</v>
      </c>
    </row>
    <row r="6421" spans="1:20" hidden="1" x14ac:dyDescent="0.45">
      <c r="C6421" s="29" t="s">
        <v>60</v>
      </c>
      <c r="D6421" s="29" t="s">
        <v>46</v>
      </c>
      <c r="F6421" t="s">
        <v>1215</v>
      </c>
      <c r="G6421" t="s">
        <v>1216</v>
      </c>
      <c r="H6421" t="s">
        <v>1267</v>
      </c>
      <c r="I6421" t="s">
        <v>225</v>
      </c>
      <c r="J6421" t="s">
        <v>226</v>
      </c>
      <c r="K6421" t="s">
        <v>18</v>
      </c>
      <c r="M6421" t="s">
        <v>228</v>
      </c>
      <c r="N6421" t="s">
        <v>242</v>
      </c>
      <c r="O6421">
        <v>7.6000000000000004E-4</v>
      </c>
      <c r="P6421" t="s">
        <v>234</v>
      </c>
      <c r="Q6421"/>
      <c r="R6421">
        <v>3.8000000000000002E-4</v>
      </c>
      <c r="S6421">
        <v>1.5E-3</v>
      </c>
      <c r="T6421" t="s">
        <v>1257</v>
      </c>
    </row>
    <row r="6422" spans="1:20" hidden="1" x14ac:dyDescent="0.45">
      <c r="C6422" s="29" t="s">
        <v>60</v>
      </c>
      <c r="D6422" s="29" t="s">
        <v>46</v>
      </c>
      <c r="F6422" t="s">
        <v>1215</v>
      </c>
      <c r="G6422" t="s">
        <v>1216</v>
      </c>
      <c r="H6422" t="s">
        <v>1267</v>
      </c>
      <c r="I6422" t="s">
        <v>225</v>
      </c>
      <c r="J6422" t="s">
        <v>226</v>
      </c>
      <c r="K6422" t="s">
        <v>18</v>
      </c>
      <c r="M6422" t="s">
        <v>228</v>
      </c>
      <c r="N6422" t="s">
        <v>267</v>
      </c>
      <c r="O6422">
        <v>1.5E-3</v>
      </c>
      <c r="P6422" t="s">
        <v>234</v>
      </c>
      <c r="Q6422"/>
      <c r="R6422">
        <v>7.5000000000000002E-4</v>
      </c>
      <c r="S6422">
        <v>3.0000000000000001E-3</v>
      </c>
      <c r="T6422" t="s">
        <v>1257</v>
      </c>
    </row>
    <row r="6423" spans="1:20" hidden="1" x14ac:dyDescent="0.45">
      <c r="C6423" s="29" t="s">
        <v>60</v>
      </c>
      <c r="D6423" s="29" t="s">
        <v>46</v>
      </c>
      <c r="F6423" t="s">
        <v>1215</v>
      </c>
      <c r="G6423" t="s">
        <v>1216</v>
      </c>
      <c r="H6423" t="s">
        <v>1244</v>
      </c>
      <c r="I6423" t="s">
        <v>225</v>
      </c>
      <c r="J6423" t="s">
        <v>1245</v>
      </c>
      <c r="K6423" t="s">
        <v>18</v>
      </c>
      <c r="M6423" t="s">
        <v>228</v>
      </c>
      <c r="N6423" t="s">
        <v>262</v>
      </c>
      <c r="O6423">
        <v>0.1</v>
      </c>
      <c r="P6423" t="s">
        <v>234</v>
      </c>
      <c r="Q6423"/>
      <c r="R6423">
        <v>2.5000000000000001E-2</v>
      </c>
      <c r="S6423">
        <v>0.1</v>
      </c>
      <c r="T6423" t="s">
        <v>1241</v>
      </c>
    </row>
    <row r="6424" spans="1:20" hidden="1" x14ac:dyDescent="0.45">
      <c r="B6424" s="29" t="s">
        <v>30</v>
      </c>
      <c r="C6424" s="29" t="s">
        <v>60</v>
      </c>
      <c r="D6424" s="29" t="s">
        <v>51</v>
      </c>
      <c r="F6424" t="s">
        <v>1215</v>
      </c>
      <c r="G6424" t="s">
        <v>1216</v>
      </c>
      <c r="H6424" t="s">
        <v>1270</v>
      </c>
      <c r="I6424" t="s">
        <v>225</v>
      </c>
      <c r="J6424" t="s">
        <v>1271</v>
      </c>
      <c r="K6424" t="s">
        <v>1219</v>
      </c>
      <c r="M6424" t="s">
        <v>228</v>
      </c>
      <c r="N6424" t="s">
        <v>30</v>
      </c>
      <c r="O6424">
        <v>15</v>
      </c>
      <c r="P6424" t="s">
        <v>229</v>
      </c>
      <c r="Q6424"/>
      <c r="R6424">
        <v>6</v>
      </c>
      <c r="S6424">
        <v>39</v>
      </c>
      <c r="T6424" t="s">
        <v>1336</v>
      </c>
    </row>
    <row r="6425" spans="1:20" hidden="1" x14ac:dyDescent="0.45">
      <c r="C6425" s="29" t="s">
        <v>60</v>
      </c>
      <c r="D6425" s="29" t="s">
        <v>51</v>
      </c>
      <c r="F6425" t="s">
        <v>1215</v>
      </c>
      <c r="G6425" t="s">
        <v>1216</v>
      </c>
      <c r="H6425" t="s">
        <v>1270</v>
      </c>
      <c r="I6425" t="s">
        <v>225</v>
      </c>
      <c r="J6425" t="s">
        <v>1271</v>
      </c>
      <c r="K6425" t="s">
        <v>1219</v>
      </c>
      <c r="M6425" t="s">
        <v>228</v>
      </c>
      <c r="N6425" t="s">
        <v>253</v>
      </c>
      <c r="O6425">
        <v>13</v>
      </c>
      <c r="P6425" t="s">
        <v>234</v>
      </c>
      <c r="Q6425"/>
      <c r="R6425">
        <v>0.5</v>
      </c>
      <c r="S6425">
        <v>87</v>
      </c>
      <c r="T6425" t="s">
        <v>1228</v>
      </c>
    </row>
    <row r="6426" spans="1:20" hidden="1" x14ac:dyDescent="0.45">
      <c r="C6426" s="29" t="s">
        <v>60</v>
      </c>
      <c r="D6426" s="29" t="s">
        <v>51</v>
      </c>
      <c r="F6426" t="s">
        <v>1215</v>
      </c>
      <c r="G6426" t="s">
        <v>1216</v>
      </c>
      <c r="H6426" t="s">
        <v>1270</v>
      </c>
      <c r="I6426" t="s">
        <v>225</v>
      </c>
      <c r="J6426" t="s">
        <v>1271</v>
      </c>
      <c r="K6426" t="s">
        <v>1219</v>
      </c>
      <c r="M6426" t="s">
        <v>228</v>
      </c>
      <c r="N6426" t="s">
        <v>249</v>
      </c>
      <c r="O6426">
        <v>16</v>
      </c>
      <c r="P6426" t="s">
        <v>234</v>
      </c>
      <c r="Q6426"/>
      <c r="R6426">
        <v>8</v>
      </c>
      <c r="S6426">
        <v>32</v>
      </c>
      <c r="T6426" t="s">
        <v>348</v>
      </c>
    </row>
    <row r="6427" spans="1:20" hidden="1" x14ac:dyDescent="0.45">
      <c r="A6427" s="29" t="s">
        <v>3065</v>
      </c>
      <c r="B6427" s="29" t="s">
        <v>24</v>
      </c>
      <c r="C6427" s="29" t="s">
        <v>60</v>
      </c>
      <c r="D6427" s="29" t="s">
        <v>196</v>
      </c>
      <c r="F6427" t="s">
        <v>1215</v>
      </c>
      <c r="G6427" t="s">
        <v>1216</v>
      </c>
      <c r="H6427" t="s">
        <v>450</v>
      </c>
      <c r="I6427" t="s">
        <v>225</v>
      </c>
      <c r="J6427" t="s">
        <v>1273</v>
      </c>
      <c r="K6427" t="s">
        <v>1274</v>
      </c>
      <c r="M6427" t="s">
        <v>228</v>
      </c>
      <c r="N6427" t="s">
        <v>261</v>
      </c>
      <c r="O6427">
        <v>5</v>
      </c>
      <c r="P6427" t="s">
        <v>237</v>
      </c>
      <c r="Q6427">
        <f>O6427/'Building Calcs'!$B$2</f>
        <v>5.2752792630999998E-6</v>
      </c>
      <c r="R6427">
        <v>2</v>
      </c>
      <c r="S6427">
        <v>15</v>
      </c>
      <c r="T6427" t="s">
        <v>377</v>
      </c>
    </row>
    <row r="6428" spans="1:20" hidden="1" x14ac:dyDescent="0.45">
      <c r="A6428" s="29" t="s">
        <v>3065</v>
      </c>
      <c r="B6428" s="29" t="s">
        <v>25</v>
      </c>
      <c r="C6428" s="29" t="s">
        <v>60</v>
      </c>
      <c r="D6428" s="29" t="s">
        <v>196</v>
      </c>
      <c r="F6428" t="s">
        <v>1215</v>
      </c>
      <c r="G6428" t="s">
        <v>1216</v>
      </c>
      <c r="H6428" t="s">
        <v>450</v>
      </c>
      <c r="I6428" t="s">
        <v>225</v>
      </c>
      <c r="J6428" t="s">
        <v>1273</v>
      </c>
      <c r="K6428" t="s">
        <v>1274</v>
      </c>
      <c r="M6428" t="s">
        <v>228</v>
      </c>
      <c r="N6428" t="s">
        <v>25</v>
      </c>
      <c r="O6428">
        <v>40</v>
      </c>
      <c r="P6428" t="s">
        <v>237</v>
      </c>
      <c r="Q6428">
        <f>O6428/'Building Calcs'!$B$2</f>
        <v>4.2202234104799999E-5</v>
      </c>
      <c r="R6428">
        <v>10</v>
      </c>
      <c r="S6428">
        <v>80</v>
      </c>
      <c r="T6428" t="s">
        <v>377</v>
      </c>
    </row>
    <row r="6429" spans="1:20" hidden="1" x14ac:dyDescent="0.45">
      <c r="C6429" s="29" t="s">
        <v>60</v>
      </c>
      <c r="D6429" s="29" t="s">
        <v>196</v>
      </c>
      <c r="F6429" t="s">
        <v>1215</v>
      </c>
      <c r="G6429" t="s">
        <v>1216</v>
      </c>
      <c r="H6429" t="s">
        <v>450</v>
      </c>
      <c r="I6429" t="s">
        <v>225</v>
      </c>
      <c r="J6429" t="s">
        <v>1273</v>
      </c>
      <c r="K6429" t="s">
        <v>1274</v>
      </c>
      <c r="M6429" t="s">
        <v>228</v>
      </c>
      <c r="N6429" t="s">
        <v>265</v>
      </c>
      <c r="O6429">
        <v>3</v>
      </c>
      <c r="P6429" t="s">
        <v>234</v>
      </c>
      <c r="Q6429"/>
      <c r="R6429">
        <v>0.75</v>
      </c>
      <c r="S6429">
        <v>6</v>
      </c>
      <c r="T6429" t="s">
        <v>377</v>
      </c>
    </row>
    <row r="6430" spans="1:20" hidden="1" x14ac:dyDescent="0.45">
      <c r="A6430" s="29" t="s">
        <v>3065</v>
      </c>
      <c r="B6430" s="29" t="s">
        <v>29</v>
      </c>
      <c r="C6430" s="29" t="s">
        <v>60</v>
      </c>
      <c r="D6430" s="29" t="s">
        <v>196</v>
      </c>
      <c r="F6430" t="s">
        <v>1215</v>
      </c>
      <c r="G6430" t="s">
        <v>1216</v>
      </c>
      <c r="H6430" t="s">
        <v>450</v>
      </c>
      <c r="I6430" t="s">
        <v>225</v>
      </c>
      <c r="J6430" t="s">
        <v>1273</v>
      </c>
      <c r="K6430" t="s">
        <v>1274</v>
      </c>
      <c r="M6430" t="s">
        <v>228</v>
      </c>
      <c r="N6430" t="s">
        <v>29</v>
      </c>
      <c r="O6430">
        <v>140</v>
      </c>
      <c r="P6430" t="s">
        <v>237</v>
      </c>
      <c r="Q6430">
        <f>O6430/'Building Calcs'!$B$2</f>
        <v>1.4770781936680001E-4</v>
      </c>
      <c r="R6430">
        <v>84</v>
      </c>
      <c r="S6430">
        <v>140</v>
      </c>
      <c r="T6430" t="s">
        <v>377</v>
      </c>
    </row>
    <row r="6431" spans="1:20" hidden="1" x14ac:dyDescent="0.45">
      <c r="C6431" s="29" t="s">
        <v>60</v>
      </c>
      <c r="D6431" s="29" t="s">
        <v>196</v>
      </c>
      <c r="F6431" t="s">
        <v>1215</v>
      </c>
      <c r="G6431" t="s">
        <v>1216</v>
      </c>
      <c r="H6431" t="s">
        <v>450</v>
      </c>
      <c r="I6431" t="s">
        <v>225</v>
      </c>
      <c r="J6431" t="s">
        <v>1273</v>
      </c>
      <c r="K6431" t="s">
        <v>1274</v>
      </c>
      <c r="M6431" t="s">
        <v>228</v>
      </c>
      <c r="N6431" t="s">
        <v>267</v>
      </c>
      <c r="O6431">
        <v>5</v>
      </c>
      <c r="P6431" t="s">
        <v>234</v>
      </c>
      <c r="Q6431"/>
      <c r="R6431">
        <v>1.25</v>
      </c>
      <c r="S6431">
        <v>10</v>
      </c>
      <c r="T6431" t="s">
        <v>377</v>
      </c>
    </row>
    <row r="6432" spans="1:20" hidden="1" x14ac:dyDescent="0.45">
      <c r="C6432" s="29" t="s">
        <v>60</v>
      </c>
      <c r="D6432" s="29" t="s">
        <v>196</v>
      </c>
      <c r="F6432" t="s">
        <v>1215</v>
      </c>
      <c r="G6432" t="s">
        <v>1216</v>
      </c>
      <c r="H6432" t="s">
        <v>450</v>
      </c>
      <c r="I6432" t="s">
        <v>225</v>
      </c>
      <c r="J6432" t="s">
        <v>1273</v>
      </c>
      <c r="K6432" t="s">
        <v>1274</v>
      </c>
      <c r="M6432" t="s">
        <v>228</v>
      </c>
      <c r="N6432" t="s">
        <v>272</v>
      </c>
      <c r="O6432">
        <v>1</v>
      </c>
      <c r="P6432" t="s">
        <v>234</v>
      </c>
      <c r="Q6432"/>
      <c r="R6432">
        <v>0.5</v>
      </c>
      <c r="S6432">
        <v>2</v>
      </c>
      <c r="T6432" t="s">
        <v>377</v>
      </c>
    </row>
    <row r="6433" spans="1:20" hidden="1" x14ac:dyDescent="0.45">
      <c r="C6433" s="29" t="s">
        <v>60</v>
      </c>
      <c r="D6433" s="29" t="s">
        <v>51</v>
      </c>
      <c r="F6433" t="s">
        <v>1215</v>
      </c>
      <c r="G6433" t="s">
        <v>1216</v>
      </c>
      <c r="H6433" t="s">
        <v>1270</v>
      </c>
      <c r="I6433" t="s">
        <v>225</v>
      </c>
      <c r="J6433" t="s">
        <v>1271</v>
      </c>
      <c r="K6433" t="s">
        <v>1219</v>
      </c>
      <c r="M6433" t="s">
        <v>228</v>
      </c>
      <c r="N6433" t="s">
        <v>246</v>
      </c>
      <c r="O6433">
        <v>100</v>
      </c>
      <c r="P6433" t="s">
        <v>247</v>
      </c>
      <c r="Q6433"/>
      <c r="R6433">
        <v>30</v>
      </c>
      <c r="S6433">
        <v>500</v>
      </c>
      <c r="T6433" t="s">
        <v>376</v>
      </c>
    </row>
    <row r="6434" spans="1:20" hidden="1" x14ac:dyDescent="0.45">
      <c r="B6434" s="29" t="s">
        <v>43</v>
      </c>
      <c r="C6434" s="29" t="s">
        <v>60</v>
      </c>
      <c r="D6434" s="29" t="s">
        <v>51</v>
      </c>
      <c r="F6434" t="s">
        <v>1215</v>
      </c>
      <c r="G6434" t="s">
        <v>1216</v>
      </c>
      <c r="H6434" t="s">
        <v>1270</v>
      </c>
      <c r="I6434" t="s">
        <v>225</v>
      </c>
      <c r="J6434" t="s">
        <v>1271</v>
      </c>
      <c r="K6434" t="s">
        <v>1219</v>
      </c>
      <c r="M6434" t="s">
        <v>228</v>
      </c>
      <c r="N6434" t="s">
        <v>28</v>
      </c>
      <c r="O6434">
        <v>37</v>
      </c>
      <c r="P6434" t="s">
        <v>237</v>
      </c>
      <c r="Q6434">
        <f>O6434/'Building Calcs'!$B$2</f>
        <v>3.9037066546940002E-5</v>
      </c>
      <c r="R6434">
        <v>18</v>
      </c>
      <c r="S6434">
        <v>74</v>
      </c>
      <c r="T6434" t="s">
        <v>1262</v>
      </c>
    </row>
    <row r="6435" spans="1:20" hidden="1" x14ac:dyDescent="0.45">
      <c r="C6435" s="29" t="s">
        <v>60</v>
      </c>
      <c r="D6435" s="29" t="s">
        <v>51</v>
      </c>
      <c r="F6435" t="s">
        <v>1215</v>
      </c>
      <c r="G6435" t="s">
        <v>1216</v>
      </c>
      <c r="H6435" t="s">
        <v>1270</v>
      </c>
      <c r="I6435" t="s">
        <v>225</v>
      </c>
      <c r="J6435" t="s">
        <v>1271</v>
      </c>
      <c r="K6435" t="s">
        <v>1219</v>
      </c>
      <c r="M6435" t="s">
        <v>228</v>
      </c>
      <c r="N6435" t="s">
        <v>265</v>
      </c>
      <c r="O6435">
        <v>6</v>
      </c>
      <c r="P6435" t="s">
        <v>234</v>
      </c>
      <c r="Q6435"/>
      <c r="R6435">
        <v>4</v>
      </c>
      <c r="S6435">
        <v>89</v>
      </c>
      <c r="T6435" t="s">
        <v>1220</v>
      </c>
    </row>
    <row r="6436" spans="1:20" hidden="1" x14ac:dyDescent="0.45">
      <c r="C6436" s="29" t="s">
        <v>60</v>
      </c>
      <c r="D6436" s="29" t="s">
        <v>51</v>
      </c>
      <c r="F6436" t="s">
        <v>1215</v>
      </c>
      <c r="G6436" t="s">
        <v>1216</v>
      </c>
      <c r="H6436" t="s">
        <v>1270</v>
      </c>
      <c r="I6436" t="s">
        <v>225</v>
      </c>
      <c r="J6436" t="s">
        <v>1271</v>
      </c>
      <c r="K6436" t="s">
        <v>1219</v>
      </c>
      <c r="M6436" t="s">
        <v>228</v>
      </c>
      <c r="N6436" t="s">
        <v>236</v>
      </c>
      <c r="O6436">
        <v>40</v>
      </c>
      <c r="P6436" t="s">
        <v>237</v>
      </c>
      <c r="Q6436"/>
      <c r="R6436">
        <v>20</v>
      </c>
      <c r="S6436">
        <v>80</v>
      </c>
      <c r="T6436" t="s">
        <v>1262</v>
      </c>
    </row>
    <row r="6437" spans="1:20" hidden="1" x14ac:dyDescent="0.45">
      <c r="B6437" s="29" t="s">
        <v>24</v>
      </c>
      <c r="C6437" s="29" t="s">
        <v>60</v>
      </c>
      <c r="D6437" s="29" t="s">
        <v>51</v>
      </c>
      <c r="F6437" t="s">
        <v>1215</v>
      </c>
      <c r="G6437" t="s">
        <v>1216</v>
      </c>
      <c r="H6437" t="s">
        <v>1270</v>
      </c>
      <c r="I6437" t="s">
        <v>225</v>
      </c>
      <c r="J6437" t="s">
        <v>1271</v>
      </c>
      <c r="K6437" t="s">
        <v>1219</v>
      </c>
      <c r="M6437" t="s">
        <v>228</v>
      </c>
      <c r="N6437" t="s">
        <v>261</v>
      </c>
      <c r="O6437">
        <v>12</v>
      </c>
      <c r="P6437" t="s">
        <v>237</v>
      </c>
      <c r="Q6437">
        <f>O6437/'Building Calcs'!$B$2</f>
        <v>1.2660670231440001E-5</v>
      </c>
      <c r="R6437">
        <v>5</v>
      </c>
      <c r="S6437">
        <v>300</v>
      </c>
      <c r="T6437" t="s">
        <v>1335</v>
      </c>
    </row>
    <row r="6438" spans="1:20" hidden="1" x14ac:dyDescent="0.45">
      <c r="C6438" s="29" t="s">
        <v>60</v>
      </c>
      <c r="D6438" s="29" t="s">
        <v>51</v>
      </c>
      <c r="F6438" t="s">
        <v>1215</v>
      </c>
      <c r="G6438" t="s">
        <v>1216</v>
      </c>
      <c r="H6438" t="s">
        <v>1270</v>
      </c>
      <c r="I6438" t="s">
        <v>225</v>
      </c>
      <c r="J6438" t="s">
        <v>1271</v>
      </c>
      <c r="K6438" t="s">
        <v>1219</v>
      </c>
      <c r="M6438" t="s">
        <v>228</v>
      </c>
      <c r="N6438" t="s">
        <v>246</v>
      </c>
      <c r="O6438">
        <v>100</v>
      </c>
      <c r="P6438" t="s">
        <v>247</v>
      </c>
      <c r="Q6438"/>
      <c r="R6438">
        <v>30</v>
      </c>
      <c r="S6438">
        <v>500</v>
      </c>
      <c r="T6438" t="s">
        <v>376</v>
      </c>
    </row>
    <row r="6439" spans="1:20" hidden="1" x14ac:dyDescent="0.45">
      <c r="B6439" s="29" t="s">
        <v>24</v>
      </c>
      <c r="C6439" s="29" t="s">
        <v>60</v>
      </c>
      <c r="D6439" s="29" t="s">
        <v>51</v>
      </c>
      <c r="F6439" t="s">
        <v>1215</v>
      </c>
      <c r="G6439" t="s">
        <v>1216</v>
      </c>
      <c r="H6439" t="s">
        <v>1270</v>
      </c>
      <c r="I6439" t="s">
        <v>225</v>
      </c>
      <c r="J6439" t="s">
        <v>1271</v>
      </c>
      <c r="K6439" t="s">
        <v>1219</v>
      </c>
      <c r="M6439" t="s">
        <v>228</v>
      </c>
      <c r="N6439" t="s">
        <v>261</v>
      </c>
      <c r="O6439">
        <v>12</v>
      </c>
      <c r="P6439" t="s">
        <v>237</v>
      </c>
      <c r="Q6439">
        <f>O6439/'Building Calcs'!$B$2</f>
        <v>1.2660670231440001E-5</v>
      </c>
      <c r="R6439">
        <v>5</v>
      </c>
      <c r="S6439">
        <v>300</v>
      </c>
      <c r="T6439" t="s">
        <v>1335</v>
      </c>
    </row>
    <row r="6440" spans="1:20" hidden="1" x14ac:dyDescent="0.45">
      <c r="C6440" s="29" t="s">
        <v>60</v>
      </c>
      <c r="D6440" s="29" t="s">
        <v>51</v>
      </c>
      <c r="F6440" t="s">
        <v>1215</v>
      </c>
      <c r="G6440" t="s">
        <v>1216</v>
      </c>
      <c r="H6440" t="s">
        <v>1270</v>
      </c>
      <c r="I6440" t="s">
        <v>225</v>
      </c>
      <c r="J6440" t="s">
        <v>1271</v>
      </c>
      <c r="K6440" t="s">
        <v>1219</v>
      </c>
      <c r="M6440" t="s">
        <v>228</v>
      </c>
      <c r="N6440" t="s">
        <v>265</v>
      </c>
      <c r="O6440">
        <v>6</v>
      </c>
      <c r="P6440" t="s">
        <v>234</v>
      </c>
      <c r="Q6440"/>
      <c r="R6440">
        <v>4</v>
      </c>
      <c r="S6440">
        <v>89</v>
      </c>
      <c r="T6440" t="s">
        <v>1220</v>
      </c>
    </row>
    <row r="6441" spans="1:20" hidden="1" x14ac:dyDescent="0.45">
      <c r="C6441" s="29" t="s">
        <v>60</v>
      </c>
      <c r="D6441" s="29" t="s">
        <v>51</v>
      </c>
      <c r="F6441" t="s">
        <v>1215</v>
      </c>
      <c r="G6441" t="s">
        <v>1216</v>
      </c>
      <c r="H6441" t="s">
        <v>1249</v>
      </c>
      <c r="I6441" t="s">
        <v>225</v>
      </c>
      <c r="J6441" t="s">
        <v>1250</v>
      </c>
      <c r="K6441" t="s">
        <v>1219</v>
      </c>
      <c r="M6441" t="s">
        <v>228</v>
      </c>
      <c r="N6441" t="s">
        <v>279</v>
      </c>
      <c r="O6441">
        <v>2</v>
      </c>
      <c r="P6441" t="s">
        <v>234</v>
      </c>
      <c r="Q6441"/>
      <c r="R6441">
        <v>0.5</v>
      </c>
      <c r="S6441">
        <v>16</v>
      </c>
      <c r="T6441" t="s">
        <v>1228</v>
      </c>
    </row>
    <row r="6442" spans="1:20" hidden="1" x14ac:dyDescent="0.45">
      <c r="B6442" s="29" t="s">
        <v>24</v>
      </c>
      <c r="C6442" s="29" t="s">
        <v>60</v>
      </c>
      <c r="D6442" s="29" t="s">
        <v>51</v>
      </c>
      <c r="F6442" t="s">
        <v>1215</v>
      </c>
      <c r="G6442" t="s">
        <v>1216</v>
      </c>
      <c r="H6442" t="s">
        <v>1249</v>
      </c>
      <c r="I6442" t="s">
        <v>225</v>
      </c>
      <c r="J6442" t="s">
        <v>1250</v>
      </c>
      <c r="K6442" t="s">
        <v>1219</v>
      </c>
      <c r="M6442" t="s">
        <v>228</v>
      </c>
      <c r="N6442" t="s">
        <v>261</v>
      </c>
      <c r="O6442">
        <v>156</v>
      </c>
      <c r="P6442" t="s">
        <v>237</v>
      </c>
      <c r="Q6442">
        <f>O6442/'Building Calcs'!$B$2</f>
        <v>1.6458871300872001E-4</v>
      </c>
      <c r="R6442">
        <v>5</v>
      </c>
      <c r="S6442">
        <v>400</v>
      </c>
      <c r="T6442" t="s">
        <v>1338</v>
      </c>
    </row>
    <row r="6443" spans="1:20" hidden="1" x14ac:dyDescent="0.45">
      <c r="C6443" s="29" t="s">
        <v>60</v>
      </c>
      <c r="D6443" s="29" t="s">
        <v>51</v>
      </c>
      <c r="F6443" t="s">
        <v>1215</v>
      </c>
      <c r="G6443" t="s">
        <v>1216</v>
      </c>
      <c r="H6443" t="s">
        <v>1249</v>
      </c>
      <c r="I6443" t="s">
        <v>225</v>
      </c>
      <c r="J6443" t="s">
        <v>1250</v>
      </c>
      <c r="K6443" t="s">
        <v>1219</v>
      </c>
      <c r="M6443" t="s">
        <v>228</v>
      </c>
      <c r="N6443" t="s">
        <v>272</v>
      </c>
      <c r="O6443">
        <v>4</v>
      </c>
      <c r="P6443" t="s">
        <v>234</v>
      </c>
      <c r="Q6443"/>
      <c r="R6443">
        <v>2</v>
      </c>
      <c r="S6443">
        <v>8</v>
      </c>
      <c r="T6443" t="s">
        <v>348</v>
      </c>
    </row>
    <row r="6444" spans="1:20" hidden="1" x14ac:dyDescent="0.45">
      <c r="C6444" s="29" t="s">
        <v>60</v>
      </c>
      <c r="D6444" s="29" t="s">
        <v>51</v>
      </c>
      <c r="F6444" t="s">
        <v>1215</v>
      </c>
      <c r="G6444" t="s">
        <v>1216</v>
      </c>
      <c r="H6444" t="s">
        <v>1249</v>
      </c>
      <c r="I6444" t="s">
        <v>225</v>
      </c>
      <c r="J6444" t="s">
        <v>1250</v>
      </c>
      <c r="K6444" t="s">
        <v>1219</v>
      </c>
      <c r="M6444" t="s">
        <v>228</v>
      </c>
      <c r="N6444" t="s">
        <v>240</v>
      </c>
      <c r="O6444">
        <v>27</v>
      </c>
      <c r="P6444" t="s">
        <v>234</v>
      </c>
      <c r="Q6444"/>
      <c r="R6444">
        <v>0.5</v>
      </c>
      <c r="S6444">
        <v>118</v>
      </c>
      <c r="T6444" t="s">
        <v>1220</v>
      </c>
    </row>
    <row r="6445" spans="1:20" hidden="1" x14ac:dyDescent="0.45">
      <c r="C6445" s="29" t="s">
        <v>60</v>
      </c>
      <c r="D6445" s="29" t="s">
        <v>196</v>
      </c>
      <c r="F6445" t="s">
        <v>1215</v>
      </c>
      <c r="G6445" t="s">
        <v>1216</v>
      </c>
      <c r="H6445" t="s">
        <v>450</v>
      </c>
      <c r="I6445" t="s">
        <v>225</v>
      </c>
      <c r="J6445" t="s">
        <v>1273</v>
      </c>
      <c r="K6445" t="s">
        <v>1274</v>
      </c>
      <c r="M6445" t="s">
        <v>228</v>
      </c>
      <c r="N6445" t="s">
        <v>249</v>
      </c>
      <c r="O6445">
        <v>2</v>
      </c>
      <c r="P6445" t="s">
        <v>234</v>
      </c>
      <c r="Q6445"/>
      <c r="R6445">
        <v>1</v>
      </c>
      <c r="S6445">
        <v>4</v>
      </c>
      <c r="T6445" t="s">
        <v>377</v>
      </c>
    </row>
    <row r="6446" spans="1:20" hidden="1" x14ac:dyDescent="0.45">
      <c r="C6446" s="29" t="s">
        <v>60</v>
      </c>
      <c r="D6446" s="29" t="s">
        <v>51</v>
      </c>
      <c r="F6446" t="s">
        <v>1215</v>
      </c>
      <c r="G6446" t="s">
        <v>1216</v>
      </c>
      <c r="H6446" t="s">
        <v>1249</v>
      </c>
      <c r="I6446" t="s">
        <v>225</v>
      </c>
      <c r="J6446" t="s">
        <v>1250</v>
      </c>
      <c r="K6446" t="s">
        <v>1219</v>
      </c>
      <c r="M6446" t="s">
        <v>228</v>
      </c>
      <c r="N6446" t="s">
        <v>262</v>
      </c>
      <c r="O6446">
        <v>0.56000000000000005</v>
      </c>
      <c r="P6446" t="s">
        <v>234</v>
      </c>
      <c r="Q6446"/>
      <c r="R6446">
        <v>0.2</v>
      </c>
      <c r="S6446">
        <v>1</v>
      </c>
      <c r="T6446" t="s">
        <v>433</v>
      </c>
    </row>
    <row r="6447" spans="1:20" hidden="1" x14ac:dyDescent="0.45">
      <c r="C6447" s="29" t="s">
        <v>60</v>
      </c>
      <c r="D6447" s="29" t="s">
        <v>51</v>
      </c>
      <c r="F6447" t="s">
        <v>1215</v>
      </c>
      <c r="G6447" t="s">
        <v>1216</v>
      </c>
      <c r="H6447" t="s">
        <v>1249</v>
      </c>
      <c r="I6447" t="s">
        <v>225</v>
      </c>
      <c r="J6447" t="s">
        <v>1250</v>
      </c>
      <c r="K6447" t="s">
        <v>1219</v>
      </c>
      <c r="M6447" t="s">
        <v>228</v>
      </c>
      <c r="N6447" t="s">
        <v>272</v>
      </c>
      <c r="O6447">
        <v>4</v>
      </c>
      <c r="P6447" t="s">
        <v>234</v>
      </c>
      <c r="Q6447"/>
      <c r="R6447">
        <v>2</v>
      </c>
      <c r="S6447">
        <v>8</v>
      </c>
      <c r="T6447" t="s">
        <v>348</v>
      </c>
    </row>
    <row r="6448" spans="1:20" hidden="1" x14ac:dyDescent="0.45">
      <c r="A6448" s="29" t="s">
        <v>3065</v>
      </c>
      <c r="B6448" s="29" t="s">
        <v>26</v>
      </c>
      <c r="C6448" s="29" t="s">
        <v>60</v>
      </c>
      <c r="D6448" s="29" t="s">
        <v>53</v>
      </c>
      <c r="F6448" t="s">
        <v>1215</v>
      </c>
      <c r="G6448" t="s">
        <v>1216</v>
      </c>
      <c r="H6448" t="s">
        <v>434</v>
      </c>
      <c r="I6448" t="s">
        <v>225</v>
      </c>
      <c r="J6448" t="s">
        <v>1275</v>
      </c>
      <c r="K6448" t="s">
        <v>1276</v>
      </c>
      <c r="M6448" t="s">
        <v>228</v>
      </c>
      <c r="N6448" t="s">
        <v>26</v>
      </c>
      <c r="O6448">
        <v>100</v>
      </c>
      <c r="P6448" t="s">
        <v>237</v>
      </c>
      <c r="Q6448">
        <f>O6448/'Building Calcs'!$B$2</f>
        <v>1.0550558526200001E-4</v>
      </c>
      <c r="R6448">
        <v>50</v>
      </c>
      <c r="S6448">
        <v>100</v>
      </c>
      <c r="T6448" t="s">
        <v>377</v>
      </c>
    </row>
    <row r="6449" spans="1:20" hidden="1" x14ac:dyDescent="0.45">
      <c r="C6449" s="29" t="s">
        <v>60</v>
      </c>
      <c r="D6449" s="29" t="s">
        <v>53</v>
      </c>
      <c r="F6449" t="s">
        <v>1215</v>
      </c>
      <c r="G6449" t="s">
        <v>1216</v>
      </c>
      <c r="H6449" t="s">
        <v>434</v>
      </c>
      <c r="I6449" t="s">
        <v>225</v>
      </c>
      <c r="J6449" t="s">
        <v>1275</v>
      </c>
      <c r="K6449" t="s">
        <v>1276</v>
      </c>
      <c r="M6449" t="s">
        <v>228</v>
      </c>
      <c r="N6449" t="s">
        <v>242</v>
      </c>
      <c r="O6449">
        <v>20</v>
      </c>
      <c r="P6449" t="s">
        <v>234</v>
      </c>
      <c r="Q6449"/>
      <c r="R6449">
        <v>5</v>
      </c>
      <c r="S6449">
        <v>40</v>
      </c>
      <c r="T6449" t="s">
        <v>377</v>
      </c>
    </row>
    <row r="6450" spans="1:20" hidden="1" x14ac:dyDescent="0.45">
      <c r="C6450" s="29" t="s">
        <v>60</v>
      </c>
      <c r="D6450" s="29" t="s">
        <v>51</v>
      </c>
      <c r="F6450" t="s">
        <v>1215</v>
      </c>
      <c r="G6450" t="s">
        <v>1216</v>
      </c>
      <c r="H6450" t="s">
        <v>1249</v>
      </c>
      <c r="I6450" t="s">
        <v>225</v>
      </c>
      <c r="J6450" t="s">
        <v>1250</v>
      </c>
      <c r="K6450" t="s">
        <v>1219</v>
      </c>
      <c r="M6450" t="s">
        <v>228</v>
      </c>
      <c r="N6450" t="s">
        <v>259</v>
      </c>
      <c r="O6450">
        <v>5</v>
      </c>
      <c r="P6450" t="s">
        <v>257</v>
      </c>
      <c r="Q6450"/>
      <c r="R6450">
        <v>0.1</v>
      </c>
      <c r="S6450">
        <v>30</v>
      </c>
      <c r="T6450" t="s">
        <v>373</v>
      </c>
    </row>
    <row r="6451" spans="1:20" hidden="1" x14ac:dyDescent="0.45">
      <c r="B6451" s="29" t="s">
        <v>43</v>
      </c>
      <c r="C6451" s="29" t="s">
        <v>60</v>
      </c>
      <c r="D6451" s="29" t="s">
        <v>51</v>
      </c>
      <c r="F6451" t="s">
        <v>1215</v>
      </c>
      <c r="G6451" t="s">
        <v>1216</v>
      </c>
      <c r="H6451" t="s">
        <v>1249</v>
      </c>
      <c r="I6451" t="s">
        <v>225</v>
      </c>
      <c r="J6451" t="s">
        <v>1250</v>
      </c>
      <c r="K6451" t="s">
        <v>1219</v>
      </c>
      <c r="M6451" t="s">
        <v>228</v>
      </c>
      <c r="N6451" t="s">
        <v>28</v>
      </c>
      <c r="O6451">
        <v>98.5</v>
      </c>
      <c r="P6451" t="s">
        <v>237</v>
      </c>
      <c r="Q6451">
        <f>O6451/'Building Calcs'!$B$2</f>
        <v>1.0392300148307E-4</v>
      </c>
      <c r="R6451">
        <v>38.5</v>
      </c>
      <c r="S6451">
        <v>154</v>
      </c>
      <c r="T6451" t="s">
        <v>1277</v>
      </c>
    </row>
    <row r="6452" spans="1:20" hidden="1" x14ac:dyDescent="0.45">
      <c r="C6452" s="29" t="s">
        <v>60</v>
      </c>
      <c r="D6452" s="29" t="s">
        <v>53</v>
      </c>
      <c r="F6452" t="s">
        <v>1215</v>
      </c>
      <c r="G6452" t="s">
        <v>1216</v>
      </c>
      <c r="H6452" t="s">
        <v>434</v>
      </c>
      <c r="I6452" t="s">
        <v>225</v>
      </c>
      <c r="J6452" t="s">
        <v>1275</v>
      </c>
      <c r="K6452" t="s">
        <v>1276</v>
      </c>
      <c r="M6452" t="s">
        <v>228</v>
      </c>
      <c r="N6452" t="s">
        <v>240</v>
      </c>
      <c r="O6452">
        <v>20</v>
      </c>
      <c r="P6452" t="s">
        <v>234</v>
      </c>
      <c r="Q6452"/>
      <c r="R6452">
        <v>5</v>
      </c>
      <c r="S6452">
        <v>40</v>
      </c>
      <c r="T6452" t="s">
        <v>377</v>
      </c>
    </row>
    <row r="6453" spans="1:20" hidden="1" x14ac:dyDescent="0.45">
      <c r="A6453" s="29" t="s">
        <v>3065</v>
      </c>
      <c r="B6453" s="29" t="s">
        <v>25</v>
      </c>
      <c r="C6453" s="29" t="s">
        <v>60</v>
      </c>
      <c r="D6453" s="29" t="s">
        <v>53</v>
      </c>
      <c r="F6453" t="s">
        <v>1215</v>
      </c>
      <c r="G6453" t="s">
        <v>1216</v>
      </c>
      <c r="H6453" t="s">
        <v>434</v>
      </c>
      <c r="I6453" t="s">
        <v>225</v>
      </c>
      <c r="J6453" t="s">
        <v>1275</v>
      </c>
      <c r="K6453" t="s">
        <v>1276</v>
      </c>
      <c r="M6453" t="s">
        <v>228</v>
      </c>
      <c r="N6453" t="s">
        <v>25</v>
      </c>
      <c r="O6453">
        <v>40</v>
      </c>
      <c r="P6453" t="s">
        <v>237</v>
      </c>
      <c r="Q6453">
        <f>O6453/'Building Calcs'!$B$2</f>
        <v>4.2202234104799999E-5</v>
      </c>
      <c r="R6453">
        <v>24</v>
      </c>
      <c r="S6453">
        <v>40</v>
      </c>
      <c r="T6453" t="s">
        <v>377</v>
      </c>
    </row>
    <row r="6454" spans="1:20" hidden="1" x14ac:dyDescent="0.45">
      <c r="C6454" s="29" t="s">
        <v>60</v>
      </c>
      <c r="D6454" s="29" t="s">
        <v>53</v>
      </c>
      <c r="F6454" t="s">
        <v>1215</v>
      </c>
      <c r="G6454" t="s">
        <v>1216</v>
      </c>
      <c r="H6454" t="s">
        <v>434</v>
      </c>
      <c r="I6454" t="s">
        <v>225</v>
      </c>
      <c r="J6454" t="s">
        <v>1275</v>
      </c>
      <c r="K6454" t="s">
        <v>1276</v>
      </c>
      <c r="M6454" t="s">
        <v>228</v>
      </c>
      <c r="N6454" t="s">
        <v>249</v>
      </c>
      <c r="O6454">
        <v>9</v>
      </c>
      <c r="P6454" t="s">
        <v>234</v>
      </c>
      <c r="Q6454"/>
      <c r="R6454">
        <v>2.25</v>
      </c>
      <c r="S6454">
        <v>18</v>
      </c>
      <c r="T6454" t="s">
        <v>377</v>
      </c>
    </row>
    <row r="6455" spans="1:20" hidden="1" x14ac:dyDescent="0.45">
      <c r="B6455" s="29" t="s">
        <v>43</v>
      </c>
      <c r="F6455" t="s">
        <v>1278</v>
      </c>
      <c r="G6455" t="s">
        <v>1279</v>
      </c>
      <c r="H6455" t="s">
        <v>404</v>
      </c>
      <c r="I6455" t="s">
        <v>225</v>
      </c>
      <c r="J6455" t="s">
        <v>405</v>
      </c>
      <c r="K6455" t="s">
        <v>391</v>
      </c>
      <c r="M6455" t="s">
        <v>228</v>
      </c>
      <c r="N6455" t="s">
        <v>28</v>
      </c>
      <c r="P6455" t="s">
        <v>385</v>
      </c>
      <c r="Q6455"/>
      <c r="T6455" t="s">
        <v>386</v>
      </c>
    </row>
    <row r="6456" spans="1:20" hidden="1" x14ac:dyDescent="0.45">
      <c r="F6456" t="s">
        <v>1278</v>
      </c>
      <c r="G6456" t="s">
        <v>1279</v>
      </c>
      <c r="H6456" t="s">
        <v>406</v>
      </c>
      <c r="I6456" t="s">
        <v>225</v>
      </c>
      <c r="J6456" t="s">
        <v>407</v>
      </c>
      <c r="K6456" t="s">
        <v>391</v>
      </c>
      <c r="M6456" t="s">
        <v>228</v>
      </c>
      <c r="N6456" t="s">
        <v>400</v>
      </c>
      <c r="P6456" t="s">
        <v>385</v>
      </c>
      <c r="Q6456"/>
      <c r="T6456" t="s">
        <v>386</v>
      </c>
    </row>
    <row r="6457" spans="1:20" hidden="1" x14ac:dyDescent="0.45">
      <c r="B6457" s="29" t="s">
        <v>33</v>
      </c>
      <c r="F6457" t="s">
        <v>1278</v>
      </c>
      <c r="G6457" t="s">
        <v>1279</v>
      </c>
      <c r="H6457" t="s">
        <v>401</v>
      </c>
      <c r="I6457" t="s">
        <v>225</v>
      </c>
      <c r="J6457" t="s">
        <v>384</v>
      </c>
      <c r="K6457" t="s">
        <v>399</v>
      </c>
      <c r="M6457" t="s">
        <v>228</v>
      </c>
      <c r="N6457" t="s">
        <v>33</v>
      </c>
      <c r="O6457">
        <v>56</v>
      </c>
      <c r="P6457" t="s">
        <v>385</v>
      </c>
      <c r="Q6457"/>
      <c r="T6457" t="s">
        <v>386</v>
      </c>
    </row>
    <row r="6458" spans="1:20" hidden="1" x14ac:dyDescent="0.45">
      <c r="B6458" s="29" t="s">
        <v>25</v>
      </c>
      <c r="F6458" t="s">
        <v>1278</v>
      </c>
      <c r="G6458" t="s">
        <v>1279</v>
      </c>
      <c r="H6458" t="s">
        <v>406</v>
      </c>
      <c r="I6458" t="s">
        <v>225</v>
      </c>
      <c r="J6458" t="s">
        <v>407</v>
      </c>
      <c r="K6458" t="s">
        <v>391</v>
      </c>
      <c r="M6458" t="s">
        <v>228</v>
      </c>
      <c r="N6458" t="s">
        <v>25</v>
      </c>
      <c r="P6458" t="s">
        <v>385</v>
      </c>
      <c r="Q6458"/>
      <c r="T6458" t="s">
        <v>386</v>
      </c>
    </row>
    <row r="6459" spans="1:20" hidden="1" x14ac:dyDescent="0.45">
      <c r="B6459" s="29" t="s">
        <v>24</v>
      </c>
      <c r="F6459" t="s">
        <v>1278</v>
      </c>
      <c r="G6459" t="s">
        <v>1279</v>
      </c>
      <c r="H6459" t="s">
        <v>401</v>
      </c>
      <c r="I6459" t="s">
        <v>225</v>
      </c>
      <c r="J6459" t="s">
        <v>384</v>
      </c>
      <c r="K6459" t="s">
        <v>399</v>
      </c>
      <c r="M6459" t="s">
        <v>228</v>
      </c>
      <c r="N6459" t="s">
        <v>261</v>
      </c>
      <c r="O6459">
        <v>20182</v>
      </c>
      <c r="P6459" t="s">
        <v>385</v>
      </c>
      <c r="Q6459"/>
      <c r="T6459" t="s">
        <v>386</v>
      </c>
    </row>
    <row r="6460" spans="1:20" hidden="1" x14ac:dyDescent="0.45">
      <c r="B6460" s="29" t="s">
        <v>27</v>
      </c>
      <c r="F6460" t="s">
        <v>1278</v>
      </c>
      <c r="G6460" t="s">
        <v>1279</v>
      </c>
      <c r="H6460" t="s">
        <v>408</v>
      </c>
      <c r="I6460" t="s">
        <v>225</v>
      </c>
      <c r="J6460" t="s">
        <v>409</v>
      </c>
      <c r="K6460" t="s">
        <v>391</v>
      </c>
      <c r="M6460" t="s">
        <v>228</v>
      </c>
      <c r="N6460" t="s">
        <v>27</v>
      </c>
      <c r="O6460">
        <v>4278</v>
      </c>
      <c r="P6460" t="s">
        <v>385</v>
      </c>
      <c r="Q6460"/>
      <c r="T6460" t="s">
        <v>386</v>
      </c>
    </row>
    <row r="6461" spans="1:20" hidden="1" x14ac:dyDescent="0.45">
      <c r="B6461" s="29" t="s">
        <v>33</v>
      </c>
      <c r="F6461" t="s">
        <v>1278</v>
      </c>
      <c r="G6461" t="s">
        <v>1279</v>
      </c>
      <c r="H6461" t="s">
        <v>408</v>
      </c>
      <c r="I6461" t="s">
        <v>225</v>
      </c>
      <c r="J6461" t="s">
        <v>409</v>
      </c>
      <c r="K6461" t="s">
        <v>391</v>
      </c>
      <c r="M6461" t="s">
        <v>228</v>
      </c>
      <c r="N6461" t="s">
        <v>33</v>
      </c>
      <c r="O6461">
        <v>20</v>
      </c>
      <c r="P6461" t="s">
        <v>385</v>
      </c>
      <c r="Q6461"/>
      <c r="T6461" t="s">
        <v>386</v>
      </c>
    </row>
    <row r="6462" spans="1:20" hidden="1" x14ac:dyDescent="0.45">
      <c r="B6462" s="29" t="s">
        <v>25</v>
      </c>
      <c r="F6462" t="s">
        <v>1278</v>
      </c>
      <c r="G6462" t="s">
        <v>1279</v>
      </c>
      <c r="H6462" t="s">
        <v>408</v>
      </c>
      <c r="I6462" t="s">
        <v>225</v>
      </c>
      <c r="J6462" t="s">
        <v>409</v>
      </c>
      <c r="K6462" t="s">
        <v>391</v>
      </c>
      <c r="M6462" t="s">
        <v>228</v>
      </c>
      <c r="N6462" t="s">
        <v>25</v>
      </c>
      <c r="O6462">
        <v>694870</v>
      </c>
      <c r="P6462" t="s">
        <v>385</v>
      </c>
      <c r="Q6462"/>
      <c r="T6462" t="s">
        <v>386</v>
      </c>
    </row>
    <row r="6463" spans="1:20" hidden="1" x14ac:dyDescent="0.45">
      <c r="B6463" s="29" t="s">
        <v>32</v>
      </c>
      <c r="F6463" t="s">
        <v>1278</v>
      </c>
      <c r="G6463" t="s">
        <v>1279</v>
      </c>
      <c r="H6463" t="s">
        <v>426</v>
      </c>
      <c r="I6463" t="s">
        <v>225</v>
      </c>
      <c r="J6463" t="s">
        <v>416</v>
      </c>
      <c r="K6463" t="s">
        <v>391</v>
      </c>
      <c r="M6463" t="s">
        <v>228</v>
      </c>
      <c r="N6463" t="s">
        <v>32</v>
      </c>
      <c r="O6463">
        <v>16979</v>
      </c>
      <c r="P6463" t="s">
        <v>385</v>
      </c>
      <c r="Q6463"/>
      <c r="T6463" t="s">
        <v>386</v>
      </c>
    </row>
    <row r="6464" spans="1:20" hidden="1" x14ac:dyDescent="0.45">
      <c r="B6464" s="29" t="s">
        <v>25</v>
      </c>
      <c r="F6464" t="s">
        <v>1278</v>
      </c>
      <c r="G6464" t="s">
        <v>1279</v>
      </c>
      <c r="H6464" t="s">
        <v>430</v>
      </c>
      <c r="I6464" t="s">
        <v>225</v>
      </c>
      <c r="J6464" t="s">
        <v>393</v>
      </c>
      <c r="K6464" t="s">
        <v>391</v>
      </c>
      <c r="M6464" t="s">
        <v>228</v>
      </c>
      <c r="N6464" t="s">
        <v>25</v>
      </c>
      <c r="O6464">
        <v>621083</v>
      </c>
      <c r="P6464" t="s">
        <v>385</v>
      </c>
      <c r="Q6464"/>
      <c r="T6464" t="s">
        <v>386</v>
      </c>
    </row>
    <row r="6465" spans="2:20" hidden="1" x14ac:dyDescent="0.45">
      <c r="B6465" s="29" t="s">
        <v>27</v>
      </c>
      <c r="F6465" t="s">
        <v>1278</v>
      </c>
      <c r="G6465" t="s">
        <v>1279</v>
      </c>
      <c r="H6465" t="s">
        <v>422</v>
      </c>
      <c r="I6465" t="s">
        <v>225</v>
      </c>
      <c r="J6465" t="s">
        <v>418</v>
      </c>
      <c r="K6465" t="s">
        <v>391</v>
      </c>
      <c r="M6465" t="s">
        <v>228</v>
      </c>
      <c r="N6465" t="s">
        <v>27</v>
      </c>
      <c r="P6465" t="s">
        <v>385</v>
      </c>
      <c r="Q6465"/>
      <c r="T6465" t="s">
        <v>386</v>
      </c>
    </row>
    <row r="6466" spans="2:20" hidden="1" x14ac:dyDescent="0.45">
      <c r="B6466" s="29" t="s">
        <v>26</v>
      </c>
      <c r="F6466" t="s">
        <v>1278</v>
      </c>
      <c r="G6466" t="s">
        <v>1279</v>
      </c>
      <c r="H6466" t="s">
        <v>422</v>
      </c>
      <c r="I6466" t="s">
        <v>225</v>
      </c>
      <c r="J6466" t="s">
        <v>418</v>
      </c>
      <c r="K6466" t="s">
        <v>391</v>
      </c>
      <c r="M6466" t="s">
        <v>228</v>
      </c>
      <c r="N6466" t="s">
        <v>26</v>
      </c>
      <c r="P6466" t="s">
        <v>385</v>
      </c>
      <c r="Q6466"/>
      <c r="T6466" t="s">
        <v>386</v>
      </c>
    </row>
    <row r="6467" spans="2:20" hidden="1" x14ac:dyDescent="0.45">
      <c r="B6467" s="29" t="s">
        <v>34</v>
      </c>
      <c r="F6467" t="s">
        <v>1278</v>
      </c>
      <c r="G6467" t="s">
        <v>1279</v>
      </c>
      <c r="H6467" t="s">
        <v>422</v>
      </c>
      <c r="I6467" t="s">
        <v>225</v>
      </c>
      <c r="J6467" t="s">
        <v>418</v>
      </c>
      <c r="K6467" t="s">
        <v>391</v>
      </c>
      <c r="M6467" t="s">
        <v>228</v>
      </c>
      <c r="N6467" t="s">
        <v>34</v>
      </c>
      <c r="P6467" t="s">
        <v>387</v>
      </c>
      <c r="Q6467"/>
      <c r="T6467" t="s">
        <v>386</v>
      </c>
    </row>
    <row r="6468" spans="2:20" hidden="1" x14ac:dyDescent="0.45">
      <c r="B6468" s="29" t="s">
        <v>32</v>
      </c>
      <c r="F6468" t="s">
        <v>1278</v>
      </c>
      <c r="G6468" t="s">
        <v>1279</v>
      </c>
      <c r="H6468" t="s">
        <v>422</v>
      </c>
      <c r="I6468" t="s">
        <v>225</v>
      </c>
      <c r="J6468" t="s">
        <v>418</v>
      </c>
      <c r="K6468" t="s">
        <v>391</v>
      </c>
      <c r="M6468" t="s">
        <v>228</v>
      </c>
      <c r="N6468" t="s">
        <v>32</v>
      </c>
      <c r="P6468" t="s">
        <v>385</v>
      </c>
      <c r="Q6468"/>
      <c r="T6468" t="s">
        <v>386</v>
      </c>
    </row>
    <row r="6469" spans="2:20" hidden="1" x14ac:dyDescent="0.45">
      <c r="B6469" s="29" t="s">
        <v>30</v>
      </c>
      <c r="F6469" t="s">
        <v>1278</v>
      </c>
      <c r="G6469" t="s">
        <v>1279</v>
      </c>
      <c r="H6469" t="s">
        <v>422</v>
      </c>
      <c r="I6469" t="s">
        <v>225</v>
      </c>
      <c r="J6469" t="s">
        <v>418</v>
      </c>
      <c r="K6469" t="s">
        <v>391</v>
      </c>
      <c r="M6469" t="s">
        <v>228</v>
      </c>
      <c r="N6469" t="s">
        <v>30</v>
      </c>
      <c r="P6469" t="s">
        <v>385</v>
      </c>
      <c r="Q6469"/>
      <c r="T6469" t="s">
        <v>386</v>
      </c>
    </row>
    <row r="6470" spans="2:20" hidden="1" x14ac:dyDescent="0.45">
      <c r="B6470" s="29" t="s">
        <v>27</v>
      </c>
      <c r="F6470" t="s">
        <v>1278</v>
      </c>
      <c r="G6470" t="s">
        <v>1279</v>
      </c>
      <c r="H6470" t="s">
        <v>410</v>
      </c>
      <c r="I6470" t="s">
        <v>225</v>
      </c>
      <c r="J6470" t="s">
        <v>407</v>
      </c>
      <c r="K6470" t="s">
        <v>399</v>
      </c>
      <c r="M6470" t="s">
        <v>228</v>
      </c>
      <c r="N6470" t="s">
        <v>27</v>
      </c>
      <c r="P6470" t="s">
        <v>385</v>
      </c>
      <c r="Q6470"/>
      <c r="T6470" t="s">
        <v>386</v>
      </c>
    </row>
    <row r="6471" spans="2:20" hidden="1" x14ac:dyDescent="0.45">
      <c r="B6471" s="29" t="s">
        <v>24</v>
      </c>
      <c r="F6471" t="s">
        <v>1278</v>
      </c>
      <c r="G6471" t="s">
        <v>1279</v>
      </c>
      <c r="H6471" t="s">
        <v>410</v>
      </c>
      <c r="I6471" t="s">
        <v>225</v>
      </c>
      <c r="J6471" t="s">
        <v>407</v>
      </c>
      <c r="K6471" t="s">
        <v>399</v>
      </c>
      <c r="M6471" t="s">
        <v>228</v>
      </c>
      <c r="N6471" t="s">
        <v>261</v>
      </c>
      <c r="P6471" t="s">
        <v>385</v>
      </c>
      <c r="Q6471"/>
      <c r="T6471" t="s">
        <v>386</v>
      </c>
    </row>
    <row r="6472" spans="2:20" hidden="1" x14ac:dyDescent="0.45">
      <c r="B6472" s="29" t="s">
        <v>32</v>
      </c>
      <c r="F6472" t="s">
        <v>1278</v>
      </c>
      <c r="G6472" t="s">
        <v>1279</v>
      </c>
      <c r="H6472" t="s">
        <v>410</v>
      </c>
      <c r="I6472" t="s">
        <v>225</v>
      </c>
      <c r="J6472" t="s">
        <v>407</v>
      </c>
      <c r="K6472" t="s">
        <v>399</v>
      </c>
      <c r="M6472" t="s">
        <v>228</v>
      </c>
      <c r="N6472" t="s">
        <v>32</v>
      </c>
      <c r="P6472" t="s">
        <v>385</v>
      </c>
      <c r="Q6472"/>
      <c r="T6472" t="s">
        <v>386</v>
      </c>
    </row>
    <row r="6473" spans="2:20" hidden="1" x14ac:dyDescent="0.45">
      <c r="B6473" s="29" t="s">
        <v>32</v>
      </c>
      <c r="F6473" t="s">
        <v>1278</v>
      </c>
      <c r="G6473" t="s">
        <v>1279</v>
      </c>
      <c r="H6473" t="s">
        <v>411</v>
      </c>
      <c r="I6473" t="s">
        <v>225</v>
      </c>
      <c r="J6473" t="s">
        <v>405</v>
      </c>
      <c r="K6473" t="s">
        <v>399</v>
      </c>
      <c r="M6473" t="s">
        <v>228</v>
      </c>
      <c r="N6473" t="s">
        <v>32</v>
      </c>
      <c r="P6473" t="s">
        <v>385</v>
      </c>
      <c r="Q6473"/>
      <c r="T6473" t="s">
        <v>386</v>
      </c>
    </row>
    <row r="6474" spans="2:20" hidden="1" x14ac:dyDescent="0.45">
      <c r="F6474" t="s">
        <v>1278</v>
      </c>
      <c r="G6474" t="s">
        <v>1279</v>
      </c>
      <c r="H6474" t="s">
        <v>417</v>
      </c>
      <c r="I6474" t="s">
        <v>225</v>
      </c>
      <c r="J6474" t="s">
        <v>418</v>
      </c>
      <c r="K6474" t="s">
        <v>399</v>
      </c>
      <c r="M6474" t="s">
        <v>228</v>
      </c>
      <c r="N6474" t="s">
        <v>236</v>
      </c>
      <c r="P6474" t="s">
        <v>385</v>
      </c>
      <c r="Q6474"/>
      <c r="T6474" t="s">
        <v>386</v>
      </c>
    </row>
    <row r="6475" spans="2:20" hidden="1" x14ac:dyDescent="0.45">
      <c r="B6475" s="29" t="s">
        <v>26</v>
      </c>
      <c r="F6475" t="s">
        <v>1278</v>
      </c>
      <c r="G6475" t="s">
        <v>1279</v>
      </c>
      <c r="H6475" t="s">
        <v>417</v>
      </c>
      <c r="I6475" t="s">
        <v>225</v>
      </c>
      <c r="J6475" t="s">
        <v>418</v>
      </c>
      <c r="K6475" t="s">
        <v>399</v>
      </c>
      <c r="M6475" t="s">
        <v>228</v>
      </c>
      <c r="N6475" t="s">
        <v>26</v>
      </c>
      <c r="P6475" t="s">
        <v>385</v>
      </c>
      <c r="Q6475"/>
      <c r="T6475" t="s">
        <v>386</v>
      </c>
    </row>
    <row r="6476" spans="2:20" hidden="1" x14ac:dyDescent="0.45">
      <c r="F6476" t="s">
        <v>1278</v>
      </c>
      <c r="G6476" t="s">
        <v>1279</v>
      </c>
      <c r="H6476" t="s">
        <v>417</v>
      </c>
      <c r="I6476" t="s">
        <v>225</v>
      </c>
      <c r="J6476" t="s">
        <v>418</v>
      </c>
      <c r="K6476" t="s">
        <v>399</v>
      </c>
      <c r="M6476" t="s">
        <v>228</v>
      </c>
      <c r="N6476" t="s">
        <v>400</v>
      </c>
      <c r="P6476" t="s">
        <v>385</v>
      </c>
      <c r="Q6476"/>
      <c r="T6476" t="s">
        <v>386</v>
      </c>
    </row>
    <row r="6477" spans="2:20" hidden="1" x14ac:dyDescent="0.45">
      <c r="B6477" s="29" t="s">
        <v>34</v>
      </c>
      <c r="F6477" t="s">
        <v>1278</v>
      </c>
      <c r="G6477" t="s">
        <v>1279</v>
      </c>
      <c r="H6477" t="s">
        <v>417</v>
      </c>
      <c r="I6477" t="s">
        <v>225</v>
      </c>
      <c r="J6477" t="s">
        <v>418</v>
      </c>
      <c r="K6477" t="s">
        <v>399</v>
      </c>
      <c r="M6477" t="s">
        <v>228</v>
      </c>
      <c r="N6477" t="s">
        <v>34</v>
      </c>
      <c r="P6477" t="s">
        <v>387</v>
      </c>
      <c r="Q6477"/>
      <c r="T6477" t="s">
        <v>386</v>
      </c>
    </row>
    <row r="6478" spans="2:20" hidden="1" x14ac:dyDescent="0.45">
      <c r="B6478" s="29" t="s">
        <v>25</v>
      </c>
      <c r="F6478" t="s">
        <v>1278</v>
      </c>
      <c r="G6478" t="s">
        <v>1279</v>
      </c>
      <c r="H6478" t="s">
        <v>417</v>
      </c>
      <c r="I6478" t="s">
        <v>225</v>
      </c>
      <c r="J6478" t="s">
        <v>418</v>
      </c>
      <c r="K6478" t="s">
        <v>399</v>
      </c>
      <c r="M6478" t="s">
        <v>228</v>
      </c>
      <c r="N6478" t="s">
        <v>25</v>
      </c>
      <c r="P6478" t="s">
        <v>385</v>
      </c>
      <c r="Q6478"/>
      <c r="T6478" t="s">
        <v>386</v>
      </c>
    </row>
    <row r="6479" spans="2:20" hidden="1" x14ac:dyDescent="0.45">
      <c r="B6479" s="29" t="s">
        <v>30</v>
      </c>
      <c r="F6479" t="s">
        <v>1278</v>
      </c>
      <c r="G6479" t="s">
        <v>1279</v>
      </c>
      <c r="H6479" t="s">
        <v>412</v>
      </c>
      <c r="I6479" t="s">
        <v>225</v>
      </c>
      <c r="J6479" t="s">
        <v>409</v>
      </c>
      <c r="K6479" t="s">
        <v>399</v>
      </c>
      <c r="M6479" t="s">
        <v>228</v>
      </c>
      <c r="N6479" t="s">
        <v>30</v>
      </c>
      <c r="O6479">
        <v>8</v>
      </c>
      <c r="P6479" t="s">
        <v>385</v>
      </c>
      <c r="Q6479"/>
      <c r="T6479" t="s">
        <v>386</v>
      </c>
    </row>
    <row r="6480" spans="2:20" hidden="1" x14ac:dyDescent="0.45">
      <c r="F6480" t="s">
        <v>1278</v>
      </c>
      <c r="G6480" t="s">
        <v>1279</v>
      </c>
      <c r="H6480" t="s">
        <v>411</v>
      </c>
      <c r="I6480" t="s">
        <v>225</v>
      </c>
      <c r="J6480" t="s">
        <v>405</v>
      </c>
      <c r="K6480" t="s">
        <v>399</v>
      </c>
      <c r="M6480" t="s">
        <v>228</v>
      </c>
      <c r="N6480" t="s">
        <v>400</v>
      </c>
      <c r="P6480" t="s">
        <v>385</v>
      </c>
      <c r="Q6480"/>
      <c r="T6480" t="s">
        <v>386</v>
      </c>
    </row>
    <row r="6481" spans="2:20" hidden="1" x14ac:dyDescent="0.45">
      <c r="B6481" s="29" t="s">
        <v>33</v>
      </c>
      <c r="F6481" t="s">
        <v>1278</v>
      </c>
      <c r="G6481" t="s">
        <v>1279</v>
      </c>
      <c r="H6481" t="s">
        <v>411</v>
      </c>
      <c r="I6481" t="s">
        <v>225</v>
      </c>
      <c r="J6481" t="s">
        <v>405</v>
      </c>
      <c r="K6481" t="s">
        <v>399</v>
      </c>
      <c r="M6481" t="s">
        <v>228</v>
      </c>
      <c r="N6481" t="s">
        <v>33</v>
      </c>
      <c r="P6481" t="s">
        <v>385</v>
      </c>
      <c r="Q6481"/>
      <c r="T6481" t="s">
        <v>386</v>
      </c>
    </row>
    <row r="6482" spans="2:20" hidden="1" x14ac:dyDescent="0.45">
      <c r="B6482" s="29" t="s">
        <v>43</v>
      </c>
      <c r="F6482" t="s">
        <v>1278</v>
      </c>
      <c r="G6482" t="s">
        <v>1279</v>
      </c>
      <c r="H6482" t="s">
        <v>403</v>
      </c>
      <c r="I6482" t="s">
        <v>225</v>
      </c>
      <c r="J6482" t="s">
        <v>393</v>
      </c>
      <c r="K6482" t="s">
        <v>399</v>
      </c>
      <c r="M6482" t="s">
        <v>228</v>
      </c>
      <c r="N6482" t="s">
        <v>28</v>
      </c>
      <c r="O6482">
        <v>157</v>
      </c>
      <c r="P6482" t="s">
        <v>385</v>
      </c>
      <c r="Q6482"/>
      <c r="T6482" t="s">
        <v>386</v>
      </c>
    </row>
    <row r="6483" spans="2:20" hidden="1" x14ac:dyDescent="0.45">
      <c r="B6483" s="29" t="s">
        <v>26</v>
      </c>
      <c r="F6483" t="s">
        <v>1278</v>
      </c>
      <c r="G6483" t="s">
        <v>1279</v>
      </c>
      <c r="H6483" t="s">
        <v>403</v>
      </c>
      <c r="I6483" t="s">
        <v>225</v>
      </c>
      <c r="J6483" t="s">
        <v>393</v>
      </c>
      <c r="K6483" t="s">
        <v>399</v>
      </c>
      <c r="M6483" t="s">
        <v>228</v>
      </c>
      <c r="N6483" t="s">
        <v>26</v>
      </c>
      <c r="O6483">
        <v>7129</v>
      </c>
      <c r="P6483" t="s">
        <v>385</v>
      </c>
      <c r="Q6483"/>
      <c r="T6483" t="s">
        <v>386</v>
      </c>
    </row>
    <row r="6484" spans="2:20" hidden="1" x14ac:dyDescent="0.45">
      <c r="F6484" t="s">
        <v>1278</v>
      </c>
      <c r="G6484" t="s">
        <v>1279</v>
      </c>
      <c r="H6484" t="s">
        <v>403</v>
      </c>
      <c r="I6484" t="s">
        <v>225</v>
      </c>
      <c r="J6484" t="s">
        <v>393</v>
      </c>
      <c r="K6484" t="s">
        <v>399</v>
      </c>
      <c r="M6484" t="s">
        <v>228</v>
      </c>
      <c r="N6484" t="s">
        <v>400</v>
      </c>
      <c r="O6484">
        <v>4</v>
      </c>
      <c r="P6484" t="s">
        <v>385</v>
      </c>
      <c r="Q6484"/>
      <c r="T6484" t="s">
        <v>386</v>
      </c>
    </row>
    <row r="6485" spans="2:20" hidden="1" x14ac:dyDescent="0.45">
      <c r="B6485" s="29" t="s">
        <v>43</v>
      </c>
      <c r="F6485" t="s">
        <v>1278</v>
      </c>
      <c r="G6485" t="s">
        <v>1279</v>
      </c>
      <c r="H6485" t="s">
        <v>402</v>
      </c>
      <c r="I6485" t="s">
        <v>225</v>
      </c>
      <c r="J6485" t="s">
        <v>395</v>
      </c>
      <c r="K6485" t="s">
        <v>399</v>
      </c>
      <c r="M6485" t="s">
        <v>228</v>
      </c>
      <c r="N6485" t="s">
        <v>28</v>
      </c>
      <c r="O6485">
        <v>147</v>
      </c>
      <c r="P6485" t="s">
        <v>385</v>
      </c>
      <c r="Q6485"/>
      <c r="T6485" t="s">
        <v>386</v>
      </c>
    </row>
    <row r="6486" spans="2:20" hidden="1" x14ac:dyDescent="0.45">
      <c r="B6486" s="29" t="s">
        <v>27</v>
      </c>
      <c r="F6486" t="s">
        <v>1278</v>
      </c>
      <c r="G6486" t="s">
        <v>1279</v>
      </c>
      <c r="H6486" t="s">
        <v>402</v>
      </c>
      <c r="I6486" t="s">
        <v>225</v>
      </c>
      <c r="J6486" t="s">
        <v>395</v>
      </c>
      <c r="K6486" t="s">
        <v>399</v>
      </c>
      <c r="M6486" t="s">
        <v>228</v>
      </c>
      <c r="N6486" t="s">
        <v>27</v>
      </c>
      <c r="O6486">
        <v>147</v>
      </c>
      <c r="P6486" t="s">
        <v>385</v>
      </c>
      <c r="Q6486"/>
      <c r="T6486" t="s">
        <v>386</v>
      </c>
    </row>
    <row r="6487" spans="2:20" hidden="1" x14ac:dyDescent="0.45">
      <c r="B6487" s="29" t="s">
        <v>26</v>
      </c>
      <c r="F6487" t="s">
        <v>1278</v>
      </c>
      <c r="G6487" t="s">
        <v>1279</v>
      </c>
      <c r="H6487" t="s">
        <v>402</v>
      </c>
      <c r="I6487" t="s">
        <v>225</v>
      </c>
      <c r="J6487" t="s">
        <v>395</v>
      </c>
      <c r="K6487" t="s">
        <v>399</v>
      </c>
      <c r="M6487" t="s">
        <v>228</v>
      </c>
      <c r="N6487" t="s">
        <v>26</v>
      </c>
      <c r="O6487">
        <v>5743</v>
      </c>
      <c r="P6487" t="s">
        <v>385</v>
      </c>
      <c r="Q6487"/>
      <c r="T6487" t="s">
        <v>386</v>
      </c>
    </row>
    <row r="6488" spans="2:20" hidden="1" x14ac:dyDescent="0.45">
      <c r="B6488" s="29" t="s">
        <v>24</v>
      </c>
      <c r="F6488" t="s">
        <v>1278</v>
      </c>
      <c r="G6488" t="s">
        <v>1279</v>
      </c>
      <c r="H6488" t="s">
        <v>402</v>
      </c>
      <c r="I6488" t="s">
        <v>225</v>
      </c>
      <c r="J6488" t="s">
        <v>395</v>
      </c>
      <c r="K6488" t="s">
        <v>399</v>
      </c>
      <c r="M6488" t="s">
        <v>228</v>
      </c>
      <c r="N6488" t="s">
        <v>261</v>
      </c>
      <c r="O6488">
        <v>25852</v>
      </c>
      <c r="P6488" t="s">
        <v>385</v>
      </c>
      <c r="Q6488"/>
      <c r="T6488" t="s">
        <v>386</v>
      </c>
    </row>
    <row r="6489" spans="2:20" hidden="1" x14ac:dyDescent="0.45">
      <c r="F6489" t="s">
        <v>1278</v>
      </c>
      <c r="G6489" t="s">
        <v>1279</v>
      </c>
      <c r="H6489" t="s">
        <v>402</v>
      </c>
      <c r="I6489" t="s">
        <v>225</v>
      </c>
      <c r="J6489" t="s">
        <v>395</v>
      </c>
      <c r="K6489" t="s">
        <v>399</v>
      </c>
      <c r="M6489" t="s">
        <v>228</v>
      </c>
      <c r="N6489" t="s">
        <v>400</v>
      </c>
      <c r="O6489">
        <v>4</v>
      </c>
      <c r="P6489" t="s">
        <v>385</v>
      </c>
      <c r="Q6489"/>
      <c r="T6489" t="s">
        <v>386</v>
      </c>
    </row>
    <row r="6490" spans="2:20" hidden="1" x14ac:dyDescent="0.45">
      <c r="B6490" s="29" t="s">
        <v>33</v>
      </c>
      <c r="F6490" t="s">
        <v>1278</v>
      </c>
      <c r="G6490" t="s">
        <v>1279</v>
      </c>
      <c r="H6490" t="s">
        <v>402</v>
      </c>
      <c r="I6490" t="s">
        <v>225</v>
      </c>
      <c r="J6490" t="s">
        <v>395</v>
      </c>
      <c r="K6490" t="s">
        <v>399</v>
      </c>
      <c r="M6490" t="s">
        <v>228</v>
      </c>
      <c r="N6490" t="s">
        <v>33</v>
      </c>
      <c r="O6490">
        <v>55</v>
      </c>
      <c r="P6490" t="s">
        <v>385</v>
      </c>
      <c r="Q6490"/>
      <c r="T6490" t="s">
        <v>386</v>
      </c>
    </row>
    <row r="6491" spans="2:20" hidden="1" x14ac:dyDescent="0.45">
      <c r="B6491" s="29" t="s">
        <v>34</v>
      </c>
      <c r="F6491" t="s">
        <v>1278</v>
      </c>
      <c r="G6491" t="s">
        <v>1279</v>
      </c>
      <c r="H6491" t="s">
        <v>413</v>
      </c>
      <c r="I6491" t="s">
        <v>225</v>
      </c>
      <c r="J6491" t="s">
        <v>414</v>
      </c>
      <c r="K6491" t="s">
        <v>399</v>
      </c>
      <c r="M6491" t="s">
        <v>228</v>
      </c>
      <c r="N6491" t="s">
        <v>34</v>
      </c>
      <c r="O6491">
        <v>3197</v>
      </c>
      <c r="P6491" t="s">
        <v>387</v>
      </c>
      <c r="Q6491"/>
      <c r="T6491" t="s">
        <v>386</v>
      </c>
    </row>
    <row r="6492" spans="2:20" hidden="1" x14ac:dyDescent="0.45">
      <c r="B6492" s="29" t="s">
        <v>25</v>
      </c>
      <c r="F6492" t="s">
        <v>1278</v>
      </c>
      <c r="G6492" t="s">
        <v>1279</v>
      </c>
      <c r="H6492" t="s">
        <v>413</v>
      </c>
      <c r="I6492" t="s">
        <v>225</v>
      </c>
      <c r="J6492" t="s">
        <v>414</v>
      </c>
      <c r="K6492" t="s">
        <v>399</v>
      </c>
      <c r="M6492" t="s">
        <v>228</v>
      </c>
      <c r="N6492" t="s">
        <v>25</v>
      </c>
      <c r="O6492">
        <v>804157</v>
      </c>
      <c r="P6492" t="s">
        <v>385</v>
      </c>
      <c r="Q6492"/>
      <c r="T6492" t="s">
        <v>386</v>
      </c>
    </row>
    <row r="6493" spans="2:20" hidden="1" x14ac:dyDescent="0.45">
      <c r="F6493" t="s">
        <v>1278</v>
      </c>
      <c r="G6493" t="s">
        <v>1279</v>
      </c>
      <c r="H6493" t="s">
        <v>415</v>
      </c>
      <c r="I6493" t="s">
        <v>225</v>
      </c>
      <c r="J6493" t="s">
        <v>416</v>
      </c>
      <c r="K6493" t="s">
        <v>399</v>
      </c>
      <c r="M6493" t="s">
        <v>228</v>
      </c>
      <c r="N6493" t="s">
        <v>400</v>
      </c>
      <c r="O6493">
        <v>4</v>
      </c>
      <c r="P6493" t="s">
        <v>385</v>
      </c>
      <c r="Q6493"/>
      <c r="T6493" t="s">
        <v>386</v>
      </c>
    </row>
    <row r="6494" spans="2:20" hidden="1" x14ac:dyDescent="0.45">
      <c r="B6494" s="29" t="s">
        <v>33</v>
      </c>
      <c r="D6494" s="29" t="s">
        <v>53</v>
      </c>
      <c r="F6494" t="s">
        <v>1278</v>
      </c>
      <c r="G6494" t="s">
        <v>1279</v>
      </c>
      <c r="H6494" t="s">
        <v>383</v>
      </c>
      <c r="I6494" t="s">
        <v>225</v>
      </c>
      <c r="J6494" t="s">
        <v>384</v>
      </c>
      <c r="K6494" t="s">
        <v>35</v>
      </c>
      <c r="M6494" t="s">
        <v>228</v>
      </c>
      <c r="N6494" t="s">
        <v>33</v>
      </c>
      <c r="O6494">
        <v>121</v>
      </c>
      <c r="P6494" t="s">
        <v>385</v>
      </c>
      <c r="Q6494"/>
      <c r="T6494" t="s">
        <v>386</v>
      </c>
    </row>
    <row r="6495" spans="2:20" hidden="1" x14ac:dyDescent="0.45">
      <c r="B6495" s="29" t="s">
        <v>30</v>
      </c>
      <c r="D6495" s="29" t="s">
        <v>53</v>
      </c>
      <c r="F6495" t="s">
        <v>1278</v>
      </c>
      <c r="G6495" t="s">
        <v>1279</v>
      </c>
      <c r="H6495" t="s">
        <v>383</v>
      </c>
      <c r="I6495" t="s">
        <v>225</v>
      </c>
      <c r="J6495" t="s">
        <v>384</v>
      </c>
      <c r="K6495" t="s">
        <v>35</v>
      </c>
      <c r="M6495" t="s">
        <v>228</v>
      </c>
      <c r="N6495" t="s">
        <v>30</v>
      </c>
      <c r="O6495">
        <v>3414</v>
      </c>
      <c r="P6495" t="s">
        <v>385</v>
      </c>
      <c r="Q6495"/>
      <c r="T6495" t="s">
        <v>386</v>
      </c>
    </row>
    <row r="6496" spans="2:20" hidden="1" x14ac:dyDescent="0.45">
      <c r="F6496" t="s">
        <v>1278</v>
      </c>
      <c r="G6496" t="s">
        <v>1279</v>
      </c>
      <c r="H6496" t="s">
        <v>388</v>
      </c>
      <c r="I6496" t="s">
        <v>275</v>
      </c>
      <c r="J6496" t="s">
        <v>228</v>
      </c>
      <c r="K6496" t="s">
        <v>20</v>
      </c>
      <c r="M6496" t="s">
        <v>228</v>
      </c>
      <c r="N6496" t="s">
        <v>264</v>
      </c>
      <c r="O6496">
        <v>40</v>
      </c>
      <c r="P6496" t="s">
        <v>1280</v>
      </c>
      <c r="Q6496"/>
      <c r="T6496" t="s">
        <v>386</v>
      </c>
    </row>
    <row r="6497" spans="2:20" hidden="1" x14ac:dyDescent="0.45">
      <c r="B6497" s="29" t="s">
        <v>27</v>
      </c>
      <c r="F6497" t="s">
        <v>1278</v>
      </c>
      <c r="G6497" t="s">
        <v>1279</v>
      </c>
      <c r="H6497" t="s">
        <v>390</v>
      </c>
      <c r="I6497" t="s">
        <v>275</v>
      </c>
      <c r="J6497" t="s">
        <v>228</v>
      </c>
      <c r="K6497" t="s">
        <v>391</v>
      </c>
      <c r="M6497" t="s">
        <v>228</v>
      </c>
      <c r="N6497" t="s">
        <v>27</v>
      </c>
      <c r="O6497">
        <v>3762</v>
      </c>
      <c r="P6497" t="s">
        <v>385</v>
      </c>
      <c r="Q6497"/>
      <c r="T6497" t="s">
        <v>386</v>
      </c>
    </row>
    <row r="6498" spans="2:20" hidden="1" x14ac:dyDescent="0.45">
      <c r="B6498" s="29" t="s">
        <v>24</v>
      </c>
      <c r="F6498" t="s">
        <v>1278</v>
      </c>
      <c r="G6498" t="s">
        <v>1279</v>
      </c>
      <c r="H6498" t="s">
        <v>390</v>
      </c>
      <c r="I6498" t="s">
        <v>275</v>
      </c>
      <c r="J6498" t="s">
        <v>228</v>
      </c>
      <c r="K6498" t="s">
        <v>391</v>
      </c>
      <c r="M6498" t="s">
        <v>228</v>
      </c>
      <c r="N6498" t="s">
        <v>261</v>
      </c>
      <c r="O6498">
        <v>227289</v>
      </c>
      <c r="P6498" t="s">
        <v>385</v>
      </c>
      <c r="Q6498"/>
      <c r="T6498" t="s">
        <v>386</v>
      </c>
    </row>
    <row r="6499" spans="2:20" hidden="1" x14ac:dyDescent="0.45">
      <c r="D6499" s="29" t="s">
        <v>53</v>
      </c>
      <c r="F6499" t="s">
        <v>1278</v>
      </c>
      <c r="G6499" t="s">
        <v>1279</v>
      </c>
      <c r="H6499" t="s">
        <v>394</v>
      </c>
      <c r="I6499" t="s">
        <v>225</v>
      </c>
      <c r="J6499" t="s">
        <v>395</v>
      </c>
      <c r="K6499" t="s">
        <v>35</v>
      </c>
      <c r="M6499" t="s">
        <v>228</v>
      </c>
      <c r="N6499" t="s">
        <v>400</v>
      </c>
      <c r="O6499">
        <v>7</v>
      </c>
      <c r="P6499" t="s">
        <v>385</v>
      </c>
      <c r="Q6499"/>
      <c r="T6499" t="s">
        <v>386</v>
      </c>
    </row>
    <row r="6500" spans="2:20" hidden="1" x14ac:dyDescent="0.45">
      <c r="D6500" s="29" t="s">
        <v>53</v>
      </c>
      <c r="F6500" t="s">
        <v>1278</v>
      </c>
      <c r="G6500" t="s">
        <v>1279</v>
      </c>
      <c r="H6500" t="s">
        <v>383</v>
      </c>
      <c r="I6500" t="s">
        <v>225</v>
      </c>
      <c r="J6500" t="s">
        <v>384</v>
      </c>
      <c r="K6500" t="s">
        <v>35</v>
      </c>
      <c r="M6500" t="s">
        <v>228</v>
      </c>
      <c r="N6500" t="s">
        <v>236</v>
      </c>
      <c r="O6500">
        <v>6207</v>
      </c>
      <c r="P6500" t="s">
        <v>385</v>
      </c>
      <c r="Q6500"/>
      <c r="T6500" t="s">
        <v>386</v>
      </c>
    </row>
    <row r="6501" spans="2:20" hidden="1" x14ac:dyDescent="0.45">
      <c r="B6501" s="29" t="s">
        <v>43</v>
      </c>
      <c r="D6501" s="29" t="s">
        <v>53</v>
      </c>
      <c r="F6501" t="s">
        <v>1278</v>
      </c>
      <c r="G6501" t="s">
        <v>1279</v>
      </c>
      <c r="H6501" t="s">
        <v>383</v>
      </c>
      <c r="I6501" t="s">
        <v>225</v>
      </c>
      <c r="J6501" t="s">
        <v>384</v>
      </c>
      <c r="K6501" t="s">
        <v>35</v>
      </c>
      <c r="M6501" t="s">
        <v>228</v>
      </c>
      <c r="N6501" t="s">
        <v>28</v>
      </c>
      <c r="O6501">
        <v>6207</v>
      </c>
      <c r="P6501" t="s">
        <v>385</v>
      </c>
      <c r="Q6501"/>
      <c r="T6501" t="s">
        <v>386</v>
      </c>
    </row>
    <row r="6502" spans="2:20" hidden="1" x14ac:dyDescent="0.45">
      <c r="D6502" s="29" t="s">
        <v>53</v>
      </c>
      <c r="F6502" t="s">
        <v>1278</v>
      </c>
      <c r="G6502" t="s">
        <v>1279</v>
      </c>
      <c r="H6502" t="s">
        <v>396</v>
      </c>
      <c r="I6502" t="s">
        <v>275</v>
      </c>
      <c r="J6502" t="s">
        <v>228</v>
      </c>
      <c r="K6502" t="s">
        <v>35</v>
      </c>
      <c r="M6502" t="s">
        <v>228</v>
      </c>
      <c r="N6502" t="s">
        <v>303</v>
      </c>
      <c r="O6502">
        <v>0.01</v>
      </c>
      <c r="P6502" t="s">
        <v>1332</v>
      </c>
      <c r="Q6502"/>
      <c r="T6502" t="s">
        <v>386</v>
      </c>
    </row>
    <row r="6503" spans="2:20" hidden="1" x14ac:dyDescent="0.45">
      <c r="D6503" s="29" t="s">
        <v>53</v>
      </c>
      <c r="F6503" t="s">
        <v>1278</v>
      </c>
      <c r="G6503" t="s">
        <v>1279</v>
      </c>
      <c r="H6503" t="s">
        <v>396</v>
      </c>
      <c r="I6503" t="s">
        <v>275</v>
      </c>
      <c r="J6503" t="s">
        <v>228</v>
      </c>
      <c r="K6503" t="s">
        <v>35</v>
      </c>
      <c r="M6503" t="s">
        <v>228</v>
      </c>
      <c r="N6503" t="s">
        <v>279</v>
      </c>
      <c r="O6503">
        <v>7.0000000000000007E-2</v>
      </c>
      <c r="P6503" t="s">
        <v>1332</v>
      </c>
      <c r="Q6503"/>
      <c r="T6503" t="s">
        <v>386</v>
      </c>
    </row>
    <row r="6504" spans="2:20" hidden="1" x14ac:dyDescent="0.45">
      <c r="D6504" s="29" t="s">
        <v>53</v>
      </c>
      <c r="F6504" t="s">
        <v>1278</v>
      </c>
      <c r="G6504" t="s">
        <v>1279</v>
      </c>
      <c r="H6504" t="s">
        <v>396</v>
      </c>
      <c r="I6504" t="s">
        <v>275</v>
      </c>
      <c r="J6504" t="s">
        <v>228</v>
      </c>
      <c r="K6504" t="s">
        <v>35</v>
      </c>
      <c r="M6504" t="s">
        <v>228</v>
      </c>
      <c r="N6504" t="s">
        <v>265</v>
      </c>
      <c r="O6504">
        <v>1.7</v>
      </c>
      <c r="P6504" t="s">
        <v>1332</v>
      </c>
      <c r="Q6504"/>
      <c r="T6504" t="s">
        <v>386</v>
      </c>
    </row>
    <row r="6505" spans="2:20" hidden="1" x14ac:dyDescent="0.45">
      <c r="B6505" s="29" t="s">
        <v>26</v>
      </c>
      <c r="D6505" s="29" t="s">
        <v>53</v>
      </c>
      <c r="F6505" t="s">
        <v>1278</v>
      </c>
      <c r="G6505" t="s">
        <v>1279</v>
      </c>
      <c r="H6505" t="s">
        <v>397</v>
      </c>
      <c r="I6505" t="s">
        <v>275</v>
      </c>
      <c r="J6505" t="s">
        <v>228</v>
      </c>
      <c r="K6505" t="s">
        <v>35</v>
      </c>
      <c r="M6505" t="s">
        <v>228</v>
      </c>
      <c r="N6505" t="s">
        <v>26</v>
      </c>
      <c r="O6505">
        <v>32629</v>
      </c>
      <c r="P6505" t="s">
        <v>385</v>
      </c>
      <c r="Q6505"/>
      <c r="T6505" t="s">
        <v>386</v>
      </c>
    </row>
    <row r="6506" spans="2:20" hidden="1" x14ac:dyDescent="0.45">
      <c r="B6506" s="29" t="s">
        <v>25</v>
      </c>
      <c r="D6506" s="29" t="s">
        <v>53</v>
      </c>
      <c r="F6506" t="s">
        <v>1278</v>
      </c>
      <c r="G6506" t="s">
        <v>1279</v>
      </c>
      <c r="H6506" t="s">
        <v>397</v>
      </c>
      <c r="I6506" t="s">
        <v>275</v>
      </c>
      <c r="J6506" t="s">
        <v>228</v>
      </c>
      <c r="K6506" t="s">
        <v>35</v>
      </c>
      <c r="M6506" t="s">
        <v>228</v>
      </c>
      <c r="N6506" t="s">
        <v>25</v>
      </c>
      <c r="O6506">
        <v>10774</v>
      </c>
      <c r="P6506" t="s">
        <v>385</v>
      </c>
      <c r="Q6506"/>
      <c r="T6506" t="s">
        <v>386</v>
      </c>
    </row>
    <row r="6507" spans="2:20" hidden="1" x14ac:dyDescent="0.45">
      <c r="B6507" s="29" t="s">
        <v>30</v>
      </c>
      <c r="F6507" t="s">
        <v>1278</v>
      </c>
      <c r="G6507" t="s">
        <v>1279</v>
      </c>
      <c r="H6507" t="s">
        <v>390</v>
      </c>
      <c r="I6507" t="s">
        <v>275</v>
      </c>
      <c r="J6507" t="s">
        <v>228</v>
      </c>
      <c r="K6507" t="s">
        <v>391</v>
      </c>
      <c r="M6507" t="s">
        <v>228</v>
      </c>
      <c r="N6507" t="s">
        <v>30</v>
      </c>
      <c r="O6507">
        <v>188</v>
      </c>
      <c r="P6507" t="s">
        <v>385</v>
      </c>
      <c r="Q6507"/>
      <c r="T6507" t="s">
        <v>386</v>
      </c>
    </row>
    <row r="6508" spans="2:20" hidden="1" x14ac:dyDescent="0.45">
      <c r="B6508" s="29" t="s">
        <v>27</v>
      </c>
      <c r="F6508" t="s">
        <v>1278</v>
      </c>
      <c r="G6508" t="s">
        <v>1279</v>
      </c>
      <c r="H6508" t="s">
        <v>398</v>
      </c>
      <c r="I6508" t="s">
        <v>275</v>
      </c>
      <c r="J6508" t="s">
        <v>228</v>
      </c>
      <c r="K6508" t="s">
        <v>399</v>
      </c>
      <c r="M6508" t="s">
        <v>228</v>
      </c>
      <c r="N6508" t="s">
        <v>27</v>
      </c>
      <c r="O6508">
        <v>157</v>
      </c>
      <c r="P6508" t="s">
        <v>385</v>
      </c>
      <c r="Q6508"/>
      <c r="T6508" t="s">
        <v>386</v>
      </c>
    </row>
    <row r="6509" spans="2:20" hidden="1" x14ac:dyDescent="0.45">
      <c r="B6509" s="29" t="s">
        <v>33</v>
      </c>
      <c r="F6509" t="s">
        <v>1278</v>
      </c>
      <c r="G6509" t="s">
        <v>1279</v>
      </c>
      <c r="H6509" t="s">
        <v>398</v>
      </c>
      <c r="I6509" t="s">
        <v>275</v>
      </c>
      <c r="J6509" t="s">
        <v>228</v>
      </c>
      <c r="K6509" t="s">
        <v>399</v>
      </c>
      <c r="M6509" t="s">
        <v>228</v>
      </c>
      <c r="N6509" t="s">
        <v>33</v>
      </c>
      <c r="O6509">
        <v>59</v>
      </c>
      <c r="P6509" t="s">
        <v>385</v>
      </c>
      <c r="Q6509"/>
      <c r="T6509" t="s">
        <v>386</v>
      </c>
    </row>
    <row r="6510" spans="2:20" hidden="1" x14ac:dyDescent="0.45">
      <c r="B6510" s="29" t="s">
        <v>34</v>
      </c>
      <c r="F6510" t="s">
        <v>1278</v>
      </c>
      <c r="G6510" t="s">
        <v>1279</v>
      </c>
      <c r="H6510" t="s">
        <v>398</v>
      </c>
      <c r="I6510" t="s">
        <v>275</v>
      </c>
      <c r="J6510" t="s">
        <v>228</v>
      </c>
      <c r="K6510" t="s">
        <v>399</v>
      </c>
      <c r="M6510" t="s">
        <v>228</v>
      </c>
      <c r="N6510" t="s">
        <v>34</v>
      </c>
      <c r="O6510">
        <v>3197</v>
      </c>
      <c r="P6510" t="s">
        <v>387</v>
      </c>
      <c r="Q6510"/>
      <c r="T6510" t="s">
        <v>386</v>
      </c>
    </row>
    <row r="6511" spans="2:20" hidden="1" x14ac:dyDescent="0.45">
      <c r="B6511" s="29" t="s">
        <v>32</v>
      </c>
      <c r="F6511" t="s">
        <v>1278</v>
      </c>
      <c r="G6511" t="s">
        <v>1279</v>
      </c>
      <c r="H6511" t="s">
        <v>398</v>
      </c>
      <c r="I6511" t="s">
        <v>275</v>
      </c>
      <c r="J6511" t="s">
        <v>228</v>
      </c>
      <c r="K6511" t="s">
        <v>399</v>
      </c>
      <c r="M6511" t="s">
        <v>228</v>
      </c>
      <c r="N6511" t="s">
        <v>32</v>
      </c>
      <c r="O6511">
        <v>665</v>
      </c>
      <c r="P6511" t="s">
        <v>385</v>
      </c>
      <c r="Q6511"/>
      <c r="T6511" t="s">
        <v>386</v>
      </c>
    </row>
    <row r="6512" spans="2:20" hidden="1" x14ac:dyDescent="0.45">
      <c r="B6512" s="29" t="s">
        <v>26</v>
      </c>
      <c r="F6512" t="s">
        <v>1278</v>
      </c>
      <c r="G6512" t="s">
        <v>1279</v>
      </c>
      <c r="H6512" t="s">
        <v>1281</v>
      </c>
      <c r="I6512" t="s">
        <v>275</v>
      </c>
      <c r="J6512" t="s">
        <v>228</v>
      </c>
      <c r="K6512" t="s">
        <v>21</v>
      </c>
      <c r="M6512" t="s">
        <v>228</v>
      </c>
      <c r="N6512" t="s">
        <v>26</v>
      </c>
      <c r="O6512">
        <v>28571</v>
      </c>
      <c r="P6512" t="s">
        <v>385</v>
      </c>
      <c r="Q6512"/>
      <c r="T6512" t="s">
        <v>386</v>
      </c>
    </row>
    <row r="6513" spans="2:20" hidden="1" x14ac:dyDescent="0.45">
      <c r="B6513" s="29" t="s">
        <v>24</v>
      </c>
      <c r="F6513" t="s">
        <v>1278</v>
      </c>
      <c r="G6513" t="s">
        <v>1279</v>
      </c>
      <c r="H6513" t="s">
        <v>1281</v>
      </c>
      <c r="I6513" t="s">
        <v>275</v>
      </c>
      <c r="J6513" t="s">
        <v>228</v>
      </c>
      <c r="K6513" t="s">
        <v>21</v>
      </c>
      <c r="M6513" t="s">
        <v>228</v>
      </c>
      <c r="N6513" t="s">
        <v>261</v>
      </c>
      <c r="O6513">
        <v>6720</v>
      </c>
      <c r="P6513" t="s">
        <v>385</v>
      </c>
      <c r="Q6513"/>
      <c r="T6513" t="s">
        <v>386</v>
      </c>
    </row>
    <row r="6514" spans="2:20" hidden="1" x14ac:dyDescent="0.45">
      <c r="B6514" s="29" t="s">
        <v>34</v>
      </c>
      <c r="F6514" t="s">
        <v>1278</v>
      </c>
      <c r="G6514" t="s">
        <v>1279</v>
      </c>
      <c r="H6514" t="s">
        <v>1281</v>
      </c>
      <c r="I6514" t="s">
        <v>275</v>
      </c>
      <c r="J6514" t="s">
        <v>228</v>
      </c>
      <c r="K6514" t="s">
        <v>21</v>
      </c>
      <c r="M6514" t="s">
        <v>228</v>
      </c>
      <c r="N6514" t="s">
        <v>34</v>
      </c>
      <c r="O6514">
        <v>2990</v>
      </c>
      <c r="P6514" t="s">
        <v>387</v>
      </c>
      <c r="Q6514"/>
      <c r="T6514" t="s">
        <v>386</v>
      </c>
    </row>
    <row r="6515" spans="2:20" hidden="1" x14ac:dyDescent="0.45">
      <c r="D6515" s="29" t="s">
        <v>53</v>
      </c>
      <c r="F6515" t="s">
        <v>1278</v>
      </c>
      <c r="G6515" t="s">
        <v>1279</v>
      </c>
      <c r="H6515" t="s">
        <v>419</v>
      </c>
      <c r="I6515" t="s">
        <v>225</v>
      </c>
      <c r="J6515" t="s">
        <v>405</v>
      </c>
      <c r="K6515" t="s">
        <v>35</v>
      </c>
      <c r="M6515" t="s">
        <v>228</v>
      </c>
      <c r="N6515" t="s">
        <v>400</v>
      </c>
      <c r="O6515">
        <v>8</v>
      </c>
      <c r="P6515" t="s">
        <v>385</v>
      </c>
      <c r="Q6515"/>
      <c r="T6515" t="s">
        <v>386</v>
      </c>
    </row>
    <row r="6516" spans="2:20" hidden="1" x14ac:dyDescent="0.45">
      <c r="B6516" s="29" t="s">
        <v>25</v>
      </c>
      <c r="D6516" s="29" t="s">
        <v>53</v>
      </c>
      <c r="F6516" t="s">
        <v>1278</v>
      </c>
      <c r="G6516" t="s">
        <v>1279</v>
      </c>
      <c r="H6516" t="s">
        <v>419</v>
      </c>
      <c r="I6516" t="s">
        <v>225</v>
      </c>
      <c r="J6516" t="s">
        <v>405</v>
      </c>
      <c r="K6516" t="s">
        <v>35</v>
      </c>
      <c r="M6516" t="s">
        <v>228</v>
      </c>
      <c r="N6516" t="s">
        <v>25</v>
      </c>
      <c r="O6516">
        <v>6019</v>
      </c>
      <c r="P6516" t="s">
        <v>385</v>
      </c>
      <c r="Q6516"/>
      <c r="T6516" t="s">
        <v>386</v>
      </c>
    </row>
    <row r="6517" spans="2:20" hidden="1" x14ac:dyDescent="0.45">
      <c r="F6517" t="s">
        <v>1278</v>
      </c>
      <c r="G6517" t="s">
        <v>1279</v>
      </c>
      <c r="H6517" t="s">
        <v>429</v>
      </c>
      <c r="I6517" t="s">
        <v>225</v>
      </c>
      <c r="J6517" t="s">
        <v>395</v>
      </c>
      <c r="K6517" t="s">
        <v>391</v>
      </c>
      <c r="M6517" t="s">
        <v>228</v>
      </c>
      <c r="N6517" t="s">
        <v>400</v>
      </c>
      <c r="O6517">
        <v>3</v>
      </c>
      <c r="P6517" t="s">
        <v>385</v>
      </c>
      <c r="Q6517"/>
      <c r="T6517" t="s">
        <v>386</v>
      </c>
    </row>
    <row r="6518" spans="2:20" hidden="1" x14ac:dyDescent="0.45">
      <c r="B6518" s="29" t="s">
        <v>27</v>
      </c>
      <c r="F6518" t="s">
        <v>1278</v>
      </c>
      <c r="G6518" t="s">
        <v>1279</v>
      </c>
      <c r="H6518" t="s">
        <v>428</v>
      </c>
      <c r="I6518" t="s">
        <v>225</v>
      </c>
      <c r="J6518" t="s">
        <v>384</v>
      </c>
      <c r="K6518" t="s">
        <v>391</v>
      </c>
      <c r="M6518" t="s">
        <v>228</v>
      </c>
      <c r="N6518" t="s">
        <v>27</v>
      </c>
      <c r="O6518">
        <v>7037</v>
      </c>
      <c r="P6518" t="s">
        <v>385</v>
      </c>
      <c r="Q6518"/>
      <c r="T6518" t="s">
        <v>386</v>
      </c>
    </row>
    <row r="6519" spans="2:20" hidden="1" x14ac:dyDescent="0.45">
      <c r="B6519" s="29" t="s">
        <v>24</v>
      </c>
      <c r="F6519" t="s">
        <v>1278</v>
      </c>
      <c r="G6519" t="s">
        <v>1279</v>
      </c>
      <c r="H6519" t="s">
        <v>428</v>
      </c>
      <c r="I6519" t="s">
        <v>225</v>
      </c>
      <c r="J6519" t="s">
        <v>384</v>
      </c>
      <c r="K6519" t="s">
        <v>391</v>
      </c>
      <c r="M6519" t="s">
        <v>228</v>
      </c>
      <c r="N6519" t="s">
        <v>261</v>
      </c>
      <c r="O6519">
        <v>298703</v>
      </c>
      <c r="P6519" t="s">
        <v>385</v>
      </c>
      <c r="Q6519"/>
      <c r="T6519" t="s">
        <v>386</v>
      </c>
    </row>
    <row r="6520" spans="2:20" hidden="1" x14ac:dyDescent="0.45">
      <c r="F6520" t="s">
        <v>1278</v>
      </c>
      <c r="G6520" t="s">
        <v>1279</v>
      </c>
      <c r="H6520" t="s">
        <v>428</v>
      </c>
      <c r="I6520" t="s">
        <v>225</v>
      </c>
      <c r="J6520" t="s">
        <v>384</v>
      </c>
      <c r="K6520" t="s">
        <v>391</v>
      </c>
      <c r="M6520" t="s">
        <v>228</v>
      </c>
      <c r="N6520" t="s">
        <v>400</v>
      </c>
      <c r="O6520">
        <v>2</v>
      </c>
      <c r="P6520" t="s">
        <v>385</v>
      </c>
      <c r="Q6520"/>
      <c r="T6520" t="s">
        <v>386</v>
      </c>
    </row>
    <row r="6521" spans="2:20" hidden="1" x14ac:dyDescent="0.45">
      <c r="B6521" s="29" t="s">
        <v>25</v>
      </c>
      <c r="F6521" t="s">
        <v>1278</v>
      </c>
      <c r="G6521" t="s">
        <v>1279</v>
      </c>
      <c r="H6521" t="s">
        <v>428</v>
      </c>
      <c r="I6521" t="s">
        <v>225</v>
      </c>
      <c r="J6521" t="s">
        <v>384</v>
      </c>
      <c r="K6521" t="s">
        <v>391</v>
      </c>
      <c r="M6521" t="s">
        <v>228</v>
      </c>
      <c r="N6521" t="s">
        <v>25</v>
      </c>
      <c r="O6521">
        <v>754523</v>
      </c>
      <c r="P6521" t="s">
        <v>385</v>
      </c>
      <c r="Q6521"/>
      <c r="T6521" t="s">
        <v>386</v>
      </c>
    </row>
    <row r="6522" spans="2:20" hidden="1" x14ac:dyDescent="0.45">
      <c r="B6522" s="29" t="s">
        <v>30</v>
      </c>
      <c r="F6522" t="s">
        <v>1278</v>
      </c>
      <c r="G6522" t="s">
        <v>1279</v>
      </c>
      <c r="H6522" t="s">
        <v>429</v>
      </c>
      <c r="I6522" t="s">
        <v>225</v>
      </c>
      <c r="J6522" t="s">
        <v>395</v>
      </c>
      <c r="K6522" t="s">
        <v>391</v>
      </c>
      <c r="M6522" t="s">
        <v>228</v>
      </c>
      <c r="N6522" t="s">
        <v>30</v>
      </c>
      <c r="O6522">
        <v>239</v>
      </c>
      <c r="P6522" t="s">
        <v>385</v>
      </c>
      <c r="Q6522"/>
      <c r="T6522" t="s">
        <v>386</v>
      </c>
    </row>
    <row r="6523" spans="2:20" hidden="1" x14ac:dyDescent="0.45">
      <c r="B6523" s="29" t="s">
        <v>27</v>
      </c>
      <c r="D6523" s="29" t="s">
        <v>53</v>
      </c>
      <c r="F6523" t="s">
        <v>1278</v>
      </c>
      <c r="G6523" t="s">
        <v>1279</v>
      </c>
      <c r="H6523" t="s">
        <v>424</v>
      </c>
      <c r="I6523" t="s">
        <v>225</v>
      </c>
      <c r="J6523" t="s">
        <v>414</v>
      </c>
      <c r="K6523" t="s">
        <v>35</v>
      </c>
      <c r="M6523" t="s">
        <v>228</v>
      </c>
      <c r="N6523" t="s">
        <v>27</v>
      </c>
      <c r="O6523">
        <v>1034</v>
      </c>
      <c r="P6523" t="s">
        <v>385</v>
      </c>
      <c r="Q6523"/>
      <c r="T6523" t="s">
        <v>386</v>
      </c>
    </row>
    <row r="6524" spans="2:20" hidden="1" x14ac:dyDescent="0.45">
      <c r="B6524" s="29" t="s">
        <v>24</v>
      </c>
      <c r="D6524" s="29" t="s">
        <v>53</v>
      </c>
      <c r="F6524" t="s">
        <v>1278</v>
      </c>
      <c r="G6524" t="s">
        <v>1279</v>
      </c>
      <c r="H6524" t="s">
        <v>424</v>
      </c>
      <c r="I6524" t="s">
        <v>225</v>
      </c>
      <c r="J6524" t="s">
        <v>414</v>
      </c>
      <c r="K6524" t="s">
        <v>35</v>
      </c>
      <c r="M6524" t="s">
        <v>228</v>
      </c>
      <c r="N6524" t="s">
        <v>261</v>
      </c>
      <c r="O6524">
        <v>1587</v>
      </c>
      <c r="P6524" t="s">
        <v>385</v>
      </c>
      <c r="Q6524"/>
      <c r="T6524" t="s">
        <v>386</v>
      </c>
    </row>
    <row r="6525" spans="2:20" hidden="1" x14ac:dyDescent="0.45">
      <c r="B6525" s="29" t="s">
        <v>25</v>
      </c>
      <c r="D6525" s="29" t="s">
        <v>53</v>
      </c>
      <c r="F6525" t="s">
        <v>1278</v>
      </c>
      <c r="G6525" t="s">
        <v>1279</v>
      </c>
      <c r="H6525" t="s">
        <v>423</v>
      </c>
      <c r="I6525" t="s">
        <v>225</v>
      </c>
      <c r="J6525" t="s">
        <v>416</v>
      </c>
      <c r="K6525" t="s">
        <v>35</v>
      </c>
      <c r="M6525" t="s">
        <v>228</v>
      </c>
      <c r="N6525" t="s">
        <v>25</v>
      </c>
      <c r="O6525">
        <v>6639</v>
      </c>
      <c r="P6525" t="s">
        <v>385</v>
      </c>
      <c r="Q6525"/>
      <c r="T6525" t="s">
        <v>386</v>
      </c>
    </row>
    <row r="6526" spans="2:20" hidden="1" x14ac:dyDescent="0.45">
      <c r="B6526" s="29" t="s">
        <v>26</v>
      </c>
      <c r="D6526" s="29" t="s">
        <v>53</v>
      </c>
      <c r="F6526" t="s">
        <v>1278</v>
      </c>
      <c r="G6526" t="s">
        <v>1279</v>
      </c>
      <c r="H6526" t="s">
        <v>420</v>
      </c>
      <c r="I6526" t="s">
        <v>225</v>
      </c>
      <c r="J6526" t="s">
        <v>407</v>
      </c>
      <c r="K6526" t="s">
        <v>35</v>
      </c>
      <c r="M6526" t="s">
        <v>228</v>
      </c>
      <c r="N6526" t="s">
        <v>26</v>
      </c>
      <c r="O6526">
        <v>11933</v>
      </c>
      <c r="P6526" t="s">
        <v>385</v>
      </c>
      <c r="Q6526"/>
      <c r="T6526" t="s">
        <v>386</v>
      </c>
    </row>
    <row r="6527" spans="2:20" hidden="1" x14ac:dyDescent="0.45">
      <c r="B6527" s="29" t="s">
        <v>30</v>
      </c>
      <c r="D6527" s="29" t="s">
        <v>53</v>
      </c>
      <c r="F6527" t="s">
        <v>1278</v>
      </c>
      <c r="G6527" t="s">
        <v>1279</v>
      </c>
      <c r="H6527" t="s">
        <v>424</v>
      </c>
      <c r="I6527" t="s">
        <v>225</v>
      </c>
      <c r="J6527" t="s">
        <v>414</v>
      </c>
      <c r="K6527" t="s">
        <v>35</v>
      </c>
      <c r="M6527" t="s">
        <v>228</v>
      </c>
      <c r="N6527" t="s">
        <v>30</v>
      </c>
      <c r="O6527">
        <v>825</v>
      </c>
      <c r="P6527" t="s">
        <v>385</v>
      </c>
      <c r="Q6527"/>
      <c r="T6527" t="s">
        <v>386</v>
      </c>
    </row>
    <row r="6528" spans="2:20" hidden="1" x14ac:dyDescent="0.45">
      <c r="B6528" s="29" t="s">
        <v>27</v>
      </c>
      <c r="D6528" s="29" t="s">
        <v>53</v>
      </c>
      <c r="F6528" t="s">
        <v>1278</v>
      </c>
      <c r="G6528" t="s">
        <v>1279</v>
      </c>
      <c r="H6528" t="s">
        <v>425</v>
      </c>
      <c r="I6528" t="s">
        <v>225</v>
      </c>
      <c r="J6528" t="s">
        <v>418</v>
      </c>
      <c r="K6528" t="s">
        <v>35</v>
      </c>
      <c r="M6528" t="s">
        <v>228</v>
      </c>
      <c r="N6528" t="s">
        <v>27</v>
      </c>
      <c r="O6528">
        <v>950</v>
      </c>
      <c r="P6528" t="s">
        <v>385</v>
      </c>
      <c r="Q6528"/>
      <c r="T6528" t="s">
        <v>386</v>
      </c>
    </row>
    <row r="6529" spans="2:20" hidden="1" x14ac:dyDescent="0.45">
      <c r="B6529" s="29" t="s">
        <v>32</v>
      </c>
      <c r="D6529" s="29" t="s">
        <v>53</v>
      </c>
      <c r="F6529" t="s">
        <v>1278</v>
      </c>
      <c r="G6529" t="s">
        <v>1279</v>
      </c>
      <c r="H6529" t="s">
        <v>425</v>
      </c>
      <c r="I6529" t="s">
        <v>225</v>
      </c>
      <c r="J6529" t="s">
        <v>418</v>
      </c>
      <c r="K6529" t="s">
        <v>35</v>
      </c>
      <c r="M6529" t="s">
        <v>228</v>
      </c>
      <c r="N6529" t="s">
        <v>32</v>
      </c>
      <c r="O6529">
        <v>36</v>
      </c>
      <c r="P6529" t="s">
        <v>385</v>
      </c>
      <c r="Q6529"/>
      <c r="T6529" t="s">
        <v>386</v>
      </c>
    </row>
    <row r="6530" spans="2:20" hidden="1" x14ac:dyDescent="0.45">
      <c r="B6530" s="29" t="s">
        <v>33</v>
      </c>
      <c r="D6530" s="29" t="s">
        <v>53</v>
      </c>
      <c r="F6530" t="s">
        <v>1278</v>
      </c>
      <c r="G6530" t="s">
        <v>1279</v>
      </c>
      <c r="H6530" t="s">
        <v>425</v>
      </c>
      <c r="I6530" t="s">
        <v>225</v>
      </c>
      <c r="J6530" t="s">
        <v>418</v>
      </c>
      <c r="K6530" t="s">
        <v>35</v>
      </c>
      <c r="M6530" t="s">
        <v>228</v>
      </c>
      <c r="N6530" t="s">
        <v>33</v>
      </c>
      <c r="O6530">
        <v>136</v>
      </c>
      <c r="P6530" t="s">
        <v>385</v>
      </c>
      <c r="Q6530"/>
      <c r="T6530" t="s">
        <v>386</v>
      </c>
    </row>
    <row r="6531" spans="2:20" hidden="1" x14ac:dyDescent="0.45">
      <c r="C6531" s="29" t="s">
        <v>60</v>
      </c>
      <c r="F6531" t="s">
        <v>1282</v>
      </c>
      <c r="G6531" t="s">
        <v>1283</v>
      </c>
      <c r="H6531" t="s">
        <v>255</v>
      </c>
      <c r="I6531" t="s">
        <v>225</v>
      </c>
      <c r="J6531" t="s">
        <v>1284</v>
      </c>
      <c r="K6531" t="s">
        <v>1285</v>
      </c>
      <c r="M6531" t="s">
        <v>228</v>
      </c>
      <c r="N6531" t="s">
        <v>265</v>
      </c>
      <c r="O6531">
        <v>30</v>
      </c>
      <c r="P6531" t="s">
        <v>234</v>
      </c>
      <c r="Q6531"/>
      <c r="R6531">
        <v>12</v>
      </c>
      <c r="S6531">
        <v>36</v>
      </c>
      <c r="T6531" t="s">
        <v>377</v>
      </c>
    </row>
    <row r="6532" spans="2:20" hidden="1" x14ac:dyDescent="0.45">
      <c r="C6532" s="29" t="s">
        <v>60</v>
      </c>
      <c r="F6532" t="s">
        <v>1282</v>
      </c>
      <c r="G6532" t="s">
        <v>1283</v>
      </c>
      <c r="H6532" t="s">
        <v>255</v>
      </c>
      <c r="I6532" t="s">
        <v>225</v>
      </c>
      <c r="J6532" t="s">
        <v>1284</v>
      </c>
      <c r="K6532" t="s">
        <v>1285</v>
      </c>
      <c r="M6532" t="s">
        <v>228</v>
      </c>
      <c r="N6532" t="s">
        <v>265</v>
      </c>
      <c r="O6532">
        <v>30</v>
      </c>
      <c r="P6532" t="s">
        <v>234</v>
      </c>
      <c r="Q6532"/>
      <c r="R6532">
        <v>12</v>
      </c>
      <c r="S6532">
        <v>36</v>
      </c>
      <c r="T6532" t="s">
        <v>377</v>
      </c>
    </row>
    <row r="6533" spans="2:20" hidden="1" x14ac:dyDescent="0.45">
      <c r="C6533" s="29" t="s">
        <v>60</v>
      </c>
      <c r="F6533" t="s">
        <v>1282</v>
      </c>
      <c r="G6533" t="s">
        <v>1283</v>
      </c>
      <c r="H6533" t="s">
        <v>255</v>
      </c>
      <c r="I6533" t="s">
        <v>225</v>
      </c>
      <c r="J6533" t="s">
        <v>1284</v>
      </c>
      <c r="K6533" t="s">
        <v>1285</v>
      </c>
      <c r="M6533" t="s">
        <v>228</v>
      </c>
      <c r="N6533" t="s">
        <v>303</v>
      </c>
      <c r="O6533">
        <v>2</v>
      </c>
      <c r="P6533" t="s">
        <v>234</v>
      </c>
      <c r="Q6533"/>
      <c r="R6533">
        <v>1.2</v>
      </c>
      <c r="S6533">
        <v>2.4</v>
      </c>
      <c r="T6533" t="s">
        <v>377</v>
      </c>
    </row>
    <row r="6534" spans="2:20" hidden="1" x14ac:dyDescent="0.45">
      <c r="C6534" s="29" t="s">
        <v>60</v>
      </c>
      <c r="F6534" t="s">
        <v>1282</v>
      </c>
      <c r="G6534" t="s">
        <v>1283</v>
      </c>
      <c r="H6534" t="s">
        <v>255</v>
      </c>
      <c r="I6534" t="s">
        <v>225</v>
      </c>
      <c r="J6534" t="s">
        <v>1284</v>
      </c>
      <c r="K6534" t="s">
        <v>1285</v>
      </c>
      <c r="M6534" t="s">
        <v>228</v>
      </c>
      <c r="N6534" t="s">
        <v>267</v>
      </c>
      <c r="O6534">
        <v>300</v>
      </c>
      <c r="P6534" t="s">
        <v>234</v>
      </c>
      <c r="Q6534"/>
      <c r="R6534">
        <v>120</v>
      </c>
      <c r="S6534">
        <v>360</v>
      </c>
      <c r="T6534" t="s">
        <v>377</v>
      </c>
    </row>
    <row r="6535" spans="2:20" hidden="1" x14ac:dyDescent="0.45">
      <c r="C6535" s="29" t="s">
        <v>60</v>
      </c>
      <c r="F6535" t="s">
        <v>1282</v>
      </c>
      <c r="G6535" t="s">
        <v>1283</v>
      </c>
      <c r="H6535" t="s">
        <v>255</v>
      </c>
      <c r="I6535" t="s">
        <v>225</v>
      </c>
      <c r="J6535" t="s">
        <v>1284</v>
      </c>
      <c r="K6535" t="s">
        <v>1285</v>
      </c>
      <c r="M6535" t="s">
        <v>228</v>
      </c>
      <c r="N6535" t="s">
        <v>264</v>
      </c>
      <c r="O6535">
        <v>270</v>
      </c>
      <c r="P6535" t="s">
        <v>234</v>
      </c>
      <c r="Q6535"/>
      <c r="R6535">
        <v>150</v>
      </c>
      <c r="S6535">
        <v>324</v>
      </c>
      <c r="T6535" t="s">
        <v>377</v>
      </c>
    </row>
    <row r="6536" spans="2:20" hidden="1" x14ac:dyDescent="0.45">
      <c r="C6536" s="29" t="s">
        <v>60</v>
      </c>
      <c r="F6536" t="s">
        <v>1282</v>
      </c>
      <c r="G6536" t="s">
        <v>1283</v>
      </c>
      <c r="H6536" t="s">
        <v>255</v>
      </c>
      <c r="I6536" t="s">
        <v>225</v>
      </c>
      <c r="J6536" t="s">
        <v>1284</v>
      </c>
      <c r="K6536" t="s">
        <v>1285</v>
      </c>
      <c r="M6536" t="s">
        <v>228</v>
      </c>
      <c r="N6536" t="s">
        <v>249</v>
      </c>
      <c r="O6536">
        <v>250</v>
      </c>
      <c r="P6536" t="s">
        <v>234</v>
      </c>
      <c r="Q6536"/>
      <c r="R6536">
        <v>150</v>
      </c>
      <c r="S6536">
        <v>480</v>
      </c>
      <c r="T6536" t="s">
        <v>377</v>
      </c>
    </row>
    <row r="6537" spans="2:20" hidden="1" x14ac:dyDescent="0.45">
      <c r="B6537" s="29" t="s">
        <v>30</v>
      </c>
      <c r="C6537" s="29" t="s">
        <v>60</v>
      </c>
      <c r="F6537" t="s">
        <v>1282</v>
      </c>
      <c r="G6537" t="s">
        <v>1283</v>
      </c>
      <c r="H6537" t="s">
        <v>255</v>
      </c>
      <c r="I6537" t="s">
        <v>225</v>
      </c>
      <c r="J6537" t="s">
        <v>1284</v>
      </c>
      <c r="K6537" t="s">
        <v>1285</v>
      </c>
      <c r="M6537" t="s">
        <v>228</v>
      </c>
      <c r="N6537" t="s">
        <v>30</v>
      </c>
      <c r="O6537">
        <v>6.4</v>
      </c>
      <c r="P6537" t="s">
        <v>229</v>
      </c>
      <c r="Q6537"/>
      <c r="R6537">
        <v>2</v>
      </c>
      <c r="S6537">
        <v>26</v>
      </c>
      <c r="T6537" t="s">
        <v>1236</v>
      </c>
    </row>
    <row r="6538" spans="2:20" hidden="1" x14ac:dyDescent="0.45">
      <c r="C6538" s="29" t="s">
        <v>60</v>
      </c>
      <c r="D6538" s="29" t="s">
        <v>46</v>
      </c>
      <c r="F6538" t="s">
        <v>1282</v>
      </c>
      <c r="G6538" t="s">
        <v>1283</v>
      </c>
      <c r="H6538" t="s">
        <v>268</v>
      </c>
      <c r="I6538" t="s">
        <v>225</v>
      </c>
      <c r="J6538" t="s">
        <v>1284</v>
      </c>
      <c r="K6538" t="s">
        <v>18</v>
      </c>
      <c r="M6538" t="s">
        <v>228</v>
      </c>
      <c r="N6538" t="s">
        <v>267</v>
      </c>
      <c r="O6538">
        <v>1.5E-3</v>
      </c>
      <c r="P6538" t="s">
        <v>234</v>
      </c>
      <c r="Q6538"/>
      <c r="R6538">
        <v>1.8E-3</v>
      </c>
      <c r="S6538">
        <v>3.0000000000000001E-3</v>
      </c>
      <c r="T6538" t="s">
        <v>1257</v>
      </c>
    </row>
    <row r="6539" spans="2:20" hidden="1" x14ac:dyDescent="0.45">
      <c r="B6539" s="29" t="s">
        <v>26</v>
      </c>
      <c r="C6539" s="29" t="s">
        <v>60</v>
      </c>
      <c r="F6539" t="s">
        <v>1282</v>
      </c>
      <c r="G6539" t="s">
        <v>1283</v>
      </c>
      <c r="H6539" t="s">
        <v>255</v>
      </c>
      <c r="I6539" t="s">
        <v>225</v>
      </c>
      <c r="J6539" t="s">
        <v>1284</v>
      </c>
      <c r="K6539" t="s">
        <v>1285</v>
      </c>
      <c r="M6539" t="s">
        <v>228</v>
      </c>
      <c r="N6539" t="s">
        <v>26</v>
      </c>
      <c r="O6539">
        <v>158</v>
      </c>
      <c r="P6539" t="s">
        <v>237</v>
      </c>
      <c r="Q6539">
        <f>O6539/'Building Calcs'!$B$2</f>
        <v>1.6669882471396E-4</v>
      </c>
      <c r="R6539">
        <v>80</v>
      </c>
      <c r="S6539">
        <v>300</v>
      </c>
      <c r="T6539" t="s">
        <v>1254</v>
      </c>
    </row>
    <row r="6540" spans="2:20" hidden="1" x14ac:dyDescent="0.45">
      <c r="B6540" s="29" t="s">
        <v>43</v>
      </c>
      <c r="C6540" s="29" t="s">
        <v>60</v>
      </c>
      <c r="F6540" t="s">
        <v>1282</v>
      </c>
      <c r="G6540" t="s">
        <v>1283</v>
      </c>
      <c r="H6540" t="s">
        <v>255</v>
      </c>
      <c r="I6540" t="s">
        <v>225</v>
      </c>
      <c r="J6540" t="s">
        <v>1284</v>
      </c>
      <c r="K6540" t="s">
        <v>1285</v>
      </c>
      <c r="M6540" t="s">
        <v>228</v>
      </c>
      <c r="N6540" t="s">
        <v>28</v>
      </c>
      <c r="O6540">
        <v>201</v>
      </c>
      <c r="P6540" t="s">
        <v>237</v>
      </c>
      <c r="Q6540">
        <f>O6540/'Building Calcs'!$B$2</f>
        <v>2.1206622637662002E-4</v>
      </c>
      <c r="R6540">
        <v>100</v>
      </c>
      <c r="S6540">
        <v>300</v>
      </c>
      <c r="T6540" t="s">
        <v>1286</v>
      </c>
    </row>
    <row r="6541" spans="2:20" hidden="1" x14ac:dyDescent="0.45">
      <c r="B6541" s="29" t="s">
        <v>29</v>
      </c>
      <c r="C6541" s="29" t="s">
        <v>60</v>
      </c>
      <c r="F6541" t="s">
        <v>1282</v>
      </c>
      <c r="G6541" t="s">
        <v>1283</v>
      </c>
      <c r="H6541" t="s">
        <v>255</v>
      </c>
      <c r="I6541" t="s">
        <v>225</v>
      </c>
      <c r="J6541" t="s">
        <v>1284</v>
      </c>
      <c r="K6541" t="s">
        <v>1285</v>
      </c>
      <c r="M6541" t="s">
        <v>228</v>
      </c>
      <c r="N6541" t="s">
        <v>29</v>
      </c>
      <c r="O6541">
        <v>900</v>
      </c>
      <c r="P6541" t="s">
        <v>237</v>
      </c>
      <c r="Q6541">
        <f>O6541/'Building Calcs'!$B$2</f>
        <v>9.4955026735800007E-4</v>
      </c>
      <c r="R6541">
        <v>540</v>
      </c>
      <c r="S6541">
        <v>1000</v>
      </c>
      <c r="T6541" t="s">
        <v>377</v>
      </c>
    </row>
    <row r="6542" spans="2:20" hidden="1" x14ac:dyDescent="0.45">
      <c r="C6542" s="29" t="s">
        <v>60</v>
      </c>
      <c r="D6542" s="29" t="s">
        <v>46</v>
      </c>
      <c r="F6542" t="s">
        <v>1282</v>
      </c>
      <c r="G6542" t="s">
        <v>1283</v>
      </c>
      <c r="H6542" t="s">
        <v>268</v>
      </c>
      <c r="I6542" t="s">
        <v>225</v>
      </c>
      <c r="J6542" t="s">
        <v>1284</v>
      </c>
      <c r="K6542" t="s">
        <v>18</v>
      </c>
      <c r="M6542" t="s">
        <v>228</v>
      </c>
      <c r="N6542" t="s">
        <v>253</v>
      </c>
      <c r="O6542">
        <v>2.5000000000000001E-4</v>
      </c>
      <c r="P6542" t="s">
        <v>234</v>
      </c>
      <c r="Q6542"/>
      <c r="R6542">
        <v>1.2999999999999999E-4</v>
      </c>
      <c r="S6542">
        <v>5.0000000000000001E-4</v>
      </c>
      <c r="T6542" t="s">
        <v>1257</v>
      </c>
    </row>
    <row r="6543" spans="2:20" hidden="1" x14ac:dyDescent="0.45">
      <c r="B6543" s="29" t="s">
        <v>30</v>
      </c>
      <c r="C6543" s="29" t="s">
        <v>60</v>
      </c>
      <c r="D6543" s="29" t="s">
        <v>46</v>
      </c>
      <c r="F6543" t="s">
        <v>1282</v>
      </c>
      <c r="G6543" t="s">
        <v>1283</v>
      </c>
      <c r="H6543" t="s">
        <v>268</v>
      </c>
      <c r="I6543" t="s">
        <v>225</v>
      </c>
      <c r="J6543" t="s">
        <v>1284</v>
      </c>
      <c r="K6543" t="s">
        <v>18</v>
      </c>
      <c r="M6543" t="s">
        <v>228</v>
      </c>
      <c r="N6543" t="s">
        <v>30</v>
      </c>
      <c r="O6543">
        <v>5.4</v>
      </c>
      <c r="P6543" t="s">
        <v>229</v>
      </c>
      <c r="Q6543"/>
      <c r="R6543">
        <v>2.7</v>
      </c>
      <c r="S6543">
        <v>11</v>
      </c>
      <c r="T6543" t="s">
        <v>1256</v>
      </c>
    </row>
    <row r="6544" spans="2:20" hidden="1" x14ac:dyDescent="0.45">
      <c r="C6544" s="29" t="s">
        <v>60</v>
      </c>
      <c r="D6544" s="29" t="s">
        <v>46</v>
      </c>
      <c r="F6544" t="s">
        <v>1282</v>
      </c>
      <c r="G6544" t="s">
        <v>1283</v>
      </c>
      <c r="H6544" t="s">
        <v>268</v>
      </c>
      <c r="I6544" t="s">
        <v>225</v>
      </c>
      <c r="J6544" t="s">
        <v>1284</v>
      </c>
      <c r="K6544" t="s">
        <v>18</v>
      </c>
      <c r="M6544" t="s">
        <v>228</v>
      </c>
      <c r="N6544" t="s">
        <v>236</v>
      </c>
      <c r="O6544">
        <v>0.2</v>
      </c>
      <c r="P6544" t="s">
        <v>237</v>
      </c>
      <c r="Q6544"/>
      <c r="R6544">
        <v>0.12</v>
      </c>
      <c r="S6544">
        <v>0.28000000000000003</v>
      </c>
      <c r="T6544" t="s">
        <v>1246</v>
      </c>
    </row>
    <row r="6545" spans="1:20" hidden="1" x14ac:dyDescent="0.45">
      <c r="C6545" s="29" t="s">
        <v>60</v>
      </c>
      <c r="D6545" s="29" t="s">
        <v>46</v>
      </c>
      <c r="F6545" t="s">
        <v>1282</v>
      </c>
      <c r="G6545" t="s">
        <v>1283</v>
      </c>
      <c r="H6545" t="s">
        <v>268</v>
      </c>
      <c r="I6545" t="s">
        <v>225</v>
      </c>
      <c r="J6545" t="s">
        <v>1284</v>
      </c>
      <c r="K6545" t="s">
        <v>18</v>
      </c>
      <c r="M6545" t="s">
        <v>228</v>
      </c>
      <c r="N6545" t="s">
        <v>240</v>
      </c>
      <c r="O6545">
        <v>1.5E-3</v>
      </c>
      <c r="P6545" t="s">
        <v>234</v>
      </c>
      <c r="Q6545"/>
      <c r="R6545">
        <v>7.5000000000000002E-4</v>
      </c>
      <c r="S6545">
        <v>3.0000000000000001E-3</v>
      </c>
      <c r="T6545" t="s">
        <v>1257</v>
      </c>
    </row>
    <row r="6546" spans="1:20" hidden="1" x14ac:dyDescent="0.45">
      <c r="C6546" s="29" t="s">
        <v>60</v>
      </c>
      <c r="D6546" s="29" t="s">
        <v>46</v>
      </c>
      <c r="F6546" t="s">
        <v>1282</v>
      </c>
      <c r="G6546" t="s">
        <v>1283</v>
      </c>
      <c r="H6546" t="s">
        <v>268</v>
      </c>
      <c r="I6546" t="s">
        <v>225</v>
      </c>
      <c r="J6546" t="s">
        <v>1284</v>
      </c>
      <c r="K6546" t="s">
        <v>18</v>
      </c>
      <c r="M6546" t="s">
        <v>228</v>
      </c>
      <c r="N6546" t="s">
        <v>262</v>
      </c>
      <c r="O6546">
        <v>0.1</v>
      </c>
      <c r="P6546" t="s">
        <v>234</v>
      </c>
      <c r="Q6546"/>
      <c r="R6546">
        <v>1.2999999999999999E-3</v>
      </c>
      <c r="S6546">
        <v>0.68</v>
      </c>
      <c r="T6546" t="s">
        <v>1241</v>
      </c>
    </row>
    <row r="6547" spans="1:20" hidden="1" x14ac:dyDescent="0.45">
      <c r="B6547" s="29" t="s">
        <v>29</v>
      </c>
      <c r="C6547" s="29" t="s">
        <v>60</v>
      </c>
      <c r="D6547" s="29" t="s">
        <v>51</v>
      </c>
      <c r="F6547" t="s">
        <v>1282</v>
      </c>
      <c r="G6547" t="s">
        <v>1283</v>
      </c>
      <c r="H6547" t="s">
        <v>1287</v>
      </c>
      <c r="I6547" t="s">
        <v>225</v>
      </c>
      <c r="J6547" t="s">
        <v>1288</v>
      </c>
      <c r="K6547" t="s">
        <v>1289</v>
      </c>
      <c r="M6547" t="s">
        <v>228</v>
      </c>
      <c r="N6547" t="s">
        <v>29</v>
      </c>
      <c r="O6547">
        <v>11</v>
      </c>
      <c r="P6547" t="s">
        <v>237</v>
      </c>
      <c r="Q6547">
        <f>O6547/'Building Calcs'!$B$2</f>
        <v>1.160561437882E-5</v>
      </c>
      <c r="R6547">
        <v>8</v>
      </c>
      <c r="S6547">
        <v>40</v>
      </c>
      <c r="T6547" t="s">
        <v>1233</v>
      </c>
    </row>
    <row r="6548" spans="1:20" hidden="1" x14ac:dyDescent="0.45">
      <c r="C6548" s="29" t="s">
        <v>60</v>
      </c>
      <c r="F6548" t="s">
        <v>1282</v>
      </c>
      <c r="G6548" t="s">
        <v>1283</v>
      </c>
      <c r="H6548" t="s">
        <v>255</v>
      </c>
      <c r="I6548" t="s">
        <v>225</v>
      </c>
      <c r="J6548" t="s">
        <v>1284</v>
      </c>
      <c r="K6548" t="s">
        <v>1285</v>
      </c>
      <c r="M6548" t="s">
        <v>228</v>
      </c>
      <c r="N6548" t="s">
        <v>259</v>
      </c>
      <c r="O6548">
        <v>0.62</v>
      </c>
      <c r="P6548" t="s">
        <v>257</v>
      </c>
      <c r="Q6548"/>
      <c r="R6548">
        <v>0.31</v>
      </c>
      <c r="S6548">
        <v>1.2</v>
      </c>
      <c r="T6548" t="s">
        <v>377</v>
      </c>
    </row>
    <row r="6549" spans="1:20" hidden="1" x14ac:dyDescent="0.45">
      <c r="C6549" s="29" t="s">
        <v>60</v>
      </c>
      <c r="D6549" s="29" t="s">
        <v>51</v>
      </c>
      <c r="F6549" t="s">
        <v>1282</v>
      </c>
      <c r="G6549" t="s">
        <v>1283</v>
      </c>
      <c r="H6549" t="s">
        <v>1287</v>
      </c>
      <c r="I6549" t="s">
        <v>225</v>
      </c>
      <c r="J6549" t="s">
        <v>1288</v>
      </c>
      <c r="K6549" t="s">
        <v>1289</v>
      </c>
      <c r="M6549" t="s">
        <v>228</v>
      </c>
      <c r="N6549" t="s">
        <v>246</v>
      </c>
      <c r="O6549">
        <v>800</v>
      </c>
      <c r="P6549" t="s">
        <v>247</v>
      </c>
      <c r="Q6549"/>
      <c r="R6549">
        <v>20</v>
      </c>
      <c r="S6549">
        <v>5000</v>
      </c>
      <c r="T6549" t="s">
        <v>1298</v>
      </c>
    </row>
    <row r="6550" spans="1:20" hidden="1" x14ac:dyDescent="0.45">
      <c r="C6550" s="29" t="s">
        <v>60</v>
      </c>
      <c r="D6550" s="29" t="s">
        <v>51</v>
      </c>
      <c r="F6550" t="s">
        <v>1282</v>
      </c>
      <c r="G6550" t="s">
        <v>1283</v>
      </c>
      <c r="H6550" t="s">
        <v>1287</v>
      </c>
      <c r="I6550" t="s">
        <v>225</v>
      </c>
      <c r="J6550" t="s">
        <v>1288</v>
      </c>
      <c r="K6550" t="s">
        <v>1289</v>
      </c>
      <c r="M6550" t="s">
        <v>228</v>
      </c>
      <c r="N6550" t="s">
        <v>279</v>
      </c>
      <c r="O6550">
        <v>2</v>
      </c>
      <c r="P6550" t="s">
        <v>234</v>
      </c>
      <c r="Q6550"/>
      <c r="R6550">
        <v>0.5</v>
      </c>
      <c r="S6550">
        <v>16</v>
      </c>
      <c r="T6550" t="s">
        <v>1228</v>
      </c>
    </row>
    <row r="6551" spans="1:20" hidden="1" x14ac:dyDescent="0.45">
      <c r="C6551" s="29" t="s">
        <v>60</v>
      </c>
      <c r="D6551" s="29" t="s">
        <v>51</v>
      </c>
      <c r="F6551" t="s">
        <v>1282</v>
      </c>
      <c r="G6551" t="s">
        <v>1283</v>
      </c>
      <c r="H6551" t="s">
        <v>1287</v>
      </c>
      <c r="I6551" t="s">
        <v>225</v>
      </c>
      <c r="J6551" t="s">
        <v>1288</v>
      </c>
      <c r="K6551" t="s">
        <v>1289</v>
      </c>
      <c r="M6551" t="s">
        <v>228</v>
      </c>
      <c r="N6551" t="s">
        <v>265</v>
      </c>
      <c r="O6551">
        <v>6</v>
      </c>
      <c r="P6551" t="s">
        <v>234</v>
      </c>
      <c r="Q6551"/>
      <c r="R6551">
        <v>4</v>
      </c>
      <c r="S6551">
        <v>89</v>
      </c>
      <c r="T6551" t="s">
        <v>1220</v>
      </c>
    </row>
    <row r="6552" spans="1:20" hidden="1" x14ac:dyDescent="0.45">
      <c r="C6552" s="29" t="s">
        <v>60</v>
      </c>
      <c r="D6552" s="29" t="s">
        <v>46</v>
      </c>
      <c r="F6552" t="s">
        <v>1282</v>
      </c>
      <c r="G6552" t="s">
        <v>1283</v>
      </c>
      <c r="H6552" t="s">
        <v>306</v>
      </c>
      <c r="I6552" t="s">
        <v>225</v>
      </c>
      <c r="J6552" t="s">
        <v>1291</v>
      </c>
      <c r="K6552" t="s">
        <v>18</v>
      </c>
      <c r="M6552" t="s">
        <v>228</v>
      </c>
      <c r="N6552" t="s">
        <v>272</v>
      </c>
      <c r="O6552">
        <v>0.84</v>
      </c>
      <c r="P6552" t="s">
        <v>257</v>
      </c>
      <c r="Q6552"/>
      <c r="R6552">
        <v>0.28000000000000003</v>
      </c>
      <c r="S6552">
        <v>0.84</v>
      </c>
      <c r="T6552" t="s">
        <v>1254</v>
      </c>
    </row>
    <row r="6553" spans="1:20" hidden="1" x14ac:dyDescent="0.45">
      <c r="A6553" s="29" t="s">
        <v>3065</v>
      </c>
      <c r="B6553" s="29" t="s">
        <v>27</v>
      </c>
      <c r="C6553" s="29" t="s">
        <v>60</v>
      </c>
      <c r="D6553" s="29" t="s">
        <v>46</v>
      </c>
      <c r="F6553" t="s">
        <v>1282</v>
      </c>
      <c r="G6553" t="s">
        <v>1283</v>
      </c>
      <c r="H6553" t="s">
        <v>306</v>
      </c>
      <c r="I6553" t="s">
        <v>225</v>
      </c>
      <c r="J6553" t="s">
        <v>1291</v>
      </c>
      <c r="K6553" t="s">
        <v>18</v>
      </c>
      <c r="M6553" t="s">
        <v>228</v>
      </c>
      <c r="N6553" t="s">
        <v>27</v>
      </c>
      <c r="O6553">
        <v>2.2000000000000002</v>
      </c>
      <c r="P6553" t="s">
        <v>237</v>
      </c>
      <c r="Q6553">
        <f>O6553/'Building Calcs'!$B$2</f>
        <v>2.3211228757640002E-6</v>
      </c>
      <c r="R6553">
        <v>1.3</v>
      </c>
      <c r="S6553">
        <v>3.1</v>
      </c>
      <c r="T6553" t="s">
        <v>1260</v>
      </c>
    </row>
    <row r="6554" spans="1:20" hidden="1" x14ac:dyDescent="0.45">
      <c r="C6554" s="29" t="s">
        <v>60</v>
      </c>
      <c r="F6554" t="s">
        <v>1282</v>
      </c>
      <c r="G6554" t="s">
        <v>1283</v>
      </c>
      <c r="H6554" t="s">
        <v>299</v>
      </c>
      <c r="I6554" t="s">
        <v>225</v>
      </c>
      <c r="J6554" t="s">
        <v>1293</v>
      </c>
      <c r="K6554" t="s">
        <v>1285</v>
      </c>
      <c r="M6554" t="s">
        <v>228</v>
      </c>
      <c r="N6554" t="s">
        <v>233</v>
      </c>
      <c r="O6554">
        <v>1.5</v>
      </c>
      <c r="P6554" t="s">
        <v>234</v>
      </c>
      <c r="Q6554"/>
      <c r="R6554">
        <v>0.9</v>
      </c>
      <c r="S6554">
        <v>2.1</v>
      </c>
      <c r="T6554" t="s">
        <v>377</v>
      </c>
    </row>
    <row r="6555" spans="1:20" hidden="1" x14ac:dyDescent="0.45">
      <c r="C6555" s="29" t="s">
        <v>60</v>
      </c>
      <c r="F6555" t="s">
        <v>1282</v>
      </c>
      <c r="G6555" t="s">
        <v>1283</v>
      </c>
      <c r="H6555" t="s">
        <v>299</v>
      </c>
      <c r="I6555" t="s">
        <v>225</v>
      </c>
      <c r="J6555" t="s">
        <v>1293</v>
      </c>
      <c r="K6555" t="s">
        <v>1285</v>
      </c>
      <c r="M6555" t="s">
        <v>228</v>
      </c>
      <c r="N6555" t="s">
        <v>279</v>
      </c>
      <c r="O6555">
        <v>10</v>
      </c>
      <c r="P6555" t="s">
        <v>234</v>
      </c>
      <c r="Q6555"/>
      <c r="R6555">
        <v>6</v>
      </c>
      <c r="S6555">
        <v>14</v>
      </c>
      <c r="T6555" t="s">
        <v>377</v>
      </c>
    </row>
    <row r="6556" spans="1:20" hidden="1" x14ac:dyDescent="0.45">
      <c r="C6556" s="29" t="s">
        <v>60</v>
      </c>
      <c r="F6556" t="s">
        <v>1282</v>
      </c>
      <c r="G6556" t="s">
        <v>1283</v>
      </c>
      <c r="H6556" t="s">
        <v>299</v>
      </c>
      <c r="I6556" t="s">
        <v>225</v>
      </c>
      <c r="J6556" t="s">
        <v>1293</v>
      </c>
      <c r="K6556" t="s">
        <v>1285</v>
      </c>
      <c r="M6556" t="s">
        <v>228</v>
      </c>
      <c r="N6556" t="s">
        <v>264</v>
      </c>
      <c r="O6556">
        <v>100</v>
      </c>
      <c r="P6556" t="s">
        <v>234</v>
      </c>
      <c r="Q6556"/>
      <c r="R6556">
        <v>60</v>
      </c>
      <c r="S6556">
        <v>140</v>
      </c>
      <c r="T6556" t="s">
        <v>377</v>
      </c>
    </row>
    <row r="6557" spans="1:20" hidden="1" x14ac:dyDescent="0.45">
      <c r="C6557" s="29" t="s">
        <v>60</v>
      </c>
      <c r="F6557" t="s">
        <v>1282</v>
      </c>
      <c r="G6557" t="s">
        <v>1283</v>
      </c>
      <c r="H6557" t="s">
        <v>304</v>
      </c>
      <c r="I6557" t="s">
        <v>225</v>
      </c>
      <c r="J6557" t="s">
        <v>1297</v>
      </c>
      <c r="K6557" t="s">
        <v>1285</v>
      </c>
      <c r="M6557" t="s">
        <v>228</v>
      </c>
      <c r="N6557" t="s">
        <v>236</v>
      </c>
      <c r="O6557">
        <v>500</v>
      </c>
      <c r="P6557" t="s">
        <v>237</v>
      </c>
      <c r="Q6557"/>
      <c r="R6557">
        <v>240</v>
      </c>
      <c r="S6557">
        <v>600</v>
      </c>
      <c r="T6557" t="s">
        <v>377</v>
      </c>
    </row>
    <row r="6558" spans="1:20" hidden="1" x14ac:dyDescent="0.45">
      <c r="B6558" s="29" t="s">
        <v>43</v>
      </c>
      <c r="C6558" s="29" t="s">
        <v>60</v>
      </c>
      <c r="F6558" t="s">
        <v>1282</v>
      </c>
      <c r="G6558" t="s">
        <v>1283</v>
      </c>
      <c r="H6558" t="s">
        <v>304</v>
      </c>
      <c r="I6558" t="s">
        <v>225</v>
      </c>
      <c r="J6558" t="s">
        <v>1297</v>
      </c>
      <c r="K6558" t="s">
        <v>1285</v>
      </c>
      <c r="M6558" t="s">
        <v>228</v>
      </c>
      <c r="N6558" t="s">
        <v>28</v>
      </c>
      <c r="O6558">
        <v>450</v>
      </c>
      <c r="P6558" t="s">
        <v>237</v>
      </c>
      <c r="Q6558">
        <f>O6558/'Building Calcs'!$B$2</f>
        <v>4.7477513367900003E-4</v>
      </c>
      <c r="R6558">
        <v>216</v>
      </c>
      <c r="S6558">
        <v>480</v>
      </c>
      <c r="T6558" t="s">
        <v>377</v>
      </c>
    </row>
    <row r="6559" spans="1:20" hidden="1" x14ac:dyDescent="0.45">
      <c r="C6559" s="29" t="s">
        <v>60</v>
      </c>
      <c r="F6559" t="s">
        <v>1282</v>
      </c>
      <c r="G6559" t="s">
        <v>1283</v>
      </c>
      <c r="H6559" t="s">
        <v>304</v>
      </c>
      <c r="I6559" t="s">
        <v>225</v>
      </c>
      <c r="J6559" t="s">
        <v>1297</v>
      </c>
      <c r="K6559" t="s">
        <v>1285</v>
      </c>
      <c r="M6559" t="s">
        <v>228</v>
      </c>
      <c r="N6559" t="s">
        <v>262</v>
      </c>
      <c r="O6559">
        <v>5</v>
      </c>
      <c r="P6559" t="s">
        <v>234</v>
      </c>
      <c r="Q6559"/>
      <c r="R6559">
        <v>3</v>
      </c>
      <c r="S6559">
        <v>7.2</v>
      </c>
      <c r="T6559" t="s">
        <v>377</v>
      </c>
    </row>
    <row r="6560" spans="1:20" hidden="1" x14ac:dyDescent="0.45">
      <c r="C6560" s="29" t="s">
        <v>60</v>
      </c>
      <c r="F6560" t="s">
        <v>1282</v>
      </c>
      <c r="G6560" t="s">
        <v>1283</v>
      </c>
      <c r="H6560" t="s">
        <v>304</v>
      </c>
      <c r="I6560" t="s">
        <v>225</v>
      </c>
      <c r="J6560" t="s">
        <v>1297</v>
      </c>
      <c r="K6560" t="s">
        <v>1285</v>
      </c>
      <c r="M6560" t="s">
        <v>228</v>
      </c>
      <c r="N6560" t="s">
        <v>242</v>
      </c>
      <c r="O6560">
        <v>10</v>
      </c>
      <c r="P6560" t="s">
        <v>234</v>
      </c>
      <c r="Q6560"/>
      <c r="R6560">
        <v>6</v>
      </c>
      <c r="S6560">
        <v>18</v>
      </c>
      <c r="T6560" t="s">
        <v>377</v>
      </c>
    </row>
    <row r="6561" spans="2:20" hidden="1" x14ac:dyDescent="0.45">
      <c r="C6561" s="29" t="s">
        <v>60</v>
      </c>
      <c r="F6561" t="s">
        <v>1282</v>
      </c>
      <c r="G6561" t="s">
        <v>1283</v>
      </c>
      <c r="H6561" t="s">
        <v>304</v>
      </c>
      <c r="I6561" t="s">
        <v>225</v>
      </c>
      <c r="J6561" t="s">
        <v>1297</v>
      </c>
      <c r="K6561" t="s">
        <v>1285</v>
      </c>
      <c r="M6561" t="s">
        <v>228</v>
      </c>
      <c r="N6561" t="s">
        <v>253</v>
      </c>
      <c r="O6561">
        <v>1</v>
      </c>
      <c r="P6561" t="s">
        <v>234</v>
      </c>
      <c r="Q6561"/>
      <c r="R6561">
        <v>0.6</v>
      </c>
      <c r="S6561">
        <v>3.6</v>
      </c>
      <c r="T6561" t="s">
        <v>377</v>
      </c>
    </row>
    <row r="6562" spans="2:20" hidden="1" x14ac:dyDescent="0.45">
      <c r="B6562" s="29" t="s">
        <v>24</v>
      </c>
      <c r="C6562" s="29" t="s">
        <v>60</v>
      </c>
      <c r="D6562" s="29" t="s">
        <v>51</v>
      </c>
      <c r="F6562" t="s">
        <v>1282</v>
      </c>
      <c r="G6562" t="s">
        <v>1283</v>
      </c>
      <c r="H6562" t="s">
        <v>1295</v>
      </c>
      <c r="I6562" t="s">
        <v>225</v>
      </c>
      <c r="J6562" t="s">
        <v>1296</v>
      </c>
      <c r="K6562" t="s">
        <v>1219</v>
      </c>
      <c r="M6562" t="s">
        <v>228</v>
      </c>
      <c r="N6562" t="s">
        <v>261</v>
      </c>
      <c r="O6562">
        <v>600</v>
      </c>
      <c r="P6562" t="s">
        <v>237</v>
      </c>
      <c r="Q6562">
        <f>O6562/'Building Calcs'!$B$2</f>
        <v>6.3303351157200001E-4</v>
      </c>
      <c r="R6562">
        <v>20</v>
      </c>
      <c r="S6562">
        <v>3000</v>
      </c>
      <c r="T6562" t="s">
        <v>2523</v>
      </c>
    </row>
    <row r="6563" spans="2:20" hidden="1" x14ac:dyDescent="0.45">
      <c r="C6563" s="29" t="s">
        <v>60</v>
      </c>
      <c r="D6563" s="29" t="s">
        <v>51</v>
      </c>
      <c r="F6563" t="s">
        <v>1282</v>
      </c>
      <c r="G6563" t="s">
        <v>1283</v>
      </c>
      <c r="H6563" t="s">
        <v>1295</v>
      </c>
      <c r="I6563" t="s">
        <v>225</v>
      </c>
      <c r="J6563" t="s">
        <v>1296</v>
      </c>
      <c r="K6563" t="s">
        <v>1219</v>
      </c>
      <c r="M6563" t="s">
        <v>228</v>
      </c>
      <c r="N6563" t="s">
        <v>400</v>
      </c>
      <c r="O6563">
        <v>74</v>
      </c>
      <c r="P6563" t="s">
        <v>237</v>
      </c>
      <c r="Q6563"/>
      <c r="R6563">
        <v>37</v>
      </c>
      <c r="S6563">
        <v>148</v>
      </c>
      <c r="T6563" t="s">
        <v>1259</v>
      </c>
    </row>
    <row r="6564" spans="2:20" hidden="1" x14ac:dyDescent="0.45">
      <c r="B6564" s="29" t="s">
        <v>30</v>
      </c>
      <c r="C6564" s="29" t="s">
        <v>60</v>
      </c>
      <c r="F6564" t="s">
        <v>1282</v>
      </c>
      <c r="G6564" t="s">
        <v>1283</v>
      </c>
      <c r="H6564" t="s">
        <v>304</v>
      </c>
      <c r="I6564" t="s">
        <v>225</v>
      </c>
      <c r="J6564" t="s">
        <v>1297</v>
      </c>
      <c r="K6564" t="s">
        <v>1285</v>
      </c>
      <c r="M6564" t="s">
        <v>228</v>
      </c>
      <c r="N6564" t="s">
        <v>30</v>
      </c>
      <c r="O6564">
        <v>6.4</v>
      </c>
      <c r="P6564" t="s">
        <v>229</v>
      </c>
      <c r="Q6564"/>
      <c r="R6564">
        <v>2</v>
      </c>
      <c r="S6564">
        <v>26</v>
      </c>
      <c r="T6564" t="s">
        <v>1236</v>
      </c>
    </row>
    <row r="6565" spans="2:20" hidden="1" x14ac:dyDescent="0.45">
      <c r="B6565" s="29" t="s">
        <v>43</v>
      </c>
      <c r="C6565" s="29" t="s">
        <v>60</v>
      </c>
      <c r="D6565" s="29" t="s">
        <v>51</v>
      </c>
      <c r="F6565" t="s">
        <v>1282</v>
      </c>
      <c r="G6565" t="s">
        <v>1283</v>
      </c>
      <c r="H6565" t="s">
        <v>1295</v>
      </c>
      <c r="I6565" t="s">
        <v>225</v>
      </c>
      <c r="J6565" t="s">
        <v>1296</v>
      </c>
      <c r="K6565" t="s">
        <v>1219</v>
      </c>
      <c r="M6565" t="s">
        <v>228</v>
      </c>
      <c r="N6565" t="s">
        <v>28</v>
      </c>
      <c r="O6565">
        <v>820</v>
      </c>
      <c r="P6565" t="s">
        <v>237</v>
      </c>
      <c r="Q6565">
        <f>O6565/'Building Calcs'!$B$2</f>
        <v>8.6514579914840001E-4</v>
      </c>
      <c r="R6565">
        <v>410</v>
      </c>
      <c r="S6565">
        <v>1640</v>
      </c>
      <c r="T6565" t="s">
        <v>2160</v>
      </c>
    </row>
    <row r="6566" spans="2:20" hidden="1" x14ac:dyDescent="0.45">
      <c r="C6566" s="29" t="s">
        <v>60</v>
      </c>
      <c r="D6566" s="29" t="s">
        <v>51</v>
      </c>
      <c r="F6566" t="s">
        <v>1282</v>
      </c>
      <c r="G6566" t="s">
        <v>1283</v>
      </c>
      <c r="H6566" t="s">
        <v>1295</v>
      </c>
      <c r="I6566" t="s">
        <v>225</v>
      </c>
      <c r="J6566" t="s">
        <v>1296</v>
      </c>
      <c r="K6566" t="s">
        <v>1219</v>
      </c>
      <c r="M6566" t="s">
        <v>228</v>
      </c>
      <c r="N6566" t="s">
        <v>236</v>
      </c>
      <c r="O6566">
        <v>880</v>
      </c>
      <c r="P6566" t="s">
        <v>237</v>
      </c>
      <c r="Q6566"/>
      <c r="R6566">
        <v>440</v>
      </c>
      <c r="S6566">
        <v>1760</v>
      </c>
      <c r="T6566" t="s">
        <v>2160</v>
      </c>
    </row>
    <row r="6567" spans="2:20" hidden="1" x14ac:dyDescent="0.45">
      <c r="C6567" s="29" t="s">
        <v>60</v>
      </c>
      <c r="D6567" s="29" t="s">
        <v>51</v>
      </c>
      <c r="F6567" t="s">
        <v>1282</v>
      </c>
      <c r="G6567" t="s">
        <v>1283</v>
      </c>
      <c r="H6567" t="s">
        <v>1295</v>
      </c>
      <c r="I6567" t="s">
        <v>225</v>
      </c>
      <c r="J6567" t="s">
        <v>1296</v>
      </c>
      <c r="K6567" t="s">
        <v>1219</v>
      </c>
      <c r="M6567" t="s">
        <v>228</v>
      </c>
      <c r="N6567" t="s">
        <v>279</v>
      </c>
      <c r="O6567">
        <v>2</v>
      </c>
      <c r="P6567" t="s">
        <v>234</v>
      </c>
      <c r="Q6567"/>
      <c r="R6567">
        <v>0.5</v>
      </c>
      <c r="S6567">
        <v>16</v>
      </c>
      <c r="T6567" t="s">
        <v>1228</v>
      </c>
    </row>
    <row r="6568" spans="2:20" hidden="1" x14ac:dyDescent="0.45">
      <c r="C6568" s="29" t="s">
        <v>60</v>
      </c>
      <c r="D6568" s="29" t="s">
        <v>46</v>
      </c>
      <c r="F6568" t="s">
        <v>1282</v>
      </c>
      <c r="G6568" t="s">
        <v>1283</v>
      </c>
      <c r="H6568" t="s">
        <v>1244</v>
      </c>
      <c r="I6568" t="s">
        <v>225</v>
      </c>
      <c r="J6568" t="s">
        <v>1245</v>
      </c>
      <c r="K6568" t="s">
        <v>18</v>
      </c>
      <c r="M6568" t="s">
        <v>228</v>
      </c>
      <c r="N6568" t="s">
        <v>272</v>
      </c>
      <c r="O6568">
        <v>1.8</v>
      </c>
      <c r="P6568" t="s">
        <v>257</v>
      </c>
      <c r="Q6568"/>
      <c r="R6568">
        <v>0.36</v>
      </c>
      <c r="S6568">
        <v>9</v>
      </c>
      <c r="T6568" t="s">
        <v>1241</v>
      </c>
    </row>
    <row r="6569" spans="2:20" hidden="1" x14ac:dyDescent="0.45">
      <c r="C6569" s="29" t="s">
        <v>60</v>
      </c>
      <c r="D6569" s="29" t="s">
        <v>46</v>
      </c>
      <c r="F6569" t="s">
        <v>1282</v>
      </c>
      <c r="G6569" t="s">
        <v>1283</v>
      </c>
      <c r="H6569" t="s">
        <v>1244</v>
      </c>
      <c r="I6569" t="s">
        <v>225</v>
      </c>
      <c r="J6569" t="s">
        <v>1245</v>
      </c>
      <c r="K6569" t="s">
        <v>18</v>
      </c>
      <c r="M6569" t="s">
        <v>228</v>
      </c>
      <c r="N6569" t="s">
        <v>249</v>
      </c>
      <c r="O6569">
        <v>9</v>
      </c>
      <c r="P6569" t="s">
        <v>257</v>
      </c>
      <c r="Q6569"/>
      <c r="R6569">
        <v>1.8</v>
      </c>
      <c r="S6569">
        <v>45</v>
      </c>
      <c r="T6569" t="s">
        <v>1241</v>
      </c>
    </row>
    <row r="6570" spans="2:20" hidden="1" x14ac:dyDescent="0.45">
      <c r="B6570" s="29" t="s">
        <v>30</v>
      </c>
      <c r="C6570" s="29" t="s">
        <v>60</v>
      </c>
      <c r="D6570" s="29" t="s">
        <v>46</v>
      </c>
      <c r="F6570" t="s">
        <v>1282</v>
      </c>
      <c r="G6570" t="s">
        <v>1283</v>
      </c>
      <c r="H6570" t="s">
        <v>1244</v>
      </c>
      <c r="I6570" t="s">
        <v>225</v>
      </c>
      <c r="J6570" t="s">
        <v>1245</v>
      </c>
      <c r="K6570" t="s">
        <v>18</v>
      </c>
      <c r="M6570" t="s">
        <v>228</v>
      </c>
      <c r="N6570" t="s">
        <v>30</v>
      </c>
      <c r="O6570">
        <v>2.5</v>
      </c>
      <c r="P6570" t="s">
        <v>229</v>
      </c>
      <c r="Q6570"/>
      <c r="R6570">
        <v>1.5</v>
      </c>
      <c r="S6570">
        <v>3.5</v>
      </c>
      <c r="T6570" t="s">
        <v>1268</v>
      </c>
    </row>
    <row r="6571" spans="2:20" hidden="1" x14ac:dyDescent="0.45">
      <c r="C6571" s="29" t="s">
        <v>60</v>
      </c>
      <c r="D6571" s="29" t="s">
        <v>46</v>
      </c>
      <c r="F6571" t="s">
        <v>1282</v>
      </c>
      <c r="G6571" t="s">
        <v>1283</v>
      </c>
      <c r="H6571" t="s">
        <v>1244</v>
      </c>
      <c r="I6571" t="s">
        <v>225</v>
      </c>
      <c r="J6571" t="s">
        <v>1245</v>
      </c>
      <c r="K6571" t="s">
        <v>18</v>
      </c>
      <c r="M6571" t="s">
        <v>228</v>
      </c>
      <c r="N6571" t="s">
        <v>246</v>
      </c>
      <c r="O6571">
        <v>0.56999999999999995</v>
      </c>
      <c r="P6571" t="s">
        <v>247</v>
      </c>
      <c r="Q6571"/>
      <c r="R6571">
        <v>0.11</v>
      </c>
      <c r="S6571">
        <v>2.9</v>
      </c>
      <c r="T6571" t="s">
        <v>1241</v>
      </c>
    </row>
    <row r="6572" spans="2:20" hidden="1" x14ac:dyDescent="0.45">
      <c r="C6572" s="29" t="s">
        <v>60</v>
      </c>
      <c r="D6572" s="29" t="s">
        <v>46</v>
      </c>
      <c r="F6572" t="s">
        <v>1282</v>
      </c>
      <c r="G6572" t="s">
        <v>1283</v>
      </c>
      <c r="H6572" t="s">
        <v>1244</v>
      </c>
      <c r="I6572" t="s">
        <v>225</v>
      </c>
      <c r="J6572" t="s">
        <v>1245</v>
      </c>
      <c r="K6572" t="s">
        <v>18</v>
      </c>
      <c r="M6572" t="s">
        <v>228</v>
      </c>
      <c r="N6572" t="s">
        <v>246</v>
      </c>
      <c r="O6572">
        <v>0.56999999999999995</v>
      </c>
      <c r="P6572" t="s">
        <v>247</v>
      </c>
      <c r="Q6572"/>
      <c r="R6572">
        <v>0.11</v>
      </c>
      <c r="S6572">
        <v>2.9</v>
      </c>
      <c r="T6572" t="s">
        <v>1241</v>
      </c>
    </row>
    <row r="6573" spans="2:20" hidden="1" x14ac:dyDescent="0.45">
      <c r="B6573" s="29" t="s">
        <v>25</v>
      </c>
      <c r="C6573" s="29" t="s">
        <v>60</v>
      </c>
      <c r="D6573" s="29" t="s">
        <v>195</v>
      </c>
      <c r="F6573" t="s">
        <v>1282</v>
      </c>
      <c r="G6573" t="s">
        <v>1283</v>
      </c>
      <c r="H6573" t="s">
        <v>1239</v>
      </c>
      <c r="I6573" t="s">
        <v>225</v>
      </c>
      <c r="J6573" t="s">
        <v>1240</v>
      </c>
      <c r="K6573" t="s">
        <v>227</v>
      </c>
      <c r="M6573" t="s">
        <v>228</v>
      </c>
      <c r="N6573" t="s">
        <v>25</v>
      </c>
      <c r="O6573">
        <v>130</v>
      </c>
      <c r="P6573" t="s">
        <v>237</v>
      </c>
      <c r="Q6573">
        <f>O6573/'Building Calcs'!$B$2</f>
        <v>1.3715726084060002E-4</v>
      </c>
      <c r="R6573">
        <v>78</v>
      </c>
      <c r="S6573">
        <v>182</v>
      </c>
      <c r="T6573" t="s">
        <v>1241</v>
      </c>
    </row>
    <row r="6574" spans="2:20" hidden="1" x14ac:dyDescent="0.45">
      <c r="C6574" s="29" t="s">
        <v>60</v>
      </c>
      <c r="D6574" s="29" t="s">
        <v>46</v>
      </c>
      <c r="F6574" t="s">
        <v>1282</v>
      </c>
      <c r="G6574" t="s">
        <v>1283</v>
      </c>
      <c r="H6574" t="s">
        <v>1244</v>
      </c>
      <c r="I6574" t="s">
        <v>225</v>
      </c>
      <c r="J6574" t="s">
        <v>1245</v>
      </c>
      <c r="K6574" t="s">
        <v>18</v>
      </c>
      <c r="M6574" t="s">
        <v>228</v>
      </c>
      <c r="N6574" t="s">
        <v>267</v>
      </c>
      <c r="O6574">
        <v>2.9</v>
      </c>
      <c r="P6574" t="s">
        <v>234</v>
      </c>
      <c r="Q6574"/>
      <c r="R6574">
        <v>1.5</v>
      </c>
      <c r="S6574">
        <v>5.8</v>
      </c>
      <c r="T6574" t="s">
        <v>1241</v>
      </c>
    </row>
    <row r="6575" spans="2:20" hidden="1" x14ac:dyDescent="0.45">
      <c r="C6575" s="29" t="s">
        <v>60</v>
      </c>
      <c r="D6575" s="29" t="s">
        <v>46</v>
      </c>
      <c r="F6575" t="s">
        <v>1282</v>
      </c>
      <c r="G6575" t="s">
        <v>1283</v>
      </c>
      <c r="H6575" t="s">
        <v>1244</v>
      </c>
      <c r="I6575" t="s">
        <v>225</v>
      </c>
      <c r="J6575" t="s">
        <v>1245</v>
      </c>
      <c r="K6575" t="s">
        <v>18</v>
      </c>
      <c r="M6575" t="s">
        <v>228</v>
      </c>
      <c r="N6575" t="s">
        <v>267</v>
      </c>
      <c r="O6575">
        <v>2.9</v>
      </c>
      <c r="P6575" t="s">
        <v>234</v>
      </c>
      <c r="Q6575"/>
      <c r="R6575">
        <v>1.5</v>
      </c>
      <c r="S6575">
        <v>5.8</v>
      </c>
      <c r="T6575" t="s">
        <v>1241</v>
      </c>
    </row>
    <row r="6576" spans="2:20" hidden="1" x14ac:dyDescent="0.45">
      <c r="C6576" s="29" t="s">
        <v>60</v>
      </c>
      <c r="D6576" s="29" t="s">
        <v>195</v>
      </c>
      <c r="F6576" t="s">
        <v>1282</v>
      </c>
      <c r="G6576" t="s">
        <v>1283</v>
      </c>
      <c r="H6576" t="s">
        <v>1239</v>
      </c>
      <c r="I6576" t="s">
        <v>225</v>
      </c>
      <c r="J6576" t="s">
        <v>1240</v>
      </c>
      <c r="K6576" t="s">
        <v>227</v>
      </c>
      <c r="M6576" t="s">
        <v>228</v>
      </c>
      <c r="N6576" t="s">
        <v>233</v>
      </c>
      <c r="O6576">
        <v>0.06</v>
      </c>
      <c r="P6576" t="s">
        <v>234</v>
      </c>
      <c r="Q6576"/>
      <c r="R6576">
        <v>0.03</v>
      </c>
      <c r="S6576">
        <v>0.12</v>
      </c>
      <c r="T6576" t="s">
        <v>1241</v>
      </c>
    </row>
    <row r="6577" spans="1:20" hidden="1" x14ac:dyDescent="0.45">
      <c r="B6577" s="29" t="s">
        <v>29</v>
      </c>
      <c r="C6577" s="29" t="s">
        <v>60</v>
      </c>
      <c r="D6577" s="29" t="s">
        <v>195</v>
      </c>
      <c r="F6577" t="s">
        <v>1282</v>
      </c>
      <c r="G6577" t="s">
        <v>1283</v>
      </c>
      <c r="H6577" t="s">
        <v>1239</v>
      </c>
      <c r="I6577" t="s">
        <v>225</v>
      </c>
      <c r="J6577" t="s">
        <v>1240</v>
      </c>
      <c r="K6577" t="s">
        <v>227</v>
      </c>
      <c r="M6577" t="s">
        <v>228</v>
      </c>
      <c r="N6577" t="s">
        <v>29</v>
      </c>
      <c r="O6577">
        <v>48</v>
      </c>
      <c r="P6577" t="s">
        <v>237</v>
      </c>
      <c r="Q6577">
        <f>O6577/'Building Calcs'!$B$2</f>
        <v>5.0642680925760005E-5</v>
      </c>
      <c r="R6577">
        <v>29</v>
      </c>
      <c r="S6577">
        <v>67</v>
      </c>
      <c r="T6577" t="s">
        <v>1246</v>
      </c>
    </row>
    <row r="6578" spans="1:20" hidden="1" x14ac:dyDescent="0.45">
      <c r="C6578" s="29" t="s">
        <v>60</v>
      </c>
      <c r="D6578" s="29" t="s">
        <v>195</v>
      </c>
      <c r="F6578" t="s">
        <v>1282</v>
      </c>
      <c r="G6578" t="s">
        <v>1283</v>
      </c>
      <c r="H6578" t="s">
        <v>1239</v>
      </c>
      <c r="I6578" t="s">
        <v>225</v>
      </c>
      <c r="J6578" t="s">
        <v>1240</v>
      </c>
      <c r="K6578" t="s">
        <v>227</v>
      </c>
      <c r="M6578" t="s">
        <v>228</v>
      </c>
      <c r="N6578" t="s">
        <v>236</v>
      </c>
      <c r="O6578">
        <v>30</v>
      </c>
      <c r="P6578" t="s">
        <v>237</v>
      </c>
      <c r="Q6578"/>
      <c r="R6578">
        <v>18</v>
      </c>
      <c r="S6578">
        <v>42</v>
      </c>
      <c r="T6578" t="s">
        <v>1246</v>
      </c>
    </row>
    <row r="6579" spans="1:20" hidden="1" x14ac:dyDescent="0.45">
      <c r="C6579" s="29" t="s">
        <v>60</v>
      </c>
      <c r="D6579" s="29" t="s">
        <v>195</v>
      </c>
      <c r="F6579" t="s">
        <v>1282</v>
      </c>
      <c r="G6579" t="s">
        <v>1283</v>
      </c>
      <c r="H6579" t="s">
        <v>439</v>
      </c>
      <c r="I6579" t="s">
        <v>225</v>
      </c>
      <c r="J6579" t="s">
        <v>226</v>
      </c>
      <c r="K6579" t="s">
        <v>227</v>
      </c>
      <c r="M6579" t="s">
        <v>228</v>
      </c>
      <c r="N6579" t="s">
        <v>246</v>
      </c>
      <c r="O6579">
        <v>1.8</v>
      </c>
      <c r="P6579" t="s">
        <v>247</v>
      </c>
      <c r="Q6579"/>
      <c r="R6579">
        <v>0.4</v>
      </c>
      <c r="S6579">
        <v>9</v>
      </c>
      <c r="T6579" t="s">
        <v>1266</v>
      </c>
    </row>
    <row r="6580" spans="1:20" hidden="1" x14ac:dyDescent="0.45">
      <c r="B6580" s="29" t="s">
        <v>30</v>
      </c>
      <c r="C6580" s="29" t="s">
        <v>60</v>
      </c>
      <c r="D6580" s="29" t="s">
        <v>195</v>
      </c>
      <c r="F6580" t="s">
        <v>1282</v>
      </c>
      <c r="G6580" t="s">
        <v>1283</v>
      </c>
      <c r="H6580" t="s">
        <v>439</v>
      </c>
      <c r="I6580" t="s">
        <v>225</v>
      </c>
      <c r="J6580" t="s">
        <v>226</v>
      </c>
      <c r="K6580" t="s">
        <v>227</v>
      </c>
      <c r="M6580" t="s">
        <v>228</v>
      </c>
      <c r="N6580" t="s">
        <v>30</v>
      </c>
      <c r="O6580">
        <v>33.5</v>
      </c>
      <c r="P6580" t="s">
        <v>229</v>
      </c>
      <c r="Q6580"/>
      <c r="R6580">
        <v>20.100000000000001</v>
      </c>
      <c r="S6580">
        <v>46.9</v>
      </c>
      <c r="T6580" t="s">
        <v>1264</v>
      </c>
    </row>
    <row r="6581" spans="1:20" hidden="1" x14ac:dyDescent="0.45">
      <c r="C6581" s="29" t="s">
        <v>60</v>
      </c>
      <c r="D6581" s="29" t="s">
        <v>195</v>
      </c>
      <c r="F6581" t="s">
        <v>1282</v>
      </c>
      <c r="G6581" t="s">
        <v>1283</v>
      </c>
      <c r="H6581" t="s">
        <v>439</v>
      </c>
      <c r="I6581" t="s">
        <v>225</v>
      </c>
      <c r="J6581" t="s">
        <v>226</v>
      </c>
      <c r="K6581" t="s">
        <v>227</v>
      </c>
      <c r="M6581" t="s">
        <v>228</v>
      </c>
      <c r="N6581" t="s">
        <v>253</v>
      </c>
      <c r="O6581">
        <v>1E-3</v>
      </c>
      <c r="P6581" t="s">
        <v>234</v>
      </c>
      <c r="Q6581"/>
      <c r="R6581">
        <v>2.5000000000000001E-4</v>
      </c>
      <c r="S6581">
        <v>1E-3</v>
      </c>
      <c r="T6581" t="s">
        <v>1263</v>
      </c>
    </row>
    <row r="6582" spans="1:20" hidden="1" x14ac:dyDescent="0.45">
      <c r="C6582" s="29" t="s">
        <v>60</v>
      </c>
      <c r="D6582" s="29" t="s">
        <v>195</v>
      </c>
      <c r="F6582" t="s">
        <v>1282</v>
      </c>
      <c r="G6582" t="s">
        <v>1283</v>
      </c>
      <c r="H6582" t="s">
        <v>439</v>
      </c>
      <c r="I6582" t="s">
        <v>225</v>
      </c>
      <c r="J6582" t="s">
        <v>226</v>
      </c>
      <c r="K6582" t="s">
        <v>227</v>
      </c>
      <c r="M6582" t="s">
        <v>228</v>
      </c>
      <c r="N6582" t="s">
        <v>262</v>
      </c>
      <c r="O6582">
        <v>0.12</v>
      </c>
      <c r="P6582" t="s">
        <v>234</v>
      </c>
      <c r="Q6582"/>
      <c r="R6582">
        <v>0.03</v>
      </c>
      <c r="S6582">
        <v>0.12</v>
      </c>
      <c r="T6582" t="s">
        <v>1263</v>
      </c>
    </row>
    <row r="6583" spans="1:20" hidden="1" x14ac:dyDescent="0.45">
      <c r="C6583" s="29" t="s">
        <v>60</v>
      </c>
      <c r="D6583" s="29" t="s">
        <v>195</v>
      </c>
      <c r="F6583" t="s">
        <v>1282</v>
      </c>
      <c r="G6583" t="s">
        <v>1283</v>
      </c>
      <c r="H6583" t="s">
        <v>439</v>
      </c>
      <c r="I6583" t="s">
        <v>225</v>
      </c>
      <c r="J6583" t="s">
        <v>226</v>
      </c>
      <c r="K6583" t="s">
        <v>227</v>
      </c>
      <c r="M6583" t="s">
        <v>228</v>
      </c>
      <c r="N6583" t="s">
        <v>262</v>
      </c>
      <c r="O6583">
        <v>0.12</v>
      </c>
      <c r="P6583" t="s">
        <v>234</v>
      </c>
      <c r="Q6583"/>
      <c r="R6583">
        <v>0.03</v>
      </c>
      <c r="S6583">
        <v>0.12</v>
      </c>
      <c r="T6583" t="s">
        <v>1263</v>
      </c>
    </row>
    <row r="6584" spans="1:20" hidden="1" x14ac:dyDescent="0.45">
      <c r="C6584" s="29" t="s">
        <v>60</v>
      </c>
      <c r="D6584" s="29" t="s">
        <v>195</v>
      </c>
      <c r="F6584" t="s">
        <v>1282</v>
      </c>
      <c r="G6584" t="s">
        <v>1283</v>
      </c>
      <c r="H6584" t="s">
        <v>439</v>
      </c>
      <c r="I6584" t="s">
        <v>225</v>
      </c>
      <c r="J6584" t="s">
        <v>226</v>
      </c>
      <c r="K6584" t="s">
        <v>227</v>
      </c>
      <c r="M6584" t="s">
        <v>228</v>
      </c>
      <c r="N6584" t="s">
        <v>242</v>
      </c>
      <c r="O6584">
        <v>0.2</v>
      </c>
      <c r="P6584" t="s">
        <v>234</v>
      </c>
      <c r="Q6584"/>
      <c r="R6584">
        <v>0.1</v>
      </c>
      <c r="S6584">
        <v>0.4</v>
      </c>
      <c r="T6584" t="s">
        <v>1263</v>
      </c>
    </row>
    <row r="6585" spans="1:20" hidden="1" x14ac:dyDescent="0.45">
      <c r="B6585" s="29" t="s">
        <v>30</v>
      </c>
      <c r="C6585" s="29" t="s">
        <v>60</v>
      </c>
      <c r="D6585" s="29" t="s">
        <v>195</v>
      </c>
      <c r="F6585" t="s">
        <v>1282</v>
      </c>
      <c r="G6585" t="s">
        <v>1283</v>
      </c>
      <c r="H6585" t="s">
        <v>439</v>
      </c>
      <c r="I6585" t="s">
        <v>225</v>
      </c>
      <c r="J6585" t="s">
        <v>226</v>
      </c>
      <c r="K6585" t="s">
        <v>227</v>
      </c>
      <c r="M6585" t="s">
        <v>228</v>
      </c>
      <c r="N6585" t="s">
        <v>30</v>
      </c>
      <c r="O6585">
        <v>33.5</v>
      </c>
      <c r="P6585" t="s">
        <v>229</v>
      </c>
      <c r="Q6585"/>
      <c r="R6585">
        <v>20.100000000000001</v>
      </c>
      <c r="S6585">
        <v>46.9</v>
      </c>
      <c r="T6585" t="s">
        <v>1264</v>
      </c>
    </row>
    <row r="6586" spans="1:20" hidden="1" x14ac:dyDescent="0.45">
      <c r="C6586" s="29" t="s">
        <v>60</v>
      </c>
      <c r="D6586" s="29" t="s">
        <v>46</v>
      </c>
      <c r="F6586" t="s">
        <v>1282</v>
      </c>
      <c r="G6586" t="s">
        <v>1283</v>
      </c>
      <c r="H6586" t="s">
        <v>1244</v>
      </c>
      <c r="I6586" t="s">
        <v>225</v>
      </c>
      <c r="J6586" t="s">
        <v>1245</v>
      </c>
      <c r="K6586" t="s">
        <v>18</v>
      </c>
      <c r="M6586" t="s">
        <v>228</v>
      </c>
      <c r="N6586" t="s">
        <v>253</v>
      </c>
      <c r="O6586">
        <v>3.0000000000000001E-3</v>
      </c>
      <c r="P6586" t="s">
        <v>234</v>
      </c>
      <c r="Q6586"/>
      <c r="R6586">
        <v>7.5000000000000002E-4</v>
      </c>
      <c r="S6586">
        <v>3.0000000000000001E-3</v>
      </c>
      <c r="T6586" t="s">
        <v>1241</v>
      </c>
    </row>
    <row r="6587" spans="1:20" hidden="1" x14ac:dyDescent="0.45">
      <c r="C6587" s="29" t="s">
        <v>60</v>
      </c>
      <c r="D6587" s="29" t="s">
        <v>46</v>
      </c>
      <c r="F6587" t="s">
        <v>1282</v>
      </c>
      <c r="G6587" t="s">
        <v>1283</v>
      </c>
      <c r="H6587" t="s">
        <v>1244</v>
      </c>
      <c r="I6587" t="s">
        <v>225</v>
      </c>
      <c r="J6587" t="s">
        <v>1245</v>
      </c>
      <c r="K6587" t="s">
        <v>18</v>
      </c>
      <c r="M6587" t="s">
        <v>228</v>
      </c>
      <c r="N6587" t="s">
        <v>236</v>
      </c>
      <c r="O6587">
        <v>2</v>
      </c>
      <c r="P6587" t="s">
        <v>237</v>
      </c>
      <c r="Q6587"/>
      <c r="R6587">
        <v>1</v>
      </c>
      <c r="S6587">
        <v>3</v>
      </c>
      <c r="T6587" t="s">
        <v>1246</v>
      </c>
    </row>
    <row r="6588" spans="1:20" hidden="1" x14ac:dyDescent="0.45">
      <c r="B6588" s="29" t="s">
        <v>43</v>
      </c>
      <c r="C6588" s="29" t="s">
        <v>60</v>
      </c>
      <c r="D6588" s="29" t="s">
        <v>46</v>
      </c>
      <c r="F6588" t="s">
        <v>1282</v>
      </c>
      <c r="G6588" t="s">
        <v>1283</v>
      </c>
      <c r="H6588" t="s">
        <v>1244</v>
      </c>
      <c r="I6588" t="s">
        <v>225</v>
      </c>
      <c r="J6588" t="s">
        <v>1245</v>
      </c>
      <c r="K6588" t="s">
        <v>18</v>
      </c>
      <c r="M6588" t="s">
        <v>228</v>
      </c>
      <c r="N6588" t="s">
        <v>28</v>
      </c>
      <c r="O6588">
        <v>2</v>
      </c>
      <c r="P6588" t="s">
        <v>237</v>
      </c>
      <c r="Q6588">
        <f>O6588/'Building Calcs'!$B$2</f>
        <v>2.1101117052399999E-6</v>
      </c>
      <c r="R6588">
        <v>1</v>
      </c>
      <c r="S6588">
        <v>3</v>
      </c>
      <c r="T6588" t="s">
        <v>1260</v>
      </c>
    </row>
    <row r="6589" spans="1:20" hidden="1" x14ac:dyDescent="0.45">
      <c r="B6589" s="29" t="s">
        <v>29</v>
      </c>
      <c r="C6589" s="29" t="s">
        <v>60</v>
      </c>
      <c r="D6589" s="29" t="s">
        <v>46</v>
      </c>
      <c r="F6589" t="s">
        <v>1282</v>
      </c>
      <c r="G6589" t="s">
        <v>1283</v>
      </c>
      <c r="H6589" t="s">
        <v>1244</v>
      </c>
      <c r="I6589" t="s">
        <v>225</v>
      </c>
      <c r="J6589" t="s">
        <v>1245</v>
      </c>
      <c r="K6589" t="s">
        <v>18</v>
      </c>
      <c r="M6589" t="s">
        <v>228</v>
      </c>
      <c r="N6589" t="s">
        <v>29</v>
      </c>
      <c r="O6589">
        <v>0.5</v>
      </c>
      <c r="P6589" t="s">
        <v>237</v>
      </c>
      <c r="Q6589">
        <f>O6589/'Building Calcs'!$B$2</f>
        <v>5.2752792630999998E-7</v>
      </c>
      <c r="R6589">
        <v>0.05</v>
      </c>
      <c r="S6589">
        <v>1</v>
      </c>
      <c r="T6589" t="s">
        <v>1246</v>
      </c>
    </row>
    <row r="6590" spans="1:20" hidden="1" x14ac:dyDescent="0.45">
      <c r="A6590" s="29" t="s">
        <v>3065</v>
      </c>
      <c r="B6590" s="29" t="s">
        <v>27</v>
      </c>
      <c r="C6590" s="29" t="s">
        <v>60</v>
      </c>
      <c r="D6590" s="29" t="s">
        <v>195</v>
      </c>
      <c r="F6590" t="s">
        <v>1282</v>
      </c>
      <c r="G6590" t="s">
        <v>1283</v>
      </c>
      <c r="H6590" t="s">
        <v>277</v>
      </c>
      <c r="I6590" t="s">
        <v>275</v>
      </c>
      <c r="J6590" t="s">
        <v>228</v>
      </c>
      <c r="K6590" t="s">
        <v>342</v>
      </c>
      <c r="M6590" t="s">
        <v>228</v>
      </c>
      <c r="N6590" t="s">
        <v>27</v>
      </c>
      <c r="O6590">
        <v>1.9</v>
      </c>
      <c r="P6590" t="s">
        <v>237</v>
      </c>
      <c r="Q6590">
        <f>O6590/'Building Calcs'!$B$2</f>
        <v>2.004606119978E-6</v>
      </c>
      <c r="R6590">
        <v>1.1000000000000001</v>
      </c>
      <c r="S6590">
        <v>2.6</v>
      </c>
      <c r="T6590" t="s">
        <v>1300</v>
      </c>
    </row>
    <row r="6591" spans="1:20" hidden="1" x14ac:dyDescent="0.45">
      <c r="C6591" s="29" t="s">
        <v>60</v>
      </c>
      <c r="D6591" s="29" t="s">
        <v>51</v>
      </c>
      <c r="F6591" t="s">
        <v>1282</v>
      </c>
      <c r="G6591" t="s">
        <v>1283</v>
      </c>
      <c r="H6591" t="s">
        <v>274</v>
      </c>
      <c r="I6591" t="s">
        <v>275</v>
      </c>
      <c r="J6591" t="s">
        <v>228</v>
      </c>
      <c r="K6591" t="s">
        <v>38</v>
      </c>
      <c r="M6591" t="s">
        <v>228</v>
      </c>
      <c r="N6591" t="s">
        <v>265</v>
      </c>
      <c r="O6591">
        <v>6</v>
      </c>
      <c r="P6591" t="s">
        <v>234</v>
      </c>
      <c r="Q6591"/>
      <c r="R6591">
        <v>4</v>
      </c>
      <c r="S6591">
        <v>89</v>
      </c>
      <c r="T6591" t="s">
        <v>1220</v>
      </c>
    </row>
    <row r="6592" spans="1:20" hidden="1" x14ac:dyDescent="0.45">
      <c r="C6592" s="29" t="s">
        <v>60</v>
      </c>
      <c r="D6592" s="29" t="s">
        <v>195</v>
      </c>
      <c r="F6592" t="s">
        <v>1282</v>
      </c>
      <c r="G6592" t="s">
        <v>1283</v>
      </c>
      <c r="H6592" t="s">
        <v>277</v>
      </c>
      <c r="I6592" t="s">
        <v>275</v>
      </c>
      <c r="J6592" t="s">
        <v>228</v>
      </c>
      <c r="K6592" t="s">
        <v>342</v>
      </c>
      <c r="M6592" t="s">
        <v>228</v>
      </c>
      <c r="N6592" t="s">
        <v>279</v>
      </c>
      <c r="O6592">
        <v>5.0000000000000001E-3</v>
      </c>
      <c r="P6592" t="s">
        <v>234</v>
      </c>
      <c r="Q6592"/>
      <c r="R6592">
        <v>3.0000000000000001E-3</v>
      </c>
      <c r="S6592">
        <v>0.01</v>
      </c>
      <c r="T6592" t="s">
        <v>1300</v>
      </c>
    </row>
    <row r="6593" spans="2:20" hidden="1" x14ac:dyDescent="0.45">
      <c r="C6593" s="29" t="s">
        <v>60</v>
      </c>
      <c r="D6593" s="29" t="s">
        <v>195</v>
      </c>
      <c r="F6593" t="s">
        <v>1282</v>
      </c>
      <c r="G6593" t="s">
        <v>1283</v>
      </c>
      <c r="H6593" t="s">
        <v>277</v>
      </c>
      <c r="I6593" t="s">
        <v>275</v>
      </c>
      <c r="J6593" t="s">
        <v>228</v>
      </c>
      <c r="K6593" t="s">
        <v>342</v>
      </c>
      <c r="M6593" t="s">
        <v>228</v>
      </c>
      <c r="N6593" t="s">
        <v>233</v>
      </c>
      <c r="O6593">
        <v>2E-3</v>
      </c>
      <c r="P6593" t="s">
        <v>234</v>
      </c>
      <c r="Q6593"/>
      <c r="R6593">
        <v>1E-3</v>
      </c>
      <c r="S6593">
        <v>2E-3</v>
      </c>
      <c r="T6593" t="s">
        <v>1300</v>
      </c>
    </row>
    <row r="6594" spans="2:20" hidden="1" x14ac:dyDescent="0.45">
      <c r="C6594" s="29" t="s">
        <v>60</v>
      </c>
      <c r="D6594" s="29" t="s">
        <v>195</v>
      </c>
      <c r="F6594" t="s">
        <v>1282</v>
      </c>
      <c r="G6594" t="s">
        <v>1283</v>
      </c>
      <c r="H6594" t="s">
        <v>277</v>
      </c>
      <c r="I6594" t="s">
        <v>275</v>
      </c>
      <c r="J6594" t="s">
        <v>228</v>
      </c>
      <c r="K6594" t="s">
        <v>342</v>
      </c>
      <c r="M6594" t="s">
        <v>228</v>
      </c>
      <c r="N6594" t="s">
        <v>249</v>
      </c>
      <c r="O6594">
        <v>40</v>
      </c>
      <c r="P6594" t="s">
        <v>257</v>
      </c>
      <c r="Q6594"/>
      <c r="R6594">
        <v>8</v>
      </c>
      <c r="S6594">
        <v>60</v>
      </c>
      <c r="T6594" t="s">
        <v>1300</v>
      </c>
    </row>
    <row r="6595" spans="2:20" hidden="1" x14ac:dyDescent="0.45">
      <c r="C6595" s="29" t="s">
        <v>60</v>
      </c>
      <c r="D6595" s="29" t="s">
        <v>51</v>
      </c>
      <c r="F6595" t="s">
        <v>1282</v>
      </c>
      <c r="G6595" t="s">
        <v>1283</v>
      </c>
      <c r="H6595" t="s">
        <v>2162</v>
      </c>
      <c r="I6595" t="s">
        <v>225</v>
      </c>
      <c r="J6595" t="s">
        <v>2163</v>
      </c>
      <c r="K6595" t="s">
        <v>1219</v>
      </c>
      <c r="M6595" t="s">
        <v>228</v>
      </c>
      <c r="N6595" t="s">
        <v>236</v>
      </c>
      <c r="O6595">
        <v>54</v>
      </c>
      <c r="P6595" t="s">
        <v>237</v>
      </c>
      <c r="Q6595"/>
      <c r="T6595" t="s">
        <v>2164</v>
      </c>
    </row>
    <row r="6596" spans="2:20" hidden="1" x14ac:dyDescent="0.45">
      <c r="C6596" s="29" t="s">
        <v>60</v>
      </c>
      <c r="D6596" s="29" t="s">
        <v>195</v>
      </c>
      <c r="F6596" t="s">
        <v>1282</v>
      </c>
      <c r="G6596" t="s">
        <v>1283</v>
      </c>
      <c r="H6596" t="s">
        <v>277</v>
      </c>
      <c r="I6596" t="s">
        <v>275</v>
      </c>
      <c r="J6596" t="s">
        <v>228</v>
      </c>
      <c r="K6596" t="s">
        <v>342</v>
      </c>
      <c r="M6596" t="s">
        <v>228</v>
      </c>
      <c r="N6596" t="s">
        <v>236</v>
      </c>
      <c r="O6596">
        <v>1.9</v>
      </c>
      <c r="P6596" t="s">
        <v>237</v>
      </c>
      <c r="Q6596"/>
      <c r="R6596">
        <v>1.1000000000000001</v>
      </c>
      <c r="S6596">
        <v>2.6</v>
      </c>
      <c r="T6596" t="s">
        <v>1300</v>
      </c>
    </row>
    <row r="6597" spans="2:20" hidden="1" x14ac:dyDescent="0.45">
      <c r="C6597" s="29" t="s">
        <v>60</v>
      </c>
      <c r="D6597" s="29" t="s">
        <v>51</v>
      </c>
      <c r="F6597" t="s">
        <v>1282</v>
      </c>
      <c r="G6597" t="s">
        <v>1283</v>
      </c>
      <c r="H6597" t="s">
        <v>1304</v>
      </c>
      <c r="I6597" t="s">
        <v>225</v>
      </c>
      <c r="J6597" t="s">
        <v>1305</v>
      </c>
      <c r="K6597" t="s">
        <v>1219</v>
      </c>
      <c r="M6597" t="s">
        <v>228</v>
      </c>
      <c r="N6597" t="s">
        <v>236</v>
      </c>
      <c r="O6597">
        <v>170</v>
      </c>
      <c r="P6597" t="s">
        <v>237</v>
      </c>
      <c r="Q6597"/>
      <c r="T6597" t="s">
        <v>1306</v>
      </c>
    </row>
    <row r="6598" spans="2:20" hidden="1" x14ac:dyDescent="0.45">
      <c r="C6598" s="29" t="s">
        <v>60</v>
      </c>
      <c r="D6598" s="29" t="s">
        <v>51</v>
      </c>
      <c r="F6598" t="s">
        <v>1282</v>
      </c>
      <c r="G6598" t="s">
        <v>1283</v>
      </c>
      <c r="H6598" t="s">
        <v>2524</v>
      </c>
      <c r="I6598" t="s">
        <v>225</v>
      </c>
      <c r="J6598" t="s">
        <v>2525</v>
      </c>
      <c r="K6598" t="s">
        <v>1219</v>
      </c>
      <c r="M6598" t="s">
        <v>228</v>
      </c>
      <c r="N6598" t="s">
        <v>236</v>
      </c>
      <c r="O6598">
        <v>200</v>
      </c>
      <c r="P6598" t="s">
        <v>237</v>
      </c>
      <c r="Q6598"/>
      <c r="T6598" t="s">
        <v>2526</v>
      </c>
    </row>
    <row r="6599" spans="2:20" hidden="1" x14ac:dyDescent="0.45">
      <c r="B6599" s="29" t="s">
        <v>30</v>
      </c>
      <c r="C6599" s="29" t="s">
        <v>60</v>
      </c>
      <c r="D6599" s="29" t="s">
        <v>195</v>
      </c>
      <c r="F6599" t="s">
        <v>1282</v>
      </c>
      <c r="G6599" t="s">
        <v>1283</v>
      </c>
      <c r="H6599" t="s">
        <v>1239</v>
      </c>
      <c r="I6599" t="s">
        <v>225</v>
      </c>
      <c r="J6599" t="s">
        <v>1240</v>
      </c>
      <c r="K6599" t="s">
        <v>227</v>
      </c>
      <c r="M6599" t="s">
        <v>228</v>
      </c>
      <c r="N6599" t="s">
        <v>30</v>
      </c>
      <c r="O6599">
        <v>78</v>
      </c>
      <c r="P6599" t="s">
        <v>229</v>
      </c>
      <c r="Q6599"/>
      <c r="R6599">
        <v>47</v>
      </c>
      <c r="S6599">
        <v>100</v>
      </c>
      <c r="T6599" t="s">
        <v>1243</v>
      </c>
    </row>
    <row r="6600" spans="2:20" hidden="1" x14ac:dyDescent="0.45">
      <c r="C6600" s="29" t="s">
        <v>60</v>
      </c>
      <c r="D6600" s="29" t="s">
        <v>195</v>
      </c>
      <c r="F6600" t="s">
        <v>1282</v>
      </c>
      <c r="G6600" t="s">
        <v>1283</v>
      </c>
      <c r="H6600" t="s">
        <v>1239</v>
      </c>
      <c r="I6600" t="s">
        <v>225</v>
      </c>
      <c r="J6600" t="s">
        <v>1240</v>
      </c>
      <c r="K6600" t="s">
        <v>227</v>
      </c>
      <c r="M6600" t="s">
        <v>228</v>
      </c>
      <c r="N6600" t="s">
        <v>246</v>
      </c>
      <c r="O6600">
        <v>0.99</v>
      </c>
      <c r="P6600" t="s">
        <v>247</v>
      </c>
      <c r="Q6600"/>
      <c r="R6600">
        <v>0.2</v>
      </c>
      <c r="S6600">
        <v>5</v>
      </c>
      <c r="T6600" t="s">
        <v>1241</v>
      </c>
    </row>
    <row r="6601" spans="2:20" hidden="1" x14ac:dyDescent="0.45">
      <c r="C6601" s="29" t="s">
        <v>60</v>
      </c>
      <c r="D6601" s="29" t="s">
        <v>195</v>
      </c>
      <c r="F6601" t="s">
        <v>1282</v>
      </c>
      <c r="G6601" t="s">
        <v>1283</v>
      </c>
      <c r="H6601" t="s">
        <v>1239</v>
      </c>
      <c r="I6601" t="s">
        <v>225</v>
      </c>
      <c r="J6601" t="s">
        <v>1240</v>
      </c>
      <c r="K6601" t="s">
        <v>227</v>
      </c>
      <c r="M6601" t="s">
        <v>228</v>
      </c>
      <c r="N6601" t="s">
        <v>279</v>
      </c>
      <c r="O6601">
        <v>0.01</v>
      </c>
      <c r="P6601" t="s">
        <v>234</v>
      </c>
      <c r="Q6601"/>
      <c r="R6601">
        <v>5.0000000000000001E-3</v>
      </c>
      <c r="S6601">
        <v>0.02</v>
      </c>
      <c r="T6601" t="s">
        <v>1241</v>
      </c>
    </row>
    <row r="6602" spans="2:20" hidden="1" x14ac:dyDescent="0.45">
      <c r="C6602" s="29" t="s">
        <v>60</v>
      </c>
      <c r="D6602" s="29" t="s">
        <v>195</v>
      </c>
      <c r="F6602" t="s">
        <v>1282</v>
      </c>
      <c r="G6602" t="s">
        <v>1283</v>
      </c>
      <c r="H6602" t="s">
        <v>1239</v>
      </c>
      <c r="I6602" t="s">
        <v>225</v>
      </c>
      <c r="J6602" t="s">
        <v>1240</v>
      </c>
      <c r="K6602" t="s">
        <v>227</v>
      </c>
      <c r="M6602" t="s">
        <v>228</v>
      </c>
      <c r="N6602" t="s">
        <v>279</v>
      </c>
      <c r="O6602">
        <v>0.01</v>
      </c>
      <c r="P6602" t="s">
        <v>234</v>
      </c>
      <c r="Q6602"/>
      <c r="R6602">
        <v>5.0000000000000001E-3</v>
      </c>
      <c r="S6602">
        <v>0.02</v>
      </c>
      <c r="T6602" t="s">
        <v>1241</v>
      </c>
    </row>
    <row r="6603" spans="2:20" hidden="1" x14ac:dyDescent="0.45">
      <c r="C6603" s="29" t="s">
        <v>60</v>
      </c>
      <c r="D6603" s="29" t="s">
        <v>195</v>
      </c>
      <c r="F6603" t="s">
        <v>1282</v>
      </c>
      <c r="G6603" t="s">
        <v>1283</v>
      </c>
      <c r="H6603" t="s">
        <v>1239</v>
      </c>
      <c r="I6603" t="s">
        <v>225</v>
      </c>
      <c r="J6603" t="s">
        <v>1240</v>
      </c>
      <c r="K6603" t="s">
        <v>227</v>
      </c>
      <c r="M6603" t="s">
        <v>228</v>
      </c>
      <c r="N6603" t="s">
        <v>279</v>
      </c>
      <c r="O6603">
        <v>0.01</v>
      </c>
      <c r="P6603" t="s">
        <v>234</v>
      </c>
      <c r="Q6603"/>
      <c r="R6603">
        <v>5.0000000000000001E-3</v>
      </c>
      <c r="S6603">
        <v>0.02</v>
      </c>
      <c r="T6603" t="s">
        <v>1241</v>
      </c>
    </row>
    <row r="6604" spans="2:20" hidden="1" x14ac:dyDescent="0.45">
      <c r="C6604" s="29" t="s">
        <v>60</v>
      </c>
      <c r="D6604" s="29" t="s">
        <v>195</v>
      </c>
      <c r="F6604" t="s">
        <v>1282</v>
      </c>
      <c r="G6604" t="s">
        <v>1283</v>
      </c>
      <c r="H6604" t="s">
        <v>1239</v>
      </c>
      <c r="I6604" t="s">
        <v>225</v>
      </c>
      <c r="J6604" t="s">
        <v>1240</v>
      </c>
      <c r="K6604" t="s">
        <v>227</v>
      </c>
      <c r="M6604" t="s">
        <v>228</v>
      </c>
      <c r="N6604" t="s">
        <v>267</v>
      </c>
      <c r="O6604">
        <v>58</v>
      </c>
      <c r="P6604" t="s">
        <v>234</v>
      </c>
      <c r="Q6604"/>
      <c r="R6604">
        <v>29</v>
      </c>
      <c r="S6604">
        <v>116</v>
      </c>
      <c r="T6604" t="s">
        <v>1241</v>
      </c>
    </row>
    <row r="6605" spans="2:20" hidden="1" x14ac:dyDescent="0.45">
      <c r="C6605" s="29" t="s">
        <v>60</v>
      </c>
      <c r="D6605" s="29" t="s">
        <v>195</v>
      </c>
      <c r="F6605" t="s">
        <v>1282</v>
      </c>
      <c r="G6605" t="s">
        <v>1283</v>
      </c>
      <c r="H6605" t="s">
        <v>1239</v>
      </c>
      <c r="I6605" t="s">
        <v>225</v>
      </c>
      <c r="J6605" t="s">
        <v>1240</v>
      </c>
      <c r="K6605" t="s">
        <v>227</v>
      </c>
      <c r="M6605" t="s">
        <v>228</v>
      </c>
      <c r="N6605" t="s">
        <v>264</v>
      </c>
      <c r="O6605">
        <v>1.9</v>
      </c>
      <c r="P6605" t="s">
        <v>257</v>
      </c>
      <c r="Q6605"/>
      <c r="R6605">
        <v>0.19</v>
      </c>
      <c r="S6605">
        <v>1.9</v>
      </c>
      <c r="T6605" t="s">
        <v>1241</v>
      </c>
    </row>
    <row r="6606" spans="2:20" hidden="1" x14ac:dyDescent="0.45">
      <c r="C6606" s="29" t="s">
        <v>60</v>
      </c>
      <c r="D6606" s="29" t="s">
        <v>197</v>
      </c>
      <c r="F6606" t="s">
        <v>1282</v>
      </c>
      <c r="G6606" t="s">
        <v>1283</v>
      </c>
      <c r="H6606" t="s">
        <v>281</v>
      </c>
      <c r="I6606" t="s">
        <v>275</v>
      </c>
      <c r="J6606" t="s">
        <v>228</v>
      </c>
      <c r="K6606" t="s">
        <v>232</v>
      </c>
      <c r="M6606" t="s">
        <v>228</v>
      </c>
      <c r="N6606" t="s">
        <v>246</v>
      </c>
      <c r="O6606">
        <v>1.5</v>
      </c>
      <c r="P6606" t="s">
        <v>247</v>
      </c>
      <c r="Q6606"/>
      <c r="R6606">
        <v>0.8</v>
      </c>
      <c r="S6606">
        <v>2.2999999999999998</v>
      </c>
      <c r="T6606" t="s">
        <v>1315</v>
      </c>
    </row>
    <row r="6607" spans="2:20" hidden="1" x14ac:dyDescent="0.45">
      <c r="C6607" s="29" t="s">
        <v>60</v>
      </c>
      <c r="D6607" s="29" t="s">
        <v>195</v>
      </c>
      <c r="F6607" t="s">
        <v>1282</v>
      </c>
      <c r="G6607" t="s">
        <v>1283</v>
      </c>
      <c r="H6607" t="s">
        <v>277</v>
      </c>
      <c r="I6607" t="s">
        <v>275</v>
      </c>
      <c r="J6607" t="s">
        <v>228</v>
      </c>
      <c r="K6607" t="s">
        <v>342</v>
      </c>
      <c r="M6607" t="s">
        <v>228</v>
      </c>
      <c r="N6607" t="s">
        <v>303</v>
      </c>
      <c r="O6607">
        <v>2E-3</v>
      </c>
      <c r="P6607" t="s">
        <v>234</v>
      </c>
      <c r="Q6607"/>
      <c r="R6607">
        <v>1E-3</v>
      </c>
      <c r="S6607">
        <v>2E-3</v>
      </c>
      <c r="T6607" t="s">
        <v>1300</v>
      </c>
    </row>
    <row r="6608" spans="2:20" hidden="1" x14ac:dyDescent="0.45">
      <c r="C6608" s="29" t="s">
        <v>60</v>
      </c>
      <c r="D6608" s="29" t="s">
        <v>46</v>
      </c>
      <c r="F6608" t="s">
        <v>1282</v>
      </c>
      <c r="G6608" t="s">
        <v>1283</v>
      </c>
      <c r="H6608" t="s">
        <v>1244</v>
      </c>
      <c r="I6608" t="s">
        <v>225</v>
      </c>
      <c r="J6608" t="s">
        <v>1245</v>
      </c>
      <c r="K6608" t="s">
        <v>18</v>
      </c>
      <c r="M6608" t="s">
        <v>228</v>
      </c>
      <c r="N6608" t="s">
        <v>264</v>
      </c>
      <c r="O6608">
        <v>1.2</v>
      </c>
      <c r="P6608" t="s">
        <v>257</v>
      </c>
      <c r="Q6608"/>
      <c r="R6608">
        <v>0.24</v>
      </c>
      <c r="S6608">
        <v>6</v>
      </c>
      <c r="T6608" t="s">
        <v>1241</v>
      </c>
    </row>
    <row r="6609" spans="2:20" hidden="1" x14ac:dyDescent="0.45">
      <c r="C6609" s="29" t="s">
        <v>60</v>
      </c>
      <c r="D6609" s="29" t="s">
        <v>197</v>
      </c>
      <c r="F6609" t="s">
        <v>1282</v>
      </c>
      <c r="G6609" t="s">
        <v>1283</v>
      </c>
      <c r="H6609" t="s">
        <v>281</v>
      </c>
      <c r="I6609" t="s">
        <v>275</v>
      </c>
      <c r="J6609" t="s">
        <v>228</v>
      </c>
      <c r="K6609" t="s">
        <v>232</v>
      </c>
      <c r="M6609" t="s">
        <v>228</v>
      </c>
      <c r="N6609" t="s">
        <v>265</v>
      </c>
      <c r="O6609" s="27">
        <v>7.6000000000000004E-5</v>
      </c>
      <c r="P6609" t="s">
        <v>234</v>
      </c>
      <c r="Q6609"/>
      <c r="R6609" s="27">
        <v>4.0000000000000003E-5</v>
      </c>
      <c r="S6609">
        <v>1.4999999999999999E-4</v>
      </c>
      <c r="T6609" t="s">
        <v>1315</v>
      </c>
    </row>
    <row r="6610" spans="2:20" hidden="1" x14ac:dyDescent="0.45">
      <c r="C6610" s="29" t="s">
        <v>60</v>
      </c>
      <c r="D6610" s="29" t="s">
        <v>197</v>
      </c>
      <c r="F6610" t="s">
        <v>1282</v>
      </c>
      <c r="G6610" t="s">
        <v>1283</v>
      </c>
      <c r="H6610" t="s">
        <v>281</v>
      </c>
      <c r="I6610" t="s">
        <v>275</v>
      </c>
      <c r="J6610" t="s">
        <v>228</v>
      </c>
      <c r="K6610" t="s">
        <v>232</v>
      </c>
      <c r="M6610" t="s">
        <v>228</v>
      </c>
      <c r="N6610" t="s">
        <v>262</v>
      </c>
      <c r="O6610">
        <v>0.1</v>
      </c>
      <c r="P6610" t="s">
        <v>234</v>
      </c>
      <c r="Q6610"/>
      <c r="R6610">
        <v>1.2999999999999999E-3</v>
      </c>
      <c r="S6610">
        <v>0.68</v>
      </c>
      <c r="T6610" t="s">
        <v>1315</v>
      </c>
    </row>
    <row r="6611" spans="2:20" hidden="1" x14ac:dyDescent="0.45">
      <c r="B6611" s="29" t="s">
        <v>27</v>
      </c>
      <c r="C6611" s="29" t="s">
        <v>60</v>
      </c>
      <c r="D6611" s="29" t="s">
        <v>51</v>
      </c>
      <c r="F6611" t="s">
        <v>1282</v>
      </c>
      <c r="G6611" t="s">
        <v>1283</v>
      </c>
      <c r="H6611" t="s">
        <v>1316</v>
      </c>
      <c r="I6611" t="s">
        <v>225</v>
      </c>
      <c r="J6611" t="s">
        <v>1317</v>
      </c>
      <c r="K6611" t="s">
        <v>1219</v>
      </c>
      <c r="M6611" t="s">
        <v>228</v>
      </c>
      <c r="N6611" t="s">
        <v>27</v>
      </c>
      <c r="O6611">
        <v>380</v>
      </c>
      <c r="P6611" t="s">
        <v>237</v>
      </c>
      <c r="Q6611">
        <f>O6611/'Building Calcs'!$B$2</f>
        <v>4.009212239956E-4</v>
      </c>
      <c r="R6611">
        <v>290</v>
      </c>
      <c r="S6611">
        <v>760</v>
      </c>
      <c r="T6611" t="s">
        <v>2165</v>
      </c>
    </row>
    <row r="6612" spans="2:20" hidden="1" x14ac:dyDescent="0.45">
      <c r="C6612" s="29" t="s">
        <v>60</v>
      </c>
      <c r="D6612" s="29" t="s">
        <v>51</v>
      </c>
      <c r="F6612" t="s">
        <v>1282</v>
      </c>
      <c r="G6612" t="s">
        <v>1283</v>
      </c>
      <c r="H6612" t="s">
        <v>1316</v>
      </c>
      <c r="I6612" t="s">
        <v>225</v>
      </c>
      <c r="J6612" t="s">
        <v>1317</v>
      </c>
      <c r="K6612" t="s">
        <v>1219</v>
      </c>
      <c r="M6612" t="s">
        <v>228</v>
      </c>
      <c r="N6612" t="s">
        <v>240</v>
      </c>
      <c r="O6612">
        <v>27</v>
      </c>
      <c r="P6612" t="s">
        <v>234</v>
      </c>
      <c r="Q6612"/>
      <c r="R6612">
        <v>0.5</v>
      </c>
      <c r="S6612">
        <v>118</v>
      </c>
      <c r="T6612" t="s">
        <v>1220</v>
      </c>
    </row>
    <row r="6613" spans="2:20" hidden="1" x14ac:dyDescent="0.45">
      <c r="C6613" s="29" t="s">
        <v>60</v>
      </c>
      <c r="D6613" s="29" t="s">
        <v>51</v>
      </c>
      <c r="F6613" t="s">
        <v>1282</v>
      </c>
      <c r="G6613" t="s">
        <v>1283</v>
      </c>
      <c r="H6613" t="s">
        <v>1316</v>
      </c>
      <c r="I6613" t="s">
        <v>225</v>
      </c>
      <c r="J6613" t="s">
        <v>1317</v>
      </c>
      <c r="K6613" t="s">
        <v>1219</v>
      </c>
      <c r="M6613" t="s">
        <v>228</v>
      </c>
      <c r="N6613" t="s">
        <v>264</v>
      </c>
      <c r="O6613">
        <v>121</v>
      </c>
      <c r="P6613" t="s">
        <v>234</v>
      </c>
      <c r="Q6613"/>
      <c r="R6613">
        <v>12</v>
      </c>
      <c r="S6613">
        <v>1210</v>
      </c>
      <c r="T6613" t="s">
        <v>1310</v>
      </c>
    </row>
    <row r="6614" spans="2:20" hidden="1" x14ac:dyDescent="0.45">
      <c r="C6614" s="29" t="s">
        <v>60</v>
      </c>
      <c r="D6614" s="29" t="s">
        <v>51</v>
      </c>
      <c r="F6614" t="s">
        <v>1282</v>
      </c>
      <c r="G6614" t="s">
        <v>1283</v>
      </c>
      <c r="H6614" t="s">
        <v>1316</v>
      </c>
      <c r="I6614" t="s">
        <v>225</v>
      </c>
      <c r="J6614" t="s">
        <v>1317</v>
      </c>
      <c r="K6614" t="s">
        <v>1219</v>
      </c>
      <c r="M6614" t="s">
        <v>228</v>
      </c>
      <c r="N6614" t="s">
        <v>246</v>
      </c>
      <c r="O6614">
        <v>250</v>
      </c>
      <c r="P6614" t="s">
        <v>247</v>
      </c>
      <c r="Q6614"/>
      <c r="R6614">
        <v>20</v>
      </c>
      <c r="S6614">
        <v>2600</v>
      </c>
      <c r="T6614" t="s">
        <v>376</v>
      </c>
    </row>
    <row r="6615" spans="2:20" hidden="1" x14ac:dyDescent="0.45">
      <c r="C6615" s="29" t="s">
        <v>60</v>
      </c>
      <c r="D6615" s="29" t="s">
        <v>51</v>
      </c>
      <c r="F6615" t="s">
        <v>1282</v>
      </c>
      <c r="G6615" t="s">
        <v>1283</v>
      </c>
      <c r="H6615" t="s">
        <v>1318</v>
      </c>
      <c r="I6615" t="s">
        <v>225</v>
      </c>
      <c r="J6615" t="s">
        <v>1319</v>
      </c>
      <c r="K6615" t="s">
        <v>1219</v>
      </c>
      <c r="M6615" t="s">
        <v>228</v>
      </c>
      <c r="N6615" t="s">
        <v>400</v>
      </c>
      <c r="O6615">
        <v>37</v>
      </c>
      <c r="P6615" t="s">
        <v>237</v>
      </c>
      <c r="Q6615"/>
      <c r="R6615">
        <v>18</v>
      </c>
      <c r="S6615">
        <v>74</v>
      </c>
      <c r="T6615" t="s">
        <v>1259</v>
      </c>
    </row>
    <row r="6616" spans="2:20" hidden="1" x14ac:dyDescent="0.45">
      <c r="B6616" s="29" t="s">
        <v>30</v>
      </c>
      <c r="C6616" s="29" t="s">
        <v>60</v>
      </c>
      <c r="D6616" s="29" t="s">
        <v>51</v>
      </c>
      <c r="F6616" t="s">
        <v>1282</v>
      </c>
      <c r="G6616" t="s">
        <v>1283</v>
      </c>
      <c r="H6616" t="s">
        <v>1321</v>
      </c>
      <c r="I6616" t="s">
        <v>225</v>
      </c>
      <c r="J6616" t="s">
        <v>1322</v>
      </c>
      <c r="K6616" t="s">
        <v>1219</v>
      </c>
      <c r="M6616" t="s">
        <v>228</v>
      </c>
      <c r="N6616" t="s">
        <v>30</v>
      </c>
      <c r="O6616">
        <v>15</v>
      </c>
      <c r="P6616" t="s">
        <v>229</v>
      </c>
      <c r="Q6616"/>
      <c r="R6616">
        <v>6</v>
      </c>
      <c r="S6616">
        <v>39</v>
      </c>
      <c r="T6616" t="s">
        <v>1336</v>
      </c>
    </row>
    <row r="6617" spans="2:20" hidden="1" x14ac:dyDescent="0.45">
      <c r="C6617" s="29" t="s">
        <v>60</v>
      </c>
      <c r="D6617" s="29" t="s">
        <v>51</v>
      </c>
      <c r="F6617" t="s">
        <v>1282</v>
      </c>
      <c r="G6617" t="s">
        <v>1283</v>
      </c>
      <c r="H6617" t="s">
        <v>1318</v>
      </c>
      <c r="I6617" t="s">
        <v>225</v>
      </c>
      <c r="J6617" t="s">
        <v>1319</v>
      </c>
      <c r="K6617" t="s">
        <v>1219</v>
      </c>
      <c r="M6617" t="s">
        <v>228</v>
      </c>
      <c r="N6617" t="s">
        <v>236</v>
      </c>
      <c r="O6617">
        <v>100</v>
      </c>
      <c r="P6617" t="s">
        <v>237</v>
      </c>
      <c r="Q6617"/>
      <c r="R6617">
        <v>20</v>
      </c>
      <c r="S6617">
        <v>250</v>
      </c>
      <c r="T6617" t="s">
        <v>2527</v>
      </c>
    </row>
    <row r="6618" spans="2:20" hidden="1" x14ac:dyDescent="0.45">
      <c r="C6618" s="29" t="s">
        <v>60</v>
      </c>
      <c r="D6618" s="29" t="s">
        <v>51</v>
      </c>
      <c r="F6618" t="s">
        <v>1282</v>
      </c>
      <c r="G6618" t="s">
        <v>1283</v>
      </c>
      <c r="H6618" t="s">
        <v>1318</v>
      </c>
      <c r="I6618" t="s">
        <v>225</v>
      </c>
      <c r="J6618" t="s">
        <v>1319</v>
      </c>
      <c r="K6618" t="s">
        <v>1219</v>
      </c>
      <c r="M6618" t="s">
        <v>228</v>
      </c>
      <c r="N6618" t="s">
        <v>303</v>
      </c>
      <c r="O6618">
        <v>0.5</v>
      </c>
      <c r="P6618" t="s">
        <v>234</v>
      </c>
      <c r="Q6618"/>
      <c r="R6618">
        <v>0.25</v>
      </c>
      <c r="S6618">
        <v>1.1000000000000001</v>
      </c>
      <c r="T6618" t="s">
        <v>350</v>
      </c>
    </row>
    <row r="6619" spans="2:20" hidden="1" x14ac:dyDescent="0.45">
      <c r="C6619" s="29" t="s">
        <v>60</v>
      </c>
      <c r="D6619" s="29" t="s">
        <v>195</v>
      </c>
      <c r="F6619" t="s">
        <v>1282</v>
      </c>
      <c r="G6619" t="s">
        <v>1283</v>
      </c>
      <c r="H6619" t="s">
        <v>231</v>
      </c>
      <c r="I6619" t="s">
        <v>225</v>
      </c>
      <c r="J6619" t="s">
        <v>1297</v>
      </c>
      <c r="K6619" t="s">
        <v>227</v>
      </c>
      <c r="M6619" t="s">
        <v>228</v>
      </c>
      <c r="N6619" t="s">
        <v>249</v>
      </c>
      <c r="O6619">
        <v>40</v>
      </c>
      <c r="P6619" t="s">
        <v>257</v>
      </c>
      <c r="Q6619"/>
      <c r="R6619">
        <v>8</v>
      </c>
      <c r="S6619">
        <v>60</v>
      </c>
      <c r="T6619" t="s">
        <v>1326</v>
      </c>
    </row>
    <row r="6620" spans="2:20" hidden="1" x14ac:dyDescent="0.45">
      <c r="B6620" s="29" t="s">
        <v>26</v>
      </c>
      <c r="C6620" s="29" t="s">
        <v>60</v>
      </c>
      <c r="D6620" s="29" t="s">
        <v>195</v>
      </c>
      <c r="F6620" t="s">
        <v>1282</v>
      </c>
      <c r="G6620" t="s">
        <v>1283</v>
      </c>
      <c r="H6620" t="s">
        <v>224</v>
      </c>
      <c r="I6620" t="s">
        <v>225</v>
      </c>
      <c r="J6620" t="s">
        <v>1284</v>
      </c>
      <c r="K6620" t="s">
        <v>227</v>
      </c>
      <c r="M6620" t="s">
        <v>228</v>
      </c>
      <c r="N6620" t="s">
        <v>26</v>
      </c>
      <c r="O6620">
        <v>69</v>
      </c>
      <c r="P6620" t="s">
        <v>237</v>
      </c>
      <c r="Q6620">
        <f>O6620/'Building Calcs'!$B$2</f>
        <v>7.2798853830780008E-5</v>
      </c>
      <c r="R6620">
        <v>41</v>
      </c>
      <c r="S6620">
        <v>97</v>
      </c>
      <c r="T6620" t="s">
        <v>1261</v>
      </c>
    </row>
    <row r="6621" spans="2:20" hidden="1" x14ac:dyDescent="0.45">
      <c r="C6621" s="29" t="s">
        <v>60</v>
      </c>
      <c r="D6621" s="29" t="s">
        <v>195</v>
      </c>
      <c r="F6621" t="s">
        <v>1282</v>
      </c>
      <c r="G6621" t="s">
        <v>1283</v>
      </c>
      <c r="H6621" t="s">
        <v>231</v>
      </c>
      <c r="I6621" t="s">
        <v>225</v>
      </c>
      <c r="J6621" t="s">
        <v>1297</v>
      </c>
      <c r="K6621" t="s">
        <v>227</v>
      </c>
      <c r="M6621" t="s">
        <v>228</v>
      </c>
      <c r="N6621" t="s">
        <v>272</v>
      </c>
      <c r="O6621">
        <v>160</v>
      </c>
      <c r="P6621" t="s">
        <v>257</v>
      </c>
      <c r="Q6621"/>
      <c r="R6621">
        <v>32</v>
      </c>
      <c r="S6621">
        <v>240</v>
      </c>
      <c r="T6621" t="s">
        <v>1326</v>
      </c>
    </row>
    <row r="6622" spans="2:20" hidden="1" x14ac:dyDescent="0.45">
      <c r="C6622" s="29" t="s">
        <v>60</v>
      </c>
      <c r="D6622" s="29" t="s">
        <v>195</v>
      </c>
      <c r="F6622" t="s">
        <v>1282</v>
      </c>
      <c r="G6622" t="s">
        <v>1283</v>
      </c>
      <c r="H6622" t="s">
        <v>231</v>
      </c>
      <c r="I6622" t="s">
        <v>225</v>
      </c>
      <c r="J6622" t="s">
        <v>1297</v>
      </c>
      <c r="K6622" t="s">
        <v>227</v>
      </c>
      <c r="M6622" t="s">
        <v>228</v>
      </c>
      <c r="N6622" t="s">
        <v>253</v>
      </c>
      <c r="O6622">
        <v>1E-3</v>
      </c>
      <c r="P6622" t="s">
        <v>234</v>
      </c>
      <c r="Q6622"/>
      <c r="R6622">
        <v>6.0000000000000001E-3</v>
      </c>
      <c r="S6622">
        <v>2.4E-2</v>
      </c>
      <c r="T6622" t="s">
        <v>1263</v>
      </c>
    </row>
    <row r="6623" spans="2:20" hidden="1" x14ac:dyDescent="0.45">
      <c r="C6623" s="29" t="s">
        <v>60</v>
      </c>
      <c r="D6623" s="29" t="s">
        <v>46</v>
      </c>
      <c r="F6623" t="s">
        <v>1282</v>
      </c>
      <c r="G6623" t="s">
        <v>1283</v>
      </c>
      <c r="H6623" t="s">
        <v>1244</v>
      </c>
      <c r="I6623" t="s">
        <v>225</v>
      </c>
      <c r="J6623" t="s">
        <v>1245</v>
      </c>
      <c r="K6623" t="s">
        <v>18</v>
      </c>
      <c r="M6623" t="s">
        <v>228</v>
      </c>
      <c r="N6623" t="s">
        <v>264</v>
      </c>
      <c r="O6623">
        <v>1.2</v>
      </c>
      <c r="P6623" t="s">
        <v>257</v>
      </c>
      <c r="Q6623"/>
      <c r="R6623">
        <v>0.24</v>
      </c>
      <c r="S6623">
        <v>6</v>
      </c>
      <c r="T6623" t="s">
        <v>1241</v>
      </c>
    </row>
    <row r="6624" spans="2:20" hidden="1" x14ac:dyDescent="0.45">
      <c r="C6624" s="29" t="s">
        <v>60</v>
      </c>
      <c r="D6624" s="29" t="s">
        <v>45</v>
      </c>
      <c r="F6624" t="s">
        <v>1282</v>
      </c>
      <c r="G6624" t="s">
        <v>1283</v>
      </c>
      <c r="H6624" t="s">
        <v>243</v>
      </c>
      <c r="I6624" t="s">
        <v>225</v>
      </c>
      <c r="J6624" t="s">
        <v>1325</v>
      </c>
      <c r="K6624" t="s">
        <v>1223</v>
      </c>
      <c r="M6624" t="s">
        <v>228</v>
      </c>
      <c r="N6624" t="s">
        <v>233</v>
      </c>
      <c r="O6624">
        <v>1.5</v>
      </c>
      <c r="P6624" t="s">
        <v>234</v>
      </c>
      <c r="Q6624"/>
      <c r="R6624">
        <v>1</v>
      </c>
      <c r="S6624">
        <v>5</v>
      </c>
      <c r="T6624" t="s">
        <v>377</v>
      </c>
    </row>
    <row r="6625" spans="2:20" hidden="1" x14ac:dyDescent="0.45">
      <c r="B6625" s="29" t="s">
        <v>26</v>
      </c>
      <c r="C6625" s="29" t="s">
        <v>60</v>
      </c>
      <c r="D6625" s="29" t="s">
        <v>45</v>
      </c>
      <c r="F6625" t="s">
        <v>1282</v>
      </c>
      <c r="G6625" t="s">
        <v>1283</v>
      </c>
      <c r="H6625" t="s">
        <v>243</v>
      </c>
      <c r="I6625" t="s">
        <v>225</v>
      </c>
      <c r="J6625" t="s">
        <v>1325</v>
      </c>
      <c r="K6625" t="s">
        <v>1223</v>
      </c>
      <c r="M6625" t="s">
        <v>228</v>
      </c>
      <c r="N6625" t="s">
        <v>26</v>
      </c>
      <c r="O6625">
        <v>150</v>
      </c>
      <c r="P6625" t="s">
        <v>237</v>
      </c>
      <c r="Q6625">
        <f>O6625/'Building Calcs'!$B$2</f>
        <v>1.58258377893E-4</v>
      </c>
      <c r="R6625">
        <v>50</v>
      </c>
      <c r="S6625">
        <v>200</v>
      </c>
      <c r="T6625" t="s">
        <v>377</v>
      </c>
    </row>
    <row r="6626" spans="2:20" hidden="1" x14ac:dyDescent="0.45">
      <c r="B6626" s="29" t="s">
        <v>24</v>
      </c>
      <c r="C6626" s="29" t="s">
        <v>60</v>
      </c>
      <c r="D6626" s="29" t="s">
        <v>45</v>
      </c>
      <c r="F6626" t="s">
        <v>1282</v>
      </c>
      <c r="G6626" t="s">
        <v>1283</v>
      </c>
      <c r="H6626" t="s">
        <v>243</v>
      </c>
      <c r="I6626" t="s">
        <v>225</v>
      </c>
      <c r="J6626" t="s">
        <v>1325</v>
      </c>
      <c r="K6626" t="s">
        <v>1223</v>
      </c>
      <c r="M6626" t="s">
        <v>228</v>
      </c>
      <c r="N6626" t="s">
        <v>261</v>
      </c>
      <c r="O6626">
        <v>300</v>
      </c>
      <c r="P6626" t="s">
        <v>237</v>
      </c>
      <c r="Q6626">
        <f>O6626/'Building Calcs'!$B$2</f>
        <v>3.16516755786E-4</v>
      </c>
      <c r="R6626">
        <v>20</v>
      </c>
      <c r="S6626">
        <v>400</v>
      </c>
      <c r="T6626" t="s">
        <v>377</v>
      </c>
    </row>
    <row r="6627" spans="2:20" hidden="1" x14ac:dyDescent="0.45">
      <c r="C6627" s="29" t="s">
        <v>60</v>
      </c>
      <c r="D6627" s="29" t="s">
        <v>45</v>
      </c>
      <c r="F6627" t="s">
        <v>1282</v>
      </c>
      <c r="G6627" t="s">
        <v>1283</v>
      </c>
      <c r="H6627" t="s">
        <v>243</v>
      </c>
      <c r="I6627" t="s">
        <v>225</v>
      </c>
      <c r="J6627" t="s">
        <v>1325</v>
      </c>
      <c r="K6627" t="s">
        <v>1223</v>
      </c>
      <c r="M6627" t="s">
        <v>228</v>
      </c>
      <c r="N6627" t="s">
        <v>358</v>
      </c>
      <c r="O6627">
        <v>100</v>
      </c>
      <c r="P6627" t="s">
        <v>234</v>
      </c>
      <c r="Q6627"/>
      <c r="R6627">
        <v>8</v>
      </c>
      <c r="S6627">
        <v>150</v>
      </c>
      <c r="T6627" t="s">
        <v>377</v>
      </c>
    </row>
    <row r="6628" spans="2:20" hidden="1" x14ac:dyDescent="0.45">
      <c r="C6628" s="29" t="s">
        <v>60</v>
      </c>
      <c r="D6628" s="29" t="s">
        <v>45</v>
      </c>
      <c r="F6628" t="s">
        <v>1282</v>
      </c>
      <c r="G6628" t="s">
        <v>1283</v>
      </c>
      <c r="H6628" t="s">
        <v>243</v>
      </c>
      <c r="I6628" t="s">
        <v>225</v>
      </c>
      <c r="J6628" t="s">
        <v>1325</v>
      </c>
      <c r="K6628" t="s">
        <v>1223</v>
      </c>
      <c r="M6628" t="s">
        <v>228</v>
      </c>
      <c r="N6628" t="s">
        <v>262</v>
      </c>
      <c r="O6628">
        <v>5</v>
      </c>
      <c r="P6628" t="s">
        <v>234</v>
      </c>
      <c r="Q6628"/>
      <c r="R6628">
        <v>3</v>
      </c>
      <c r="S6628">
        <v>9</v>
      </c>
      <c r="T6628" t="s">
        <v>377</v>
      </c>
    </row>
    <row r="6629" spans="2:20" hidden="1" x14ac:dyDescent="0.45">
      <c r="C6629" s="29" t="s">
        <v>60</v>
      </c>
      <c r="D6629" s="29" t="s">
        <v>195</v>
      </c>
      <c r="F6629" t="s">
        <v>1282</v>
      </c>
      <c r="G6629" t="s">
        <v>1283</v>
      </c>
      <c r="H6629" t="s">
        <v>224</v>
      </c>
      <c r="I6629" t="s">
        <v>225</v>
      </c>
      <c r="J6629" t="s">
        <v>1284</v>
      </c>
      <c r="K6629" t="s">
        <v>227</v>
      </c>
      <c r="M6629" t="s">
        <v>228</v>
      </c>
      <c r="N6629" t="s">
        <v>242</v>
      </c>
      <c r="O6629">
        <v>0.2</v>
      </c>
      <c r="P6629" t="s">
        <v>234</v>
      </c>
      <c r="Q6629"/>
      <c r="R6629">
        <v>0.1</v>
      </c>
      <c r="S6629">
        <v>0.4</v>
      </c>
      <c r="T6629" t="s">
        <v>1263</v>
      </c>
    </row>
    <row r="6630" spans="2:20" hidden="1" x14ac:dyDescent="0.45">
      <c r="C6630" s="29" t="s">
        <v>60</v>
      </c>
      <c r="D6630" s="29" t="s">
        <v>195</v>
      </c>
      <c r="F6630" t="s">
        <v>1282</v>
      </c>
      <c r="G6630" t="s">
        <v>1283</v>
      </c>
      <c r="H6630" t="s">
        <v>224</v>
      </c>
      <c r="I6630" t="s">
        <v>225</v>
      </c>
      <c r="J6630" t="s">
        <v>1284</v>
      </c>
      <c r="K6630" t="s">
        <v>227</v>
      </c>
      <c r="M6630" t="s">
        <v>228</v>
      </c>
      <c r="N6630" t="s">
        <v>272</v>
      </c>
      <c r="O6630">
        <v>160</v>
      </c>
      <c r="P6630" t="s">
        <v>234</v>
      </c>
      <c r="Q6630"/>
      <c r="R6630">
        <v>32</v>
      </c>
      <c r="S6630">
        <v>240</v>
      </c>
      <c r="T6630" t="s">
        <v>1326</v>
      </c>
    </row>
    <row r="6631" spans="2:20" hidden="1" x14ac:dyDescent="0.45">
      <c r="B6631" s="29" t="s">
        <v>30</v>
      </c>
      <c r="C6631" s="29" t="s">
        <v>60</v>
      </c>
      <c r="D6631" s="29" t="s">
        <v>195</v>
      </c>
      <c r="F6631" t="s">
        <v>1282</v>
      </c>
      <c r="G6631" t="s">
        <v>1283</v>
      </c>
      <c r="H6631" t="s">
        <v>224</v>
      </c>
      <c r="I6631" t="s">
        <v>225</v>
      </c>
      <c r="J6631" t="s">
        <v>1284</v>
      </c>
      <c r="K6631" t="s">
        <v>227</v>
      </c>
      <c r="M6631" t="s">
        <v>228</v>
      </c>
      <c r="N6631" t="s">
        <v>30</v>
      </c>
      <c r="O6631">
        <v>3.9</v>
      </c>
      <c r="P6631" t="s">
        <v>229</v>
      </c>
      <c r="Q6631"/>
      <c r="R6631">
        <v>2</v>
      </c>
      <c r="S6631">
        <v>8</v>
      </c>
      <c r="T6631" t="s">
        <v>2528</v>
      </c>
    </row>
    <row r="6632" spans="2:20" hidden="1" x14ac:dyDescent="0.45">
      <c r="C6632" s="29" t="s">
        <v>60</v>
      </c>
      <c r="D6632" s="29" t="s">
        <v>45</v>
      </c>
      <c r="F6632" t="s">
        <v>1282</v>
      </c>
      <c r="G6632" t="s">
        <v>1283</v>
      </c>
      <c r="H6632" t="s">
        <v>243</v>
      </c>
      <c r="I6632" t="s">
        <v>225</v>
      </c>
      <c r="J6632" t="s">
        <v>1325</v>
      </c>
      <c r="K6632" t="s">
        <v>1223</v>
      </c>
      <c r="M6632" t="s">
        <v>228</v>
      </c>
      <c r="N6632" t="s">
        <v>291</v>
      </c>
      <c r="O6632">
        <v>170</v>
      </c>
      <c r="P6632" t="s">
        <v>257</v>
      </c>
      <c r="Q6632"/>
      <c r="R6632">
        <v>85</v>
      </c>
      <c r="S6632">
        <v>260</v>
      </c>
      <c r="T6632" t="s">
        <v>349</v>
      </c>
    </row>
    <row r="6633" spans="2:20" hidden="1" x14ac:dyDescent="0.45">
      <c r="C6633" s="29" t="s">
        <v>60</v>
      </c>
      <c r="D6633" s="29" t="s">
        <v>46</v>
      </c>
      <c r="F6633" t="s">
        <v>1282</v>
      </c>
      <c r="G6633" t="s">
        <v>1283</v>
      </c>
      <c r="H6633" t="s">
        <v>1267</v>
      </c>
      <c r="I6633" t="s">
        <v>225</v>
      </c>
      <c r="J6633" t="s">
        <v>226</v>
      </c>
      <c r="K6633" t="s">
        <v>18</v>
      </c>
      <c r="M6633" t="s">
        <v>228</v>
      </c>
      <c r="N6633" t="s">
        <v>267</v>
      </c>
      <c r="O6633">
        <v>1.5E-3</v>
      </c>
      <c r="P6633" t="s">
        <v>234</v>
      </c>
      <c r="Q6633"/>
      <c r="R6633">
        <v>7.5000000000000002E-4</v>
      </c>
      <c r="S6633">
        <v>3.0000000000000001E-3</v>
      </c>
      <c r="T6633" t="s">
        <v>1257</v>
      </c>
    </row>
    <row r="6634" spans="2:20" hidden="1" x14ac:dyDescent="0.45">
      <c r="C6634" s="29" t="s">
        <v>60</v>
      </c>
      <c r="D6634" s="29" t="s">
        <v>46</v>
      </c>
      <c r="F6634" t="s">
        <v>1282</v>
      </c>
      <c r="G6634" t="s">
        <v>1283</v>
      </c>
      <c r="H6634" t="s">
        <v>1267</v>
      </c>
      <c r="I6634" t="s">
        <v>225</v>
      </c>
      <c r="J6634" t="s">
        <v>226</v>
      </c>
      <c r="K6634" t="s">
        <v>18</v>
      </c>
      <c r="M6634" t="s">
        <v>228</v>
      </c>
      <c r="N6634" t="s">
        <v>267</v>
      </c>
      <c r="O6634">
        <v>1.5E-3</v>
      </c>
      <c r="P6634" t="s">
        <v>234</v>
      </c>
      <c r="Q6634"/>
      <c r="R6634">
        <v>7.5000000000000002E-4</v>
      </c>
      <c r="S6634">
        <v>3.0000000000000001E-3</v>
      </c>
      <c r="T6634" t="s">
        <v>1257</v>
      </c>
    </row>
    <row r="6635" spans="2:20" hidden="1" x14ac:dyDescent="0.45">
      <c r="C6635" s="29" t="s">
        <v>60</v>
      </c>
      <c r="D6635" s="29" t="s">
        <v>46</v>
      </c>
      <c r="F6635" t="s">
        <v>1282</v>
      </c>
      <c r="G6635" t="s">
        <v>1283</v>
      </c>
      <c r="H6635" t="s">
        <v>1267</v>
      </c>
      <c r="I6635" t="s">
        <v>225</v>
      </c>
      <c r="J6635" t="s">
        <v>226</v>
      </c>
      <c r="K6635" t="s">
        <v>18</v>
      </c>
      <c r="M6635" t="s">
        <v>228</v>
      </c>
      <c r="N6635" t="s">
        <v>249</v>
      </c>
      <c r="O6635">
        <v>0.84</v>
      </c>
      <c r="P6635" t="s">
        <v>257</v>
      </c>
      <c r="Q6635"/>
      <c r="R6635">
        <v>0.28000000000000003</v>
      </c>
      <c r="S6635">
        <v>0.84</v>
      </c>
      <c r="T6635" t="s">
        <v>1254</v>
      </c>
    </row>
    <row r="6636" spans="2:20" hidden="1" x14ac:dyDescent="0.45">
      <c r="C6636" s="29" t="s">
        <v>60</v>
      </c>
      <c r="D6636" s="29" t="s">
        <v>46</v>
      </c>
      <c r="F6636" t="s">
        <v>1282</v>
      </c>
      <c r="G6636" t="s">
        <v>1283</v>
      </c>
      <c r="H6636" t="s">
        <v>1267</v>
      </c>
      <c r="I6636" t="s">
        <v>225</v>
      </c>
      <c r="J6636" t="s">
        <v>226</v>
      </c>
      <c r="K6636" t="s">
        <v>18</v>
      </c>
      <c r="M6636" t="s">
        <v>228</v>
      </c>
      <c r="N6636" t="s">
        <v>358</v>
      </c>
      <c r="O6636">
        <v>0.84</v>
      </c>
      <c r="P6636" t="s">
        <v>257</v>
      </c>
      <c r="Q6636"/>
      <c r="R6636">
        <v>0.28000000000000003</v>
      </c>
      <c r="S6636">
        <v>0.84</v>
      </c>
      <c r="T6636" t="s">
        <v>1254</v>
      </c>
    </row>
    <row r="6637" spans="2:20" hidden="1" x14ac:dyDescent="0.45">
      <c r="C6637" s="29" t="s">
        <v>60</v>
      </c>
      <c r="D6637" s="29" t="s">
        <v>46</v>
      </c>
      <c r="F6637" t="s">
        <v>1282</v>
      </c>
      <c r="G6637" t="s">
        <v>1283</v>
      </c>
      <c r="H6637" t="s">
        <v>1267</v>
      </c>
      <c r="I6637" t="s">
        <v>225</v>
      </c>
      <c r="J6637" t="s">
        <v>226</v>
      </c>
      <c r="K6637" t="s">
        <v>18</v>
      </c>
      <c r="M6637" t="s">
        <v>228</v>
      </c>
      <c r="N6637" t="s">
        <v>279</v>
      </c>
      <c r="O6637">
        <v>5.1000000000000004E-4</v>
      </c>
      <c r="P6637" t="s">
        <v>234</v>
      </c>
      <c r="Q6637"/>
      <c r="R6637">
        <v>2.5999999999999998E-4</v>
      </c>
      <c r="S6637">
        <v>1E-3</v>
      </c>
      <c r="T6637" t="s">
        <v>1257</v>
      </c>
    </row>
    <row r="6638" spans="2:20" hidden="1" x14ac:dyDescent="0.45">
      <c r="C6638" s="29" t="s">
        <v>60</v>
      </c>
      <c r="D6638" s="29" t="s">
        <v>195</v>
      </c>
      <c r="F6638" t="s">
        <v>1282</v>
      </c>
      <c r="G6638" t="s">
        <v>1283</v>
      </c>
      <c r="H6638" t="s">
        <v>439</v>
      </c>
      <c r="I6638" t="s">
        <v>225</v>
      </c>
      <c r="J6638" t="s">
        <v>226</v>
      </c>
      <c r="K6638" t="s">
        <v>227</v>
      </c>
      <c r="M6638" t="s">
        <v>228</v>
      </c>
      <c r="N6638" t="s">
        <v>236</v>
      </c>
      <c r="O6638">
        <v>9.5</v>
      </c>
      <c r="P6638" t="s">
        <v>237</v>
      </c>
      <c r="Q6638"/>
      <c r="R6638">
        <v>6</v>
      </c>
      <c r="S6638">
        <v>13</v>
      </c>
      <c r="T6638" t="s">
        <v>1241</v>
      </c>
    </row>
    <row r="6639" spans="2:20" hidden="1" x14ac:dyDescent="0.45">
      <c r="C6639" s="29" t="s">
        <v>60</v>
      </c>
      <c r="D6639" s="29" t="s">
        <v>195</v>
      </c>
      <c r="F6639" t="s">
        <v>1282</v>
      </c>
      <c r="G6639" t="s">
        <v>1283</v>
      </c>
      <c r="H6639" t="s">
        <v>439</v>
      </c>
      <c r="I6639" t="s">
        <v>225</v>
      </c>
      <c r="J6639" t="s">
        <v>226</v>
      </c>
      <c r="K6639" t="s">
        <v>227</v>
      </c>
      <c r="M6639" t="s">
        <v>228</v>
      </c>
      <c r="N6639" t="s">
        <v>236</v>
      </c>
      <c r="O6639">
        <v>9.5</v>
      </c>
      <c r="P6639" t="s">
        <v>237</v>
      </c>
      <c r="Q6639"/>
      <c r="R6639">
        <v>6</v>
      </c>
      <c r="S6639">
        <v>13</v>
      </c>
      <c r="T6639" t="s">
        <v>1241</v>
      </c>
    </row>
    <row r="6640" spans="2:20" hidden="1" x14ac:dyDescent="0.45">
      <c r="B6640" s="29" t="s">
        <v>27</v>
      </c>
      <c r="C6640" s="29" t="s">
        <v>60</v>
      </c>
      <c r="D6640" s="29" t="s">
        <v>195</v>
      </c>
      <c r="F6640" t="s">
        <v>1282</v>
      </c>
      <c r="G6640" t="s">
        <v>1283</v>
      </c>
      <c r="H6640" t="s">
        <v>439</v>
      </c>
      <c r="I6640" t="s">
        <v>225</v>
      </c>
      <c r="J6640" t="s">
        <v>226</v>
      </c>
      <c r="K6640" t="s">
        <v>227</v>
      </c>
      <c r="M6640" t="s">
        <v>228</v>
      </c>
      <c r="N6640" t="s">
        <v>27</v>
      </c>
      <c r="O6640">
        <v>9.5</v>
      </c>
      <c r="P6640" t="s">
        <v>237</v>
      </c>
      <c r="Q6640">
        <f>O6640/'Building Calcs'!$B$2</f>
        <v>1.002303059989E-5</v>
      </c>
      <c r="R6640">
        <v>6</v>
      </c>
      <c r="S6640">
        <v>13</v>
      </c>
      <c r="T6640" t="s">
        <v>1328</v>
      </c>
    </row>
    <row r="6641" spans="2:20" hidden="1" x14ac:dyDescent="0.45">
      <c r="B6641" s="29" t="s">
        <v>27</v>
      </c>
      <c r="C6641" s="29" t="s">
        <v>60</v>
      </c>
      <c r="D6641" s="29" t="s">
        <v>195</v>
      </c>
      <c r="F6641" t="s">
        <v>1282</v>
      </c>
      <c r="G6641" t="s">
        <v>1283</v>
      </c>
      <c r="H6641" t="s">
        <v>439</v>
      </c>
      <c r="I6641" t="s">
        <v>225</v>
      </c>
      <c r="J6641" t="s">
        <v>226</v>
      </c>
      <c r="K6641" t="s">
        <v>227</v>
      </c>
      <c r="M6641" t="s">
        <v>228</v>
      </c>
      <c r="N6641" t="s">
        <v>27</v>
      </c>
      <c r="O6641">
        <v>9.5</v>
      </c>
      <c r="P6641" t="s">
        <v>237</v>
      </c>
      <c r="Q6641">
        <f>O6641/'Building Calcs'!$B$2</f>
        <v>1.002303059989E-5</v>
      </c>
      <c r="R6641">
        <v>6</v>
      </c>
      <c r="S6641">
        <v>13</v>
      </c>
      <c r="T6641" t="s">
        <v>1328</v>
      </c>
    </row>
    <row r="6642" spans="2:20" hidden="1" x14ac:dyDescent="0.45">
      <c r="B6642" s="29" t="s">
        <v>25</v>
      </c>
      <c r="C6642" s="29" t="s">
        <v>60</v>
      </c>
      <c r="D6642" s="29" t="s">
        <v>195</v>
      </c>
      <c r="F6642" t="s">
        <v>1282</v>
      </c>
      <c r="G6642" t="s">
        <v>1283</v>
      </c>
      <c r="H6642" t="s">
        <v>439</v>
      </c>
      <c r="I6642" t="s">
        <v>225</v>
      </c>
      <c r="J6642" t="s">
        <v>226</v>
      </c>
      <c r="K6642" t="s">
        <v>227</v>
      </c>
      <c r="M6642" t="s">
        <v>228</v>
      </c>
      <c r="N6642" t="s">
        <v>25</v>
      </c>
      <c r="O6642">
        <v>2.6</v>
      </c>
      <c r="P6642" t="s">
        <v>237</v>
      </c>
      <c r="Q6642">
        <f>O6642/'Building Calcs'!$B$2</f>
        <v>2.7431452168120003E-6</v>
      </c>
      <c r="R6642">
        <v>2</v>
      </c>
      <c r="S6642">
        <v>4</v>
      </c>
      <c r="T6642" t="s">
        <v>1241</v>
      </c>
    </row>
    <row r="6643" spans="2:20" hidden="1" x14ac:dyDescent="0.45">
      <c r="B6643" s="29" t="s">
        <v>30</v>
      </c>
      <c r="C6643" s="29" t="s">
        <v>60</v>
      </c>
      <c r="D6643" s="29" t="s">
        <v>46</v>
      </c>
      <c r="F6643" t="s">
        <v>1282</v>
      </c>
      <c r="G6643" t="s">
        <v>1283</v>
      </c>
      <c r="H6643" t="s">
        <v>1267</v>
      </c>
      <c r="I6643" t="s">
        <v>225</v>
      </c>
      <c r="J6643" t="s">
        <v>226</v>
      </c>
      <c r="K6643" t="s">
        <v>18</v>
      </c>
      <c r="M6643" t="s">
        <v>228</v>
      </c>
      <c r="N6643" t="s">
        <v>30</v>
      </c>
      <c r="O6643">
        <v>2.5</v>
      </c>
      <c r="P6643" t="s">
        <v>229</v>
      </c>
      <c r="Q6643"/>
      <c r="R6643">
        <v>1.5</v>
      </c>
      <c r="S6643">
        <v>3.5</v>
      </c>
      <c r="T6643" t="s">
        <v>1268</v>
      </c>
    </row>
    <row r="6644" spans="2:20" hidden="1" x14ac:dyDescent="0.45">
      <c r="B6644" s="29" t="s">
        <v>29</v>
      </c>
      <c r="C6644" s="29" t="s">
        <v>60</v>
      </c>
      <c r="D6644" s="29" t="s">
        <v>195</v>
      </c>
      <c r="F6644" t="s">
        <v>1282</v>
      </c>
      <c r="G6644" t="s">
        <v>1283</v>
      </c>
      <c r="H6644" t="s">
        <v>439</v>
      </c>
      <c r="I6644" t="s">
        <v>225</v>
      </c>
      <c r="J6644" t="s">
        <v>226</v>
      </c>
      <c r="K6644" t="s">
        <v>227</v>
      </c>
      <c r="M6644" t="s">
        <v>228</v>
      </c>
      <c r="N6644" t="s">
        <v>29</v>
      </c>
      <c r="O6644">
        <v>46</v>
      </c>
      <c r="P6644" t="s">
        <v>237</v>
      </c>
      <c r="Q6644">
        <f>O6644/'Building Calcs'!$B$2</f>
        <v>4.8532569220519998E-5</v>
      </c>
      <c r="R6644">
        <v>28</v>
      </c>
      <c r="S6644">
        <v>65</v>
      </c>
      <c r="T6644" t="s">
        <v>1260</v>
      </c>
    </row>
    <row r="6645" spans="2:20" hidden="1" x14ac:dyDescent="0.45">
      <c r="C6645" s="29" t="s">
        <v>60</v>
      </c>
      <c r="D6645" s="29" t="s">
        <v>45</v>
      </c>
      <c r="F6645" t="s">
        <v>1282</v>
      </c>
      <c r="G6645" t="s">
        <v>1283</v>
      </c>
      <c r="H6645" t="s">
        <v>289</v>
      </c>
      <c r="I6645" t="s">
        <v>275</v>
      </c>
      <c r="J6645" t="s">
        <v>228</v>
      </c>
      <c r="K6645" t="s">
        <v>1242</v>
      </c>
      <c r="M6645" t="s">
        <v>228</v>
      </c>
      <c r="N6645" t="s">
        <v>400</v>
      </c>
      <c r="O6645">
        <v>0.3</v>
      </c>
      <c r="P6645" t="s">
        <v>237</v>
      </c>
      <c r="Q6645"/>
      <c r="R6645">
        <v>0.1</v>
      </c>
      <c r="S6645">
        <v>7</v>
      </c>
      <c r="T6645" t="s">
        <v>377</v>
      </c>
    </row>
    <row r="6646" spans="2:20" hidden="1" x14ac:dyDescent="0.45">
      <c r="C6646" s="29" t="s">
        <v>60</v>
      </c>
      <c r="D6646" s="29" t="s">
        <v>45</v>
      </c>
      <c r="F6646" t="s">
        <v>1282</v>
      </c>
      <c r="G6646" t="s">
        <v>1283</v>
      </c>
      <c r="H6646" t="s">
        <v>289</v>
      </c>
      <c r="I6646" t="s">
        <v>275</v>
      </c>
      <c r="J6646" t="s">
        <v>228</v>
      </c>
      <c r="K6646" t="s">
        <v>1242</v>
      </c>
      <c r="M6646" t="s">
        <v>228</v>
      </c>
      <c r="N6646" t="s">
        <v>236</v>
      </c>
      <c r="O6646">
        <v>444</v>
      </c>
      <c r="P6646" t="s">
        <v>237</v>
      </c>
      <c r="Q6646"/>
      <c r="R6646">
        <v>80</v>
      </c>
      <c r="S6646">
        <v>600</v>
      </c>
      <c r="T6646" t="s">
        <v>377</v>
      </c>
    </row>
    <row r="6647" spans="2:20" hidden="1" x14ac:dyDescent="0.45">
      <c r="C6647" s="29" t="s">
        <v>60</v>
      </c>
      <c r="D6647" s="29" t="s">
        <v>45</v>
      </c>
      <c r="F6647" t="s">
        <v>1282</v>
      </c>
      <c r="G6647" t="s">
        <v>1283</v>
      </c>
      <c r="H6647" t="s">
        <v>289</v>
      </c>
      <c r="I6647" t="s">
        <v>275</v>
      </c>
      <c r="J6647" t="s">
        <v>228</v>
      </c>
      <c r="K6647" t="s">
        <v>1242</v>
      </c>
      <c r="M6647" t="s">
        <v>228</v>
      </c>
      <c r="N6647" t="s">
        <v>242</v>
      </c>
      <c r="O6647">
        <v>11.2</v>
      </c>
      <c r="P6647" t="s">
        <v>234</v>
      </c>
      <c r="Q6647"/>
      <c r="R6647">
        <v>10</v>
      </c>
      <c r="S6647">
        <v>15</v>
      </c>
      <c r="T6647" t="s">
        <v>377</v>
      </c>
    </row>
    <row r="6648" spans="2:20" hidden="1" x14ac:dyDescent="0.45">
      <c r="C6648" s="29" t="s">
        <v>60</v>
      </c>
      <c r="D6648" s="29" t="s">
        <v>45</v>
      </c>
      <c r="F6648" t="s">
        <v>1282</v>
      </c>
      <c r="G6648" t="s">
        <v>1283</v>
      </c>
      <c r="H6648" t="s">
        <v>289</v>
      </c>
      <c r="I6648" t="s">
        <v>275</v>
      </c>
      <c r="J6648" t="s">
        <v>228</v>
      </c>
      <c r="K6648" t="s">
        <v>1242</v>
      </c>
      <c r="M6648" t="s">
        <v>228</v>
      </c>
      <c r="N6648" t="s">
        <v>265</v>
      </c>
      <c r="O6648">
        <v>22.3</v>
      </c>
      <c r="P6648" t="s">
        <v>234</v>
      </c>
      <c r="Q6648"/>
      <c r="R6648">
        <v>20</v>
      </c>
      <c r="S6648">
        <v>30</v>
      </c>
      <c r="T6648" t="s">
        <v>377</v>
      </c>
    </row>
    <row r="6649" spans="2:20" hidden="1" x14ac:dyDescent="0.45">
      <c r="C6649" s="29" t="s">
        <v>60</v>
      </c>
      <c r="D6649" s="29" t="s">
        <v>45</v>
      </c>
      <c r="F6649" t="s">
        <v>1282</v>
      </c>
      <c r="G6649" t="s">
        <v>1283</v>
      </c>
      <c r="H6649" t="s">
        <v>289</v>
      </c>
      <c r="I6649" t="s">
        <v>275</v>
      </c>
      <c r="J6649" t="s">
        <v>228</v>
      </c>
      <c r="K6649" t="s">
        <v>1242</v>
      </c>
      <c r="M6649" t="s">
        <v>228</v>
      </c>
      <c r="N6649" t="s">
        <v>240</v>
      </c>
      <c r="O6649">
        <v>130</v>
      </c>
      <c r="P6649" t="s">
        <v>234</v>
      </c>
      <c r="Q6649"/>
      <c r="R6649">
        <v>100</v>
      </c>
      <c r="S6649">
        <v>200</v>
      </c>
      <c r="T6649" t="s">
        <v>377</v>
      </c>
    </row>
    <row r="6650" spans="2:20" hidden="1" x14ac:dyDescent="0.45">
      <c r="C6650" s="29" t="s">
        <v>60</v>
      </c>
      <c r="D6650" s="29" t="s">
        <v>51</v>
      </c>
      <c r="F6650" t="s">
        <v>1282</v>
      </c>
      <c r="G6650" t="s">
        <v>1283</v>
      </c>
      <c r="H6650" t="s">
        <v>1321</v>
      </c>
      <c r="I6650" t="s">
        <v>225</v>
      </c>
      <c r="J6650" t="s">
        <v>1322</v>
      </c>
      <c r="K6650" t="s">
        <v>1219</v>
      </c>
      <c r="M6650" t="s">
        <v>228</v>
      </c>
      <c r="N6650" t="s">
        <v>253</v>
      </c>
      <c r="O6650">
        <v>13</v>
      </c>
      <c r="P6650" t="s">
        <v>234</v>
      </c>
      <c r="Q6650"/>
      <c r="R6650">
        <v>0.5</v>
      </c>
      <c r="S6650">
        <v>87</v>
      </c>
      <c r="T6650" t="s">
        <v>1329</v>
      </c>
    </row>
    <row r="6651" spans="2:20" hidden="1" x14ac:dyDescent="0.45">
      <c r="C6651" s="29" t="s">
        <v>60</v>
      </c>
      <c r="D6651" s="29" t="s">
        <v>51</v>
      </c>
      <c r="F6651" t="s">
        <v>1282</v>
      </c>
      <c r="G6651" t="s">
        <v>1283</v>
      </c>
      <c r="H6651" t="s">
        <v>1321</v>
      </c>
      <c r="I6651" t="s">
        <v>225</v>
      </c>
      <c r="J6651" t="s">
        <v>1322</v>
      </c>
      <c r="K6651" t="s">
        <v>1219</v>
      </c>
      <c r="M6651" t="s">
        <v>228</v>
      </c>
      <c r="N6651" t="s">
        <v>262</v>
      </c>
      <c r="O6651">
        <v>0.56000000000000005</v>
      </c>
      <c r="P6651" t="s">
        <v>234</v>
      </c>
      <c r="Q6651"/>
      <c r="R6651">
        <v>0.2</v>
      </c>
      <c r="S6651">
        <v>1</v>
      </c>
      <c r="T6651" t="s">
        <v>433</v>
      </c>
    </row>
    <row r="6652" spans="2:20" hidden="1" x14ac:dyDescent="0.45">
      <c r="C6652" s="29" t="s">
        <v>60</v>
      </c>
      <c r="D6652" s="29" t="s">
        <v>51</v>
      </c>
      <c r="F6652" t="s">
        <v>1282</v>
      </c>
      <c r="G6652" t="s">
        <v>1283</v>
      </c>
      <c r="H6652" t="s">
        <v>1321</v>
      </c>
      <c r="I6652" t="s">
        <v>225</v>
      </c>
      <c r="J6652" t="s">
        <v>1322</v>
      </c>
      <c r="K6652" t="s">
        <v>1219</v>
      </c>
      <c r="M6652" t="s">
        <v>228</v>
      </c>
      <c r="N6652" t="s">
        <v>233</v>
      </c>
      <c r="O6652">
        <v>0.19</v>
      </c>
      <c r="P6652" t="s">
        <v>234</v>
      </c>
      <c r="Q6652"/>
      <c r="R6652">
        <v>0.05</v>
      </c>
      <c r="S6652">
        <v>12</v>
      </c>
      <c r="T6652" t="s">
        <v>433</v>
      </c>
    </row>
    <row r="6653" spans="2:20" hidden="1" x14ac:dyDescent="0.45">
      <c r="C6653" s="29" t="s">
        <v>60</v>
      </c>
      <c r="D6653" s="29" t="s">
        <v>51</v>
      </c>
      <c r="F6653" t="s">
        <v>1282</v>
      </c>
      <c r="G6653" t="s">
        <v>1283</v>
      </c>
      <c r="H6653" t="s">
        <v>1321</v>
      </c>
      <c r="I6653" t="s">
        <v>225</v>
      </c>
      <c r="J6653" t="s">
        <v>1322</v>
      </c>
      <c r="K6653" t="s">
        <v>1219</v>
      </c>
      <c r="M6653" t="s">
        <v>228</v>
      </c>
      <c r="N6653" t="s">
        <v>242</v>
      </c>
      <c r="O6653">
        <v>23</v>
      </c>
      <c r="P6653" t="s">
        <v>234</v>
      </c>
      <c r="Q6653"/>
      <c r="R6653">
        <v>1</v>
      </c>
      <c r="S6653">
        <v>100</v>
      </c>
      <c r="T6653" t="s">
        <v>351</v>
      </c>
    </row>
    <row r="6654" spans="2:20" hidden="1" x14ac:dyDescent="0.45">
      <c r="C6654" s="29" t="s">
        <v>60</v>
      </c>
      <c r="D6654" s="29" t="s">
        <v>51</v>
      </c>
      <c r="F6654" t="s">
        <v>1282</v>
      </c>
      <c r="G6654" t="s">
        <v>1283</v>
      </c>
      <c r="H6654" t="s">
        <v>1321</v>
      </c>
      <c r="I6654" t="s">
        <v>225</v>
      </c>
      <c r="J6654" t="s">
        <v>1322</v>
      </c>
      <c r="K6654" t="s">
        <v>1219</v>
      </c>
      <c r="M6654" t="s">
        <v>228</v>
      </c>
      <c r="N6654" t="s">
        <v>358</v>
      </c>
      <c r="O6654">
        <v>5</v>
      </c>
      <c r="P6654" t="s">
        <v>234</v>
      </c>
      <c r="Q6654"/>
      <c r="R6654">
        <v>2</v>
      </c>
      <c r="S6654">
        <v>10</v>
      </c>
      <c r="T6654" t="s">
        <v>348</v>
      </c>
    </row>
    <row r="6655" spans="2:20" hidden="1" x14ac:dyDescent="0.45">
      <c r="C6655" s="29" t="s">
        <v>60</v>
      </c>
      <c r="D6655" s="29" t="s">
        <v>51</v>
      </c>
      <c r="F6655" t="s">
        <v>1282</v>
      </c>
      <c r="G6655" t="s">
        <v>1283</v>
      </c>
      <c r="H6655" t="s">
        <v>1321</v>
      </c>
      <c r="I6655" t="s">
        <v>225</v>
      </c>
      <c r="J6655" t="s">
        <v>1322</v>
      </c>
      <c r="K6655" t="s">
        <v>1219</v>
      </c>
      <c r="M6655" t="s">
        <v>228</v>
      </c>
      <c r="N6655" t="s">
        <v>265</v>
      </c>
      <c r="O6655">
        <v>6</v>
      </c>
      <c r="P6655" t="s">
        <v>234</v>
      </c>
      <c r="Q6655"/>
      <c r="R6655">
        <v>4</v>
      </c>
      <c r="S6655">
        <v>89</v>
      </c>
      <c r="T6655" t="s">
        <v>1923</v>
      </c>
    </row>
    <row r="6656" spans="2:20" hidden="1" x14ac:dyDescent="0.45">
      <c r="C6656" s="29" t="s">
        <v>60</v>
      </c>
      <c r="D6656" s="29" t="s">
        <v>46</v>
      </c>
      <c r="F6656" t="s">
        <v>1282</v>
      </c>
      <c r="G6656" t="s">
        <v>1283</v>
      </c>
      <c r="H6656" t="s">
        <v>1267</v>
      </c>
      <c r="I6656" t="s">
        <v>225</v>
      </c>
      <c r="J6656" t="s">
        <v>226</v>
      </c>
      <c r="K6656" t="s">
        <v>18</v>
      </c>
      <c r="M6656" t="s">
        <v>228</v>
      </c>
      <c r="N6656" t="s">
        <v>236</v>
      </c>
      <c r="O6656">
        <v>0.2</v>
      </c>
      <c r="P6656" t="s">
        <v>237</v>
      </c>
      <c r="Q6656"/>
      <c r="R6656">
        <v>0.12</v>
      </c>
      <c r="S6656">
        <v>0.28000000000000003</v>
      </c>
      <c r="T6656" t="s">
        <v>1246</v>
      </c>
    </row>
    <row r="6657" spans="2:20" hidden="1" x14ac:dyDescent="0.45">
      <c r="C6657" s="29" t="s">
        <v>60</v>
      </c>
      <c r="D6657" s="29" t="s">
        <v>45</v>
      </c>
      <c r="F6657" t="s">
        <v>1282</v>
      </c>
      <c r="G6657" t="s">
        <v>1283</v>
      </c>
      <c r="H6657" t="s">
        <v>289</v>
      </c>
      <c r="I6657" t="s">
        <v>275</v>
      </c>
      <c r="J6657" t="s">
        <v>228</v>
      </c>
      <c r="K6657" t="s">
        <v>1242</v>
      </c>
      <c r="M6657" t="s">
        <v>228</v>
      </c>
      <c r="N6657" t="s">
        <v>246</v>
      </c>
      <c r="O6657">
        <v>800</v>
      </c>
      <c r="P6657" t="s">
        <v>247</v>
      </c>
      <c r="Q6657"/>
      <c r="R6657">
        <v>300</v>
      </c>
      <c r="S6657">
        <v>1200</v>
      </c>
      <c r="T6657" t="s">
        <v>377</v>
      </c>
    </row>
    <row r="6658" spans="2:20" hidden="1" x14ac:dyDescent="0.45">
      <c r="B6658" s="29" t="s">
        <v>25</v>
      </c>
      <c r="C6658" s="29" t="s">
        <v>60</v>
      </c>
      <c r="D6658" s="29" t="s">
        <v>46</v>
      </c>
      <c r="F6658" t="s">
        <v>1282</v>
      </c>
      <c r="G6658" t="s">
        <v>1283</v>
      </c>
      <c r="H6658" t="s">
        <v>1267</v>
      </c>
      <c r="I6658" t="s">
        <v>225</v>
      </c>
      <c r="J6658" t="s">
        <v>226</v>
      </c>
      <c r="K6658" t="s">
        <v>18</v>
      </c>
      <c r="M6658" t="s">
        <v>228</v>
      </c>
      <c r="N6658" t="s">
        <v>25</v>
      </c>
      <c r="O6658">
        <v>4.8</v>
      </c>
      <c r="P6658" t="s">
        <v>237</v>
      </c>
      <c r="Q6658">
        <f>O6658/'Building Calcs'!$B$2</f>
        <v>5.064268092576E-6</v>
      </c>
      <c r="R6658">
        <v>1.8</v>
      </c>
      <c r="S6658">
        <v>42</v>
      </c>
      <c r="T6658" t="s">
        <v>1241</v>
      </c>
    </row>
    <row r="6659" spans="2:20" hidden="1" x14ac:dyDescent="0.45">
      <c r="B6659" s="29" t="s">
        <v>43</v>
      </c>
      <c r="D6659" s="29" t="s">
        <v>53</v>
      </c>
      <c r="F6659" t="s">
        <v>1330</v>
      </c>
      <c r="G6659" t="s">
        <v>1331</v>
      </c>
      <c r="H6659" t="s">
        <v>424</v>
      </c>
      <c r="I6659" t="s">
        <v>225</v>
      </c>
      <c r="J6659" t="s">
        <v>414</v>
      </c>
      <c r="K6659" t="s">
        <v>35</v>
      </c>
      <c r="M6659" t="s">
        <v>228</v>
      </c>
      <c r="N6659" t="s">
        <v>28</v>
      </c>
      <c r="O6659">
        <v>1034</v>
      </c>
      <c r="P6659" t="s">
        <v>385</v>
      </c>
      <c r="Q6659"/>
      <c r="T6659" t="s">
        <v>386</v>
      </c>
    </row>
    <row r="6660" spans="2:20" hidden="1" x14ac:dyDescent="0.45">
      <c r="D6660" s="29" t="s">
        <v>53</v>
      </c>
      <c r="F6660" t="s">
        <v>1330</v>
      </c>
      <c r="G6660" t="s">
        <v>1331</v>
      </c>
      <c r="H6660" t="s">
        <v>424</v>
      </c>
      <c r="I6660" t="s">
        <v>225</v>
      </c>
      <c r="J6660" t="s">
        <v>414</v>
      </c>
      <c r="K6660" t="s">
        <v>35</v>
      </c>
      <c r="M6660" t="s">
        <v>228</v>
      </c>
      <c r="N6660" t="s">
        <v>236</v>
      </c>
      <c r="O6660">
        <v>1034</v>
      </c>
      <c r="P6660" t="s">
        <v>385</v>
      </c>
      <c r="Q6660"/>
      <c r="T6660" t="s">
        <v>386</v>
      </c>
    </row>
    <row r="6661" spans="2:20" hidden="1" x14ac:dyDescent="0.45">
      <c r="B6661" s="29" t="s">
        <v>25</v>
      </c>
      <c r="D6661" s="29" t="s">
        <v>53</v>
      </c>
      <c r="F6661" t="s">
        <v>1330</v>
      </c>
      <c r="G6661" t="s">
        <v>1331</v>
      </c>
      <c r="H6661" t="s">
        <v>425</v>
      </c>
      <c r="I6661" t="s">
        <v>225</v>
      </c>
      <c r="J6661" t="s">
        <v>418</v>
      </c>
      <c r="K6661" t="s">
        <v>35</v>
      </c>
      <c r="M6661" t="s">
        <v>228</v>
      </c>
      <c r="N6661" t="s">
        <v>25</v>
      </c>
      <c r="O6661">
        <v>6826</v>
      </c>
      <c r="P6661" t="s">
        <v>385</v>
      </c>
      <c r="Q6661"/>
      <c r="T6661" t="s">
        <v>386</v>
      </c>
    </row>
    <row r="6662" spans="2:20" hidden="1" x14ac:dyDescent="0.45">
      <c r="B6662" s="29" t="s">
        <v>26</v>
      </c>
      <c r="D6662" s="29" t="s">
        <v>53</v>
      </c>
      <c r="F6662" t="s">
        <v>1330</v>
      </c>
      <c r="G6662" t="s">
        <v>1331</v>
      </c>
      <c r="H6662" t="s">
        <v>425</v>
      </c>
      <c r="I6662" t="s">
        <v>225</v>
      </c>
      <c r="J6662" t="s">
        <v>418</v>
      </c>
      <c r="K6662" t="s">
        <v>35</v>
      </c>
      <c r="M6662" t="s">
        <v>228</v>
      </c>
      <c r="N6662" t="s">
        <v>26</v>
      </c>
      <c r="O6662">
        <v>15653</v>
      </c>
      <c r="P6662" t="s">
        <v>385</v>
      </c>
      <c r="Q6662"/>
      <c r="T6662" t="s">
        <v>386</v>
      </c>
    </row>
    <row r="6663" spans="2:20" hidden="1" x14ac:dyDescent="0.45">
      <c r="B6663" s="29" t="s">
        <v>43</v>
      </c>
      <c r="D6663" s="29" t="s">
        <v>53</v>
      </c>
      <c r="F6663" t="s">
        <v>1330</v>
      </c>
      <c r="G6663" t="s">
        <v>1331</v>
      </c>
      <c r="H6663" t="s">
        <v>425</v>
      </c>
      <c r="I6663" t="s">
        <v>225</v>
      </c>
      <c r="J6663" t="s">
        <v>418</v>
      </c>
      <c r="K6663" t="s">
        <v>35</v>
      </c>
      <c r="M6663" t="s">
        <v>228</v>
      </c>
      <c r="N6663" t="s">
        <v>28</v>
      </c>
      <c r="O6663">
        <v>950</v>
      </c>
      <c r="P6663" t="s">
        <v>385</v>
      </c>
      <c r="Q6663"/>
      <c r="T6663" t="s">
        <v>386</v>
      </c>
    </row>
    <row r="6664" spans="2:20" hidden="1" x14ac:dyDescent="0.45">
      <c r="D6664" s="29" t="s">
        <v>53</v>
      </c>
      <c r="F6664" t="s">
        <v>1330</v>
      </c>
      <c r="G6664" t="s">
        <v>1331</v>
      </c>
      <c r="H6664" t="s">
        <v>425</v>
      </c>
      <c r="I6664" t="s">
        <v>225</v>
      </c>
      <c r="J6664" t="s">
        <v>418</v>
      </c>
      <c r="K6664" t="s">
        <v>35</v>
      </c>
      <c r="M6664" t="s">
        <v>228</v>
      </c>
      <c r="N6664" t="s">
        <v>236</v>
      </c>
      <c r="O6664">
        <v>950</v>
      </c>
      <c r="P6664" t="s">
        <v>385</v>
      </c>
      <c r="Q6664"/>
      <c r="T6664" t="s">
        <v>386</v>
      </c>
    </row>
    <row r="6665" spans="2:20" hidden="1" x14ac:dyDescent="0.45">
      <c r="B6665" s="29" t="s">
        <v>26</v>
      </c>
      <c r="D6665" s="29" t="s">
        <v>53</v>
      </c>
      <c r="F6665" t="s">
        <v>1330</v>
      </c>
      <c r="G6665" t="s">
        <v>1331</v>
      </c>
      <c r="H6665" t="s">
        <v>423</v>
      </c>
      <c r="I6665" t="s">
        <v>225</v>
      </c>
      <c r="J6665" t="s">
        <v>416</v>
      </c>
      <c r="K6665" t="s">
        <v>35</v>
      </c>
      <c r="M6665" t="s">
        <v>228</v>
      </c>
      <c r="N6665" t="s">
        <v>26</v>
      </c>
      <c r="O6665">
        <v>31077</v>
      </c>
      <c r="P6665" t="s">
        <v>385</v>
      </c>
      <c r="Q6665"/>
      <c r="T6665" t="s">
        <v>386</v>
      </c>
    </row>
    <row r="6666" spans="2:20" hidden="1" x14ac:dyDescent="0.45">
      <c r="D6666" s="29" t="s">
        <v>53</v>
      </c>
      <c r="F6666" t="s">
        <v>1330</v>
      </c>
      <c r="G6666" t="s">
        <v>1331</v>
      </c>
      <c r="H6666" t="s">
        <v>392</v>
      </c>
      <c r="I6666" t="s">
        <v>225</v>
      </c>
      <c r="J6666" t="s">
        <v>393</v>
      </c>
      <c r="K6666" t="s">
        <v>35</v>
      </c>
      <c r="M6666" t="s">
        <v>228</v>
      </c>
      <c r="N6666" t="s">
        <v>236</v>
      </c>
      <c r="O6666">
        <v>3642</v>
      </c>
      <c r="P6666" t="s">
        <v>385</v>
      </c>
      <c r="Q6666"/>
      <c r="T6666" t="s">
        <v>386</v>
      </c>
    </row>
    <row r="6667" spans="2:20" hidden="1" x14ac:dyDescent="0.45">
      <c r="B6667" s="29" t="s">
        <v>43</v>
      </c>
      <c r="D6667" s="29" t="s">
        <v>53</v>
      </c>
      <c r="F6667" t="s">
        <v>1330</v>
      </c>
      <c r="G6667" t="s">
        <v>1331</v>
      </c>
      <c r="H6667" t="s">
        <v>423</v>
      </c>
      <c r="I6667" t="s">
        <v>225</v>
      </c>
      <c r="J6667" t="s">
        <v>416</v>
      </c>
      <c r="K6667" t="s">
        <v>35</v>
      </c>
      <c r="M6667" t="s">
        <v>228</v>
      </c>
      <c r="N6667" t="s">
        <v>28</v>
      </c>
      <c r="O6667">
        <v>1005</v>
      </c>
      <c r="P6667" t="s">
        <v>385</v>
      </c>
      <c r="Q6667"/>
      <c r="T6667" t="s">
        <v>386</v>
      </c>
    </row>
    <row r="6668" spans="2:20" hidden="1" x14ac:dyDescent="0.45">
      <c r="B6668" s="29" t="s">
        <v>33</v>
      </c>
      <c r="D6668" s="29" t="s">
        <v>53</v>
      </c>
      <c r="F6668" t="s">
        <v>1330</v>
      </c>
      <c r="G6668" t="s">
        <v>1331</v>
      </c>
      <c r="H6668" t="s">
        <v>423</v>
      </c>
      <c r="I6668" t="s">
        <v>225</v>
      </c>
      <c r="J6668" t="s">
        <v>416</v>
      </c>
      <c r="K6668" t="s">
        <v>35</v>
      </c>
      <c r="M6668" t="s">
        <v>228</v>
      </c>
      <c r="N6668" t="s">
        <v>33</v>
      </c>
      <c r="O6668">
        <v>137</v>
      </c>
      <c r="P6668" t="s">
        <v>385</v>
      </c>
      <c r="Q6668"/>
      <c r="T6668" t="s">
        <v>386</v>
      </c>
    </row>
    <row r="6669" spans="2:20" hidden="1" x14ac:dyDescent="0.45">
      <c r="B6669" s="29" t="s">
        <v>25</v>
      </c>
      <c r="F6669" t="s">
        <v>1330</v>
      </c>
      <c r="G6669" t="s">
        <v>1331</v>
      </c>
      <c r="H6669" t="s">
        <v>428</v>
      </c>
      <c r="I6669" t="s">
        <v>225</v>
      </c>
      <c r="J6669" t="s">
        <v>384</v>
      </c>
      <c r="K6669" t="s">
        <v>391</v>
      </c>
      <c r="M6669" t="s">
        <v>228</v>
      </c>
      <c r="N6669" t="s">
        <v>25</v>
      </c>
      <c r="O6669">
        <v>754523</v>
      </c>
      <c r="P6669" t="s">
        <v>385</v>
      </c>
      <c r="Q6669"/>
      <c r="T6669" t="s">
        <v>386</v>
      </c>
    </row>
    <row r="6670" spans="2:20" hidden="1" x14ac:dyDescent="0.45">
      <c r="D6670" s="29" t="s">
        <v>53</v>
      </c>
      <c r="F6670" t="s">
        <v>1330</v>
      </c>
      <c r="G6670" t="s">
        <v>1331</v>
      </c>
      <c r="H6670" t="s">
        <v>421</v>
      </c>
      <c r="I6670" t="s">
        <v>225</v>
      </c>
      <c r="J6670" t="s">
        <v>409</v>
      </c>
      <c r="K6670" t="s">
        <v>35</v>
      </c>
      <c r="M6670" t="s">
        <v>228</v>
      </c>
      <c r="N6670" t="s">
        <v>400</v>
      </c>
      <c r="O6670">
        <v>8</v>
      </c>
      <c r="P6670" t="s">
        <v>385</v>
      </c>
      <c r="Q6670"/>
      <c r="T6670" t="s">
        <v>386</v>
      </c>
    </row>
    <row r="6671" spans="2:20" hidden="1" x14ac:dyDescent="0.45">
      <c r="B6671" s="29" t="s">
        <v>24</v>
      </c>
      <c r="D6671" s="29" t="s">
        <v>53</v>
      </c>
      <c r="F6671" t="s">
        <v>1330</v>
      </c>
      <c r="G6671" t="s">
        <v>1331</v>
      </c>
      <c r="H6671" t="s">
        <v>421</v>
      </c>
      <c r="I6671" t="s">
        <v>225</v>
      </c>
      <c r="J6671" t="s">
        <v>409</v>
      </c>
      <c r="K6671" t="s">
        <v>35</v>
      </c>
      <c r="M6671" t="s">
        <v>228</v>
      </c>
      <c r="N6671" t="s">
        <v>261</v>
      </c>
      <c r="O6671">
        <v>930</v>
      </c>
      <c r="P6671" t="s">
        <v>385</v>
      </c>
      <c r="Q6671"/>
      <c r="T6671" t="s">
        <v>386</v>
      </c>
    </row>
    <row r="6672" spans="2:20" hidden="1" x14ac:dyDescent="0.45">
      <c r="B6672" s="29" t="s">
        <v>34</v>
      </c>
      <c r="F6672" t="s">
        <v>1330</v>
      </c>
      <c r="G6672" t="s">
        <v>1331</v>
      </c>
      <c r="H6672" t="s">
        <v>428</v>
      </c>
      <c r="I6672" t="s">
        <v>225</v>
      </c>
      <c r="J6672" t="s">
        <v>384</v>
      </c>
      <c r="K6672" t="s">
        <v>391</v>
      </c>
      <c r="M6672" t="s">
        <v>228</v>
      </c>
      <c r="N6672" t="s">
        <v>34</v>
      </c>
      <c r="O6672">
        <v>3197</v>
      </c>
      <c r="P6672" t="s">
        <v>387</v>
      </c>
      <c r="Q6672"/>
      <c r="T6672" t="s">
        <v>386</v>
      </c>
    </row>
    <row r="6673" spans="2:20" hidden="1" x14ac:dyDescent="0.45">
      <c r="B6673" s="29" t="s">
        <v>27</v>
      </c>
      <c r="D6673" s="29" t="s">
        <v>53</v>
      </c>
      <c r="F6673" t="s">
        <v>1330</v>
      </c>
      <c r="G6673" t="s">
        <v>1331</v>
      </c>
      <c r="H6673" t="s">
        <v>420</v>
      </c>
      <c r="I6673" t="s">
        <v>225</v>
      </c>
      <c r="J6673" t="s">
        <v>407</v>
      </c>
      <c r="K6673" t="s">
        <v>35</v>
      </c>
      <c r="M6673" t="s">
        <v>228</v>
      </c>
      <c r="N6673" t="s">
        <v>27</v>
      </c>
      <c r="O6673">
        <v>98</v>
      </c>
      <c r="P6673" t="s">
        <v>385</v>
      </c>
      <c r="Q6673"/>
      <c r="T6673" t="s">
        <v>386</v>
      </c>
    </row>
    <row r="6674" spans="2:20" hidden="1" x14ac:dyDescent="0.45">
      <c r="B6674" s="29" t="s">
        <v>30</v>
      </c>
      <c r="D6674" s="29" t="s">
        <v>53</v>
      </c>
      <c r="F6674" t="s">
        <v>1330</v>
      </c>
      <c r="G6674" t="s">
        <v>1331</v>
      </c>
      <c r="H6674" t="s">
        <v>421</v>
      </c>
      <c r="I6674" t="s">
        <v>225</v>
      </c>
      <c r="J6674" t="s">
        <v>409</v>
      </c>
      <c r="K6674" t="s">
        <v>35</v>
      </c>
      <c r="M6674" t="s">
        <v>228</v>
      </c>
      <c r="N6674" t="s">
        <v>30</v>
      </c>
      <c r="O6674">
        <v>56</v>
      </c>
      <c r="P6674" t="s">
        <v>385</v>
      </c>
      <c r="Q6674"/>
      <c r="T6674" t="s">
        <v>386</v>
      </c>
    </row>
    <row r="6675" spans="2:20" hidden="1" x14ac:dyDescent="0.45">
      <c r="F6675" t="s">
        <v>1330</v>
      </c>
      <c r="G6675" t="s">
        <v>1331</v>
      </c>
      <c r="H6675" t="s">
        <v>398</v>
      </c>
      <c r="I6675" t="s">
        <v>275</v>
      </c>
      <c r="J6675" t="s">
        <v>228</v>
      </c>
      <c r="K6675" t="s">
        <v>399</v>
      </c>
      <c r="M6675" t="s">
        <v>228</v>
      </c>
      <c r="N6675" t="s">
        <v>236</v>
      </c>
      <c r="O6675">
        <v>157</v>
      </c>
      <c r="P6675" t="s">
        <v>385</v>
      </c>
      <c r="Q6675"/>
      <c r="T6675" t="s">
        <v>386</v>
      </c>
    </row>
    <row r="6676" spans="2:20" hidden="1" x14ac:dyDescent="0.45">
      <c r="B6676" s="29" t="s">
        <v>25</v>
      </c>
      <c r="F6676" t="s">
        <v>1330</v>
      </c>
      <c r="G6676" t="s">
        <v>1331</v>
      </c>
      <c r="H6676" t="s">
        <v>390</v>
      </c>
      <c r="I6676" t="s">
        <v>275</v>
      </c>
      <c r="J6676" t="s">
        <v>228</v>
      </c>
      <c r="K6676" t="s">
        <v>391</v>
      </c>
      <c r="M6676" t="s">
        <v>228</v>
      </c>
      <c r="N6676" t="s">
        <v>25</v>
      </c>
      <c r="O6676">
        <v>620793</v>
      </c>
      <c r="P6676" t="s">
        <v>385</v>
      </c>
      <c r="Q6676"/>
      <c r="T6676" t="s">
        <v>386</v>
      </c>
    </row>
    <row r="6677" spans="2:20" hidden="1" x14ac:dyDescent="0.45">
      <c r="B6677" s="29" t="s">
        <v>26</v>
      </c>
      <c r="F6677" t="s">
        <v>1330</v>
      </c>
      <c r="G6677" t="s">
        <v>1331</v>
      </c>
      <c r="H6677" t="s">
        <v>390</v>
      </c>
      <c r="I6677" t="s">
        <v>275</v>
      </c>
      <c r="J6677" t="s">
        <v>228</v>
      </c>
      <c r="K6677" t="s">
        <v>391</v>
      </c>
      <c r="M6677" t="s">
        <v>228</v>
      </c>
      <c r="N6677" t="s">
        <v>26</v>
      </c>
      <c r="O6677">
        <v>2765</v>
      </c>
      <c r="P6677" t="s">
        <v>385</v>
      </c>
      <c r="Q6677"/>
      <c r="T6677" t="s">
        <v>386</v>
      </c>
    </row>
    <row r="6678" spans="2:20" hidden="1" x14ac:dyDescent="0.45">
      <c r="B6678" s="29" t="s">
        <v>27</v>
      </c>
      <c r="F6678" t="s">
        <v>1330</v>
      </c>
      <c r="G6678" t="s">
        <v>1331</v>
      </c>
      <c r="H6678" t="s">
        <v>428</v>
      </c>
      <c r="I6678" t="s">
        <v>225</v>
      </c>
      <c r="J6678" t="s">
        <v>384</v>
      </c>
      <c r="K6678" t="s">
        <v>391</v>
      </c>
      <c r="M6678" t="s">
        <v>228</v>
      </c>
      <c r="N6678" t="s">
        <v>27</v>
      </c>
      <c r="O6678">
        <v>7037</v>
      </c>
      <c r="P6678" t="s">
        <v>385</v>
      </c>
      <c r="Q6678"/>
      <c r="T6678" t="s">
        <v>386</v>
      </c>
    </row>
    <row r="6679" spans="2:20" hidden="1" x14ac:dyDescent="0.45">
      <c r="D6679" s="29" t="s">
        <v>53</v>
      </c>
      <c r="F6679" t="s">
        <v>1330</v>
      </c>
      <c r="G6679" t="s">
        <v>1331</v>
      </c>
      <c r="H6679" t="s">
        <v>396</v>
      </c>
      <c r="I6679" t="s">
        <v>275</v>
      </c>
      <c r="J6679" t="s">
        <v>228</v>
      </c>
      <c r="K6679" t="s">
        <v>35</v>
      </c>
      <c r="M6679" t="s">
        <v>228</v>
      </c>
      <c r="N6679" t="s">
        <v>267</v>
      </c>
      <c r="O6679">
        <v>1</v>
      </c>
      <c r="P6679" t="s">
        <v>1332</v>
      </c>
      <c r="Q6679"/>
      <c r="T6679" t="s">
        <v>386</v>
      </c>
    </row>
    <row r="6680" spans="2:20" hidden="1" x14ac:dyDescent="0.45">
      <c r="B6680" s="29" t="s">
        <v>27</v>
      </c>
      <c r="F6680" t="s">
        <v>1330</v>
      </c>
      <c r="G6680" t="s">
        <v>1331</v>
      </c>
      <c r="H6680" t="s">
        <v>1281</v>
      </c>
      <c r="I6680" t="s">
        <v>275</v>
      </c>
      <c r="J6680" t="s">
        <v>228</v>
      </c>
      <c r="K6680" t="s">
        <v>21</v>
      </c>
      <c r="M6680" t="s">
        <v>228</v>
      </c>
      <c r="N6680" t="s">
        <v>27</v>
      </c>
      <c r="O6680">
        <v>225</v>
      </c>
      <c r="P6680" t="s">
        <v>385</v>
      </c>
      <c r="Q6680"/>
      <c r="T6680" t="s">
        <v>386</v>
      </c>
    </row>
    <row r="6681" spans="2:20" hidden="1" x14ac:dyDescent="0.45">
      <c r="D6681" s="29" t="s">
        <v>53</v>
      </c>
      <c r="F6681" t="s">
        <v>1330</v>
      </c>
      <c r="G6681" t="s">
        <v>1331</v>
      </c>
      <c r="H6681" t="s">
        <v>396</v>
      </c>
      <c r="I6681" t="s">
        <v>275</v>
      </c>
      <c r="J6681" t="s">
        <v>228</v>
      </c>
      <c r="K6681" t="s">
        <v>35</v>
      </c>
      <c r="M6681" t="s">
        <v>228</v>
      </c>
      <c r="N6681" t="s">
        <v>249</v>
      </c>
      <c r="O6681">
        <v>50</v>
      </c>
      <c r="P6681" t="s">
        <v>1280</v>
      </c>
      <c r="Q6681"/>
      <c r="T6681" t="s">
        <v>386</v>
      </c>
    </row>
    <row r="6682" spans="2:20" hidden="1" x14ac:dyDescent="0.45">
      <c r="B6682" s="29" t="s">
        <v>32</v>
      </c>
      <c r="D6682" s="29" t="s">
        <v>53</v>
      </c>
      <c r="F6682" t="s">
        <v>1330</v>
      </c>
      <c r="G6682" t="s">
        <v>1331</v>
      </c>
      <c r="H6682" t="s">
        <v>394</v>
      </c>
      <c r="I6682" t="s">
        <v>225</v>
      </c>
      <c r="J6682" t="s">
        <v>395</v>
      </c>
      <c r="K6682" t="s">
        <v>35</v>
      </c>
      <c r="M6682" t="s">
        <v>228</v>
      </c>
      <c r="N6682" t="s">
        <v>32</v>
      </c>
      <c r="O6682">
        <v>171</v>
      </c>
      <c r="P6682" t="s">
        <v>385</v>
      </c>
      <c r="Q6682"/>
      <c r="T6682" t="s">
        <v>386</v>
      </c>
    </row>
    <row r="6683" spans="2:20" hidden="1" x14ac:dyDescent="0.45">
      <c r="B6683" s="29" t="s">
        <v>33</v>
      </c>
      <c r="D6683" s="29" t="s">
        <v>53</v>
      </c>
      <c r="F6683" t="s">
        <v>1330</v>
      </c>
      <c r="G6683" t="s">
        <v>1331</v>
      </c>
      <c r="H6683" t="s">
        <v>394</v>
      </c>
      <c r="I6683" t="s">
        <v>225</v>
      </c>
      <c r="J6683" t="s">
        <v>395</v>
      </c>
      <c r="K6683" t="s">
        <v>35</v>
      </c>
      <c r="M6683" t="s">
        <v>228</v>
      </c>
      <c r="N6683" t="s">
        <v>33</v>
      </c>
      <c r="O6683">
        <v>128</v>
      </c>
      <c r="P6683" t="s">
        <v>385</v>
      </c>
      <c r="Q6683"/>
      <c r="T6683" t="s">
        <v>386</v>
      </c>
    </row>
    <row r="6684" spans="2:20" hidden="1" x14ac:dyDescent="0.45">
      <c r="D6684" s="29" t="s">
        <v>53</v>
      </c>
      <c r="F6684" t="s">
        <v>1330</v>
      </c>
      <c r="G6684" t="s">
        <v>1331</v>
      </c>
      <c r="H6684" t="s">
        <v>394</v>
      </c>
      <c r="I6684" t="s">
        <v>225</v>
      </c>
      <c r="J6684" t="s">
        <v>395</v>
      </c>
      <c r="K6684" t="s">
        <v>35</v>
      </c>
      <c r="M6684" t="s">
        <v>228</v>
      </c>
      <c r="N6684" t="s">
        <v>236</v>
      </c>
      <c r="O6684">
        <v>4308</v>
      </c>
      <c r="P6684" t="s">
        <v>385</v>
      </c>
      <c r="Q6684"/>
      <c r="T6684" t="s">
        <v>386</v>
      </c>
    </row>
    <row r="6685" spans="2:20" hidden="1" x14ac:dyDescent="0.45">
      <c r="B6685" s="29" t="s">
        <v>30</v>
      </c>
      <c r="D6685" s="29" t="s">
        <v>53</v>
      </c>
      <c r="F6685" t="s">
        <v>1330</v>
      </c>
      <c r="G6685" t="s">
        <v>1331</v>
      </c>
      <c r="H6685" t="s">
        <v>392</v>
      </c>
      <c r="I6685" t="s">
        <v>225</v>
      </c>
      <c r="J6685" t="s">
        <v>393</v>
      </c>
      <c r="K6685" t="s">
        <v>35</v>
      </c>
      <c r="M6685" t="s">
        <v>228</v>
      </c>
      <c r="N6685" t="s">
        <v>30</v>
      </c>
      <c r="O6685">
        <v>2001</v>
      </c>
      <c r="P6685" t="s">
        <v>385</v>
      </c>
      <c r="Q6685"/>
      <c r="T6685" t="s">
        <v>386</v>
      </c>
    </row>
    <row r="6686" spans="2:20" hidden="1" x14ac:dyDescent="0.45">
      <c r="B6686" s="29" t="s">
        <v>34</v>
      </c>
      <c r="D6686" s="29" t="s">
        <v>53</v>
      </c>
      <c r="F6686" t="s">
        <v>1330</v>
      </c>
      <c r="G6686" t="s">
        <v>1331</v>
      </c>
      <c r="H6686" t="s">
        <v>392</v>
      </c>
      <c r="I6686" t="s">
        <v>225</v>
      </c>
      <c r="J6686" t="s">
        <v>393</v>
      </c>
      <c r="K6686" t="s">
        <v>35</v>
      </c>
      <c r="M6686" t="s">
        <v>228</v>
      </c>
      <c r="N6686" t="s">
        <v>34</v>
      </c>
      <c r="O6686">
        <v>3160</v>
      </c>
      <c r="P6686" t="s">
        <v>387</v>
      </c>
      <c r="Q6686"/>
      <c r="T6686" t="s">
        <v>386</v>
      </c>
    </row>
    <row r="6687" spans="2:20" hidden="1" x14ac:dyDescent="0.45">
      <c r="B6687" s="29" t="s">
        <v>24</v>
      </c>
      <c r="D6687" s="29" t="s">
        <v>53</v>
      </c>
      <c r="F6687" t="s">
        <v>1330</v>
      </c>
      <c r="G6687" t="s">
        <v>1331</v>
      </c>
      <c r="H6687" t="s">
        <v>392</v>
      </c>
      <c r="I6687" t="s">
        <v>225</v>
      </c>
      <c r="J6687" t="s">
        <v>393</v>
      </c>
      <c r="K6687" t="s">
        <v>35</v>
      </c>
      <c r="M6687" t="s">
        <v>228</v>
      </c>
      <c r="N6687" t="s">
        <v>261</v>
      </c>
      <c r="O6687">
        <v>5851</v>
      </c>
      <c r="P6687" t="s">
        <v>385</v>
      </c>
      <c r="Q6687"/>
      <c r="T6687" t="s">
        <v>386</v>
      </c>
    </row>
    <row r="6688" spans="2:20" hidden="1" x14ac:dyDescent="0.45">
      <c r="F6688" t="s">
        <v>1330</v>
      </c>
      <c r="G6688" t="s">
        <v>1331</v>
      </c>
      <c r="H6688" t="s">
        <v>388</v>
      </c>
      <c r="I6688" t="s">
        <v>275</v>
      </c>
      <c r="J6688" t="s">
        <v>228</v>
      </c>
      <c r="K6688" t="s">
        <v>20</v>
      </c>
      <c r="M6688" t="s">
        <v>228</v>
      </c>
      <c r="N6688" t="s">
        <v>242</v>
      </c>
      <c r="O6688">
        <v>0.05</v>
      </c>
      <c r="P6688" t="s">
        <v>389</v>
      </c>
      <c r="Q6688"/>
      <c r="T6688" t="s">
        <v>386</v>
      </c>
    </row>
    <row r="6689" spans="2:20" hidden="1" x14ac:dyDescent="0.45">
      <c r="B6689" s="29" t="s">
        <v>24</v>
      </c>
      <c r="D6689" s="29" t="s">
        <v>53</v>
      </c>
      <c r="F6689" t="s">
        <v>1330</v>
      </c>
      <c r="G6689" t="s">
        <v>1331</v>
      </c>
      <c r="H6689" t="s">
        <v>383</v>
      </c>
      <c r="I6689" t="s">
        <v>225</v>
      </c>
      <c r="J6689" t="s">
        <v>384</v>
      </c>
      <c r="K6689" t="s">
        <v>35</v>
      </c>
      <c r="M6689" t="s">
        <v>228</v>
      </c>
      <c r="N6689" t="s">
        <v>261</v>
      </c>
      <c r="O6689">
        <v>8077</v>
      </c>
      <c r="P6689" t="s">
        <v>385</v>
      </c>
      <c r="Q6689"/>
      <c r="T6689" t="s">
        <v>386</v>
      </c>
    </row>
    <row r="6690" spans="2:20" hidden="1" x14ac:dyDescent="0.45">
      <c r="B6690" s="29" t="s">
        <v>27</v>
      </c>
      <c r="D6690" s="29" t="s">
        <v>53</v>
      </c>
      <c r="F6690" t="s">
        <v>1330</v>
      </c>
      <c r="G6690" t="s">
        <v>1331</v>
      </c>
      <c r="H6690" t="s">
        <v>383</v>
      </c>
      <c r="I6690" t="s">
        <v>225</v>
      </c>
      <c r="J6690" t="s">
        <v>384</v>
      </c>
      <c r="K6690" t="s">
        <v>35</v>
      </c>
      <c r="M6690" t="s">
        <v>228</v>
      </c>
      <c r="N6690" t="s">
        <v>27</v>
      </c>
      <c r="O6690">
        <v>6207</v>
      </c>
      <c r="P6690" t="s">
        <v>385</v>
      </c>
      <c r="Q6690"/>
      <c r="T6690" t="s">
        <v>386</v>
      </c>
    </row>
    <row r="6691" spans="2:20" hidden="1" x14ac:dyDescent="0.45">
      <c r="B6691" s="29" t="s">
        <v>43</v>
      </c>
      <c r="F6691" t="s">
        <v>1330</v>
      </c>
      <c r="G6691" t="s">
        <v>1331</v>
      </c>
      <c r="H6691" t="s">
        <v>415</v>
      </c>
      <c r="I6691" t="s">
        <v>225</v>
      </c>
      <c r="J6691" t="s">
        <v>416</v>
      </c>
      <c r="K6691" t="s">
        <v>399</v>
      </c>
      <c r="M6691" t="s">
        <v>228</v>
      </c>
      <c r="N6691" t="s">
        <v>28</v>
      </c>
      <c r="O6691">
        <v>159</v>
      </c>
      <c r="P6691" t="s">
        <v>385</v>
      </c>
      <c r="Q6691"/>
      <c r="T6691" t="s">
        <v>386</v>
      </c>
    </row>
    <row r="6692" spans="2:20" hidden="1" x14ac:dyDescent="0.45">
      <c r="B6692" s="29" t="s">
        <v>25</v>
      </c>
      <c r="F6692" t="s">
        <v>1330</v>
      </c>
      <c r="G6692" t="s">
        <v>1331</v>
      </c>
      <c r="H6692" t="s">
        <v>413</v>
      </c>
      <c r="I6692" t="s">
        <v>225</v>
      </c>
      <c r="J6692" t="s">
        <v>414</v>
      </c>
      <c r="K6692" t="s">
        <v>399</v>
      </c>
      <c r="M6692" t="s">
        <v>228</v>
      </c>
      <c r="N6692" t="s">
        <v>25</v>
      </c>
      <c r="O6692">
        <v>804157</v>
      </c>
      <c r="P6692" t="s">
        <v>385</v>
      </c>
      <c r="Q6692"/>
      <c r="T6692" t="s">
        <v>386</v>
      </c>
    </row>
    <row r="6693" spans="2:20" hidden="1" x14ac:dyDescent="0.45">
      <c r="B6693" s="29" t="s">
        <v>34</v>
      </c>
      <c r="F6693" t="s">
        <v>1330</v>
      </c>
      <c r="G6693" t="s">
        <v>1331</v>
      </c>
      <c r="H6693" t="s">
        <v>413</v>
      </c>
      <c r="I6693" t="s">
        <v>225</v>
      </c>
      <c r="J6693" t="s">
        <v>414</v>
      </c>
      <c r="K6693" t="s">
        <v>399</v>
      </c>
      <c r="M6693" t="s">
        <v>228</v>
      </c>
      <c r="N6693" t="s">
        <v>34</v>
      </c>
      <c r="O6693">
        <v>3197</v>
      </c>
      <c r="P6693" t="s">
        <v>387</v>
      </c>
      <c r="Q6693"/>
      <c r="T6693" t="s">
        <v>386</v>
      </c>
    </row>
    <row r="6694" spans="2:20" hidden="1" x14ac:dyDescent="0.45">
      <c r="B6694" s="29" t="s">
        <v>33</v>
      </c>
      <c r="F6694" t="s">
        <v>1330</v>
      </c>
      <c r="G6694" t="s">
        <v>1331</v>
      </c>
      <c r="H6694" t="s">
        <v>413</v>
      </c>
      <c r="I6694" t="s">
        <v>225</v>
      </c>
      <c r="J6694" t="s">
        <v>414</v>
      </c>
      <c r="K6694" t="s">
        <v>399</v>
      </c>
      <c r="M6694" t="s">
        <v>228</v>
      </c>
      <c r="N6694" t="s">
        <v>33</v>
      </c>
      <c r="O6694">
        <v>60</v>
      </c>
      <c r="P6694" t="s">
        <v>385</v>
      </c>
      <c r="Q6694"/>
      <c r="T6694" t="s">
        <v>386</v>
      </c>
    </row>
    <row r="6695" spans="2:20" hidden="1" x14ac:dyDescent="0.45">
      <c r="B6695" s="29" t="s">
        <v>24</v>
      </c>
      <c r="F6695" t="s">
        <v>1330</v>
      </c>
      <c r="G6695" t="s">
        <v>1331</v>
      </c>
      <c r="H6695" t="s">
        <v>402</v>
      </c>
      <c r="I6695" t="s">
        <v>225</v>
      </c>
      <c r="J6695" t="s">
        <v>395</v>
      </c>
      <c r="K6695" t="s">
        <v>399</v>
      </c>
      <c r="M6695" t="s">
        <v>228</v>
      </c>
      <c r="N6695" t="s">
        <v>261</v>
      </c>
      <c r="O6695">
        <v>25852</v>
      </c>
      <c r="P6695" t="s">
        <v>385</v>
      </c>
      <c r="Q6695"/>
      <c r="T6695" t="s">
        <v>386</v>
      </c>
    </row>
    <row r="6696" spans="2:20" hidden="1" x14ac:dyDescent="0.45">
      <c r="B6696" s="29" t="s">
        <v>26</v>
      </c>
      <c r="F6696" t="s">
        <v>1330</v>
      </c>
      <c r="G6696" t="s">
        <v>1331</v>
      </c>
      <c r="H6696" t="s">
        <v>402</v>
      </c>
      <c r="I6696" t="s">
        <v>225</v>
      </c>
      <c r="J6696" t="s">
        <v>395</v>
      </c>
      <c r="K6696" t="s">
        <v>399</v>
      </c>
      <c r="M6696" t="s">
        <v>228</v>
      </c>
      <c r="N6696" t="s">
        <v>26</v>
      </c>
      <c r="O6696">
        <v>5743</v>
      </c>
      <c r="P6696" t="s">
        <v>385</v>
      </c>
      <c r="Q6696"/>
      <c r="T6696" t="s">
        <v>386</v>
      </c>
    </row>
    <row r="6697" spans="2:20" hidden="1" x14ac:dyDescent="0.45">
      <c r="B6697" s="29" t="s">
        <v>43</v>
      </c>
      <c r="F6697" t="s">
        <v>1330</v>
      </c>
      <c r="G6697" t="s">
        <v>1331</v>
      </c>
      <c r="H6697" t="s">
        <v>402</v>
      </c>
      <c r="I6697" t="s">
        <v>225</v>
      </c>
      <c r="J6697" t="s">
        <v>395</v>
      </c>
      <c r="K6697" t="s">
        <v>399</v>
      </c>
      <c r="M6697" t="s">
        <v>228</v>
      </c>
      <c r="N6697" t="s">
        <v>28</v>
      </c>
      <c r="O6697">
        <v>147</v>
      </c>
      <c r="P6697" t="s">
        <v>385</v>
      </c>
      <c r="Q6697"/>
      <c r="T6697" t="s">
        <v>386</v>
      </c>
    </row>
    <row r="6698" spans="2:20" hidden="1" x14ac:dyDescent="0.45">
      <c r="B6698" s="29" t="s">
        <v>25</v>
      </c>
      <c r="F6698" t="s">
        <v>1330</v>
      </c>
      <c r="G6698" t="s">
        <v>1331</v>
      </c>
      <c r="H6698" t="s">
        <v>403</v>
      </c>
      <c r="I6698" t="s">
        <v>225</v>
      </c>
      <c r="J6698" t="s">
        <v>393</v>
      </c>
      <c r="K6698" t="s">
        <v>399</v>
      </c>
      <c r="M6698" t="s">
        <v>228</v>
      </c>
      <c r="N6698" t="s">
        <v>25</v>
      </c>
      <c r="O6698">
        <v>768445</v>
      </c>
      <c r="P6698" t="s">
        <v>385</v>
      </c>
      <c r="Q6698"/>
      <c r="T6698" t="s">
        <v>386</v>
      </c>
    </row>
    <row r="6699" spans="2:20" hidden="1" x14ac:dyDescent="0.45">
      <c r="B6699" s="29" t="s">
        <v>33</v>
      </c>
      <c r="F6699" t="s">
        <v>1330</v>
      </c>
      <c r="G6699" t="s">
        <v>1331</v>
      </c>
      <c r="H6699" t="s">
        <v>411</v>
      </c>
      <c r="I6699" t="s">
        <v>225</v>
      </c>
      <c r="J6699" t="s">
        <v>405</v>
      </c>
      <c r="K6699" t="s">
        <v>399</v>
      </c>
      <c r="M6699" t="s">
        <v>228</v>
      </c>
      <c r="N6699" t="s">
        <v>33</v>
      </c>
      <c r="P6699" t="s">
        <v>385</v>
      </c>
      <c r="Q6699"/>
      <c r="T6699" t="s">
        <v>386</v>
      </c>
    </row>
    <row r="6700" spans="2:20" hidden="1" x14ac:dyDescent="0.45">
      <c r="B6700" s="29" t="s">
        <v>24</v>
      </c>
      <c r="F6700" t="s">
        <v>1330</v>
      </c>
      <c r="G6700" t="s">
        <v>1331</v>
      </c>
      <c r="H6700" t="s">
        <v>413</v>
      </c>
      <c r="I6700" t="s">
        <v>225</v>
      </c>
      <c r="J6700" t="s">
        <v>414</v>
      </c>
      <c r="K6700" t="s">
        <v>399</v>
      </c>
      <c r="M6700" t="s">
        <v>228</v>
      </c>
      <c r="N6700" t="s">
        <v>261</v>
      </c>
      <c r="O6700">
        <v>16126</v>
      </c>
      <c r="P6700" t="s">
        <v>385</v>
      </c>
      <c r="Q6700"/>
      <c r="T6700" t="s">
        <v>386</v>
      </c>
    </row>
    <row r="6701" spans="2:20" hidden="1" x14ac:dyDescent="0.45">
      <c r="B6701" s="29" t="s">
        <v>34</v>
      </c>
      <c r="F6701" t="s">
        <v>1330</v>
      </c>
      <c r="G6701" t="s">
        <v>1331</v>
      </c>
      <c r="H6701" t="s">
        <v>412</v>
      </c>
      <c r="I6701" t="s">
        <v>225</v>
      </c>
      <c r="J6701" t="s">
        <v>409</v>
      </c>
      <c r="K6701" t="s">
        <v>399</v>
      </c>
      <c r="M6701" t="s">
        <v>228</v>
      </c>
      <c r="N6701" t="s">
        <v>34</v>
      </c>
      <c r="O6701">
        <v>3197</v>
      </c>
      <c r="P6701" t="s">
        <v>387</v>
      </c>
      <c r="Q6701"/>
      <c r="T6701" t="s">
        <v>386</v>
      </c>
    </row>
    <row r="6702" spans="2:20" hidden="1" x14ac:dyDescent="0.45">
      <c r="B6702" s="29" t="s">
        <v>30</v>
      </c>
      <c r="F6702" t="s">
        <v>1330</v>
      </c>
      <c r="G6702" t="s">
        <v>1331</v>
      </c>
      <c r="H6702" t="s">
        <v>410</v>
      </c>
      <c r="I6702" t="s">
        <v>225</v>
      </c>
      <c r="J6702" t="s">
        <v>407</v>
      </c>
      <c r="K6702" t="s">
        <v>399</v>
      </c>
      <c r="M6702" t="s">
        <v>228</v>
      </c>
      <c r="N6702" t="s">
        <v>30</v>
      </c>
      <c r="P6702" t="s">
        <v>385</v>
      </c>
      <c r="Q6702"/>
      <c r="T6702" t="s">
        <v>386</v>
      </c>
    </row>
    <row r="6703" spans="2:20" hidden="1" x14ac:dyDescent="0.45">
      <c r="B6703" s="29" t="s">
        <v>32</v>
      </c>
      <c r="F6703" t="s">
        <v>1330</v>
      </c>
      <c r="G6703" t="s">
        <v>1331</v>
      </c>
      <c r="H6703" t="s">
        <v>411</v>
      </c>
      <c r="I6703" t="s">
        <v>225</v>
      </c>
      <c r="J6703" t="s">
        <v>405</v>
      </c>
      <c r="K6703" t="s">
        <v>399</v>
      </c>
      <c r="M6703" t="s">
        <v>228</v>
      </c>
      <c r="N6703" t="s">
        <v>32</v>
      </c>
      <c r="P6703" t="s">
        <v>385</v>
      </c>
      <c r="Q6703"/>
      <c r="T6703" t="s">
        <v>386</v>
      </c>
    </row>
    <row r="6704" spans="2:20" hidden="1" x14ac:dyDescent="0.45">
      <c r="B6704" s="29" t="s">
        <v>30</v>
      </c>
      <c r="F6704" t="s">
        <v>1330</v>
      </c>
      <c r="G6704" t="s">
        <v>1331</v>
      </c>
      <c r="H6704" t="s">
        <v>411</v>
      </c>
      <c r="I6704" t="s">
        <v>225</v>
      </c>
      <c r="J6704" t="s">
        <v>405</v>
      </c>
      <c r="K6704" t="s">
        <v>399</v>
      </c>
      <c r="M6704" t="s">
        <v>228</v>
      </c>
      <c r="N6704" t="s">
        <v>30</v>
      </c>
      <c r="P6704" t="s">
        <v>385</v>
      </c>
      <c r="Q6704"/>
      <c r="T6704" t="s">
        <v>386</v>
      </c>
    </row>
    <row r="6705" spans="2:20" hidden="1" x14ac:dyDescent="0.45">
      <c r="B6705" s="29" t="s">
        <v>25</v>
      </c>
      <c r="F6705" t="s">
        <v>1330</v>
      </c>
      <c r="G6705" t="s">
        <v>1331</v>
      </c>
      <c r="H6705" t="s">
        <v>410</v>
      </c>
      <c r="I6705" t="s">
        <v>225</v>
      </c>
      <c r="J6705" t="s">
        <v>407</v>
      </c>
      <c r="K6705" t="s">
        <v>399</v>
      </c>
      <c r="M6705" t="s">
        <v>228</v>
      </c>
      <c r="N6705" t="s">
        <v>25</v>
      </c>
      <c r="P6705" t="s">
        <v>385</v>
      </c>
      <c r="Q6705"/>
      <c r="T6705" t="s">
        <v>386</v>
      </c>
    </row>
    <row r="6706" spans="2:20" hidden="1" x14ac:dyDescent="0.45">
      <c r="B6706" s="29" t="s">
        <v>27</v>
      </c>
      <c r="F6706" t="s">
        <v>1330</v>
      </c>
      <c r="G6706" t="s">
        <v>1331</v>
      </c>
      <c r="H6706" t="s">
        <v>410</v>
      </c>
      <c r="I6706" t="s">
        <v>225</v>
      </c>
      <c r="J6706" t="s">
        <v>407</v>
      </c>
      <c r="K6706" t="s">
        <v>399</v>
      </c>
      <c r="M6706" t="s">
        <v>228</v>
      </c>
      <c r="N6706" t="s">
        <v>27</v>
      </c>
      <c r="P6706" t="s">
        <v>385</v>
      </c>
      <c r="Q6706"/>
      <c r="T6706" t="s">
        <v>386</v>
      </c>
    </row>
    <row r="6707" spans="2:20" hidden="1" x14ac:dyDescent="0.45">
      <c r="B6707" s="29" t="s">
        <v>33</v>
      </c>
      <c r="F6707" t="s">
        <v>1330</v>
      </c>
      <c r="G6707" t="s">
        <v>1331</v>
      </c>
      <c r="H6707" t="s">
        <v>417</v>
      </c>
      <c r="I6707" t="s">
        <v>225</v>
      </c>
      <c r="J6707" t="s">
        <v>418</v>
      </c>
      <c r="K6707" t="s">
        <v>399</v>
      </c>
      <c r="M6707" t="s">
        <v>228</v>
      </c>
      <c r="N6707" t="s">
        <v>33</v>
      </c>
      <c r="P6707" t="s">
        <v>385</v>
      </c>
      <c r="Q6707"/>
      <c r="T6707" t="s">
        <v>386</v>
      </c>
    </row>
    <row r="6708" spans="2:20" hidden="1" x14ac:dyDescent="0.45">
      <c r="B6708" s="29" t="s">
        <v>25</v>
      </c>
      <c r="F6708" t="s">
        <v>1330</v>
      </c>
      <c r="G6708" t="s">
        <v>1331</v>
      </c>
      <c r="H6708" t="s">
        <v>426</v>
      </c>
      <c r="I6708" t="s">
        <v>225</v>
      </c>
      <c r="J6708" t="s">
        <v>416</v>
      </c>
      <c r="K6708" t="s">
        <v>391</v>
      </c>
      <c r="M6708" t="s">
        <v>228</v>
      </c>
      <c r="N6708" t="s">
        <v>25</v>
      </c>
      <c r="O6708">
        <v>620519</v>
      </c>
      <c r="P6708" t="s">
        <v>385</v>
      </c>
      <c r="Q6708"/>
      <c r="T6708" t="s">
        <v>386</v>
      </c>
    </row>
    <row r="6709" spans="2:20" hidden="1" x14ac:dyDescent="0.45">
      <c r="B6709" s="29" t="s">
        <v>34</v>
      </c>
      <c r="F6709" t="s">
        <v>1330</v>
      </c>
      <c r="G6709" t="s">
        <v>1331</v>
      </c>
      <c r="H6709" t="s">
        <v>426</v>
      </c>
      <c r="I6709" t="s">
        <v>225</v>
      </c>
      <c r="J6709" t="s">
        <v>416</v>
      </c>
      <c r="K6709" t="s">
        <v>391</v>
      </c>
      <c r="M6709" t="s">
        <v>228</v>
      </c>
      <c r="N6709" t="s">
        <v>34</v>
      </c>
      <c r="O6709">
        <v>3197</v>
      </c>
      <c r="P6709" t="s">
        <v>387</v>
      </c>
      <c r="Q6709"/>
      <c r="T6709" t="s">
        <v>386</v>
      </c>
    </row>
    <row r="6710" spans="2:20" hidden="1" x14ac:dyDescent="0.45">
      <c r="B6710" s="29" t="s">
        <v>24</v>
      </c>
      <c r="F6710" t="s">
        <v>1330</v>
      </c>
      <c r="G6710" t="s">
        <v>1331</v>
      </c>
      <c r="H6710" t="s">
        <v>426</v>
      </c>
      <c r="I6710" t="s">
        <v>225</v>
      </c>
      <c r="J6710" t="s">
        <v>416</v>
      </c>
      <c r="K6710" t="s">
        <v>391</v>
      </c>
      <c r="M6710" t="s">
        <v>228</v>
      </c>
      <c r="N6710" t="s">
        <v>261</v>
      </c>
      <c r="O6710">
        <v>225579</v>
      </c>
      <c r="P6710" t="s">
        <v>385</v>
      </c>
      <c r="Q6710"/>
      <c r="T6710" t="s">
        <v>386</v>
      </c>
    </row>
    <row r="6711" spans="2:20" hidden="1" x14ac:dyDescent="0.45">
      <c r="B6711" s="29" t="s">
        <v>26</v>
      </c>
      <c r="F6711" t="s">
        <v>1330</v>
      </c>
      <c r="G6711" t="s">
        <v>1331</v>
      </c>
      <c r="H6711" t="s">
        <v>426</v>
      </c>
      <c r="I6711" t="s">
        <v>225</v>
      </c>
      <c r="J6711" t="s">
        <v>416</v>
      </c>
      <c r="K6711" t="s">
        <v>391</v>
      </c>
      <c r="M6711" t="s">
        <v>228</v>
      </c>
      <c r="N6711" t="s">
        <v>26</v>
      </c>
      <c r="O6711">
        <v>3445</v>
      </c>
      <c r="P6711" t="s">
        <v>385</v>
      </c>
      <c r="Q6711"/>
      <c r="T6711" t="s">
        <v>386</v>
      </c>
    </row>
    <row r="6712" spans="2:20" hidden="1" x14ac:dyDescent="0.45">
      <c r="B6712" s="29" t="s">
        <v>43</v>
      </c>
      <c r="F6712" t="s">
        <v>1330</v>
      </c>
      <c r="G6712" t="s">
        <v>1331</v>
      </c>
      <c r="H6712" t="s">
        <v>426</v>
      </c>
      <c r="I6712" t="s">
        <v>225</v>
      </c>
      <c r="J6712" t="s">
        <v>416</v>
      </c>
      <c r="K6712" t="s">
        <v>391</v>
      </c>
      <c r="M6712" t="s">
        <v>228</v>
      </c>
      <c r="N6712" t="s">
        <v>28</v>
      </c>
      <c r="O6712">
        <v>3683</v>
      </c>
      <c r="P6712" t="s">
        <v>385</v>
      </c>
      <c r="Q6712"/>
      <c r="T6712" t="s">
        <v>386</v>
      </c>
    </row>
    <row r="6713" spans="2:20" hidden="1" x14ac:dyDescent="0.45">
      <c r="B6713" s="29" t="s">
        <v>30</v>
      </c>
      <c r="F6713" t="s">
        <v>1330</v>
      </c>
      <c r="G6713" t="s">
        <v>1331</v>
      </c>
      <c r="H6713" t="s">
        <v>422</v>
      </c>
      <c r="I6713" t="s">
        <v>225</v>
      </c>
      <c r="J6713" t="s">
        <v>418</v>
      </c>
      <c r="K6713" t="s">
        <v>391</v>
      </c>
      <c r="M6713" t="s">
        <v>228</v>
      </c>
      <c r="N6713" t="s">
        <v>30</v>
      </c>
      <c r="P6713" t="s">
        <v>385</v>
      </c>
      <c r="Q6713"/>
      <c r="T6713" t="s">
        <v>386</v>
      </c>
    </row>
    <row r="6714" spans="2:20" hidden="1" x14ac:dyDescent="0.45">
      <c r="B6714" s="29" t="s">
        <v>27</v>
      </c>
      <c r="F6714" t="s">
        <v>1330</v>
      </c>
      <c r="G6714" t="s">
        <v>1331</v>
      </c>
      <c r="H6714" t="s">
        <v>430</v>
      </c>
      <c r="I6714" t="s">
        <v>225</v>
      </c>
      <c r="J6714" t="s">
        <v>393</v>
      </c>
      <c r="K6714" t="s">
        <v>391</v>
      </c>
      <c r="M6714" t="s">
        <v>228</v>
      </c>
      <c r="N6714" t="s">
        <v>27</v>
      </c>
      <c r="O6714">
        <v>3869</v>
      </c>
      <c r="P6714" t="s">
        <v>385</v>
      </c>
      <c r="Q6714"/>
      <c r="T6714" t="s">
        <v>386</v>
      </c>
    </row>
    <row r="6715" spans="2:20" hidden="1" x14ac:dyDescent="0.45">
      <c r="F6715" t="s">
        <v>1330</v>
      </c>
      <c r="G6715" t="s">
        <v>1331</v>
      </c>
      <c r="H6715" t="s">
        <v>427</v>
      </c>
      <c r="I6715" t="s">
        <v>225</v>
      </c>
      <c r="J6715" t="s">
        <v>414</v>
      </c>
      <c r="K6715" t="s">
        <v>391</v>
      </c>
      <c r="M6715" t="s">
        <v>228</v>
      </c>
      <c r="N6715" t="s">
        <v>236</v>
      </c>
      <c r="O6715">
        <v>4299</v>
      </c>
      <c r="P6715" t="s">
        <v>385</v>
      </c>
      <c r="Q6715"/>
      <c r="T6715" t="s">
        <v>386</v>
      </c>
    </row>
    <row r="6716" spans="2:20" hidden="1" x14ac:dyDescent="0.45">
      <c r="B6716" s="29" t="s">
        <v>30</v>
      </c>
      <c r="F6716" t="s">
        <v>1330</v>
      </c>
      <c r="G6716" t="s">
        <v>1331</v>
      </c>
      <c r="H6716" t="s">
        <v>429</v>
      </c>
      <c r="I6716" t="s">
        <v>225</v>
      </c>
      <c r="J6716" t="s">
        <v>395</v>
      </c>
      <c r="K6716" t="s">
        <v>391</v>
      </c>
      <c r="M6716" t="s">
        <v>228</v>
      </c>
      <c r="N6716" t="s">
        <v>30</v>
      </c>
      <c r="O6716">
        <v>239</v>
      </c>
      <c r="P6716" t="s">
        <v>385</v>
      </c>
      <c r="Q6716"/>
      <c r="T6716" t="s">
        <v>386</v>
      </c>
    </row>
    <row r="6717" spans="2:20" hidden="1" x14ac:dyDescent="0.45">
      <c r="F6717" t="s">
        <v>1330</v>
      </c>
      <c r="G6717" t="s">
        <v>1331</v>
      </c>
      <c r="H6717" t="s">
        <v>429</v>
      </c>
      <c r="I6717" t="s">
        <v>225</v>
      </c>
      <c r="J6717" t="s">
        <v>395</v>
      </c>
      <c r="K6717" t="s">
        <v>391</v>
      </c>
      <c r="M6717" t="s">
        <v>228</v>
      </c>
      <c r="N6717" t="s">
        <v>236</v>
      </c>
      <c r="O6717">
        <v>4786</v>
      </c>
      <c r="P6717" t="s">
        <v>385</v>
      </c>
      <c r="Q6717"/>
      <c r="T6717" t="s">
        <v>386</v>
      </c>
    </row>
    <row r="6718" spans="2:20" hidden="1" x14ac:dyDescent="0.45">
      <c r="B6718" s="29" t="s">
        <v>30</v>
      </c>
      <c r="F6718" t="s">
        <v>1330</v>
      </c>
      <c r="G6718" t="s">
        <v>1331</v>
      </c>
      <c r="H6718" t="s">
        <v>430</v>
      </c>
      <c r="I6718" t="s">
        <v>225</v>
      </c>
      <c r="J6718" t="s">
        <v>393</v>
      </c>
      <c r="K6718" t="s">
        <v>391</v>
      </c>
      <c r="M6718" t="s">
        <v>228</v>
      </c>
      <c r="N6718" t="s">
        <v>30</v>
      </c>
      <c r="O6718">
        <v>193</v>
      </c>
      <c r="P6718" t="s">
        <v>385</v>
      </c>
      <c r="Q6718"/>
      <c r="T6718" t="s">
        <v>386</v>
      </c>
    </row>
    <row r="6719" spans="2:20" hidden="1" x14ac:dyDescent="0.45">
      <c r="F6719" t="s">
        <v>1330</v>
      </c>
      <c r="G6719" t="s">
        <v>1331</v>
      </c>
      <c r="H6719" t="s">
        <v>430</v>
      </c>
      <c r="I6719" t="s">
        <v>225</v>
      </c>
      <c r="J6719" t="s">
        <v>393</v>
      </c>
      <c r="K6719" t="s">
        <v>391</v>
      </c>
      <c r="M6719" t="s">
        <v>228</v>
      </c>
      <c r="N6719" t="s">
        <v>400</v>
      </c>
      <c r="O6719">
        <v>3</v>
      </c>
      <c r="P6719" t="s">
        <v>385</v>
      </c>
      <c r="Q6719"/>
      <c r="T6719" t="s">
        <v>386</v>
      </c>
    </row>
    <row r="6720" spans="2:20" hidden="1" x14ac:dyDescent="0.45">
      <c r="B6720" s="29" t="s">
        <v>24</v>
      </c>
      <c r="F6720" t="s">
        <v>1330</v>
      </c>
      <c r="G6720" t="s">
        <v>1331</v>
      </c>
      <c r="H6720" t="s">
        <v>429</v>
      </c>
      <c r="I6720" t="s">
        <v>225</v>
      </c>
      <c r="J6720" t="s">
        <v>395</v>
      </c>
      <c r="K6720" t="s">
        <v>391</v>
      </c>
      <c r="M6720" t="s">
        <v>228</v>
      </c>
      <c r="N6720" t="s">
        <v>261</v>
      </c>
      <c r="O6720">
        <v>258562</v>
      </c>
      <c r="P6720" t="s">
        <v>385</v>
      </c>
      <c r="Q6720"/>
      <c r="T6720" t="s">
        <v>386</v>
      </c>
    </row>
    <row r="6721" spans="2:20" hidden="1" x14ac:dyDescent="0.45">
      <c r="B6721" s="29" t="s">
        <v>27</v>
      </c>
      <c r="F6721" t="s">
        <v>1330</v>
      </c>
      <c r="G6721" t="s">
        <v>1331</v>
      </c>
      <c r="H6721" t="s">
        <v>404</v>
      </c>
      <c r="I6721" t="s">
        <v>225</v>
      </c>
      <c r="J6721" t="s">
        <v>405</v>
      </c>
      <c r="K6721" t="s">
        <v>391</v>
      </c>
      <c r="M6721" t="s">
        <v>228</v>
      </c>
      <c r="N6721" t="s">
        <v>27</v>
      </c>
      <c r="P6721" t="s">
        <v>385</v>
      </c>
      <c r="Q6721"/>
      <c r="T6721" t="s">
        <v>386</v>
      </c>
    </row>
    <row r="6722" spans="2:20" hidden="1" x14ac:dyDescent="0.45">
      <c r="B6722" s="29" t="s">
        <v>25</v>
      </c>
      <c r="F6722" t="s">
        <v>1330</v>
      </c>
      <c r="G6722" t="s">
        <v>1331</v>
      </c>
      <c r="H6722" t="s">
        <v>404</v>
      </c>
      <c r="I6722" t="s">
        <v>225</v>
      </c>
      <c r="J6722" t="s">
        <v>405</v>
      </c>
      <c r="K6722" t="s">
        <v>391</v>
      </c>
      <c r="M6722" t="s">
        <v>228</v>
      </c>
      <c r="N6722" t="s">
        <v>25</v>
      </c>
      <c r="P6722" t="s">
        <v>385</v>
      </c>
      <c r="Q6722"/>
      <c r="T6722" t="s">
        <v>386</v>
      </c>
    </row>
    <row r="6723" spans="2:20" hidden="1" x14ac:dyDescent="0.45">
      <c r="B6723" s="29" t="s">
        <v>26</v>
      </c>
      <c r="F6723" t="s">
        <v>1330</v>
      </c>
      <c r="G6723" t="s">
        <v>1331</v>
      </c>
      <c r="H6723" t="s">
        <v>408</v>
      </c>
      <c r="I6723" t="s">
        <v>225</v>
      </c>
      <c r="J6723" t="s">
        <v>409</v>
      </c>
      <c r="K6723" t="s">
        <v>391</v>
      </c>
      <c r="M6723" t="s">
        <v>228</v>
      </c>
      <c r="N6723" t="s">
        <v>26</v>
      </c>
      <c r="O6723">
        <v>2490</v>
      </c>
      <c r="P6723" t="s">
        <v>385</v>
      </c>
      <c r="Q6723"/>
      <c r="T6723" t="s">
        <v>386</v>
      </c>
    </row>
    <row r="6724" spans="2:20" hidden="1" x14ac:dyDescent="0.45">
      <c r="B6724" s="29" t="s">
        <v>32</v>
      </c>
      <c r="F6724" t="s">
        <v>1330</v>
      </c>
      <c r="G6724" t="s">
        <v>1331</v>
      </c>
      <c r="H6724" t="s">
        <v>422</v>
      </c>
      <c r="I6724" t="s">
        <v>225</v>
      </c>
      <c r="J6724" t="s">
        <v>418</v>
      </c>
      <c r="K6724" t="s">
        <v>391</v>
      </c>
      <c r="M6724" t="s">
        <v>228</v>
      </c>
      <c r="N6724" t="s">
        <v>32</v>
      </c>
      <c r="P6724" t="s">
        <v>385</v>
      </c>
      <c r="Q6724"/>
      <c r="T6724" t="s">
        <v>386</v>
      </c>
    </row>
    <row r="6725" spans="2:20" hidden="1" x14ac:dyDescent="0.45">
      <c r="B6725" s="29" t="s">
        <v>34</v>
      </c>
      <c r="F6725" t="s">
        <v>1330</v>
      </c>
      <c r="G6725" t="s">
        <v>1331</v>
      </c>
      <c r="H6725" t="s">
        <v>401</v>
      </c>
      <c r="I6725" t="s">
        <v>225</v>
      </c>
      <c r="J6725" t="s">
        <v>384</v>
      </c>
      <c r="K6725" t="s">
        <v>399</v>
      </c>
      <c r="M6725" t="s">
        <v>228</v>
      </c>
      <c r="N6725" t="s">
        <v>34</v>
      </c>
      <c r="O6725">
        <v>3197</v>
      </c>
      <c r="P6725" t="s">
        <v>387</v>
      </c>
      <c r="Q6725"/>
      <c r="T6725" t="s">
        <v>386</v>
      </c>
    </row>
    <row r="6726" spans="2:20" hidden="1" x14ac:dyDescent="0.45">
      <c r="B6726" s="29" t="s">
        <v>30</v>
      </c>
      <c r="F6726" t="s">
        <v>1330</v>
      </c>
      <c r="G6726" t="s">
        <v>1331</v>
      </c>
      <c r="H6726" t="s">
        <v>406</v>
      </c>
      <c r="I6726" t="s">
        <v>225</v>
      </c>
      <c r="J6726" t="s">
        <v>407</v>
      </c>
      <c r="K6726" t="s">
        <v>391</v>
      </c>
      <c r="M6726" t="s">
        <v>228</v>
      </c>
      <c r="N6726" t="s">
        <v>30</v>
      </c>
      <c r="P6726" t="s">
        <v>385</v>
      </c>
      <c r="Q6726"/>
      <c r="T6726" t="s">
        <v>386</v>
      </c>
    </row>
    <row r="6727" spans="2:20" hidden="1" x14ac:dyDescent="0.45">
      <c r="B6727" s="29" t="s">
        <v>25</v>
      </c>
      <c r="F6727" t="s">
        <v>1330</v>
      </c>
      <c r="G6727" t="s">
        <v>1331</v>
      </c>
      <c r="H6727" t="s">
        <v>422</v>
      </c>
      <c r="I6727" t="s">
        <v>225</v>
      </c>
      <c r="J6727" t="s">
        <v>418</v>
      </c>
      <c r="K6727" t="s">
        <v>391</v>
      </c>
      <c r="M6727" t="s">
        <v>228</v>
      </c>
      <c r="N6727" t="s">
        <v>25</v>
      </c>
      <c r="P6727" t="s">
        <v>385</v>
      </c>
      <c r="Q6727"/>
      <c r="T6727" t="s">
        <v>386</v>
      </c>
    </row>
    <row r="6728" spans="2:20" hidden="1" x14ac:dyDescent="0.45">
      <c r="B6728" s="29" t="s">
        <v>32</v>
      </c>
      <c r="F6728" t="s">
        <v>1330</v>
      </c>
      <c r="G6728" t="s">
        <v>1331</v>
      </c>
      <c r="H6728" t="s">
        <v>404</v>
      </c>
      <c r="I6728" t="s">
        <v>225</v>
      </c>
      <c r="J6728" t="s">
        <v>405</v>
      </c>
      <c r="K6728" t="s">
        <v>391</v>
      </c>
      <c r="M6728" t="s">
        <v>228</v>
      </c>
      <c r="N6728" t="s">
        <v>32</v>
      </c>
      <c r="P6728" t="s">
        <v>385</v>
      </c>
      <c r="Q6728"/>
      <c r="T6728" t="s">
        <v>386</v>
      </c>
    </row>
    <row r="6729" spans="2:20" hidden="1" x14ac:dyDescent="0.45">
      <c r="B6729" s="29" t="s">
        <v>25</v>
      </c>
      <c r="F6729" t="s">
        <v>1330</v>
      </c>
      <c r="G6729" t="s">
        <v>1331</v>
      </c>
      <c r="H6729" t="s">
        <v>406</v>
      </c>
      <c r="I6729" t="s">
        <v>225</v>
      </c>
      <c r="J6729" t="s">
        <v>407</v>
      </c>
      <c r="K6729" t="s">
        <v>391</v>
      </c>
      <c r="M6729" t="s">
        <v>228</v>
      </c>
      <c r="N6729" t="s">
        <v>25</v>
      </c>
      <c r="P6729" t="s">
        <v>385</v>
      </c>
      <c r="Q6729"/>
      <c r="T6729" t="s">
        <v>386</v>
      </c>
    </row>
    <row r="6730" spans="2:20" hidden="1" x14ac:dyDescent="0.45">
      <c r="B6730" s="29" t="s">
        <v>27</v>
      </c>
      <c r="F6730" t="s">
        <v>1330</v>
      </c>
      <c r="G6730" t="s">
        <v>1331</v>
      </c>
      <c r="H6730" t="s">
        <v>406</v>
      </c>
      <c r="I6730" t="s">
        <v>225</v>
      </c>
      <c r="J6730" t="s">
        <v>407</v>
      </c>
      <c r="K6730" t="s">
        <v>391</v>
      </c>
      <c r="M6730" t="s">
        <v>228</v>
      </c>
      <c r="N6730" t="s">
        <v>27</v>
      </c>
      <c r="P6730" t="s">
        <v>385</v>
      </c>
      <c r="Q6730"/>
      <c r="T6730" t="s">
        <v>386</v>
      </c>
    </row>
    <row r="6731" spans="2:20" hidden="1" x14ac:dyDescent="0.45">
      <c r="F6731" t="s">
        <v>1330</v>
      </c>
      <c r="G6731" t="s">
        <v>1331</v>
      </c>
      <c r="H6731" t="s">
        <v>406</v>
      </c>
      <c r="I6731" t="s">
        <v>225</v>
      </c>
      <c r="J6731" t="s">
        <v>407</v>
      </c>
      <c r="K6731" t="s">
        <v>391</v>
      </c>
      <c r="M6731" t="s">
        <v>228</v>
      </c>
      <c r="N6731" t="s">
        <v>236</v>
      </c>
      <c r="P6731" t="s">
        <v>385</v>
      </c>
      <c r="Q6731"/>
      <c r="T6731" t="s">
        <v>386</v>
      </c>
    </row>
    <row r="6732" spans="2:20" hidden="1" x14ac:dyDescent="0.45">
      <c r="B6732" s="29" t="s">
        <v>43</v>
      </c>
      <c r="F6732" t="s">
        <v>1333</v>
      </c>
      <c r="G6732" t="s">
        <v>1334</v>
      </c>
      <c r="H6732" t="s">
        <v>1225</v>
      </c>
      <c r="I6732" t="s">
        <v>225</v>
      </c>
      <c r="J6732" t="s">
        <v>1226</v>
      </c>
      <c r="K6732" t="s">
        <v>1219</v>
      </c>
      <c r="M6732" t="s">
        <v>228</v>
      </c>
      <c r="N6732" t="s">
        <v>28</v>
      </c>
      <c r="O6732">
        <v>37</v>
      </c>
      <c r="P6732" t="s">
        <v>237</v>
      </c>
      <c r="Q6732"/>
      <c r="R6732">
        <v>18</v>
      </c>
      <c r="S6732">
        <v>74</v>
      </c>
      <c r="T6732" t="s">
        <v>1262</v>
      </c>
    </row>
    <row r="6733" spans="2:20" hidden="1" x14ac:dyDescent="0.45">
      <c r="B6733" s="29" t="s">
        <v>24</v>
      </c>
      <c r="F6733" t="s">
        <v>1333</v>
      </c>
      <c r="G6733" t="s">
        <v>1334</v>
      </c>
      <c r="H6733" t="s">
        <v>1253</v>
      </c>
      <c r="I6733" t="s">
        <v>225</v>
      </c>
      <c r="J6733" t="s">
        <v>1232</v>
      </c>
      <c r="K6733" t="s">
        <v>18</v>
      </c>
      <c r="M6733" t="s">
        <v>228</v>
      </c>
      <c r="N6733" t="s">
        <v>261</v>
      </c>
      <c r="O6733">
        <v>0.36</v>
      </c>
      <c r="P6733" t="s">
        <v>237</v>
      </c>
      <c r="Q6733"/>
      <c r="R6733">
        <v>0.2</v>
      </c>
      <c r="S6733">
        <v>0.5</v>
      </c>
      <c r="T6733" t="s">
        <v>1327</v>
      </c>
    </row>
    <row r="6734" spans="2:20" hidden="1" x14ac:dyDescent="0.45">
      <c r="B6734" s="29" t="s">
        <v>43</v>
      </c>
      <c r="F6734" t="s">
        <v>1333</v>
      </c>
      <c r="G6734" t="s">
        <v>1334</v>
      </c>
      <c r="H6734" t="s">
        <v>1225</v>
      </c>
      <c r="I6734" t="s">
        <v>225</v>
      </c>
      <c r="J6734" t="s">
        <v>1226</v>
      </c>
      <c r="K6734" t="s">
        <v>1219</v>
      </c>
      <c r="M6734" t="s">
        <v>228</v>
      </c>
      <c r="N6734" t="s">
        <v>28</v>
      </c>
      <c r="O6734">
        <v>37</v>
      </c>
      <c r="P6734" t="s">
        <v>237</v>
      </c>
      <c r="Q6734"/>
      <c r="R6734">
        <v>18</v>
      </c>
      <c r="S6734">
        <v>74</v>
      </c>
      <c r="T6734" t="s">
        <v>1262</v>
      </c>
    </row>
    <row r="6735" spans="2:20" hidden="1" x14ac:dyDescent="0.45">
      <c r="B6735" s="29" t="s">
        <v>24</v>
      </c>
      <c r="F6735" t="s">
        <v>1333</v>
      </c>
      <c r="G6735" t="s">
        <v>1334</v>
      </c>
      <c r="H6735" t="s">
        <v>1253</v>
      </c>
      <c r="I6735" t="s">
        <v>225</v>
      </c>
      <c r="J6735" t="s">
        <v>1232</v>
      </c>
      <c r="K6735" t="s">
        <v>18</v>
      </c>
      <c r="M6735" t="s">
        <v>228</v>
      </c>
      <c r="N6735" t="s">
        <v>261</v>
      </c>
      <c r="O6735">
        <v>0.36</v>
      </c>
      <c r="P6735" t="s">
        <v>237</v>
      </c>
      <c r="Q6735"/>
      <c r="R6735">
        <v>0.2</v>
      </c>
      <c r="S6735">
        <v>0.5</v>
      </c>
      <c r="T6735" t="s">
        <v>1327</v>
      </c>
    </row>
    <row r="6736" spans="2:20" hidden="1" x14ac:dyDescent="0.45">
      <c r="B6736" s="29" t="s">
        <v>43</v>
      </c>
      <c r="F6736" t="s">
        <v>1333</v>
      </c>
      <c r="G6736" t="s">
        <v>1334</v>
      </c>
      <c r="H6736" t="s">
        <v>1225</v>
      </c>
      <c r="I6736" t="s">
        <v>225</v>
      </c>
      <c r="J6736" t="s">
        <v>1226</v>
      </c>
      <c r="K6736" t="s">
        <v>1219</v>
      </c>
      <c r="M6736" t="s">
        <v>228</v>
      </c>
      <c r="N6736" t="s">
        <v>28</v>
      </c>
      <c r="O6736">
        <v>37</v>
      </c>
      <c r="P6736" t="s">
        <v>237</v>
      </c>
      <c r="Q6736"/>
      <c r="R6736">
        <v>18</v>
      </c>
      <c r="S6736">
        <v>74</v>
      </c>
      <c r="T6736" t="s">
        <v>1262</v>
      </c>
    </row>
    <row r="6737" spans="2:20" hidden="1" x14ac:dyDescent="0.45">
      <c r="B6737" s="29" t="s">
        <v>29</v>
      </c>
      <c r="F6737" t="s">
        <v>1333</v>
      </c>
      <c r="G6737" t="s">
        <v>1334</v>
      </c>
      <c r="H6737" t="s">
        <v>1253</v>
      </c>
      <c r="I6737" t="s">
        <v>225</v>
      </c>
      <c r="J6737" t="s">
        <v>1232</v>
      </c>
      <c r="K6737" t="s">
        <v>18</v>
      </c>
      <c r="M6737" t="s">
        <v>228</v>
      </c>
      <c r="N6737" t="s">
        <v>29</v>
      </c>
      <c r="O6737">
        <v>1.4</v>
      </c>
      <c r="P6737" t="s">
        <v>237</v>
      </c>
      <c r="Q6737"/>
      <c r="R6737">
        <v>0.83</v>
      </c>
      <c r="S6737">
        <v>1.95</v>
      </c>
      <c r="T6737" t="s">
        <v>1261</v>
      </c>
    </row>
    <row r="6738" spans="2:20" hidden="1" x14ac:dyDescent="0.45">
      <c r="F6738" t="s">
        <v>1333</v>
      </c>
      <c r="G6738" t="s">
        <v>1334</v>
      </c>
      <c r="H6738" t="s">
        <v>1253</v>
      </c>
      <c r="I6738" t="s">
        <v>225</v>
      </c>
      <c r="J6738" t="s">
        <v>1232</v>
      </c>
      <c r="K6738" t="s">
        <v>18</v>
      </c>
      <c r="M6738" t="s">
        <v>228</v>
      </c>
      <c r="N6738" t="s">
        <v>242</v>
      </c>
      <c r="O6738">
        <v>7.6000000000000004E-4</v>
      </c>
      <c r="P6738" t="s">
        <v>234</v>
      </c>
      <c r="Q6738"/>
      <c r="R6738">
        <v>3.8000000000000002E-4</v>
      </c>
      <c r="S6738">
        <v>1.5E-3</v>
      </c>
      <c r="T6738" t="s">
        <v>1257</v>
      </c>
    </row>
    <row r="6739" spans="2:20" hidden="1" x14ac:dyDescent="0.45">
      <c r="F6739" t="s">
        <v>1333</v>
      </c>
      <c r="G6739" t="s">
        <v>1334</v>
      </c>
      <c r="H6739" t="s">
        <v>1253</v>
      </c>
      <c r="I6739" t="s">
        <v>225</v>
      </c>
      <c r="J6739" t="s">
        <v>1232</v>
      </c>
      <c r="K6739" t="s">
        <v>18</v>
      </c>
      <c r="M6739" t="s">
        <v>228</v>
      </c>
      <c r="N6739" t="s">
        <v>233</v>
      </c>
      <c r="O6739">
        <v>0.12</v>
      </c>
      <c r="P6739" t="s">
        <v>234</v>
      </c>
      <c r="Q6739"/>
      <c r="R6739">
        <v>0.06</v>
      </c>
      <c r="S6739">
        <v>0.24</v>
      </c>
      <c r="T6739" t="s">
        <v>1257</v>
      </c>
    </row>
    <row r="6740" spans="2:20" hidden="1" x14ac:dyDescent="0.45">
      <c r="F6740" t="s">
        <v>1333</v>
      </c>
      <c r="G6740" t="s">
        <v>1334</v>
      </c>
      <c r="H6740" t="s">
        <v>1253</v>
      </c>
      <c r="I6740" t="s">
        <v>225</v>
      </c>
      <c r="J6740" t="s">
        <v>1232</v>
      </c>
      <c r="K6740" t="s">
        <v>18</v>
      </c>
      <c r="M6740" t="s">
        <v>228</v>
      </c>
      <c r="N6740" t="s">
        <v>253</v>
      </c>
      <c r="O6740">
        <v>2.5000000000000001E-4</v>
      </c>
      <c r="P6740" t="s">
        <v>234</v>
      </c>
      <c r="Q6740"/>
      <c r="R6740">
        <v>1.2999999999999999E-4</v>
      </c>
      <c r="S6740">
        <v>5.0000000000000001E-4</v>
      </c>
      <c r="T6740" t="s">
        <v>1257</v>
      </c>
    </row>
    <row r="6741" spans="2:20" hidden="1" x14ac:dyDescent="0.45">
      <c r="B6741" s="29" t="s">
        <v>43</v>
      </c>
      <c r="F6741" t="s">
        <v>1333</v>
      </c>
      <c r="G6741" t="s">
        <v>1334</v>
      </c>
      <c r="H6741" t="s">
        <v>1253</v>
      </c>
      <c r="I6741" t="s">
        <v>225</v>
      </c>
      <c r="J6741" t="s">
        <v>1232</v>
      </c>
      <c r="K6741" t="s">
        <v>18</v>
      </c>
      <c r="M6741" t="s">
        <v>228</v>
      </c>
      <c r="N6741" t="s">
        <v>28</v>
      </c>
      <c r="O6741">
        <v>0.45</v>
      </c>
      <c r="P6741" t="s">
        <v>237</v>
      </c>
      <c r="Q6741"/>
      <c r="R6741">
        <v>0.27</v>
      </c>
      <c r="S6741">
        <v>0.63</v>
      </c>
      <c r="T6741" t="s">
        <v>1260</v>
      </c>
    </row>
    <row r="6742" spans="2:20" hidden="1" x14ac:dyDescent="0.45">
      <c r="B6742" s="29" t="s">
        <v>27</v>
      </c>
      <c r="F6742" t="s">
        <v>1333</v>
      </c>
      <c r="G6742" t="s">
        <v>1334</v>
      </c>
      <c r="H6742" t="s">
        <v>1253</v>
      </c>
      <c r="I6742" t="s">
        <v>225</v>
      </c>
      <c r="J6742" t="s">
        <v>1232</v>
      </c>
      <c r="K6742" t="s">
        <v>18</v>
      </c>
      <c r="M6742" t="s">
        <v>228</v>
      </c>
      <c r="N6742" t="s">
        <v>27</v>
      </c>
      <c r="O6742">
        <v>0.45</v>
      </c>
      <c r="P6742" t="s">
        <v>237</v>
      </c>
      <c r="Q6742"/>
      <c r="R6742">
        <v>0.27</v>
      </c>
      <c r="S6742">
        <v>0.63</v>
      </c>
      <c r="T6742" t="s">
        <v>1260</v>
      </c>
    </row>
    <row r="6743" spans="2:20" hidden="1" x14ac:dyDescent="0.45">
      <c r="F6743" t="s">
        <v>1333</v>
      </c>
      <c r="G6743" t="s">
        <v>1334</v>
      </c>
      <c r="H6743" t="s">
        <v>1253</v>
      </c>
      <c r="I6743" t="s">
        <v>225</v>
      </c>
      <c r="J6743" t="s">
        <v>1232</v>
      </c>
      <c r="K6743" t="s">
        <v>18</v>
      </c>
      <c r="M6743" t="s">
        <v>228</v>
      </c>
      <c r="N6743" t="s">
        <v>236</v>
      </c>
      <c r="O6743">
        <v>0.45</v>
      </c>
      <c r="P6743" t="s">
        <v>237</v>
      </c>
      <c r="Q6743"/>
      <c r="R6743">
        <v>0.27</v>
      </c>
      <c r="S6743">
        <v>0.63</v>
      </c>
      <c r="T6743" t="s">
        <v>1261</v>
      </c>
    </row>
    <row r="6744" spans="2:20" hidden="1" x14ac:dyDescent="0.45">
      <c r="F6744" t="s">
        <v>1333</v>
      </c>
      <c r="G6744" t="s">
        <v>1334</v>
      </c>
      <c r="H6744" t="s">
        <v>1225</v>
      </c>
      <c r="I6744" t="s">
        <v>225</v>
      </c>
      <c r="J6744" t="s">
        <v>1226</v>
      </c>
      <c r="K6744" t="s">
        <v>1219</v>
      </c>
      <c r="M6744" t="s">
        <v>228</v>
      </c>
      <c r="N6744" t="s">
        <v>249</v>
      </c>
      <c r="O6744">
        <v>16</v>
      </c>
      <c r="P6744" t="s">
        <v>234</v>
      </c>
      <c r="Q6744"/>
      <c r="R6744">
        <v>8</v>
      </c>
      <c r="S6744">
        <v>32</v>
      </c>
      <c r="T6744" t="s">
        <v>348</v>
      </c>
    </row>
    <row r="6745" spans="2:20" hidden="1" x14ac:dyDescent="0.45">
      <c r="F6745" t="s">
        <v>1333</v>
      </c>
      <c r="G6745" t="s">
        <v>1334</v>
      </c>
      <c r="H6745" t="s">
        <v>1225</v>
      </c>
      <c r="I6745" t="s">
        <v>225</v>
      </c>
      <c r="J6745" t="s">
        <v>1226</v>
      </c>
      <c r="K6745" t="s">
        <v>1219</v>
      </c>
      <c r="M6745" t="s">
        <v>228</v>
      </c>
      <c r="N6745" t="s">
        <v>264</v>
      </c>
      <c r="O6745">
        <v>10</v>
      </c>
      <c r="P6745" t="s">
        <v>234</v>
      </c>
      <c r="Q6745"/>
      <c r="R6745">
        <v>5</v>
      </c>
      <c r="S6745">
        <v>20</v>
      </c>
      <c r="T6745" t="s">
        <v>348</v>
      </c>
    </row>
    <row r="6746" spans="2:20" hidden="1" x14ac:dyDescent="0.45">
      <c r="F6746" t="s">
        <v>1333</v>
      </c>
      <c r="G6746" t="s">
        <v>1334</v>
      </c>
      <c r="H6746" t="s">
        <v>1225</v>
      </c>
      <c r="I6746" t="s">
        <v>225</v>
      </c>
      <c r="J6746" t="s">
        <v>1226</v>
      </c>
      <c r="K6746" t="s">
        <v>1219</v>
      </c>
      <c r="M6746" t="s">
        <v>228</v>
      </c>
      <c r="N6746" t="s">
        <v>267</v>
      </c>
      <c r="O6746">
        <v>512</v>
      </c>
      <c r="P6746" t="s">
        <v>234</v>
      </c>
      <c r="Q6746"/>
      <c r="R6746">
        <v>80</v>
      </c>
      <c r="S6746">
        <v>1300</v>
      </c>
      <c r="T6746" t="s">
        <v>1220</v>
      </c>
    </row>
    <row r="6747" spans="2:20" hidden="1" x14ac:dyDescent="0.45">
      <c r="F6747" t="s">
        <v>1333</v>
      </c>
      <c r="G6747" t="s">
        <v>1334</v>
      </c>
      <c r="H6747" t="s">
        <v>1225</v>
      </c>
      <c r="I6747" t="s">
        <v>225</v>
      </c>
      <c r="J6747" t="s">
        <v>1226</v>
      </c>
      <c r="K6747" t="s">
        <v>1219</v>
      </c>
      <c r="M6747" t="s">
        <v>228</v>
      </c>
      <c r="N6747" t="s">
        <v>267</v>
      </c>
      <c r="O6747">
        <v>512</v>
      </c>
      <c r="P6747" t="s">
        <v>234</v>
      </c>
      <c r="Q6747"/>
      <c r="R6747">
        <v>80</v>
      </c>
      <c r="S6747">
        <v>1300</v>
      </c>
      <c r="T6747" t="s">
        <v>1220</v>
      </c>
    </row>
    <row r="6748" spans="2:20" hidden="1" x14ac:dyDescent="0.45">
      <c r="F6748" t="s">
        <v>1333</v>
      </c>
      <c r="G6748" t="s">
        <v>1334</v>
      </c>
      <c r="H6748" t="s">
        <v>1225</v>
      </c>
      <c r="I6748" t="s">
        <v>225</v>
      </c>
      <c r="J6748" t="s">
        <v>1226</v>
      </c>
      <c r="K6748" t="s">
        <v>1219</v>
      </c>
      <c r="M6748" t="s">
        <v>228</v>
      </c>
      <c r="N6748" t="s">
        <v>253</v>
      </c>
      <c r="O6748">
        <v>13</v>
      </c>
      <c r="P6748" t="s">
        <v>234</v>
      </c>
      <c r="Q6748"/>
      <c r="R6748">
        <v>0.5</v>
      </c>
      <c r="S6748">
        <v>87</v>
      </c>
      <c r="T6748" t="s">
        <v>1228</v>
      </c>
    </row>
    <row r="6749" spans="2:20" hidden="1" x14ac:dyDescent="0.45">
      <c r="F6749" t="s">
        <v>1333</v>
      </c>
      <c r="G6749" t="s">
        <v>1334</v>
      </c>
      <c r="H6749" t="s">
        <v>1225</v>
      </c>
      <c r="I6749" t="s">
        <v>225</v>
      </c>
      <c r="J6749" t="s">
        <v>1226</v>
      </c>
      <c r="K6749" t="s">
        <v>1219</v>
      </c>
      <c r="M6749" t="s">
        <v>228</v>
      </c>
      <c r="N6749" t="s">
        <v>253</v>
      </c>
      <c r="O6749">
        <v>13</v>
      </c>
      <c r="P6749" t="s">
        <v>234</v>
      </c>
      <c r="Q6749"/>
      <c r="R6749">
        <v>0.5</v>
      </c>
      <c r="S6749">
        <v>87</v>
      </c>
      <c r="T6749" t="s">
        <v>1228</v>
      </c>
    </row>
    <row r="6750" spans="2:20" hidden="1" x14ac:dyDescent="0.45">
      <c r="F6750" t="s">
        <v>1333</v>
      </c>
      <c r="G6750" t="s">
        <v>1334</v>
      </c>
      <c r="H6750" t="s">
        <v>1225</v>
      </c>
      <c r="I6750" t="s">
        <v>225</v>
      </c>
      <c r="J6750" t="s">
        <v>1226</v>
      </c>
      <c r="K6750" t="s">
        <v>1219</v>
      </c>
      <c r="M6750" t="s">
        <v>228</v>
      </c>
      <c r="N6750" t="s">
        <v>400</v>
      </c>
      <c r="O6750">
        <v>37</v>
      </c>
      <c r="P6750" t="s">
        <v>237</v>
      </c>
      <c r="Q6750"/>
      <c r="R6750">
        <v>18</v>
      </c>
      <c r="S6750">
        <v>74</v>
      </c>
      <c r="T6750" t="s">
        <v>1259</v>
      </c>
    </row>
    <row r="6751" spans="2:20" hidden="1" x14ac:dyDescent="0.45">
      <c r="F6751" t="s">
        <v>1333</v>
      </c>
      <c r="G6751" t="s">
        <v>1334</v>
      </c>
      <c r="H6751" t="s">
        <v>1225</v>
      </c>
      <c r="I6751" t="s">
        <v>225</v>
      </c>
      <c r="J6751" t="s">
        <v>1226</v>
      </c>
      <c r="K6751" t="s">
        <v>1219</v>
      </c>
      <c r="M6751" t="s">
        <v>228</v>
      </c>
      <c r="N6751" t="s">
        <v>400</v>
      </c>
      <c r="O6751">
        <v>37</v>
      </c>
      <c r="P6751" t="s">
        <v>237</v>
      </c>
      <c r="Q6751"/>
      <c r="R6751">
        <v>18</v>
      </c>
      <c r="S6751">
        <v>74</v>
      </c>
      <c r="T6751" t="s">
        <v>1259</v>
      </c>
    </row>
    <row r="6752" spans="2:20" hidden="1" x14ac:dyDescent="0.45">
      <c r="F6752" t="s">
        <v>1333</v>
      </c>
      <c r="G6752" t="s">
        <v>1334</v>
      </c>
      <c r="H6752" t="s">
        <v>1225</v>
      </c>
      <c r="I6752" t="s">
        <v>225</v>
      </c>
      <c r="J6752" t="s">
        <v>1226</v>
      </c>
      <c r="K6752" t="s">
        <v>1219</v>
      </c>
      <c r="M6752" t="s">
        <v>228</v>
      </c>
      <c r="N6752" t="s">
        <v>272</v>
      </c>
      <c r="O6752">
        <v>4</v>
      </c>
      <c r="P6752" t="s">
        <v>234</v>
      </c>
      <c r="Q6752"/>
      <c r="R6752">
        <v>2</v>
      </c>
      <c r="S6752">
        <v>8</v>
      </c>
      <c r="T6752" t="s">
        <v>348</v>
      </c>
    </row>
    <row r="6753" spans="2:20" hidden="1" x14ac:dyDescent="0.45">
      <c r="B6753" s="29" t="s">
        <v>26</v>
      </c>
      <c r="F6753" t="s">
        <v>1333</v>
      </c>
      <c r="G6753" t="s">
        <v>1334</v>
      </c>
      <c r="H6753" t="s">
        <v>1225</v>
      </c>
      <c r="I6753" t="s">
        <v>225</v>
      </c>
      <c r="J6753" t="s">
        <v>1226</v>
      </c>
      <c r="K6753" t="s">
        <v>1219</v>
      </c>
      <c r="M6753" t="s">
        <v>228</v>
      </c>
      <c r="N6753" t="s">
        <v>26</v>
      </c>
      <c r="O6753">
        <v>91</v>
      </c>
      <c r="P6753" t="s">
        <v>237</v>
      </c>
      <c r="Q6753"/>
      <c r="R6753">
        <v>20</v>
      </c>
      <c r="S6753">
        <v>120</v>
      </c>
      <c r="T6753" t="s">
        <v>1229</v>
      </c>
    </row>
    <row r="6754" spans="2:20" hidden="1" x14ac:dyDescent="0.45">
      <c r="F6754" t="s">
        <v>1333</v>
      </c>
      <c r="G6754" t="s">
        <v>1334</v>
      </c>
      <c r="H6754" t="s">
        <v>443</v>
      </c>
      <c r="I6754" t="s">
        <v>225</v>
      </c>
      <c r="J6754" t="s">
        <v>1235</v>
      </c>
      <c r="K6754" t="s">
        <v>18</v>
      </c>
      <c r="M6754" t="s">
        <v>228</v>
      </c>
      <c r="N6754" t="s">
        <v>267</v>
      </c>
      <c r="O6754">
        <v>1.5E-3</v>
      </c>
      <c r="P6754" t="s">
        <v>234</v>
      </c>
      <c r="Q6754"/>
      <c r="R6754">
        <v>7.5000000000000002E-4</v>
      </c>
      <c r="S6754">
        <v>3.0000000000000001E-3</v>
      </c>
      <c r="T6754" t="s">
        <v>1257</v>
      </c>
    </row>
    <row r="6755" spans="2:20" hidden="1" x14ac:dyDescent="0.45">
      <c r="F6755" t="s">
        <v>1333</v>
      </c>
      <c r="G6755" t="s">
        <v>1334</v>
      </c>
      <c r="H6755" t="s">
        <v>443</v>
      </c>
      <c r="I6755" t="s">
        <v>225</v>
      </c>
      <c r="J6755" t="s">
        <v>1235</v>
      </c>
      <c r="K6755" t="s">
        <v>18</v>
      </c>
      <c r="M6755" t="s">
        <v>228</v>
      </c>
      <c r="N6755" t="s">
        <v>267</v>
      </c>
      <c r="O6755">
        <v>1.5E-3</v>
      </c>
      <c r="P6755" t="s">
        <v>234</v>
      </c>
      <c r="Q6755"/>
      <c r="R6755">
        <v>7.5000000000000002E-4</v>
      </c>
      <c r="S6755">
        <v>3.0000000000000001E-3</v>
      </c>
      <c r="T6755" t="s">
        <v>1257</v>
      </c>
    </row>
    <row r="6756" spans="2:20" hidden="1" x14ac:dyDescent="0.45">
      <c r="F6756" t="s">
        <v>1333</v>
      </c>
      <c r="G6756" t="s">
        <v>1334</v>
      </c>
      <c r="H6756" t="s">
        <v>443</v>
      </c>
      <c r="I6756" t="s">
        <v>225</v>
      </c>
      <c r="J6756" t="s">
        <v>1235</v>
      </c>
      <c r="K6756" t="s">
        <v>18</v>
      </c>
      <c r="M6756" t="s">
        <v>228</v>
      </c>
      <c r="N6756" t="s">
        <v>303</v>
      </c>
      <c r="O6756">
        <v>1.0999999999999999E-2</v>
      </c>
      <c r="P6756" t="s">
        <v>234</v>
      </c>
      <c r="Q6756"/>
      <c r="R6756">
        <v>3.7000000000000002E-3</v>
      </c>
      <c r="S6756">
        <v>3.4000000000000002E-2</v>
      </c>
      <c r="T6756" t="s">
        <v>1254</v>
      </c>
    </row>
    <row r="6757" spans="2:20" hidden="1" x14ac:dyDescent="0.45">
      <c r="F6757" t="s">
        <v>1333</v>
      </c>
      <c r="G6757" t="s">
        <v>1334</v>
      </c>
      <c r="H6757" t="s">
        <v>443</v>
      </c>
      <c r="I6757" t="s">
        <v>225</v>
      </c>
      <c r="J6757" t="s">
        <v>1235</v>
      </c>
      <c r="K6757" t="s">
        <v>18</v>
      </c>
      <c r="M6757" t="s">
        <v>228</v>
      </c>
      <c r="N6757" t="s">
        <v>249</v>
      </c>
      <c r="O6757">
        <v>0.84</v>
      </c>
      <c r="P6757" t="s">
        <v>257</v>
      </c>
      <c r="Q6757"/>
      <c r="R6757">
        <v>0.28000000000000003</v>
      </c>
      <c r="S6757">
        <v>0.84</v>
      </c>
      <c r="T6757" t="s">
        <v>1254</v>
      </c>
    </row>
    <row r="6758" spans="2:20" hidden="1" x14ac:dyDescent="0.45">
      <c r="F6758" t="s">
        <v>1333</v>
      </c>
      <c r="G6758" t="s">
        <v>1334</v>
      </c>
      <c r="H6758" t="s">
        <v>443</v>
      </c>
      <c r="I6758" t="s">
        <v>225</v>
      </c>
      <c r="J6758" t="s">
        <v>1235</v>
      </c>
      <c r="K6758" t="s">
        <v>18</v>
      </c>
      <c r="M6758" t="s">
        <v>228</v>
      </c>
      <c r="N6758" t="s">
        <v>233</v>
      </c>
      <c r="O6758">
        <v>0.12</v>
      </c>
      <c r="P6758" t="s">
        <v>234</v>
      </c>
      <c r="Q6758"/>
      <c r="R6758">
        <v>0.06</v>
      </c>
      <c r="S6758">
        <v>0.24</v>
      </c>
      <c r="T6758" t="s">
        <v>1257</v>
      </c>
    </row>
    <row r="6759" spans="2:20" hidden="1" x14ac:dyDescent="0.45">
      <c r="F6759" t="s">
        <v>1333</v>
      </c>
      <c r="G6759" t="s">
        <v>1334</v>
      </c>
      <c r="H6759" t="s">
        <v>1267</v>
      </c>
      <c r="I6759" t="s">
        <v>225</v>
      </c>
      <c r="J6759" t="s">
        <v>226</v>
      </c>
      <c r="K6759" t="s">
        <v>18</v>
      </c>
      <c r="M6759" t="s">
        <v>228</v>
      </c>
      <c r="N6759" t="s">
        <v>236</v>
      </c>
      <c r="O6759">
        <v>0.2</v>
      </c>
      <c r="P6759" t="s">
        <v>237</v>
      </c>
      <c r="Q6759"/>
      <c r="R6759">
        <v>0.12</v>
      </c>
      <c r="S6759">
        <v>0.28000000000000003</v>
      </c>
      <c r="T6759" t="s">
        <v>1246</v>
      </c>
    </row>
    <row r="6760" spans="2:20" hidden="1" x14ac:dyDescent="0.45">
      <c r="B6760" s="29" t="s">
        <v>29</v>
      </c>
      <c r="F6760" t="s">
        <v>1333</v>
      </c>
      <c r="G6760" t="s">
        <v>1334</v>
      </c>
      <c r="H6760" t="s">
        <v>1267</v>
      </c>
      <c r="I6760" t="s">
        <v>225</v>
      </c>
      <c r="J6760" t="s">
        <v>226</v>
      </c>
      <c r="K6760" t="s">
        <v>18</v>
      </c>
      <c r="M6760" t="s">
        <v>228</v>
      </c>
      <c r="N6760" t="s">
        <v>29</v>
      </c>
      <c r="O6760">
        <v>0.5</v>
      </c>
      <c r="P6760" t="s">
        <v>237</v>
      </c>
      <c r="Q6760"/>
      <c r="R6760">
        <v>0.3</v>
      </c>
      <c r="S6760">
        <v>0.7</v>
      </c>
      <c r="T6760" t="s">
        <v>1246</v>
      </c>
    </row>
    <row r="6761" spans="2:20" hidden="1" x14ac:dyDescent="0.45">
      <c r="B6761" s="29" t="s">
        <v>24</v>
      </c>
      <c r="F6761" t="s">
        <v>1333</v>
      </c>
      <c r="G6761" t="s">
        <v>1334</v>
      </c>
      <c r="H6761" t="s">
        <v>1267</v>
      </c>
      <c r="I6761" t="s">
        <v>225</v>
      </c>
      <c r="J6761" t="s">
        <v>226</v>
      </c>
      <c r="K6761" t="s">
        <v>18</v>
      </c>
      <c r="M6761" t="s">
        <v>228</v>
      </c>
      <c r="N6761" t="s">
        <v>261</v>
      </c>
      <c r="O6761">
        <v>1.6</v>
      </c>
      <c r="P6761" t="s">
        <v>237</v>
      </c>
      <c r="Q6761"/>
      <c r="R6761">
        <v>1</v>
      </c>
      <c r="S6761">
        <v>2.2000000000000002</v>
      </c>
      <c r="T6761" t="s">
        <v>1241</v>
      </c>
    </row>
    <row r="6762" spans="2:20" hidden="1" x14ac:dyDescent="0.45">
      <c r="B6762" s="29" t="s">
        <v>30</v>
      </c>
      <c r="F6762" t="s">
        <v>1333</v>
      </c>
      <c r="G6762" t="s">
        <v>1334</v>
      </c>
      <c r="H6762" t="s">
        <v>443</v>
      </c>
      <c r="I6762" t="s">
        <v>225</v>
      </c>
      <c r="J6762" t="s">
        <v>1235</v>
      </c>
      <c r="K6762" t="s">
        <v>18</v>
      </c>
      <c r="M6762" t="s">
        <v>228</v>
      </c>
      <c r="N6762" t="s">
        <v>30</v>
      </c>
      <c r="O6762">
        <v>5.4</v>
      </c>
      <c r="P6762" t="s">
        <v>229</v>
      </c>
      <c r="Q6762"/>
      <c r="R6762">
        <v>2.7</v>
      </c>
      <c r="S6762">
        <v>11</v>
      </c>
      <c r="T6762" t="s">
        <v>1256</v>
      </c>
    </row>
    <row r="6763" spans="2:20" hidden="1" x14ac:dyDescent="0.45">
      <c r="F6763" t="s">
        <v>1333</v>
      </c>
      <c r="G6763" t="s">
        <v>1334</v>
      </c>
      <c r="H6763" t="s">
        <v>1253</v>
      </c>
      <c r="I6763" t="s">
        <v>225</v>
      </c>
      <c r="J6763" t="s">
        <v>1232</v>
      </c>
      <c r="K6763" t="s">
        <v>18</v>
      </c>
      <c r="M6763" t="s">
        <v>228</v>
      </c>
      <c r="N6763" t="s">
        <v>358</v>
      </c>
      <c r="O6763">
        <v>0.84</v>
      </c>
      <c r="P6763" t="s">
        <v>257</v>
      </c>
      <c r="Q6763"/>
      <c r="R6763">
        <v>0.28000000000000003</v>
      </c>
      <c r="S6763">
        <v>0.84</v>
      </c>
      <c r="T6763" t="s">
        <v>1254</v>
      </c>
    </row>
    <row r="6764" spans="2:20" hidden="1" x14ac:dyDescent="0.45">
      <c r="F6764" t="s">
        <v>1333</v>
      </c>
      <c r="G6764" t="s">
        <v>1334</v>
      </c>
      <c r="H6764" t="s">
        <v>1253</v>
      </c>
      <c r="I6764" t="s">
        <v>225</v>
      </c>
      <c r="J6764" t="s">
        <v>1232</v>
      </c>
      <c r="K6764" t="s">
        <v>18</v>
      </c>
      <c r="M6764" t="s">
        <v>228</v>
      </c>
      <c r="N6764" t="s">
        <v>249</v>
      </c>
      <c r="O6764">
        <v>0.84</v>
      </c>
      <c r="P6764" t="s">
        <v>257</v>
      </c>
      <c r="Q6764"/>
      <c r="R6764">
        <v>0.28000000000000003</v>
      </c>
      <c r="S6764">
        <v>0.84</v>
      </c>
      <c r="T6764" t="s">
        <v>1254</v>
      </c>
    </row>
    <row r="6765" spans="2:20" hidden="1" x14ac:dyDescent="0.45">
      <c r="F6765" t="s">
        <v>1333</v>
      </c>
      <c r="G6765" t="s">
        <v>1334</v>
      </c>
      <c r="H6765" t="s">
        <v>1253</v>
      </c>
      <c r="I6765" t="s">
        <v>225</v>
      </c>
      <c r="J6765" t="s">
        <v>1232</v>
      </c>
      <c r="K6765" t="s">
        <v>18</v>
      </c>
      <c r="M6765" t="s">
        <v>228</v>
      </c>
      <c r="N6765" t="s">
        <v>303</v>
      </c>
      <c r="O6765">
        <v>1.0999999999999999E-2</v>
      </c>
      <c r="P6765" t="s">
        <v>234</v>
      </c>
      <c r="Q6765"/>
      <c r="R6765">
        <v>3.7000000000000002E-3</v>
      </c>
      <c r="S6765">
        <v>3.4000000000000002E-2</v>
      </c>
      <c r="T6765" t="s">
        <v>1254</v>
      </c>
    </row>
    <row r="6766" spans="2:20" hidden="1" x14ac:dyDescent="0.45">
      <c r="F6766" t="s">
        <v>1333</v>
      </c>
      <c r="G6766" t="s">
        <v>1334</v>
      </c>
      <c r="H6766" t="s">
        <v>1253</v>
      </c>
      <c r="I6766" t="s">
        <v>225</v>
      </c>
      <c r="J6766" t="s">
        <v>1232</v>
      </c>
      <c r="K6766" t="s">
        <v>18</v>
      </c>
      <c r="M6766" t="s">
        <v>228</v>
      </c>
      <c r="N6766" t="s">
        <v>303</v>
      </c>
      <c r="O6766">
        <v>1.0999999999999999E-2</v>
      </c>
      <c r="P6766" t="s">
        <v>234</v>
      </c>
      <c r="Q6766"/>
      <c r="R6766">
        <v>3.7000000000000002E-3</v>
      </c>
      <c r="S6766">
        <v>3.4000000000000002E-2</v>
      </c>
      <c r="T6766" t="s">
        <v>1254</v>
      </c>
    </row>
    <row r="6767" spans="2:20" hidden="1" x14ac:dyDescent="0.45">
      <c r="B6767" s="29" t="s">
        <v>30</v>
      </c>
      <c r="F6767" t="s">
        <v>1333</v>
      </c>
      <c r="G6767" t="s">
        <v>1334</v>
      </c>
      <c r="H6767" t="s">
        <v>1253</v>
      </c>
      <c r="I6767" t="s">
        <v>225</v>
      </c>
      <c r="J6767" t="s">
        <v>1232</v>
      </c>
      <c r="K6767" t="s">
        <v>18</v>
      </c>
      <c r="M6767" t="s">
        <v>228</v>
      </c>
      <c r="N6767" t="s">
        <v>30</v>
      </c>
      <c r="O6767">
        <v>5.4</v>
      </c>
      <c r="P6767" t="s">
        <v>229</v>
      </c>
      <c r="Q6767"/>
      <c r="R6767">
        <v>2.7</v>
      </c>
      <c r="S6767">
        <v>11</v>
      </c>
      <c r="T6767" t="s">
        <v>1256</v>
      </c>
    </row>
    <row r="6768" spans="2:20" hidden="1" x14ac:dyDescent="0.45">
      <c r="F6768" t="s">
        <v>1333</v>
      </c>
      <c r="G6768" t="s">
        <v>1334</v>
      </c>
      <c r="H6768" t="s">
        <v>443</v>
      </c>
      <c r="I6768" t="s">
        <v>225</v>
      </c>
      <c r="J6768" t="s">
        <v>1235</v>
      </c>
      <c r="K6768" t="s">
        <v>18</v>
      </c>
      <c r="M6768" t="s">
        <v>228</v>
      </c>
      <c r="N6768" t="s">
        <v>236</v>
      </c>
      <c r="O6768">
        <v>0.45</v>
      </c>
      <c r="P6768" t="s">
        <v>237</v>
      </c>
      <c r="Q6768"/>
      <c r="R6768">
        <v>0.27</v>
      </c>
      <c r="S6768">
        <v>0.63</v>
      </c>
      <c r="T6768" t="s">
        <v>1261</v>
      </c>
    </row>
    <row r="6769" spans="2:20" hidden="1" x14ac:dyDescent="0.45">
      <c r="B6769" s="29" t="s">
        <v>29</v>
      </c>
      <c r="F6769" t="s">
        <v>1333</v>
      </c>
      <c r="G6769" t="s">
        <v>1334</v>
      </c>
      <c r="H6769" t="s">
        <v>443</v>
      </c>
      <c r="I6769" t="s">
        <v>225</v>
      </c>
      <c r="J6769" t="s">
        <v>1235</v>
      </c>
      <c r="K6769" t="s">
        <v>18</v>
      </c>
      <c r="M6769" t="s">
        <v>228</v>
      </c>
      <c r="N6769" t="s">
        <v>29</v>
      </c>
      <c r="O6769">
        <v>0.3</v>
      </c>
      <c r="P6769" t="s">
        <v>237</v>
      </c>
      <c r="Q6769"/>
      <c r="R6769">
        <v>0.2</v>
      </c>
      <c r="S6769">
        <v>0.4</v>
      </c>
      <c r="T6769" t="s">
        <v>1255</v>
      </c>
    </row>
    <row r="6770" spans="2:20" hidden="1" x14ac:dyDescent="0.45">
      <c r="B6770" s="29" t="s">
        <v>26</v>
      </c>
      <c r="F6770" t="s">
        <v>1333</v>
      </c>
      <c r="G6770" t="s">
        <v>1334</v>
      </c>
      <c r="H6770" t="s">
        <v>1234</v>
      </c>
      <c r="I6770" t="s">
        <v>225</v>
      </c>
      <c r="J6770" t="s">
        <v>1235</v>
      </c>
      <c r="K6770" t="s">
        <v>1223</v>
      </c>
      <c r="M6770" t="s">
        <v>228</v>
      </c>
      <c r="N6770" t="s">
        <v>26</v>
      </c>
      <c r="O6770">
        <v>180</v>
      </c>
      <c r="P6770" t="s">
        <v>237</v>
      </c>
      <c r="Q6770"/>
      <c r="R6770">
        <v>150</v>
      </c>
      <c r="S6770">
        <v>200</v>
      </c>
      <c r="T6770" t="s">
        <v>377</v>
      </c>
    </row>
    <row r="6771" spans="2:20" hidden="1" x14ac:dyDescent="0.45">
      <c r="F6771" t="s">
        <v>1333</v>
      </c>
      <c r="G6771" t="s">
        <v>1334</v>
      </c>
      <c r="H6771" t="s">
        <v>251</v>
      </c>
      <c r="I6771" t="s">
        <v>225</v>
      </c>
      <c r="J6771" t="s">
        <v>1232</v>
      </c>
      <c r="K6771" t="s">
        <v>1223</v>
      </c>
      <c r="M6771" t="s">
        <v>228</v>
      </c>
      <c r="N6771" t="s">
        <v>358</v>
      </c>
      <c r="O6771">
        <v>50</v>
      </c>
      <c r="P6771" t="s">
        <v>234</v>
      </c>
      <c r="Q6771"/>
      <c r="R6771">
        <v>8</v>
      </c>
      <c r="S6771">
        <v>100</v>
      </c>
      <c r="T6771" t="s">
        <v>377</v>
      </c>
    </row>
    <row r="6772" spans="2:20" hidden="1" x14ac:dyDescent="0.45">
      <c r="F6772" t="s">
        <v>1333</v>
      </c>
      <c r="G6772" t="s">
        <v>1334</v>
      </c>
      <c r="H6772" t="s">
        <v>251</v>
      </c>
      <c r="I6772" t="s">
        <v>225</v>
      </c>
      <c r="J6772" t="s">
        <v>1232</v>
      </c>
      <c r="K6772" t="s">
        <v>1223</v>
      </c>
      <c r="M6772" t="s">
        <v>228</v>
      </c>
      <c r="N6772" t="s">
        <v>291</v>
      </c>
      <c r="O6772">
        <v>170</v>
      </c>
      <c r="P6772" t="s">
        <v>257</v>
      </c>
      <c r="Q6772"/>
      <c r="R6772">
        <v>85</v>
      </c>
      <c r="S6772">
        <v>260</v>
      </c>
      <c r="T6772" t="s">
        <v>349</v>
      </c>
    </row>
    <row r="6773" spans="2:20" hidden="1" x14ac:dyDescent="0.45">
      <c r="F6773" t="s">
        <v>1333</v>
      </c>
      <c r="G6773" t="s">
        <v>1334</v>
      </c>
      <c r="H6773" t="s">
        <v>251</v>
      </c>
      <c r="I6773" t="s">
        <v>225</v>
      </c>
      <c r="J6773" t="s">
        <v>1232</v>
      </c>
      <c r="K6773" t="s">
        <v>1223</v>
      </c>
      <c r="M6773" t="s">
        <v>228</v>
      </c>
      <c r="N6773" t="s">
        <v>265</v>
      </c>
      <c r="O6773">
        <v>30</v>
      </c>
      <c r="P6773" t="s">
        <v>234</v>
      </c>
      <c r="Q6773"/>
      <c r="R6773">
        <v>8</v>
      </c>
      <c r="S6773">
        <v>50</v>
      </c>
      <c r="T6773" t="s">
        <v>377</v>
      </c>
    </row>
    <row r="6774" spans="2:20" hidden="1" x14ac:dyDescent="0.45">
      <c r="F6774" t="s">
        <v>1333</v>
      </c>
      <c r="G6774" t="s">
        <v>1334</v>
      </c>
      <c r="H6774" t="s">
        <v>1237</v>
      </c>
      <c r="I6774" t="s">
        <v>225</v>
      </c>
      <c r="J6774" t="s">
        <v>1238</v>
      </c>
      <c r="K6774" t="s">
        <v>1223</v>
      </c>
      <c r="M6774" t="s">
        <v>228</v>
      </c>
      <c r="N6774" t="s">
        <v>233</v>
      </c>
      <c r="O6774">
        <v>4</v>
      </c>
      <c r="P6774" t="s">
        <v>234</v>
      </c>
      <c r="Q6774"/>
      <c r="R6774">
        <v>0.5</v>
      </c>
      <c r="S6774">
        <v>5</v>
      </c>
      <c r="T6774" t="s">
        <v>377</v>
      </c>
    </row>
    <row r="6775" spans="2:20" hidden="1" x14ac:dyDescent="0.45">
      <c r="F6775" t="s">
        <v>1333</v>
      </c>
      <c r="G6775" t="s">
        <v>1334</v>
      </c>
      <c r="H6775" t="s">
        <v>1237</v>
      </c>
      <c r="I6775" t="s">
        <v>225</v>
      </c>
      <c r="J6775" t="s">
        <v>1238</v>
      </c>
      <c r="K6775" t="s">
        <v>1223</v>
      </c>
      <c r="M6775" t="s">
        <v>228</v>
      </c>
      <c r="N6775" t="s">
        <v>240</v>
      </c>
      <c r="O6775">
        <v>150</v>
      </c>
      <c r="P6775" t="s">
        <v>234</v>
      </c>
      <c r="Q6775"/>
      <c r="R6775">
        <v>80</v>
      </c>
      <c r="S6775">
        <v>200</v>
      </c>
      <c r="T6775" t="s">
        <v>377</v>
      </c>
    </row>
    <row r="6776" spans="2:20" hidden="1" x14ac:dyDescent="0.45">
      <c r="F6776" t="s">
        <v>1333</v>
      </c>
      <c r="G6776" t="s">
        <v>1334</v>
      </c>
      <c r="H6776" t="s">
        <v>1237</v>
      </c>
      <c r="I6776" t="s">
        <v>225</v>
      </c>
      <c r="J6776" t="s">
        <v>1238</v>
      </c>
      <c r="K6776" t="s">
        <v>1223</v>
      </c>
      <c r="M6776" t="s">
        <v>228</v>
      </c>
      <c r="N6776" t="s">
        <v>236</v>
      </c>
      <c r="O6776">
        <v>150</v>
      </c>
      <c r="P6776" t="s">
        <v>237</v>
      </c>
      <c r="Q6776"/>
      <c r="R6776">
        <v>80</v>
      </c>
      <c r="S6776">
        <v>250</v>
      </c>
      <c r="T6776" t="s">
        <v>377</v>
      </c>
    </row>
    <row r="6777" spans="2:20" hidden="1" x14ac:dyDescent="0.45">
      <c r="B6777" s="29" t="s">
        <v>25</v>
      </c>
      <c r="F6777" t="s">
        <v>1333</v>
      </c>
      <c r="G6777" t="s">
        <v>1334</v>
      </c>
      <c r="H6777" t="s">
        <v>1237</v>
      </c>
      <c r="I6777" t="s">
        <v>225</v>
      </c>
      <c r="J6777" t="s">
        <v>1238</v>
      </c>
      <c r="K6777" t="s">
        <v>1223</v>
      </c>
      <c r="M6777" t="s">
        <v>228</v>
      </c>
      <c r="N6777" t="s">
        <v>25</v>
      </c>
      <c r="O6777">
        <v>1500</v>
      </c>
      <c r="P6777" t="s">
        <v>237</v>
      </c>
      <c r="Q6777"/>
      <c r="R6777">
        <v>200</v>
      </c>
      <c r="S6777">
        <v>3000</v>
      </c>
      <c r="T6777" t="s">
        <v>377</v>
      </c>
    </row>
    <row r="6778" spans="2:20" hidden="1" x14ac:dyDescent="0.45">
      <c r="F6778" t="s">
        <v>1333</v>
      </c>
      <c r="G6778" t="s">
        <v>1334</v>
      </c>
      <c r="H6778" t="s">
        <v>1234</v>
      </c>
      <c r="I6778" t="s">
        <v>225</v>
      </c>
      <c r="J6778" t="s">
        <v>1235</v>
      </c>
      <c r="K6778" t="s">
        <v>1223</v>
      </c>
      <c r="M6778" t="s">
        <v>228</v>
      </c>
      <c r="N6778" t="s">
        <v>249</v>
      </c>
      <c r="O6778">
        <v>17</v>
      </c>
      <c r="P6778" t="s">
        <v>234</v>
      </c>
      <c r="Q6778"/>
      <c r="R6778">
        <v>10</v>
      </c>
      <c r="S6778">
        <v>180</v>
      </c>
      <c r="T6778" t="s">
        <v>377</v>
      </c>
    </row>
    <row r="6779" spans="2:20" hidden="1" x14ac:dyDescent="0.45">
      <c r="F6779" t="s">
        <v>1333</v>
      </c>
      <c r="G6779" t="s">
        <v>1334</v>
      </c>
      <c r="H6779" t="s">
        <v>1234</v>
      </c>
      <c r="I6779" t="s">
        <v>225</v>
      </c>
      <c r="J6779" t="s">
        <v>1235</v>
      </c>
      <c r="K6779" t="s">
        <v>1223</v>
      </c>
      <c r="M6779" t="s">
        <v>228</v>
      </c>
      <c r="N6779" t="s">
        <v>242</v>
      </c>
      <c r="O6779">
        <v>15</v>
      </c>
      <c r="P6779" t="s">
        <v>234</v>
      </c>
      <c r="Q6779"/>
      <c r="R6779">
        <v>1</v>
      </c>
      <c r="S6779">
        <v>20</v>
      </c>
      <c r="T6779" t="s">
        <v>377</v>
      </c>
    </row>
    <row r="6780" spans="2:20" hidden="1" x14ac:dyDescent="0.45">
      <c r="F6780" t="s">
        <v>1333</v>
      </c>
      <c r="G6780" t="s">
        <v>1334</v>
      </c>
      <c r="H6780" t="s">
        <v>1234</v>
      </c>
      <c r="I6780" t="s">
        <v>225</v>
      </c>
      <c r="J6780" t="s">
        <v>1235</v>
      </c>
      <c r="K6780" t="s">
        <v>1223</v>
      </c>
      <c r="M6780" t="s">
        <v>228</v>
      </c>
      <c r="N6780" t="s">
        <v>233</v>
      </c>
      <c r="O6780">
        <v>4</v>
      </c>
      <c r="P6780" t="s">
        <v>234</v>
      </c>
      <c r="Q6780"/>
      <c r="R6780">
        <v>0.5</v>
      </c>
      <c r="S6780">
        <v>5</v>
      </c>
      <c r="T6780" t="s">
        <v>377</v>
      </c>
    </row>
    <row r="6781" spans="2:20" hidden="1" x14ac:dyDescent="0.45">
      <c r="B6781" s="29" t="s">
        <v>29</v>
      </c>
      <c r="F6781" t="s">
        <v>1333</v>
      </c>
      <c r="G6781" t="s">
        <v>1334</v>
      </c>
      <c r="H6781" t="s">
        <v>251</v>
      </c>
      <c r="I6781" t="s">
        <v>225</v>
      </c>
      <c r="J6781" t="s">
        <v>1232</v>
      </c>
      <c r="K6781" t="s">
        <v>1223</v>
      </c>
      <c r="M6781" t="s">
        <v>228</v>
      </c>
      <c r="N6781" t="s">
        <v>29</v>
      </c>
      <c r="O6781">
        <v>900</v>
      </c>
      <c r="P6781" t="s">
        <v>237</v>
      </c>
      <c r="Q6781"/>
      <c r="R6781">
        <v>450</v>
      </c>
      <c r="S6781">
        <v>1000</v>
      </c>
      <c r="T6781" t="s">
        <v>377</v>
      </c>
    </row>
    <row r="6782" spans="2:20" hidden="1" x14ac:dyDescent="0.45">
      <c r="F6782" t="s">
        <v>1333</v>
      </c>
      <c r="G6782" t="s">
        <v>1334</v>
      </c>
      <c r="H6782" t="s">
        <v>296</v>
      </c>
      <c r="I6782" t="s">
        <v>275</v>
      </c>
      <c r="J6782" t="s">
        <v>228</v>
      </c>
      <c r="K6782" t="s">
        <v>38</v>
      </c>
      <c r="M6782" t="s">
        <v>228</v>
      </c>
      <c r="N6782" t="s">
        <v>259</v>
      </c>
      <c r="O6782">
        <v>5</v>
      </c>
      <c r="P6782" t="s">
        <v>257</v>
      </c>
      <c r="Q6782"/>
      <c r="R6782">
        <v>0.1</v>
      </c>
      <c r="S6782">
        <v>30</v>
      </c>
      <c r="T6782" t="s">
        <v>373</v>
      </c>
    </row>
    <row r="6783" spans="2:20" hidden="1" x14ac:dyDescent="0.45">
      <c r="F6783" t="s">
        <v>1333</v>
      </c>
      <c r="G6783" t="s">
        <v>1334</v>
      </c>
      <c r="H6783" t="s">
        <v>296</v>
      </c>
      <c r="I6783" t="s">
        <v>275</v>
      </c>
      <c r="J6783" t="s">
        <v>228</v>
      </c>
      <c r="K6783" t="s">
        <v>38</v>
      </c>
      <c r="M6783" t="s">
        <v>228</v>
      </c>
      <c r="N6783" t="s">
        <v>259</v>
      </c>
      <c r="O6783">
        <v>5</v>
      </c>
      <c r="P6783" t="s">
        <v>257</v>
      </c>
      <c r="Q6783"/>
      <c r="R6783">
        <v>0.1</v>
      </c>
      <c r="S6783">
        <v>30</v>
      </c>
      <c r="T6783" t="s">
        <v>373</v>
      </c>
    </row>
    <row r="6784" spans="2:20" hidden="1" x14ac:dyDescent="0.45">
      <c r="B6784" s="29" t="s">
        <v>29</v>
      </c>
      <c r="F6784" t="s">
        <v>1333</v>
      </c>
      <c r="G6784" t="s">
        <v>1334</v>
      </c>
      <c r="H6784" t="s">
        <v>296</v>
      </c>
      <c r="I6784" t="s">
        <v>275</v>
      </c>
      <c r="J6784" t="s">
        <v>228</v>
      </c>
      <c r="K6784" t="s">
        <v>38</v>
      </c>
      <c r="M6784" t="s">
        <v>228</v>
      </c>
      <c r="N6784" t="s">
        <v>29</v>
      </c>
      <c r="O6784">
        <v>11</v>
      </c>
      <c r="P6784" t="s">
        <v>237</v>
      </c>
      <c r="Q6784"/>
      <c r="R6784">
        <v>8</v>
      </c>
      <c r="S6784">
        <v>40</v>
      </c>
      <c r="T6784" t="s">
        <v>1233</v>
      </c>
    </row>
    <row r="6785" spans="2:20" hidden="1" x14ac:dyDescent="0.45">
      <c r="B6785" s="29" t="s">
        <v>26</v>
      </c>
      <c r="F6785" t="s">
        <v>1333</v>
      </c>
      <c r="G6785" t="s">
        <v>1334</v>
      </c>
      <c r="H6785" t="s">
        <v>296</v>
      </c>
      <c r="I6785" t="s">
        <v>275</v>
      </c>
      <c r="J6785" t="s">
        <v>228</v>
      </c>
      <c r="K6785" t="s">
        <v>38</v>
      </c>
      <c r="M6785" t="s">
        <v>228</v>
      </c>
      <c r="N6785" t="s">
        <v>26</v>
      </c>
      <c r="O6785">
        <v>91</v>
      </c>
      <c r="P6785" t="s">
        <v>237</v>
      </c>
      <c r="Q6785"/>
      <c r="R6785">
        <v>20</v>
      </c>
      <c r="S6785">
        <v>120</v>
      </c>
      <c r="T6785" t="s">
        <v>1229</v>
      </c>
    </row>
    <row r="6786" spans="2:20" hidden="1" x14ac:dyDescent="0.45">
      <c r="B6786" s="29" t="s">
        <v>43</v>
      </c>
      <c r="F6786" t="s">
        <v>1333</v>
      </c>
      <c r="G6786" t="s">
        <v>1334</v>
      </c>
      <c r="H6786" t="s">
        <v>296</v>
      </c>
      <c r="I6786" t="s">
        <v>275</v>
      </c>
      <c r="J6786" t="s">
        <v>228</v>
      </c>
      <c r="K6786" t="s">
        <v>38</v>
      </c>
      <c r="M6786" t="s">
        <v>228</v>
      </c>
      <c r="N6786" t="s">
        <v>28</v>
      </c>
      <c r="O6786">
        <v>140</v>
      </c>
      <c r="P6786" t="s">
        <v>237</v>
      </c>
      <c r="Q6786"/>
      <c r="R6786">
        <v>70</v>
      </c>
      <c r="S6786">
        <v>279</v>
      </c>
      <c r="T6786" t="s">
        <v>361</v>
      </c>
    </row>
    <row r="6787" spans="2:20" hidden="1" x14ac:dyDescent="0.45">
      <c r="B6787" s="29" t="s">
        <v>24</v>
      </c>
      <c r="F6787" t="s">
        <v>1333</v>
      </c>
      <c r="G6787" t="s">
        <v>1334</v>
      </c>
      <c r="H6787" t="s">
        <v>296</v>
      </c>
      <c r="I6787" t="s">
        <v>275</v>
      </c>
      <c r="J6787" t="s">
        <v>228</v>
      </c>
      <c r="K6787" t="s">
        <v>38</v>
      </c>
      <c r="M6787" t="s">
        <v>228</v>
      </c>
      <c r="N6787" t="s">
        <v>261</v>
      </c>
      <c r="O6787">
        <v>300</v>
      </c>
      <c r="P6787" t="s">
        <v>237</v>
      </c>
      <c r="Q6787"/>
      <c r="R6787">
        <v>5</v>
      </c>
      <c r="S6787">
        <v>500</v>
      </c>
      <c r="T6787" t="s">
        <v>361</v>
      </c>
    </row>
    <row r="6788" spans="2:20" hidden="1" x14ac:dyDescent="0.45">
      <c r="F6788" t="s">
        <v>1333</v>
      </c>
      <c r="G6788" t="s">
        <v>1334</v>
      </c>
      <c r="H6788" t="s">
        <v>1217</v>
      </c>
      <c r="I6788" t="s">
        <v>225</v>
      </c>
      <c r="J6788" t="s">
        <v>1218</v>
      </c>
      <c r="K6788" t="s">
        <v>1219</v>
      </c>
      <c r="M6788" t="s">
        <v>228</v>
      </c>
      <c r="N6788" t="s">
        <v>264</v>
      </c>
      <c r="O6788">
        <v>10</v>
      </c>
      <c r="P6788" t="s">
        <v>234</v>
      </c>
      <c r="Q6788"/>
      <c r="R6788">
        <v>5</v>
      </c>
      <c r="S6788">
        <v>20</v>
      </c>
      <c r="T6788" t="s">
        <v>348</v>
      </c>
    </row>
    <row r="6789" spans="2:20" hidden="1" x14ac:dyDescent="0.45">
      <c r="F6789" t="s">
        <v>1333</v>
      </c>
      <c r="G6789" t="s">
        <v>1334</v>
      </c>
      <c r="H6789" t="s">
        <v>1217</v>
      </c>
      <c r="I6789" t="s">
        <v>225</v>
      </c>
      <c r="J6789" t="s">
        <v>1218</v>
      </c>
      <c r="K6789" t="s">
        <v>1219</v>
      </c>
      <c r="M6789" t="s">
        <v>228</v>
      </c>
      <c r="N6789" t="s">
        <v>236</v>
      </c>
      <c r="O6789">
        <v>170</v>
      </c>
      <c r="P6789" t="s">
        <v>237</v>
      </c>
      <c r="Q6789"/>
      <c r="R6789">
        <v>85</v>
      </c>
      <c r="S6789">
        <v>340</v>
      </c>
      <c r="T6789" t="s">
        <v>1227</v>
      </c>
    </row>
    <row r="6790" spans="2:20" hidden="1" x14ac:dyDescent="0.45">
      <c r="B6790" s="29" t="s">
        <v>43</v>
      </c>
      <c r="F6790" t="s">
        <v>1333</v>
      </c>
      <c r="G6790" t="s">
        <v>1334</v>
      </c>
      <c r="H6790" t="s">
        <v>1217</v>
      </c>
      <c r="I6790" t="s">
        <v>225</v>
      </c>
      <c r="J6790" t="s">
        <v>1218</v>
      </c>
      <c r="K6790" t="s">
        <v>1219</v>
      </c>
      <c r="M6790" t="s">
        <v>228</v>
      </c>
      <c r="N6790" t="s">
        <v>28</v>
      </c>
      <c r="O6790">
        <v>160</v>
      </c>
      <c r="P6790" t="s">
        <v>237</v>
      </c>
      <c r="Q6790"/>
      <c r="R6790">
        <v>80</v>
      </c>
      <c r="S6790">
        <v>320</v>
      </c>
      <c r="T6790" t="s">
        <v>1227</v>
      </c>
    </row>
    <row r="6791" spans="2:20" hidden="1" x14ac:dyDescent="0.45">
      <c r="B6791" s="29" t="s">
        <v>30</v>
      </c>
      <c r="F6791" t="s">
        <v>1333</v>
      </c>
      <c r="G6791" t="s">
        <v>1334</v>
      </c>
      <c r="H6791" t="s">
        <v>1217</v>
      </c>
      <c r="I6791" t="s">
        <v>225</v>
      </c>
      <c r="J6791" t="s">
        <v>1218</v>
      </c>
      <c r="K6791" t="s">
        <v>1219</v>
      </c>
      <c r="M6791" t="s">
        <v>228</v>
      </c>
      <c r="N6791" t="s">
        <v>30</v>
      </c>
      <c r="O6791">
        <v>28</v>
      </c>
      <c r="P6791" t="s">
        <v>229</v>
      </c>
      <c r="Q6791"/>
      <c r="R6791">
        <v>11</v>
      </c>
      <c r="S6791">
        <v>39</v>
      </c>
      <c r="T6791" t="s">
        <v>1231</v>
      </c>
    </row>
    <row r="6792" spans="2:20" hidden="1" x14ac:dyDescent="0.45">
      <c r="B6792" s="29" t="s">
        <v>30</v>
      </c>
      <c r="F6792" t="s">
        <v>1333</v>
      </c>
      <c r="G6792" t="s">
        <v>1334</v>
      </c>
      <c r="H6792" t="s">
        <v>1217</v>
      </c>
      <c r="I6792" t="s">
        <v>225</v>
      </c>
      <c r="J6792" t="s">
        <v>1218</v>
      </c>
      <c r="K6792" t="s">
        <v>1219</v>
      </c>
      <c r="M6792" t="s">
        <v>228</v>
      </c>
      <c r="N6792" t="s">
        <v>30</v>
      </c>
      <c r="O6792">
        <v>28</v>
      </c>
      <c r="P6792" t="s">
        <v>229</v>
      </c>
      <c r="Q6792"/>
      <c r="R6792">
        <v>11</v>
      </c>
      <c r="S6792">
        <v>39</v>
      </c>
      <c r="T6792" t="s">
        <v>1231</v>
      </c>
    </row>
    <row r="6793" spans="2:20" hidden="1" x14ac:dyDescent="0.45">
      <c r="B6793" s="29" t="s">
        <v>26</v>
      </c>
      <c r="F6793" t="s">
        <v>1333</v>
      </c>
      <c r="G6793" t="s">
        <v>1334</v>
      </c>
      <c r="H6793" t="s">
        <v>1217</v>
      </c>
      <c r="I6793" t="s">
        <v>225</v>
      </c>
      <c r="J6793" t="s">
        <v>1218</v>
      </c>
      <c r="K6793" t="s">
        <v>1219</v>
      </c>
      <c r="M6793" t="s">
        <v>228</v>
      </c>
      <c r="N6793" t="s">
        <v>26</v>
      </c>
      <c r="O6793">
        <v>91</v>
      </c>
      <c r="P6793" t="s">
        <v>237</v>
      </c>
      <c r="Q6793"/>
      <c r="R6793">
        <v>20</v>
      </c>
      <c r="S6793">
        <v>120</v>
      </c>
      <c r="T6793" t="s">
        <v>1229</v>
      </c>
    </row>
    <row r="6794" spans="2:20" hidden="1" x14ac:dyDescent="0.45">
      <c r="B6794" s="29" t="s">
        <v>29</v>
      </c>
      <c r="F6794" t="s">
        <v>1333</v>
      </c>
      <c r="G6794" t="s">
        <v>1334</v>
      </c>
      <c r="H6794" t="s">
        <v>1217</v>
      </c>
      <c r="I6794" t="s">
        <v>225</v>
      </c>
      <c r="J6794" t="s">
        <v>1218</v>
      </c>
      <c r="K6794" t="s">
        <v>1219</v>
      </c>
      <c r="M6794" t="s">
        <v>228</v>
      </c>
      <c r="N6794" t="s">
        <v>29</v>
      </c>
      <c r="O6794">
        <v>11</v>
      </c>
      <c r="P6794" t="s">
        <v>237</v>
      </c>
      <c r="Q6794"/>
      <c r="R6794">
        <v>8</v>
      </c>
      <c r="S6794">
        <v>40</v>
      </c>
      <c r="T6794" t="s">
        <v>1233</v>
      </c>
    </row>
    <row r="6795" spans="2:20" hidden="1" x14ac:dyDescent="0.45">
      <c r="F6795" t="s">
        <v>1333</v>
      </c>
      <c r="G6795" t="s">
        <v>1334</v>
      </c>
      <c r="H6795" t="s">
        <v>1225</v>
      </c>
      <c r="I6795" t="s">
        <v>225</v>
      </c>
      <c r="J6795" t="s">
        <v>1226</v>
      </c>
      <c r="K6795" t="s">
        <v>1219</v>
      </c>
      <c r="M6795" t="s">
        <v>228</v>
      </c>
      <c r="N6795" t="s">
        <v>303</v>
      </c>
      <c r="O6795">
        <v>0.5</v>
      </c>
      <c r="P6795" t="s">
        <v>234</v>
      </c>
      <c r="Q6795"/>
      <c r="R6795">
        <v>0.25</v>
      </c>
      <c r="S6795">
        <v>1.1000000000000001</v>
      </c>
      <c r="T6795" t="s">
        <v>350</v>
      </c>
    </row>
    <row r="6796" spans="2:20" hidden="1" x14ac:dyDescent="0.45">
      <c r="F6796" t="s">
        <v>1333</v>
      </c>
      <c r="G6796" t="s">
        <v>1334</v>
      </c>
      <c r="H6796" t="s">
        <v>1225</v>
      </c>
      <c r="I6796" t="s">
        <v>225</v>
      </c>
      <c r="J6796" t="s">
        <v>1226</v>
      </c>
      <c r="K6796" t="s">
        <v>1219</v>
      </c>
      <c r="M6796" t="s">
        <v>228</v>
      </c>
      <c r="N6796" t="s">
        <v>303</v>
      </c>
      <c r="O6796">
        <v>0.5</v>
      </c>
      <c r="P6796" t="s">
        <v>234</v>
      </c>
      <c r="Q6796"/>
      <c r="R6796">
        <v>0.25</v>
      </c>
      <c r="S6796">
        <v>1.1000000000000001</v>
      </c>
      <c r="T6796" t="s">
        <v>350</v>
      </c>
    </row>
    <row r="6797" spans="2:20" hidden="1" x14ac:dyDescent="0.45">
      <c r="F6797" t="s">
        <v>1333</v>
      </c>
      <c r="G6797" t="s">
        <v>1334</v>
      </c>
      <c r="H6797" t="s">
        <v>1225</v>
      </c>
      <c r="I6797" t="s">
        <v>225</v>
      </c>
      <c r="J6797" t="s">
        <v>1226</v>
      </c>
      <c r="K6797" t="s">
        <v>1219</v>
      </c>
      <c r="M6797" t="s">
        <v>228</v>
      </c>
      <c r="N6797" t="s">
        <v>265</v>
      </c>
      <c r="O6797">
        <v>6</v>
      </c>
      <c r="P6797" t="s">
        <v>234</v>
      </c>
      <c r="Q6797"/>
      <c r="R6797">
        <v>4</v>
      </c>
      <c r="S6797">
        <v>89</v>
      </c>
      <c r="T6797" t="s">
        <v>1220</v>
      </c>
    </row>
    <row r="6798" spans="2:20" hidden="1" x14ac:dyDescent="0.45">
      <c r="F6798" t="s">
        <v>1333</v>
      </c>
      <c r="G6798" t="s">
        <v>1334</v>
      </c>
      <c r="H6798" t="s">
        <v>1225</v>
      </c>
      <c r="I6798" t="s">
        <v>225</v>
      </c>
      <c r="J6798" t="s">
        <v>1226</v>
      </c>
      <c r="K6798" t="s">
        <v>1219</v>
      </c>
      <c r="M6798" t="s">
        <v>228</v>
      </c>
      <c r="N6798" t="s">
        <v>265</v>
      </c>
      <c r="O6798">
        <v>6</v>
      </c>
      <c r="P6798" t="s">
        <v>234</v>
      </c>
      <c r="Q6798"/>
      <c r="R6798">
        <v>4</v>
      </c>
      <c r="S6798">
        <v>89</v>
      </c>
      <c r="T6798" t="s">
        <v>1220</v>
      </c>
    </row>
    <row r="6799" spans="2:20" hidden="1" x14ac:dyDescent="0.45">
      <c r="F6799" t="s">
        <v>1333</v>
      </c>
      <c r="G6799" t="s">
        <v>1334</v>
      </c>
      <c r="H6799" t="s">
        <v>1225</v>
      </c>
      <c r="I6799" t="s">
        <v>225</v>
      </c>
      <c r="J6799" t="s">
        <v>1226</v>
      </c>
      <c r="K6799" t="s">
        <v>1219</v>
      </c>
      <c r="M6799" t="s">
        <v>228</v>
      </c>
      <c r="N6799" t="s">
        <v>233</v>
      </c>
      <c r="O6799">
        <v>0.19</v>
      </c>
      <c r="P6799" t="s">
        <v>234</v>
      </c>
      <c r="Q6799"/>
      <c r="R6799">
        <v>0.05</v>
      </c>
      <c r="S6799">
        <v>12</v>
      </c>
      <c r="T6799" t="s">
        <v>433</v>
      </c>
    </row>
    <row r="6800" spans="2:20" hidden="1" x14ac:dyDescent="0.45">
      <c r="F6800" t="s">
        <v>1333</v>
      </c>
      <c r="G6800" t="s">
        <v>1334</v>
      </c>
      <c r="H6800" t="s">
        <v>1225</v>
      </c>
      <c r="I6800" t="s">
        <v>225</v>
      </c>
      <c r="J6800" t="s">
        <v>1226</v>
      </c>
      <c r="K6800" t="s">
        <v>1219</v>
      </c>
      <c r="M6800" t="s">
        <v>228</v>
      </c>
      <c r="N6800" t="s">
        <v>259</v>
      </c>
      <c r="O6800">
        <v>5</v>
      </c>
      <c r="P6800" t="s">
        <v>257</v>
      </c>
      <c r="Q6800"/>
      <c r="R6800">
        <v>0.1</v>
      </c>
      <c r="S6800">
        <v>30</v>
      </c>
      <c r="T6800" t="s">
        <v>373</v>
      </c>
    </row>
    <row r="6801" spans="2:20" hidden="1" x14ac:dyDescent="0.45">
      <c r="F6801" t="s">
        <v>1333</v>
      </c>
      <c r="G6801" t="s">
        <v>1334</v>
      </c>
      <c r="H6801" t="s">
        <v>1225</v>
      </c>
      <c r="I6801" t="s">
        <v>225</v>
      </c>
      <c r="J6801" t="s">
        <v>1226</v>
      </c>
      <c r="K6801" t="s">
        <v>1219</v>
      </c>
      <c r="M6801" t="s">
        <v>228</v>
      </c>
      <c r="N6801" t="s">
        <v>291</v>
      </c>
      <c r="O6801">
        <v>7.0000000000000001E-3</v>
      </c>
      <c r="P6801" t="s">
        <v>257</v>
      </c>
      <c r="Q6801"/>
      <c r="R6801">
        <v>6.9999999999999999E-4</v>
      </c>
      <c r="S6801">
        <v>7.0000000000000007E-2</v>
      </c>
      <c r="T6801" t="s">
        <v>376</v>
      </c>
    </row>
    <row r="6802" spans="2:20" hidden="1" x14ac:dyDescent="0.45">
      <c r="B6802" s="29" t="s">
        <v>27</v>
      </c>
      <c r="F6802" t="s">
        <v>1333</v>
      </c>
      <c r="G6802" t="s">
        <v>1334</v>
      </c>
      <c r="H6802" t="s">
        <v>1221</v>
      </c>
      <c r="I6802" t="s">
        <v>225</v>
      </c>
      <c r="J6802" t="s">
        <v>1222</v>
      </c>
      <c r="K6802" t="s">
        <v>1223</v>
      </c>
      <c r="M6802" t="s">
        <v>228</v>
      </c>
      <c r="N6802" t="s">
        <v>27</v>
      </c>
      <c r="O6802">
        <v>78</v>
      </c>
      <c r="P6802" t="s">
        <v>237</v>
      </c>
      <c r="Q6802"/>
      <c r="R6802">
        <v>39</v>
      </c>
      <c r="S6802">
        <v>156</v>
      </c>
      <c r="T6802" t="s">
        <v>433</v>
      </c>
    </row>
    <row r="6803" spans="2:20" hidden="1" x14ac:dyDescent="0.45">
      <c r="B6803" s="29" t="s">
        <v>24</v>
      </c>
      <c r="F6803" t="s">
        <v>1333</v>
      </c>
      <c r="G6803" t="s">
        <v>1334</v>
      </c>
      <c r="H6803" t="s">
        <v>1221</v>
      </c>
      <c r="I6803" t="s">
        <v>225</v>
      </c>
      <c r="J6803" t="s">
        <v>1222</v>
      </c>
      <c r="K6803" t="s">
        <v>1223</v>
      </c>
      <c r="M6803" t="s">
        <v>228</v>
      </c>
      <c r="N6803" t="s">
        <v>261</v>
      </c>
      <c r="O6803">
        <v>23</v>
      </c>
      <c r="P6803" t="s">
        <v>237</v>
      </c>
      <c r="Q6803"/>
      <c r="R6803">
        <v>10</v>
      </c>
      <c r="S6803">
        <v>100</v>
      </c>
      <c r="T6803" t="s">
        <v>1254</v>
      </c>
    </row>
    <row r="6804" spans="2:20" hidden="1" x14ac:dyDescent="0.45">
      <c r="F6804" t="s">
        <v>1333</v>
      </c>
      <c r="G6804" t="s">
        <v>1334</v>
      </c>
      <c r="H6804" t="s">
        <v>1221</v>
      </c>
      <c r="I6804" t="s">
        <v>225</v>
      </c>
      <c r="J6804" t="s">
        <v>1222</v>
      </c>
      <c r="K6804" t="s">
        <v>1223</v>
      </c>
      <c r="M6804" t="s">
        <v>228</v>
      </c>
      <c r="N6804" t="s">
        <v>267</v>
      </c>
      <c r="O6804">
        <v>201</v>
      </c>
      <c r="P6804" t="s">
        <v>234</v>
      </c>
      <c r="Q6804"/>
      <c r="R6804">
        <v>50</v>
      </c>
      <c r="S6804">
        <v>500</v>
      </c>
      <c r="T6804" t="s">
        <v>1224</v>
      </c>
    </row>
    <row r="6805" spans="2:20" hidden="1" x14ac:dyDescent="0.45">
      <c r="F6805" t="s">
        <v>1333</v>
      </c>
      <c r="G6805" t="s">
        <v>1334</v>
      </c>
      <c r="H6805" t="s">
        <v>1221</v>
      </c>
      <c r="I6805" t="s">
        <v>225</v>
      </c>
      <c r="J6805" t="s">
        <v>1222</v>
      </c>
      <c r="K6805" t="s">
        <v>1223</v>
      </c>
      <c r="M6805" t="s">
        <v>228</v>
      </c>
      <c r="N6805" t="s">
        <v>264</v>
      </c>
      <c r="O6805">
        <v>7.9000000000000001E-2</v>
      </c>
      <c r="P6805" t="s">
        <v>234</v>
      </c>
      <c r="Q6805"/>
      <c r="R6805">
        <v>8.0000000000000002E-3</v>
      </c>
      <c r="S6805">
        <v>0.8</v>
      </c>
      <c r="T6805" t="s">
        <v>1224</v>
      </c>
    </row>
    <row r="6806" spans="2:20" hidden="1" x14ac:dyDescent="0.45">
      <c r="F6806" t="s">
        <v>1333</v>
      </c>
      <c r="G6806" t="s">
        <v>1334</v>
      </c>
      <c r="H6806" t="s">
        <v>1221</v>
      </c>
      <c r="I6806" t="s">
        <v>225</v>
      </c>
      <c r="J6806" t="s">
        <v>1222</v>
      </c>
      <c r="K6806" t="s">
        <v>1223</v>
      </c>
      <c r="M6806" t="s">
        <v>228</v>
      </c>
      <c r="N6806" t="s">
        <v>233</v>
      </c>
      <c r="O6806">
        <v>46</v>
      </c>
      <c r="P6806" t="s">
        <v>234</v>
      </c>
      <c r="Q6806"/>
      <c r="R6806">
        <v>4.5999999999999996</v>
      </c>
      <c r="S6806">
        <v>92</v>
      </c>
      <c r="T6806" t="s">
        <v>1224</v>
      </c>
    </row>
    <row r="6807" spans="2:20" hidden="1" x14ac:dyDescent="0.45">
      <c r="B6807" s="29" t="s">
        <v>30</v>
      </c>
      <c r="F6807" t="s">
        <v>1333</v>
      </c>
      <c r="G6807" t="s">
        <v>1334</v>
      </c>
      <c r="H6807" t="s">
        <v>1237</v>
      </c>
      <c r="I6807" t="s">
        <v>225</v>
      </c>
      <c r="J6807" t="s">
        <v>1238</v>
      </c>
      <c r="K6807" t="s">
        <v>1223</v>
      </c>
      <c r="M6807" t="s">
        <v>228</v>
      </c>
      <c r="N6807" t="s">
        <v>30</v>
      </c>
      <c r="O6807">
        <v>6.4</v>
      </c>
      <c r="P6807" t="s">
        <v>229</v>
      </c>
      <c r="Q6807"/>
      <c r="R6807">
        <v>2</v>
      </c>
      <c r="S6807">
        <v>26</v>
      </c>
      <c r="T6807" t="s">
        <v>1236</v>
      </c>
    </row>
    <row r="6808" spans="2:20" hidden="1" x14ac:dyDescent="0.45">
      <c r="F6808" t="s">
        <v>1333</v>
      </c>
      <c r="G6808" t="s">
        <v>1334</v>
      </c>
      <c r="H6808" t="s">
        <v>1237</v>
      </c>
      <c r="I6808" t="s">
        <v>225</v>
      </c>
      <c r="J6808" t="s">
        <v>1238</v>
      </c>
      <c r="K6808" t="s">
        <v>1223</v>
      </c>
      <c r="M6808" t="s">
        <v>228</v>
      </c>
      <c r="N6808" t="s">
        <v>272</v>
      </c>
      <c r="O6808">
        <v>40</v>
      </c>
      <c r="P6808" t="s">
        <v>234</v>
      </c>
      <c r="Q6808"/>
      <c r="R6808">
        <v>6</v>
      </c>
      <c r="S6808">
        <v>80</v>
      </c>
      <c r="T6808" t="s">
        <v>377</v>
      </c>
    </row>
    <row r="6809" spans="2:20" hidden="1" x14ac:dyDescent="0.45">
      <c r="F6809" t="s">
        <v>1333</v>
      </c>
      <c r="G6809" t="s">
        <v>1334</v>
      </c>
      <c r="H6809" t="s">
        <v>1237</v>
      </c>
      <c r="I6809" t="s">
        <v>225</v>
      </c>
      <c r="J6809" t="s">
        <v>1238</v>
      </c>
      <c r="K6809" t="s">
        <v>1223</v>
      </c>
      <c r="M6809" t="s">
        <v>228</v>
      </c>
      <c r="N6809" t="s">
        <v>291</v>
      </c>
      <c r="O6809">
        <v>170</v>
      </c>
      <c r="P6809" t="s">
        <v>257</v>
      </c>
      <c r="Q6809"/>
      <c r="R6809">
        <v>85</v>
      </c>
      <c r="S6809">
        <v>260</v>
      </c>
      <c r="T6809" t="s">
        <v>349</v>
      </c>
    </row>
    <row r="6810" spans="2:20" hidden="1" x14ac:dyDescent="0.45">
      <c r="F6810" t="s">
        <v>1333</v>
      </c>
      <c r="G6810" t="s">
        <v>1334</v>
      </c>
      <c r="H6810" t="s">
        <v>1237</v>
      </c>
      <c r="I6810" t="s">
        <v>225</v>
      </c>
      <c r="J6810" t="s">
        <v>1238</v>
      </c>
      <c r="K6810" t="s">
        <v>1223</v>
      </c>
      <c r="M6810" t="s">
        <v>228</v>
      </c>
      <c r="N6810" t="s">
        <v>303</v>
      </c>
      <c r="O6810">
        <v>2</v>
      </c>
      <c r="P6810" t="s">
        <v>234</v>
      </c>
      <c r="Q6810"/>
      <c r="R6810">
        <v>0.5</v>
      </c>
      <c r="S6810">
        <v>3</v>
      </c>
      <c r="T6810" t="s">
        <v>377</v>
      </c>
    </row>
    <row r="6811" spans="2:20" hidden="1" x14ac:dyDescent="0.45">
      <c r="F6811" t="s">
        <v>1333</v>
      </c>
      <c r="G6811" t="s">
        <v>1334</v>
      </c>
      <c r="H6811" t="s">
        <v>1217</v>
      </c>
      <c r="I6811" t="s">
        <v>225</v>
      </c>
      <c r="J6811" t="s">
        <v>1218</v>
      </c>
      <c r="K6811" t="s">
        <v>1219</v>
      </c>
      <c r="M6811" t="s">
        <v>228</v>
      </c>
      <c r="N6811" t="s">
        <v>233</v>
      </c>
      <c r="O6811">
        <v>0.19</v>
      </c>
      <c r="P6811" t="s">
        <v>234</v>
      </c>
      <c r="Q6811"/>
      <c r="R6811">
        <v>0.05</v>
      </c>
      <c r="S6811">
        <v>12</v>
      </c>
      <c r="T6811" t="s">
        <v>433</v>
      </c>
    </row>
    <row r="6812" spans="2:20" hidden="1" x14ac:dyDescent="0.45">
      <c r="F6812" t="s">
        <v>1333</v>
      </c>
      <c r="G6812" t="s">
        <v>1334</v>
      </c>
      <c r="H6812" t="s">
        <v>1217</v>
      </c>
      <c r="I6812" t="s">
        <v>225</v>
      </c>
      <c r="J6812" t="s">
        <v>1218</v>
      </c>
      <c r="K6812" t="s">
        <v>1219</v>
      </c>
      <c r="M6812" t="s">
        <v>228</v>
      </c>
      <c r="N6812" t="s">
        <v>358</v>
      </c>
      <c r="O6812">
        <v>5</v>
      </c>
      <c r="P6812" t="s">
        <v>234</v>
      </c>
      <c r="Q6812"/>
      <c r="R6812">
        <v>2</v>
      </c>
      <c r="S6812">
        <v>10</v>
      </c>
      <c r="T6812" t="s">
        <v>348</v>
      </c>
    </row>
    <row r="6813" spans="2:20" hidden="1" x14ac:dyDescent="0.45">
      <c r="F6813" t="s">
        <v>1333</v>
      </c>
      <c r="G6813" t="s">
        <v>1334</v>
      </c>
      <c r="H6813" t="s">
        <v>1237</v>
      </c>
      <c r="I6813" t="s">
        <v>225</v>
      </c>
      <c r="J6813" t="s">
        <v>1238</v>
      </c>
      <c r="K6813" t="s">
        <v>1223</v>
      </c>
      <c r="M6813" t="s">
        <v>228</v>
      </c>
      <c r="N6813" t="s">
        <v>265</v>
      </c>
      <c r="O6813">
        <v>15</v>
      </c>
      <c r="P6813" t="s">
        <v>234</v>
      </c>
      <c r="Q6813"/>
      <c r="R6813">
        <v>8</v>
      </c>
      <c r="S6813">
        <v>30</v>
      </c>
      <c r="T6813" t="s">
        <v>377</v>
      </c>
    </row>
    <row r="6814" spans="2:20" hidden="1" x14ac:dyDescent="0.45">
      <c r="F6814" t="s">
        <v>1333</v>
      </c>
      <c r="G6814" t="s">
        <v>1334</v>
      </c>
      <c r="H6814" t="s">
        <v>1217</v>
      </c>
      <c r="I6814" t="s">
        <v>225</v>
      </c>
      <c r="J6814" t="s">
        <v>1218</v>
      </c>
      <c r="K6814" t="s">
        <v>1219</v>
      </c>
      <c r="M6814" t="s">
        <v>228</v>
      </c>
      <c r="N6814" t="s">
        <v>253</v>
      </c>
      <c r="O6814">
        <v>13</v>
      </c>
      <c r="P6814" t="s">
        <v>234</v>
      </c>
      <c r="Q6814"/>
      <c r="R6814">
        <v>0.5</v>
      </c>
      <c r="S6814">
        <v>87</v>
      </c>
      <c r="T6814" t="s">
        <v>1228</v>
      </c>
    </row>
    <row r="6815" spans="2:20" hidden="1" x14ac:dyDescent="0.45">
      <c r="B6815" s="29" t="s">
        <v>43</v>
      </c>
      <c r="F6815" t="s">
        <v>1333</v>
      </c>
      <c r="G6815" t="s">
        <v>1334</v>
      </c>
      <c r="H6815" t="s">
        <v>1221</v>
      </c>
      <c r="I6815" t="s">
        <v>225</v>
      </c>
      <c r="J6815" t="s">
        <v>1222</v>
      </c>
      <c r="K6815" t="s">
        <v>1223</v>
      </c>
      <c r="M6815" t="s">
        <v>228</v>
      </c>
      <c r="N6815" t="s">
        <v>28</v>
      </c>
      <c r="O6815">
        <v>70</v>
      </c>
      <c r="P6815" t="s">
        <v>237</v>
      </c>
      <c r="Q6815"/>
      <c r="R6815">
        <v>35</v>
      </c>
      <c r="S6815">
        <v>140</v>
      </c>
      <c r="T6815" t="s">
        <v>433</v>
      </c>
    </row>
    <row r="6816" spans="2:20" hidden="1" x14ac:dyDescent="0.45">
      <c r="F6816" t="s">
        <v>1333</v>
      </c>
      <c r="G6816" t="s">
        <v>1334</v>
      </c>
      <c r="H6816" t="s">
        <v>1217</v>
      </c>
      <c r="I6816" t="s">
        <v>225</v>
      </c>
      <c r="J6816" t="s">
        <v>1218</v>
      </c>
      <c r="K6816" t="s">
        <v>1219</v>
      </c>
      <c r="M6816" t="s">
        <v>228</v>
      </c>
      <c r="N6816" t="s">
        <v>291</v>
      </c>
      <c r="O6816">
        <v>0.06</v>
      </c>
      <c r="P6816" t="s">
        <v>257</v>
      </c>
      <c r="Q6816"/>
      <c r="R6816">
        <v>6.0000000000000001E-3</v>
      </c>
      <c r="S6816">
        <v>0.6</v>
      </c>
      <c r="T6816" t="s">
        <v>376</v>
      </c>
    </row>
    <row r="6817" spans="2:20" hidden="1" x14ac:dyDescent="0.45">
      <c r="B6817" s="29" t="s">
        <v>29</v>
      </c>
      <c r="F6817" t="s">
        <v>1333</v>
      </c>
      <c r="G6817" t="s">
        <v>1334</v>
      </c>
      <c r="H6817" t="s">
        <v>301</v>
      </c>
      <c r="I6817" t="s">
        <v>275</v>
      </c>
      <c r="J6817" t="s">
        <v>228</v>
      </c>
      <c r="K6817" t="s">
        <v>1247</v>
      </c>
      <c r="M6817" t="s">
        <v>228</v>
      </c>
      <c r="N6817" t="s">
        <v>29</v>
      </c>
      <c r="O6817">
        <v>94</v>
      </c>
      <c r="P6817" t="s">
        <v>237</v>
      </c>
      <c r="Q6817"/>
      <c r="R6817">
        <v>28</v>
      </c>
      <c r="S6817">
        <v>140</v>
      </c>
      <c r="T6817" t="s">
        <v>1248</v>
      </c>
    </row>
    <row r="6818" spans="2:20" hidden="1" x14ac:dyDescent="0.45">
      <c r="F6818" t="s">
        <v>1333</v>
      </c>
      <c r="G6818" t="s">
        <v>1334</v>
      </c>
      <c r="H6818" t="s">
        <v>301</v>
      </c>
      <c r="I6818" t="s">
        <v>275</v>
      </c>
      <c r="J6818" t="s">
        <v>228</v>
      </c>
      <c r="K6818" t="s">
        <v>1247</v>
      </c>
      <c r="M6818" t="s">
        <v>228</v>
      </c>
      <c r="N6818" t="s">
        <v>236</v>
      </c>
      <c r="O6818">
        <v>20</v>
      </c>
      <c r="P6818" t="s">
        <v>237</v>
      </c>
      <c r="Q6818"/>
      <c r="R6818">
        <v>6</v>
      </c>
      <c r="S6818">
        <v>42</v>
      </c>
      <c r="T6818" t="s">
        <v>1248</v>
      </c>
    </row>
    <row r="6819" spans="2:20" hidden="1" x14ac:dyDescent="0.45">
      <c r="B6819" s="29" t="s">
        <v>27</v>
      </c>
      <c r="F6819" t="s">
        <v>1333</v>
      </c>
      <c r="G6819" t="s">
        <v>1334</v>
      </c>
      <c r="H6819" t="s">
        <v>301</v>
      </c>
      <c r="I6819" t="s">
        <v>275</v>
      </c>
      <c r="J6819" t="s">
        <v>228</v>
      </c>
      <c r="K6819" t="s">
        <v>1247</v>
      </c>
      <c r="M6819" t="s">
        <v>228</v>
      </c>
      <c r="N6819" t="s">
        <v>27</v>
      </c>
      <c r="O6819">
        <v>21</v>
      </c>
      <c r="P6819" t="s">
        <v>237</v>
      </c>
      <c r="Q6819"/>
      <c r="R6819">
        <v>0.75</v>
      </c>
      <c r="S6819">
        <v>80</v>
      </c>
      <c r="T6819" t="s">
        <v>1248</v>
      </c>
    </row>
    <row r="6820" spans="2:20" hidden="1" x14ac:dyDescent="0.45">
      <c r="B6820" s="29" t="s">
        <v>27</v>
      </c>
      <c r="F6820" t="s">
        <v>1333</v>
      </c>
      <c r="G6820" t="s">
        <v>1334</v>
      </c>
      <c r="H6820" t="s">
        <v>301</v>
      </c>
      <c r="I6820" t="s">
        <v>275</v>
      </c>
      <c r="J6820" t="s">
        <v>228</v>
      </c>
      <c r="K6820" t="s">
        <v>1247</v>
      </c>
      <c r="M6820" t="s">
        <v>228</v>
      </c>
      <c r="N6820" t="s">
        <v>27</v>
      </c>
      <c r="O6820">
        <v>21</v>
      </c>
      <c r="P6820" t="s">
        <v>237</v>
      </c>
      <c r="Q6820"/>
      <c r="R6820">
        <v>0.75</v>
      </c>
      <c r="S6820">
        <v>80</v>
      </c>
      <c r="T6820" t="s">
        <v>1248</v>
      </c>
    </row>
    <row r="6821" spans="2:20" hidden="1" x14ac:dyDescent="0.45">
      <c r="B6821" s="29" t="s">
        <v>30</v>
      </c>
      <c r="F6821" t="s">
        <v>1333</v>
      </c>
      <c r="G6821" t="s">
        <v>1334</v>
      </c>
      <c r="H6821" t="s">
        <v>301</v>
      </c>
      <c r="I6821" t="s">
        <v>275</v>
      </c>
      <c r="J6821" t="s">
        <v>228</v>
      </c>
      <c r="K6821" t="s">
        <v>1247</v>
      </c>
      <c r="M6821" t="s">
        <v>228</v>
      </c>
      <c r="N6821" t="s">
        <v>30</v>
      </c>
      <c r="O6821">
        <v>56</v>
      </c>
      <c r="P6821" t="s">
        <v>229</v>
      </c>
      <c r="Q6821"/>
      <c r="R6821">
        <v>20</v>
      </c>
      <c r="S6821">
        <v>100</v>
      </c>
      <c r="T6821" t="s">
        <v>1248</v>
      </c>
    </row>
    <row r="6822" spans="2:20" hidden="1" x14ac:dyDescent="0.45">
      <c r="F6822" t="s">
        <v>1333</v>
      </c>
      <c r="G6822" t="s">
        <v>1334</v>
      </c>
      <c r="H6822" t="s">
        <v>1251</v>
      </c>
      <c r="I6822" t="s">
        <v>275</v>
      </c>
      <c r="J6822" t="s">
        <v>228</v>
      </c>
      <c r="K6822" t="s">
        <v>232</v>
      </c>
      <c r="M6822" t="s">
        <v>228</v>
      </c>
      <c r="N6822" t="s">
        <v>249</v>
      </c>
      <c r="O6822">
        <v>2.9</v>
      </c>
      <c r="P6822" t="s">
        <v>257</v>
      </c>
      <c r="Q6822"/>
      <c r="R6822">
        <v>0.7</v>
      </c>
      <c r="S6822">
        <v>12</v>
      </c>
      <c r="T6822" t="s">
        <v>1252</v>
      </c>
    </row>
    <row r="6823" spans="2:20" hidden="1" x14ac:dyDescent="0.45">
      <c r="F6823" t="s">
        <v>1333</v>
      </c>
      <c r="G6823" t="s">
        <v>1334</v>
      </c>
      <c r="H6823" t="s">
        <v>1251</v>
      </c>
      <c r="I6823" t="s">
        <v>275</v>
      </c>
      <c r="J6823" t="s">
        <v>228</v>
      </c>
      <c r="K6823" t="s">
        <v>232</v>
      </c>
      <c r="M6823" t="s">
        <v>228</v>
      </c>
      <c r="N6823" t="s">
        <v>358</v>
      </c>
      <c r="O6823">
        <v>1.1000000000000001</v>
      </c>
      <c r="P6823" t="s">
        <v>257</v>
      </c>
      <c r="Q6823"/>
      <c r="R6823">
        <v>0.3</v>
      </c>
      <c r="S6823">
        <v>2.8</v>
      </c>
      <c r="T6823" t="s">
        <v>1252</v>
      </c>
    </row>
    <row r="6824" spans="2:20" hidden="1" x14ac:dyDescent="0.45">
      <c r="F6824" t="s">
        <v>1333</v>
      </c>
      <c r="G6824" t="s">
        <v>1334</v>
      </c>
      <c r="H6824" t="s">
        <v>1251</v>
      </c>
      <c r="I6824" t="s">
        <v>275</v>
      </c>
      <c r="J6824" t="s">
        <v>228</v>
      </c>
      <c r="K6824" t="s">
        <v>232</v>
      </c>
      <c r="M6824" t="s">
        <v>228</v>
      </c>
      <c r="N6824" t="s">
        <v>272</v>
      </c>
      <c r="O6824">
        <v>1.08</v>
      </c>
      <c r="P6824" t="s">
        <v>257</v>
      </c>
      <c r="Q6824"/>
      <c r="R6824">
        <v>0.3</v>
      </c>
      <c r="S6824">
        <v>2.9</v>
      </c>
      <c r="T6824" t="s">
        <v>1252</v>
      </c>
    </row>
    <row r="6825" spans="2:20" hidden="1" x14ac:dyDescent="0.45">
      <c r="F6825" t="s">
        <v>1333</v>
      </c>
      <c r="G6825" t="s">
        <v>1334</v>
      </c>
      <c r="H6825" t="s">
        <v>301</v>
      </c>
      <c r="I6825" t="s">
        <v>275</v>
      </c>
      <c r="J6825" t="s">
        <v>228</v>
      </c>
      <c r="K6825" t="s">
        <v>1247</v>
      </c>
      <c r="M6825" t="s">
        <v>228</v>
      </c>
      <c r="N6825" t="s">
        <v>240</v>
      </c>
      <c r="O6825">
        <v>8</v>
      </c>
      <c r="P6825" t="s">
        <v>234</v>
      </c>
      <c r="Q6825"/>
      <c r="R6825">
        <v>6.0000000000000001E-3</v>
      </c>
      <c r="S6825">
        <v>40</v>
      </c>
      <c r="T6825" t="s">
        <v>1248</v>
      </c>
    </row>
    <row r="6826" spans="2:20" hidden="1" x14ac:dyDescent="0.45">
      <c r="F6826" t="s">
        <v>1333</v>
      </c>
      <c r="G6826" t="s">
        <v>1334</v>
      </c>
      <c r="H6826" t="s">
        <v>301</v>
      </c>
      <c r="I6826" t="s">
        <v>275</v>
      </c>
      <c r="J6826" t="s">
        <v>228</v>
      </c>
      <c r="K6826" t="s">
        <v>1247</v>
      </c>
      <c r="M6826" t="s">
        <v>228</v>
      </c>
      <c r="N6826" t="s">
        <v>264</v>
      </c>
      <c r="O6826">
        <v>1.9</v>
      </c>
      <c r="P6826" t="s">
        <v>257</v>
      </c>
      <c r="Q6826"/>
      <c r="R6826">
        <v>0.2</v>
      </c>
      <c r="S6826">
        <v>1.9</v>
      </c>
      <c r="T6826" t="s">
        <v>1241</v>
      </c>
    </row>
    <row r="6827" spans="2:20" hidden="1" x14ac:dyDescent="0.45">
      <c r="B6827" s="29" t="s">
        <v>43</v>
      </c>
      <c r="F6827" t="s">
        <v>1333</v>
      </c>
      <c r="G6827" t="s">
        <v>1334</v>
      </c>
      <c r="H6827" t="s">
        <v>301</v>
      </c>
      <c r="I6827" t="s">
        <v>275</v>
      </c>
      <c r="J6827" t="s">
        <v>228</v>
      </c>
      <c r="K6827" t="s">
        <v>1247</v>
      </c>
      <c r="M6827" t="s">
        <v>228</v>
      </c>
      <c r="N6827" t="s">
        <v>28</v>
      </c>
      <c r="O6827">
        <v>18</v>
      </c>
      <c r="P6827" t="s">
        <v>237</v>
      </c>
      <c r="Q6827"/>
      <c r="R6827">
        <v>0.75</v>
      </c>
      <c r="S6827">
        <v>60</v>
      </c>
      <c r="T6827" t="s">
        <v>1248</v>
      </c>
    </row>
    <row r="6828" spans="2:20" hidden="1" x14ac:dyDescent="0.45">
      <c r="F6828" t="s">
        <v>1333</v>
      </c>
      <c r="G6828" t="s">
        <v>1334</v>
      </c>
      <c r="H6828" t="s">
        <v>301</v>
      </c>
      <c r="I6828" t="s">
        <v>275</v>
      </c>
      <c r="J6828" t="s">
        <v>228</v>
      </c>
      <c r="K6828" t="s">
        <v>1247</v>
      </c>
      <c r="M6828" t="s">
        <v>228</v>
      </c>
      <c r="N6828" t="s">
        <v>265</v>
      </c>
      <c r="O6828">
        <v>3</v>
      </c>
      <c r="P6828" t="s">
        <v>234</v>
      </c>
      <c r="Q6828"/>
      <c r="R6828">
        <v>6.5000000000000002E-2</v>
      </c>
      <c r="S6828">
        <v>20</v>
      </c>
      <c r="T6828" t="s">
        <v>1248</v>
      </c>
    </row>
    <row r="6829" spans="2:20" hidden="1" x14ac:dyDescent="0.45">
      <c r="F6829" t="s">
        <v>1333</v>
      </c>
      <c r="G6829" t="s">
        <v>1334</v>
      </c>
      <c r="H6829" t="s">
        <v>301</v>
      </c>
      <c r="I6829" t="s">
        <v>275</v>
      </c>
      <c r="J6829" t="s">
        <v>228</v>
      </c>
      <c r="K6829" t="s">
        <v>1247</v>
      </c>
      <c r="M6829" t="s">
        <v>228</v>
      </c>
      <c r="N6829" t="s">
        <v>264</v>
      </c>
      <c r="O6829">
        <v>1.9</v>
      </c>
      <c r="P6829" t="s">
        <v>257</v>
      </c>
      <c r="Q6829"/>
      <c r="R6829">
        <v>0.2</v>
      </c>
      <c r="S6829">
        <v>1.9</v>
      </c>
      <c r="T6829" t="s">
        <v>1241</v>
      </c>
    </row>
    <row r="6830" spans="2:20" hidden="1" x14ac:dyDescent="0.45">
      <c r="F6830" t="s">
        <v>1333</v>
      </c>
      <c r="G6830" t="s">
        <v>1334</v>
      </c>
      <c r="H6830" t="s">
        <v>301</v>
      </c>
      <c r="I6830" t="s">
        <v>275</v>
      </c>
      <c r="J6830" t="s">
        <v>228</v>
      </c>
      <c r="K6830" t="s">
        <v>1247</v>
      </c>
      <c r="M6830" t="s">
        <v>228</v>
      </c>
      <c r="N6830" t="s">
        <v>249</v>
      </c>
      <c r="O6830">
        <v>15</v>
      </c>
      <c r="P6830" t="s">
        <v>257</v>
      </c>
      <c r="Q6830"/>
      <c r="R6830">
        <v>1.5</v>
      </c>
      <c r="S6830">
        <v>15</v>
      </c>
      <c r="T6830" t="s">
        <v>1241</v>
      </c>
    </row>
    <row r="6831" spans="2:20" hidden="1" x14ac:dyDescent="0.45">
      <c r="F6831" t="s">
        <v>1333</v>
      </c>
      <c r="G6831" t="s">
        <v>1334</v>
      </c>
      <c r="H6831" t="s">
        <v>301</v>
      </c>
      <c r="I6831" t="s">
        <v>275</v>
      </c>
      <c r="J6831" t="s">
        <v>228</v>
      </c>
      <c r="K6831" t="s">
        <v>1247</v>
      </c>
      <c r="M6831" t="s">
        <v>228</v>
      </c>
      <c r="N6831" t="s">
        <v>246</v>
      </c>
      <c r="O6831">
        <v>6</v>
      </c>
      <c r="P6831" t="s">
        <v>247</v>
      </c>
      <c r="Q6831"/>
      <c r="R6831">
        <v>0.2</v>
      </c>
      <c r="S6831">
        <v>20</v>
      </c>
      <c r="T6831" t="s">
        <v>1248</v>
      </c>
    </row>
    <row r="6832" spans="2:20" hidden="1" x14ac:dyDescent="0.45">
      <c r="F6832" t="s">
        <v>1333</v>
      </c>
      <c r="G6832" t="s">
        <v>1334</v>
      </c>
      <c r="H6832" t="s">
        <v>301</v>
      </c>
      <c r="I6832" t="s">
        <v>275</v>
      </c>
      <c r="J6832" t="s">
        <v>228</v>
      </c>
      <c r="K6832" t="s">
        <v>1247</v>
      </c>
      <c r="M6832" t="s">
        <v>228</v>
      </c>
      <c r="N6832" t="s">
        <v>233</v>
      </c>
      <c r="O6832">
        <v>0.5</v>
      </c>
      <c r="P6832" t="s">
        <v>234</v>
      </c>
      <c r="Q6832"/>
      <c r="R6832">
        <v>5.0000000000000001E-4</v>
      </c>
      <c r="S6832">
        <v>2</v>
      </c>
      <c r="T6832" t="s">
        <v>1248</v>
      </c>
    </row>
    <row r="6833" spans="2:20" hidden="1" x14ac:dyDescent="0.45">
      <c r="F6833" t="s">
        <v>1333</v>
      </c>
      <c r="G6833" t="s">
        <v>1334</v>
      </c>
      <c r="H6833" t="s">
        <v>1251</v>
      </c>
      <c r="I6833" t="s">
        <v>275</v>
      </c>
      <c r="J6833" t="s">
        <v>228</v>
      </c>
      <c r="K6833" t="s">
        <v>232</v>
      </c>
      <c r="M6833" t="s">
        <v>228</v>
      </c>
      <c r="N6833" t="s">
        <v>264</v>
      </c>
      <c r="O6833">
        <v>0.72</v>
      </c>
      <c r="P6833" t="s">
        <v>257</v>
      </c>
      <c r="Q6833"/>
      <c r="R6833">
        <v>0.2</v>
      </c>
      <c r="S6833">
        <v>1.9</v>
      </c>
      <c r="T6833" t="s">
        <v>1252</v>
      </c>
    </row>
    <row r="6834" spans="2:20" hidden="1" x14ac:dyDescent="0.45">
      <c r="F6834" t="s">
        <v>1333</v>
      </c>
      <c r="G6834" t="s">
        <v>1334</v>
      </c>
      <c r="H6834" t="s">
        <v>301</v>
      </c>
      <c r="I6834" t="s">
        <v>275</v>
      </c>
      <c r="J6834" t="s">
        <v>228</v>
      </c>
      <c r="K6834" t="s">
        <v>1247</v>
      </c>
      <c r="M6834" t="s">
        <v>228</v>
      </c>
      <c r="N6834" t="s">
        <v>265</v>
      </c>
      <c r="O6834">
        <v>3</v>
      </c>
      <c r="P6834" t="s">
        <v>234</v>
      </c>
      <c r="Q6834"/>
      <c r="R6834">
        <v>6.5000000000000002E-2</v>
      </c>
      <c r="S6834">
        <v>20</v>
      </c>
      <c r="T6834" t="s">
        <v>1248</v>
      </c>
    </row>
    <row r="6835" spans="2:20" hidden="1" x14ac:dyDescent="0.45">
      <c r="B6835" s="29" t="s">
        <v>25</v>
      </c>
      <c r="F6835" t="s">
        <v>1333</v>
      </c>
      <c r="G6835" t="s">
        <v>1334</v>
      </c>
      <c r="H6835" t="s">
        <v>1251</v>
      </c>
      <c r="I6835" t="s">
        <v>275</v>
      </c>
      <c r="J6835" t="s">
        <v>228</v>
      </c>
      <c r="K6835" t="s">
        <v>232</v>
      </c>
      <c r="M6835" t="s">
        <v>228</v>
      </c>
      <c r="N6835" t="s">
        <v>25</v>
      </c>
      <c r="O6835">
        <v>29</v>
      </c>
      <c r="P6835" t="s">
        <v>237</v>
      </c>
      <c r="Q6835"/>
      <c r="R6835">
        <v>21</v>
      </c>
      <c r="S6835">
        <v>48</v>
      </c>
      <c r="T6835" t="s">
        <v>1252</v>
      </c>
    </row>
    <row r="6836" spans="2:20" hidden="1" x14ac:dyDescent="0.45">
      <c r="B6836" s="29" t="s">
        <v>24</v>
      </c>
      <c r="F6836" t="s">
        <v>1333</v>
      </c>
      <c r="G6836" t="s">
        <v>1334</v>
      </c>
      <c r="H6836" t="s">
        <v>1251</v>
      </c>
      <c r="I6836" t="s">
        <v>275</v>
      </c>
      <c r="J6836" t="s">
        <v>228</v>
      </c>
      <c r="K6836" t="s">
        <v>232</v>
      </c>
      <c r="M6836" t="s">
        <v>228</v>
      </c>
      <c r="N6836" t="s">
        <v>261</v>
      </c>
      <c r="O6836">
        <v>23</v>
      </c>
      <c r="P6836" t="s">
        <v>237</v>
      </c>
      <c r="Q6836"/>
      <c r="R6836">
        <v>14</v>
      </c>
      <c r="S6836">
        <v>33</v>
      </c>
      <c r="T6836" t="s">
        <v>1252</v>
      </c>
    </row>
    <row r="6837" spans="2:20" hidden="1" x14ac:dyDescent="0.45">
      <c r="F6837" t="s">
        <v>1333</v>
      </c>
      <c r="G6837" t="s">
        <v>1334</v>
      </c>
      <c r="H6837" t="s">
        <v>1251</v>
      </c>
      <c r="I6837" t="s">
        <v>275</v>
      </c>
      <c r="J6837" t="s">
        <v>228</v>
      </c>
      <c r="K6837" t="s">
        <v>232</v>
      </c>
      <c r="M6837" t="s">
        <v>228</v>
      </c>
      <c r="N6837" t="s">
        <v>236</v>
      </c>
      <c r="O6837">
        <v>0.78</v>
      </c>
      <c r="P6837" t="s">
        <v>237</v>
      </c>
      <c r="Q6837"/>
      <c r="R6837">
        <v>0.47</v>
      </c>
      <c r="S6837">
        <v>1.0900000000000001</v>
      </c>
      <c r="T6837" t="s">
        <v>1252</v>
      </c>
    </row>
    <row r="6838" spans="2:20" hidden="1" x14ac:dyDescent="0.45">
      <c r="F6838" t="s">
        <v>1333</v>
      </c>
      <c r="G6838" t="s">
        <v>1334</v>
      </c>
      <c r="H6838" t="s">
        <v>284</v>
      </c>
      <c r="I6838" t="s">
        <v>275</v>
      </c>
      <c r="J6838" t="s">
        <v>228</v>
      </c>
      <c r="K6838" t="s">
        <v>1242</v>
      </c>
      <c r="M6838" t="s">
        <v>228</v>
      </c>
      <c r="N6838" t="s">
        <v>259</v>
      </c>
      <c r="O6838">
        <v>0.62</v>
      </c>
      <c r="P6838" t="s">
        <v>257</v>
      </c>
      <c r="Q6838"/>
      <c r="R6838">
        <v>0.31</v>
      </c>
      <c r="S6838">
        <v>1.2</v>
      </c>
      <c r="T6838" t="s">
        <v>377</v>
      </c>
    </row>
    <row r="6839" spans="2:20" hidden="1" x14ac:dyDescent="0.45">
      <c r="B6839" s="29" t="s">
        <v>27</v>
      </c>
      <c r="F6839" t="s">
        <v>1333</v>
      </c>
      <c r="G6839" t="s">
        <v>1334</v>
      </c>
      <c r="H6839" t="s">
        <v>1251</v>
      </c>
      <c r="I6839" t="s">
        <v>275</v>
      </c>
      <c r="J6839" t="s">
        <v>228</v>
      </c>
      <c r="K6839" t="s">
        <v>232</v>
      </c>
      <c r="M6839" t="s">
        <v>228</v>
      </c>
      <c r="N6839" t="s">
        <v>27</v>
      </c>
      <c r="O6839">
        <v>0.78</v>
      </c>
      <c r="P6839" t="s">
        <v>237</v>
      </c>
      <c r="Q6839"/>
      <c r="R6839">
        <v>0.47</v>
      </c>
      <c r="S6839">
        <v>1.0900000000000001</v>
      </c>
      <c r="T6839" t="s">
        <v>1252</v>
      </c>
    </row>
    <row r="6840" spans="2:20" hidden="1" x14ac:dyDescent="0.45">
      <c r="F6840" t="s">
        <v>1333</v>
      </c>
      <c r="G6840" t="s">
        <v>1334</v>
      </c>
      <c r="H6840" t="s">
        <v>1251</v>
      </c>
      <c r="I6840" t="s">
        <v>275</v>
      </c>
      <c r="J6840" t="s">
        <v>228</v>
      </c>
      <c r="K6840" t="s">
        <v>232</v>
      </c>
      <c r="M6840" t="s">
        <v>228</v>
      </c>
      <c r="N6840" t="s">
        <v>265</v>
      </c>
      <c r="O6840">
        <v>2.5999999999999999E-3</v>
      </c>
      <c r="P6840" t="s">
        <v>234</v>
      </c>
      <c r="Q6840"/>
      <c r="R6840">
        <v>1.2999999999999999E-3</v>
      </c>
      <c r="S6840">
        <v>5.1000000000000004E-3</v>
      </c>
      <c r="T6840" t="s">
        <v>1252</v>
      </c>
    </row>
    <row r="6841" spans="2:20" hidden="1" x14ac:dyDescent="0.45">
      <c r="F6841" t="s">
        <v>1333</v>
      </c>
      <c r="G6841" t="s">
        <v>1334</v>
      </c>
      <c r="H6841" t="s">
        <v>1251</v>
      </c>
      <c r="I6841" t="s">
        <v>275</v>
      </c>
      <c r="J6841" t="s">
        <v>228</v>
      </c>
      <c r="K6841" t="s">
        <v>232</v>
      </c>
      <c r="M6841" t="s">
        <v>228</v>
      </c>
      <c r="N6841" t="s">
        <v>279</v>
      </c>
      <c r="O6841">
        <v>1.2999999999999999E-2</v>
      </c>
      <c r="P6841" t="s">
        <v>234</v>
      </c>
      <c r="Q6841"/>
      <c r="R6841">
        <v>6.0000000000000001E-3</v>
      </c>
      <c r="S6841">
        <v>2.5999999999999999E-2</v>
      </c>
      <c r="T6841" t="s">
        <v>1252</v>
      </c>
    </row>
    <row r="6842" spans="2:20" hidden="1" x14ac:dyDescent="0.45">
      <c r="B6842" s="29" t="s">
        <v>27</v>
      </c>
      <c r="F6842" t="s">
        <v>1333</v>
      </c>
      <c r="G6842" t="s">
        <v>1334</v>
      </c>
      <c r="H6842" t="s">
        <v>1251</v>
      </c>
      <c r="I6842" t="s">
        <v>275</v>
      </c>
      <c r="J6842" t="s">
        <v>228</v>
      </c>
      <c r="K6842" t="s">
        <v>232</v>
      </c>
      <c r="M6842" t="s">
        <v>228</v>
      </c>
      <c r="N6842" t="s">
        <v>27</v>
      </c>
      <c r="O6842">
        <v>0.78</v>
      </c>
      <c r="P6842" t="s">
        <v>237</v>
      </c>
      <c r="Q6842"/>
      <c r="R6842">
        <v>0.47</v>
      </c>
      <c r="S6842">
        <v>1.0900000000000001</v>
      </c>
      <c r="T6842" t="s">
        <v>1252</v>
      </c>
    </row>
    <row r="6843" spans="2:20" hidden="1" x14ac:dyDescent="0.45">
      <c r="F6843" t="s">
        <v>1333</v>
      </c>
      <c r="G6843" t="s">
        <v>1334</v>
      </c>
      <c r="H6843" t="s">
        <v>1251</v>
      </c>
      <c r="I6843" t="s">
        <v>275</v>
      </c>
      <c r="J6843" t="s">
        <v>228</v>
      </c>
      <c r="K6843" t="s">
        <v>232</v>
      </c>
      <c r="M6843" t="s">
        <v>228</v>
      </c>
      <c r="N6843" t="s">
        <v>267</v>
      </c>
      <c r="O6843">
        <v>0.73</v>
      </c>
      <c r="P6843" t="s">
        <v>234</v>
      </c>
      <c r="Q6843"/>
      <c r="R6843">
        <v>0.36</v>
      </c>
      <c r="S6843">
        <v>1.5</v>
      </c>
      <c r="T6843" t="s">
        <v>1252</v>
      </c>
    </row>
    <row r="6844" spans="2:20" hidden="1" x14ac:dyDescent="0.45">
      <c r="B6844" s="29" t="s">
        <v>43</v>
      </c>
      <c r="F6844" t="s">
        <v>1333</v>
      </c>
      <c r="G6844" t="s">
        <v>1334</v>
      </c>
      <c r="H6844" t="s">
        <v>1251</v>
      </c>
      <c r="I6844" t="s">
        <v>275</v>
      </c>
      <c r="J6844" t="s">
        <v>228</v>
      </c>
      <c r="K6844" t="s">
        <v>232</v>
      </c>
      <c r="M6844" t="s">
        <v>228</v>
      </c>
      <c r="N6844" t="s">
        <v>28</v>
      </c>
      <c r="O6844">
        <v>0.78</v>
      </c>
      <c r="P6844" t="s">
        <v>237</v>
      </c>
      <c r="Q6844"/>
      <c r="R6844">
        <v>0.47</v>
      </c>
      <c r="S6844">
        <v>1.0900000000000001</v>
      </c>
      <c r="T6844" t="s">
        <v>1252</v>
      </c>
    </row>
    <row r="6845" spans="2:20" hidden="1" x14ac:dyDescent="0.45">
      <c r="F6845" t="s">
        <v>1333</v>
      </c>
      <c r="G6845" t="s">
        <v>1334</v>
      </c>
      <c r="H6845" t="s">
        <v>1251</v>
      </c>
      <c r="I6845" t="s">
        <v>275</v>
      </c>
      <c r="J6845" t="s">
        <v>228</v>
      </c>
      <c r="K6845" t="s">
        <v>232</v>
      </c>
      <c r="M6845" t="s">
        <v>228</v>
      </c>
      <c r="N6845" t="s">
        <v>240</v>
      </c>
      <c r="O6845">
        <v>1.0999999999999999E-2</v>
      </c>
      <c r="P6845" t="s">
        <v>234</v>
      </c>
      <c r="Q6845"/>
      <c r="R6845">
        <v>6.0000000000000001E-3</v>
      </c>
      <c r="S6845">
        <v>2.1999999999999999E-2</v>
      </c>
      <c r="T6845" t="s">
        <v>1252</v>
      </c>
    </row>
    <row r="6846" spans="2:20" hidden="1" x14ac:dyDescent="0.45">
      <c r="F6846" t="s">
        <v>1333</v>
      </c>
      <c r="G6846" t="s">
        <v>1334</v>
      </c>
      <c r="H6846" t="s">
        <v>1251</v>
      </c>
      <c r="I6846" t="s">
        <v>275</v>
      </c>
      <c r="J6846" t="s">
        <v>228</v>
      </c>
      <c r="K6846" t="s">
        <v>232</v>
      </c>
      <c r="M6846" t="s">
        <v>228</v>
      </c>
      <c r="N6846" t="s">
        <v>253</v>
      </c>
      <c r="O6846">
        <v>8.9999999999999998E-4</v>
      </c>
      <c r="P6846" t="s">
        <v>234</v>
      </c>
      <c r="Q6846"/>
      <c r="R6846">
        <v>2.9999999999999997E-4</v>
      </c>
      <c r="S6846">
        <v>1.1000000000000001E-3</v>
      </c>
      <c r="T6846" t="s">
        <v>1252</v>
      </c>
    </row>
    <row r="6847" spans="2:20" hidden="1" x14ac:dyDescent="0.45">
      <c r="F6847" t="s">
        <v>1333</v>
      </c>
      <c r="G6847" t="s">
        <v>1334</v>
      </c>
      <c r="H6847" t="s">
        <v>1251</v>
      </c>
      <c r="I6847" t="s">
        <v>275</v>
      </c>
      <c r="J6847" t="s">
        <v>228</v>
      </c>
      <c r="K6847" t="s">
        <v>232</v>
      </c>
      <c r="M6847" t="s">
        <v>228</v>
      </c>
      <c r="N6847" t="s">
        <v>262</v>
      </c>
      <c r="O6847">
        <v>0.1</v>
      </c>
      <c r="P6847" t="s">
        <v>234</v>
      </c>
      <c r="Q6847"/>
      <c r="R6847">
        <v>7.0000000000000001E-3</v>
      </c>
      <c r="S6847">
        <v>0.54</v>
      </c>
      <c r="T6847" t="s">
        <v>1252</v>
      </c>
    </row>
    <row r="6848" spans="2:20" hidden="1" x14ac:dyDescent="0.45">
      <c r="F6848" t="s">
        <v>1333</v>
      </c>
      <c r="G6848" t="s">
        <v>1334</v>
      </c>
      <c r="H6848" t="s">
        <v>1251</v>
      </c>
      <c r="I6848" t="s">
        <v>275</v>
      </c>
      <c r="J6848" t="s">
        <v>228</v>
      </c>
      <c r="K6848" t="s">
        <v>232</v>
      </c>
      <c r="M6848" t="s">
        <v>228</v>
      </c>
      <c r="N6848" t="s">
        <v>233</v>
      </c>
      <c r="O6848">
        <v>0.1</v>
      </c>
      <c r="P6848" t="s">
        <v>234</v>
      </c>
      <c r="Q6848"/>
      <c r="R6848">
        <v>0.05</v>
      </c>
      <c r="S6848">
        <v>0.19</v>
      </c>
      <c r="T6848" t="s">
        <v>1252</v>
      </c>
    </row>
    <row r="6849" spans="2:20" hidden="1" x14ac:dyDescent="0.45">
      <c r="F6849" t="s">
        <v>1333</v>
      </c>
      <c r="G6849" t="s">
        <v>1334</v>
      </c>
      <c r="H6849" t="s">
        <v>1270</v>
      </c>
      <c r="I6849" t="s">
        <v>225</v>
      </c>
      <c r="J6849" t="s">
        <v>1271</v>
      </c>
      <c r="K6849" t="s">
        <v>1219</v>
      </c>
      <c r="M6849" t="s">
        <v>228</v>
      </c>
      <c r="N6849" t="s">
        <v>264</v>
      </c>
      <c r="O6849">
        <v>10</v>
      </c>
      <c r="P6849" t="s">
        <v>234</v>
      </c>
      <c r="Q6849"/>
      <c r="R6849">
        <v>5</v>
      </c>
      <c r="S6849">
        <v>20</v>
      </c>
      <c r="T6849" t="s">
        <v>348</v>
      </c>
    </row>
    <row r="6850" spans="2:20" hidden="1" x14ac:dyDescent="0.45">
      <c r="B6850" s="29" t="s">
        <v>29</v>
      </c>
      <c r="F6850" t="s">
        <v>1333</v>
      </c>
      <c r="G6850" t="s">
        <v>1334</v>
      </c>
      <c r="H6850" t="s">
        <v>450</v>
      </c>
      <c r="I6850" t="s">
        <v>225</v>
      </c>
      <c r="J6850" t="s">
        <v>1273</v>
      </c>
      <c r="K6850" t="s">
        <v>1274</v>
      </c>
      <c r="M6850" t="s">
        <v>228</v>
      </c>
      <c r="N6850" t="s">
        <v>29</v>
      </c>
      <c r="O6850">
        <v>140</v>
      </c>
      <c r="P6850" t="s">
        <v>237</v>
      </c>
      <c r="Q6850"/>
      <c r="R6850">
        <v>84</v>
      </c>
      <c r="S6850">
        <v>140</v>
      </c>
      <c r="T6850" t="s">
        <v>377</v>
      </c>
    </row>
    <row r="6851" spans="2:20" hidden="1" x14ac:dyDescent="0.45">
      <c r="F6851" t="s">
        <v>1333</v>
      </c>
      <c r="G6851" t="s">
        <v>1334</v>
      </c>
      <c r="H6851" t="s">
        <v>1270</v>
      </c>
      <c r="I6851" t="s">
        <v>225</v>
      </c>
      <c r="J6851" t="s">
        <v>1271</v>
      </c>
      <c r="K6851" t="s">
        <v>1219</v>
      </c>
      <c r="M6851" t="s">
        <v>228</v>
      </c>
      <c r="N6851" t="s">
        <v>249</v>
      </c>
      <c r="O6851">
        <v>16</v>
      </c>
      <c r="P6851" t="s">
        <v>234</v>
      </c>
      <c r="Q6851"/>
      <c r="R6851">
        <v>8</v>
      </c>
      <c r="S6851">
        <v>32</v>
      </c>
      <c r="T6851" t="s">
        <v>348</v>
      </c>
    </row>
    <row r="6852" spans="2:20" hidden="1" x14ac:dyDescent="0.45">
      <c r="F6852" t="s">
        <v>1333</v>
      </c>
      <c r="G6852" t="s">
        <v>1334</v>
      </c>
      <c r="H6852" t="s">
        <v>450</v>
      </c>
      <c r="I6852" t="s">
        <v>225</v>
      </c>
      <c r="J6852" t="s">
        <v>1273</v>
      </c>
      <c r="K6852" t="s">
        <v>1274</v>
      </c>
      <c r="M6852" t="s">
        <v>228</v>
      </c>
      <c r="N6852" t="s">
        <v>249</v>
      </c>
      <c r="O6852">
        <v>2</v>
      </c>
      <c r="P6852" t="s">
        <v>234</v>
      </c>
      <c r="Q6852"/>
      <c r="R6852">
        <v>1</v>
      </c>
      <c r="S6852">
        <v>4</v>
      </c>
      <c r="T6852" t="s">
        <v>377</v>
      </c>
    </row>
    <row r="6853" spans="2:20" hidden="1" x14ac:dyDescent="0.45">
      <c r="F6853" t="s">
        <v>1333</v>
      </c>
      <c r="G6853" t="s">
        <v>1334</v>
      </c>
      <c r="H6853" t="s">
        <v>450</v>
      </c>
      <c r="I6853" t="s">
        <v>225</v>
      </c>
      <c r="J6853" t="s">
        <v>1273</v>
      </c>
      <c r="K6853" t="s">
        <v>1274</v>
      </c>
      <c r="M6853" t="s">
        <v>228</v>
      </c>
      <c r="N6853" t="s">
        <v>279</v>
      </c>
      <c r="O6853">
        <v>200</v>
      </c>
      <c r="P6853" t="s">
        <v>234</v>
      </c>
      <c r="Q6853"/>
      <c r="R6853">
        <v>50</v>
      </c>
      <c r="S6853">
        <v>400</v>
      </c>
      <c r="T6853" t="s">
        <v>377</v>
      </c>
    </row>
    <row r="6854" spans="2:20" hidden="1" x14ac:dyDescent="0.45">
      <c r="F6854" t="s">
        <v>1333</v>
      </c>
      <c r="G6854" t="s">
        <v>1334</v>
      </c>
      <c r="H6854" t="s">
        <v>450</v>
      </c>
      <c r="I6854" t="s">
        <v>225</v>
      </c>
      <c r="J6854" t="s">
        <v>1273</v>
      </c>
      <c r="K6854" t="s">
        <v>1274</v>
      </c>
      <c r="M6854" t="s">
        <v>228</v>
      </c>
      <c r="N6854" t="s">
        <v>358</v>
      </c>
      <c r="O6854">
        <v>1</v>
      </c>
      <c r="P6854" t="s">
        <v>234</v>
      </c>
      <c r="Q6854"/>
      <c r="R6854">
        <v>0.5</v>
      </c>
      <c r="S6854">
        <v>2</v>
      </c>
      <c r="T6854" t="s">
        <v>377</v>
      </c>
    </row>
    <row r="6855" spans="2:20" hidden="1" x14ac:dyDescent="0.45">
      <c r="F6855" t="s">
        <v>1333</v>
      </c>
      <c r="G6855" t="s">
        <v>1334</v>
      </c>
      <c r="H6855" t="s">
        <v>1270</v>
      </c>
      <c r="I6855" t="s">
        <v>225</v>
      </c>
      <c r="J6855" t="s">
        <v>1271</v>
      </c>
      <c r="K6855" t="s">
        <v>1219</v>
      </c>
      <c r="M6855" t="s">
        <v>228</v>
      </c>
      <c r="N6855" t="s">
        <v>267</v>
      </c>
      <c r="O6855">
        <v>512</v>
      </c>
      <c r="P6855" t="s">
        <v>234</v>
      </c>
      <c r="Q6855"/>
      <c r="R6855">
        <v>80</v>
      </c>
      <c r="S6855">
        <v>1300</v>
      </c>
      <c r="T6855" t="s">
        <v>1220</v>
      </c>
    </row>
    <row r="6856" spans="2:20" hidden="1" x14ac:dyDescent="0.45">
      <c r="F6856" t="s">
        <v>1333</v>
      </c>
      <c r="G6856" t="s">
        <v>1334</v>
      </c>
      <c r="H6856" t="s">
        <v>434</v>
      </c>
      <c r="I6856" t="s">
        <v>225</v>
      </c>
      <c r="J6856" t="s">
        <v>1275</v>
      </c>
      <c r="K6856" t="s">
        <v>1276</v>
      </c>
      <c r="M6856" t="s">
        <v>228</v>
      </c>
      <c r="N6856" t="s">
        <v>240</v>
      </c>
      <c r="O6856">
        <v>20</v>
      </c>
      <c r="P6856" t="s">
        <v>234</v>
      </c>
      <c r="Q6856"/>
      <c r="R6856">
        <v>5</v>
      </c>
      <c r="S6856">
        <v>40</v>
      </c>
      <c r="T6856" t="s">
        <v>377</v>
      </c>
    </row>
    <row r="6857" spans="2:20" hidden="1" x14ac:dyDescent="0.45">
      <c r="F6857" t="s">
        <v>1333</v>
      </c>
      <c r="G6857" t="s">
        <v>1334</v>
      </c>
      <c r="H6857" t="s">
        <v>1270</v>
      </c>
      <c r="I6857" t="s">
        <v>225</v>
      </c>
      <c r="J6857" t="s">
        <v>1271</v>
      </c>
      <c r="K6857" t="s">
        <v>1219</v>
      </c>
      <c r="M6857" t="s">
        <v>228</v>
      </c>
      <c r="N6857" t="s">
        <v>272</v>
      </c>
      <c r="O6857">
        <v>4</v>
      </c>
      <c r="P6857" t="s">
        <v>234</v>
      </c>
      <c r="Q6857"/>
      <c r="R6857">
        <v>2</v>
      </c>
      <c r="S6857">
        <v>8</v>
      </c>
      <c r="T6857" t="s">
        <v>348</v>
      </c>
    </row>
    <row r="6858" spans="2:20" hidden="1" x14ac:dyDescent="0.45">
      <c r="B6858" s="29" t="s">
        <v>26</v>
      </c>
      <c r="F6858" t="s">
        <v>1333</v>
      </c>
      <c r="G6858" t="s">
        <v>1334</v>
      </c>
      <c r="H6858" t="s">
        <v>1270</v>
      </c>
      <c r="I6858" t="s">
        <v>225</v>
      </c>
      <c r="J6858" t="s">
        <v>1271</v>
      </c>
      <c r="K6858" t="s">
        <v>1219</v>
      </c>
      <c r="M6858" t="s">
        <v>228</v>
      </c>
      <c r="N6858" t="s">
        <v>26</v>
      </c>
      <c r="O6858">
        <v>210</v>
      </c>
      <c r="P6858" t="s">
        <v>237</v>
      </c>
      <c r="Q6858"/>
      <c r="R6858">
        <v>50</v>
      </c>
      <c r="S6858">
        <v>300</v>
      </c>
      <c r="T6858" t="s">
        <v>1367</v>
      </c>
    </row>
    <row r="6859" spans="2:20" hidden="1" x14ac:dyDescent="0.45">
      <c r="F6859" t="s">
        <v>1333</v>
      </c>
      <c r="G6859" t="s">
        <v>1334</v>
      </c>
      <c r="H6859" t="s">
        <v>1270</v>
      </c>
      <c r="I6859" t="s">
        <v>225</v>
      </c>
      <c r="J6859" t="s">
        <v>1271</v>
      </c>
      <c r="K6859" t="s">
        <v>1219</v>
      </c>
      <c r="M6859" t="s">
        <v>228</v>
      </c>
      <c r="N6859" t="s">
        <v>242</v>
      </c>
      <c r="O6859">
        <v>23</v>
      </c>
      <c r="P6859" t="s">
        <v>234</v>
      </c>
      <c r="Q6859"/>
      <c r="R6859">
        <v>1</v>
      </c>
      <c r="S6859">
        <v>100</v>
      </c>
      <c r="T6859" t="s">
        <v>1272</v>
      </c>
    </row>
    <row r="6860" spans="2:20" hidden="1" x14ac:dyDescent="0.45">
      <c r="F6860" t="s">
        <v>1333</v>
      </c>
      <c r="G6860" t="s">
        <v>1334</v>
      </c>
      <c r="H6860" t="s">
        <v>1249</v>
      </c>
      <c r="I6860" t="s">
        <v>225</v>
      </c>
      <c r="J6860" t="s">
        <v>1250</v>
      </c>
      <c r="K6860" t="s">
        <v>1219</v>
      </c>
      <c r="M6860" t="s">
        <v>228</v>
      </c>
      <c r="N6860" t="s">
        <v>262</v>
      </c>
      <c r="O6860">
        <v>0.56000000000000005</v>
      </c>
      <c r="P6860" t="s">
        <v>234</v>
      </c>
      <c r="Q6860"/>
      <c r="R6860">
        <v>0.2</v>
      </c>
      <c r="S6860">
        <v>1</v>
      </c>
      <c r="T6860" t="s">
        <v>433</v>
      </c>
    </row>
    <row r="6861" spans="2:20" hidden="1" x14ac:dyDescent="0.45">
      <c r="B6861" s="29" t="s">
        <v>25</v>
      </c>
      <c r="F6861" t="s">
        <v>1333</v>
      </c>
      <c r="G6861" t="s">
        <v>1334</v>
      </c>
      <c r="H6861" t="s">
        <v>1249</v>
      </c>
      <c r="I6861" t="s">
        <v>225</v>
      </c>
      <c r="J6861" t="s">
        <v>1250</v>
      </c>
      <c r="K6861" t="s">
        <v>1219</v>
      </c>
      <c r="M6861" t="s">
        <v>228</v>
      </c>
      <c r="N6861" t="s">
        <v>25</v>
      </c>
      <c r="O6861">
        <v>435</v>
      </c>
      <c r="P6861" t="s">
        <v>237</v>
      </c>
      <c r="Q6861"/>
      <c r="R6861">
        <v>50</v>
      </c>
      <c r="S6861">
        <v>4000</v>
      </c>
      <c r="T6861" t="s">
        <v>2529</v>
      </c>
    </row>
    <row r="6862" spans="2:20" hidden="1" x14ac:dyDescent="0.45">
      <c r="F6862" t="s">
        <v>1333</v>
      </c>
      <c r="G6862" t="s">
        <v>1334</v>
      </c>
      <c r="H6862" t="s">
        <v>1249</v>
      </c>
      <c r="I6862" t="s">
        <v>225</v>
      </c>
      <c r="J6862" t="s">
        <v>1250</v>
      </c>
      <c r="K6862" t="s">
        <v>1219</v>
      </c>
      <c r="M6862" t="s">
        <v>228</v>
      </c>
      <c r="N6862" t="s">
        <v>242</v>
      </c>
      <c r="O6862">
        <v>23</v>
      </c>
      <c r="P6862" t="s">
        <v>234</v>
      </c>
      <c r="Q6862"/>
      <c r="R6862">
        <v>1</v>
      </c>
      <c r="S6862">
        <v>100</v>
      </c>
      <c r="T6862" t="s">
        <v>1272</v>
      </c>
    </row>
    <row r="6863" spans="2:20" hidden="1" x14ac:dyDescent="0.45">
      <c r="F6863" t="s">
        <v>1333</v>
      </c>
      <c r="G6863" t="s">
        <v>1334</v>
      </c>
      <c r="H6863" t="s">
        <v>1249</v>
      </c>
      <c r="I6863" t="s">
        <v>225</v>
      </c>
      <c r="J6863" t="s">
        <v>1250</v>
      </c>
      <c r="K6863" t="s">
        <v>1219</v>
      </c>
      <c r="M6863" t="s">
        <v>228</v>
      </c>
      <c r="N6863" t="s">
        <v>358</v>
      </c>
      <c r="O6863">
        <v>5</v>
      </c>
      <c r="P6863" t="s">
        <v>234</v>
      </c>
      <c r="Q6863"/>
      <c r="R6863">
        <v>2</v>
      </c>
      <c r="S6863">
        <v>10</v>
      </c>
      <c r="T6863" t="s">
        <v>348</v>
      </c>
    </row>
    <row r="6864" spans="2:20" hidden="1" x14ac:dyDescent="0.45">
      <c r="F6864" t="s">
        <v>1333</v>
      </c>
      <c r="G6864" t="s">
        <v>1334</v>
      </c>
      <c r="H6864" t="s">
        <v>1249</v>
      </c>
      <c r="I6864" t="s">
        <v>225</v>
      </c>
      <c r="J6864" t="s">
        <v>1250</v>
      </c>
      <c r="K6864" t="s">
        <v>1219</v>
      </c>
      <c r="M6864" t="s">
        <v>228</v>
      </c>
      <c r="N6864" t="s">
        <v>262</v>
      </c>
      <c r="O6864">
        <v>0.56000000000000005</v>
      </c>
      <c r="P6864" t="s">
        <v>234</v>
      </c>
      <c r="Q6864"/>
      <c r="R6864">
        <v>0.2</v>
      </c>
      <c r="S6864">
        <v>1</v>
      </c>
      <c r="T6864" t="s">
        <v>433</v>
      </c>
    </row>
    <row r="6865" spans="2:20" hidden="1" x14ac:dyDescent="0.45">
      <c r="F6865" t="s">
        <v>1333</v>
      </c>
      <c r="G6865" t="s">
        <v>1334</v>
      </c>
      <c r="H6865" t="s">
        <v>1249</v>
      </c>
      <c r="I6865" t="s">
        <v>225</v>
      </c>
      <c r="J6865" t="s">
        <v>1250</v>
      </c>
      <c r="K6865" t="s">
        <v>1219</v>
      </c>
      <c r="M6865" t="s">
        <v>228</v>
      </c>
      <c r="N6865" t="s">
        <v>272</v>
      </c>
      <c r="O6865">
        <v>4</v>
      </c>
      <c r="P6865" t="s">
        <v>234</v>
      </c>
      <c r="Q6865"/>
      <c r="R6865">
        <v>2</v>
      </c>
      <c r="S6865">
        <v>8</v>
      </c>
      <c r="T6865" t="s">
        <v>348</v>
      </c>
    </row>
    <row r="6866" spans="2:20" hidden="1" x14ac:dyDescent="0.45">
      <c r="F6866" t="s">
        <v>1333</v>
      </c>
      <c r="G6866" t="s">
        <v>1334</v>
      </c>
      <c r="H6866" t="s">
        <v>1249</v>
      </c>
      <c r="I6866" t="s">
        <v>225</v>
      </c>
      <c r="J6866" t="s">
        <v>1250</v>
      </c>
      <c r="K6866" t="s">
        <v>1219</v>
      </c>
      <c r="M6866" t="s">
        <v>228</v>
      </c>
      <c r="N6866" t="s">
        <v>272</v>
      </c>
      <c r="O6866">
        <v>4</v>
      </c>
      <c r="P6866" t="s">
        <v>234</v>
      </c>
      <c r="Q6866"/>
      <c r="R6866">
        <v>2</v>
      </c>
      <c r="S6866">
        <v>8</v>
      </c>
      <c r="T6866" t="s">
        <v>348</v>
      </c>
    </row>
    <row r="6867" spans="2:20" hidden="1" x14ac:dyDescent="0.45">
      <c r="F6867" t="s">
        <v>1333</v>
      </c>
      <c r="G6867" t="s">
        <v>1334</v>
      </c>
      <c r="H6867" t="s">
        <v>1249</v>
      </c>
      <c r="I6867" t="s">
        <v>225</v>
      </c>
      <c r="J6867" t="s">
        <v>1250</v>
      </c>
      <c r="K6867" t="s">
        <v>1219</v>
      </c>
      <c r="M6867" t="s">
        <v>228</v>
      </c>
      <c r="N6867" t="s">
        <v>400</v>
      </c>
      <c r="O6867">
        <v>37</v>
      </c>
      <c r="P6867" t="s">
        <v>237</v>
      </c>
      <c r="Q6867"/>
      <c r="R6867">
        <v>18</v>
      </c>
      <c r="S6867">
        <v>74</v>
      </c>
      <c r="T6867" t="s">
        <v>1259</v>
      </c>
    </row>
    <row r="6868" spans="2:20" hidden="1" x14ac:dyDescent="0.45">
      <c r="F6868" t="s">
        <v>1333</v>
      </c>
      <c r="G6868" t="s">
        <v>1334</v>
      </c>
      <c r="H6868" t="s">
        <v>1249</v>
      </c>
      <c r="I6868" t="s">
        <v>225</v>
      </c>
      <c r="J6868" t="s">
        <v>1250</v>
      </c>
      <c r="K6868" t="s">
        <v>1219</v>
      </c>
      <c r="M6868" t="s">
        <v>228</v>
      </c>
      <c r="N6868" t="s">
        <v>279</v>
      </c>
      <c r="O6868">
        <v>2</v>
      </c>
      <c r="P6868" t="s">
        <v>234</v>
      </c>
      <c r="Q6868"/>
      <c r="R6868">
        <v>0.5</v>
      </c>
      <c r="S6868">
        <v>16</v>
      </c>
      <c r="T6868" t="s">
        <v>1228</v>
      </c>
    </row>
    <row r="6869" spans="2:20" hidden="1" x14ac:dyDescent="0.45">
      <c r="F6869" t="s">
        <v>1333</v>
      </c>
      <c r="G6869" t="s">
        <v>1334</v>
      </c>
      <c r="H6869" t="s">
        <v>1249</v>
      </c>
      <c r="I6869" t="s">
        <v>225</v>
      </c>
      <c r="J6869" t="s">
        <v>1250</v>
      </c>
      <c r="K6869" t="s">
        <v>1219</v>
      </c>
      <c r="M6869" t="s">
        <v>228</v>
      </c>
      <c r="N6869" t="s">
        <v>279</v>
      </c>
      <c r="O6869">
        <v>2</v>
      </c>
      <c r="P6869" t="s">
        <v>234</v>
      </c>
      <c r="Q6869"/>
      <c r="R6869">
        <v>0.5</v>
      </c>
      <c r="S6869">
        <v>16</v>
      </c>
      <c r="T6869" t="s">
        <v>1228</v>
      </c>
    </row>
    <row r="6870" spans="2:20" hidden="1" x14ac:dyDescent="0.45">
      <c r="F6870" t="s">
        <v>1333</v>
      </c>
      <c r="G6870" t="s">
        <v>1334</v>
      </c>
      <c r="H6870" t="s">
        <v>434</v>
      </c>
      <c r="I6870" t="s">
        <v>225</v>
      </c>
      <c r="J6870" t="s">
        <v>1275</v>
      </c>
      <c r="K6870" t="s">
        <v>1276</v>
      </c>
      <c r="M6870" t="s">
        <v>228</v>
      </c>
      <c r="N6870" t="s">
        <v>242</v>
      </c>
      <c r="O6870">
        <v>20</v>
      </c>
      <c r="P6870" t="s">
        <v>234</v>
      </c>
      <c r="Q6870"/>
      <c r="R6870">
        <v>5</v>
      </c>
      <c r="S6870">
        <v>40</v>
      </c>
      <c r="T6870" t="s">
        <v>377</v>
      </c>
    </row>
    <row r="6871" spans="2:20" hidden="1" x14ac:dyDescent="0.45">
      <c r="F6871" t="s">
        <v>1333</v>
      </c>
      <c r="G6871" t="s">
        <v>1334</v>
      </c>
      <c r="H6871" t="s">
        <v>434</v>
      </c>
      <c r="I6871" t="s">
        <v>225</v>
      </c>
      <c r="J6871" t="s">
        <v>1275</v>
      </c>
      <c r="K6871" t="s">
        <v>1276</v>
      </c>
      <c r="M6871" t="s">
        <v>228</v>
      </c>
      <c r="N6871" t="s">
        <v>246</v>
      </c>
      <c r="O6871">
        <v>10</v>
      </c>
      <c r="P6871" t="s">
        <v>247</v>
      </c>
      <c r="Q6871"/>
      <c r="R6871">
        <v>2.5</v>
      </c>
      <c r="S6871">
        <v>20</v>
      </c>
      <c r="T6871" t="s">
        <v>377</v>
      </c>
    </row>
    <row r="6872" spans="2:20" hidden="1" x14ac:dyDescent="0.45">
      <c r="F6872" t="s">
        <v>1333</v>
      </c>
      <c r="G6872" t="s">
        <v>1334</v>
      </c>
      <c r="H6872" t="s">
        <v>434</v>
      </c>
      <c r="I6872" t="s">
        <v>225</v>
      </c>
      <c r="J6872" t="s">
        <v>1275</v>
      </c>
      <c r="K6872" t="s">
        <v>1276</v>
      </c>
      <c r="M6872" t="s">
        <v>228</v>
      </c>
      <c r="N6872" t="s">
        <v>279</v>
      </c>
      <c r="O6872">
        <v>300</v>
      </c>
      <c r="P6872" t="s">
        <v>234</v>
      </c>
      <c r="Q6872"/>
      <c r="R6872">
        <v>75</v>
      </c>
      <c r="S6872">
        <v>600</v>
      </c>
      <c r="T6872" t="s">
        <v>377</v>
      </c>
    </row>
    <row r="6873" spans="2:20" hidden="1" x14ac:dyDescent="0.45">
      <c r="B6873" s="29" t="s">
        <v>26</v>
      </c>
      <c r="F6873" t="s">
        <v>1333</v>
      </c>
      <c r="G6873" t="s">
        <v>1334</v>
      </c>
      <c r="H6873" t="s">
        <v>1249</v>
      </c>
      <c r="I6873" t="s">
        <v>225</v>
      </c>
      <c r="J6873" t="s">
        <v>1250</v>
      </c>
      <c r="K6873" t="s">
        <v>1219</v>
      </c>
      <c r="M6873" t="s">
        <v>228</v>
      </c>
      <c r="N6873" t="s">
        <v>26</v>
      </c>
      <c r="O6873">
        <v>91</v>
      </c>
      <c r="P6873" t="s">
        <v>237</v>
      </c>
      <c r="Q6873"/>
      <c r="R6873">
        <v>20</v>
      </c>
      <c r="S6873">
        <v>120</v>
      </c>
      <c r="T6873" t="s">
        <v>1229</v>
      </c>
    </row>
    <row r="6874" spans="2:20" hidden="1" x14ac:dyDescent="0.45">
      <c r="F6874" t="s">
        <v>1333</v>
      </c>
      <c r="G6874" t="s">
        <v>1334</v>
      </c>
      <c r="H6874" t="s">
        <v>1249</v>
      </c>
      <c r="I6874" t="s">
        <v>225</v>
      </c>
      <c r="J6874" t="s">
        <v>1250</v>
      </c>
      <c r="K6874" t="s">
        <v>1219</v>
      </c>
      <c r="M6874" t="s">
        <v>228</v>
      </c>
      <c r="N6874" t="s">
        <v>240</v>
      </c>
      <c r="O6874">
        <v>27</v>
      </c>
      <c r="P6874" t="s">
        <v>234</v>
      </c>
      <c r="Q6874"/>
      <c r="R6874">
        <v>0.5</v>
      </c>
      <c r="S6874">
        <v>118</v>
      </c>
      <c r="T6874" t="s">
        <v>1220</v>
      </c>
    </row>
    <row r="6875" spans="2:20" hidden="1" x14ac:dyDescent="0.45">
      <c r="F6875" t="s">
        <v>1333</v>
      </c>
      <c r="G6875" t="s">
        <v>1334</v>
      </c>
      <c r="H6875" t="s">
        <v>1249</v>
      </c>
      <c r="I6875" t="s">
        <v>225</v>
      </c>
      <c r="J6875" t="s">
        <v>1250</v>
      </c>
      <c r="K6875" t="s">
        <v>1219</v>
      </c>
      <c r="M6875" t="s">
        <v>228</v>
      </c>
      <c r="N6875" t="s">
        <v>303</v>
      </c>
      <c r="O6875">
        <v>0.5</v>
      </c>
      <c r="P6875" t="s">
        <v>234</v>
      </c>
      <c r="Q6875"/>
      <c r="R6875">
        <v>0.25</v>
      </c>
      <c r="S6875">
        <v>1.1000000000000001</v>
      </c>
      <c r="T6875" t="s">
        <v>350</v>
      </c>
    </row>
    <row r="6876" spans="2:20" hidden="1" x14ac:dyDescent="0.45">
      <c r="B6876" s="29" t="s">
        <v>29</v>
      </c>
      <c r="F6876" t="s">
        <v>1333</v>
      </c>
      <c r="G6876" t="s">
        <v>1334</v>
      </c>
      <c r="H6876" t="s">
        <v>1249</v>
      </c>
      <c r="I6876" t="s">
        <v>225</v>
      </c>
      <c r="J6876" t="s">
        <v>1250</v>
      </c>
      <c r="K6876" t="s">
        <v>1219</v>
      </c>
      <c r="M6876" t="s">
        <v>228</v>
      </c>
      <c r="N6876" t="s">
        <v>29</v>
      </c>
      <c r="O6876">
        <v>11</v>
      </c>
      <c r="P6876" t="s">
        <v>237</v>
      </c>
      <c r="Q6876"/>
      <c r="R6876">
        <v>8</v>
      </c>
      <c r="S6876">
        <v>40</v>
      </c>
      <c r="T6876" t="s">
        <v>1367</v>
      </c>
    </row>
    <row r="6877" spans="2:20" hidden="1" x14ac:dyDescent="0.45">
      <c r="F6877" t="s">
        <v>1333</v>
      </c>
      <c r="G6877" t="s">
        <v>1334</v>
      </c>
      <c r="H6877" t="s">
        <v>1249</v>
      </c>
      <c r="I6877" t="s">
        <v>225</v>
      </c>
      <c r="J6877" t="s">
        <v>1250</v>
      </c>
      <c r="K6877" t="s">
        <v>1219</v>
      </c>
      <c r="M6877" t="s">
        <v>228</v>
      </c>
      <c r="N6877" t="s">
        <v>236</v>
      </c>
      <c r="O6877">
        <v>105</v>
      </c>
      <c r="P6877" t="s">
        <v>237</v>
      </c>
      <c r="Q6877"/>
      <c r="R6877">
        <v>41.5</v>
      </c>
      <c r="S6877">
        <v>166</v>
      </c>
      <c r="T6877" t="s">
        <v>1277</v>
      </c>
    </row>
    <row r="6878" spans="2:20" hidden="1" x14ac:dyDescent="0.45">
      <c r="B6878" s="29" t="s">
        <v>26</v>
      </c>
      <c r="F6878" t="s">
        <v>1333</v>
      </c>
      <c r="G6878" t="s">
        <v>1334</v>
      </c>
      <c r="H6878" t="s">
        <v>1244</v>
      </c>
      <c r="I6878" t="s">
        <v>225</v>
      </c>
      <c r="J6878" t="s">
        <v>1245</v>
      </c>
      <c r="K6878" t="s">
        <v>18</v>
      </c>
      <c r="M6878" t="s">
        <v>228</v>
      </c>
      <c r="N6878" t="s">
        <v>26</v>
      </c>
      <c r="O6878">
        <v>135</v>
      </c>
      <c r="P6878" t="s">
        <v>237</v>
      </c>
      <c r="Q6878"/>
      <c r="R6878">
        <v>81</v>
      </c>
      <c r="S6878">
        <v>189</v>
      </c>
      <c r="T6878" t="s">
        <v>1241</v>
      </c>
    </row>
    <row r="6879" spans="2:20" hidden="1" x14ac:dyDescent="0.45">
      <c r="F6879" t="s">
        <v>1333</v>
      </c>
      <c r="G6879" t="s">
        <v>1334</v>
      </c>
      <c r="H6879" t="s">
        <v>439</v>
      </c>
      <c r="I6879" t="s">
        <v>225</v>
      </c>
      <c r="J6879" t="s">
        <v>226</v>
      </c>
      <c r="K6879" t="s">
        <v>227</v>
      </c>
      <c r="M6879" t="s">
        <v>228</v>
      </c>
      <c r="N6879" t="s">
        <v>303</v>
      </c>
      <c r="O6879">
        <v>2E-3</v>
      </c>
      <c r="P6879" t="s">
        <v>234</v>
      </c>
      <c r="Q6879"/>
      <c r="R6879">
        <v>5.0000000000000001E-4</v>
      </c>
      <c r="S6879">
        <v>2E-3</v>
      </c>
      <c r="T6879" t="s">
        <v>1263</v>
      </c>
    </row>
    <row r="6880" spans="2:20" hidden="1" x14ac:dyDescent="0.45">
      <c r="F6880" t="s">
        <v>1333</v>
      </c>
      <c r="G6880" t="s">
        <v>1334</v>
      </c>
      <c r="H6880" t="s">
        <v>439</v>
      </c>
      <c r="I6880" t="s">
        <v>225</v>
      </c>
      <c r="J6880" t="s">
        <v>226</v>
      </c>
      <c r="K6880" t="s">
        <v>227</v>
      </c>
      <c r="M6880" t="s">
        <v>228</v>
      </c>
      <c r="N6880" t="s">
        <v>279</v>
      </c>
      <c r="O6880">
        <v>5.0000000000000001E-3</v>
      </c>
      <c r="P6880" t="s">
        <v>234</v>
      </c>
      <c r="Q6880"/>
      <c r="R6880">
        <v>2.5000000000000001E-3</v>
      </c>
      <c r="S6880">
        <v>0.01</v>
      </c>
      <c r="T6880" t="s">
        <v>1263</v>
      </c>
    </row>
    <row r="6881" spans="2:20" hidden="1" x14ac:dyDescent="0.45">
      <c r="B6881" s="29" t="s">
        <v>26</v>
      </c>
      <c r="F6881" t="s">
        <v>1333</v>
      </c>
      <c r="G6881" t="s">
        <v>1334</v>
      </c>
      <c r="H6881" t="s">
        <v>1244</v>
      </c>
      <c r="I6881" t="s">
        <v>225</v>
      </c>
      <c r="J6881" t="s">
        <v>1245</v>
      </c>
      <c r="K6881" t="s">
        <v>18</v>
      </c>
      <c r="M6881" t="s">
        <v>228</v>
      </c>
      <c r="N6881" t="s">
        <v>26</v>
      </c>
      <c r="O6881">
        <v>135</v>
      </c>
      <c r="P6881" t="s">
        <v>237</v>
      </c>
      <c r="Q6881"/>
      <c r="R6881">
        <v>81</v>
      </c>
      <c r="S6881">
        <v>189</v>
      </c>
      <c r="T6881" t="s">
        <v>1241</v>
      </c>
    </row>
    <row r="6882" spans="2:20" hidden="1" x14ac:dyDescent="0.45">
      <c r="B6882" s="29" t="s">
        <v>26</v>
      </c>
      <c r="F6882" t="s">
        <v>1333</v>
      </c>
      <c r="G6882" t="s">
        <v>1334</v>
      </c>
      <c r="H6882" t="s">
        <v>1244</v>
      </c>
      <c r="I6882" t="s">
        <v>225</v>
      </c>
      <c r="J6882" t="s">
        <v>1245</v>
      </c>
      <c r="K6882" t="s">
        <v>18</v>
      </c>
      <c r="M6882" t="s">
        <v>228</v>
      </c>
      <c r="N6882" t="s">
        <v>26</v>
      </c>
      <c r="O6882">
        <v>135</v>
      </c>
      <c r="P6882" t="s">
        <v>237</v>
      </c>
      <c r="Q6882"/>
      <c r="R6882">
        <v>81</v>
      </c>
      <c r="S6882">
        <v>189</v>
      </c>
      <c r="T6882" t="s">
        <v>1241</v>
      </c>
    </row>
    <row r="6883" spans="2:20" hidden="1" x14ac:dyDescent="0.45">
      <c r="B6883" s="29" t="s">
        <v>24</v>
      </c>
      <c r="F6883" t="s">
        <v>1333</v>
      </c>
      <c r="G6883" t="s">
        <v>1334</v>
      </c>
      <c r="H6883" t="s">
        <v>1244</v>
      </c>
      <c r="I6883" t="s">
        <v>225</v>
      </c>
      <c r="J6883" t="s">
        <v>1245</v>
      </c>
      <c r="K6883" t="s">
        <v>18</v>
      </c>
      <c r="M6883" t="s">
        <v>228</v>
      </c>
      <c r="N6883" t="s">
        <v>261</v>
      </c>
      <c r="O6883">
        <v>89</v>
      </c>
      <c r="P6883" t="s">
        <v>237</v>
      </c>
      <c r="Q6883"/>
      <c r="R6883">
        <v>53</v>
      </c>
      <c r="S6883">
        <v>125</v>
      </c>
      <c r="T6883" t="s">
        <v>1241</v>
      </c>
    </row>
    <row r="6884" spans="2:20" hidden="1" x14ac:dyDescent="0.45">
      <c r="F6884" t="s">
        <v>1333</v>
      </c>
      <c r="G6884" t="s">
        <v>1334</v>
      </c>
      <c r="H6884" t="s">
        <v>439</v>
      </c>
      <c r="I6884" t="s">
        <v>225</v>
      </c>
      <c r="J6884" t="s">
        <v>226</v>
      </c>
      <c r="K6884" t="s">
        <v>227</v>
      </c>
      <c r="M6884" t="s">
        <v>228</v>
      </c>
      <c r="N6884" t="s">
        <v>262</v>
      </c>
      <c r="O6884">
        <v>0.12</v>
      </c>
      <c r="P6884" t="s">
        <v>234</v>
      </c>
      <c r="Q6884"/>
      <c r="R6884">
        <v>0.03</v>
      </c>
      <c r="S6884">
        <v>0.12</v>
      </c>
      <c r="T6884" t="s">
        <v>1263</v>
      </c>
    </row>
    <row r="6885" spans="2:20" hidden="1" x14ac:dyDescent="0.45">
      <c r="F6885" t="s">
        <v>1333</v>
      </c>
      <c r="G6885" t="s">
        <v>1334</v>
      </c>
      <c r="H6885" t="s">
        <v>439</v>
      </c>
      <c r="I6885" t="s">
        <v>225</v>
      </c>
      <c r="J6885" t="s">
        <v>226</v>
      </c>
      <c r="K6885" t="s">
        <v>227</v>
      </c>
      <c r="M6885" t="s">
        <v>228</v>
      </c>
      <c r="N6885" t="s">
        <v>279</v>
      </c>
      <c r="O6885">
        <v>5.0000000000000001E-3</v>
      </c>
      <c r="P6885" t="s">
        <v>234</v>
      </c>
      <c r="Q6885"/>
      <c r="R6885">
        <v>2.5000000000000001E-3</v>
      </c>
      <c r="S6885">
        <v>0.01</v>
      </c>
      <c r="T6885" t="s">
        <v>1263</v>
      </c>
    </row>
    <row r="6886" spans="2:20" hidden="1" x14ac:dyDescent="0.45">
      <c r="F6886" t="s">
        <v>1333</v>
      </c>
      <c r="G6886" t="s">
        <v>1334</v>
      </c>
      <c r="H6886" t="s">
        <v>1244</v>
      </c>
      <c r="I6886" t="s">
        <v>225</v>
      </c>
      <c r="J6886" t="s">
        <v>1245</v>
      </c>
      <c r="K6886" t="s">
        <v>18</v>
      </c>
      <c r="M6886" t="s">
        <v>228</v>
      </c>
      <c r="N6886" t="s">
        <v>233</v>
      </c>
      <c r="O6886">
        <v>0.05</v>
      </c>
      <c r="P6886" t="s">
        <v>234</v>
      </c>
      <c r="Q6886"/>
      <c r="R6886">
        <v>1.2500000000000001E-2</v>
      </c>
      <c r="S6886">
        <v>0.05</v>
      </c>
      <c r="T6886" t="s">
        <v>1241</v>
      </c>
    </row>
    <row r="6887" spans="2:20" hidden="1" x14ac:dyDescent="0.45">
      <c r="F6887" t="s">
        <v>1333</v>
      </c>
      <c r="G6887" t="s">
        <v>1334</v>
      </c>
      <c r="H6887" t="s">
        <v>1244</v>
      </c>
      <c r="I6887" t="s">
        <v>225</v>
      </c>
      <c r="J6887" t="s">
        <v>1245</v>
      </c>
      <c r="K6887" t="s">
        <v>18</v>
      </c>
      <c r="M6887" t="s">
        <v>228</v>
      </c>
      <c r="N6887" t="s">
        <v>265</v>
      </c>
      <c r="O6887">
        <v>0.01</v>
      </c>
      <c r="P6887" t="s">
        <v>234</v>
      </c>
      <c r="Q6887"/>
      <c r="R6887">
        <v>5.0000000000000001E-3</v>
      </c>
      <c r="S6887">
        <v>0.02</v>
      </c>
      <c r="T6887" t="s">
        <v>1241</v>
      </c>
    </row>
    <row r="6888" spans="2:20" hidden="1" x14ac:dyDescent="0.45">
      <c r="F6888" t="s">
        <v>1333</v>
      </c>
      <c r="G6888" t="s">
        <v>1334</v>
      </c>
      <c r="H6888" t="s">
        <v>1244</v>
      </c>
      <c r="I6888" t="s">
        <v>225</v>
      </c>
      <c r="J6888" t="s">
        <v>1245</v>
      </c>
      <c r="K6888" t="s">
        <v>18</v>
      </c>
      <c r="M6888" t="s">
        <v>228</v>
      </c>
      <c r="N6888" t="s">
        <v>253</v>
      </c>
      <c r="O6888">
        <v>3.0000000000000001E-3</v>
      </c>
      <c r="P6888" t="s">
        <v>234</v>
      </c>
      <c r="Q6888"/>
      <c r="R6888">
        <v>7.5000000000000002E-4</v>
      </c>
      <c r="S6888">
        <v>3.0000000000000001E-3</v>
      </c>
      <c r="T6888" t="s">
        <v>1241</v>
      </c>
    </row>
    <row r="6889" spans="2:20" hidden="1" x14ac:dyDescent="0.45">
      <c r="B6889" s="29" t="s">
        <v>27</v>
      </c>
      <c r="F6889" t="s">
        <v>1333</v>
      </c>
      <c r="G6889" t="s">
        <v>1334</v>
      </c>
      <c r="H6889" t="s">
        <v>1244</v>
      </c>
      <c r="I6889" t="s">
        <v>225</v>
      </c>
      <c r="J6889" t="s">
        <v>1245</v>
      </c>
      <c r="K6889" t="s">
        <v>18</v>
      </c>
      <c r="M6889" t="s">
        <v>228</v>
      </c>
      <c r="N6889" t="s">
        <v>27</v>
      </c>
      <c r="O6889">
        <v>2</v>
      </c>
      <c r="P6889" t="s">
        <v>237</v>
      </c>
      <c r="Q6889"/>
      <c r="R6889">
        <v>1</v>
      </c>
      <c r="S6889">
        <v>3</v>
      </c>
      <c r="T6889" t="s">
        <v>1246</v>
      </c>
    </row>
    <row r="6890" spans="2:20" hidden="1" x14ac:dyDescent="0.45">
      <c r="B6890" s="29" t="s">
        <v>43</v>
      </c>
      <c r="F6890" t="s">
        <v>1333</v>
      </c>
      <c r="G6890" t="s">
        <v>1334</v>
      </c>
      <c r="H6890" t="s">
        <v>1244</v>
      </c>
      <c r="I6890" t="s">
        <v>225</v>
      </c>
      <c r="J6890" t="s">
        <v>1245</v>
      </c>
      <c r="K6890" t="s">
        <v>18</v>
      </c>
      <c r="M6890" t="s">
        <v>228</v>
      </c>
      <c r="N6890" t="s">
        <v>28</v>
      </c>
      <c r="O6890">
        <v>2</v>
      </c>
      <c r="P6890" t="s">
        <v>237</v>
      </c>
      <c r="Q6890"/>
      <c r="R6890">
        <v>1</v>
      </c>
      <c r="S6890">
        <v>3</v>
      </c>
      <c r="T6890" t="s">
        <v>1260</v>
      </c>
    </row>
    <row r="6891" spans="2:20" hidden="1" x14ac:dyDescent="0.45">
      <c r="F6891" t="s">
        <v>1333</v>
      </c>
      <c r="G6891" t="s">
        <v>1334</v>
      </c>
      <c r="H6891" t="s">
        <v>1267</v>
      </c>
      <c r="I6891" t="s">
        <v>225</v>
      </c>
      <c r="J6891" t="s">
        <v>226</v>
      </c>
      <c r="K6891" t="s">
        <v>18</v>
      </c>
      <c r="M6891" t="s">
        <v>228</v>
      </c>
      <c r="N6891" t="s">
        <v>279</v>
      </c>
      <c r="O6891">
        <v>5.1000000000000004E-4</v>
      </c>
      <c r="P6891" t="s">
        <v>234</v>
      </c>
      <c r="Q6891"/>
      <c r="R6891">
        <v>2.5999999999999998E-4</v>
      </c>
      <c r="S6891">
        <v>1E-3</v>
      </c>
      <c r="T6891" t="s">
        <v>1257</v>
      </c>
    </row>
    <row r="6892" spans="2:20" hidden="1" x14ac:dyDescent="0.45">
      <c r="F6892" t="s">
        <v>1333</v>
      </c>
      <c r="G6892" t="s">
        <v>1334</v>
      </c>
      <c r="H6892" t="s">
        <v>1267</v>
      </c>
      <c r="I6892" t="s">
        <v>225</v>
      </c>
      <c r="J6892" t="s">
        <v>226</v>
      </c>
      <c r="K6892" t="s">
        <v>18</v>
      </c>
      <c r="M6892" t="s">
        <v>228</v>
      </c>
      <c r="N6892" t="s">
        <v>279</v>
      </c>
      <c r="O6892">
        <v>5.1000000000000004E-4</v>
      </c>
      <c r="P6892" t="s">
        <v>234</v>
      </c>
      <c r="Q6892"/>
      <c r="R6892">
        <v>2.5999999999999998E-4</v>
      </c>
      <c r="S6892">
        <v>1E-3</v>
      </c>
      <c r="T6892" t="s">
        <v>1257</v>
      </c>
    </row>
    <row r="6893" spans="2:20" hidden="1" x14ac:dyDescent="0.45">
      <c r="F6893" t="s">
        <v>1333</v>
      </c>
      <c r="G6893" t="s">
        <v>1334</v>
      </c>
      <c r="H6893" t="s">
        <v>1267</v>
      </c>
      <c r="I6893" t="s">
        <v>225</v>
      </c>
      <c r="J6893" t="s">
        <v>226</v>
      </c>
      <c r="K6893" t="s">
        <v>18</v>
      </c>
      <c r="M6893" t="s">
        <v>228</v>
      </c>
      <c r="N6893" t="s">
        <v>303</v>
      </c>
      <c r="O6893">
        <v>1.0999999999999999E-2</v>
      </c>
      <c r="P6893" t="s">
        <v>234</v>
      </c>
      <c r="Q6893"/>
      <c r="R6893">
        <v>3.7000000000000002E-3</v>
      </c>
      <c r="S6893">
        <v>3.4000000000000002E-2</v>
      </c>
      <c r="T6893" t="s">
        <v>1254</v>
      </c>
    </row>
    <row r="6894" spans="2:20" hidden="1" x14ac:dyDescent="0.45">
      <c r="F6894" t="s">
        <v>1333</v>
      </c>
      <c r="G6894" t="s">
        <v>1334</v>
      </c>
      <c r="H6894" t="s">
        <v>1267</v>
      </c>
      <c r="I6894" t="s">
        <v>225</v>
      </c>
      <c r="J6894" t="s">
        <v>226</v>
      </c>
      <c r="K6894" t="s">
        <v>18</v>
      </c>
      <c r="M6894" t="s">
        <v>228</v>
      </c>
      <c r="N6894" t="s">
        <v>267</v>
      </c>
      <c r="O6894">
        <v>1.5E-3</v>
      </c>
      <c r="P6894" t="s">
        <v>234</v>
      </c>
      <c r="Q6894"/>
      <c r="R6894">
        <v>7.5000000000000002E-4</v>
      </c>
      <c r="S6894">
        <v>3.0000000000000001E-3</v>
      </c>
      <c r="T6894" t="s">
        <v>1257</v>
      </c>
    </row>
    <row r="6895" spans="2:20" hidden="1" x14ac:dyDescent="0.45">
      <c r="F6895" t="s">
        <v>1333</v>
      </c>
      <c r="G6895" t="s">
        <v>1334</v>
      </c>
      <c r="H6895" t="s">
        <v>1267</v>
      </c>
      <c r="I6895" t="s">
        <v>225</v>
      </c>
      <c r="J6895" t="s">
        <v>226</v>
      </c>
      <c r="K6895" t="s">
        <v>18</v>
      </c>
      <c r="M6895" t="s">
        <v>228</v>
      </c>
      <c r="N6895" t="s">
        <v>264</v>
      </c>
      <c r="O6895">
        <v>0.56000000000000005</v>
      </c>
      <c r="P6895" t="s">
        <v>257</v>
      </c>
      <c r="Q6895"/>
      <c r="R6895">
        <v>0.19</v>
      </c>
      <c r="S6895">
        <v>0.56000000000000005</v>
      </c>
      <c r="T6895" t="s">
        <v>1254</v>
      </c>
    </row>
    <row r="6896" spans="2:20" hidden="1" x14ac:dyDescent="0.45">
      <c r="F6896" t="s">
        <v>1333</v>
      </c>
      <c r="G6896" t="s">
        <v>1334</v>
      </c>
      <c r="H6896" t="s">
        <v>1267</v>
      </c>
      <c r="I6896" t="s">
        <v>225</v>
      </c>
      <c r="J6896" t="s">
        <v>226</v>
      </c>
      <c r="K6896" t="s">
        <v>18</v>
      </c>
      <c r="M6896" t="s">
        <v>228</v>
      </c>
      <c r="N6896" t="s">
        <v>267</v>
      </c>
      <c r="O6896">
        <v>1.5E-3</v>
      </c>
      <c r="P6896" t="s">
        <v>234</v>
      </c>
      <c r="Q6896"/>
      <c r="R6896">
        <v>7.5000000000000002E-4</v>
      </c>
      <c r="S6896">
        <v>3.0000000000000001E-3</v>
      </c>
      <c r="T6896" t="s">
        <v>1257</v>
      </c>
    </row>
    <row r="6897" spans="2:20" hidden="1" x14ac:dyDescent="0.45">
      <c r="F6897" t="s">
        <v>1333</v>
      </c>
      <c r="G6897" t="s">
        <v>1334</v>
      </c>
      <c r="H6897" t="s">
        <v>1267</v>
      </c>
      <c r="I6897" t="s">
        <v>225</v>
      </c>
      <c r="J6897" t="s">
        <v>226</v>
      </c>
      <c r="K6897" t="s">
        <v>18</v>
      </c>
      <c r="M6897" t="s">
        <v>228</v>
      </c>
      <c r="N6897" t="s">
        <v>253</v>
      </c>
      <c r="O6897">
        <v>2.5000000000000001E-4</v>
      </c>
      <c r="P6897" t="s">
        <v>234</v>
      </c>
      <c r="Q6897"/>
      <c r="R6897">
        <v>1.2999999999999999E-4</v>
      </c>
      <c r="S6897">
        <v>5.0000000000000001E-4</v>
      </c>
      <c r="T6897" t="s">
        <v>1257</v>
      </c>
    </row>
    <row r="6898" spans="2:20" hidden="1" x14ac:dyDescent="0.45">
      <c r="F6898" t="s">
        <v>1333</v>
      </c>
      <c r="G6898" t="s">
        <v>1334</v>
      </c>
      <c r="H6898" t="s">
        <v>1267</v>
      </c>
      <c r="I6898" t="s">
        <v>225</v>
      </c>
      <c r="J6898" t="s">
        <v>226</v>
      </c>
      <c r="K6898" t="s">
        <v>18</v>
      </c>
      <c r="M6898" t="s">
        <v>228</v>
      </c>
      <c r="N6898" t="s">
        <v>265</v>
      </c>
      <c r="O6898" s="27">
        <v>7.6000000000000004E-5</v>
      </c>
      <c r="P6898" t="s">
        <v>234</v>
      </c>
      <c r="Q6898"/>
      <c r="R6898" s="27">
        <v>3.8000000000000002E-5</v>
      </c>
      <c r="S6898">
        <v>1.4999999999999999E-4</v>
      </c>
      <c r="T6898" t="s">
        <v>1257</v>
      </c>
    </row>
    <row r="6899" spans="2:20" hidden="1" x14ac:dyDescent="0.45">
      <c r="F6899" t="s">
        <v>1333</v>
      </c>
      <c r="G6899" t="s">
        <v>1334</v>
      </c>
      <c r="H6899" t="s">
        <v>1267</v>
      </c>
      <c r="I6899" t="s">
        <v>225</v>
      </c>
      <c r="J6899" t="s">
        <v>226</v>
      </c>
      <c r="K6899" t="s">
        <v>18</v>
      </c>
      <c r="M6899" t="s">
        <v>228</v>
      </c>
      <c r="N6899" t="s">
        <v>262</v>
      </c>
      <c r="O6899">
        <v>0.1</v>
      </c>
      <c r="P6899" t="s">
        <v>234</v>
      </c>
      <c r="Q6899"/>
      <c r="R6899">
        <v>1.2999999999999999E-3</v>
      </c>
      <c r="S6899">
        <v>0.68</v>
      </c>
      <c r="T6899" t="s">
        <v>1241</v>
      </c>
    </row>
    <row r="6900" spans="2:20" hidden="1" x14ac:dyDescent="0.45">
      <c r="F6900" t="s">
        <v>1333</v>
      </c>
      <c r="G6900" t="s">
        <v>1334</v>
      </c>
      <c r="H6900" t="s">
        <v>1267</v>
      </c>
      <c r="I6900" t="s">
        <v>225</v>
      </c>
      <c r="J6900" t="s">
        <v>226</v>
      </c>
      <c r="K6900" t="s">
        <v>18</v>
      </c>
      <c r="M6900" t="s">
        <v>228</v>
      </c>
      <c r="N6900" t="s">
        <v>233</v>
      </c>
      <c r="O6900">
        <v>0.12</v>
      </c>
      <c r="P6900" t="s">
        <v>234</v>
      </c>
      <c r="Q6900"/>
      <c r="R6900">
        <v>0.06</v>
      </c>
      <c r="S6900">
        <v>0.24</v>
      </c>
      <c r="T6900" t="s">
        <v>1257</v>
      </c>
    </row>
    <row r="6901" spans="2:20" hidden="1" x14ac:dyDescent="0.45">
      <c r="F6901" t="s">
        <v>1333</v>
      </c>
      <c r="G6901" t="s">
        <v>1334</v>
      </c>
      <c r="H6901" t="s">
        <v>1267</v>
      </c>
      <c r="I6901" t="s">
        <v>225</v>
      </c>
      <c r="J6901" t="s">
        <v>226</v>
      </c>
      <c r="K6901" t="s">
        <v>18</v>
      </c>
      <c r="M6901" t="s">
        <v>228</v>
      </c>
      <c r="N6901" t="s">
        <v>358</v>
      </c>
      <c r="O6901">
        <v>0.84</v>
      </c>
      <c r="P6901" t="s">
        <v>257</v>
      </c>
      <c r="Q6901"/>
      <c r="R6901">
        <v>0.28000000000000003</v>
      </c>
      <c r="S6901">
        <v>0.84</v>
      </c>
      <c r="T6901" t="s">
        <v>1254</v>
      </c>
    </row>
    <row r="6902" spans="2:20" hidden="1" x14ac:dyDescent="0.45">
      <c r="B6902" s="29" t="s">
        <v>29</v>
      </c>
      <c r="F6902" t="s">
        <v>1333</v>
      </c>
      <c r="G6902" t="s">
        <v>1334</v>
      </c>
      <c r="H6902" t="s">
        <v>439</v>
      </c>
      <c r="I6902" t="s">
        <v>225</v>
      </c>
      <c r="J6902" t="s">
        <v>226</v>
      </c>
      <c r="K6902" t="s">
        <v>227</v>
      </c>
      <c r="M6902" t="s">
        <v>228</v>
      </c>
      <c r="N6902" t="s">
        <v>29</v>
      </c>
      <c r="O6902">
        <v>46</v>
      </c>
      <c r="P6902" t="s">
        <v>237</v>
      </c>
      <c r="Q6902"/>
      <c r="R6902">
        <v>28</v>
      </c>
      <c r="S6902">
        <v>65</v>
      </c>
      <c r="T6902" t="s">
        <v>1260</v>
      </c>
    </row>
    <row r="6903" spans="2:20" hidden="1" x14ac:dyDescent="0.45">
      <c r="F6903" t="s">
        <v>1333</v>
      </c>
      <c r="G6903" t="s">
        <v>1334</v>
      </c>
      <c r="H6903" t="s">
        <v>439</v>
      </c>
      <c r="I6903" t="s">
        <v>225</v>
      </c>
      <c r="J6903" t="s">
        <v>226</v>
      </c>
      <c r="K6903" t="s">
        <v>227</v>
      </c>
      <c r="M6903" t="s">
        <v>228</v>
      </c>
      <c r="N6903" t="s">
        <v>236</v>
      </c>
      <c r="O6903">
        <v>9.5</v>
      </c>
      <c r="P6903" t="s">
        <v>237</v>
      </c>
      <c r="Q6903"/>
      <c r="R6903">
        <v>6</v>
      </c>
      <c r="S6903">
        <v>13</v>
      </c>
      <c r="T6903" t="s">
        <v>1241</v>
      </c>
    </row>
    <row r="6904" spans="2:20" hidden="1" x14ac:dyDescent="0.45">
      <c r="F6904" t="s">
        <v>1333</v>
      </c>
      <c r="G6904" t="s">
        <v>1334</v>
      </c>
      <c r="H6904" t="s">
        <v>1267</v>
      </c>
      <c r="I6904" t="s">
        <v>225</v>
      </c>
      <c r="J6904" t="s">
        <v>226</v>
      </c>
      <c r="K6904" t="s">
        <v>18</v>
      </c>
      <c r="M6904" t="s">
        <v>228</v>
      </c>
      <c r="N6904" t="s">
        <v>358</v>
      </c>
      <c r="O6904">
        <v>0.84</v>
      </c>
      <c r="P6904" t="s">
        <v>257</v>
      </c>
      <c r="Q6904"/>
      <c r="R6904">
        <v>0.28000000000000003</v>
      </c>
      <c r="S6904">
        <v>0.84</v>
      </c>
      <c r="T6904" t="s">
        <v>1254</v>
      </c>
    </row>
    <row r="6905" spans="2:20" hidden="1" x14ac:dyDescent="0.45">
      <c r="B6905" s="29" t="s">
        <v>43</v>
      </c>
      <c r="F6905" t="s">
        <v>1333</v>
      </c>
      <c r="G6905" t="s">
        <v>1334</v>
      </c>
      <c r="H6905" t="s">
        <v>439</v>
      </c>
      <c r="I6905" t="s">
        <v>225</v>
      </c>
      <c r="J6905" t="s">
        <v>226</v>
      </c>
      <c r="K6905" t="s">
        <v>227</v>
      </c>
      <c r="M6905" t="s">
        <v>228</v>
      </c>
      <c r="N6905" t="s">
        <v>28</v>
      </c>
      <c r="O6905">
        <v>9.5</v>
      </c>
      <c r="P6905" t="s">
        <v>237</v>
      </c>
      <c r="Q6905"/>
      <c r="R6905">
        <v>6</v>
      </c>
      <c r="S6905">
        <v>13</v>
      </c>
      <c r="T6905" t="s">
        <v>1328</v>
      </c>
    </row>
    <row r="6906" spans="2:20" hidden="1" x14ac:dyDescent="0.45">
      <c r="B6906" s="29" t="s">
        <v>43</v>
      </c>
      <c r="F6906" t="s">
        <v>1333</v>
      </c>
      <c r="G6906" t="s">
        <v>1334</v>
      </c>
      <c r="H6906" t="s">
        <v>439</v>
      </c>
      <c r="I6906" t="s">
        <v>225</v>
      </c>
      <c r="J6906" t="s">
        <v>226</v>
      </c>
      <c r="K6906" t="s">
        <v>227</v>
      </c>
      <c r="M6906" t="s">
        <v>228</v>
      </c>
      <c r="N6906" t="s">
        <v>28</v>
      </c>
      <c r="O6906">
        <v>9.5</v>
      </c>
      <c r="P6906" t="s">
        <v>237</v>
      </c>
      <c r="Q6906"/>
      <c r="R6906">
        <v>6</v>
      </c>
      <c r="S6906">
        <v>13</v>
      </c>
      <c r="T6906" t="s">
        <v>1328</v>
      </c>
    </row>
    <row r="6907" spans="2:20" hidden="1" x14ac:dyDescent="0.45">
      <c r="F6907" t="s">
        <v>1333</v>
      </c>
      <c r="G6907" t="s">
        <v>1334</v>
      </c>
      <c r="H6907" t="s">
        <v>439</v>
      </c>
      <c r="I6907" t="s">
        <v>225</v>
      </c>
      <c r="J6907" t="s">
        <v>226</v>
      </c>
      <c r="K6907" t="s">
        <v>227</v>
      </c>
      <c r="M6907" t="s">
        <v>228</v>
      </c>
      <c r="N6907" t="s">
        <v>240</v>
      </c>
      <c r="O6907">
        <v>1.2E-2</v>
      </c>
      <c r="P6907" t="s">
        <v>234</v>
      </c>
      <c r="Q6907"/>
      <c r="R6907">
        <v>6.0000000000000001E-3</v>
      </c>
      <c r="S6907">
        <v>2.4E-2</v>
      </c>
      <c r="T6907" t="s">
        <v>1263</v>
      </c>
    </row>
    <row r="6908" spans="2:20" hidden="1" x14ac:dyDescent="0.45">
      <c r="B6908" s="29" t="s">
        <v>27</v>
      </c>
      <c r="F6908" t="s">
        <v>1333</v>
      </c>
      <c r="G6908" t="s">
        <v>1334</v>
      </c>
      <c r="H6908" t="s">
        <v>439</v>
      </c>
      <c r="I6908" t="s">
        <v>225</v>
      </c>
      <c r="J6908" t="s">
        <v>226</v>
      </c>
      <c r="K6908" t="s">
        <v>227</v>
      </c>
      <c r="M6908" t="s">
        <v>228</v>
      </c>
      <c r="N6908" t="s">
        <v>27</v>
      </c>
      <c r="O6908">
        <v>9.5</v>
      </c>
      <c r="P6908" t="s">
        <v>237</v>
      </c>
      <c r="Q6908"/>
      <c r="R6908">
        <v>6</v>
      </c>
      <c r="S6908">
        <v>13</v>
      </c>
      <c r="T6908" t="s">
        <v>1328</v>
      </c>
    </row>
    <row r="6909" spans="2:20" hidden="1" x14ac:dyDescent="0.45">
      <c r="F6909" t="s">
        <v>1333</v>
      </c>
      <c r="G6909" t="s">
        <v>1334</v>
      </c>
      <c r="H6909" t="s">
        <v>1267</v>
      </c>
      <c r="I6909" t="s">
        <v>225</v>
      </c>
      <c r="J6909" t="s">
        <v>226</v>
      </c>
      <c r="K6909" t="s">
        <v>18</v>
      </c>
      <c r="M6909" t="s">
        <v>228</v>
      </c>
      <c r="N6909" t="s">
        <v>272</v>
      </c>
      <c r="O6909">
        <v>0.84</v>
      </c>
      <c r="P6909" t="s">
        <v>257</v>
      </c>
      <c r="Q6909"/>
      <c r="R6909">
        <v>0.28000000000000003</v>
      </c>
      <c r="S6909">
        <v>0.84</v>
      </c>
      <c r="T6909" t="s">
        <v>1254</v>
      </c>
    </row>
    <row r="6910" spans="2:20" hidden="1" x14ac:dyDescent="0.45">
      <c r="B6910" s="29" t="s">
        <v>26</v>
      </c>
      <c r="F6910" t="s">
        <v>1333</v>
      </c>
      <c r="G6910" t="s">
        <v>1334</v>
      </c>
      <c r="H6910" t="s">
        <v>439</v>
      </c>
      <c r="I6910" t="s">
        <v>225</v>
      </c>
      <c r="J6910" t="s">
        <v>226</v>
      </c>
      <c r="K6910" t="s">
        <v>227</v>
      </c>
      <c r="M6910" t="s">
        <v>228</v>
      </c>
      <c r="N6910" t="s">
        <v>26</v>
      </c>
      <c r="O6910">
        <v>83</v>
      </c>
      <c r="P6910" t="s">
        <v>237</v>
      </c>
      <c r="Q6910"/>
      <c r="R6910">
        <v>50</v>
      </c>
      <c r="S6910">
        <v>116</v>
      </c>
      <c r="T6910" t="s">
        <v>1241</v>
      </c>
    </row>
    <row r="6911" spans="2:20" hidden="1" x14ac:dyDescent="0.45">
      <c r="F6911" t="s">
        <v>1333</v>
      </c>
      <c r="G6911" t="s">
        <v>1334</v>
      </c>
      <c r="H6911" t="s">
        <v>1239</v>
      </c>
      <c r="I6911" t="s">
        <v>225</v>
      </c>
      <c r="J6911" t="s">
        <v>1240</v>
      </c>
      <c r="K6911" t="s">
        <v>227</v>
      </c>
      <c r="M6911" t="s">
        <v>228</v>
      </c>
      <c r="N6911" t="s">
        <v>358</v>
      </c>
      <c r="O6911">
        <v>1.7</v>
      </c>
      <c r="P6911" t="s">
        <v>257</v>
      </c>
      <c r="Q6911"/>
      <c r="R6911">
        <v>0.17</v>
      </c>
      <c r="S6911">
        <v>1.7</v>
      </c>
      <c r="T6911" t="s">
        <v>1241</v>
      </c>
    </row>
    <row r="6912" spans="2:20" hidden="1" x14ac:dyDescent="0.45">
      <c r="F6912" t="s">
        <v>1333</v>
      </c>
      <c r="G6912" t="s">
        <v>1334</v>
      </c>
      <c r="H6912" t="s">
        <v>1239</v>
      </c>
      <c r="I6912" t="s">
        <v>225</v>
      </c>
      <c r="J6912" t="s">
        <v>1240</v>
      </c>
      <c r="K6912" t="s">
        <v>227</v>
      </c>
      <c r="M6912" t="s">
        <v>228</v>
      </c>
      <c r="N6912" t="s">
        <v>259</v>
      </c>
      <c r="O6912">
        <v>0.22</v>
      </c>
      <c r="P6912" t="s">
        <v>257</v>
      </c>
      <c r="Q6912"/>
      <c r="R6912">
        <v>2.1999999999999999E-2</v>
      </c>
      <c r="S6912">
        <v>0.22</v>
      </c>
      <c r="T6912" t="s">
        <v>1241</v>
      </c>
    </row>
    <row r="6913" spans="2:20" hidden="1" x14ac:dyDescent="0.45">
      <c r="F6913" t="s">
        <v>1333</v>
      </c>
      <c r="G6913" t="s">
        <v>1334</v>
      </c>
      <c r="H6913" t="s">
        <v>1239</v>
      </c>
      <c r="I6913" t="s">
        <v>225</v>
      </c>
      <c r="J6913" t="s">
        <v>1240</v>
      </c>
      <c r="K6913" t="s">
        <v>227</v>
      </c>
      <c r="M6913" t="s">
        <v>228</v>
      </c>
      <c r="N6913" t="s">
        <v>259</v>
      </c>
      <c r="O6913">
        <v>0.22</v>
      </c>
      <c r="P6913" t="s">
        <v>257</v>
      </c>
      <c r="Q6913"/>
      <c r="R6913">
        <v>2.1999999999999999E-2</v>
      </c>
      <c r="S6913">
        <v>0.22</v>
      </c>
      <c r="T6913" t="s">
        <v>1241</v>
      </c>
    </row>
    <row r="6914" spans="2:20" hidden="1" x14ac:dyDescent="0.45">
      <c r="F6914" t="s">
        <v>1333</v>
      </c>
      <c r="G6914" t="s">
        <v>1334</v>
      </c>
      <c r="H6914" t="s">
        <v>284</v>
      </c>
      <c r="I6914" t="s">
        <v>275</v>
      </c>
      <c r="J6914" t="s">
        <v>228</v>
      </c>
      <c r="K6914" t="s">
        <v>1242</v>
      </c>
      <c r="M6914" t="s">
        <v>228</v>
      </c>
      <c r="N6914" t="s">
        <v>242</v>
      </c>
      <c r="O6914">
        <v>13.5</v>
      </c>
      <c r="P6914" t="s">
        <v>234</v>
      </c>
      <c r="Q6914"/>
      <c r="R6914">
        <v>0.5</v>
      </c>
      <c r="S6914">
        <v>20</v>
      </c>
      <c r="T6914" t="s">
        <v>377</v>
      </c>
    </row>
    <row r="6915" spans="2:20" hidden="1" x14ac:dyDescent="0.45">
      <c r="F6915" t="s">
        <v>1333</v>
      </c>
      <c r="G6915" t="s">
        <v>1334</v>
      </c>
      <c r="H6915" t="s">
        <v>284</v>
      </c>
      <c r="I6915" t="s">
        <v>275</v>
      </c>
      <c r="J6915" t="s">
        <v>228</v>
      </c>
      <c r="K6915" t="s">
        <v>1242</v>
      </c>
      <c r="M6915" t="s">
        <v>228</v>
      </c>
      <c r="N6915" t="s">
        <v>303</v>
      </c>
      <c r="O6915">
        <v>1.8</v>
      </c>
      <c r="P6915" t="s">
        <v>234</v>
      </c>
      <c r="Q6915"/>
      <c r="R6915">
        <v>0.2</v>
      </c>
      <c r="S6915">
        <v>3</v>
      </c>
      <c r="T6915" t="s">
        <v>377</v>
      </c>
    </row>
    <row r="6916" spans="2:20" hidden="1" x14ac:dyDescent="0.45">
      <c r="F6916" t="s">
        <v>1333</v>
      </c>
      <c r="G6916" t="s">
        <v>1334</v>
      </c>
      <c r="H6916" t="s">
        <v>284</v>
      </c>
      <c r="I6916" t="s">
        <v>275</v>
      </c>
      <c r="J6916" t="s">
        <v>228</v>
      </c>
      <c r="K6916" t="s">
        <v>1242</v>
      </c>
      <c r="M6916" t="s">
        <v>228</v>
      </c>
      <c r="N6916" t="s">
        <v>267</v>
      </c>
      <c r="O6916">
        <v>200</v>
      </c>
      <c r="P6916" t="s">
        <v>234</v>
      </c>
      <c r="Q6916"/>
      <c r="R6916">
        <v>50</v>
      </c>
      <c r="S6916">
        <v>500</v>
      </c>
      <c r="T6916" t="s">
        <v>377</v>
      </c>
    </row>
    <row r="6917" spans="2:20" hidden="1" x14ac:dyDescent="0.45">
      <c r="F6917" t="s">
        <v>1333</v>
      </c>
      <c r="G6917" t="s">
        <v>1334</v>
      </c>
      <c r="H6917" t="s">
        <v>284</v>
      </c>
      <c r="I6917" t="s">
        <v>275</v>
      </c>
      <c r="J6917" t="s">
        <v>228</v>
      </c>
      <c r="K6917" t="s">
        <v>1242</v>
      </c>
      <c r="M6917" t="s">
        <v>228</v>
      </c>
      <c r="N6917" t="s">
        <v>253</v>
      </c>
      <c r="O6917">
        <v>1.8</v>
      </c>
      <c r="P6917" t="s">
        <v>234</v>
      </c>
      <c r="Q6917"/>
      <c r="R6917">
        <v>0.2</v>
      </c>
      <c r="S6917">
        <v>5</v>
      </c>
      <c r="T6917" t="s">
        <v>377</v>
      </c>
    </row>
    <row r="6918" spans="2:20" hidden="1" x14ac:dyDescent="0.45">
      <c r="B6918" s="29" t="s">
        <v>43</v>
      </c>
      <c r="F6918" t="s">
        <v>1333</v>
      </c>
      <c r="G6918" t="s">
        <v>1334</v>
      </c>
      <c r="H6918" t="s">
        <v>284</v>
      </c>
      <c r="I6918" t="s">
        <v>275</v>
      </c>
      <c r="J6918" t="s">
        <v>228</v>
      </c>
      <c r="K6918" t="s">
        <v>1242</v>
      </c>
      <c r="M6918" t="s">
        <v>228</v>
      </c>
      <c r="N6918" t="s">
        <v>28</v>
      </c>
      <c r="O6918">
        <v>108</v>
      </c>
      <c r="P6918" t="s">
        <v>237</v>
      </c>
      <c r="Q6918"/>
      <c r="R6918">
        <v>60</v>
      </c>
      <c r="S6918">
        <v>220</v>
      </c>
      <c r="T6918" t="s">
        <v>377</v>
      </c>
    </row>
    <row r="6919" spans="2:20" hidden="1" x14ac:dyDescent="0.45">
      <c r="F6919" t="s">
        <v>1333</v>
      </c>
      <c r="G6919" t="s">
        <v>1334</v>
      </c>
      <c r="H6919" t="s">
        <v>284</v>
      </c>
      <c r="I6919" t="s">
        <v>275</v>
      </c>
      <c r="J6919" t="s">
        <v>228</v>
      </c>
      <c r="K6919" t="s">
        <v>1242</v>
      </c>
      <c r="M6919" t="s">
        <v>228</v>
      </c>
      <c r="N6919" t="s">
        <v>262</v>
      </c>
      <c r="O6919">
        <v>7.9</v>
      </c>
      <c r="P6919" t="s">
        <v>234</v>
      </c>
      <c r="Q6919"/>
      <c r="R6919">
        <v>5</v>
      </c>
      <c r="S6919">
        <v>10</v>
      </c>
      <c r="T6919" t="s">
        <v>377</v>
      </c>
    </row>
    <row r="6920" spans="2:20" hidden="1" x14ac:dyDescent="0.45">
      <c r="F6920" t="s">
        <v>1333</v>
      </c>
      <c r="G6920" t="s">
        <v>1334</v>
      </c>
      <c r="H6920" t="s">
        <v>284</v>
      </c>
      <c r="I6920" t="s">
        <v>275</v>
      </c>
      <c r="J6920" t="s">
        <v>228</v>
      </c>
      <c r="K6920" t="s">
        <v>1242</v>
      </c>
      <c r="M6920" t="s">
        <v>228</v>
      </c>
      <c r="N6920" t="s">
        <v>233</v>
      </c>
      <c r="O6920">
        <v>4</v>
      </c>
      <c r="P6920" t="s">
        <v>234</v>
      </c>
      <c r="Q6920"/>
      <c r="R6920">
        <v>0.2</v>
      </c>
      <c r="S6920">
        <v>8</v>
      </c>
      <c r="T6920" t="s">
        <v>377</v>
      </c>
    </row>
    <row r="6921" spans="2:20" hidden="1" x14ac:dyDescent="0.45">
      <c r="B6921" s="29" t="s">
        <v>24</v>
      </c>
      <c r="F6921" t="s">
        <v>1333</v>
      </c>
      <c r="G6921" t="s">
        <v>1334</v>
      </c>
      <c r="H6921" t="s">
        <v>1239</v>
      </c>
      <c r="I6921" t="s">
        <v>225</v>
      </c>
      <c r="J6921" t="s">
        <v>1240</v>
      </c>
      <c r="K6921" t="s">
        <v>227</v>
      </c>
      <c r="M6921" t="s">
        <v>228</v>
      </c>
      <c r="N6921" t="s">
        <v>261</v>
      </c>
      <c r="O6921">
        <v>50</v>
      </c>
      <c r="P6921" t="s">
        <v>237</v>
      </c>
      <c r="Q6921"/>
      <c r="R6921">
        <v>30</v>
      </c>
      <c r="S6921">
        <v>70</v>
      </c>
      <c r="T6921" t="s">
        <v>1246</v>
      </c>
    </row>
    <row r="6922" spans="2:20" hidden="1" x14ac:dyDescent="0.45">
      <c r="B6922" s="29" t="s">
        <v>26</v>
      </c>
      <c r="F6922" t="s">
        <v>1333</v>
      </c>
      <c r="G6922" t="s">
        <v>1334</v>
      </c>
      <c r="H6922" t="s">
        <v>1239</v>
      </c>
      <c r="I6922" t="s">
        <v>225</v>
      </c>
      <c r="J6922" t="s">
        <v>1240</v>
      </c>
      <c r="K6922" t="s">
        <v>227</v>
      </c>
      <c r="M6922" t="s">
        <v>228</v>
      </c>
      <c r="N6922" t="s">
        <v>26</v>
      </c>
      <c r="O6922">
        <v>942</v>
      </c>
      <c r="P6922" t="s">
        <v>237</v>
      </c>
      <c r="Q6922"/>
      <c r="R6922">
        <v>565</v>
      </c>
      <c r="S6922">
        <v>1319</v>
      </c>
      <c r="T6922" t="s">
        <v>1241</v>
      </c>
    </row>
    <row r="6923" spans="2:20" hidden="1" x14ac:dyDescent="0.45">
      <c r="B6923" s="29" t="s">
        <v>29</v>
      </c>
      <c r="F6923" t="s">
        <v>1333</v>
      </c>
      <c r="G6923" t="s">
        <v>1334</v>
      </c>
      <c r="H6923" t="s">
        <v>1239</v>
      </c>
      <c r="I6923" t="s">
        <v>225</v>
      </c>
      <c r="J6923" t="s">
        <v>1240</v>
      </c>
      <c r="K6923" t="s">
        <v>227</v>
      </c>
      <c r="M6923" t="s">
        <v>228</v>
      </c>
      <c r="N6923" t="s">
        <v>29</v>
      </c>
      <c r="O6923">
        <v>48</v>
      </c>
      <c r="P6923" t="s">
        <v>237</v>
      </c>
      <c r="Q6923"/>
      <c r="R6923">
        <v>29</v>
      </c>
      <c r="S6923">
        <v>67</v>
      </c>
      <c r="T6923" t="s">
        <v>1246</v>
      </c>
    </row>
    <row r="6924" spans="2:20" hidden="1" x14ac:dyDescent="0.45">
      <c r="B6924" s="29" t="s">
        <v>29</v>
      </c>
      <c r="F6924" t="s">
        <v>1333</v>
      </c>
      <c r="G6924" t="s">
        <v>1334</v>
      </c>
      <c r="H6924" t="s">
        <v>1239</v>
      </c>
      <c r="I6924" t="s">
        <v>225</v>
      </c>
      <c r="J6924" t="s">
        <v>1240</v>
      </c>
      <c r="K6924" t="s">
        <v>227</v>
      </c>
      <c r="M6924" t="s">
        <v>228</v>
      </c>
      <c r="N6924" t="s">
        <v>29</v>
      </c>
      <c r="O6924">
        <v>48</v>
      </c>
      <c r="P6924" t="s">
        <v>237</v>
      </c>
      <c r="Q6924"/>
      <c r="R6924">
        <v>29</v>
      </c>
      <c r="S6924">
        <v>67</v>
      </c>
      <c r="T6924" t="s">
        <v>1246</v>
      </c>
    </row>
    <row r="6925" spans="2:20" hidden="1" x14ac:dyDescent="0.45">
      <c r="F6925" t="s">
        <v>1333</v>
      </c>
      <c r="G6925" t="s">
        <v>1334</v>
      </c>
      <c r="H6925" t="s">
        <v>1239</v>
      </c>
      <c r="I6925" t="s">
        <v>225</v>
      </c>
      <c r="J6925" t="s">
        <v>1240</v>
      </c>
      <c r="K6925" t="s">
        <v>227</v>
      </c>
      <c r="M6925" t="s">
        <v>228</v>
      </c>
      <c r="N6925" t="s">
        <v>236</v>
      </c>
      <c r="O6925">
        <v>30</v>
      </c>
      <c r="P6925" t="s">
        <v>237</v>
      </c>
      <c r="Q6925"/>
      <c r="R6925">
        <v>18</v>
      </c>
      <c r="S6925">
        <v>42</v>
      </c>
      <c r="T6925" t="s">
        <v>1246</v>
      </c>
    </row>
    <row r="6926" spans="2:20" hidden="1" x14ac:dyDescent="0.45">
      <c r="F6926" t="s">
        <v>1333</v>
      </c>
      <c r="G6926" t="s">
        <v>1334</v>
      </c>
      <c r="H6926" t="s">
        <v>1239</v>
      </c>
      <c r="I6926" t="s">
        <v>225</v>
      </c>
      <c r="J6926" t="s">
        <v>1240</v>
      </c>
      <c r="K6926" t="s">
        <v>227</v>
      </c>
      <c r="M6926" t="s">
        <v>228</v>
      </c>
      <c r="N6926" t="s">
        <v>249</v>
      </c>
      <c r="O6926">
        <v>15</v>
      </c>
      <c r="P6926" t="s">
        <v>257</v>
      </c>
      <c r="Q6926"/>
      <c r="R6926">
        <v>1.5</v>
      </c>
      <c r="S6926">
        <v>15</v>
      </c>
      <c r="T6926" t="s">
        <v>1241</v>
      </c>
    </row>
    <row r="6927" spans="2:20" hidden="1" x14ac:dyDescent="0.45">
      <c r="F6927" t="s">
        <v>1333</v>
      </c>
      <c r="G6927" t="s">
        <v>1334</v>
      </c>
      <c r="H6927" t="s">
        <v>1244</v>
      </c>
      <c r="I6927" t="s">
        <v>225</v>
      </c>
      <c r="J6927" t="s">
        <v>1245</v>
      </c>
      <c r="K6927" t="s">
        <v>18</v>
      </c>
      <c r="M6927" t="s">
        <v>228</v>
      </c>
      <c r="N6927" t="s">
        <v>358</v>
      </c>
      <c r="O6927">
        <v>1.7</v>
      </c>
      <c r="P6927" t="s">
        <v>257</v>
      </c>
      <c r="Q6927"/>
      <c r="R6927">
        <v>0.34</v>
      </c>
      <c r="S6927">
        <v>8.5</v>
      </c>
      <c r="T6927" t="s">
        <v>1241</v>
      </c>
    </row>
    <row r="6928" spans="2:20" hidden="1" x14ac:dyDescent="0.45">
      <c r="F6928" t="s">
        <v>1333</v>
      </c>
      <c r="G6928" t="s">
        <v>1334</v>
      </c>
      <c r="H6928" t="s">
        <v>1239</v>
      </c>
      <c r="I6928" t="s">
        <v>225</v>
      </c>
      <c r="J6928" t="s">
        <v>1240</v>
      </c>
      <c r="K6928" t="s">
        <v>227</v>
      </c>
      <c r="M6928" t="s">
        <v>228</v>
      </c>
      <c r="N6928" t="s">
        <v>303</v>
      </c>
      <c r="O6928">
        <v>0.22</v>
      </c>
      <c r="P6928" t="s">
        <v>234</v>
      </c>
      <c r="Q6928"/>
      <c r="R6928">
        <v>0.11</v>
      </c>
      <c r="S6928">
        <v>0.44</v>
      </c>
      <c r="T6928" t="s">
        <v>1241</v>
      </c>
    </row>
    <row r="6929" spans="2:20" hidden="1" x14ac:dyDescent="0.45">
      <c r="F6929" t="s">
        <v>1333</v>
      </c>
      <c r="G6929" t="s">
        <v>1334</v>
      </c>
      <c r="H6929" t="s">
        <v>1239</v>
      </c>
      <c r="I6929" t="s">
        <v>225</v>
      </c>
      <c r="J6929" t="s">
        <v>1240</v>
      </c>
      <c r="K6929" t="s">
        <v>227</v>
      </c>
      <c r="M6929" t="s">
        <v>228</v>
      </c>
      <c r="N6929" t="s">
        <v>267</v>
      </c>
      <c r="O6929">
        <v>58</v>
      </c>
      <c r="P6929" t="s">
        <v>234</v>
      </c>
      <c r="Q6929"/>
      <c r="R6929">
        <v>29</v>
      </c>
      <c r="S6929">
        <v>116</v>
      </c>
      <c r="T6929" t="s">
        <v>1241</v>
      </c>
    </row>
    <row r="6930" spans="2:20" hidden="1" x14ac:dyDescent="0.45">
      <c r="F6930" t="s">
        <v>1333</v>
      </c>
      <c r="G6930" t="s">
        <v>1334</v>
      </c>
      <c r="H6930" t="s">
        <v>1239</v>
      </c>
      <c r="I6930" t="s">
        <v>225</v>
      </c>
      <c r="J6930" t="s">
        <v>1240</v>
      </c>
      <c r="K6930" t="s">
        <v>227</v>
      </c>
      <c r="M6930" t="s">
        <v>228</v>
      </c>
      <c r="N6930" t="s">
        <v>249</v>
      </c>
      <c r="O6930">
        <v>15</v>
      </c>
      <c r="P6930" t="s">
        <v>257</v>
      </c>
      <c r="Q6930"/>
      <c r="R6930">
        <v>1.5</v>
      </c>
      <c r="S6930">
        <v>15</v>
      </c>
      <c r="T6930" t="s">
        <v>1241</v>
      </c>
    </row>
    <row r="6931" spans="2:20" hidden="1" x14ac:dyDescent="0.45">
      <c r="F6931" t="s">
        <v>1333</v>
      </c>
      <c r="G6931" t="s">
        <v>1334</v>
      </c>
      <c r="H6931" t="s">
        <v>1239</v>
      </c>
      <c r="I6931" t="s">
        <v>225</v>
      </c>
      <c r="J6931" t="s">
        <v>1240</v>
      </c>
      <c r="K6931" t="s">
        <v>227</v>
      </c>
      <c r="M6931" t="s">
        <v>228</v>
      </c>
      <c r="N6931" t="s">
        <v>303</v>
      </c>
      <c r="O6931">
        <v>0.22</v>
      </c>
      <c r="P6931" t="s">
        <v>234</v>
      </c>
      <c r="Q6931"/>
      <c r="R6931">
        <v>0.11</v>
      </c>
      <c r="S6931">
        <v>0.44</v>
      </c>
      <c r="T6931" t="s">
        <v>1241</v>
      </c>
    </row>
    <row r="6932" spans="2:20" hidden="1" x14ac:dyDescent="0.45">
      <c r="B6932" s="29" t="s">
        <v>25</v>
      </c>
      <c r="F6932" t="s">
        <v>1339</v>
      </c>
      <c r="G6932" t="s">
        <v>1340</v>
      </c>
      <c r="H6932" t="s">
        <v>430</v>
      </c>
      <c r="I6932" t="s">
        <v>225</v>
      </c>
      <c r="J6932" t="s">
        <v>393</v>
      </c>
      <c r="K6932" t="s">
        <v>391</v>
      </c>
      <c r="M6932" t="s">
        <v>228</v>
      </c>
      <c r="N6932" t="s">
        <v>25</v>
      </c>
      <c r="O6932">
        <v>621083</v>
      </c>
      <c r="P6932" t="s">
        <v>385</v>
      </c>
      <c r="Q6932"/>
      <c r="T6932" t="s">
        <v>386</v>
      </c>
    </row>
    <row r="6933" spans="2:20" hidden="1" x14ac:dyDescent="0.45">
      <c r="B6933" s="29" t="s">
        <v>24</v>
      </c>
      <c r="F6933" t="s">
        <v>1339</v>
      </c>
      <c r="G6933" t="s">
        <v>1340</v>
      </c>
      <c r="H6933" t="s">
        <v>430</v>
      </c>
      <c r="I6933" t="s">
        <v>225</v>
      </c>
      <c r="J6933" t="s">
        <v>393</v>
      </c>
      <c r="K6933" t="s">
        <v>391</v>
      </c>
      <c r="M6933" t="s">
        <v>228</v>
      </c>
      <c r="N6933" t="s">
        <v>261</v>
      </c>
      <c r="O6933">
        <v>229630</v>
      </c>
      <c r="P6933" t="s">
        <v>385</v>
      </c>
      <c r="Q6933"/>
      <c r="T6933" t="s">
        <v>386</v>
      </c>
    </row>
    <row r="6934" spans="2:20" hidden="1" x14ac:dyDescent="0.45">
      <c r="B6934" s="29" t="s">
        <v>27</v>
      </c>
      <c r="F6934" t="s">
        <v>1339</v>
      </c>
      <c r="G6934" t="s">
        <v>1340</v>
      </c>
      <c r="H6934" t="s">
        <v>430</v>
      </c>
      <c r="I6934" t="s">
        <v>225</v>
      </c>
      <c r="J6934" t="s">
        <v>393</v>
      </c>
      <c r="K6934" t="s">
        <v>391</v>
      </c>
      <c r="M6934" t="s">
        <v>228</v>
      </c>
      <c r="N6934" t="s">
        <v>27</v>
      </c>
      <c r="O6934">
        <v>3869</v>
      </c>
      <c r="P6934" t="s">
        <v>385</v>
      </c>
      <c r="Q6934"/>
      <c r="T6934" t="s">
        <v>386</v>
      </c>
    </row>
    <row r="6935" spans="2:20" hidden="1" x14ac:dyDescent="0.45">
      <c r="B6935" s="29" t="s">
        <v>25</v>
      </c>
      <c r="F6935" t="s">
        <v>1339</v>
      </c>
      <c r="G6935" t="s">
        <v>1340</v>
      </c>
      <c r="H6935" t="s">
        <v>429</v>
      </c>
      <c r="I6935" t="s">
        <v>225</v>
      </c>
      <c r="J6935" t="s">
        <v>395</v>
      </c>
      <c r="K6935" t="s">
        <v>391</v>
      </c>
      <c r="M6935" t="s">
        <v>228</v>
      </c>
      <c r="N6935" t="s">
        <v>25</v>
      </c>
      <c r="O6935">
        <v>699494</v>
      </c>
      <c r="P6935" t="s">
        <v>385</v>
      </c>
      <c r="Q6935"/>
      <c r="T6935" t="s">
        <v>386</v>
      </c>
    </row>
    <row r="6936" spans="2:20" hidden="1" x14ac:dyDescent="0.45">
      <c r="B6936" s="29" t="s">
        <v>33</v>
      </c>
      <c r="F6936" t="s">
        <v>1339</v>
      </c>
      <c r="G6936" t="s">
        <v>1340</v>
      </c>
      <c r="H6936" t="s">
        <v>429</v>
      </c>
      <c r="I6936" t="s">
        <v>225</v>
      </c>
      <c r="J6936" t="s">
        <v>395</v>
      </c>
      <c r="K6936" t="s">
        <v>391</v>
      </c>
      <c r="M6936" t="s">
        <v>228</v>
      </c>
      <c r="N6936" t="s">
        <v>33</v>
      </c>
      <c r="O6936">
        <v>16</v>
      </c>
      <c r="P6936" t="s">
        <v>385</v>
      </c>
      <c r="Q6936"/>
      <c r="T6936" t="s">
        <v>386</v>
      </c>
    </row>
    <row r="6937" spans="2:20" hidden="1" x14ac:dyDescent="0.45">
      <c r="F6937" t="s">
        <v>1339</v>
      </c>
      <c r="G6937" t="s">
        <v>1340</v>
      </c>
      <c r="H6937" t="s">
        <v>429</v>
      </c>
      <c r="I6937" t="s">
        <v>225</v>
      </c>
      <c r="J6937" t="s">
        <v>395</v>
      </c>
      <c r="K6937" t="s">
        <v>391</v>
      </c>
      <c r="M6937" t="s">
        <v>228</v>
      </c>
      <c r="N6937" t="s">
        <v>400</v>
      </c>
      <c r="O6937">
        <v>3</v>
      </c>
      <c r="P6937" t="s">
        <v>385</v>
      </c>
      <c r="Q6937"/>
      <c r="T6937" t="s">
        <v>386</v>
      </c>
    </row>
    <row r="6938" spans="2:20" hidden="1" x14ac:dyDescent="0.45">
      <c r="B6938" s="29" t="s">
        <v>24</v>
      </c>
      <c r="F6938" t="s">
        <v>1339</v>
      </c>
      <c r="G6938" t="s">
        <v>1340</v>
      </c>
      <c r="H6938" t="s">
        <v>429</v>
      </c>
      <c r="I6938" t="s">
        <v>225</v>
      </c>
      <c r="J6938" t="s">
        <v>395</v>
      </c>
      <c r="K6938" t="s">
        <v>391</v>
      </c>
      <c r="M6938" t="s">
        <v>228</v>
      </c>
      <c r="N6938" t="s">
        <v>261</v>
      </c>
      <c r="O6938">
        <v>258562</v>
      </c>
      <c r="P6938" t="s">
        <v>385</v>
      </c>
      <c r="Q6938"/>
      <c r="T6938" t="s">
        <v>386</v>
      </c>
    </row>
    <row r="6939" spans="2:20" hidden="1" x14ac:dyDescent="0.45">
      <c r="B6939" s="29" t="s">
        <v>32</v>
      </c>
      <c r="F6939" t="s">
        <v>1339</v>
      </c>
      <c r="G6939" t="s">
        <v>1340</v>
      </c>
      <c r="H6939" t="s">
        <v>422</v>
      </c>
      <c r="I6939" t="s">
        <v>225</v>
      </c>
      <c r="J6939" t="s">
        <v>418</v>
      </c>
      <c r="K6939" t="s">
        <v>391</v>
      </c>
      <c r="M6939" t="s">
        <v>228</v>
      </c>
      <c r="N6939" t="s">
        <v>32</v>
      </c>
      <c r="P6939" t="s">
        <v>385</v>
      </c>
      <c r="Q6939"/>
      <c r="T6939" t="s">
        <v>386</v>
      </c>
    </row>
    <row r="6940" spans="2:20" hidden="1" x14ac:dyDescent="0.45">
      <c r="B6940" s="29" t="s">
        <v>25</v>
      </c>
      <c r="F6940" t="s">
        <v>1339</v>
      </c>
      <c r="G6940" t="s">
        <v>1340</v>
      </c>
      <c r="H6940" t="s">
        <v>422</v>
      </c>
      <c r="I6940" t="s">
        <v>225</v>
      </c>
      <c r="J6940" t="s">
        <v>418</v>
      </c>
      <c r="K6940" t="s">
        <v>391</v>
      </c>
      <c r="M6940" t="s">
        <v>228</v>
      </c>
      <c r="N6940" t="s">
        <v>25</v>
      </c>
      <c r="P6940" t="s">
        <v>385</v>
      </c>
      <c r="Q6940"/>
      <c r="T6940" t="s">
        <v>386</v>
      </c>
    </row>
    <row r="6941" spans="2:20" hidden="1" x14ac:dyDescent="0.45">
      <c r="B6941" s="29" t="s">
        <v>34</v>
      </c>
      <c r="F6941" t="s">
        <v>1339</v>
      </c>
      <c r="G6941" t="s">
        <v>1340</v>
      </c>
      <c r="H6941" t="s">
        <v>422</v>
      </c>
      <c r="I6941" t="s">
        <v>225</v>
      </c>
      <c r="J6941" t="s">
        <v>418</v>
      </c>
      <c r="K6941" t="s">
        <v>391</v>
      </c>
      <c r="M6941" t="s">
        <v>228</v>
      </c>
      <c r="N6941" t="s">
        <v>34</v>
      </c>
      <c r="P6941" t="s">
        <v>387</v>
      </c>
      <c r="Q6941"/>
      <c r="T6941" t="s">
        <v>386</v>
      </c>
    </row>
    <row r="6942" spans="2:20" hidden="1" x14ac:dyDescent="0.45">
      <c r="B6942" s="29" t="s">
        <v>43</v>
      </c>
      <c r="F6942" t="s">
        <v>1339</v>
      </c>
      <c r="G6942" t="s">
        <v>1340</v>
      </c>
      <c r="H6942" t="s">
        <v>427</v>
      </c>
      <c r="I6942" t="s">
        <v>225</v>
      </c>
      <c r="J6942" t="s">
        <v>414</v>
      </c>
      <c r="K6942" t="s">
        <v>391</v>
      </c>
      <c r="M6942" t="s">
        <v>228</v>
      </c>
      <c r="N6942" t="s">
        <v>28</v>
      </c>
      <c r="O6942">
        <v>4299</v>
      </c>
      <c r="P6942" t="s">
        <v>385</v>
      </c>
      <c r="Q6942"/>
      <c r="T6942" t="s">
        <v>386</v>
      </c>
    </row>
    <row r="6943" spans="2:20" hidden="1" x14ac:dyDescent="0.45">
      <c r="B6943" s="29" t="s">
        <v>26</v>
      </c>
      <c r="F6943" t="s">
        <v>1339</v>
      </c>
      <c r="G6943" t="s">
        <v>1340</v>
      </c>
      <c r="H6943" t="s">
        <v>422</v>
      </c>
      <c r="I6943" t="s">
        <v>225</v>
      </c>
      <c r="J6943" t="s">
        <v>418</v>
      </c>
      <c r="K6943" t="s">
        <v>391</v>
      </c>
      <c r="M6943" t="s">
        <v>228</v>
      </c>
      <c r="N6943" t="s">
        <v>26</v>
      </c>
      <c r="P6943" t="s">
        <v>385</v>
      </c>
      <c r="Q6943"/>
      <c r="T6943" t="s">
        <v>386</v>
      </c>
    </row>
    <row r="6944" spans="2:20" hidden="1" x14ac:dyDescent="0.45">
      <c r="F6944" t="s">
        <v>1339</v>
      </c>
      <c r="G6944" t="s">
        <v>1340</v>
      </c>
      <c r="H6944" t="s">
        <v>426</v>
      </c>
      <c r="I6944" t="s">
        <v>225</v>
      </c>
      <c r="J6944" t="s">
        <v>416</v>
      </c>
      <c r="K6944" t="s">
        <v>391</v>
      </c>
      <c r="M6944" t="s">
        <v>228</v>
      </c>
      <c r="N6944" t="s">
        <v>400</v>
      </c>
      <c r="O6944">
        <v>4</v>
      </c>
      <c r="P6944" t="s">
        <v>385</v>
      </c>
      <c r="Q6944"/>
      <c r="T6944" t="s">
        <v>386</v>
      </c>
    </row>
    <row r="6945" spans="2:20" hidden="1" x14ac:dyDescent="0.45">
      <c r="B6945" s="29" t="s">
        <v>25</v>
      </c>
      <c r="F6945" t="s">
        <v>1339</v>
      </c>
      <c r="G6945" t="s">
        <v>1340</v>
      </c>
      <c r="H6945" t="s">
        <v>427</v>
      </c>
      <c r="I6945" t="s">
        <v>225</v>
      </c>
      <c r="J6945" t="s">
        <v>414</v>
      </c>
      <c r="K6945" t="s">
        <v>391</v>
      </c>
      <c r="M6945" t="s">
        <v>228</v>
      </c>
      <c r="N6945" t="s">
        <v>25</v>
      </c>
      <c r="O6945">
        <v>695237</v>
      </c>
      <c r="P6945" t="s">
        <v>385</v>
      </c>
      <c r="Q6945"/>
      <c r="T6945" t="s">
        <v>386</v>
      </c>
    </row>
    <row r="6946" spans="2:20" hidden="1" x14ac:dyDescent="0.45">
      <c r="B6946" s="29" t="s">
        <v>34</v>
      </c>
      <c r="F6946" t="s">
        <v>1339</v>
      </c>
      <c r="G6946" t="s">
        <v>1340</v>
      </c>
      <c r="H6946" t="s">
        <v>427</v>
      </c>
      <c r="I6946" t="s">
        <v>225</v>
      </c>
      <c r="J6946" t="s">
        <v>414</v>
      </c>
      <c r="K6946" t="s">
        <v>391</v>
      </c>
      <c r="M6946" t="s">
        <v>228</v>
      </c>
      <c r="N6946" t="s">
        <v>34</v>
      </c>
      <c r="O6946">
        <v>3197</v>
      </c>
      <c r="P6946" t="s">
        <v>387</v>
      </c>
      <c r="Q6946"/>
      <c r="T6946" t="s">
        <v>386</v>
      </c>
    </row>
    <row r="6947" spans="2:20" hidden="1" x14ac:dyDescent="0.45">
      <c r="B6947" s="29" t="s">
        <v>24</v>
      </c>
      <c r="F6947" t="s">
        <v>1339</v>
      </c>
      <c r="G6947" t="s">
        <v>1340</v>
      </c>
      <c r="H6947" t="s">
        <v>427</v>
      </c>
      <c r="I6947" t="s">
        <v>225</v>
      </c>
      <c r="J6947" t="s">
        <v>414</v>
      </c>
      <c r="K6947" t="s">
        <v>391</v>
      </c>
      <c r="M6947" t="s">
        <v>228</v>
      </c>
      <c r="N6947" t="s">
        <v>261</v>
      </c>
      <c r="O6947">
        <v>113157</v>
      </c>
      <c r="P6947" t="s">
        <v>385</v>
      </c>
      <c r="Q6947"/>
      <c r="T6947" t="s">
        <v>386</v>
      </c>
    </row>
    <row r="6948" spans="2:20" hidden="1" x14ac:dyDescent="0.45">
      <c r="B6948" s="29" t="s">
        <v>26</v>
      </c>
      <c r="D6948" s="29" t="s">
        <v>53</v>
      </c>
      <c r="F6948" t="s">
        <v>1339</v>
      </c>
      <c r="G6948" t="s">
        <v>1340</v>
      </c>
      <c r="H6948" t="s">
        <v>425</v>
      </c>
      <c r="I6948" t="s">
        <v>225</v>
      </c>
      <c r="J6948" t="s">
        <v>418</v>
      </c>
      <c r="K6948" t="s">
        <v>35</v>
      </c>
      <c r="M6948" t="s">
        <v>228</v>
      </c>
      <c r="N6948" t="s">
        <v>26</v>
      </c>
      <c r="O6948">
        <v>15653</v>
      </c>
      <c r="P6948" t="s">
        <v>385</v>
      </c>
      <c r="Q6948"/>
      <c r="T6948" t="s">
        <v>386</v>
      </c>
    </row>
    <row r="6949" spans="2:20" hidden="1" x14ac:dyDescent="0.45">
      <c r="B6949" s="29" t="s">
        <v>25</v>
      </c>
      <c r="D6949" s="29" t="s">
        <v>53</v>
      </c>
      <c r="F6949" t="s">
        <v>1339</v>
      </c>
      <c r="G6949" t="s">
        <v>1340</v>
      </c>
      <c r="H6949" t="s">
        <v>425</v>
      </c>
      <c r="I6949" t="s">
        <v>225</v>
      </c>
      <c r="J6949" t="s">
        <v>418</v>
      </c>
      <c r="K6949" t="s">
        <v>35</v>
      </c>
      <c r="M6949" t="s">
        <v>228</v>
      </c>
      <c r="N6949" t="s">
        <v>25</v>
      </c>
      <c r="O6949">
        <v>6826</v>
      </c>
      <c r="P6949" t="s">
        <v>385</v>
      </c>
      <c r="Q6949"/>
      <c r="T6949" t="s">
        <v>386</v>
      </c>
    </row>
    <row r="6950" spans="2:20" hidden="1" x14ac:dyDescent="0.45">
      <c r="B6950" s="29" t="s">
        <v>34</v>
      </c>
      <c r="D6950" s="29" t="s">
        <v>53</v>
      </c>
      <c r="F6950" t="s">
        <v>1339</v>
      </c>
      <c r="G6950" t="s">
        <v>1340</v>
      </c>
      <c r="H6950" t="s">
        <v>425</v>
      </c>
      <c r="I6950" t="s">
        <v>225</v>
      </c>
      <c r="J6950" t="s">
        <v>418</v>
      </c>
      <c r="K6950" t="s">
        <v>35</v>
      </c>
      <c r="M6950" t="s">
        <v>228</v>
      </c>
      <c r="N6950" t="s">
        <v>34</v>
      </c>
      <c r="O6950">
        <v>3160</v>
      </c>
      <c r="P6950" t="s">
        <v>387</v>
      </c>
      <c r="Q6950"/>
      <c r="T6950" t="s">
        <v>386</v>
      </c>
    </row>
    <row r="6951" spans="2:20" hidden="1" x14ac:dyDescent="0.45">
      <c r="B6951" s="29" t="s">
        <v>33</v>
      </c>
      <c r="D6951" s="29" t="s">
        <v>53</v>
      </c>
      <c r="F6951" t="s">
        <v>1339</v>
      </c>
      <c r="G6951" t="s">
        <v>1340</v>
      </c>
      <c r="H6951" t="s">
        <v>425</v>
      </c>
      <c r="I6951" t="s">
        <v>225</v>
      </c>
      <c r="J6951" t="s">
        <v>418</v>
      </c>
      <c r="K6951" t="s">
        <v>35</v>
      </c>
      <c r="M6951" t="s">
        <v>228</v>
      </c>
      <c r="N6951" t="s">
        <v>33</v>
      </c>
      <c r="O6951">
        <v>136</v>
      </c>
      <c r="P6951" t="s">
        <v>385</v>
      </c>
      <c r="Q6951"/>
      <c r="T6951" t="s">
        <v>386</v>
      </c>
    </row>
    <row r="6952" spans="2:20" hidden="1" x14ac:dyDescent="0.45">
      <c r="B6952" s="29" t="s">
        <v>30</v>
      </c>
      <c r="D6952" s="29" t="s">
        <v>53</v>
      </c>
      <c r="F6952" t="s">
        <v>1339</v>
      </c>
      <c r="G6952" t="s">
        <v>1340</v>
      </c>
      <c r="H6952" t="s">
        <v>420</v>
      </c>
      <c r="I6952" t="s">
        <v>225</v>
      </c>
      <c r="J6952" t="s">
        <v>407</v>
      </c>
      <c r="K6952" t="s">
        <v>35</v>
      </c>
      <c r="M6952" t="s">
        <v>228</v>
      </c>
      <c r="N6952" t="s">
        <v>30</v>
      </c>
      <c r="O6952">
        <v>78</v>
      </c>
      <c r="P6952" t="s">
        <v>385</v>
      </c>
      <c r="Q6952"/>
      <c r="T6952" t="s">
        <v>386</v>
      </c>
    </row>
    <row r="6953" spans="2:20" hidden="1" x14ac:dyDescent="0.45">
      <c r="B6953" s="29" t="s">
        <v>43</v>
      </c>
      <c r="D6953" s="29" t="s">
        <v>53</v>
      </c>
      <c r="F6953" t="s">
        <v>1339</v>
      </c>
      <c r="G6953" t="s">
        <v>1340</v>
      </c>
      <c r="H6953" t="s">
        <v>423</v>
      </c>
      <c r="I6953" t="s">
        <v>225</v>
      </c>
      <c r="J6953" t="s">
        <v>416</v>
      </c>
      <c r="K6953" t="s">
        <v>35</v>
      </c>
      <c r="M6953" t="s">
        <v>228</v>
      </c>
      <c r="N6953" t="s">
        <v>28</v>
      </c>
      <c r="O6953">
        <v>1005</v>
      </c>
      <c r="P6953" t="s">
        <v>385</v>
      </c>
      <c r="Q6953"/>
      <c r="T6953" t="s">
        <v>386</v>
      </c>
    </row>
    <row r="6954" spans="2:20" hidden="1" x14ac:dyDescent="0.45">
      <c r="B6954" s="29" t="s">
        <v>26</v>
      </c>
      <c r="D6954" s="29" t="s">
        <v>53</v>
      </c>
      <c r="F6954" t="s">
        <v>1339</v>
      </c>
      <c r="G6954" t="s">
        <v>1340</v>
      </c>
      <c r="H6954" t="s">
        <v>421</v>
      </c>
      <c r="I6954" t="s">
        <v>225</v>
      </c>
      <c r="J6954" t="s">
        <v>409</v>
      </c>
      <c r="K6954" t="s">
        <v>35</v>
      </c>
      <c r="M6954" t="s">
        <v>228</v>
      </c>
      <c r="N6954" t="s">
        <v>26</v>
      </c>
      <c r="O6954">
        <v>7663</v>
      </c>
      <c r="P6954" t="s">
        <v>385</v>
      </c>
      <c r="Q6954"/>
      <c r="T6954" t="s">
        <v>386</v>
      </c>
    </row>
    <row r="6955" spans="2:20" hidden="1" x14ac:dyDescent="0.45">
      <c r="B6955" s="29" t="s">
        <v>34</v>
      </c>
      <c r="D6955" s="29" t="s">
        <v>53</v>
      </c>
      <c r="F6955" t="s">
        <v>1339</v>
      </c>
      <c r="G6955" t="s">
        <v>1340</v>
      </c>
      <c r="H6955" t="s">
        <v>421</v>
      </c>
      <c r="I6955" t="s">
        <v>225</v>
      </c>
      <c r="J6955" t="s">
        <v>409</v>
      </c>
      <c r="K6955" t="s">
        <v>35</v>
      </c>
      <c r="M6955" t="s">
        <v>228</v>
      </c>
      <c r="N6955" t="s">
        <v>34</v>
      </c>
      <c r="O6955">
        <v>3160</v>
      </c>
      <c r="P6955" t="s">
        <v>387</v>
      </c>
      <c r="Q6955"/>
      <c r="T6955" t="s">
        <v>386</v>
      </c>
    </row>
    <row r="6956" spans="2:20" hidden="1" x14ac:dyDescent="0.45">
      <c r="B6956" s="29" t="s">
        <v>33</v>
      </c>
      <c r="F6956" t="s">
        <v>1339</v>
      </c>
      <c r="G6956" t="s">
        <v>1340</v>
      </c>
      <c r="H6956" t="s">
        <v>406</v>
      </c>
      <c r="I6956" t="s">
        <v>225</v>
      </c>
      <c r="J6956" t="s">
        <v>407</v>
      </c>
      <c r="K6956" t="s">
        <v>391</v>
      </c>
      <c r="M6956" t="s">
        <v>228</v>
      </c>
      <c r="N6956" t="s">
        <v>33</v>
      </c>
      <c r="P6956" t="s">
        <v>385</v>
      </c>
      <c r="Q6956"/>
      <c r="T6956" t="s">
        <v>386</v>
      </c>
    </row>
    <row r="6957" spans="2:20" hidden="1" x14ac:dyDescent="0.45">
      <c r="B6957" s="29" t="s">
        <v>43</v>
      </c>
      <c r="D6957" s="29" t="s">
        <v>53</v>
      </c>
      <c r="F6957" t="s">
        <v>1339</v>
      </c>
      <c r="G6957" t="s">
        <v>1340</v>
      </c>
      <c r="H6957" t="s">
        <v>420</v>
      </c>
      <c r="I6957" t="s">
        <v>225</v>
      </c>
      <c r="J6957" t="s">
        <v>407</v>
      </c>
      <c r="K6957" t="s">
        <v>35</v>
      </c>
      <c r="M6957" t="s">
        <v>228</v>
      </c>
      <c r="N6957" t="s">
        <v>28</v>
      </c>
      <c r="O6957">
        <v>98</v>
      </c>
      <c r="P6957" t="s">
        <v>385</v>
      </c>
      <c r="Q6957"/>
      <c r="T6957" t="s">
        <v>386</v>
      </c>
    </row>
    <row r="6958" spans="2:20" hidden="1" x14ac:dyDescent="0.45">
      <c r="D6958" s="29" t="s">
        <v>53</v>
      </c>
      <c r="F6958" t="s">
        <v>1339</v>
      </c>
      <c r="G6958" t="s">
        <v>1340</v>
      </c>
      <c r="H6958" t="s">
        <v>420</v>
      </c>
      <c r="I6958" t="s">
        <v>225</v>
      </c>
      <c r="J6958" t="s">
        <v>407</v>
      </c>
      <c r="K6958" t="s">
        <v>35</v>
      </c>
      <c r="M6958" t="s">
        <v>228</v>
      </c>
      <c r="N6958" t="s">
        <v>236</v>
      </c>
      <c r="O6958">
        <v>98</v>
      </c>
      <c r="P6958" t="s">
        <v>385</v>
      </c>
      <c r="Q6958"/>
      <c r="T6958" t="s">
        <v>386</v>
      </c>
    </row>
    <row r="6959" spans="2:20" hidden="1" x14ac:dyDescent="0.45">
      <c r="B6959" s="29" t="s">
        <v>34</v>
      </c>
      <c r="D6959" s="29" t="s">
        <v>53</v>
      </c>
      <c r="F6959" t="s">
        <v>1339</v>
      </c>
      <c r="G6959" t="s">
        <v>1340</v>
      </c>
      <c r="H6959" t="s">
        <v>419</v>
      </c>
      <c r="I6959" t="s">
        <v>225</v>
      </c>
      <c r="J6959" t="s">
        <v>405</v>
      </c>
      <c r="K6959" t="s">
        <v>35</v>
      </c>
      <c r="M6959" t="s">
        <v>228</v>
      </c>
      <c r="N6959" t="s">
        <v>34</v>
      </c>
      <c r="O6959">
        <v>3160</v>
      </c>
      <c r="P6959" t="s">
        <v>387</v>
      </c>
      <c r="Q6959"/>
      <c r="T6959" t="s">
        <v>386</v>
      </c>
    </row>
    <row r="6960" spans="2:20" hidden="1" x14ac:dyDescent="0.45">
      <c r="B6960" s="29" t="s">
        <v>33</v>
      </c>
      <c r="D6960" s="29" t="s">
        <v>53</v>
      </c>
      <c r="F6960" t="s">
        <v>1339</v>
      </c>
      <c r="G6960" t="s">
        <v>1340</v>
      </c>
      <c r="H6960" t="s">
        <v>419</v>
      </c>
      <c r="I6960" t="s">
        <v>225</v>
      </c>
      <c r="J6960" t="s">
        <v>405</v>
      </c>
      <c r="K6960" t="s">
        <v>35</v>
      </c>
      <c r="M6960" t="s">
        <v>228</v>
      </c>
      <c r="N6960" t="s">
        <v>33</v>
      </c>
      <c r="O6960">
        <v>137</v>
      </c>
      <c r="P6960" t="s">
        <v>385</v>
      </c>
      <c r="Q6960"/>
      <c r="T6960" t="s">
        <v>386</v>
      </c>
    </row>
    <row r="6961" spans="2:20" hidden="1" x14ac:dyDescent="0.45">
      <c r="B6961" s="29" t="s">
        <v>30</v>
      </c>
      <c r="D6961" s="29" t="s">
        <v>53</v>
      </c>
      <c r="F6961" t="s">
        <v>1339</v>
      </c>
      <c r="G6961" t="s">
        <v>1340</v>
      </c>
      <c r="H6961" t="s">
        <v>419</v>
      </c>
      <c r="I6961" t="s">
        <v>225</v>
      </c>
      <c r="J6961" t="s">
        <v>405</v>
      </c>
      <c r="K6961" t="s">
        <v>35</v>
      </c>
      <c r="M6961" t="s">
        <v>228</v>
      </c>
      <c r="N6961" t="s">
        <v>30</v>
      </c>
      <c r="O6961">
        <v>78</v>
      </c>
      <c r="P6961" t="s">
        <v>385</v>
      </c>
      <c r="Q6961"/>
      <c r="T6961" t="s">
        <v>386</v>
      </c>
    </row>
    <row r="6962" spans="2:20" hidden="1" x14ac:dyDescent="0.45">
      <c r="B6962" s="29" t="s">
        <v>26</v>
      </c>
      <c r="F6962" t="s">
        <v>1339</v>
      </c>
      <c r="G6962" t="s">
        <v>1340</v>
      </c>
      <c r="H6962" t="s">
        <v>413</v>
      </c>
      <c r="I6962" t="s">
        <v>225</v>
      </c>
      <c r="J6962" t="s">
        <v>414</v>
      </c>
      <c r="K6962" t="s">
        <v>399</v>
      </c>
      <c r="M6962" t="s">
        <v>228</v>
      </c>
      <c r="N6962" t="s">
        <v>26</v>
      </c>
      <c r="O6962">
        <v>6676</v>
      </c>
      <c r="P6962" t="s">
        <v>385</v>
      </c>
      <c r="Q6962"/>
      <c r="T6962" t="s">
        <v>386</v>
      </c>
    </row>
    <row r="6963" spans="2:20" hidden="1" x14ac:dyDescent="0.45">
      <c r="B6963" s="29" t="s">
        <v>34</v>
      </c>
      <c r="F6963" t="s">
        <v>1339</v>
      </c>
      <c r="G6963" t="s">
        <v>1340</v>
      </c>
      <c r="H6963" t="s">
        <v>417</v>
      </c>
      <c r="I6963" t="s">
        <v>225</v>
      </c>
      <c r="J6963" t="s">
        <v>418</v>
      </c>
      <c r="K6963" t="s">
        <v>399</v>
      </c>
      <c r="M6963" t="s">
        <v>228</v>
      </c>
      <c r="N6963" t="s">
        <v>34</v>
      </c>
      <c r="P6963" t="s">
        <v>387</v>
      </c>
      <c r="Q6963"/>
      <c r="T6963" t="s">
        <v>386</v>
      </c>
    </row>
    <row r="6964" spans="2:20" hidden="1" x14ac:dyDescent="0.45">
      <c r="F6964" t="s">
        <v>1339</v>
      </c>
      <c r="G6964" t="s">
        <v>1340</v>
      </c>
      <c r="H6964" t="s">
        <v>417</v>
      </c>
      <c r="I6964" t="s">
        <v>225</v>
      </c>
      <c r="J6964" t="s">
        <v>418</v>
      </c>
      <c r="K6964" t="s">
        <v>399</v>
      </c>
      <c r="M6964" t="s">
        <v>228</v>
      </c>
      <c r="N6964" t="s">
        <v>236</v>
      </c>
      <c r="P6964" t="s">
        <v>385</v>
      </c>
      <c r="Q6964"/>
      <c r="T6964" t="s">
        <v>386</v>
      </c>
    </row>
    <row r="6965" spans="2:20" hidden="1" x14ac:dyDescent="0.45">
      <c r="B6965" s="29" t="s">
        <v>25</v>
      </c>
      <c r="F6965" t="s">
        <v>1339</v>
      </c>
      <c r="G6965" t="s">
        <v>1340</v>
      </c>
      <c r="H6965" t="s">
        <v>417</v>
      </c>
      <c r="I6965" t="s">
        <v>225</v>
      </c>
      <c r="J6965" t="s">
        <v>418</v>
      </c>
      <c r="K6965" t="s">
        <v>399</v>
      </c>
      <c r="M6965" t="s">
        <v>228</v>
      </c>
      <c r="N6965" t="s">
        <v>25</v>
      </c>
      <c r="P6965" t="s">
        <v>385</v>
      </c>
      <c r="Q6965"/>
      <c r="T6965" t="s">
        <v>386</v>
      </c>
    </row>
    <row r="6966" spans="2:20" hidden="1" x14ac:dyDescent="0.45">
      <c r="B6966" s="29" t="s">
        <v>30</v>
      </c>
      <c r="F6966" t="s">
        <v>1339</v>
      </c>
      <c r="G6966" t="s">
        <v>1340</v>
      </c>
      <c r="H6966" t="s">
        <v>413</v>
      </c>
      <c r="I6966" t="s">
        <v>225</v>
      </c>
      <c r="J6966" t="s">
        <v>414</v>
      </c>
      <c r="K6966" t="s">
        <v>399</v>
      </c>
      <c r="M6966" t="s">
        <v>228</v>
      </c>
      <c r="N6966" t="s">
        <v>30</v>
      </c>
      <c r="O6966">
        <v>8</v>
      </c>
      <c r="P6966" t="s">
        <v>385</v>
      </c>
      <c r="Q6966"/>
      <c r="T6966" t="s">
        <v>386</v>
      </c>
    </row>
    <row r="6967" spans="2:20" hidden="1" x14ac:dyDescent="0.45">
      <c r="B6967" s="29" t="s">
        <v>27</v>
      </c>
      <c r="F6967" t="s">
        <v>1339</v>
      </c>
      <c r="G6967" t="s">
        <v>1340</v>
      </c>
      <c r="H6967" t="s">
        <v>415</v>
      </c>
      <c r="I6967" t="s">
        <v>225</v>
      </c>
      <c r="J6967" t="s">
        <v>416</v>
      </c>
      <c r="K6967" t="s">
        <v>399</v>
      </c>
      <c r="M6967" t="s">
        <v>228</v>
      </c>
      <c r="N6967" t="s">
        <v>27</v>
      </c>
      <c r="O6967">
        <v>159</v>
      </c>
      <c r="P6967" t="s">
        <v>385</v>
      </c>
      <c r="Q6967"/>
      <c r="T6967" t="s">
        <v>386</v>
      </c>
    </row>
    <row r="6968" spans="2:20" hidden="1" x14ac:dyDescent="0.45">
      <c r="B6968" s="29" t="s">
        <v>34</v>
      </c>
      <c r="F6968" t="s">
        <v>1339</v>
      </c>
      <c r="G6968" t="s">
        <v>1340</v>
      </c>
      <c r="H6968" t="s">
        <v>412</v>
      </c>
      <c r="I6968" t="s">
        <v>225</v>
      </c>
      <c r="J6968" t="s">
        <v>409</v>
      </c>
      <c r="K6968" t="s">
        <v>399</v>
      </c>
      <c r="M6968" t="s">
        <v>228</v>
      </c>
      <c r="N6968" t="s">
        <v>34</v>
      </c>
      <c r="O6968">
        <v>3197</v>
      </c>
      <c r="P6968" t="s">
        <v>387</v>
      </c>
      <c r="Q6968"/>
      <c r="T6968" t="s">
        <v>386</v>
      </c>
    </row>
    <row r="6969" spans="2:20" hidden="1" x14ac:dyDescent="0.45">
      <c r="B6969" s="29" t="s">
        <v>26</v>
      </c>
      <c r="F6969" t="s">
        <v>1339</v>
      </c>
      <c r="G6969" t="s">
        <v>1340</v>
      </c>
      <c r="H6969" t="s">
        <v>412</v>
      </c>
      <c r="I6969" t="s">
        <v>225</v>
      </c>
      <c r="J6969" t="s">
        <v>409</v>
      </c>
      <c r="K6969" t="s">
        <v>399</v>
      </c>
      <c r="M6969" t="s">
        <v>228</v>
      </c>
      <c r="N6969" t="s">
        <v>26</v>
      </c>
      <c r="O6969">
        <v>5354</v>
      </c>
      <c r="P6969" t="s">
        <v>385</v>
      </c>
      <c r="Q6969"/>
      <c r="T6969" t="s">
        <v>386</v>
      </c>
    </row>
    <row r="6970" spans="2:20" hidden="1" x14ac:dyDescent="0.45">
      <c r="B6970" s="29" t="s">
        <v>24</v>
      </c>
      <c r="F6970" t="s">
        <v>1339</v>
      </c>
      <c r="G6970" t="s">
        <v>1340</v>
      </c>
      <c r="H6970" t="s">
        <v>410</v>
      </c>
      <c r="I6970" t="s">
        <v>225</v>
      </c>
      <c r="J6970" t="s">
        <v>407</v>
      </c>
      <c r="K6970" t="s">
        <v>399</v>
      </c>
      <c r="M6970" t="s">
        <v>228</v>
      </c>
      <c r="N6970" t="s">
        <v>261</v>
      </c>
      <c r="P6970" t="s">
        <v>385</v>
      </c>
      <c r="Q6970"/>
      <c r="T6970" t="s">
        <v>386</v>
      </c>
    </row>
    <row r="6971" spans="2:20" hidden="1" x14ac:dyDescent="0.45">
      <c r="B6971" s="29" t="s">
        <v>43</v>
      </c>
      <c r="F6971" t="s">
        <v>1339</v>
      </c>
      <c r="G6971" t="s">
        <v>1340</v>
      </c>
      <c r="H6971" t="s">
        <v>410</v>
      </c>
      <c r="I6971" t="s">
        <v>225</v>
      </c>
      <c r="J6971" t="s">
        <v>407</v>
      </c>
      <c r="K6971" t="s">
        <v>399</v>
      </c>
      <c r="M6971" t="s">
        <v>228</v>
      </c>
      <c r="N6971" t="s">
        <v>28</v>
      </c>
      <c r="P6971" t="s">
        <v>385</v>
      </c>
      <c r="Q6971"/>
      <c r="T6971" t="s">
        <v>386</v>
      </c>
    </row>
    <row r="6972" spans="2:20" hidden="1" x14ac:dyDescent="0.45">
      <c r="B6972" s="29" t="s">
        <v>43</v>
      </c>
      <c r="F6972" t="s">
        <v>1339</v>
      </c>
      <c r="G6972" t="s">
        <v>1340</v>
      </c>
      <c r="H6972" t="s">
        <v>406</v>
      </c>
      <c r="I6972" t="s">
        <v>225</v>
      </c>
      <c r="J6972" t="s">
        <v>407</v>
      </c>
      <c r="K6972" t="s">
        <v>391</v>
      </c>
      <c r="M6972" t="s">
        <v>228</v>
      </c>
      <c r="N6972" t="s">
        <v>28</v>
      </c>
      <c r="P6972" t="s">
        <v>385</v>
      </c>
      <c r="Q6972"/>
      <c r="T6972" t="s">
        <v>386</v>
      </c>
    </row>
    <row r="6973" spans="2:20" hidden="1" x14ac:dyDescent="0.45">
      <c r="F6973" t="s">
        <v>1339</v>
      </c>
      <c r="G6973" t="s">
        <v>1340</v>
      </c>
      <c r="H6973" t="s">
        <v>402</v>
      </c>
      <c r="I6973" t="s">
        <v>225</v>
      </c>
      <c r="J6973" t="s">
        <v>395</v>
      </c>
      <c r="K6973" t="s">
        <v>399</v>
      </c>
      <c r="M6973" t="s">
        <v>228</v>
      </c>
      <c r="N6973" t="s">
        <v>236</v>
      </c>
      <c r="O6973">
        <v>147</v>
      </c>
      <c r="P6973" t="s">
        <v>385</v>
      </c>
      <c r="Q6973"/>
      <c r="T6973" t="s">
        <v>386</v>
      </c>
    </row>
    <row r="6974" spans="2:20" hidden="1" x14ac:dyDescent="0.45">
      <c r="B6974" s="29" t="s">
        <v>33</v>
      </c>
      <c r="F6974" t="s">
        <v>1339</v>
      </c>
      <c r="G6974" t="s">
        <v>1340</v>
      </c>
      <c r="H6974" t="s">
        <v>403</v>
      </c>
      <c r="I6974" t="s">
        <v>225</v>
      </c>
      <c r="J6974" t="s">
        <v>393</v>
      </c>
      <c r="K6974" t="s">
        <v>399</v>
      </c>
      <c r="M6974" t="s">
        <v>228</v>
      </c>
      <c r="N6974" t="s">
        <v>33</v>
      </c>
      <c r="O6974">
        <v>59</v>
      </c>
      <c r="P6974" t="s">
        <v>385</v>
      </c>
      <c r="Q6974"/>
      <c r="T6974" t="s">
        <v>386</v>
      </c>
    </row>
    <row r="6975" spans="2:20" hidden="1" x14ac:dyDescent="0.45">
      <c r="B6975" s="29" t="s">
        <v>24</v>
      </c>
      <c r="F6975" t="s">
        <v>1339</v>
      </c>
      <c r="G6975" t="s">
        <v>1340</v>
      </c>
      <c r="H6975" t="s">
        <v>402</v>
      </c>
      <c r="I6975" t="s">
        <v>225</v>
      </c>
      <c r="J6975" t="s">
        <v>395</v>
      </c>
      <c r="K6975" t="s">
        <v>399</v>
      </c>
      <c r="M6975" t="s">
        <v>228</v>
      </c>
      <c r="N6975" t="s">
        <v>261</v>
      </c>
      <c r="O6975">
        <v>25852</v>
      </c>
      <c r="P6975" t="s">
        <v>385</v>
      </c>
      <c r="Q6975"/>
      <c r="T6975" t="s">
        <v>386</v>
      </c>
    </row>
    <row r="6976" spans="2:20" hidden="1" x14ac:dyDescent="0.45">
      <c r="B6976" s="29" t="s">
        <v>34</v>
      </c>
      <c r="F6976" t="s">
        <v>1339</v>
      </c>
      <c r="G6976" t="s">
        <v>1340</v>
      </c>
      <c r="H6976" t="s">
        <v>406</v>
      </c>
      <c r="I6976" t="s">
        <v>225</v>
      </c>
      <c r="J6976" t="s">
        <v>407</v>
      </c>
      <c r="K6976" t="s">
        <v>391</v>
      </c>
      <c r="M6976" t="s">
        <v>228</v>
      </c>
      <c r="N6976" t="s">
        <v>34</v>
      </c>
      <c r="P6976" t="s">
        <v>387</v>
      </c>
      <c r="Q6976"/>
      <c r="T6976" t="s">
        <v>386</v>
      </c>
    </row>
    <row r="6977" spans="2:20" hidden="1" x14ac:dyDescent="0.45">
      <c r="B6977" s="29" t="s">
        <v>27</v>
      </c>
      <c r="F6977" t="s">
        <v>1339</v>
      </c>
      <c r="G6977" t="s">
        <v>1340</v>
      </c>
      <c r="H6977" t="s">
        <v>402</v>
      </c>
      <c r="I6977" t="s">
        <v>225</v>
      </c>
      <c r="J6977" t="s">
        <v>395</v>
      </c>
      <c r="K6977" t="s">
        <v>399</v>
      </c>
      <c r="M6977" t="s">
        <v>228</v>
      </c>
      <c r="N6977" t="s">
        <v>27</v>
      </c>
      <c r="O6977">
        <v>147</v>
      </c>
      <c r="P6977" t="s">
        <v>385</v>
      </c>
      <c r="Q6977"/>
      <c r="T6977" t="s">
        <v>386</v>
      </c>
    </row>
    <row r="6978" spans="2:20" hidden="1" x14ac:dyDescent="0.45">
      <c r="B6978" s="29" t="s">
        <v>26</v>
      </c>
      <c r="F6978" t="s">
        <v>1339</v>
      </c>
      <c r="G6978" t="s">
        <v>1340</v>
      </c>
      <c r="H6978" t="s">
        <v>402</v>
      </c>
      <c r="I6978" t="s">
        <v>225</v>
      </c>
      <c r="J6978" t="s">
        <v>395</v>
      </c>
      <c r="K6978" t="s">
        <v>399</v>
      </c>
      <c r="M6978" t="s">
        <v>228</v>
      </c>
      <c r="N6978" t="s">
        <v>26</v>
      </c>
      <c r="O6978">
        <v>5743</v>
      </c>
      <c r="P6978" t="s">
        <v>385</v>
      </c>
      <c r="Q6978"/>
      <c r="T6978" t="s">
        <v>386</v>
      </c>
    </row>
    <row r="6979" spans="2:20" hidden="1" x14ac:dyDescent="0.45">
      <c r="B6979" s="29" t="s">
        <v>34</v>
      </c>
      <c r="F6979" t="s">
        <v>1339</v>
      </c>
      <c r="G6979" t="s">
        <v>1340</v>
      </c>
      <c r="H6979" t="s">
        <v>402</v>
      </c>
      <c r="I6979" t="s">
        <v>225</v>
      </c>
      <c r="J6979" t="s">
        <v>395</v>
      </c>
      <c r="K6979" t="s">
        <v>399</v>
      </c>
      <c r="M6979" t="s">
        <v>228</v>
      </c>
      <c r="N6979" t="s">
        <v>34</v>
      </c>
      <c r="O6979">
        <v>3197</v>
      </c>
      <c r="P6979" t="s">
        <v>387</v>
      </c>
      <c r="Q6979"/>
      <c r="T6979" t="s">
        <v>386</v>
      </c>
    </row>
    <row r="6980" spans="2:20" hidden="1" x14ac:dyDescent="0.45">
      <c r="F6980" t="s">
        <v>1339</v>
      </c>
      <c r="G6980" t="s">
        <v>1340</v>
      </c>
      <c r="H6980" t="s">
        <v>402</v>
      </c>
      <c r="I6980" t="s">
        <v>225</v>
      </c>
      <c r="J6980" t="s">
        <v>395</v>
      </c>
      <c r="K6980" t="s">
        <v>399</v>
      </c>
      <c r="M6980" t="s">
        <v>228</v>
      </c>
      <c r="N6980" t="s">
        <v>400</v>
      </c>
      <c r="O6980">
        <v>4</v>
      </c>
      <c r="P6980" t="s">
        <v>385</v>
      </c>
      <c r="Q6980"/>
      <c r="T6980" t="s">
        <v>386</v>
      </c>
    </row>
    <row r="6981" spans="2:20" hidden="1" x14ac:dyDescent="0.45">
      <c r="D6981" s="29" t="s">
        <v>53</v>
      </c>
      <c r="F6981" t="s">
        <v>1339</v>
      </c>
      <c r="G6981" t="s">
        <v>1340</v>
      </c>
      <c r="H6981" t="s">
        <v>1341</v>
      </c>
      <c r="I6981" t="s">
        <v>225</v>
      </c>
      <c r="J6981" t="s">
        <v>418</v>
      </c>
      <c r="K6981" t="s">
        <v>35</v>
      </c>
      <c r="M6981" t="s">
        <v>228</v>
      </c>
      <c r="N6981" t="s">
        <v>400</v>
      </c>
      <c r="O6981">
        <v>8</v>
      </c>
      <c r="P6981" t="s">
        <v>385</v>
      </c>
      <c r="Q6981"/>
      <c r="T6981" t="s">
        <v>386</v>
      </c>
    </row>
    <row r="6982" spans="2:20" hidden="1" x14ac:dyDescent="0.45">
      <c r="B6982" s="29" t="s">
        <v>24</v>
      </c>
      <c r="D6982" s="29" t="s">
        <v>53</v>
      </c>
      <c r="F6982" t="s">
        <v>1339</v>
      </c>
      <c r="G6982" t="s">
        <v>1340</v>
      </c>
      <c r="H6982" t="s">
        <v>1341</v>
      </c>
      <c r="I6982" t="s">
        <v>225</v>
      </c>
      <c r="J6982" t="s">
        <v>418</v>
      </c>
      <c r="K6982" t="s">
        <v>35</v>
      </c>
      <c r="M6982" t="s">
        <v>228</v>
      </c>
      <c r="N6982" t="s">
        <v>261</v>
      </c>
      <c r="O6982">
        <v>1173</v>
      </c>
      <c r="P6982" t="s">
        <v>385</v>
      </c>
      <c r="Q6982"/>
      <c r="T6982" t="s">
        <v>386</v>
      </c>
    </row>
    <row r="6983" spans="2:20" hidden="1" x14ac:dyDescent="0.45">
      <c r="D6983" s="29" t="s">
        <v>53</v>
      </c>
      <c r="F6983" t="s">
        <v>1339</v>
      </c>
      <c r="G6983" t="s">
        <v>1340</v>
      </c>
      <c r="H6983" t="s">
        <v>1341</v>
      </c>
      <c r="I6983" t="s">
        <v>225</v>
      </c>
      <c r="J6983" t="s">
        <v>418</v>
      </c>
      <c r="K6983" t="s">
        <v>35</v>
      </c>
      <c r="M6983" t="s">
        <v>228</v>
      </c>
      <c r="N6983" t="s">
        <v>236</v>
      </c>
      <c r="O6983">
        <v>550</v>
      </c>
      <c r="P6983" t="s">
        <v>385</v>
      </c>
      <c r="Q6983"/>
      <c r="T6983" t="s">
        <v>386</v>
      </c>
    </row>
    <row r="6984" spans="2:20" hidden="1" x14ac:dyDescent="0.45">
      <c r="B6984" s="29" t="s">
        <v>25</v>
      </c>
      <c r="D6984" s="29" t="s">
        <v>53</v>
      </c>
      <c r="F6984" t="s">
        <v>1339</v>
      </c>
      <c r="G6984" t="s">
        <v>1340</v>
      </c>
      <c r="H6984" t="s">
        <v>1342</v>
      </c>
      <c r="I6984" t="s">
        <v>225</v>
      </c>
      <c r="J6984" t="s">
        <v>407</v>
      </c>
      <c r="K6984" t="s">
        <v>35</v>
      </c>
      <c r="M6984" t="s">
        <v>228</v>
      </c>
      <c r="N6984" t="s">
        <v>25</v>
      </c>
      <c r="O6984">
        <v>6087</v>
      </c>
      <c r="P6984" t="s">
        <v>385</v>
      </c>
      <c r="Q6984"/>
      <c r="T6984" t="s">
        <v>386</v>
      </c>
    </row>
    <row r="6985" spans="2:20" hidden="1" x14ac:dyDescent="0.45">
      <c r="B6985" s="29" t="s">
        <v>24</v>
      </c>
      <c r="D6985" s="29" t="s">
        <v>53</v>
      </c>
      <c r="F6985" t="s">
        <v>1339</v>
      </c>
      <c r="G6985" t="s">
        <v>1340</v>
      </c>
      <c r="H6985" t="s">
        <v>1342</v>
      </c>
      <c r="I6985" t="s">
        <v>225</v>
      </c>
      <c r="J6985" t="s">
        <v>407</v>
      </c>
      <c r="K6985" t="s">
        <v>35</v>
      </c>
      <c r="M6985" t="s">
        <v>228</v>
      </c>
      <c r="N6985" t="s">
        <v>261</v>
      </c>
      <c r="O6985">
        <v>544</v>
      </c>
      <c r="P6985" t="s">
        <v>385</v>
      </c>
      <c r="Q6985"/>
      <c r="T6985" t="s">
        <v>386</v>
      </c>
    </row>
    <row r="6986" spans="2:20" hidden="1" x14ac:dyDescent="0.45">
      <c r="B6986" s="29" t="s">
        <v>43</v>
      </c>
      <c r="D6986" s="29" t="s">
        <v>53</v>
      </c>
      <c r="F6986" t="s">
        <v>1339</v>
      </c>
      <c r="G6986" t="s">
        <v>1340</v>
      </c>
      <c r="H6986" t="s">
        <v>1341</v>
      </c>
      <c r="I6986" t="s">
        <v>225</v>
      </c>
      <c r="J6986" t="s">
        <v>418</v>
      </c>
      <c r="K6986" t="s">
        <v>35</v>
      </c>
      <c r="M6986" t="s">
        <v>228</v>
      </c>
      <c r="N6986" t="s">
        <v>28</v>
      </c>
      <c r="O6986">
        <v>550</v>
      </c>
      <c r="P6986" t="s">
        <v>385</v>
      </c>
      <c r="Q6986"/>
      <c r="T6986" t="s">
        <v>386</v>
      </c>
    </row>
    <row r="6987" spans="2:20" hidden="1" x14ac:dyDescent="0.45">
      <c r="B6987" s="29" t="s">
        <v>26</v>
      </c>
      <c r="D6987" s="29" t="s">
        <v>53</v>
      </c>
      <c r="F6987" t="s">
        <v>1339</v>
      </c>
      <c r="G6987" t="s">
        <v>1340</v>
      </c>
      <c r="H6987" t="s">
        <v>1344</v>
      </c>
      <c r="I6987" t="s">
        <v>225</v>
      </c>
      <c r="J6987" t="s">
        <v>409</v>
      </c>
      <c r="K6987" t="s">
        <v>35</v>
      </c>
      <c r="M6987" t="s">
        <v>228</v>
      </c>
      <c r="N6987" t="s">
        <v>26</v>
      </c>
      <c r="O6987">
        <v>1861</v>
      </c>
      <c r="P6987" t="s">
        <v>385</v>
      </c>
      <c r="Q6987"/>
      <c r="T6987" t="s">
        <v>386</v>
      </c>
    </row>
    <row r="6988" spans="2:20" hidden="1" x14ac:dyDescent="0.45">
      <c r="D6988" s="29" t="s">
        <v>53</v>
      </c>
      <c r="F6988" t="s">
        <v>1339</v>
      </c>
      <c r="G6988" t="s">
        <v>1340</v>
      </c>
      <c r="H6988" t="s">
        <v>1347</v>
      </c>
      <c r="I6988" t="s">
        <v>225</v>
      </c>
      <c r="J6988" t="s">
        <v>405</v>
      </c>
      <c r="K6988" t="s">
        <v>35</v>
      </c>
      <c r="M6988" t="s">
        <v>228</v>
      </c>
      <c r="N6988" t="s">
        <v>400</v>
      </c>
      <c r="O6988">
        <v>8</v>
      </c>
      <c r="P6988" t="s">
        <v>385</v>
      </c>
      <c r="Q6988"/>
      <c r="T6988" t="s">
        <v>386</v>
      </c>
    </row>
    <row r="6989" spans="2:20" hidden="1" x14ac:dyDescent="0.45">
      <c r="B6989" s="29" t="s">
        <v>25</v>
      </c>
      <c r="D6989" s="29" t="s">
        <v>53</v>
      </c>
      <c r="F6989" t="s">
        <v>1339</v>
      </c>
      <c r="G6989" t="s">
        <v>1340</v>
      </c>
      <c r="H6989" t="s">
        <v>1344</v>
      </c>
      <c r="I6989" t="s">
        <v>225</v>
      </c>
      <c r="J6989" t="s">
        <v>409</v>
      </c>
      <c r="K6989" t="s">
        <v>35</v>
      </c>
      <c r="M6989" t="s">
        <v>228</v>
      </c>
      <c r="N6989" t="s">
        <v>25</v>
      </c>
      <c r="O6989">
        <v>6077</v>
      </c>
      <c r="P6989" t="s">
        <v>385</v>
      </c>
      <c r="Q6989"/>
      <c r="T6989" t="s">
        <v>386</v>
      </c>
    </row>
    <row r="6990" spans="2:20" hidden="1" x14ac:dyDescent="0.45">
      <c r="B6990" s="29" t="s">
        <v>43</v>
      </c>
      <c r="D6990" s="29" t="s">
        <v>53</v>
      </c>
      <c r="F6990" t="s">
        <v>1339</v>
      </c>
      <c r="G6990" t="s">
        <v>1340</v>
      </c>
      <c r="H6990" t="s">
        <v>1347</v>
      </c>
      <c r="I6990" t="s">
        <v>225</v>
      </c>
      <c r="J6990" t="s">
        <v>405</v>
      </c>
      <c r="K6990" t="s">
        <v>35</v>
      </c>
      <c r="M6990" t="s">
        <v>228</v>
      </c>
      <c r="N6990" t="s">
        <v>28</v>
      </c>
      <c r="O6990">
        <v>99</v>
      </c>
      <c r="P6990" t="s">
        <v>385</v>
      </c>
      <c r="Q6990"/>
      <c r="T6990" t="s">
        <v>386</v>
      </c>
    </row>
    <row r="6991" spans="2:20" hidden="1" x14ac:dyDescent="0.45">
      <c r="B6991" s="29" t="s">
        <v>32</v>
      </c>
      <c r="D6991" s="29" t="s">
        <v>53</v>
      </c>
      <c r="F6991" t="s">
        <v>1339</v>
      </c>
      <c r="G6991" t="s">
        <v>1340</v>
      </c>
      <c r="H6991" t="s">
        <v>1350</v>
      </c>
      <c r="I6991" t="s">
        <v>225</v>
      </c>
      <c r="J6991" t="s">
        <v>384</v>
      </c>
      <c r="K6991" t="s">
        <v>35</v>
      </c>
      <c r="M6991" t="s">
        <v>228</v>
      </c>
      <c r="N6991" t="s">
        <v>32</v>
      </c>
      <c r="O6991">
        <v>191</v>
      </c>
      <c r="P6991" t="s">
        <v>385</v>
      </c>
      <c r="Q6991"/>
      <c r="T6991" t="s">
        <v>386</v>
      </c>
    </row>
    <row r="6992" spans="2:20" hidden="1" x14ac:dyDescent="0.45">
      <c r="B6992" s="29" t="s">
        <v>25</v>
      </c>
      <c r="D6992" s="29" t="s">
        <v>53</v>
      </c>
      <c r="F6992" t="s">
        <v>1339</v>
      </c>
      <c r="G6992" t="s">
        <v>1340</v>
      </c>
      <c r="H6992" t="s">
        <v>1350</v>
      </c>
      <c r="I6992" t="s">
        <v>225</v>
      </c>
      <c r="J6992" t="s">
        <v>384</v>
      </c>
      <c r="K6992" t="s">
        <v>35</v>
      </c>
      <c r="M6992" t="s">
        <v>228</v>
      </c>
      <c r="N6992" t="s">
        <v>25</v>
      </c>
      <c r="O6992">
        <v>19804</v>
      </c>
      <c r="P6992" t="s">
        <v>385</v>
      </c>
      <c r="Q6992"/>
      <c r="T6992" t="s">
        <v>386</v>
      </c>
    </row>
    <row r="6993" spans="2:20" hidden="1" x14ac:dyDescent="0.45">
      <c r="B6993" s="29" t="s">
        <v>24</v>
      </c>
      <c r="D6993" s="29" t="s">
        <v>53</v>
      </c>
      <c r="F6993" t="s">
        <v>1339</v>
      </c>
      <c r="G6993" t="s">
        <v>1340</v>
      </c>
      <c r="H6993" t="s">
        <v>1350</v>
      </c>
      <c r="I6993" t="s">
        <v>225</v>
      </c>
      <c r="J6993" t="s">
        <v>384</v>
      </c>
      <c r="K6993" t="s">
        <v>35</v>
      </c>
      <c r="M6993" t="s">
        <v>228</v>
      </c>
      <c r="N6993" t="s">
        <v>261</v>
      </c>
      <c r="O6993">
        <v>7760</v>
      </c>
      <c r="P6993" t="s">
        <v>385</v>
      </c>
      <c r="Q6993"/>
      <c r="T6993" t="s">
        <v>386</v>
      </c>
    </row>
    <row r="6994" spans="2:20" hidden="1" x14ac:dyDescent="0.45">
      <c r="B6994" s="29" t="s">
        <v>43</v>
      </c>
      <c r="F6994" t="s">
        <v>1339</v>
      </c>
      <c r="G6994" t="s">
        <v>1340</v>
      </c>
      <c r="H6994" t="s">
        <v>398</v>
      </c>
      <c r="I6994" t="s">
        <v>275</v>
      </c>
      <c r="J6994" t="s">
        <v>228</v>
      </c>
      <c r="K6994" t="s">
        <v>399</v>
      </c>
      <c r="M6994" t="s">
        <v>228</v>
      </c>
      <c r="N6994" t="s">
        <v>28</v>
      </c>
      <c r="O6994">
        <v>157</v>
      </c>
      <c r="P6994" t="s">
        <v>385</v>
      </c>
      <c r="Q6994"/>
      <c r="T6994" t="s">
        <v>386</v>
      </c>
    </row>
    <row r="6995" spans="2:20" hidden="1" x14ac:dyDescent="0.45">
      <c r="F6995" t="s">
        <v>1339</v>
      </c>
      <c r="G6995" t="s">
        <v>1340</v>
      </c>
      <c r="H6995" t="s">
        <v>398</v>
      </c>
      <c r="I6995" t="s">
        <v>275</v>
      </c>
      <c r="J6995" t="s">
        <v>228</v>
      </c>
      <c r="K6995" t="s">
        <v>399</v>
      </c>
      <c r="M6995" t="s">
        <v>228</v>
      </c>
      <c r="N6995" t="s">
        <v>236</v>
      </c>
      <c r="O6995">
        <v>157</v>
      </c>
      <c r="P6995" t="s">
        <v>385</v>
      </c>
      <c r="Q6995"/>
      <c r="T6995" t="s">
        <v>386</v>
      </c>
    </row>
    <row r="6996" spans="2:20" hidden="1" x14ac:dyDescent="0.45">
      <c r="B6996" s="29" t="s">
        <v>43</v>
      </c>
      <c r="F6996" t="s">
        <v>1339</v>
      </c>
      <c r="G6996" t="s">
        <v>1340</v>
      </c>
      <c r="H6996" t="s">
        <v>390</v>
      </c>
      <c r="I6996" t="s">
        <v>275</v>
      </c>
      <c r="J6996" t="s">
        <v>228</v>
      </c>
      <c r="K6996" t="s">
        <v>391</v>
      </c>
      <c r="M6996" t="s">
        <v>228</v>
      </c>
      <c r="N6996" t="s">
        <v>28</v>
      </c>
      <c r="O6996">
        <v>3762</v>
      </c>
      <c r="P6996" t="s">
        <v>385</v>
      </c>
      <c r="Q6996"/>
      <c r="T6996" t="s">
        <v>386</v>
      </c>
    </row>
    <row r="6997" spans="2:20" hidden="1" x14ac:dyDescent="0.45">
      <c r="B6997" s="29" t="s">
        <v>43</v>
      </c>
      <c r="D6997" s="29" t="s">
        <v>53</v>
      </c>
      <c r="F6997" t="s">
        <v>1339</v>
      </c>
      <c r="G6997" t="s">
        <v>1340</v>
      </c>
      <c r="H6997" t="s">
        <v>1348</v>
      </c>
      <c r="I6997" t="s">
        <v>225</v>
      </c>
      <c r="J6997" t="s">
        <v>393</v>
      </c>
      <c r="K6997" t="s">
        <v>35</v>
      </c>
      <c r="M6997" t="s">
        <v>228</v>
      </c>
      <c r="N6997" t="s">
        <v>28</v>
      </c>
      <c r="O6997">
        <v>1974</v>
      </c>
      <c r="P6997" t="s">
        <v>385</v>
      </c>
      <c r="Q6997"/>
      <c r="T6997" t="s">
        <v>386</v>
      </c>
    </row>
    <row r="6998" spans="2:20" hidden="1" x14ac:dyDescent="0.45">
      <c r="B6998" s="29" t="s">
        <v>34</v>
      </c>
      <c r="D6998" s="29" t="s">
        <v>53</v>
      </c>
      <c r="F6998" t="s">
        <v>1339</v>
      </c>
      <c r="G6998" t="s">
        <v>1340</v>
      </c>
      <c r="H6998" t="s">
        <v>1346</v>
      </c>
      <c r="I6998" t="s">
        <v>225</v>
      </c>
      <c r="J6998" t="s">
        <v>416</v>
      </c>
      <c r="K6998" t="s">
        <v>35</v>
      </c>
      <c r="M6998" t="s">
        <v>228</v>
      </c>
      <c r="N6998" t="s">
        <v>34</v>
      </c>
      <c r="O6998">
        <v>3160</v>
      </c>
      <c r="P6998" t="s">
        <v>387</v>
      </c>
      <c r="Q6998"/>
      <c r="T6998" t="s">
        <v>386</v>
      </c>
    </row>
    <row r="6999" spans="2:20" hidden="1" x14ac:dyDescent="0.45">
      <c r="B6999" s="29" t="s">
        <v>33</v>
      </c>
      <c r="D6999" s="29" t="s">
        <v>53</v>
      </c>
      <c r="F6999" t="s">
        <v>1339</v>
      </c>
      <c r="G6999" t="s">
        <v>1340</v>
      </c>
      <c r="H6999" t="s">
        <v>1346</v>
      </c>
      <c r="I6999" t="s">
        <v>225</v>
      </c>
      <c r="J6999" t="s">
        <v>416</v>
      </c>
      <c r="K6999" t="s">
        <v>35</v>
      </c>
      <c r="M6999" t="s">
        <v>228</v>
      </c>
      <c r="N6999" t="s">
        <v>33</v>
      </c>
      <c r="O6999">
        <v>138</v>
      </c>
      <c r="P6999" t="s">
        <v>385</v>
      </c>
      <c r="Q6999"/>
      <c r="T6999" t="s">
        <v>386</v>
      </c>
    </row>
    <row r="7000" spans="2:20" hidden="1" x14ac:dyDescent="0.45">
      <c r="B7000" s="29" t="s">
        <v>26</v>
      </c>
      <c r="D7000" s="29" t="s">
        <v>53</v>
      </c>
      <c r="F7000" t="s">
        <v>1339</v>
      </c>
      <c r="G7000" t="s">
        <v>1340</v>
      </c>
      <c r="H7000" t="s">
        <v>1346</v>
      </c>
      <c r="I7000" t="s">
        <v>225</v>
      </c>
      <c r="J7000" t="s">
        <v>416</v>
      </c>
      <c r="K7000" t="s">
        <v>35</v>
      </c>
      <c r="M7000" t="s">
        <v>228</v>
      </c>
      <c r="N7000" t="s">
        <v>26</v>
      </c>
      <c r="O7000">
        <v>30799</v>
      </c>
      <c r="P7000" t="s">
        <v>385</v>
      </c>
      <c r="Q7000"/>
      <c r="T7000" t="s">
        <v>386</v>
      </c>
    </row>
    <row r="7001" spans="2:20" hidden="1" x14ac:dyDescent="0.45">
      <c r="D7001" s="29" t="s">
        <v>53</v>
      </c>
      <c r="F7001" t="s">
        <v>1339</v>
      </c>
      <c r="G7001" t="s">
        <v>1340</v>
      </c>
      <c r="H7001" t="s">
        <v>1348</v>
      </c>
      <c r="I7001" t="s">
        <v>225</v>
      </c>
      <c r="J7001" t="s">
        <v>393</v>
      </c>
      <c r="K7001" t="s">
        <v>35</v>
      </c>
      <c r="M7001" t="s">
        <v>228</v>
      </c>
      <c r="N7001" t="s">
        <v>236</v>
      </c>
      <c r="O7001">
        <v>1974</v>
      </c>
      <c r="P7001" t="s">
        <v>385</v>
      </c>
      <c r="Q7001"/>
      <c r="T7001" t="s">
        <v>386</v>
      </c>
    </row>
    <row r="7002" spans="2:20" hidden="1" x14ac:dyDescent="0.45">
      <c r="B7002" s="29" t="s">
        <v>33</v>
      </c>
      <c r="D7002" s="29" t="s">
        <v>53</v>
      </c>
      <c r="F7002" t="s">
        <v>1339</v>
      </c>
      <c r="G7002" t="s">
        <v>1340</v>
      </c>
      <c r="H7002" t="s">
        <v>1349</v>
      </c>
      <c r="I7002" t="s">
        <v>225</v>
      </c>
      <c r="J7002" t="s">
        <v>395</v>
      </c>
      <c r="K7002" t="s">
        <v>35</v>
      </c>
      <c r="M7002" t="s">
        <v>228</v>
      </c>
      <c r="N7002" t="s">
        <v>33</v>
      </c>
      <c r="O7002">
        <v>129</v>
      </c>
      <c r="P7002" t="s">
        <v>385</v>
      </c>
      <c r="Q7002"/>
      <c r="T7002" t="s">
        <v>386</v>
      </c>
    </row>
    <row r="7003" spans="2:20" hidden="1" x14ac:dyDescent="0.45">
      <c r="D7003" s="29" t="s">
        <v>53</v>
      </c>
      <c r="F7003" t="s">
        <v>1339</v>
      </c>
      <c r="G7003" t="s">
        <v>1340</v>
      </c>
      <c r="H7003" t="s">
        <v>1349</v>
      </c>
      <c r="I7003" t="s">
        <v>225</v>
      </c>
      <c r="J7003" t="s">
        <v>395</v>
      </c>
      <c r="K7003" t="s">
        <v>35</v>
      </c>
      <c r="M7003" t="s">
        <v>228</v>
      </c>
      <c r="N7003" t="s">
        <v>400</v>
      </c>
      <c r="O7003">
        <v>7</v>
      </c>
      <c r="P7003" t="s">
        <v>385</v>
      </c>
      <c r="Q7003"/>
      <c r="T7003" t="s">
        <v>386</v>
      </c>
    </row>
    <row r="7004" spans="2:20" hidden="1" x14ac:dyDescent="0.45">
      <c r="B7004" s="29" t="s">
        <v>24</v>
      </c>
      <c r="D7004" s="29" t="s">
        <v>53</v>
      </c>
      <c r="F7004" t="s">
        <v>1339</v>
      </c>
      <c r="G7004" t="s">
        <v>1340</v>
      </c>
      <c r="H7004" t="s">
        <v>1351</v>
      </c>
      <c r="I7004" t="s">
        <v>225</v>
      </c>
      <c r="J7004" t="s">
        <v>409</v>
      </c>
      <c r="K7004" t="s">
        <v>35</v>
      </c>
      <c r="M7004" t="s">
        <v>228</v>
      </c>
      <c r="N7004" t="s">
        <v>261</v>
      </c>
      <c r="O7004">
        <v>542</v>
      </c>
      <c r="P7004" t="s">
        <v>385</v>
      </c>
      <c r="Q7004"/>
      <c r="T7004" t="s">
        <v>386</v>
      </c>
    </row>
    <row r="7005" spans="2:20" hidden="1" x14ac:dyDescent="0.45">
      <c r="B7005" s="29" t="s">
        <v>30</v>
      </c>
      <c r="D7005" s="29" t="s">
        <v>53</v>
      </c>
      <c r="F7005" t="s">
        <v>1339</v>
      </c>
      <c r="G7005" t="s">
        <v>1340</v>
      </c>
      <c r="H7005" t="s">
        <v>383</v>
      </c>
      <c r="I7005" t="s">
        <v>225</v>
      </c>
      <c r="J7005" t="s">
        <v>384</v>
      </c>
      <c r="K7005" t="s">
        <v>35</v>
      </c>
      <c r="M7005" t="s">
        <v>228</v>
      </c>
      <c r="N7005" t="s">
        <v>30</v>
      </c>
      <c r="O7005">
        <v>3414</v>
      </c>
      <c r="P7005" t="s">
        <v>385</v>
      </c>
      <c r="Q7005"/>
      <c r="T7005" t="s">
        <v>386</v>
      </c>
    </row>
    <row r="7006" spans="2:20" hidden="1" x14ac:dyDescent="0.45">
      <c r="B7006" s="29" t="s">
        <v>32</v>
      </c>
      <c r="D7006" s="29" t="s">
        <v>53</v>
      </c>
      <c r="F7006" t="s">
        <v>1339</v>
      </c>
      <c r="G7006" t="s">
        <v>1340</v>
      </c>
      <c r="H7006" t="s">
        <v>383</v>
      </c>
      <c r="I7006" t="s">
        <v>225</v>
      </c>
      <c r="J7006" t="s">
        <v>384</v>
      </c>
      <c r="K7006" t="s">
        <v>35</v>
      </c>
      <c r="M7006" t="s">
        <v>228</v>
      </c>
      <c r="N7006" t="s">
        <v>32</v>
      </c>
      <c r="O7006">
        <v>199</v>
      </c>
      <c r="P7006" t="s">
        <v>385</v>
      </c>
      <c r="Q7006"/>
      <c r="T7006" t="s">
        <v>386</v>
      </c>
    </row>
    <row r="7007" spans="2:20" hidden="1" x14ac:dyDescent="0.45">
      <c r="B7007" s="29" t="s">
        <v>34</v>
      </c>
      <c r="D7007" s="29" t="s">
        <v>53</v>
      </c>
      <c r="F7007" t="s">
        <v>1339</v>
      </c>
      <c r="G7007" t="s">
        <v>1340</v>
      </c>
      <c r="H7007" t="s">
        <v>383</v>
      </c>
      <c r="I7007" t="s">
        <v>225</v>
      </c>
      <c r="J7007" t="s">
        <v>384</v>
      </c>
      <c r="K7007" t="s">
        <v>35</v>
      </c>
      <c r="M7007" t="s">
        <v>228</v>
      </c>
      <c r="N7007" t="s">
        <v>34</v>
      </c>
      <c r="O7007">
        <v>3160</v>
      </c>
      <c r="P7007" t="s">
        <v>387</v>
      </c>
      <c r="Q7007"/>
      <c r="T7007" t="s">
        <v>386</v>
      </c>
    </row>
    <row r="7008" spans="2:20" hidden="1" x14ac:dyDescent="0.45">
      <c r="B7008" s="29" t="s">
        <v>26</v>
      </c>
      <c r="D7008" s="29" t="s">
        <v>53</v>
      </c>
      <c r="F7008" t="s">
        <v>1339</v>
      </c>
      <c r="G7008" t="s">
        <v>1340</v>
      </c>
      <c r="H7008" t="s">
        <v>1351</v>
      </c>
      <c r="I7008" t="s">
        <v>225</v>
      </c>
      <c r="J7008" t="s">
        <v>409</v>
      </c>
      <c r="K7008" t="s">
        <v>35</v>
      </c>
      <c r="M7008" t="s">
        <v>228</v>
      </c>
      <c r="N7008" t="s">
        <v>26</v>
      </c>
      <c r="O7008">
        <v>1915</v>
      </c>
      <c r="P7008" t="s">
        <v>385</v>
      </c>
      <c r="Q7008"/>
      <c r="T7008" t="s">
        <v>386</v>
      </c>
    </row>
    <row r="7009" spans="2:20" hidden="1" x14ac:dyDescent="0.45">
      <c r="B7009" s="29" t="s">
        <v>27</v>
      </c>
      <c r="D7009" s="29" t="s">
        <v>53</v>
      </c>
      <c r="F7009" t="s">
        <v>1339</v>
      </c>
      <c r="G7009" t="s">
        <v>1340</v>
      </c>
      <c r="H7009" t="s">
        <v>1352</v>
      </c>
      <c r="I7009" t="s">
        <v>225</v>
      </c>
      <c r="J7009" t="s">
        <v>407</v>
      </c>
      <c r="K7009" t="s">
        <v>35</v>
      </c>
      <c r="M7009" t="s">
        <v>228</v>
      </c>
      <c r="N7009" t="s">
        <v>27</v>
      </c>
      <c r="O7009">
        <v>99</v>
      </c>
      <c r="P7009" t="s">
        <v>385</v>
      </c>
      <c r="Q7009"/>
      <c r="T7009" t="s">
        <v>386</v>
      </c>
    </row>
    <row r="7010" spans="2:20" hidden="1" x14ac:dyDescent="0.45">
      <c r="D7010" s="29" t="s">
        <v>53</v>
      </c>
      <c r="F7010" t="s">
        <v>1339</v>
      </c>
      <c r="G7010" t="s">
        <v>1340</v>
      </c>
      <c r="H7010" t="s">
        <v>1352</v>
      </c>
      <c r="I7010" t="s">
        <v>225</v>
      </c>
      <c r="J7010" t="s">
        <v>407</v>
      </c>
      <c r="K7010" t="s">
        <v>35</v>
      </c>
      <c r="M7010" t="s">
        <v>228</v>
      </c>
      <c r="N7010" t="s">
        <v>236</v>
      </c>
      <c r="O7010">
        <v>99</v>
      </c>
      <c r="P7010" t="s">
        <v>385</v>
      </c>
      <c r="Q7010"/>
      <c r="T7010" t="s">
        <v>386</v>
      </c>
    </row>
    <row r="7011" spans="2:20" hidden="1" x14ac:dyDescent="0.45">
      <c r="B7011" s="29" t="s">
        <v>30</v>
      </c>
      <c r="D7011" s="29" t="s">
        <v>53</v>
      </c>
      <c r="F7011" t="s">
        <v>1339</v>
      </c>
      <c r="G7011" t="s">
        <v>1340</v>
      </c>
      <c r="H7011" t="s">
        <v>1353</v>
      </c>
      <c r="I7011" t="s">
        <v>225</v>
      </c>
      <c r="J7011" t="s">
        <v>405</v>
      </c>
      <c r="K7011" t="s">
        <v>35</v>
      </c>
      <c r="M7011" t="s">
        <v>228</v>
      </c>
      <c r="N7011" t="s">
        <v>30</v>
      </c>
      <c r="O7011">
        <v>74</v>
      </c>
      <c r="P7011" t="s">
        <v>385</v>
      </c>
      <c r="Q7011"/>
      <c r="T7011" t="s">
        <v>386</v>
      </c>
    </row>
    <row r="7012" spans="2:20" hidden="1" x14ac:dyDescent="0.45">
      <c r="B7012" s="29" t="s">
        <v>27</v>
      </c>
      <c r="D7012" s="29" t="s">
        <v>53</v>
      </c>
      <c r="F7012" t="s">
        <v>1339</v>
      </c>
      <c r="G7012" t="s">
        <v>1340</v>
      </c>
      <c r="H7012" t="s">
        <v>392</v>
      </c>
      <c r="I7012" t="s">
        <v>225</v>
      </c>
      <c r="J7012" t="s">
        <v>393</v>
      </c>
      <c r="K7012" t="s">
        <v>35</v>
      </c>
      <c r="M7012" t="s">
        <v>228</v>
      </c>
      <c r="N7012" t="s">
        <v>27</v>
      </c>
      <c r="O7012">
        <v>3642</v>
      </c>
      <c r="P7012" t="s">
        <v>385</v>
      </c>
      <c r="Q7012"/>
      <c r="T7012" t="s">
        <v>386</v>
      </c>
    </row>
    <row r="7013" spans="2:20" hidden="1" x14ac:dyDescent="0.45">
      <c r="B7013" s="29" t="s">
        <v>34</v>
      </c>
      <c r="D7013" s="29" t="s">
        <v>53</v>
      </c>
      <c r="F7013" t="s">
        <v>1339</v>
      </c>
      <c r="G7013" t="s">
        <v>1340</v>
      </c>
      <c r="H7013" t="s">
        <v>392</v>
      </c>
      <c r="I7013" t="s">
        <v>225</v>
      </c>
      <c r="J7013" t="s">
        <v>393</v>
      </c>
      <c r="K7013" t="s">
        <v>35</v>
      </c>
      <c r="M7013" t="s">
        <v>228</v>
      </c>
      <c r="N7013" t="s">
        <v>34</v>
      </c>
      <c r="O7013">
        <v>3160</v>
      </c>
      <c r="P7013" t="s">
        <v>387</v>
      </c>
      <c r="Q7013"/>
      <c r="T7013" t="s">
        <v>386</v>
      </c>
    </row>
    <row r="7014" spans="2:20" hidden="1" x14ac:dyDescent="0.45">
      <c r="B7014" s="29" t="s">
        <v>30</v>
      </c>
      <c r="D7014" s="29" t="s">
        <v>53</v>
      </c>
      <c r="F7014" t="s">
        <v>1339</v>
      </c>
      <c r="G7014" t="s">
        <v>1340</v>
      </c>
      <c r="H7014" t="s">
        <v>392</v>
      </c>
      <c r="I7014" t="s">
        <v>225</v>
      </c>
      <c r="J7014" t="s">
        <v>393</v>
      </c>
      <c r="K7014" t="s">
        <v>35</v>
      </c>
      <c r="M7014" t="s">
        <v>228</v>
      </c>
      <c r="N7014" t="s">
        <v>30</v>
      </c>
      <c r="O7014">
        <v>2001</v>
      </c>
      <c r="P7014" t="s">
        <v>385</v>
      </c>
      <c r="Q7014"/>
      <c r="T7014" t="s">
        <v>386</v>
      </c>
    </row>
    <row r="7015" spans="2:20" hidden="1" x14ac:dyDescent="0.45">
      <c r="B7015" s="29" t="s">
        <v>27</v>
      </c>
      <c r="D7015" s="29" t="s">
        <v>53</v>
      </c>
      <c r="F7015" t="s">
        <v>1339</v>
      </c>
      <c r="G7015" t="s">
        <v>1340</v>
      </c>
      <c r="H7015" t="s">
        <v>1345</v>
      </c>
      <c r="I7015" t="s">
        <v>225</v>
      </c>
      <c r="J7015" t="s">
        <v>384</v>
      </c>
      <c r="K7015" t="s">
        <v>35</v>
      </c>
      <c r="M7015" t="s">
        <v>228</v>
      </c>
      <c r="N7015" t="s">
        <v>27</v>
      </c>
      <c r="O7015">
        <v>5493</v>
      </c>
      <c r="P7015" t="s">
        <v>385</v>
      </c>
      <c r="Q7015"/>
      <c r="T7015" t="s">
        <v>386</v>
      </c>
    </row>
    <row r="7016" spans="2:20" hidden="1" x14ac:dyDescent="0.45">
      <c r="B7016" s="29" t="s">
        <v>34</v>
      </c>
      <c r="D7016" s="29" t="s">
        <v>53</v>
      </c>
      <c r="F7016" t="s">
        <v>1339</v>
      </c>
      <c r="G7016" t="s">
        <v>1340</v>
      </c>
      <c r="H7016" t="s">
        <v>423</v>
      </c>
      <c r="I7016" t="s">
        <v>225</v>
      </c>
      <c r="J7016" t="s">
        <v>416</v>
      </c>
      <c r="K7016" t="s">
        <v>35</v>
      </c>
      <c r="M7016" t="s">
        <v>228</v>
      </c>
      <c r="N7016" t="s">
        <v>34</v>
      </c>
      <c r="O7016">
        <v>3160</v>
      </c>
      <c r="P7016" t="s">
        <v>387</v>
      </c>
      <c r="Q7016"/>
      <c r="T7016" t="s">
        <v>386</v>
      </c>
    </row>
    <row r="7017" spans="2:20" hidden="1" x14ac:dyDescent="0.45">
      <c r="B7017" s="29" t="s">
        <v>26</v>
      </c>
      <c r="D7017" s="29" t="s">
        <v>53</v>
      </c>
      <c r="F7017" t="s">
        <v>1339</v>
      </c>
      <c r="G7017" t="s">
        <v>1340</v>
      </c>
      <c r="H7017" t="s">
        <v>383</v>
      </c>
      <c r="I7017" t="s">
        <v>225</v>
      </c>
      <c r="J7017" t="s">
        <v>384</v>
      </c>
      <c r="K7017" t="s">
        <v>35</v>
      </c>
      <c r="M7017" t="s">
        <v>228</v>
      </c>
      <c r="N7017" t="s">
        <v>26</v>
      </c>
      <c r="O7017">
        <v>26552</v>
      </c>
      <c r="P7017" t="s">
        <v>385</v>
      </c>
      <c r="Q7017"/>
      <c r="T7017" t="s">
        <v>386</v>
      </c>
    </row>
    <row r="7018" spans="2:20" hidden="1" x14ac:dyDescent="0.45">
      <c r="B7018" s="29" t="s">
        <v>27</v>
      </c>
      <c r="D7018" s="29" t="s">
        <v>53</v>
      </c>
      <c r="F7018" t="s">
        <v>1339</v>
      </c>
      <c r="G7018" t="s">
        <v>1340</v>
      </c>
      <c r="H7018" t="s">
        <v>383</v>
      </c>
      <c r="I7018" t="s">
        <v>225</v>
      </c>
      <c r="J7018" t="s">
        <v>384</v>
      </c>
      <c r="K7018" t="s">
        <v>35</v>
      </c>
      <c r="M7018" t="s">
        <v>228</v>
      </c>
      <c r="N7018" t="s">
        <v>27</v>
      </c>
      <c r="O7018">
        <v>6207</v>
      </c>
      <c r="P7018" t="s">
        <v>385</v>
      </c>
      <c r="Q7018"/>
      <c r="T7018" t="s">
        <v>386</v>
      </c>
    </row>
    <row r="7019" spans="2:20" hidden="1" x14ac:dyDescent="0.45">
      <c r="B7019" s="29" t="s">
        <v>25</v>
      </c>
      <c r="D7019" s="29" t="s">
        <v>53</v>
      </c>
      <c r="F7019" t="s">
        <v>1339</v>
      </c>
      <c r="G7019" t="s">
        <v>1340</v>
      </c>
      <c r="H7019" t="s">
        <v>394</v>
      </c>
      <c r="I7019" t="s">
        <v>225</v>
      </c>
      <c r="J7019" t="s">
        <v>395</v>
      </c>
      <c r="K7019" t="s">
        <v>35</v>
      </c>
      <c r="M7019" t="s">
        <v>228</v>
      </c>
      <c r="N7019" t="s">
        <v>25</v>
      </c>
      <c r="O7019">
        <v>18890</v>
      </c>
      <c r="P7019" t="s">
        <v>385</v>
      </c>
      <c r="Q7019"/>
      <c r="T7019" t="s">
        <v>386</v>
      </c>
    </row>
    <row r="7020" spans="2:20" hidden="1" x14ac:dyDescent="0.45">
      <c r="B7020" s="29" t="s">
        <v>43</v>
      </c>
      <c r="D7020" s="29" t="s">
        <v>53</v>
      </c>
      <c r="F7020" t="s">
        <v>1339</v>
      </c>
      <c r="G7020" t="s">
        <v>1340</v>
      </c>
      <c r="H7020" t="s">
        <v>392</v>
      </c>
      <c r="I7020" t="s">
        <v>225</v>
      </c>
      <c r="J7020" t="s">
        <v>393</v>
      </c>
      <c r="K7020" t="s">
        <v>35</v>
      </c>
      <c r="M7020" t="s">
        <v>228</v>
      </c>
      <c r="N7020" t="s">
        <v>28</v>
      </c>
      <c r="O7020">
        <v>3642</v>
      </c>
      <c r="P7020" t="s">
        <v>385</v>
      </c>
      <c r="Q7020"/>
      <c r="T7020" t="s">
        <v>386</v>
      </c>
    </row>
    <row r="7021" spans="2:20" hidden="1" x14ac:dyDescent="0.45">
      <c r="B7021" s="29" t="s">
        <v>24</v>
      </c>
      <c r="D7021" s="29" t="s">
        <v>53</v>
      </c>
      <c r="F7021" t="s">
        <v>1339</v>
      </c>
      <c r="G7021" t="s">
        <v>1340</v>
      </c>
      <c r="H7021" t="s">
        <v>394</v>
      </c>
      <c r="I7021" t="s">
        <v>225</v>
      </c>
      <c r="J7021" t="s">
        <v>395</v>
      </c>
      <c r="K7021" t="s">
        <v>35</v>
      </c>
      <c r="M7021" t="s">
        <v>228</v>
      </c>
      <c r="N7021" t="s">
        <v>261</v>
      </c>
      <c r="O7021">
        <v>6962</v>
      </c>
      <c r="P7021" t="s">
        <v>385</v>
      </c>
      <c r="Q7021"/>
      <c r="T7021" t="s">
        <v>386</v>
      </c>
    </row>
    <row r="7022" spans="2:20" hidden="1" x14ac:dyDescent="0.45">
      <c r="B7022" s="29" t="s">
        <v>43</v>
      </c>
      <c r="D7022" s="29" t="s">
        <v>53</v>
      </c>
      <c r="F7022" t="s">
        <v>1339</v>
      </c>
      <c r="G7022" t="s">
        <v>1340</v>
      </c>
      <c r="H7022" t="s">
        <v>394</v>
      </c>
      <c r="I7022" t="s">
        <v>225</v>
      </c>
      <c r="J7022" t="s">
        <v>395</v>
      </c>
      <c r="K7022" t="s">
        <v>35</v>
      </c>
      <c r="M7022" t="s">
        <v>228</v>
      </c>
      <c r="N7022" t="s">
        <v>28</v>
      </c>
      <c r="O7022">
        <v>4308</v>
      </c>
      <c r="P7022" t="s">
        <v>385</v>
      </c>
      <c r="Q7022"/>
      <c r="T7022" t="s">
        <v>386</v>
      </c>
    </row>
    <row r="7023" spans="2:20" hidden="1" x14ac:dyDescent="0.45">
      <c r="D7023" s="29" t="s">
        <v>53</v>
      </c>
      <c r="F7023" t="s">
        <v>1339</v>
      </c>
      <c r="G7023" t="s">
        <v>1340</v>
      </c>
      <c r="H7023" t="s">
        <v>1354</v>
      </c>
      <c r="I7023" t="s">
        <v>225</v>
      </c>
      <c r="J7023" t="s">
        <v>393</v>
      </c>
      <c r="K7023" t="s">
        <v>35</v>
      </c>
      <c r="M7023" t="s">
        <v>228</v>
      </c>
      <c r="N7023" t="s">
        <v>400</v>
      </c>
      <c r="O7023">
        <v>8</v>
      </c>
      <c r="P7023" t="s">
        <v>385</v>
      </c>
      <c r="Q7023"/>
      <c r="T7023" t="s">
        <v>386</v>
      </c>
    </row>
    <row r="7024" spans="2:20" hidden="1" x14ac:dyDescent="0.45">
      <c r="B7024" s="29" t="s">
        <v>24</v>
      </c>
      <c r="D7024" s="29" t="s">
        <v>53</v>
      </c>
      <c r="F7024" t="s">
        <v>1339</v>
      </c>
      <c r="G7024" t="s">
        <v>1340</v>
      </c>
      <c r="H7024" t="s">
        <v>1354</v>
      </c>
      <c r="I7024" t="s">
        <v>225</v>
      </c>
      <c r="J7024" t="s">
        <v>393</v>
      </c>
      <c r="K7024" t="s">
        <v>35</v>
      </c>
      <c r="M7024" t="s">
        <v>228</v>
      </c>
      <c r="N7024" t="s">
        <v>261</v>
      </c>
      <c r="O7024">
        <v>4907</v>
      </c>
      <c r="P7024" t="s">
        <v>385</v>
      </c>
      <c r="Q7024"/>
      <c r="T7024" t="s">
        <v>386</v>
      </c>
    </row>
    <row r="7025" spans="2:20" hidden="1" x14ac:dyDescent="0.45">
      <c r="B7025" s="29" t="s">
        <v>24</v>
      </c>
      <c r="D7025" s="29" t="s">
        <v>53</v>
      </c>
      <c r="F7025" t="s">
        <v>1339</v>
      </c>
      <c r="G7025" t="s">
        <v>1340</v>
      </c>
      <c r="H7025" t="s">
        <v>1352</v>
      </c>
      <c r="I7025" t="s">
        <v>225</v>
      </c>
      <c r="J7025" t="s">
        <v>407</v>
      </c>
      <c r="K7025" t="s">
        <v>35</v>
      </c>
      <c r="M7025" t="s">
        <v>228</v>
      </c>
      <c r="N7025" t="s">
        <v>261</v>
      </c>
      <c r="O7025">
        <v>514</v>
      </c>
      <c r="P7025" t="s">
        <v>385</v>
      </c>
      <c r="Q7025"/>
      <c r="T7025" t="s">
        <v>386</v>
      </c>
    </row>
    <row r="7026" spans="2:20" hidden="1" x14ac:dyDescent="0.45">
      <c r="B7026" s="29" t="s">
        <v>25</v>
      </c>
      <c r="D7026" s="29" t="s">
        <v>53</v>
      </c>
      <c r="F7026" t="s">
        <v>1339</v>
      </c>
      <c r="G7026" t="s">
        <v>1340</v>
      </c>
      <c r="H7026" t="s">
        <v>1354</v>
      </c>
      <c r="I7026" t="s">
        <v>225</v>
      </c>
      <c r="J7026" t="s">
        <v>393</v>
      </c>
      <c r="K7026" t="s">
        <v>35</v>
      </c>
      <c r="M7026" t="s">
        <v>228</v>
      </c>
      <c r="N7026" t="s">
        <v>25</v>
      </c>
      <c r="O7026">
        <v>14239</v>
      </c>
      <c r="P7026" t="s">
        <v>385</v>
      </c>
      <c r="Q7026"/>
      <c r="T7026" t="s">
        <v>386</v>
      </c>
    </row>
    <row r="7027" spans="2:20" hidden="1" x14ac:dyDescent="0.45">
      <c r="B7027" s="29" t="s">
        <v>26</v>
      </c>
      <c r="D7027" s="29" t="s">
        <v>53</v>
      </c>
      <c r="F7027" t="s">
        <v>1339</v>
      </c>
      <c r="G7027" t="s">
        <v>1340</v>
      </c>
      <c r="H7027" t="s">
        <v>1356</v>
      </c>
      <c r="I7027" t="s">
        <v>225</v>
      </c>
      <c r="J7027" t="s">
        <v>395</v>
      </c>
      <c r="K7027" t="s">
        <v>35</v>
      </c>
      <c r="M7027" t="s">
        <v>228</v>
      </c>
      <c r="N7027" t="s">
        <v>26</v>
      </c>
      <c r="O7027">
        <v>44030</v>
      </c>
      <c r="P7027" t="s">
        <v>385</v>
      </c>
      <c r="Q7027"/>
      <c r="T7027" t="s">
        <v>386</v>
      </c>
    </row>
    <row r="7028" spans="2:20" hidden="1" x14ac:dyDescent="0.45">
      <c r="B7028" s="29" t="s">
        <v>25</v>
      </c>
      <c r="D7028" s="29" t="s">
        <v>53</v>
      </c>
      <c r="F7028" t="s">
        <v>1339</v>
      </c>
      <c r="G7028" t="s">
        <v>1340</v>
      </c>
      <c r="H7028" t="s">
        <v>1356</v>
      </c>
      <c r="I7028" t="s">
        <v>225</v>
      </c>
      <c r="J7028" t="s">
        <v>395</v>
      </c>
      <c r="K7028" t="s">
        <v>35</v>
      </c>
      <c r="M7028" t="s">
        <v>228</v>
      </c>
      <c r="N7028" t="s">
        <v>25</v>
      </c>
      <c r="O7028">
        <v>16045</v>
      </c>
      <c r="P7028" t="s">
        <v>385</v>
      </c>
      <c r="Q7028"/>
      <c r="T7028" t="s">
        <v>386</v>
      </c>
    </row>
    <row r="7029" spans="2:20" hidden="1" x14ac:dyDescent="0.45">
      <c r="B7029" s="29" t="s">
        <v>33</v>
      </c>
      <c r="D7029" s="29" t="s">
        <v>53</v>
      </c>
      <c r="F7029" t="s">
        <v>1339</v>
      </c>
      <c r="G7029" t="s">
        <v>1340</v>
      </c>
      <c r="H7029" t="s">
        <v>1356</v>
      </c>
      <c r="I7029" t="s">
        <v>225</v>
      </c>
      <c r="J7029" t="s">
        <v>395</v>
      </c>
      <c r="K7029" t="s">
        <v>35</v>
      </c>
      <c r="M7029" t="s">
        <v>228</v>
      </c>
      <c r="N7029" t="s">
        <v>33</v>
      </c>
      <c r="O7029">
        <v>131</v>
      </c>
      <c r="P7029" t="s">
        <v>385</v>
      </c>
      <c r="Q7029"/>
      <c r="T7029" t="s">
        <v>386</v>
      </c>
    </row>
    <row r="7030" spans="2:20" hidden="1" x14ac:dyDescent="0.45">
      <c r="B7030" s="29" t="s">
        <v>27</v>
      </c>
      <c r="D7030" s="29" t="s">
        <v>53</v>
      </c>
      <c r="F7030" t="s">
        <v>1339</v>
      </c>
      <c r="G7030" t="s">
        <v>1340</v>
      </c>
      <c r="H7030" t="s">
        <v>1357</v>
      </c>
      <c r="I7030" t="s">
        <v>225</v>
      </c>
      <c r="J7030" t="s">
        <v>418</v>
      </c>
      <c r="K7030" t="s">
        <v>35</v>
      </c>
      <c r="M7030" t="s">
        <v>228</v>
      </c>
      <c r="N7030" t="s">
        <v>27</v>
      </c>
      <c r="O7030">
        <v>573</v>
      </c>
      <c r="P7030" t="s">
        <v>385</v>
      </c>
      <c r="Q7030"/>
      <c r="T7030" t="s">
        <v>386</v>
      </c>
    </row>
    <row r="7031" spans="2:20" hidden="1" x14ac:dyDescent="0.45">
      <c r="B7031" s="29" t="s">
        <v>34</v>
      </c>
      <c r="D7031" s="29" t="s">
        <v>53</v>
      </c>
      <c r="F7031" t="s">
        <v>1339</v>
      </c>
      <c r="G7031" t="s">
        <v>1340</v>
      </c>
      <c r="H7031" t="s">
        <v>1357</v>
      </c>
      <c r="I7031" t="s">
        <v>225</v>
      </c>
      <c r="J7031" t="s">
        <v>418</v>
      </c>
      <c r="K7031" t="s">
        <v>35</v>
      </c>
      <c r="M7031" t="s">
        <v>228</v>
      </c>
      <c r="N7031" t="s">
        <v>34</v>
      </c>
      <c r="O7031">
        <v>3160</v>
      </c>
      <c r="P7031" t="s">
        <v>387</v>
      </c>
      <c r="Q7031"/>
      <c r="T7031" t="s">
        <v>386</v>
      </c>
    </row>
    <row r="7032" spans="2:20" hidden="1" x14ac:dyDescent="0.45">
      <c r="B7032" s="29" t="s">
        <v>25</v>
      </c>
      <c r="D7032" s="29" t="s">
        <v>53</v>
      </c>
      <c r="F7032" t="s">
        <v>1339</v>
      </c>
      <c r="G7032" t="s">
        <v>1340</v>
      </c>
      <c r="H7032" t="s">
        <v>1358</v>
      </c>
      <c r="I7032" t="s">
        <v>225</v>
      </c>
      <c r="J7032" t="s">
        <v>414</v>
      </c>
      <c r="K7032" t="s">
        <v>35</v>
      </c>
      <c r="M7032" t="s">
        <v>228</v>
      </c>
      <c r="N7032" t="s">
        <v>25</v>
      </c>
      <c r="O7032">
        <v>5940</v>
      </c>
      <c r="P7032" t="s">
        <v>385</v>
      </c>
      <c r="Q7032"/>
      <c r="T7032" t="s">
        <v>386</v>
      </c>
    </row>
    <row r="7033" spans="2:20" hidden="1" x14ac:dyDescent="0.45">
      <c r="B7033" s="29" t="s">
        <v>32</v>
      </c>
      <c r="D7033" s="29" t="s">
        <v>53</v>
      </c>
      <c r="F7033" t="s">
        <v>1339</v>
      </c>
      <c r="G7033" t="s">
        <v>1340</v>
      </c>
      <c r="H7033" t="s">
        <v>1358</v>
      </c>
      <c r="I7033" t="s">
        <v>225</v>
      </c>
      <c r="J7033" t="s">
        <v>414</v>
      </c>
      <c r="K7033" t="s">
        <v>35</v>
      </c>
      <c r="M7033" t="s">
        <v>228</v>
      </c>
      <c r="N7033" t="s">
        <v>32</v>
      </c>
      <c r="O7033">
        <v>29</v>
      </c>
      <c r="P7033" t="s">
        <v>385</v>
      </c>
      <c r="Q7033"/>
      <c r="T7033" t="s">
        <v>386</v>
      </c>
    </row>
    <row r="7034" spans="2:20" hidden="1" x14ac:dyDescent="0.45">
      <c r="B7034" s="29" t="s">
        <v>43</v>
      </c>
      <c r="D7034" s="29" t="s">
        <v>53</v>
      </c>
      <c r="F7034" t="s">
        <v>1339</v>
      </c>
      <c r="G7034" t="s">
        <v>1340</v>
      </c>
      <c r="H7034" t="s">
        <v>1355</v>
      </c>
      <c r="I7034" t="s">
        <v>225</v>
      </c>
      <c r="J7034" t="s">
        <v>416</v>
      </c>
      <c r="K7034" t="s">
        <v>35</v>
      </c>
      <c r="M7034" t="s">
        <v>228</v>
      </c>
      <c r="N7034" t="s">
        <v>28</v>
      </c>
      <c r="O7034">
        <v>789</v>
      </c>
      <c r="P7034" t="s">
        <v>385</v>
      </c>
      <c r="Q7034"/>
      <c r="T7034" t="s">
        <v>386</v>
      </c>
    </row>
    <row r="7035" spans="2:20" hidden="1" x14ac:dyDescent="0.45">
      <c r="B7035" s="29" t="s">
        <v>32</v>
      </c>
      <c r="D7035" s="29" t="s">
        <v>53</v>
      </c>
      <c r="F7035" t="s">
        <v>1339</v>
      </c>
      <c r="G7035" t="s">
        <v>1340</v>
      </c>
      <c r="H7035" t="s">
        <v>1357</v>
      </c>
      <c r="I7035" t="s">
        <v>225</v>
      </c>
      <c r="J7035" t="s">
        <v>418</v>
      </c>
      <c r="K7035" t="s">
        <v>35</v>
      </c>
      <c r="M7035" t="s">
        <v>228</v>
      </c>
      <c r="N7035" t="s">
        <v>32</v>
      </c>
      <c r="O7035">
        <v>29</v>
      </c>
      <c r="P7035" t="s">
        <v>385</v>
      </c>
      <c r="Q7035"/>
      <c r="T7035" t="s">
        <v>386</v>
      </c>
    </row>
    <row r="7036" spans="2:20" hidden="1" x14ac:dyDescent="0.45">
      <c r="B7036" s="29" t="s">
        <v>43</v>
      </c>
      <c r="D7036" s="29" t="s">
        <v>53</v>
      </c>
      <c r="F7036" t="s">
        <v>1339</v>
      </c>
      <c r="G7036" t="s">
        <v>1340</v>
      </c>
      <c r="H7036" t="s">
        <v>1358</v>
      </c>
      <c r="I7036" t="s">
        <v>225</v>
      </c>
      <c r="J7036" t="s">
        <v>414</v>
      </c>
      <c r="K7036" t="s">
        <v>35</v>
      </c>
      <c r="M7036" t="s">
        <v>228</v>
      </c>
      <c r="N7036" t="s">
        <v>28</v>
      </c>
      <c r="O7036">
        <v>595</v>
      </c>
      <c r="P7036" t="s">
        <v>385</v>
      </c>
      <c r="Q7036"/>
      <c r="T7036" t="s">
        <v>386</v>
      </c>
    </row>
    <row r="7037" spans="2:20" hidden="1" x14ac:dyDescent="0.45">
      <c r="D7037" s="29" t="s">
        <v>53</v>
      </c>
      <c r="F7037" t="s">
        <v>1339</v>
      </c>
      <c r="G7037" t="s">
        <v>1340</v>
      </c>
      <c r="H7037" t="s">
        <v>1358</v>
      </c>
      <c r="I7037" t="s">
        <v>225</v>
      </c>
      <c r="J7037" t="s">
        <v>414</v>
      </c>
      <c r="K7037" t="s">
        <v>35</v>
      </c>
      <c r="M7037" t="s">
        <v>228</v>
      </c>
      <c r="N7037" t="s">
        <v>236</v>
      </c>
      <c r="O7037">
        <v>595</v>
      </c>
      <c r="P7037" t="s">
        <v>385</v>
      </c>
      <c r="Q7037"/>
      <c r="T7037" t="s">
        <v>386</v>
      </c>
    </row>
    <row r="7038" spans="2:20" hidden="1" x14ac:dyDescent="0.45">
      <c r="D7038" s="29" t="s">
        <v>53</v>
      </c>
      <c r="F7038" t="s">
        <v>1339</v>
      </c>
      <c r="G7038" t="s">
        <v>1340</v>
      </c>
      <c r="H7038" t="s">
        <v>1358</v>
      </c>
      <c r="I7038" t="s">
        <v>225</v>
      </c>
      <c r="J7038" t="s">
        <v>414</v>
      </c>
      <c r="K7038" t="s">
        <v>35</v>
      </c>
      <c r="M7038" t="s">
        <v>228</v>
      </c>
      <c r="N7038" t="s">
        <v>400</v>
      </c>
      <c r="O7038">
        <v>8</v>
      </c>
      <c r="P7038" t="s">
        <v>385</v>
      </c>
      <c r="Q7038"/>
      <c r="T7038" t="s">
        <v>386</v>
      </c>
    </row>
    <row r="7039" spans="2:20" hidden="1" x14ac:dyDescent="0.45">
      <c r="B7039" s="29" t="s">
        <v>34</v>
      </c>
      <c r="F7039" t="s">
        <v>1339</v>
      </c>
      <c r="G7039" t="s">
        <v>1340</v>
      </c>
      <c r="H7039" t="s">
        <v>1281</v>
      </c>
      <c r="I7039" t="s">
        <v>275</v>
      </c>
      <c r="J7039" t="s">
        <v>228</v>
      </c>
      <c r="K7039" t="s">
        <v>21</v>
      </c>
      <c r="M7039" t="s">
        <v>228</v>
      </c>
      <c r="N7039" t="s">
        <v>34</v>
      </c>
      <c r="O7039">
        <v>2990</v>
      </c>
      <c r="P7039" t="s">
        <v>387</v>
      </c>
      <c r="Q7039"/>
      <c r="T7039" t="s">
        <v>386</v>
      </c>
    </row>
    <row r="7040" spans="2:20" hidden="1" x14ac:dyDescent="0.45">
      <c r="D7040" s="29" t="s">
        <v>53</v>
      </c>
      <c r="F7040" t="s">
        <v>1339</v>
      </c>
      <c r="G7040" t="s">
        <v>1340</v>
      </c>
      <c r="H7040" t="s">
        <v>396</v>
      </c>
      <c r="I7040" t="s">
        <v>275</v>
      </c>
      <c r="J7040" t="s">
        <v>228</v>
      </c>
      <c r="K7040" t="s">
        <v>35</v>
      </c>
      <c r="M7040" t="s">
        <v>228</v>
      </c>
      <c r="N7040" t="s">
        <v>249</v>
      </c>
      <c r="O7040">
        <v>50</v>
      </c>
      <c r="P7040" t="s">
        <v>1280</v>
      </c>
      <c r="Q7040"/>
      <c r="T7040" t="s">
        <v>386</v>
      </c>
    </row>
    <row r="7041" spans="2:20" hidden="1" x14ac:dyDescent="0.45">
      <c r="F7041" t="s">
        <v>1339</v>
      </c>
      <c r="G7041" t="s">
        <v>1340</v>
      </c>
      <c r="H7041" t="s">
        <v>1281</v>
      </c>
      <c r="I7041" t="s">
        <v>275</v>
      </c>
      <c r="J7041" t="s">
        <v>228</v>
      </c>
      <c r="K7041" t="s">
        <v>21</v>
      </c>
      <c r="M7041" t="s">
        <v>228</v>
      </c>
      <c r="N7041" t="s">
        <v>400</v>
      </c>
      <c r="O7041">
        <v>10</v>
      </c>
      <c r="P7041" t="s">
        <v>385</v>
      </c>
      <c r="Q7041"/>
      <c r="T7041" t="s">
        <v>386</v>
      </c>
    </row>
    <row r="7042" spans="2:20" hidden="1" x14ac:dyDescent="0.45">
      <c r="B7042" s="29" t="s">
        <v>26</v>
      </c>
      <c r="F7042" t="s">
        <v>1339</v>
      </c>
      <c r="G7042" t="s">
        <v>1340</v>
      </c>
      <c r="H7042" t="s">
        <v>1281</v>
      </c>
      <c r="I7042" t="s">
        <v>275</v>
      </c>
      <c r="J7042" t="s">
        <v>228</v>
      </c>
      <c r="K7042" t="s">
        <v>21</v>
      </c>
      <c r="M7042" t="s">
        <v>228</v>
      </c>
      <c r="N7042" t="s">
        <v>26</v>
      </c>
      <c r="O7042">
        <v>28571</v>
      </c>
      <c r="P7042" t="s">
        <v>385</v>
      </c>
      <c r="Q7042"/>
      <c r="T7042" t="s">
        <v>386</v>
      </c>
    </row>
    <row r="7043" spans="2:20" hidden="1" x14ac:dyDescent="0.45">
      <c r="B7043" s="29" t="s">
        <v>27</v>
      </c>
      <c r="F7043" t="s">
        <v>1339</v>
      </c>
      <c r="G7043" t="s">
        <v>1340</v>
      </c>
      <c r="H7043" t="s">
        <v>1281</v>
      </c>
      <c r="I7043" t="s">
        <v>275</v>
      </c>
      <c r="J7043" t="s">
        <v>228</v>
      </c>
      <c r="K7043" t="s">
        <v>21</v>
      </c>
      <c r="M7043" t="s">
        <v>228</v>
      </c>
      <c r="N7043" t="s">
        <v>27</v>
      </c>
      <c r="O7043">
        <v>225</v>
      </c>
      <c r="P7043" t="s">
        <v>385</v>
      </c>
      <c r="Q7043"/>
      <c r="T7043" t="s">
        <v>386</v>
      </c>
    </row>
    <row r="7044" spans="2:20" hidden="1" x14ac:dyDescent="0.45">
      <c r="B7044" s="29" t="s">
        <v>33</v>
      </c>
      <c r="F7044" t="s">
        <v>1339</v>
      </c>
      <c r="G7044" t="s">
        <v>1340</v>
      </c>
      <c r="H7044" t="s">
        <v>398</v>
      </c>
      <c r="I7044" t="s">
        <v>275</v>
      </c>
      <c r="J7044" t="s">
        <v>228</v>
      </c>
      <c r="K7044" t="s">
        <v>399</v>
      </c>
      <c r="M7044" t="s">
        <v>228</v>
      </c>
      <c r="N7044" t="s">
        <v>33</v>
      </c>
      <c r="O7044">
        <v>59</v>
      </c>
      <c r="P7044" t="s">
        <v>385</v>
      </c>
      <c r="Q7044"/>
      <c r="T7044" t="s">
        <v>386</v>
      </c>
    </row>
    <row r="7045" spans="2:20" hidden="1" x14ac:dyDescent="0.45">
      <c r="F7045" t="s">
        <v>1339</v>
      </c>
      <c r="G7045" t="s">
        <v>1340</v>
      </c>
      <c r="H7045" t="s">
        <v>398</v>
      </c>
      <c r="I7045" t="s">
        <v>275</v>
      </c>
      <c r="J7045" t="s">
        <v>228</v>
      </c>
      <c r="K7045" t="s">
        <v>399</v>
      </c>
      <c r="M7045" t="s">
        <v>228</v>
      </c>
      <c r="N7045" t="s">
        <v>400</v>
      </c>
      <c r="O7045">
        <v>4</v>
      </c>
      <c r="P7045" t="s">
        <v>385</v>
      </c>
      <c r="Q7045"/>
      <c r="T7045" t="s">
        <v>386</v>
      </c>
    </row>
    <row r="7046" spans="2:20" hidden="1" x14ac:dyDescent="0.45">
      <c r="B7046" s="29" t="s">
        <v>32</v>
      </c>
      <c r="F7046" t="s">
        <v>1339</v>
      </c>
      <c r="G7046" t="s">
        <v>1340</v>
      </c>
      <c r="H7046" t="s">
        <v>398</v>
      </c>
      <c r="I7046" t="s">
        <v>275</v>
      </c>
      <c r="J7046" t="s">
        <v>228</v>
      </c>
      <c r="K7046" t="s">
        <v>399</v>
      </c>
      <c r="M7046" t="s">
        <v>228</v>
      </c>
      <c r="N7046" t="s">
        <v>32</v>
      </c>
      <c r="O7046">
        <v>665</v>
      </c>
      <c r="P7046" t="s">
        <v>385</v>
      </c>
      <c r="Q7046"/>
      <c r="T7046" t="s">
        <v>386</v>
      </c>
    </row>
    <row r="7047" spans="2:20" hidden="1" x14ac:dyDescent="0.45">
      <c r="B7047" s="29" t="s">
        <v>30</v>
      </c>
      <c r="D7047" s="29" t="s">
        <v>53</v>
      </c>
      <c r="F7047" t="s">
        <v>1339</v>
      </c>
      <c r="G7047" t="s">
        <v>1340</v>
      </c>
      <c r="H7047" t="s">
        <v>1359</v>
      </c>
      <c r="I7047" t="s">
        <v>275</v>
      </c>
      <c r="J7047" t="s">
        <v>228</v>
      </c>
      <c r="K7047" t="s">
        <v>35</v>
      </c>
      <c r="M7047" t="s">
        <v>228</v>
      </c>
      <c r="N7047" t="s">
        <v>30</v>
      </c>
      <c r="O7047">
        <v>1111</v>
      </c>
      <c r="P7047" t="s">
        <v>385</v>
      </c>
      <c r="Q7047"/>
      <c r="T7047" t="s">
        <v>386</v>
      </c>
    </row>
    <row r="7048" spans="2:20" hidden="1" x14ac:dyDescent="0.45">
      <c r="B7048" s="29" t="s">
        <v>27</v>
      </c>
      <c r="D7048" s="29" t="s">
        <v>53</v>
      </c>
      <c r="F7048" t="s">
        <v>1339</v>
      </c>
      <c r="G7048" t="s">
        <v>1340</v>
      </c>
      <c r="H7048" t="s">
        <v>1359</v>
      </c>
      <c r="I7048" t="s">
        <v>275</v>
      </c>
      <c r="J7048" t="s">
        <v>228</v>
      </c>
      <c r="K7048" t="s">
        <v>35</v>
      </c>
      <c r="M7048" t="s">
        <v>228</v>
      </c>
      <c r="N7048" t="s">
        <v>27</v>
      </c>
      <c r="O7048">
        <v>1913</v>
      </c>
      <c r="P7048" t="s">
        <v>385</v>
      </c>
      <c r="Q7048"/>
      <c r="T7048" t="s">
        <v>386</v>
      </c>
    </row>
    <row r="7049" spans="2:20" hidden="1" x14ac:dyDescent="0.45">
      <c r="F7049" t="s">
        <v>1361</v>
      </c>
      <c r="G7049" t="s">
        <v>1362</v>
      </c>
      <c r="H7049" t="s">
        <v>1189</v>
      </c>
      <c r="I7049" t="s">
        <v>275</v>
      </c>
      <c r="J7049" t="s">
        <v>228</v>
      </c>
      <c r="K7049" t="s">
        <v>1195</v>
      </c>
      <c r="M7049" t="s">
        <v>228</v>
      </c>
      <c r="N7049" t="s">
        <v>358</v>
      </c>
      <c r="O7049">
        <v>0.02</v>
      </c>
      <c r="P7049" t="s">
        <v>1190</v>
      </c>
      <c r="Q7049"/>
      <c r="R7049">
        <v>0</v>
      </c>
      <c r="S7049">
        <v>0</v>
      </c>
      <c r="T7049" t="s">
        <v>1198</v>
      </c>
    </row>
    <row r="7050" spans="2:20" hidden="1" x14ac:dyDescent="0.45">
      <c r="F7050" t="s">
        <v>1361</v>
      </c>
      <c r="G7050" t="s">
        <v>1362</v>
      </c>
      <c r="H7050" t="s">
        <v>1189</v>
      </c>
      <c r="I7050" t="s">
        <v>275</v>
      </c>
      <c r="J7050" t="s">
        <v>228</v>
      </c>
      <c r="K7050" t="s">
        <v>1195</v>
      </c>
      <c r="M7050" t="s">
        <v>228</v>
      </c>
      <c r="N7050" t="s">
        <v>249</v>
      </c>
      <c r="O7050">
        <v>0.03</v>
      </c>
      <c r="P7050" t="s">
        <v>1190</v>
      </c>
      <c r="Q7050"/>
      <c r="R7050">
        <v>0</v>
      </c>
      <c r="S7050">
        <v>0</v>
      </c>
      <c r="T7050" t="s">
        <v>1198</v>
      </c>
    </row>
    <row r="7051" spans="2:20" hidden="1" x14ac:dyDescent="0.45">
      <c r="F7051" t="s">
        <v>1361</v>
      </c>
      <c r="G7051" t="s">
        <v>1362</v>
      </c>
      <c r="H7051" t="s">
        <v>1189</v>
      </c>
      <c r="I7051" t="s">
        <v>275</v>
      </c>
      <c r="J7051" t="s">
        <v>228</v>
      </c>
      <c r="K7051" t="s">
        <v>1195</v>
      </c>
      <c r="M7051" t="s">
        <v>228</v>
      </c>
      <c r="N7051" t="s">
        <v>303</v>
      </c>
      <c r="O7051">
        <v>0.04</v>
      </c>
      <c r="P7051" t="s">
        <v>1190</v>
      </c>
      <c r="Q7051"/>
      <c r="T7051" t="s">
        <v>1198</v>
      </c>
    </row>
    <row r="7052" spans="2:20" hidden="1" x14ac:dyDescent="0.45">
      <c r="F7052" t="s">
        <v>1361</v>
      </c>
      <c r="G7052" t="s">
        <v>1362</v>
      </c>
      <c r="H7052" t="s">
        <v>1189</v>
      </c>
      <c r="I7052" t="s">
        <v>275</v>
      </c>
      <c r="J7052" t="s">
        <v>228</v>
      </c>
      <c r="K7052" t="s">
        <v>1195</v>
      </c>
      <c r="M7052" t="s">
        <v>228</v>
      </c>
      <c r="N7052" t="s">
        <v>267</v>
      </c>
      <c r="O7052">
        <v>1.2</v>
      </c>
      <c r="P7052" t="s">
        <v>1190</v>
      </c>
      <c r="Q7052"/>
      <c r="T7052" t="s">
        <v>1198</v>
      </c>
    </row>
    <row r="7053" spans="2:20" hidden="1" x14ac:dyDescent="0.45">
      <c r="F7053" t="s">
        <v>1361</v>
      </c>
      <c r="G7053" t="s">
        <v>1362</v>
      </c>
      <c r="H7053" t="s">
        <v>1189</v>
      </c>
      <c r="I7053" t="s">
        <v>275</v>
      </c>
      <c r="J7053" t="s">
        <v>228</v>
      </c>
      <c r="K7053" t="s">
        <v>1195</v>
      </c>
      <c r="M7053" t="s">
        <v>228</v>
      </c>
      <c r="N7053" t="s">
        <v>267</v>
      </c>
      <c r="O7053">
        <v>1.2</v>
      </c>
      <c r="P7053" t="s">
        <v>1190</v>
      </c>
      <c r="Q7053"/>
      <c r="T7053" t="s">
        <v>1198</v>
      </c>
    </row>
    <row r="7054" spans="2:20" hidden="1" x14ac:dyDescent="0.45">
      <c r="F7054" t="s">
        <v>1361</v>
      </c>
      <c r="G7054" t="s">
        <v>1362</v>
      </c>
      <c r="H7054" t="s">
        <v>1189</v>
      </c>
      <c r="I7054" t="s">
        <v>275</v>
      </c>
      <c r="J7054" t="s">
        <v>228</v>
      </c>
      <c r="K7054" t="s">
        <v>1195</v>
      </c>
      <c r="M7054" t="s">
        <v>228</v>
      </c>
      <c r="N7054" t="s">
        <v>291</v>
      </c>
      <c r="O7054">
        <v>0.56999999999999995</v>
      </c>
      <c r="P7054" t="s">
        <v>1196</v>
      </c>
      <c r="Q7054"/>
      <c r="T7054" t="s">
        <v>1197</v>
      </c>
    </row>
    <row r="7055" spans="2:20" hidden="1" x14ac:dyDescent="0.45">
      <c r="F7055" t="s">
        <v>1361</v>
      </c>
      <c r="G7055" t="s">
        <v>1362</v>
      </c>
      <c r="H7055" t="s">
        <v>1189</v>
      </c>
      <c r="I7055" t="s">
        <v>275</v>
      </c>
      <c r="J7055" t="s">
        <v>228</v>
      </c>
      <c r="K7055" t="s">
        <v>1195</v>
      </c>
      <c r="M7055" t="s">
        <v>228</v>
      </c>
      <c r="N7055" t="s">
        <v>291</v>
      </c>
      <c r="O7055">
        <v>0.56999999999999995</v>
      </c>
      <c r="P7055" t="s">
        <v>1196</v>
      </c>
      <c r="Q7055"/>
      <c r="T7055" t="s">
        <v>1197</v>
      </c>
    </row>
    <row r="7056" spans="2:20" hidden="1" x14ac:dyDescent="0.45">
      <c r="F7056" t="s">
        <v>1361</v>
      </c>
      <c r="G7056" t="s">
        <v>1362</v>
      </c>
      <c r="H7056" t="s">
        <v>286</v>
      </c>
      <c r="I7056" t="s">
        <v>275</v>
      </c>
      <c r="J7056" t="s">
        <v>228</v>
      </c>
      <c r="K7056" t="s">
        <v>1199</v>
      </c>
      <c r="M7056" t="s">
        <v>228</v>
      </c>
      <c r="N7056" t="s">
        <v>272</v>
      </c>
      <c r="O7056">
        <v>1E-3</v>
      </c>
      <c r="P7056" t="s">
        <v>1190</v>
      </c>
      <c r="Q7056"/>
      <c r="R7056">
        <v>0</v>
      </c>
      <c r="S7056">
        <v>0</v>
      </c>
      <c r="T7056" t="s">
        <v>1198</v>
      </c>
    </row>
    <row r="7057" spans="2:20" hidden="1" x14ac:dyDescent="0.45">
      <c r="F7057" t="s">
        <v>1361</v>
      </c>
      <c r="G7057" t="s">
        <v>1362</v>
      </c>
      <c r="H7057" t="s">
        <v>286</v>
      </c>
      <c r="I7057" t="s">
        <v>275</v>
      </c>
      <c r="J7057" t="s">
        <v>228</v>
      </c>
      <c r="K7057" t="s">
        <v>1199</v>
      </c>
      <c r="M7057" t="s">
        <v>228</v>
      </c>
      <c r="N7057" t="s">
        <v>267</v>
      </c>
      <c r="O7057">
        <v>1.2</v>
      </c>
      <c r="P7057" t="s">
        <v>1190</v>
      </c>
      <c r="Q7057"/>
      <c r="T7057" t="s">
        <v>1198</v>
      </c>
    </row>
    <row r="7058" spans="2:20" hidden="1" x14ac:dyDescent="0.45">
      <c r="B7058" s="29" t="s">
        <v>43</v>
      </c>
      <c r="F7058" t="s">
        <v>1361</v>
      </c>
      <c r="G7058" t="s">
        <v>1362</v>
      </c>
      <c r="H7058" t="s">
        <v>286</v>
      </c>
      <c r="I7058" t="s">
        <v>275</v>
      </c>
      <c r="J7058" t="s">
        <v>228</v>
      </c>
      <c r="K7058" t="s">
        <v>1199</v>
      </c>
      <c r="M7058" t="s">
        <v>228</v>
      </c>
      <c r="N7058" t="s">
        <v>28</v>
      </c>
      <c r="O7058">
        <v>1.4</v>
      </c>
      <c r="P7058" t="s">
        <v>518</v>
      </c>
      <c r="Q7058"/>
      <c r="T7058" t="s">
        <v>1200</v>
      </c>
    </row>
    <row r="7059" spans="2:20" hidden="1" x14ac:dyDescent="0.45">
      <c r="B7059" s="29" t="s">
        <v>24</v>
      </c>
      <c r="F7059" t="s">
        <v>1361</v>
      </c>
      <c r="G7059" t="s">
        <v>1362</v>
      </c>
      <c r="H7059" t="s">
        <v>286</v>
      </c>
      <c r="I7059" t="s">
        <v>275</v>
      </c>
      <c r="J7059" t="s">
        <v>228</v>
      </c>
      <c r="K7059" t="s">
        <v>1199</v>
      </c>
      <c r="M7059" t="s">
        <v>228</v>
      </c>
      <c r="N7059" t="s">
        <v>261</v>
      </c>
      <c r="O7059">
        <v>2.8</v>
      </c>
      <c r="P7059" t="s">
        <v>518</v>
      </c>
      <c r="Q7059"/>
      <c r="T7059" t="s">
        <v>1206</v>
      </c>
    </row>
    <row r="7060" spans="2:20" hidden="1" x14ac:dyDescent="0.45">
      <c r="B7060" s="29" t="s">
        <v>26</v>
      </c>
      <c r="F7060" t="s">
        <v>1361</v>
      </c>
      <c r="G7060" t="s">
        <v>1362</v>
      </c>
      <c r="H7060" t="s">
        <v>286</v>
      </c>
      <c r="I7060" t="s">
        <v>275</v>
      </c>
      <c r="J7060" t="s">
        <v>228</v>
      </c>
      <c r="K7060" t="s">
        <v>1199</v>
      </c>
      <c r="M7060" t="s">
        <v>228</v>
      </c>
      <c r="N7060" t="s">
        <v>26</v>
      </c>
      <c r="O7060">
        <v>78.5</v>
      </c>
      <c r="P7060" t="s">
        <v>518</v>
      </c>
      <c r="Q7060"/>
      <c r="T7060" t="s">
        <v>1206</v>
      </c>
    </row>
    <row r="7061" spans="2:20" hidden="1" x14ac:dyDescent="0.45">
      <c r="F7061" t="s">
        <v>1361</v>
      </c>
      <c r="G7061" t="s">
        <v>1362</v>
      </c>
      <c r="H7061" t="s">
        <v>1189</v>
      </c>
      <c r="I7061" t="s">
        <v>275</v>
      </c>
      <c r="J7061" t="s">
        <v>228</v>
      </c>
      <c r="K7061" t="s">
        <v>1195</v>
      </c>
      <c r="M7061" t="s">
        <v>228</v>
      </c>
      <c r="N7061" t="s">
        <v>272</v>
      </c>
      <c r="O7061">
        <v>8.9999999999999993E-3</v>
      </c>
      <c r="P7061" t="s">
        <v>1190</v>
      </c>
      <c r="Q7061"/>
      <c r="R7061">
        <v>0</v>
      </c>
      <c r="S7061">
        <v>0</v>
      </c>
      <c r="T7061" t="s">
        <v>1198</v>
      </c>
    </row>
    <row r="7062" spans="2:20" hidden="1" x14ac:dyDescent="0.45">
      <c r="B7062" s="29" t="s">
        <v>29</v>
      </c>
      <c r="F7062" t="s">
        <v>1361</v>
      </c>
      <c r="G7062" t="s">
        <v>1362</v>
      </c>
      <c r="H7062" t="s">
        <v>1189</v>
      </c>
      <c r="I7062" t="s">
        <v>275</v>
      </c>
      <c r="J7062" t="s">
        <v>228</v>
      </c>
      <c r="K7062" t="s">
        <v>1195</v>
      </c>
      <c r="M7062" t="s">
        <v>228</v>
      </c>
      <c r="N7062" t="s">
        <v>29</v>
      </c>
      <c r="O7062">
        <v>20</v>
      </c>
      <c r="P7062" t="s">
        <v>518</v>
      </c>
      <c r="Q7062"/>
      <c r="T7062" t="s">
        <v>1201</v>
      </c>
    </row>
    <row r="7063" spans="2:20" hidden="1" x14ac:dyDescent="0.45">
      <c r="B7063" s="29" t="s">
        <v>27</v>
      </c>
      <c r="F7063" t="s">
        <v>1361</v>
      </c>
      <c r="G7063" t="s">
        <v>1362</v>
      </c>
      <c r="H7063" t="s">
        <v>1189</v>
      </c>
      <c r="I7063" t="s">
        <v>275</v>
      </c>
      <c r="J7063" t="s">
        <v>228</v>
      </c>
      <c r="K7063" t="s">
        <v>1195</v>
      </c>
      <c r="M7063" t="s">
        <v>228</v>
      </c>
      <c r="N7063" t="s">
        <v>27</v>
      </c>
      <c r="O7063">
        <v>6.2</v>
      </c>
      <c r="P7063" t="s">
        <v>518</v>
      </c>
      <c r="Q7063"/>
      <c r="T7063" t="s">
        <v>1200</v>
      </c>
    </row>
    <row r="7064" spans="2:20" hidden="1" x14ac:dyDescent="0.45">
      <c r="B7064" s="29" t="s">
        <v>27</v>
      </c>
      <c r="F7064" t="s">
        <v>1361</v>
      </c>
      <c r="G7064" t="s">
        <v>1362</v>
      </c>
      <c r="H7064" t="s">
        <v>1189</v>
      </c>
      <c r="I7064" t="s">
        <v>275</v>
      </c>
      <c r="J7064" t="s">
        <v>228</v>
      </c>
      <c r="K7064" t="s">
        <v>1195</v>
      </c>
      <c r="M7064" t="s">
        <v>228</v>
      </c>
      <c r="N7064" t="s">
        <v>27</v>
      </c>
      <c r="O7064">
        <v>6.2</v>
      </c>
      <c r="P7064" t="s">
        <v>518</v>
      </c>
      <c r="Q7064"/>
      <c r="T7064" t="s">
        <v>1200</v>
      </c>
    </row>
    <row r="7065" spans="2:20" hidden="1" x14ac:dyDescent="0.45">
      <c r="B7065" s="29" t="s">
        <v>24</v>
      </c>
      <c r="F7065" t="s">
        <v>1361</v>
      </c>
      <c r="G7065" t="s">
        <v>1362</v>
      </c>
      <c r="H7065" t="s">
        <v>1189</v>
      </c>
      <c r="I7065" t="s">
        <v>275</v>
      </c>
      <c r="J7065" t="s">
        <v>228</v>
      </c>
      <c r="K7065" t="s">
        <v>1195</v>
      </c>
      <c r="M7065" t="s">
        <v>228</v>
      </c>
      <c r="N7065" t="s">
        <v>261</v>
      </c>
      <c r="O7065">
        <v>2.7</v>
      </c>
      <c r="P7065" t="s">
        <v>518</v>
      </c>
      <c r="Q7065"/>
      <c r="T7065" t="s">
        <v>1206</v>
      </c>
    </row>
    <row r="7066" spans="2:20" hidden="1" x14ac:dyDescent="0.45">
      <c r="B7066" s="29" t="s">
        <v>25</v>
      </c>
      <c r="F7066" t="s">
        <v>1361</v>
      </c>
      <c r="G7066" t="s">
        <v>1362</v>
      </c>
      <c r="H7066" t="s">
        <v>1189</v>
      </c>
      <c r="I7066" t="s">
        <v>275</v>
      </c>
      <c r="J7066" t="s">
        <v>228</v>
      </c>
      <c r="K7066" t="s">
        <v>1195</v>
      </c>
      <c r="M7066" t="s">
        <v>228</v>
      </c>
      <c r="N7066" t="s">
        <v>25</v>
      </c>
      <c r="O7066">
        <v>7.4</v>
      </c>
      <c r="P7066" t="s">
        <v>518</v>
      </c>
      <c r="Q7066"/>
      <c r="T7066" t="s">
        <v>1202</v>
      </c>
    </row>
    <row r="7067" spans="2:20" hidden="1" x14ac:dyDescent="0.45">
      <c r="B7067" s="29" t="s">
        <v>26</v>
      </c>
      <c r="F7067" t="s">
        <v>1361</v>
      </c>
      <c r="G7067" t="s">
        <v>1362</v>
      </c>
      <c r="H7067" t="s">
        <v>1189</v>
      </c>
      <c r="I7067" t="s">
        <v>275</v>
      </c>
      <c r="J7067" t="s">
        <v>228</v>
      </c>
      <c r="K7067" t="s">
        <v>1195</v>
      </c>
      <c r="M7067" t="s">
        <v>228</v>
      </c>
      <c r="N7067" t="s">
        <v>26</v>
      </c>
      <c r="O7067">
        <v>79.3</v>
      </c>
      <c r="P7067" t="s">
        <v>518</v>
      </c>
      <c r="Q7067"/>
      <c r="T7067" t="s">
        <v>1214</v>
      </c>
    </row>
    <row r="7068" spans="2:20" hidden="1" x14ac:dyDescent="0.45">
      <c r="F7068" t="s">
        <v>1361</v>
      </c>
      <c r="G7068" t="s">
        <v>1362</v>
      </c>
      <c r="H7068" t="s">
        <v>1189</v>
      </c>
      <c r="I7068" t="s">
        <v>275</v>
      </c>
      <c r="J7068" t="s">
        <v>228</v>
      </c>
      <c r="K7068" t="s">
        <v>1195</v>
      </c>
      <c r="M7068" t="s">
        <v>228</v>
      </c>
      <c r="N7068" t="s">
        <v>242</v>
      </c>
      <c r="O7068">
        <v>0.72</v>
      </c>
      <c r="P7068" t="s">
        <v>1190</v>
      </c>
      <c r="Q7068"/>
      <c r="T7068" t="s">
        <v>1198</v>
      </c>
    </row>
    <row r="7069" spans="2:20" hidden="1" x14ac:dyDescent="0.45">
      <c r="F7069" t="s">
        <v>1361</v>
      </c>
      <c r="G7069" t="s">
        <v>1362</v>
      </c>
      <c r="H7069" t="s">
        <v>1189</v>
      </c>
      <c r="I7069" t="s">
        <v>275</v>
      </c>
      <c r="J7069" t="s">
        <v>228</v>
      </c>
      <c r="K7069" t="s">
        <v>1195</v>
      </c>
      <c r="M7069" t="s">
        <v>228</v>
      </c>
      <c r="N7069" t="s">
        <v>303</v>
      </c>
      <c r="O7069">
        <v>0.04</v>
      </c>
      <c r="P7069" t="s">
        <v>1190</v>
      </c>
      <c r="Q7069"/>
      <c r="T7069" t="s">
        <v>1198</v>
      </c>
    </row>
    <row r="7070" spans="2:20" hidden="1" x14ac:dyDescent="0.45">
      <c r="F7070" t="s">
        <v>1361</v>
      </c>
      <c r="G7070" t="s">
        <v>1362</v>
      </c>
      <c r="H7070" t="s">
        <v>1189</v>
      </c>
      <c r="I7070" t="s">
        <v>275</v>
      </c>
      <c r="J7070" t="s">
        <v>228</v>
      </c>
      <c r="K7070" t="s">
        <v>1195</v>
      </c>
      <c r="M7070" t="s">
        <v>228</v>
      </c>
      <c r="N7070" t="s">
        <v>265</v>
      </c>
      <c r="O7070">
        <v>0.2</v>
      </c>
      <c r="P7070" t="s">
        <v>1190</v>
      </c>
      <c r="Q7070"/>
      <c r="T7070" t="s">
        <v>1198</v>
      </c>
    </row>
    <row r="7071" spans="2:20" hidden="1" x14ac:dyDescent="0.45">
      <c r="F7071" t="s">
        <v>1361</v>
      </c>
      <c r="G7071" t="s">
        <v>1362</v>
      </c>
      <c r="H7071" t="s">
        <v>1189</v>
      </c>
      <c r="I7071" t="s">
        <v>275</v>
      </c>
      <c r="J7071" t="s">
        <v>228</v>
      </c>
      <c r="K7071" t="s">
        <v>1195</v>
      </c>
      <c r="M7071" t="s">
        <v>228</v>
      </c>
      <c r="N7071" t="s">
        <v>242</v>
      </c>
      <c r="O7071">
        <v>0.72</v>
      </c>
      <c r="P7071" t="s">
        <v>1190</v>
      </c>
      <c r="Q7071"/>
      <c r="T7071" t="s">
        <v>1198</v>
      </c>
    </row>
    <row r="7072" spans="2:20" hidden="1" x14ac:dyDescent="0.45">
      <c r="F7072" t="s">
        <v>1361</v>
      </c>
      <c r="G7072" t="s">
        <v>1362</v>
      </c>
      <c r="H7072" t="s">
        <v>1189</v>
      </c>
      <c r="I7072" t="s">
        <v>275</v>
      </c>
      <c r="J7072" t="s">
        <v>228</v>
      </c>
      <c r="K7072" t="s">
        <v>1195</v>
      </c>
      <c r="M7072" t="s">
        <v>228</v>
      </c>
      <c r="N7072" t="s">
        <v>253</v>
      </c>
      <c r="O7072">
        <v>0.02</v>
      </c>
      <c r="P7072" t="s">
        <v>1190</v>
      </c>
      <c r="Q7072"/>
      <c r="T7072" t="s">
        <v>1198</v>
      </c>
    </row>
    <row r="7073" spans="2:20" hidden="1" x14ac:dyDescent="0.45">
      <c r="F7073" t="s">
        <v>1361</v>
      </c>
      <c r="G7073" t="s">
        <v>1362</v>
      </c>
      <c r="H7073" t="s">
        <v>1189</v>
      </c>
      <c r="I7073" t="s">
        <v>275</v>
      </c>
      <c r="J7073" t="s">
        <v>228</v>
      </c>
      <c r="K7073" t="s">
        <v>1195</v>
      </c>
      <c r="M7073" t="s">
        <v>228</v>
      </c>
      <c r="N7073" t="s">
        <v>262</v>
      </c>
      <c r="O7073">
        <v>0.02</v>
      </c>
      <c r="P7073" t="s">
        <v>1190</v>
      </c>
      <c r="Q7073"/>
      <c r="T7073" t="s">
        <v>1198</v>
      </c>
    </row>
    <row r="7074" spans="2:20" hidden="1" x14ac:dyDescent="0.45">
      <c r="F7074" t="s">
        <v>1361</v>
      </c>
      <c r="G7074" t="s">
        <v>1362</v>
      </c>
      <c r="H7074" t="s">
        <v>1189</v>
      </c>
      <c r="I7074" t="s">
        <v>275</v>
      </c>
      <c r="J7074" t="s">
        <v>228</v>
      </c>
      <c r="K7074" t="s">
        <v>1195</v>
      </c>
      <c r="M7074" t="s">
        <v>228</v>
      </c>
      <c r="N7074" t="s">
        <v>233</v>
      </c>
      <c r="O7074">
        <v>0.05</v>
      </c>
      <c r="P7074" t="s">
        <v>1190</v>
      </c>
      <c r="Q7074"/>
      <c r="T7074" t="s">
        <v>1198</v>
      </c>
    </row>
    <row r="7075" spans="2:20" hidden="1" x14ac:dyDescent="0.45">
      <c r="B7075" s="29" t="s">
        <v>30</v>
      </c>
      <c r="C7075" s="29" t="s">
        <v>60</v>
      </c>
      <c r="D7075" s="29" t="s">
        <v>46</v>
      </c>
      <c r="F7075" t="s">
        <v>1365</v>
      </c>
      <c r="G7075" t="s">
        <v>1366</v>
      </c>
      <c r="H7075" t="s">
        <v>443</v>
      </c>
      <c r="I7075" t="s">
        <v>225</v>
      </c>
      <c r="J7075" t="s">
        <v>1235</v>
      </c>
      <c r="K7075" t="s">
        <v>18</v>
      </c>
      <c r="M7075" t="s">
        <v>228</v>
      </c>
      <c r="N7075" t="s">
        <v>30</v>
      </c>
      <c r="O7075">
        <v>5.4</v>
      </c>
      <c r="P7075" t="s">
        <v>229</v>
      </c>
      <c r="Q7075"/>
      <c r="R7075">
        <v>2.7</v>
      </c>
      <c r="S7075">
        <v>11</v>
      </c>
      <c r="T7075" t="s">
        <v>1256</v>
      </c>
    </row>
    <row r="7076" spans="2:20" hidden="1" x14ac:dyDescent="0.45">
      <c r="B7076" s="29" t="s">
        <v>30</v>
      </c>
      <c r="C7076" s="29" t="s">
        <v>60</v>
      </c>
      <c r="D7076" s="29" t="s">
        <v>45</v>
      </c>
      <c r="F7076" t="s">
        <v>1365</v>
      </c>
      <c r="G7076" t="s">
        <v>1366</v>
      </c>
      <c r="H7076" t="s">
        <v>284</v>
      </c>
      <c r="I7076" t="s">
        <v>275</v>
      </c>
      <c r="J7076" t="s">
        <v>228</v>
      </c>
      <c r="K7076" t="s">
        <v>1242</v>
      </c>
      <c r="M7076" t="s">
        <v>228</v>
      </c>
      <c r="N7076" t="s">
        <v>30</v>
      </c>
      <c r="O7076">
        <v>6.4</v>
      </c>
      <c r="P7076" t="s">
        <v>229</v>
      </c>
      <c r="Q7076"/>
      <c r="R7076">
        <v>2</v>
      </c>
      <c r="S7076">
        <v>26</v>
      </c>
      <c r="T7076" t="s">
        <v>241</v>
      </c>
    </row>
    <row r="7077" spans="2:20" hidden="1" x14ac:dyDescent="0.45">
      <c r="B7077" s="29" t="s">
        <v>26</v>
      </c>
      <c r="C7077" s="29" t="s">
        <v>60</v>
      </c>
      <c r="D7077" s="29" t="s">
        <v>45</v>
      </c>
      <c r="F7077" t="s">
        <v>1365</v>
      </c>
      <c r="G7077" t="s">
        <v>1366</v>
      </c>
      <c r="H7077" t="s">
        <v>284</v>
      </c>
      <c r="I7077" t="s">
        <v>275</v>
      </c>
      <c r="J7077" t="s">
        <v>228</v>
      </c>
      <c r="K7077" t="s">
        <v>1242</v>
      </c>
      <c r="M7077" t="s">
        <v>228</v>
      </c>
      <c r="N7077" t="s">
        <v>26</v>
      </c>
      <c r="O7077">
        <v>173</v>
      </c>
      <c r="P7077" t="s">
        <v>237</v>
      </c>
      <c r="Q7077">
        <f>O7077/'Building Calcs'!$B$2</f>
        <v>1.8252466250326E-4</v>
      </c>
      <c r="R7077">
        <v>150</v>
      </c>
      <c r="S7077">
        <v>200</v>
      </c>
      <c r="T7077" t="s">
        <v>377</v>
      </c>
    </row>
    <row r="7078" spans="2:20" hidden="1" x14ac:dyDescent="0.45">
      <c r="B7078" s="29" t="s">
        <v>24</v>
      </c>
      <c r="C7078" s="29" t="s">
        <v>60</v>
      </c>
      <c r="D7078" s="29" t="s">
        <v>45</v>
      </c>
      <c r="F7078" t="s">
        <v>1365</v>
      </c>
      <c r="G7078" t="s">
        <v>1366</v>
      </c>
      <c r="H7078" t="s">
        <v>284</v>
      </c>
      <c r="I7078" t="s">
        <v>275</v>
      </c>
      <c r="J7078" t="s">
        <v>228</v>
      </c>
      <c r="K7078" t="s">
        <v>1242</v>
      </c>
      <c r="M7078" t="s">
        <v>228</v>
      </c>
      <c r="N7078" t="s">
        <v>261</v>
      </c>
      <c r="O7078">
        <v>88.8</v>
      </c>
      <c r="P7078" t="s">
        <v>237</v>
      </c>
      <c r="Q7078">
        <f>O7078/'Building Calcs'!$B$2</f>
        <v>9.3688959712656E-5</v>
      </c>
      <c r="R7078">
        <v>10</v>
      </c>
      <c r="S7078">
        <v>300</v>
      </c>
      <c r="T7078" t="s">
        <v>377</v>
      </c>
    </row>
    <row r="7079" spans="2:20" hidden="1" x14ac:dyDescent="0.45">
      <c r="B7079" s="29" t="s">
        <v>29</v>
      </c>
      <c r="C7079" s="29" t="s">
        <v>60</v>
      </c>
      <c r="D7079" s="29" t="s">
        <v>45</v>
      </c>
      <c r="F7079" t="s">
        <v>1365</v>
      </c>
      <c r="G7079" t="s">
        <v>1366</v>
      </c>
      <c r="H7079" t="s">
        <v>284</v>
      </c>
      <c r="I7079" t="s">
        <v>275</v>
      </c>
      <c r="J7079" t="s">
        <v>228</v>
      </c>
      <c r="K7079" t="s">
        <v>1242</v>
      </c>
      <c r="M7079" t="s">
        <v>228</v>
      </c>
      <c r="N7079" t="s">
        <v>29</v>
      </c>
      <c r="O7079">
        <v>840</v>
      </c>
      <c r="P7079" t="s">
        <v>237</v>
      </c>
      <c r="Q7079">
        <f>O7079/'Building Calcs'!$B$2</f>
        <v>8.8624691620080005E-4</v>
      </c>
      <c r="R7079">
        <v>450</v>
      </c>
      <c r="S7079">
        <v>1000</v>
      </c>
      <c r="T7079" t="s">
        <v>377</v>
      </c>
    </row>
    <row r="7080" spans="2:20" hidden="1" x14ac:dyDescent="0.45">
      <c r="C7080" s="29" t="s">
        <v>60</v>
      </c>
      <c r="D7080" s="29" t="s">
        <v>46</v>
      </c>
      <c r="F7080" t="s">
        <v>1365</v>
      </c>
      <c r="G7080" t="s">
        <v>1366</v>
      </c>
      <c r="H7080" t="s">
        <v>443</v>
      </c>
      <c r="I7080" t="s">
        <v>225</v>
      </c>
      <c r="J7080" t="s">
        <v>1235</v>
      </c>
      <c r="K7080" t="s">
        <v>18</v>
      </c>
      <c r="M7080" t="s">
        <v>228</v>
      </c>
      <c r="N7080" t="s">
        <v>246</v>
      </c>
      <c r="O7080">
        <v>0.5</v>
      </c>
      <c r="P7080" t="s">
        <v>247</v>
      </c>
      <c r="Q7080"/>
      <c r="R7080">
        <v>0.3</v>
      </c>
      <c r="S7080">
        <v>0.8</v>
      </c>
      <c r="T7080" t="s">
        <v>1269</v>
      </c>
    </row>
    <row r="7081" spans="2:20" hidden="1" x14ac:dyDescent="0.45">
      <c r="C7081" s="29" t="s">
        <v>60</v>
      </c>
      <c r="D7081" s="29" t="s">
        <v>45</v>
      </c>
      <c r="F7081" t="s">
        <v>1365</v>
      </c>
      <c r="G7081" t="s">
        <v>1366</v>
      </c>
      <c r="H7081" t="s">
        <v>284</v>
      </c>
      <c r="I7081" t="s">
        <v>275</v>
      </c>
      <c r="J7081" t="s">
        <v>228</v>
      </c>
      <c r="K7081" t="s">
        <v>1242</v>
      </c>
      <c r="M7081" t="s">
        <v>228</v>
      </c>
      <c r="N7081" t="s">
        <v>303</v>
      </c>
      <c r="O7081">
        <v>1.8</v>
      </c>
      <c r="P7081" t="s">
        <v>234</v>
      </c>
      <c r="Q7081"/>
      <c r="R7081">
        <v>0.2</v>
      </c>
      <c r="S7081">
        <v>3</v>
      </c>
      <c r="T7081" t="s">
        <v>377</v>
      </c>
    </row>
    <row r="7082" spans="2:20" hidden="1" x14ac:dyDescent="0.45">
      <c r="C7082" s="29" t="s">
        <v>60</v>
      </c>
      <c r="D7082" s="29" t="s">
        <v>45</v>
      </c>
      <c r="F7082" t="s">
        <v>1365</v>
      </c>
      <c r="G7082" t="s">
        <v>1366</v>
      </c>
      <c r="H7082" t="s">
        <v>284</v>
      </c>
      <c r="I7082" t="s">
        <v>275</v>
      </c>
      <c r="J7082" t="s">
        <v>228</v>
      </c>
      <c r="K7082" t="s">
        <v>1242</v>
      </c>
      <c r="M7082" t="s">
        <v>228</v>
      </c>
      <c r="N7082" t="s">
        <v>246</v>
      </c>
      <c r="O7082">
        <v>203</v>
      </c>
      <c r="P7082" t="s">
        <v>247</v>
      </c>
      <c r="Q7082"/>
      <c r="R7082">
        <v>40</v>
      </c>
      <c r="S7082">
        <v>500</v>
      </c>
      <c r="T7082" t="s">
        <v>377</v>
      </c>
    </row>
    <row r="7083" spans="2:20" hidden="1" x14ac:dyDescent="0.45">
      <c r="B7083" s="29" t="s">
        <v>27</v>
      </c>
      <c r="C7083" s="29" t="s">
        <v>60</v>
      </c>
      <c r="D7083" s="29" t="s">
        <v>45</v>
      </c>
      <c r="F7083" t="s">
        <v>1365</v>
      </c>
      <c r="G7083" t="s">
        <v>1366</v>
      </c>
      <c r="H7083" t="s">
        <v>284</v>
      </c>
      <c r="I7083" t="s">
        <v>275</v>
      </c>
      <c r="J7083" t="s">
        <v>228</v>
      </c>
      <c r="K7083" t="s">
        <v>1242</v>
      </c>
      <c r="M7083" t="s">
        <v>228</v>
      </c>
      <c r="N7083" t="s">
        <v>27</v>
      </c>
      <c r="O7083">
        <v>117</v>
      </c>
      <c r="P7083" t="s">
        <v>237</v>
      </c>
      <c r="Q7083">
        <f>O7083/'Building Calcs'!$B$2</f>
        <v>1.2344153475654001E-4</v>
      </c>
      <c r="R7083">
        <v>60</v>
      </c>
      <c r="S7083">
        <v>240</v>
      </c>
      <c r="T7083" t="s">
        <v>377</v>
      </c>
    </row>
    <row r="7084" spans="2:20" hidden="1" x14ac:dyDescent="0.45">
      <c r="C7084" s="29" t="s">
        <v>60</v>
      </c>
      <c r="D7084" s="29" t="s">
        <v>45</v>
      </c>
      <c r="F7084" t="s">
        <v>1365</v>
      </c>
      <c r="G7084" t="s">
        <v>1366</v>
      </c>
      <c r="H7084" t="s">
        <v>284</v>
      </c>
      <c r="I7084" t="s">
        <v>275</v>
      </c>
      <c r="J7084" t="s">
        <v>228</v>
      </c>
      <c r="K7084" t="s">
        <v>1242</v>
      </c>
      <c r="M7084" t="s">
        <v>228</v>
      </c>
      <c r="N7084" t="s">
        <v>242</v>
      </c>
      <c r="O7084">
        <v>13.5</v>
      </c>
      <c r="P7084" t="s">
        <v>234</v>
      </c>
      <c r="Q7084"/>
      <c r="R7084">
        <v>0.5</v>
      </c>
      <c r="S7084">
        <v>20</v>
      </c>
      <c r="T7084" t="s">
        <v>377</v>
      </c>
    </row>
    <row r="7085" spans="2:20" hidden="1" x14ac:dyDescent="0.45">
      <c r="C7085" s="29" t="s">
        <v>60</v>
      </c>
      <c r="D7085" s="29" t="s">
        <v>45</v>
      </c>
      <c r="F7085" t="s">
        <v>1365</v>
      </c>
      <c r="G7085" t="s">
        <v>1366</v>
      </c>
      <c r="H7085" t="s">
        <v>284</v>
      </c>
      <c r="I7085" t="s">
        <v>275</v>
      </c>
      <c r="J7085" t="s">
        <v>228</v>
      </c>
      <c r="K7085" t="s">
        <v>1242</v>
      </c>
      <c r="M7085" t="s">
        <v>228</v>
      </c>
      <c r="N7085" t="s">
        <v>236</v>
      </c>
      <c r="O7085">
        <v>124</v>
      </c>
      <c r="P7085" t="s">
        <v>237</v>
      </c>
      <c r="Q7085"/>
      <c r="R7085">
        <v>70</v>
      </c>
      <c r="S7085">
        <v>250</v>
      </c>
      <c r="T7085" t="s">
        <v>377</v>
      </c>
    </row>
    <row r="7086" spans="2:20" hidden="1" x14ac:dyDescent="0.45">
      <c r="C7086" s="29" t="s">
        <v>60</v>
      </c>
      <c r="D7086" s="29" t="s">
        <v>46</v>
      </c>
      <c r="F7086" t="s">
        <v>1365</v>
      </c>
      <c r="G7086" t="s">
        <v>1366</v>
      </c>
      <c r="H7086" t="s">
        <v>1253</v>
      </c>
      <c r="I7086" t="s">
        <v>225</v>
      </c>
      <c r="J7086" t="s">
        <v>1232</v>
      </c>
      <c r="K7086" t="s">
        <v>18</v>
      </c>
      <c r="M7086" t="s">
        <v>228</v>
      </c>
      <c r="N7086" t="s">
        <v>249</v>
      </c>
      <c r="O7086">
        <v>0.84</v>
      </c>
      <c r="P7086" t="s">
        <v>257</v>
      </c>
      <c r="Q7086"/>
      <c r="R7086">
        <v>0.28000000000000003</v>
      </c>
      <c r="S7086">
        <v>0.84</v>
      </c>
      <c r="T7086" t="s">
        <v>1254</v>
      </c>
    </row>
    <row r="7087" spans="2:20" hidden="1" x14ac:dyDescent="0.45">
      <c r="C7087" s="29" t="s">
        <v>60</v>
      </c>
      <c r="D7087" s="29" t="s">
        <v>46</v>
      </c>
      <c r="F7087" t="s">
        <v>1365</v>
      </c>
      <c r="G7087" t="s">
        <v>1366</v>
      </c>
      <c r="H7087" t="s">
        <v>1253</v>
      </c>
      <c r="I7087" t="s">
        <v>225</v>
      </c>
      <c r="J7087" t="s">
        <v>1232</v>
      </c>
      <c r="K7087" t="s">
        <v>18</v>
      </c>
      <c r="M7087" t="s">
        <v>228</v>
      </c>
      <c r="N7087" t="s">
        <v>249</v>
      </c>
      <c r="O7087">
        <v>0.84</v>
      </c>
      <c r="P7087" t="s">
        <v>257</v>
      </c>
      <c r="Q7087"/>
      <c r="R7087">
        <v>0.28000000000000003</v>
      </c>
      <c r="S7087">
        <v>0.84</v>
      </c>
      <c r="T7087" t="s">
        <v>1254</v>
      </c>
    </row>
    <row r="7088" spans="2:20" hidden="1" x14ac:dyDescent="0.45">
      <c r="C7088" s="29" t="s">
        <v>60</v>
      </c>
      <c r="D7088" s="29" t="s">
        <v>46</v>
      </c>
      <c r="F7088" t="s">
        <v>1365</v>
      </c>
      <c r="G7088" t="s">
        <v>1366</v>
      </c>
      <c r="H7088" t="s">
        <v>1253</v>
      </c>
      <c r="I7088" t="s">
        <v>225</v>
      </c>
      <c r="J7088" t="s">
        <v>1232</v>
      </c>
      <c r="K7088" t="s">
        <v>18</v>
      </c>
      <c r="M7088" t="s">
        <v>228</v>
      </c>
      <c r="N7088" t="s">
        <v>233</v>
      </c>
      <c r="O7088">
        <v>0.12</v>
      </c>
      <c r="P7088" t="s">
        <v>234</v>
      </c>
      <c r="Q7088"/>
      <c r="R7088">
        <v>0.06</v>
      </c>
      <c r="S7088">
        <v>0.24</v>
      </c>
      <c r="T7088" t="s">
        <v>1257</v>
      </c>
    </row>
    <row r="7089" spans="2:20" hidden="1" x14ac:dyDescent="0.45">
      <c r="C7089" s="29" t="s">
        <v>60</v>
      </c>
      <c r="D7089" s="29" t="s">
        <v>46</v>
      </c>
      <c r="F7089" t="s">
        <v>1365</v>
      </c>
      <c r="G7089" t="s">
        <v>1366</v>
      </c>
      <c r="H7089" t="s">
        <v>1253</v>
      </c>
      <c r="I7089" t="s">
        <v>225</v>
      </c>
      <c r="J7089" t="s">
        <v>1232</v>
      </c>
      <c r="K7089" t="s">
        <v>18</v>
      </c>
      <c r="M7089" t="s">
        <v>228</v>
      </c>
      <c r="N7089" t="s">
        <v>242</v>
      </c>
      <c r="O7089">
        <v>7.6000000000000004E-4</v>
      </c>
      <c r="P7089" t="s">
        <v>234</v>
      </c>
      <c r="Q7089"/>
      <c r="R7089">
        <v>3.8000000000000002E-4</v>
      </c>
      <c r="S7089">
        <v>1.5E-3</v>
      </c>
      <c r="T7089" t="s">
        <v>1257</v>
      </c>
    </row>
    <row r="7090" spans="2:20" hidden="1" x14ac:dyDescent="0.45">
      <c r="C7090" s="29" t="s">
        <v>60</v>
      </c>
      <c r="D7090" s="29" t="s">
        <v>46</v>
      </c>
      <c r="F7090" t="s">
        <v>1365</v>
      </c>
      <c r="G7090" t="s">
        <v>1366</v>
      </c>
      <c r="H7090" t="s">
        <v>1253</v>
      </c>
      <c r="I7090" t="s">
        <v>225</v>
      </c>
      <c r="J7090" t="s">
        <v>1232</v>
      </c>
      <c r="K7090" t="s">
        <v>18</v>
      </c>
      <c r="M7090" t="s">
        <v>228</v>
      </c>
      <c r="N7090" t="s">
        <v>265</v>
      </c>
      <c r="O7090" s="27">
        <v>7.6000000000000004E-5</v>
      </c>
      <c r="P7090" t="s">
        <v>234</v>
      </c>
      <c r="Q7090"/>
      <c r="R7090" s="27">
        <v>3.8000000000000002E-5</v>
      </c>
      <c r="S7090">
        <v>1.4999999999999999E-4</v>
      </c>
      <c r="T7090" t="s">
        <v>1257</v>
      </c>
    </row>
    <row r="7091" spans="2:20" hidden="1" x14ac:dyDescent="0.45">
      <c r="C7091" s="29" t="s">
        <v>60</v>
      </c>
      <c r="D7091" s="29" t="s">
        <v>46</v>
      </c>
      <c r="F7091" t="s">
        <v>1365</v>
      </c>
      <c r="G7091" t="s">
        <v>1366</v>
      </c>
      <c r="H7091" t="s">
        <v>1253</v>
      </c>
      <c r="I7091" t="s">
        <v>225</v>
      </c>
      <c r="J7091" t="s">
        <v>1232</v>
      </c>
      <c r="K7091" t="s">
        <v>18</v>
      </c>
      <c r="M7091" t="s">
        <v>228</v>
      </c>
      <c r="N7091" t="s">
        <v>265</v>
      </c>
      <c r="O7091" s="27">
        <v>7.6000000000000004E-5</v>
      </c>
      <c r="P7091" t="s">
        <v>234</v>
      </c>
      <c r="Q7091"/>
      <c r="R7091" s="27">
        <v>3.8000000000000002E-5</v>
      </c>
      <c r="S7091">
        <v>1.4999999999999999E-4</v>
      </c>
      <c r="T7091" t="s">
        <v>1257</v>
      </c>
    </row>
    <row r="7092" spans="2:20" hidden="1" x14ac:dyDescent="0.45">
      <c r="C7092" s="29" t="s">
        <v>60</v>
      </c>
      <c r="D7092" s="29" t="s">
        <v>46</v>
      </c>
      <c r="F7092" t="s">
        <v>1365</v>
      </c>
      <c r="G7092" t="s">
        <v>1366</v>
      </c>
      <c r="H7092" t="s">
        <v>443</v>
      </c>
      <c r="I7092" t="s">
        <v>225</v>
      </c>
      <c r="J7092" t="s">
        <v>1235</v>
      </c>
      <c r="K7092" t="s">
        <v>18</v>
      </c>
      <c r="M7092" t="s">
        <v>228</v>
      </c>
      <c r="N7092" t="s">
        <v>253</v>
      </c>
      <c r="O7092">
        <v>2.5000000000000001E-4</v>
      </c>
      <c r="P7092" t="s">
        <v>234</v>
      </c>
      <c r="Q7092"/>
      <c r="R7092">
        <v>1.2999999999999999E-4</v>
      </c>
      <c r="S7092">
        <v>5.0000000000000001E-4</v>
      </c>
      <c r="T7092" t="s">
        <v>1257</v>
      </c>
    </row>
    <row r="7093" spans="2:20" hidden="1" x14ac:dyDescent="0.45">
      <c r="C7093" s="29" t="s">
        <v>60</v>
      </c>
      <c r="D7093" s="29" t="s">
        <v>45</v>
      </c>
      <c r="F7093" t="s">
        <v>1365</v>
      </c>
      <c r="G7093" t="s">
        <v>1366</v>
      </c>
      <c r="H7093" t="s">
        <v>284</v>
      </c>
      <c r="I7093" t="s">
        <v>275</v>
      </c>
      <c r="J7093" t="s">
        <v>228</v>
      </c>
      <c r="K7093" t="s">
        <v>1242</v>
      </c>
      <c r="M7093" t="s">
        <v>228</v>
      </c>
      <c r="N7093" t="s">
        <v>264</v>
      </c>
      <c r="O7093">
        <v>45.5</v>
      </c>
      <c r="P7093" t="s">
        <v>234</v>
      </c>
      <c r="Q7093"/>
      <c r="R7093">
        <v>10</v>
      </c>
      <c r="S7093">
        <v>150</v>
      </c>
      <c r="T7093" t="s">
        <v>377</v>
      </c>
    </row>
    <row r="7094" spans="2:20" hidden="1" x14ac:dyDescent="0.45">
      <c r="C7094" s="29" t="s">
        <v>60</v>
      </c>
      <c r="D7094" s="29" t="s">
        <v>46</v>
      </c>
      <c r="F7094" t="s">
        <v>1365</v>
      </c>
      <c r="G7094" t="s">
        <v>1366</v>
      </c>
      <c r="H7094" t="s">
        <v>443</v>
      </c>
      <c r="I7094" t="s">
        <v>225</v>
      </c>
      <c r="J7094" t="s">
        <v>1235</v>
      </c>
      <c r="K7094" t="s">
        <v>18</v>
      </c>
      <c r="M7094" t="s">
        <v>228</v>
      </c>
      <c r="N7094" t="s">
        <v>233</v>
      </c>
      <c r="O7094">
        <v>0.12</v>
      </c>
      <c r="P7094" t="s">
        <v>234</v>
      </c>
      <c r="Q7094"/>
      <c r="R7094">
        <v>0.06</v>
      </c>
      <c r="S7094">
        <v>0.24</v>
      </c>
      <c r="T7094" t="s">
        <v>1257</v>
      </c>
    </row>
    <row r="7095" spans="2:20" hidden="1" x14ac:dyDescent="0.45">
      <c r="B7095" s="29" t="s">
        <v>29</v>
      </c>
      <c r="C7095" s="29" t="s">
        <v>60</v>
      </c>
      <c r="D7095" s="29" t="s">
        <v>46</v>
      </c>
      <c r="F7095" t="s">
        <v>1365</v>
      </c>
      <c r="G7095" t="s">
        <v>1366</v>
      </c>
      <c r="H7095" t="s">
        <v>443</v>
      </c>
      <c r="I7095" t="s">
        <v>225</v>
      </c>
      <c r="J7095" t="s">
        <v>1235</v>
      </c>
      <c r="K7095" t="s">
        <v>18</v>
      </c>
      <c r="M7095" t="s">
        <v>228</v>
      </c>
      <c r="N7095" t="s">
        <v>29</v>
      </c>
      <c r="O7095">
        <v>0.3</v>
      </c>
      <c r="P7095" t="s">
        <v>237</v>
      </c>
      <c r="Q7095">
        <f>O7095/'Building Calcs'!$B$2</f>
        <v>3.16516755786E-7</v>
      </c>
      <c r="R7095">
        <v>0.2</v>
      </c>
      <c r="S7095">
        <v>0.4</v>
      </c>
      <c r="T7095" t="s">
        <v>1255</v>
      </c>
    </row>
    <row r="7096" spans="2:20" hidden="1" x14ac:dyDescent="0.45">
      <c r="C7096" s="29" t="s">
        <v>60</v>
      </c>
      <c r="D7096" s="29" t="s">
        <v>46</v>
      </c>
      <c r="F7096" t="s">
        <v>1365</v>
      </c>
      <c r="G7096" t="s">
        <v>1366</v>
      </c>
      <c r="H7096" t="s">
        <v>443</v>
      </c>
      <c r="I7096" t="s">
        <v>225</v>
      </c>
      <c r="J7096" t="s">
        <v>1235</v>
      </c>
      <c r="K7096" t="s">
        <v>18</v>
      </c>
      <c r="M7096" t="s">
        <v>228</v>
      </c>
      <c r="N7096" t="s">
        <v>253</v>
      </c>
      <c r="O7096">
        <v>2.5000000000000001E-4</v>
      </c>
      <c r="P7096" t="s">
        <v>234</v>
      </c>
      <c r="Q7096"/>
      <c r="R7096">
        <v>1.2999999999999999E-4</v>
      </c>
      <c r="S7096">
        <v>5.0000000000000001E-4</v>
      </c>
      <c r="T7096" t="s">
        <v>1257</v>
      </c>
    </row>
    <row r="7097" spans="2:20" hidden="1" x14ac:dyDescent="0.45">
      <c r="B7097" s="29" t="s">
        <v>43</v>
      </c>
      <c r="C7097" s="29" t="s">
        <v>60</v>
      </c>
      <c r="D7097" s="29" t="s">
        <v>46</v>
      </c>
      <c r="F7097" t="s">
        <v>1365</v>
      </c>
      <c r="G7097" t="s">
        <v>1366</v>
      </c>
      <c r="H7097" t="s">
        <v>443</v>
      </c>
      <c r="I7097" t="s">
        <v>225</v>
      </c>
      <c r="J7097" t="s">
        <v>1235</v>
      </c>
      <c r="K7097" t="s">
        <v>18</v>
      </c>
      <c r="M7097" t="s">
        <v>228</v>
      </c>
      <c r="N7097" t="s">
        <v>28</v>
      </c>
      <c r="O7097">
        <v>0.45</v>
      </c>
      <c r="P7097" t="s">
        <v>237</v>
      </c>
      <c r="Q7097">
        <f>O7097/'Building Calcs'!$B$2</f>
        <v>4.7477513367900003E-7</v>
      </c>
      <c r="R7097">
        <v>0.27</v>
      </c>
      <c r="S7097">
        <v>0.63</v>
      </c>
      <c r="T7097" t="s">
        <v>1260</v>
      </c>
    </row>
    <row r="7098" spans="2:20" hidden="1" x14ac:dyDescent="0.45">
      <c r="C7098" s="29" t="s">
        <v>60</v>
      </c>
      <c r="D7098" s="29" t="s">
        <v>195</v>
      </c>
      <c r="F7098" t="s">
        <v>1365</v>
      </c>
      <c r="G7098" t="s">
        <v>1366</v>
      </c>
      <c r="H7098" t="s">
        <v>301</v>
      </c>
      <c r="I7098" t="s">
        <v>275</v>
      </c>
      <c r="J7098" t="s">
        <v>228</v>
      </c>
      <c r="K7098" t="s">
        <v>1247</v>
      </c>
      <c r="M7098" t="s">
        <v>228</v>
      </c>
      <c r="N7098" t="s">
        <v>233</v>
      </c>
      <c r="O7098">
        <v>0.5</v>
      </c>
      <c r="P7098" t="s">
        <v>234</v>
      </c>
      <c r="Q7098"/>
      <c r="R7098">
        <v>5.0000000000000001E-4</v>
      </c>
      <c r="S7098">
        <v>2</v>
      </c>
      <c r="T7098" t="s">
        <v>1248</v>
      </c>
    </row>
    <row r="7099" spans="2:20" hidden="1" x14ac:dyDescent="0.45">
      <c r="B7099" s="29" t="s">
        <v>29</v>
      </c>
      <c r="C7099" s="29" t="s">
        <v>60</v>
      </c>
      <c r="D7099" s="29" t="s">
        <v>195</v>
      </c>
      <c r="F7099" t="s">
        <v>1365</v>
      </c>
      <c r="G7099" t="s">
        <v>1366</v>
      </c>
      <c r="H7099" t="s">
        <v>301</v>
      </c>
      <c r="I7099" t="s">
        <v>275</v>
      </c>
      <c r="J7099" t="s">
        <v>228</v>
      </c>
      <c r="K7099" t="s">
        <v>1247</v>
      </c>
      <c r="M7099" t="s">
        <v>228</v>
      </c>
      <c r="N7099" t="s">
        <v>29</v>
      </c>
      <c r="O7099">
        <v>94</v>
      </c>
      <c r="P7099" t="s">
        <v>237</v>
      </c>
      <c r="Q7099">
        <f>O7099/'Building Calcs'!$B$2</f>
        <v>9.9175250146280004E-5</v>
      </c>
      <c r="R7099">
        <v>28</v>
      </c>
      <c r="S7099">
        <v>140</v>
      </c>
      <c r="T7099" t="s">
        <v>1248</v>
      </c>
    </row>
    <row r="7100" spans="2:20" hidden="1" x14ac:dyDescent="0.45">
      <c r="C7100" s="29" t="s">
        <v>60</v>
      </c>
      <c r="D7100" s="29" t="s">
        <v>195</v>
      </c>
      <c r="F7100" t="s">
        <v>1365</v>
      </c>
      <c r="G7100" t="s">
        <v>1366</v>
      </c>
      <c r="H7100" t="s">
        <v>301</v>
      </c>
      <c r="I7100" t="s">
        <v>275</v>
      </c>
      <c r="J7100" t="s">
        <v>228</v>
      </c>
      <c r="K7100" t="s">
        <v>1247</v>
      </c>
      <c r="M7100" t="s">
        <v>228</v>
      </c>
      <c r="N7100" t="s">
        <v>253</v>
      </c>
      <c r="O7100">
        <v>0.15</v>
      </c>
      <c r="P7100" t="s">
        <v>234</v>
      </c>
      <c r="Q7100"/>
      <c r="R7100">
        <v>2.5000000000000001E-4</v>
      </c>
      <c r="S7100">
        <v>0.6</v>
      </c>
      <c r="T7100" t="s">
        <v>1248</v>
      </c>
    </row>
    <row r="7101" spans="2:20" hidden="1" x14ac:dyDescent="0.45">
      <c r="C7101" s="29" t="s">
        <v>60</v>
      </c>
      <c r="D7101" s="29" t="s">
        <v>195</v>
      </c>
      <c r="F7101" t="s">
        <v>1365</v>
      </c>
      <c r="G7101" t="s">
        <v>1366</v>
      </c>
      <c r="H7101" t="s">
        <v>301</v>
      </c>
      <c r="I7101" t="s">
        <v>275</v>
      </c>
      <c r="J7101" t="s">
        <v>228</v>
      </c>
      <c r="K7101" t="s">
        <v>1247</v>
      </c>
      <c r="M7101" t="s">
        <v>228</v>
      </c>
      <c r="N7101" t="s">
        <v>262</v>
      </c>
      <c r="O7101">
        <v>0.1</v>
      </c>
      <c r="P7101" t="s">
        <v>234</v>
      </c>
      <c r="Q7101"/>
      <c r="R7101">
        <v>2.5000000000000001E-2</v>
      </c>
      <c r="S7101">
        <v>0.22</v>
      </c>
      <c r="T7101" t="s">
        <v>1248</v>
      </c>
    </row>
    <row r="7102" spans="2:20" hidden="1" x14ac:dyDescent="0.45">
      <c r="B7102" s="29" t="s">
        <v>26</v>
      </c>
      <c r="C7102" s="29" t="s">
        <v>60</v>
      </c>
      <c r="D7102" s="29" t="s">
        <v>195</v>
      </c>
      <c r="F7102" t="s">
        <v>1365</v>
      </c>
      <c r="G7102" t="s">
        <v>1366</v>
      </c>
      <c r="H7102" t="s">
        <v>301</v>
      </c>
      <c r="I7102" t="s">
        <v>275</v>
      </c>
      <c r="J7102" t="s">
        <v>228</v>
      </c>
      <c r="K7102" t="s">
        <v>1247</v>
      </c>
      <c r="M7102" t="s">
        <v>228</v>
      </c>
      <c r="N7102" t="s">
        <v>26</v>
      </c>
      <c r="O7102">
        <v>306</v>
      </c>
      <c r="P7102" t="s">
        <v>237</v>
      </c>
      <c r="Q7102">
        <f>O7102/'Building Calcs'!$B$2</f>
        <v>3.2284709090172004E-4</v>
      </c>
      <c r="R7102">
        <v>50</v>
      </c>
      <c r="S7102">
        <v>1319</v>
      </c>
      <c r="T7102" t="s">
        <v>1248</v>
      </c>
    </row>
    <row r="7103" spans="2:20" hidden="1" x14ac:dyDescent="0.45">
      <c r="C7103" s="29" t="s">
        <v>60</v>
      </c>
      <c r="D7103" s="29" t="s">
        <v>45</v>
      </c>
      <c r="F7103" t="s">
        <v>1365</v>
      </c>
      <c r="G7103" t="s">
        <v>1366</v>
      </c>
      <c r="H7103" t="s">
        <v>284</v>
      </c>
      <c r="I7103" t="s">
        <v>275</v>
      </c>
      <c r="J7103" t="s">
        <v>228</v>
      </c>
      <c r="K7103" t="s">
        <v>1242</v>
      </c>
      <c r="M7103" t="s">
        <v>228</v>
      </c>
      <c r="N7103" t="s">
        <v>246</v>
      </c>
      <c r="O7103">
        <v>203</v>
      </c>
      <c r="P7103" t="s">
        <v>247</v>
      </c>
      <c r="Q7103"/>
      <c r="R7103">
        <v>40</v>
      </c>
      <c r="S7103">
        <v>500</v>
      </c>
      <c r="T7103" t="s">
        <v>377</v>
      </c>
    </row>
    <row r="7104" spans="2:20" hidden="1" x14ac:dyDescent="0.45">
      <c r="B7104" s="29" t="s">
        <v>30</v>
      </c>
      <c r="C7104" s="29" t="s">
        <v>60</v>
      </c>
      <c r="D7104" s="29" t="s">
        <v>195</v>
      </c>
      <c r="F7104" t="s">
        <v>1365</v>
      </c>
      <c r="G7104" t="s">
        <v>1366</v>
      </c>
      <c r="H7104" t="s">
        <v>301</v>
      </c>
      <c r="I7104" t="s">
        <v>275</v>
      </c>
      <c r="J7104" t="s">
        <v>228</v>
      </c>
      <c r="K7104" t="s">
        <v>1247</v>
      </c>
      <c r="M7104" t="s">
        <v>228</v>
      </c>
      <c r="N7104" t="s">
        <v>30</v>
      </c>
      <c r="O7104">
        <v>56</v>
      </c>
      <c r="P7104" t="s">
        <v>229</v>
      </c>
      <c r="Q7104"/>
      <c r="R7104">
        <v>20</v>
      </c>
      <c r="S7104">
        <v>100</v>
      </c>
      <c r="T7104" t="s">
        <v>1248</v>
      </c>
    </row>
    <row r="7105" spans="2:20" hidden="1" x14ac:dyDescent="0.45">
      <c r="C7105" s="29" t="s">
        <v>60</v>
      </c>
      <c r="D7105" s="29" t="s">
        <v>195</v>
      </c>
      <c r="F7105" t="s">
        <v>1365</v>
      </c>
      <c r="G7105" t="s">
        <v>1366</v>
      </c>
      <c r="H7105" t="s">
        <v>301</v>
      </c>
      <c r="I7105" t="s">
        <v>275</v>
      </c>
      <c r="J7105" t="s">
        <v>228</v>
      </c>
      <c r="K7105" t="s">
        <v>1247</v>
      </c>
      <c r="M7105" t="s">
        <v>228</v>
      </c>
      <c r="N7105" t="s">
        <v>303</v>
      </c>
      <c r="O7105">
        <v>0.1</v>
      </c>
      <c r="P7105" t="s">
        <v>234</v>
      </c>
      <c r="Q7105"/>
      <c r="R7105">
        <v>5.0000000000000001E-4</v>
      </c>
      <c r="S7105">
        <v>0.44</v>
      </c>
      <c r="T7105" t="s">
        <v>1248</v>
      </c>
    </row>
    <row r="7106" spans="2:20" hidden="1" x14ac:dyDescent="0.45">
      <c r="B7106" s="29" t="s">
        <v>29</v>
      </c>
      <c r="C7106" s="29" t="s">
        <v>60</v>
      </c>
      <c r="D7106" s="29" t="s">
        <v>195</v>
      </c>
      <c r="F7106" t="s">
        <v>1365</v>
      </c>
      <c r="G7106" t="s">
        <v>1366</v>
      </c>
      <c r="H7106" t="s">
        <v>301</v>
      </c>
      <c r="I7106" t="s">
        <v>275</v>
      </c>
      <c r="J7106" t="s">
        <v>228</v>
      </c>
      <c r="K7106" t="s">
        <v>1247</v>
      </c>
      <c r="M7106" t="s">
        <v>228</v>
      </c>
      <c r="N7106" t="s">
        <v>29</v>
      </c>
      <c r="O7106">
        <v>94</v>
      </c>
      <c r="P7106" t="s">
        <v>237</v>
      </c>
      <c r="Q7106">
        <f>O7106/'Building Calcs'!$B$2</f>
        <v>9.9175250146280004E-5</v>
      </c>
      <c r="R7106">
        <v>28</v>
      </c>
      <c r="S7106">
        <v>140</v>
      </c>
      <c r="T7106" t="s">
        <v>1248</v>
      </c>
    </row>
    <row r="7107" spans="2:20" hidden="1" x14ac:dyDescent="0.45">
      <c r="B7107" s="29" t="s">
        <v>26</v>
      </c>
      <c r="C7107" s="29" t="s">
        <v>60</v>
      </c>
      <c r="D7107" s="29" t="s">
        <v>195</v>
      </c>
      <c r="F7107" t="s">
        <v>1365</v>
      </c>
      <c r="G7107" t="s">
        <v>1366</v>
      </c>
      <c r="H7107" t="s">
        <v>301</v>
      </c>
      <c r="I7107" t="s">
        <v>275</v>
      </c>
      <c r="J7107" t="s">
        <v>228</v>
      </c>
      <c r="K7107" t="s">
        <v>1247</v>
      </c>
      <c r="M7107" t="s">
        <v>228</v>
      </c>
      <c r="N7107" t="s">
        <v>26</v>
      </c>
      <c r="O7107">
        <v>306</v>
      </c>
      <c r="P7107" t="s">
        <v>237</v>
      </c>
      <c r="Q7107">
        <f>O7107/'Building Calcs'!$B$2</f>
        <v>3.2284709090172004E-4</v>
      </c>
      <c r="R7107">
        <v>50</v>
      </c>
      <c r="S7107">
        <v>1319</v>
      </c>
      <c r="T7107" t="s">
        <v>1248</v>
      </c>
    </row>
    <row r="7108" spans="2:20" hidden="1" x14ac:dyDescent="0.45">
      <c r="C7108" s="29" t="s">
        <v>60</v>
      </c>
      <c r="D7108" s="29" t="s">
        <v>195</v>
      </c>
      <c r="F7108" t="s">
        <v>1365</v>
      </c>
      <c r="G7108" t="s">
        <v>1366</v>
      </c>
      <c r="H7108" t="s">
        <v>301</v>
      </c>
      <c r="I7108" t="s">
        <v>275</v>
      </c>
      <c r="J7108" t="s">
        <v>228</v>
      </c>
      <c r="K7108" t="s">
        <v>1247</v>
      </c>
      <c r="M7108" t="s">
        <v>228</v>
      </c>
      <c r="N7108" t="s">
        <v>259</v>
      </c>
      <c r="O7108">
        <v>0.22</v>
      </c>
      <c r="P7108" t="s">
        <v>257</v>
      </c>
      <c r="Q7108"/>
      <c r="R7108">
        <v>2.1999999999999999E-2</v>
      </c>
      <c r="S7108">
        <v>1.5</v>
      </c>
      <c r="T7108" t="s">
        <v>1241</v>
      </c>
    </row>
    <row r="7109" spans="2:20" hidden="1" x14ac:dyDescent="0.45">
      <c r="C7109" s="29" t="s">
        <v>60</v>
      </c>
      <c r="D7109" s="29" t="s">
        <v>195</v>
      </c>
      <c r="F7109" t="s">
        <v>1365</v>
      </c>
      <c r="G7109" t="s">
        <v>1366</v>
      </c>
      <c r="H7109" t="s">
        <v>301</v>
      </c>
      <c r="I7109" t="s">
        <v>275</v>
      </c>
      <c r="J7109" t="s">
        <v>228</v>
      </c>
      <c r="K7109" t="s">
        <v>1247</v>
      </c>
      <c r="M7109" t="s">
        <v>228</v>
      </c>
      <c r="N7109" t="s">
        <v>233</v>
      </c>
      <c r="O7109">
        <v>0.5</v>
      </c>
      <c r="P7109" t="s">
        <v>234</v>
      </c>
      <c r="Q7109"/>
      <c r="R7109">
        <v>5.0000000000000001E-4</v>
      </c>
      <c r="S7109">
        <v>2</v>
      </c>
      <c r="T7109" t="s">
        <v>1248</v>
      </c>
    </row>
    <row r="7110" spans="2:20" hidden="1" x14ac:dyDescent="0.45">
      <c r="C7110" s="29" t="s">
        <v>60</v>
      </c>
      <c r="D7110" s="29" t="s">
        <v>195</v>
      </c>
      <c r="F7110" t="s">
        <v>1365</v>
      </c>
      <c r="G7110" t="s">
        <v>1366</v>
      </c>
      <c r="H7110" t="s">
        <v>301</v>
      </c>
      <c r="I7110" t="s">
        <v>275</v>
      </c>
      <c r="J7110" t="s">
        <v>228</v>
      </c>
      <c r="K7110" t="s">
        <v>1247</v>
      </c>
      <c r="M7110" t="s">
        <v>228</v>
      </c>
      <c r="N7110" t="s">
        <v>358</v>
      </c>
      <c r="O7110">
        <v>1.7</v>
      </c>
      <c r="P7110" t="s">
        <v>257</v>
      </c>
      <c r="Q7110"/>
      <c r="R7110">
        <v>0.17</v>
      </c>
      <c r="S7110">
        <v>1.7</v>
      </c>
      <c r="T7110" t="s">
        <v>1241</v>
      </c>
    </row>
    <row r="7111" spans="2:20" hidden="1" x14ac:dyDescent="0.45">
      <c r="C7111" s="29" t="s">
        <v>60</v>
      </c>
      <c r="D7111" s="29" t="s">
        <v>195</v>
      </c>
      <c r="F7111" t="s">
        <v>1365</v>
      </c>
      <c r="G7111" t="s">
        <v>1366</v>
      </c>
      <c r="H7111" t="s">
        <v>301</v>
      </c>
      <c r="I7111" t="s">
        <v>275</v>
      </c>
      <c r="J7111" t="s">
        <v>228</v>
      </c>
      <c r="K7111" t="s">
        <v>1247</v>
      </c>
      <c r="M7111" t="s">
        <v>228</v>
      </c>
      <c r="N7111" t="s">
        <v>272</v>
      </c>
      <c r="O7111">
        <v>1.5</v>
      </c>
      <c r="P7111" t="s">
        <v>257</v>
      </c>
      <c r="Q7111"/>
      <c r="R7111">
        <v>0.15</v>
      </c>
      <c r="S7111">
        <v>1.5</v>
      </c>
      <c r="T7111" t="s">
        <v>1241</v>
      </c>
    </row>
    <row r="7112" spans="2:20" hidden="1" x14ac:dyDescent="0.45">
      <c r="C7112" s="29" t="s">
        <v>60</v>
      </c>
      <c r="D7112" s="29" t="s">
        <v>195</v>
      </c>
      <c r="F7112" t="s">
        <v>1365</v>
      </c>
      <c r="G7112" t="s">
        <v>1366</v>
      </c>
      <c r="H7112" t="s">
        <v>301</v>
      </c>
      <c r="I7112" t="s">
        <v>275</v>
      </c>
      <c r="J7112" t="s">
        <v>228</v>
      </c>
      <c r="K7112" t="s">
        <v>1247</v>
      </c>
      <c r="M7112" t="s">
        <v>228</v>
      </c>
      <c r="N7112" t="s">
        <v>259</v>
      </c>
      <c r="O7112">
        <v>0.22</v>
      </c>
      <c r="P7112" t="s">
        <v>257</v>
      </c>
      <c r="Q7112"/>
      <c r="R7112">
        <v>2.1999999999999999E-2</v>
      </c>
      <c r="S7112">
        <v>1.5</v>
      </c>
      <c r="T7112" t="s">
        <v>1241</v>
      </c>
    </row>
    <row r="7113" spans="2:20" hidden="1" x14ac:dyDescent="0.45">
      <c r="C7113" s="29" t="s">
        <v>60</v>
      </c>
      <c r="D7113" s="29" t="s">
        <v>195</v>
      </c>
      <c r="F7113" t="s">
        <v>1365</v>
      </c>
      <c r="G7113" t="s">
        <v>1366</v>
      </c>
      <c r="H7113" t="s">
        <v>301</v>
      </c>
      <c r="I7113" t="s">
        <v>275</v>
      </c>
      <c r="J7113" t="s">
        <v>228</v>
      </c>
      <c r="K7113" t="s">
        <v>1247</v>
      </c>
      <c r="M7113" t="s">
        <v>228</v>
      </c>
      <c r="N7113" t="s">
        <v>249</v>
      </c>
      <c r="O7113">
        <v>15</v>
      </c>
      <c r="P7113" t="s">
        <v>257</v>
      </c>
      <c r="Q7113"/>
      <c r="R7113">
        <v>1.5</v>
      </c>
      <c r="S7113">
        <v>15</v>
      </c>
      <c r="T7113" t="s">
        <v>1241</v>
      </c>
    </row>
    <row r="7114" spans="2:20" hidden="1" x14ac:dyDescent="0.45">
      <c r="C7114" s="29" t="s">
        <v>60</v>
      </c>
      <c r="D7114" s="29" t="s">
        <v>195</v>
      </c>
      <c r="F7114" t="s">
        <v>1365</v>
      </c>
      <c r="G7114" t="s">
        <v>1366</v>
      </c>
      <c r="H7114" t="s">
        <v>301</v>
      </c>
      <c r="I7114" t="s">
        <v>275</v>
      </c>
      <c r="J7114" t="s">
        <v>228</v>
      </c>
      <c r="K7114" t="s">
        <v>1247</v>
      </c>
      <c r="M7114" t="s">
        <v>228</v>
      </c>
      <c r="N7114" t="s">
        <v>279</v>
      </c>
      <c r="O7114">
        <v>125</v>
      </c>
      <c r="P7114" t="s">
        <v>234</v>
      </c>
      <c r="Q7114"/>
      <c r="R7114">
        <v>2.5000000000000001E-3</v>
      </c>
      <c r="S7114">
        <v>600</v>
      </c>
      <c r="T7114" t="s">
        <v>1248</v>
      </c>
    </row>
    <row r="7115" spans="2:20" hidden="1" x14ac:dyDescent="0.45">
      <c r="C7115" s="29" t="s">
        <v>60</v>
      </c>
      <c r="D7115" s="29" t="s">
        <v>195</v>
      </c>
      <c r="F7115" t="s">
        <v>1365</v>
      </c>
      <c r="G7115" t="s">
        <v>1366</v>
      </c>
      <c r="H7115" t="s">
        <v>301</v>
      </c>
      <c r="I7115" t="s">
        <v>275</v>
      </c>
      <c r="J7115" t="s">
        <v>228</v>
      </c>
      <c r="K7115" t="s">
        <v>1247</v>
      </c>
      <c r="M7115" t="s">
        <v>228</v>
      </c>
      <c r="N7115" t="s">
        <v>267</v>
      </c>
      <c r="O7115">
        <v>18</v>
      </c>
      <c r="P7115" t="s">
        <v>234</v>
      </c>
      <c r="Q7115"/>
      <c r="R7115">
        <v>0.21</v>
      </c>
      <c r="S7115">
        <v>116</v>
      </c>
      <c r="T7115" t="s">
        <v>1248</v>
      </c>
    </row>
    <row r="7116" spans="2:20" hidden="1" x14ac:dyDescent="0.45">
      <c r="C7116" s="29" t="s">
        <v>60</v>
      </c>
      <c r="D7116" s="29" t="s">
        <v>195</v>
      </c>
      <c r="F7116" t="s">
        <v>1365</v>
      </c>
      <c r="G7116" t="s">
        <v>1366</v>
      </c>
      <c r="H7116" t="s">
        <v>301</v>
      </c>
      <c r="I7116" t="s">
        <v>275</v>
      </c>
      <c r="J7116" t="s">
        <v>228</v>
      </c>
      <c r="K7116" t="s">
        <v>1247</v>
      </c>
      <c r="M7116" t="s">
        <v>228</v>
      </c>
      <c r="N7116" t="s">
        <v>264</v>
      </c>
      <c r="O7116">
        <v>1.9</v>
      </c>
      <c r="P7116" t="s">
        <v>257</v>
      </c>
      <c r="Q7116"/>
      <c r="R7116">
        <v>0.2</v>
      </c>
      <c r="S7116">
        <v>1.9</v>
      </c>
      <c r="T7116" t="s">
        <v>1241</v>
      </c>
    </row>
    <row r="7117" spans="2:20" hidden="1" x14ac:dyDescent="0.45">
      <c r="C7117" s="29" t="s">
        <v>60</v>
      </c>
      <c r="D7117" s="29" t="s">
        <v>195</v>
      </c>
      <c r="F7117" t="s">
        <v>1365</v>
      </c>
      <c r="G7117" t="s">
        <v>1366</v>
      </c>
      <c r="H7117" t="s">
        <v>301</v>
      </c>
      <c r="I7117" t="s">
        <v>275</v>
      </c>
      <c r="J7117" t="s">
        <v>228</v>
      </c>
      <c r="K7117" t="s">
        <v>1247</v>
      </c>
      <c r="M7117" t="s">
        <v>228</v>
      </c>
      <c r="N7117" t="s">
        <v>279</v>
      </c>
      <c r="O7117">
        <v>125</v>
      </c>
      <c r="P7117" t="s">
        <v>234</v>
      </c>
      <c r="Q7117"/>
      <c r="R7117">
        <v>2.5000000000000001E-3</v>
      </c>
      <c r="S7117">
        <v>600</v>
      </c>
      <c r="T7117" t="s">
        <v>1248</v>
      </c>
    </row>
    <row r="7118" spans="2:20" hidden="1" x14ac:dyDescent="0.45">
      <c r="B7118" s="29" t="s">
        <v>25</v>
      </c>
      <c r="C7118" s="29" t="s">
        <v>60</v>
      </c>
      <c r="D7118" s="29" t="s">
        <v>197</v>
      </c>
      <c r="F7118" t="s">
        <v>1365</v>
      </c>
      <c r="G7118" t="s">
        <v>1366</v>
      </c>
      <c r="H7118" t="s">
        <v>1251</v>
      </c>
      <c r="I7118" t="s">
        <v>275</v>
      </c>
      <c r="J7118" t="s">
        <v>228</v>
      </c>
      <c r="K7118" t="s">
        <v>232</v>
      </c>
      <c r="M7118" t="s">
        <v>228</v>
      </c>
      <c r="N7118" t="s">
        <v>25</v>
      </c>
      <c r="O7118">
        <v>29</v>
      </c>
      <c r="P7118" t="s">
        <v>237</v>
      </c>
      <c r="Q7118">
        <f>O7118/'Building Calcs'!$B$2</f>
        <v>3.0596619725980002E-5</v>
      </c>
      <c r="R7118">
        <v>21</v>
      </c>
      <c r="S7118">
        <v>48</v>
      </c>
      <c r="T7118" t="s">
        <v>1252</v>
      </c>
    </row>
    <row r="7119" spans="2:20" hidden="1" x14ac:dyDescent="0.45">
      <c r="B7119" s="29" t="s">
        <v>24</v>
      </c>
      <c r="C7119" s="29" t="s">
        <v>60</v>
      </c>
      <c r="D7119" s="29" t="s">
        <v>197</v>
      </c>
      <c r="F7119" t="s">
        <v>1365</v>
      </c>
      <c r="G7119" t="s">
        <v>1366</v>
      </c>
      <c r="H7119" t="s">
        <v>1251</v>
      </c>
      <c r="I7119" t="s">
        <v>275</v>
      </c>
      <c r="J7119" t="s">
        <v>228</v>
      </c>
      <c r="K7119" t="s">
        <v>232</v>
      </c>
      <c r="M7119" t="s">
        <v>228</v>
      </c>
      <c r="N7119" t="s">
        <v>261</v>
      </c>
      <c r="O7119">
        <v>23</v>
      </c>
      <c r="P7119" t="s">
        <v>237</v>
      </c>
      <c r="Q7119">
        <f>O7119/'Building Calcs'!$B$2</f>
        <v>2.4266284610259999E-5</v>
      </c>
      <c r="R7119">
        <v>14</v>
      </c>
      <c r="S7119">
        <v>33</v>
      </c>
      <c r="T7119" t="s">
        <v>1252</v>
      </c>
    </row>
    <row r="7120" spans="2:20" hidden="1" x14ac:dyDescent="0.45">
      <c r="C7120" s="29" t="s">
        <v>60</v>
      </c>
      <c r="D7120" s="29" t="s">
        <v>197</v>
      </c>
      <c r="F7120" t="s">
        <v>1365</v>
      </c>
      <c r="G7120" t="s">
        <v>1366</v>
      </c>
      <c r="H7120" t="s">
        <v>1251</v>
      </c>
      <c r="I7120" t="s">
        <v>275</v>
      </c>
      <c r="J7120" t="s">
        <v>228</v>
      </c>
      <c r="K7120" t="s">
        <v>232</v>
      </c>
      <c r="M7120" t="s">
        <v>228</v>
      </c>
      <c r="N7120" t="s">
        <v>236</v>
      </c>
      <c r="O7120">
        <v>0.78</v>
      </c>
      <c r="P7120" t="s">
        <v>237</v>
      </c>
      <c r="Q7120"/>
      <c r="R7120">
        <v>0.47</v>
      </c>
      <c r="S7120">
        <v>1.0900000000000001</v>
      </c>
      <c r="T7120" t="s">
        <v>1252</v>
      </c>
    </row>
    <row r="7121" spans="2:20" hidden="1" x14ac:dyDescent="0.45">
      <c r="C7121" s="29" t="s">
        <v>60</v>
      </c>
      <c r="D7121" s="29" t="s">
        <v>197</v>
      </c>
      <c r="F7121" t="s">
        <v>1365</v>
      </c>
      <c r="G7121" t="s">
        <v>1366</v>
      </c>
      <c r="H7121" t="s">
        <v>1251</v>
      </c>
      <c r="I7121" t="s">
        <v>275</v>
      </c>
      <c r="J7121" t="s">
        <v>228</v>
      </c>
      <c r="K7121" t="s">
        <v>232</v>
      </c>
      <c r="M7121" t="s">
        <v>228</v>
      </c>
      <c r="N7121" t="s">
        <v>236</v>
      </c>
      <c r="O7121">
        <v>0.78</v>
      </c>
      <c r="P7121" t="s">
        <v>237</v>
      </c>
      <c r="Q7121"/>
      <c r="R7121">
        <v>0.47</v>
      </c>
      <c r="S7121">
        <v>1.0900000000000001</v>
      </c>
      <c r="T7121" t="s">
        <v>1252</v>
      </c>
    </row>
    <row r="7122" spans="2:20" hidden="1" x14ac:dyDescent="0.45">
      <c r="B7122" s="29" t="s">
        <v>29</v>
      </c>
      <c r="C7122" s="29" t="s">
        <v>60</v>
      </c>
      <c r="D7122" s="29" t="s">
        <v>197</v>
      </c>
      <c r="F7122" t="s">
        <v>1365</v>
      </c>
      <c r="G7122" t="s">
        <v>1366</v>
      </c>
      <c r="H7122" t="s">
        <v>1251</v>
      </c>
      <c r="I7122" t="s">
        <v>275</v>
      </c>
      <c r="J7122" t="s">
        <v>228</v>
      </c>
      <c r="K7122" t="s">
        <v>232</v>
      </c>
      <c r="M7122" t="s">
        <v>228</v>
      </c>
      <c r="N7122" t="s">
        <v>29</v>
      </c>
      <c r="O7122">
        <v>0.67</v>
      </c>
      <c r="P7122" t="s">
        <v>237</v>
      </c>
      <c r="Q7122">
        <f>O7122/'Building Calcs'!$B$2</f>
        <v>7.0688742125540009E-7</v>
      </c>
      <c r="R7122">
        <v>0.4</v>
      </c>
      <c r="S7122">
        <v>0.94</v>
      </c>
      <c r="T7122" t="s">
        <v>1252</v>
      </c>
    </row>
    <row r="7123" spans="2:20" hidden="1" x14ac:dyDescent="0.45">
      <c r="C7123" s="29" t="s">
        <v>60</v>
      </c>
      <c r="D7123" s="29" t="s">
        <v>45</v>
      </c>
      <c r="F7123" t="s">
        <v>1365</v>
      </c>
      <c r="G7123" t="s">
        <v>1366</v>
      </c>
      <c r="H7123" t="s">
        <v>284</v>
      </c>
      <c r="I7123" t="s">
        <v>275</v>
      </c>
      <c r="J7123" t="s">
        <v>228</v>
      </c>
      <c r="K7123" t="s">
        <v>1242</v>
      </c>
      <c r="M7123" t="s">
        <v>228</v>
      </c>
      <c r="N7123" t="s">
        <v>264</v>
      </c>
      <c r="O7123">
        <v>45.5</v>
      </c>
      <c r="P7123" t="s">
        <v>234</v>
      </c>
      <c r="Q7123"/>
      <c r="R7123">
        <v>10</v>
      </c>
      <c r="S7123">
        <v>150</v>
      </c>
      <c r="T7123" t="s">
        <v>377</v>
      </c>
    </row>
    <row r="7124" spans="2:20" hidden="1" x14ac:dyDescent="0.45">
      <c r="C7124" s="29" t="s">
        <v>60</v>
      </c>
      <c r="D7124" s="29" t="s">
        <v>45</v>
      </c>
      <c r="F7124" t="s">
        <v>1365</v>
      </c>
      <c r="G7124" t="s">
        <v>1366</v>
      </c>
      <c r="H7124" t="s">
        <v>284</v>
      </c>
      <c r="I7124" t="s">
        <v>275</v>
      </c>
      <c r="J7124" t="s">
        <v>228</v>
      </c>
      <c r="K7124" t="s">
        <v>1242</v>
      </c>
      <c r="M7124" t="s">
        <v>228</v>
      </c>
      <c r="N7124" t="s">
        <v>272</v>
      </c>
      <c r="O7124">
        <v>18.5</v>
      </c>
      <c r="P7124" t="s">
        <v>234</v>
      </c>
      <c r="Q7124"/>
      <c r="R7124">
        <v>5</v>
      </c>
      <c r="S7124">
        <v>80</v>
      </c>
      <c r="T7124" t="s">
        <v>377</v>
      </c>
    </row>
    <row r="7125" spans="2:20" hidden="1" x14ac:dyDescent="0.45">
      <c r="B7125" s="29" t="s">
        <v>30</v>
      </c>
      <c r="C7125" s="29" t="s">
        <v>60</v>
      </c>
      <c r="D7125" s="29" t="s">
        <v>197</v>
      </c>
      <c r="F7125" t="s">
        <v>1365</v>
      </c>
      <c r="G7125" t="s">
        <v>1366</v>
      </c>
      <c r="H7125" t="s">
        <v>1251</v>
      </c>
      <c r="I7125" t="s">
        <v>275</v>
      </c>
      <c r="J7125" t="s">
        <v>228</v>
      </c>
      <c r="K7125" t="s">
        <v>232</v>
      </c>
      <c r="M7125" t="s">
        <v>228</v>
      </c>
      <c r="N7125" t="s">
        <v>30</v>
      </c>
      <c r="O7125">
        <v>4</v>
      </c>
      <c r="P7125" t="s">
        <v>229</v>
      </c>
      <c r="Q7125"/>
      <c r="R7125">
        <v>2.1</v>
      </c>
      <c r="S7125">
        <v>7</v>
      </c>
      <c r="T7125" t="s">
        <v>1252</v>
      </c>
    </row>
    <row r="7126" spans="2:20" hidden="1" x14ac:dyDescent="0.45">
      <c r="B7126" s="29" t="s">
        <v>30</v>
      </c>
      <c r="C7126" s="29" t="s">
        <v>60</v>
      </c>
      <c r="D7126" s="29" t="s">
        <v>197</v>
      </c>
      <c r="F7126" t="s">
        <v>1365</v>
      </c>
      <c r="G7126" t="s">
        <v>1366</v>
      </c>
      <c r="H7126" t="s">
        <v>1251</v>
      </c>
      <c r="I7126" t="s">
        <v>275</v>
      </c>
      <c r="J7126" t="s">
        <v>228</v>
      </c>
      <c r="K7126" t="s">
        <v>232</v>
      </c>
      <c r="M7126" t="s">
        <v>228</v>
      </c>
      <c r="N7126" t="s">
        <v>30</v>
      </c>
      <c r="O7126">
        <v>4</v>
      </c>
      <c r="P7126" t="s">
        <v>229</v>
      </c>
      <c r="Q7126"/>
      <c r="R7126">
        <v>2.1</v>
      </c>
      <c r="S7126">
        <v>7</v>
      </c>
      <c r="T7126" t="s">
        <v>1252</v>
      </c>
    </row>
    <row r="7127" spans="2:20" hidden="1" x14ac:dyDescent="0.45">
      <c r="C7127" s="29" t="s">
        <v>60</v>
      </c>
      <c r="D7127" s="29" t="s">
        <v>197</v>
      </c>
      <c r="F7127" t="s">
        <v>1365</v>
      </c>
      <c r="G7127" t="s">
        <v>1366</v>
      </c>
      <c r="H7127" t="s">
        <v>1251</v>
      </c>
      <c r="I7127" t="s">
        <v>275</v>
      </c>
      <c r="J7127" t="s">
        <v>228</v>
      </c>
      <c r="K7127" t="s">
        <v>232</v>
      </c>
      <c r="M7127" t="s">
        <v>228</v>
      </c>
      <c r="N7127" t="s">
        <v>303</v>
      </c>
      <c r="O7127">
        <v>5.8000000000000003E-2</v>
      </c>
      <c r="P7127" t="s">
        <v>234</v>
      </c>
      <c r="Q7127"/>
      <c r="R7127">
        <v>1.4999999999999999E-2</v>
      </c>
      <c r="S7127">
        <v>5.8000000000000003E-2</v>
      </c>
      <c r="T7127" t="s">
        <v>1252</v>
      </c>
    </row>
    <row r="7128" spans="2:20" hidden="1" x14ac:dyDescent="0.45">
      <c r="C7128" s="29" t="s">
        <v>60</v>
      </c>
      <c r="D7128" s="29" t="s">
        <v>197</v>
      </c>
      <c r="F7128" t="s">
        <v>1365</v>
      </c>
      <c r="G7128" t="s">
        <v>1366</v>
      </c>
      <c r="H7128" t="s">
        <v>1251</v>
      </c>
      <c r="I7128" t="s">
        <v>275</v>
      </c>
      <c r="J7128" t="s">
        <v>228</v>
      </c>
      <c r="K7128" t="s">
        <v>232</v>
      </c>
      <c r="M7128" t="s">
        <v>228</v>
      </c>
      <c r="N7128" t="s">
        <v>267</v>
      </c>
      <c r="O7128">
        <v>0.73</v>
      </c>
      <c r="P7128" t="s">
        <v>234</v>
      </c>
      <c r="Q7128"/>
      <c r="R7128">
        <v>0.36</v>
      </c>
      <c r="S7128">
        <v>1.5</v>
      </c>
      <c r="T7128" t="s">
        <v>1252</v>
      </c>
    </row>
    <row r="7129" spans="2:20" hidden="1" x14ac:dyDescent="0.45">
      <c r="C7129" s="29" t="s">
        <v>60</v>
      </c>
      <c r="D7129" s="29" t="s">
        <v>197</v>
      </c>
      <c r="F7129" t="s">
        <v>1365</v>
      </c>
      <c r="G7129" t="s">
        <v>1366</v>
      </c>
      <c r="H7129" t="s">
        <v>1251</v>
      </c>
      <c r="I7129" t="s">
        <v>275</v>
      </c>
      <c r="J7129" t="s">
        <v>228</v>
      </c>
      <c r="K7129" t="s">
        <v>232</v>
      </c>
      <c r="M7129" t="s">
        <v>228</v>
      </c>
      <c r="N7129" t="s">
        <v>264</v>
      </c>
      <c r="O7129">
        <v>0.72</v>
      </c>
      <c r="P7129" t="s">
        <v>257</v>
      </c>
      <c r="Q7129"/>
      <c r="R7129">
        <v>0.2</v>
      </c>
      <c r="S7129">
        <v>1.9</v>
      </c>
      <c r="T7129" t="s">
        <v>1252</v>
      </c>
    </row>
    <row r="7130" spans="2:20" hidden="1" x14ac:dyDescent="0.45">
      <c r="C7130" s="29" t="s">
        <v>60</v>
      </c>
      <c r="D7130" s="29" t="s">
        <v>197</v>
      </c>
      <c r="F7130" t="s">
        <v>1365</v>
      </c>
      <c r="G7130" t="s">
        <v>1366</v>
      </c>
      <c r="H7130" t="s">
        <v>1251</v>
      </c>
      <c r="I7130" t="s">
        <v>275</v>
      </c>
      <c r="J7130" t="s">
        <v>228</v>
      </c>
      <c r="K7130" t="s">
        <v>232</v>
      </c>
      <c r="M7130" t="s">
        <v>228</v>
      </c>
      <c r="N7130" t="s">
        <v>249</v>
      </c>
      <c r="O7130">
        <v>2.9</v>
      </c>
      <c r="P7130" t="s">
        <v>257</v>
      </c>
      <c r="Q7130"/>
      <c r="R7130">
        <v>0.7</v>
      </c>
      <c r="S7130">
        <v>12</v>
      </c>
      <c r="T7130" t="s">
        <v>1252</v>
      </c>
    </row>
    <row r="7131" spans="2:20" hidden="1" x14ac:dyDescent="0.45">
      <c r="C7131" s="29" t="s">
        <v>60</v>
      </c>
      <c r="D7131" s="29" t="s">
        <v>197</v>
      </c>
      <c r="F7131" t="s">
        <v>1365</v>
      </c>
      <c r="G7131" t="s">
        <v>1366</v>
      </c>
      <c r="H7131" t="s">
        <v>1251</v>
      </c>
      <c r="I7131" t="s">
        <v>275</v>
      </c>
      <c r="J7131" t="s">
        <v>228</v>
      </c>
      <c r="K7131" t="s">
        <v>232</v>
      </c>
      <c r="M7131" t="s">
        <v>228</v>
      </c>
      <c r="N7131" t="s">
        <v>240</v>
      </c>
      <c r="O7131">
        <v>1.0999999999999999E-2</v>
      </c>
      <c r="P7131" t="s">
        <v>234</v>
      </c>
      <c r="Q7131"/>
      <c r="R7131">
        <v>6.0000000000000001E-3</v>
      </c>
      <c r="S7131">
        <v>2.1999999999999999E-2</v>
      </c>
      <c r="T7131" t="s">
        <v>1252</v>
      </c>
    </row>
    <row r="7132" spans="2:20" hidden="1" x14ac:dyDescent="0.45">
      <c r="C7132" s="29" t="s">
        <v>60</v>
      </c>
      <c r="D7132" s="29" t="s">
        <v>197</v>
      </c>
      <c r="F7132" t="s">
        <v>1365</v>
      </c>
      <c r="G7132" t="s">
        <v>1366</v>
      </c>
      <c r="H7132" t="s">
        <v>1251</v>
      </c>
      <c r="I7132" t="s">
        <v>275</v>
      </c>
      <c r="J7132" t="s">
        <v>228</v>
      </c>
      <c r="K7132" t="s">
        <v>232</v>
      </c>
      <c r="M7132" t="s">
        <v>228</v>
      </c>
      <c r="N7132" t="s">
        <v>253</v>
      </c>
      <c r="O7132">
        <v>8.9999999999999998E-4</v>
      </c>
      <c r="P7132" t="s">
        <v>234</v>
      </c>
      <c r="Q7132"/>
      <c r="R7132">
        <v>2.9999999999999997E-4</v>
      </c>
      <c r="S7132">
        <v>1.1000000000000001E-3</v>
      </c>
      <c r="T7132" t="s">
        <v>1252</v>
      </c>
    </row>
    <row r="7133" spans="2:20" hidden="1" x14ac:dyDescent="0.45">
      <c r="C7133" s="29" t="s">
        <v>60</v>
      </c>
      <c r="D7133" s="29" t="s">
        <v>197</v>
      </c>
      <c r="F7133" t="s">
        <v>1365</v>
      </c>
      <c r="G7133" t="s">
        <v>1366</v>
      </c>
      <c r="H7133" t="s">
        <v>1251</v>
      </c>
      <c r="I7133" t="s">
        <v>275</v>
      </c>
      <c r="J7133" t="s">
        <v>228</v>
      </c>
      <c r="K7133" t="s">
        <v>232</v>
      </c>
      <c r="M7133" t="s">
        <v>228</v>
      </c>
      <c r="N7133" t="s">
        <v>233</v>
      </c>
      <c r="O7133">
        <v>0.1</v>
      </c>
      <c r="P7133" t="s">
        <v>234</v>
      </c>
      <c r="Q7133"/>
      <c r="R7133">
        <v>0.05</v>
      </c>
      <c r="S7133">
        <v>0.19</v>
      </c>
      <c r="T7133" t="s">
        <v>1252</v>
      </c>
    </row>
    <row r="7134" spans="2:20" hidden="1" x14ac:dyDescent="0.45">
      <c r="C7134" s="29" t="s">
        <v>60</v>
      </c>
      <c r="D7134" s="29" t="s">
        <v>45</v>
      </c>
      <c r="F7134" t="s">
        <v>1365</v>
      </c>
      <c r="G7134" t="s">
        <v>1366</v>
      </c>
      <c r="H7134" t="s">
        <v>284</v>
      </c>
      <c r="I7134" t="s">
        <v>275</v>
      </c>
      <c r="J7134" t="s">
        <v>228</v>
      </c>
      <c r="K7134" t="s">
        <v>1242</v>
      </c>
      <c r="M7134" t="s">
        <v>228</v>
      </c>
      <c r="N7134" t="s">
        <v>246</v>
      </c>
      <c r="O7134">
        <v>203</v>
      </c>
      <c r="P7134" t="s">
        <v>247</v>
      </c>
      <c r="Q7134"/>
      <c r="R7134">
        <v>40</v>
      </c>
      <c r="S7134">
        <v>500</v>
      </c>
      <c r="T7134" t="s">
        <v>377</v>
      </c>
    </row>
    <row r="7135" spans="2:20" hidden="1" x14ac:dyDescent="0.45">
      <c r="C7135" s="29" t="s">
        <v>60</v>
      </c>
      <c r="D7135" s="29" t="s">
        <v>197</v>
      </c>
      <c r="F7135" t="s">
        <v>1365</v>
      </c>
      <c r="G7135" t="s">
        <v>1366</v>
      </c>
      <c r="H7135" t="s">
        <v>1251</v>
      </c>
      <c r="I7135" t="s">
        <v>275</v>
      </c>
      <c r="J7135" t="s">
        <v>228</v>
      </c>
      <c r="K7135" t="s">
        <v>232</v>
      </c>
      <c r="M7135" t="s">
        <v>228</v>
      </c>
      <c r="N7135" t="s">
        <v>265</v>
      </c>
      <c r="O7135">
        <v>2.5999999999999999E-3</v>
      </c>
      <c r="P7135" t="s">
        <v>234</v>
      </c>
      <c r="Q7135"/>
      <c r="R7135">
        <v>1.2999999999999999E-3</v>
      </c>
      <c r="S7135">
        <v>5.1000000000000004E-3</v>
      </c>
      <c r="T7135" t="s">
        <v>1252</v>
      </c>
    </row>
    <row r="7136" spans="2:20" hidden="1" x14ac:dyDescent="0.45">
      <c r="C7136" s="29" t="s">
        <v>60</v>
      </c>
      <c r="D7136" s="29" t="s">
        <v>197</v>
      </c>
      <c r="F7136" t="s">
        <v>1365</v>
      </c>
      <c r="G7136" t="s">
        <v>1366</v>
      </c>
      <c r="H7136" t="s">
        <v>1251</v>
      </c>
      <c r="I7136" t="s">
        <v>275</v>
      </c>
      <c r="J7136" t="s">
        <v>228</v>
      </c>
      <c r="K7136" t="s">
        <v>232</v>
      </c>
      <c r="M7136" t="s">
        <v>228</v>
      </c>
      <c r="N7136" t="s">
        <v>265</v>
      </c>
      <c r="O7136">
        <v>2.5999999999999999E-3</v>
      </c>
      <c r="P7136" t="s">
        <v>234</v>
      </c>
      <c r="Q7136"/>
      <c r="R7136">
        <v>1.2999999999999999E-3</v>
      </c>
      <c r="S7136">
        <v>5.1000000000000004E-3</v>
      </c>
      <c r="T7136" t="s">
        <v>1252</v>
      </c>
    </row>
    <row r="7137" spans="2:20" hidden="1" x14ac:dyDescent="0.45">
      <c r="C7137" s="29" t="s">
        <v>60</v>
      </c>
      <c r="D7137" s="29" t="s">
        <v>197</v>
      </c>
      <c r="F7137" t="s">
        <v>1365</v>
      </c>
      <c r="G7137" t="s">
        <v>1366</v>
      </c>
      <c r="H7137" t="s">
        <v>1251</v>
      </c>
      <c r="I7137" t="s">
        <v>275</v>
      </c>
      <c r="J7137" t="s">
        <v>228</v>
      </c>
      <c r="K7137" t="s">
        <v>232</v>
      </c>
      <c r="M7137" t="s">
        <v>228</v>
      </c>
      <c r="N7137" t="s">
        <v>262</v>
      </c>
      <c r="O7137">
        <v>0.1</v>
      </c>
      <c r="P7137" t="s">
        <v>234</v>
      </c>
      <c r="Q7137"/>
      <c r="R7137">
        <v>7.0000000000000001E-3</v>
      </c>
      <c r="S7137">
        <v>0.54</v>
      </c>
      <c r="T7137" t="s">
        <v>1252</v>
      </c>
    </row>
    <row r="7138" spans="2:20" hidden="1" x14ac:dyDescent="0.45">
      <c r="C7138" s="29" t="s">
        <v>60</v>
      </c>
      <c r="D7138" s="29" t="s">
        <v>45</v>
      </c>
      <c r="F7138" t="s">
        <v>1365</v>
      </c>
      <c r="G7138" t="s">
        <v>1366</v>
      </c>
      <c r="H7138" t="s">
        <v>1237</v>
      </c>
      <c r="I7138" t="s">
        <v>225</v>
      </c>
      <c r="J7138" t="s">
        <v>1238</v>
      </c>
      <c r="K7138" t="s">
        <v>1223</v>
      </c>
      <c r="M7138" t="s">
        <v>228</v>
      </c>
      <c r="N7138" t="s">
        <v>303</v>
      </c>
      <c r="O7138">
        <v>2</v>
      </c>
      <c r="P7138" t="s">
        <v>234</v>
      </c>
      <c r="Q7138"/>
      <c r="R7138">
        <v>0.5</v>
      </c>
      <c r="S7138">
        <v>3</v>
      </c>
      <c r="T7138" t="s">
        <v>377</v>
      </c>
    </row>
    <row r="7139" spans="2:20" hidden="1" x14ac:dyDescent="0.45">
      <c r="B7139" s="29" t="s">
        <v>43</v>
      </c>
      <c r="C7139" s="29" t="s">
        <v>60</v>
      </c>
      <c r="D7139" s="29" t="s">
        <v>45</v>
      </c>
      <c r="F7139" t="s">
        <v>1365</v>
      </c>
      <c r="G7139" t="s">
        <v>1366</v>
      </c>
      <c r="H7139" t="s">
        <v>1237</v>
      </c>
      <c r="I7139" t="s">
        <v>225</v>
      </c>
      <c r="J7139" t="s">
        <v>1238</v>
      </c>
      <c r="K7139" t="s">
        <v>1223</v>
      </c>
      <c r="M7139" t="s">
        <v>228</v>
      </c>
      <c r="N7139" t="s">
        <v>28</v>
      </c>
      <c r="O7139">
        <v>130</v>
      </c>
      <c r="P7139" t="s">
        <v>237</v>
      </c>
      <c r="Q7139">
        <f>O7139/'Building Calcs'!$B$2</f>
        <v>1.3715726084060002E-4</v>
      </c>
      <c r="R7139">
        <v>72</v>
      </c>
      <c r="S7139">
        <v>220</v>
      </c>
      <c r="T7139" t="s">
        <v>377</v>
      </c>
    </row>
    <row r="7140" spans="2:20" hidden="1" x14ac:dyDescent="0.45">
      <c r="C7140" s="29" t="s">
        <v>60</v>
      </c>
      <c r="D7140" s="29" t="s">
        <v>45</v>
      </c>
      <c r="F7140" t="s">
        <v>1365</v>
      </c>
      <c r="G7140" t="s">
        <v>1366</v>
      </c>
      <c r="H7140" t="s">
        <v>1234</v>
      </c>
      <c r="I7140" t="s">
        <v>225</v>
      </c>
      <c r="J7140" t="s">
        <v>1235</v>
      </c>
      <c r="K7140" t="s">
        <v>1223</v>
      </c>
      <c r="M7140" t="s">
        <v>228</v>
      </c>
      <c r="N7140" t="s">
        <v>242</v>
      </c>
      <c r="O7140">
        <v>15</v>
      </c>
      <c r="P7140" t="s">
        <v>234</v>
      </c>
      <c r="Q7140"/>
      <c r="R7140">
        <v>1</v>
      </c>
      <c r="S7140">
        <v>20</v>
      </c>
      <c r="T7140" t="s">
        <v>377</v>
      </c>
    </row>
    <row r="7141" spans="2:20" hidden="1" x14ac:dyDescent="0.45">
      <c r="C7141" s="29" t="s">
        <v>60</v>
      </c>
      <c r="D7141" s="29" t="s">
        <v>45</v>
      </c>
      <c r="F7141" t="s">
        <v>1365</v>
      </c>
      <c r="G7141" t="s">
        <v>1366</v>
      </c>
      <c r="H7141" t="s">
        <v>1234</v>
      </c>
      <c r="I7141" t="s">
        <v>225</v>
      </c>
      <c r="J7141" t="s">
        <v>1235</v>
      </c>
      <c r="K7141" t="s">
        <v>1223</v>
      </c>
      <c r="M7141" t="s">
        <v>228</v>
      </c>
      <c r="N7141" t="s">
        <v>303</v>
      </c>
      <c r="O7141">
        <v>2</v>
      </c>
      <c r="P7141" t="s">
        <v>234</v>
      </c>
      <c r="Q7141"/>
      <c r="R7141">
        <v>0.5</v>
      </c>
      <c r="S7141">
        <v>3</v>
      </c>
      <c r="T7141" t="s">
        <v>377</v>
      </c>
    </row>
    <row r="7142" spans="2:20" hidden="1" x14ac:dyDescent="0.45">
      <c r="C7142" s="29" t="s">
        <v>60</v>
      </c>
      <c r="D7142" s="29" t="s">
        <v>45</v>
      </c>
      <c r="F7142" t="s">
        <v>1365</v>
      </c>
      <c r="G7142" t="s">
        <v>1366</v>
      </c>
      <c r="H7142" t="s">
        <v>1234</v>
      </c>
      <c r="I7142" t="s">
        <v>225</v>
      </c>
      <c r="J7142" t="s">
        <v>1235</v>
      </c>
      <c r="K7142" t="s">
        <v>1223</v>
      </c>
      <c r="M7142" t="s">
        <v>228</v>
      </c>
      <c r="N7142" t="s">
        <v>267</v>
      </c>
      <c r="O7142">
        <v>150</v>
      </c>
      <c r="P7142" t="s">
        <v>234</v>
      </c>
      <c r="Q7142"/>
      <c r="R7142">
        <v>100</v>
      </c>
      <c r="S7142">
        <v>300</v>
      </c>
      <c r="T7142" t="s">
        <v>377</v>
      </c>
    </row>
    <row r="7143" spans="2:20" hidden="1" x14ac:dyDescent="0.45">
      <c r="C7143" s="29" t="s">
        <v>60</v>
      </c>
      <c r="D7143" s="29" t="s">
        <v>45</v>
      </c>
      <c r="F7143" t="s">
        <v>1365</v>
      </c>
      <c r="G7143" t="s">
        <v>1366</v>
      </c>
      <c r="H7143" t="s">
        <v>1234</v>
      </c>
      <c r="I7143" t="s">
        <v>225</v>
      </c>
      <c r="J7143" t="s">
        <v>1235</v>
      </c>
      <c r="K7143" t="s">
        <v>1223</v>
      </c>
      <c r="M7143" t="s">
        <v>228</v>
      </c>
      <c r="N7143" t="s">
        <v>291</v>
      </c>
      <c r="O7143">
        <v>170</v>
      </c>
      <c r="P7143" t="s">
        <v>257</v>
      </c>
      <c r="Q7143"/>
      <c r="R7143">
        <v>85</v>
      </c>
      <c r="S7143">
        <v>260</v>
      </c>
      <c r="T7143" t="s">
        <v>349</v>
      </c>
    </row>
    <row r="7144" spans="2:20" hidden="1" x14ac:dyDescent="0.45">
      <c r="C7144" s="29" t="s">
        <v>60</v>
      </c>
      <c r="D7144" s="29" t="s">
        <v>45</v>
      </c>
      <c r="F7144" t="s">
        <v>1365</v>
      </c>
      <c r="G7144" t="s">
        <v>1366</v>
      </c>
      <c r="H7144" t="s">
        <v>1234</v>
      </c>
      <c r="I7144" t="s">
        <v>225</v>
      </c>
      <c r="J7144" t="s">
        <v>1235</v>
      </c>
      <c r="K7144" t="s">
        <v>1223</v>
      </c>
      <c r="M7144" t="s">
        <v>228</v>
      </c>
      <c r="N7144" t="s">
        <v>246</v>
      </c>
      <c r="O7144">
        <v>100</v>
      </c>
      <c r="P7144" t="s">
        <v>247</v>
      </c>
      <c r="Q7144"/>
      <c r="R7144">
        <v>40</v>
      </c>
      <c r="S7144">
        <v>500</v>
      </c>
      <c r="T7144" t="s">
        <v>377</v>
      </c>
    </row>
    <row r="7145" spans="2:20" hidden="1" x14ac:dyDescent="0.45">
      <c r="C7145" s="29" t="s">
        <v>60</v>
      </c>
      <c r="D7145" s="29" t="s">
        <v>45</v>
      </c>
      <c r="F7145" t="s">
        <v>1365</v>
      </c>
      <c r="G7145" t="s">
        <v>1366</v>
      </c>
      <c r="H7145" t="s">
        <v>1234</v>
      </c>
      <c r="I7145" t="s">
        <v>225</v>
      </c>
      <c r="J7145" t="s">
        <v>1235</v>
      </c>
      <c r="K7145" t="s">
        <v>1223</v>
      </c>
      <c r="M7145" t="s">
        <v>228</v>
      </c>
      <c r="N7145" t="s">
        <v>259</v>
      </c>
      <c r="O7145">
        <v>0.62</v>
      </c>
      <c r="P7145" t="s">
        <v>257</v>
      </c>
      <c r="Q7145"/>
      <c r="R7145">
        <v>0.31</v>
      </c>
      <c r="S7145">
        <v>1.2</v>
      </c>
      <c r="T7145" t="s">
        <v>377</v>
      </c>
    </row>
    <row r="7146" spans="2:20" hidden="1" x14ac:dyDescent="0.45">
      <c r="B7146" s="29" t="s">
        <v>25</v>
      </c>
      <c r="C7146" s="29" t="s">
        <v>60</v>
      </c>
      <c r="D7146" s="29" t="s">
        <v>45</v>
      </c>
      <c r="F7146" t="s">
        <v>1365</v>
      </c>
      <c r="G7146" t="s">
        <v>1366</v>
      </c>
      <c r="H7146" t="s">
        <v>1237</v>
      </c>
      <c r="I7146" t="s">
        <v>225</v>
      </c>
      <c r="J7146" t="s">
        <v>1238</v>
      </c>
      <c r="K7146" t="s">
        <v>1223</v>
      </c>
      <c r="M7146" t="s">
        <v>228</v>
      </c>
      <c r="N7146" t="s">
        <v>25</v>
      </c>
      <c r="O7146">
        <v>1500</v>
      </c>
      <c r="P7146" t="s">
        <v>237</v>
      </c>
      <c r="Q7146">
        <f>O7146/'Building Calcs'!$B$2</f>
        <v>1.58258377893E-3</v>
      </c>
      <c r="R7146">
        <v>200</v>
      </c>
      <c r="S7146">
        <v>3000</v>
      </c>
      <c r="T7146" t="s">
        <v>377</v>
      </c>
    </row>
    <row r="7147" spans="2:20" hidden="1" x14ac:dyDescent="0.45">
      <c r="C7147" s="29" t="s">
        <v>60</v>
      </c>
      <c r="D7147" s="29" t="s">
        <v>51</v>
      </c>
      <c r="F7147" t="s">
        <v>1365</v>
      </c>
      <c r="G7147" t="s">
        <v>1366</v>
      </c>
      <c r="H7147" t="s">
        <v>1217</v>
      </c>
      <c r="I7147" t="s">
        <v>225</v>
      </c>
      <c r="J7147" t="s">
        <v>1218</v>
      </c>
      <c r="K7147" t="s">
        <v>1219</v>
      </c>
      <c r="M7147" t="s">
        <v>228</v>
      </c>
      <c r="N7147" t="s">
        <v>253</v>
      </c>
      <c r="O7147">
        <v>13</v>
      </c>
      <c r="P7147" t="s">
        <v>234</v>
      </c>
      <c r="Q7147"/>
      <c r="R7147">
        <v>0.5</v>
      </c>
      <c r="S7147">
        <v>87</v>
      </c>
      <c r="T7147" t="s">
        <v>1228</v>
      </c>
    </row>
    <row r="7148" spans="2:20" hidden="1" x14ac:dyDescent="0.45">
      <c r="C7148" s="29" t="s">
        <v>60</v>
      </c>
      <c r="D7148" s="29" t="s">
        <v>51</v>
      </c>
      <c r="F7148" t="s">
        <v>1365</v>
      </c>
      <c r="G7148" t="s">
        <v>1366</v>
      </c>
      <c r="H7148" t="s">
        <v>1217</v>
      </c>
      <c r="I7148" t="s">
        <v>225</v>
      </c>
      <c r="J7148" t="s">
        <v>1218</v>
      </c>
      <c r="K7148" t="s">
        <v>1219</v>
      </c>
      <c r="M7148" t="s">
        <v>228</v>
      </c>
      <c r="N7148" t="s">
        <v>253</v>
      </c>
      <c r="O7148">
        <v>13</v>
      </c>
      <c r="P7148" t="s">
        <v>234</v>
      </c>
      <c r="Q7148"/>
      <c r="R7148">
        <v>0.5</v>
      </c>
      <c r="S7148">
        <v>87</v>
      </c>
      <c r="T7148" t="s">
        <v>1228</v>
      </c>
    </row>
    <row r="7149" spans="2:20" hidden="1" x14ac:dyDescent="0.45">
      <c r="B7149" s="29" t="s">
        <v>25</v>
      </c>
      <c r="C7149" s="29" t="s">
        <v>60</v>
      </c>
      <c r="D7149" s="29" t="s">
        <v>45</v>
      </c>
      <c r="F7149" t="s">
        <v>1365</v>
      </c>
      <c r="G7149" t="s">
        <v>1366</v>
      </c>
      <c r="H7149" t="s">
        <v>1221</v>
      </c>
      <c r="I7149" t="s">
        <v>225</v>
      </c>
      <c r="J7149" t="s">
        <v>1222</v>
      </c>
      <c r="K7149" t="s">
        <v>1223</v>
      </c>
      <c r="M7149" t="s">
        <v>228</v>
      </c>
      <c r="N7149" t="s">
        <v>25</v>
      </c>
      <c r="O7149">
        <v>350</v>
      </c>
      <c r="P7149" t="s">
        <v>237</v>
      </c>
      <c r="Q7149">
        <f>O7149/'Building Calcs'!$B$2</f>
        <v>3.69269548417E-4</v>
      </c>
      <c r="R7149">
        <v>175</v>
      </c>
      <c r="S7149">
        <v>700</v>
      </c>
      <c r="T7149" t="s">
        <v>1224</v>
      </c>
    </row>
    <row r="7150" spans="2:20" hidden="1" x14ac:dyDescent="0.45">
      <c r="C7150" s="29" t="s">
        <v>60</v>
      </c>
      <c r="D7150" s="29" t="s">
        <v>51</v>
      </c>
      <c r="F7150" t="s">
        <v>1365</v>
      </c>
      <c r="G7150" t="s">
        <v>1366</v>
      </c>
      <c r="H7150" t="s">
        <v>1217</v>
      </c>
      <c r="I7150" t="s">
        <v>225</v>
      </c>
      <c r="J7150" t="s">
        <v>1218</v>
      </c>
      <c r="K7150" t="s">
        <v>1219</v>
      </c>
      <c r="M7150" t="s">
        <v>228</v>
      </c>
      <c r="N7150" t="s">
        <v>246</v>
      </c>
      <c r="O7150">
        <v>100</v>
      </c>
      <c r="P7150" t="s">
        <v>247</v>
      </c>
      <c r="Q7150"/>
      <c r="R7150">
        <v>30</v>
      </c>
      <c r="S7150">
        <v>500</v>
      </c>
      <c r="T7150" t="s">
        <v>376</v>
      </c>
    </row>
    <row r="7151" spans="2:20" hidden="1" x14ac:dyDescent="0.45">
      <c r="B7151" s="29" t="s">
        <v>27</v>
      </c>
      <c r="C7151" s="29" t="s">
        <v>60</v>
      </c>
      <c r="D7151" s="29" t="s">
        <v>45</v>
      </c>
      <c r="F7151" t="s">
        <v>1365</v>
      </c>
      <c r="G7151" t="s">
        <v>1366</v>
      </c>
      <c r="H7151" t="s">
        <v>1221</v>
      </c>
      <c r="I7151" t="s">
        <v>225</v>
      </c>
      <c r="J7151" t="s">
        <v>1222</v>
      </c>
      <c r="K7151" t="s">
        <v>1223</v>
      </c>
      <c r="M7151" t="s">
        <v>228</v>
      </c>
      <c r="N7151" t="s">
        <v>27</v>
      </c>
      <c r="O7151">
        <v>78</v>
      </c>
      <c r="P7151" t="s">
        <v>237</v>
      </c>
      <c r="Q7151">
        <f>O7151/'Building Calcs'!$B$2</f>
        <v>8.2294356504360004E-5</v>
      </c>
      <c r="R7151">
        <v>39</v>
      </c>
      <c r="S7151">
        <v>156</v>
      </c>
      <c r="T7151" t="s">
        <v>433</v>
      </c>
    </row>
    <row r="7152" spans="2:20" hidden="1" x14ac:dyDescent="0.45">
      <c r="C7152" s="29" t="s">
        <v>60</v>
      </c>
      <c r="D7152" s="29" t="s">
        <v>45</v>
      </c>
      <c r="F7152" t="s">
        <v>1365</v>
      </c>
      <c r="G7152" t="s">
        <v>1366</v>
      </c>
      <c r="H7152" t="s">
        <v>1221</v>
      </c>
      <c r="I7152" t="s">
        <v>225</v>
      </c>
      <c r="J7152" t="s">
        <v>1222</v>
      </c>
      <c r="K7152" t="s">
        <v>1223</v>
      </c>
      <c r="M7152" t="s">
        <v>228</v>
      </c>
      <c r="N7152" t="s">
        <v>267</v>
      </c>
      <c r="O7152">
        <v>201</v>
      </c>
      <c r="P7152" t="s">
        <v>234</v>
      </c>
      <c r="Q7152"/>
      <c r="R7152">
        <v>50</v>
      </c>
      <c r="S7152">
        <v>500</v>
      </c>
      <c r="T7152" t="s">
        <v>1224</v>
      </c>
    </row>
    <row r="7153" spans="2:20" hidden="1" x14ac:dyDescent="0.45">
      <c r="C7153" s="29" t="s">
        <v>60</v>
      </c>
      <c r="D7153" s="29" t="s">
        <v>51</v>
      </c>
      <c r="F7153" t="s">
        <v>1365</v>
      </c>
      <c r="G7153" t="s">
        <v>1366</v>
      </c>
      <c r="H7153" t="s">
        <v>1217</v>
      </c>
      <c r="I7153" t="s">
        <v>225</v>
      </c>
      <c r="J7153" t="s">
        <v>1218</v>
      </c>
      <c r="K7153" t="s">
        <v>1219</v>
      </c>
      <c r="M7153" t="s">
        <v>228</v>
      </c>
      <c r="N7153" t="s">
        <v>279</v>
      </c>
      <c r="O7153">
        <v>2</v>
      </c>
      <c r="P7153" t="s">
        <v>234</v>
      </c>
      <c r="Q7153"/>
      <c r="R7153">
        <v>0.5</v>
      </c>
      <c r="S7153">
        <v>16</v>
      </c>
      <c r="T7153" t="s">
        <v>1228</v>
      </c>
    </row>
    <row r="7154" spans="2:20" hidden="1" x14ac:dyDescent="0.45">
      <c r="C7154" s="29" t="s">
        <v>60</v>
      </c>
      <c r="D7154" s="29" t="s">
        <v>45</v>
      </c>
      <c r="F7154" t="s">
        <v>1365</v>
      </c>
      <c r="G7154" t="s">
        <v>1366</v>
      </c>
      <c r="H7154" t="s">
        <v>1221</v>
      </c>
      <c r="I7154" t="s">
        <v>225</v>
      </c>
      <c r="J7154" t="s">
        <v>1222</v>
      </c>
      <c r="K7154" t="s">
        <v>1223</v>
      </c>
      <c r="M7154" t="s">
        <v>228</v>
      </c>
      <c r="N7154" t="s">
        <v>236</v>
      </c>
      <c r="O7154">
        <v>82</v>
      </c>
      <c r="P7154" t="s">
        <v>237</v>
      </c>
      <c r="Q7154"/>
      <c r="R7154">
        <v>41</v>
      </c>
      <c r="S7154">
        <v>164</v>
      </c>
      <c r="T7154" t="s">
        <v>1224</v>
      </c>
    </row>
    <row r="7155" spans="2:20" hidden="1" x14ac:dyDescent="0.45">
      <c r="C7155" s="29" t="s">
        <v>60</v>
      </c>
      <c r="D7155" s="29" t="s">
        <v>45</v>
      </c>
      <c r="F7155" t="s">
        <v>1365</v>
      </c>
      <c r="G7155" t="s">
        <v>1366</v>
      </c>
      <c r="H7155" t="s">
        <v>1221</v>
      </c>
      <c r="I7155" t="s">
        <v>225</v>
      </c>
      <c r="J7155" t="s">
        <v>1222</v>
      </c>
      <c r="K7155" t="s">
        <v>1223</v>
      </c>
      <c r="M7155" t="s">
        <v>228</v>
      </c>
      <c r="N7155" t="s">
        <v>265</v>
      </c>
      <c r="O7155">
        <v>192</v>
      </c>
      <c r="P7155" t="s">
        <v>234</v>
      </c>
      <c r="Q7155"/>
      <c r="R7155">
        <v>19.2</v>
      </c>
      <c r="S7155">
        <v>400</v>
      </c>
      <c r="T7155" t="s">
        <v>1224</v>
      </c>
    </row>
    <row r="7156" spans="2:20" hidden="1" x14ac:dyDescent="0.45">
      <c r="C7156" s="29" t="s">
        <v>60</v>
      </c>
      <c r="D7156" s="29" t="s">
        <v>51</v>
      </c>
      <c r="F7156" t="s">
        <v>1365</v>
      </c>
      <c r="G7156" t="s">
        <v>1366</v>
      </c>
      <c r="H7156" t="s">
        <v>296</v>
      </c>
      <c r="I7156" t="s">
        <v>275</v>
      </c>
      <c r="J7156" t="s">
        <v>228</v>
      </c>
      <c r="K7156" t="s">
        <v>38</v>
      </c>
      <c r="M7156" t="s">
        <v>228</v>
      </c>
      <c r="N7156" t="s">
        <v>262</v>
      </c>
      <c r="O7156">
        <v>0.56000000000000005</v>
      </c>
      <c r="P7156" t="s">
        <v>234</v>
      </c>
      <c r="Q7156"/>
      <c r="R7156">
        <v>0.2</v>
      </c>
      <c r="S7156">
        <v>1</v>
      </c>
      <c r="T7156" t="s">
        <v>433</v>
      </c>
    </row>
    <row r="7157" spans="2:20" hidden="1" x14ac:dyDescent="0.45">
      <c r="C7157" s="29" t="s">
        <v>60</v>
      </c>
      <c r="D7157" s="29" t="s">
        <v>51</v>
      </c>
      <c r="F7157" t="s">
        <v>1365</v>
      </c>
      <c r="G7157" t="s">
        <v>1366</v>
      </c>
      <c r="H7157" t="s">
        <v>296</v>
      </c>
      <c r="I7157" t="s">
        <v>275</v>
      </c>
      <c r="J7157" t="s">
        <v>228</v>
      </c>
      <c r="K7157" t="s">
        <v>38</v>
      </c>
      <c r="M7157" t="s">
        <v>228</v>
      </c>
      <c r="N7157" t="s">
        <v>262</v>
      </c>
      <c r="O7157">
        <v>0.56000000000000005</v>
      </c>
      <c r="P7157" t="s">
        <v>234</v>
      </c>
      <c r="Q7157"/>
      <c r="R7157">
        <v>0.2</v>
      </c>
      <c r="S7157">
        <v>1</v>
      </c>
      <c r="T7157" t="s">
        <v>433</v>
      </c>
    </row>
    <row r="7158" spans="2:20" hidden="1" x14ac:dyDescent="0.45">
      <c r="C7158" s="29" t="s">
        <v>60</v>
      </c>
      <c r="D7158" s="29" t="s">
        <v>51</v>
      </c>
      <c r="F7158" t="s">
        <v>1365</v>
      </c>
      <c r="G7158" t="s">
        <v>1366</v>
      </c>
      <c r="H7158" t="s">
        <v>296</v>
      </c>
      <c r="I7158" t="s">
        <v>275</v>
      </c>
      <c r="J7158" t="s">
        <v>228</v>
      </c>
      <c r="K7158" t="s">
        <v>38</v>
      </c>
      <c r="M7158" t="s">
        <v>228</v>
      </c>
      <c r="N7158" t="s">
        <v>249</v>
      </c>
      <c r="O7158">
        <v>16</v>
      </c>
      <c r="P7158" t="s">
        <v>234</v>
      </c>
      <c r="Q7158"/>
      <c r="R7158">
        <v>8</v>
      </c>
      <c r="S7158">
        <v>32</v>
      </c>
      <c r="T7158" t="s">
        <v>348</v>
      </c>
    </row>
    <row r="7159" spans="2:20" hidden="1" x14ac:dyDescent="0.45">
      <c r="C7159" s="29" t="s">
        <v>60</v>
      </c>
      <c r="D7159" s="29" t="s">
        <v>51</v>
      </c>
      <c r="F7159" t="s">
        <v>1365</v>
      </c>
      <c r="G7159" t="s">
        <v>1366</v>
      </c>
      <c r="H7159" t="s">
        <v>296</v>
      </c>
      <c r="I7159" t="s">
        <v>275</v>
      </c>
      <c r="J7159" t="s">
        <v>228</v>
      </c>
      <c r="K7159" t="s">
        <v>38</v>
      </c>
      <c r="M7159" t="s">
        <v>228</v>
      </c>
      <c r="N7159" t="s">
        <v>400</v>
      </c>
      <c r="O7159">
        <v>37</v>
      </c>
      <c r="P7159" t="s">
        <v>237</v>
      </c>
      <c r="Q7159"/>
      <c r="R7159">
        <v>18</v>
      </c>
      <c r="S7159">
        <v>74</v>
      </c>
      <c r="T7159" t="s">
        <v>1259</v>
      </c>
    </row>
    <row r="7160" spans="2:20" hidden="1" x14ac:dyDescent="0.45">
      <c r="C7160" s="29" t="s">
        <v>60</v>
      </c>
      <c r="D7160" s="29" t="s">
        <v>51</v>
      </c>
      <c r="F7160" t="s">
        <v>1365</v>
      </c>
      <c r="G7160" t="s">
        <v>1366</v>
      </c>
      <c r="H7160" t="s">
        <v>296</v>
      </c>
      <c r="I7160" t="s">
        <v>275</v>
      </c>
      <c r="J7160" t="s">
        <v>228</v>
      </c>
      <c r="K7160" t="s">
        <v>38</v>
      </c>
      <c r="M7160" t="s">
        <v>228</v>
      </c>
      <c r="N7160" t="s">
        <v>272</v>
      </c>
      <c r="O7160">
        <v>4</v>
      </c>
      <c r="P7160" t="s">
        <v>234</v>
      </c>
      <c r="Q7160"/>
      <c r="R7160">
        <v>2</v>
      </c>
      <c r="S7160">
        <v>8</v>
      </c>
      <c r="T7160" t="s">
        <v>348</v>
      </c>
    </row>
    <row r="7161" spans="2:20" hidden="1" x14ac:dyDescent="0.45">
      <c r="C7161" s="29" t="s">
        <v>60</v>
      </c>
      <c r="D7161" s="29" t="s">
        <v>51</v>
      </c>
      <c r="F7161" t="s">
        <v>1365</v>
      </c>
      <c r="G7161" t="s">
        <v>1366</v>
      </c>
      <c r="H7161" t="s">
        <v>296</v>
      </c>
      <c r="I7161" t="s">
        <v>275</v>
      </c>
      <c r="J7161" t="s">
        <v>228</v>
      </c>
      <c r="K7161" t="s">
        <v>38</v>
      </c>
      <c r="M7161" t="s">
        <v>228</v>
      </c>
      <c r="N7161" t="s">
        <v>279</v>
      </c>
      <c r="O7161">
        <v>2</v>
      </c>
      <c r="P7161" t="s">
        <v>234</v>
      </c>
      <c r="Q7161"/>
      <c r="R7161">
        <v>0.5</v>
      </c>
      <c r="S7161">
        <v>16</v>
      </c>
      <c r="T7161" t="s">
        <v>1228</v>
      </c>
    </row>
    <row r="7162" spans="2:20" hidden="1" x14ac:dyDescent="0.45">
      <c r="C7162" s="29" t="s">
        <v>60</v>
      </c>
      <c r="D7162" s="29" t="s">
        <v>51</v>
      </c>
      <c r="F7162" t="s">
        <v>1365</v>
      </c>
      <c r="G7162" t="s">
        <v>1366</v>
      </c>
      <c r="H7162" t="s">
        <v>296</v>
      </c>
      <c r="I7162" t="s">
        <v>275</v>
      </c>
      <c r="J7162" t="s">
        <v>228</v>
      </c>
      <c r="K7162" t="s">
        <v>38</v>
      </c>
      <c r="M7162" t="s">
        <v>228</v>
      </c>
      <c r="N7162" t="s">
        <v>265</v>
      </c>
      <c r="O7162">
        <v>6</v>
      </c>
      <c r="P7162" t="s">
        <v>234</v>
      </c>
      <c r="Q7162"/>
      <c r="R7162">
        <v>4</v>
      </c>
      <c r="S7162">
        <v>89</v>
      </c>
      <c r="T7162" t="s">
        <v>1220</v>
      </c>
    </row>
    <row r="7163" spans="2:20" hidden="1" x14ac:dyDescent="0.45">
      <c r="C7163" s="29" t="s">
        <v>60</v>
      </c>
      <c r="D7163" s="29" t="s">
        <v>45</v>
      </c>
      <c r="F7163" t="s">
        <v>1365</v>
      </c>
      <c r="G7163" t="s">
        <v>1366</v>
      </c>
      <c r="H7163" t="s">
        <v>251</v>
      </c>
      <c r="I7163" t="s">
        <v>225</v>
      </c>
      <c r="J7163" t="s">
        <v>1232</v>
      </c>
      <c r="K7163" t="s">
        <v>1223</v>
      </c>
      <c r="M7163" t="s">
        <v>228</v>
      </c>
      <c r="N7163" t="s">
        <v>264</v>
      </c>
      <c r="O7163">
        <v>100</v>
      </c>
      <c r="P7163" t="s">
        <v>234</v>
      </c>
      <c r="Q7163"/>
      <c r="R7163">
        <v>13</v>
      </c>
      <c r="S7163">
        <v>150</v>
      </c>
      <c r="T7163" t="s">
        <v>377</v>
      </c>
    </row>
    <row r="7164" spans="2:20" hidden="1" x14ac:dyDescent="0.45">
      <c r="B7164" s="29" t="s">
        <v>24</v>
      </c>
      <c r="C7164" s="29" t="s">
        <v>60</v>
      </c>
      <c r="D7164" s="29" t="s">
        <v>45</v>
      </c>
      <c r="F7164" t="s">
        <v>1365</v>
      </c>
      <c r="G7164" t="s">
        <v>1366</v>
      </c>
      <c r="H7164" t="s">
        <v>1234</v>
      </c>
      <c r="I7164" t="s">
        <v>225</v>
      </c>
      <c r="J7164" t="s">
        <v>1235</v>
      </c>
      <c r="K7164" t="s">
        <v>1223</v>
      </c>
      <c r="M7164" t="s">
        <v>228</v>
      </c>
      <c r="N7164" t="s">
        <v>261</v>
      </c>
      <c r="O7164">
        <v>20</v>
      </c>
      <c r="P7164" t="s">
        <v>237</v>
      </c>
      <c r="Q7164">
        <f>O7164/'Building Calcs'!$B$2</f>
        <v>2.1101117052399999E-5</v>
      </c>
      <c r="R7164">
        <v>10</v>
      </c>
      <c r="S7164">
        <v>300</v>
      </c>
      <c r="T7164" t="s">
        <v>377</v>
      </c>
    </row>
    <row r="7165" spans="2:20" hidden="1" x14ac:dyDescent="0.45">
      <c r="C7165" s="29" t="s">
        <v>60</v>
      </c>
      <c r="D7165" s="29" t="s">
        <v>45</v>
      </c>
      <c r="F7165" t="s">
        <v>1365</v>
      </c>
      <c r="G7165" t="s">
        <v>1366</v>
      </c>
      <c r="H7165" t="s">
        <v>251</v>
      </c>
      <c r="I7165" t="s">
        <v>225</v>
      </c>
      <c r="J7165" t="s">
        <v>1232</v>
      </c>
      <c r="K7165" t="s">
        <v>1223</v>
      </c>
      <c r="M7165" t="s">
        <v>228</v>
      </c>
      <c r="N7165" t="s">
        <v>253</v>
      </c>
      <c r="O7165">
        <v>3</v>
      </c>
      <c r="P7165" t="s">
        <v>234</v>
      </c>
      <c r="Q7165"/>
      <c r="R7165">
        <v>1</v>
      </c>
      <c r="S7165">
        <v>5</v>
      </c>
      <c r="T7165" t="s">
        <v>377</v>
      </c>
    </row>
    <row r="7166" spans="2:20" hidden="1" x14ac:dyDescent="0.45">
      <c r="C7166" s="29" t="s">
        <v>60</v>
      </c>
      <c r="D7166" s="29" t="s">
        <v>45</v>
      </c>
      <c r="F7166" t="s">
        <v>1365</v>
      </c>
      <c r="G7166" t="s">
        <v>1366</v>
      </c>
      <c r="H7166" t="s">
        <v>251</v>
      </c>
      <c r="I7166" t="s">
        <v>225</v>
      </c>
      <c r="J7166" t="s">
        <v>1232</v>
      </c>
      <c r="K7166" t="s">
        <v>1223</v>
      </c>
      <c r="M7166" t="s">
        <v>228</v>
      </c>
      <c r="N7166" t="s">
        <v>279</v>
      </c>
      <c r="O7166">
        <v>20</v>
      </c>
      <c r="P7166" t="s">
        <v>234</v>
      </c>
      <c r="Q7166"/>
      <c r="R7166">
        <v>2</v>
      </c>
      <c r="S7166">
        <v>30</v>
      </c>
      <c r="T7166" t="s">
        <v>377</v>
      </c>
    </row>
    <row r="7167" spans="2:20" hidden="1" x14ac:dyDescent="0.45">
      <c r="B7167" s="29" t="s">
        <v>30</v>
      </c>
      <c r="C7167" s="29" t="s">
        <v>60</v>
      </c>
      <c r="D7167" s="29" t="s">
        <v>51</v>
      </c>
      <c r="F7167" t="s">
        <v>1365</v>
      </c>
      <c r="G7167" t="s">
        <v>1366</v>
      </c>
      <c r="H7167" t="s">
        <v>1225</v>
      </c>
      <c r="I7167" t="s">
        <v>225</v>
      </c>
      <c r="J7167" t="s">
        <v>1226</v>
      </c>
      <c r="K7167" t="s">
        <v>1219</v>
      </c>
      <c r="M7167" t="s">
        <v>228</v>
      </c>
      <c r="N7167" t="s">
        <v>30</v>
      </c>
      <c r="O7167">
        <v>15</v>
      </c>
      <c r="P7167" t="s">
        <v>229</v>
      </c>
      <c r="Q7167"/>
      <c r="R7167">
        <v>6</v>
      </c>
      <c r="S7167">
        <v>39</v>
      </c>
      <c r="T7167" t="s">
        <v>1336</v>
      </c>
    </row>
    <row r="7168" spans="2:20" hidden="1" x14ac:dyDescent="0.45">
      <c r="B7168" s="29" t="s">
        <v>30</v>
      </c>
      <c r="C7168" s="29" t="s">
        <v>60</v>
      </c>
      <c r="D7168" s="29" t="s">
        <v>51</v>
      </c>
      <c r="F7168" t="s">
        <v>1365</v>
      </c>
      <c r="G7168" t="s">
        <v>1366</v>
      </c>
      <c r="H7168" t="s">
        <v>1225</v>
      </c>
      <c r="I7168" t="s">
        <v>225</v>
      </c>
      <c r="J7168" t="s">
        <v>1226</v>
      </c>
      <c r="K7168" t="s">
        <v>1219</v>
      </c>
      <c r="M7168" t="s">
        <v>228</v>
      </c>
      <c r="N7168" t="s">
        <v>30</v>
      </c>
      <c r="O7168">
        <v>15</v>
      </c>
      <c r="P7168" t="s">
        <v>229</v>
      </c>
      <c r="Q7168"/>
      <c r="R7168">
        <v>6</v>
      </c>
      <c r="S7168">
        <v>39</v>
      </c>
      <c r="T7168" t="s">
        <v>1336</v>
      </c>
    </row>
    <row r="7169" spans="2:20" hidden="1" x14ac:dyDescent="0.45">
      <c r="C7169" s="29" t="s">
        <v>60</v>
      </c>
      <c r="D7169" s="29" t="s">
        <v>51</v>
      </c>
      <c r="F7169" t="s">
        <v>1365</v>
      </c>
      <c r="G7169" t="s">
        <v>1366</v>
      </c>
      <c r="H7169" t="s">
        <v>1225</v>
      </c>
      <c r="I7169" t="s">
        <v>225</v>
      </c>
      <c r="J7169" t="s">
        <v>1226</v>
      </c>
      <c r="K7169" t="s">
        <v>1219</v>
      </c>
      <c r="M7169" t="s">
        <v>228</v>
      </c>
      <c r="N7169" t="s">
        <v>262</v>
      </c>
      <c r="O7169">
        <v>0.56000000000000005</v>
      </c>
      <c r="P7169" t="s">
        <v>234</v>
      </c>
      <c r="Q7169"/>
      <c r="R7169">
        <v>0.2</v>
      </c>
      <c r="S7169">
        <v>1</v>
      </c>
      <c r="T7169" t="s">
        <v>433</v>
      </c>
    </row>
    <row r="7170" spans="2:20" hidden="1" x14ac:dyDescent="0.45">
      <c r="B7170" s="29" t="s">
        <v>24</v>
      </c>
      <c r="C7170" s="29" t="s">
        <v>60</v>
      </c>
      <c r="D7170" s="29" t="s">
        <v>51</v>
      </c>
      <c r="F7170" t="s">
        <v>1365</v>
      </c>
      <c r="G7170" t="s">
        <v>1366</v>
      </c>
      <c r="H7170" t="s">
        <v>1225</v>
      </c>
      <c r="I7170" t="s">
        <v>225</v>
      </c>
      <c r="J7170" t="s">
        <v>1226</v>
      </c>
      <c r="K7170" t="s">
        <v>1219</v>
      </c>
      <c r="M7170" t="s">
        <v>228</v>
      </c>
      <c r="N7170" t="s">
        <v>261</v>
      </c>
      <c r="O7170">
        <v>12</v>
      </c>
      <c r="P7170" t="s">
        <v>237</v>
      </c>
      <c r="Q7170">
        <f>O7170/'Building Calcs'!$B$2</f>
        <v>1.2660670231440001E-5</v>
      </c>
      <c r="R7170">
        <v>5</v>
      </c>
      <c r="S7170">
        <v>300</v>
      </c>
      <c r="T7170" t="s">
        <v>1335</v>
      </c>
    </row>
    <row r="7171" spans="2:20" hidden="1" x14ac:dyDescent="0.45">
      <c r="C7171" s="29" t="s">
        <v>60</v>
      </c>
      <c r="D7171" s="29" t="s">
        <v>51</v>
      </c>
      <c r="F7171" t="s">
        <v>1365</v>
      </c>
      <c r="G7171" t="s">
        <v>1366</v>
      </c>
      <c r="H7171" t="s">
        <v>1225</v>
      </c>
      <c r="I7171" t="s">
        <v>225</v>
      </c>
      <c r="J7171" t="s">
        <v>1226</v>
      </c>
      <c r="K7171" t="s">
        <v>1219</v>
      </c>
      <c r="M7171" t="s">
        <v>228</v>
      </c>
      <c r="N7171" t="s">
        <v>400</v>
      </c>
      <c r="O7171">
        <v>37</v>
      </c>
      <c r="P7171" t="s">
        <v>237</v>
      </c>
      <c r="Q7171"/>
      <c r="R7171">
        <v>18</v>
      </c>
      <c r="S7171">
        <v>74</v>
      </c>
      <c r="T7171" t="s">
        <v>1259</v>
      </c>
    </row>
    <row r="7172" spans="2:20" hidden="1" x14ac:dyDescent="0.45">
      <c r="C7172" s="29" t="s">
        <v>60</v>
      </c>
      <c r="D7172" s="29" t="s">
        <v>51</v>
      </c>
      <c r="F7172" t="s">
        <v>1365</v>
      </c>
      <c r="G7172" t="s">
        <v>1366</v>
      </c>
      <c r="H7172" t="s">
        <v>1225</v>
      </c>
      <c r="I7172" t="s">
        <v>225</v>
      </c>
      <c r="J7172" t="s">
        <v>1226</v>
      </c>
      <c r="K7172" t="s">
        <v>1219</v>
      </c>
      <c r="M7172" t="s">
        <v>228</v>
      </c>
      <c r="N7172" t="s">
        <v>240</v>
      </c>
      <c r="O7172">
        <v>27</v>
      </c>
      <c r="P7172" t="s">
        <v>234</v>
      </c>
      <c r="Q7172"/>
      <c r="R7172">
        <v>0.5</v>
      </c>
      <c r="S7172">
        <v>118</v>
      </c>
      <c r="T7172" t="s">
        <v>1220</v>
      </c>
    </row>
    <row r="7173" spans="2:20" hidden="1" x14ac:dyDescent="0.45">
      <c r="B7173" s="29" t="s">
        <v>43</v>
      </c>
      <c r="C7173" s="29" t="s">
        <v>60</v>
      </c>
      <c r="D7173" s="29" t="s">
        <v>46</v>
      </c>
      <c r="F7173" t="s">
        <v>1365</v>
      </c>
      <c r="G7173" t="s">
        <v>1366</v>
      </c>
      <c r="H7173" t="s">
        <v>1253</v>
      </c>
      <c r="I7173" t="s">
        <v>225</v>
      </c>
      <c r="J7173" t="s">
        <v>1232</v>
      </c>
      <c r="K7173" t="s">
        <v>18</v>
      </c>
      <c r="M7173" t="s">
        <v>228</v>
      </c>
      <c r="N7173" t="s">
        <v>28</v>
      </c>
      <c r="O7173">
        <v>0.45</v>
      </c>
      <c r="P7173" t="s">
        <v>237</v>
      </c>
      <c r="Q7173">
        <f>O7173/'Building Calcs'!$B$2</f>
        <v>4.7477513367900003E-7</v>
      </c>
      <c r="R7173">
        <v>0.27</v>
      </c>
      <c r="S7173">
        <v>0.63</v>
      </c>
      <c r="T7173" t="s">
        <v>1260</v>
      </c>
    </row>
    <row r="7174" spans="2:20" hidden="1" x14ac:dyDescent="0.45">
      <c r="C7174" s="29" t="s">
        <v>60</v>
      </c>
      <c r="D7174" s="29" t="s">
        <v>46</v>
      </c>
      <c r="F7174" t="s">
        <v>1365</v>
      </c>
      <c r="G7174" t="s">
        <v>1366</v>
      </c>
      <c r="H7174" t="s">
        <v>1253</v>
      </c>
      <c r="I7174" t="s">
        <v>225</v>
      </c>
      <c r="J7174" t="s">
        <v>1232</v>
      </c>
      <c r="K7174" t="s">
        <v>18</v>
      </c>
      <c r="M7174" t="s">
        <v>228</v>
      </c>
      <c r="N7174" t="s">
        <v>240</v>
      </c>
      <c r="O7174">
        <v>1.5E-3</v>
      </c>
      <c r="P7174" t="s">
        <v>234</v>
      </c>
      <c r="Q7174"/>
      <c r="R7174">
        <v>7.5000000000000002E-4</v>
      </c>
      <c r="S7174">
        <v>3.0000000000000001E-3</v>
      </c>
      <c r="T7174" t="s">
        <v>1257</v>
      </c>
    </row>
    <row r="7175" spans="2:20" hidden="1" x14ac:dyDescent="0.45">
      <c r="C7175" s="29" t="s">
        <v>60</v>
      </c>
      <c r="D7175" s="29" t="s">
        <v>46</v>
      </c>
      <c r="F7175" t="s">
        <v>1365</v>
      </c>
      <c r="G7175" t="s">
        <v>1366</v>
      </c>
      <c r="H7175" t="s">
        <v>1253</v>
      </c>
      <c r="I7175" t="s">
        <v>225</v>
      </c>
      <c r="J7175" t="s">
        <v>1232</v>
      </c>
      <c r="K7175" t="s">
        <v>18</v>
      </c>
      <c r="M7175" t="s">
        <v>228</v>
      </c>
      <c r="N7175" t="s">
        <v>253</v>
      </c>
      <c r="O7175">
        <v>2.5000000000000001E-4</v>
      </c>
      <c r="P7175" t="s">
        <v>234</v>
      </c>
      <c r="Q7175"/>
      <c r="R7175">
        <v>1.2999999999999999E-4</v>
      </c>
      <c r="S7175">
        <v>5.0000000000000001E-4</v>
      </c>
      <c r="T7175" t="s">
        <v>1257</v>
      </c>
    </row>
    <row r="7176" spans="2:20" hidden="1" x14ac:dyDescent="0.45">
      <c r="C7176" s="29" t="s">
        <v>60</v>
      </c>
      <c r="D7176" s="29" t="s">
        <v>51</v>
      </c>
      <c r="F7176" t="s">
        <v>1365</v>
      </c>
      <c r="G7176" t="s">
        <v>1366</v>
      </c>
      <c r="H7176" t="s">
        <v>1225</v>
      </c>
      <c r="I7176" t="s">
        <v>225</v>
      </c>
      <c r="J7176" t="s">
        <v>1226</v>
      </c>
      <c r="K7176" t="s">
        <v>1219</v>
      </c>
      <c r="M7176" t="s">
        <v>228</v>
      </c>
      <c r="N7176" t="s">
        <v>236</v>
      </c>
      <c r="O7176">
        <v>40</v>
      </c>
      <c r="P7176" t="s">
        <v>237</v>
      </c>
      <c r="Q7176"/>
      <c r="R7176">
        <v>20</v>
      </c>
      <c r="S7176">
        <v>80</v>
      </c>
      <c r="T7176" t="s">
        <v>1262</v>
      </c>
    </row>
    <row r="7177" spans="2:20" hidden="1" x14ac:dyDescent="0.45">
      <c r="C7177" s="29" t="s">
        <v>60</v>
      </c>
      <c r="D7177" s="29" t="s">
        <v>51</v>
      </c>
      <c r="F7177" t="s">
        <v>1365</v>
      </c>
      <c r="G7177" t="s">
        <v>1366</v>
      </c>
      <c r="H7177" t="s">
        <v>1225</v>
      </c>
      <c r="I7177" t="s">
        <v>225</v>
      </c>
      <c r="J7177" t="s">
        <v>1226</v>
      </c>
      <c r="K7177" t="s">
        <v>1219</v>
      </c>
      <c r="M7177" t="s">
        <v>228</v>
      </c>
      <c r="N7177" t="s">
        <v>236</v>
      </c>
      <c r="O7177">
        <v>40</v>
      </c>
      <c r="P7177" t="s">
        <v>237</v>
      </c>
      <c r="Q7177"/>
      <c r="R7177">
        <v>20</v>
      </c>
      <c r="S7177">
        <v>80</v>
      </c>
      <c r="T7177" t="s">
        <v>1262</v>
      </c>
    </row>
    <row r="7178" spans="2:20" hidden="1" x14ac:dyDescent="0.45">
      <c r="B7178" s="29" t="s">
        <v>27</v>
      </c>
      <c r="C7178" s="29" t="s">
        <v>60</v>
      </c>
      <c r="D7178" s="29" t="s">
        <v>51</v>
      </c>
      <c r="F7178" t="s">
        <v>1365</v>
      </c>
      <c r="G7178" t="s">
        <v>1366</v>
      </c>
      <c r="H7178" t="s">
        <v>1225</v>
      </c>
      <c r="I7178" t="s">
        <v>225</v>
      </c>
      <c r="J7178" t="s">
        <v>1226</v>
      </c>
      <c r="K7178" t="s">
        <v>1219</v>
      </c>
      <c r="M7178" t="s">
        <v>228</v>
      </c>
      <c r="N7178" t="s">
        <v>27</v>
      </c>
      <c r="O7178">
        <v>38</v>
      </c>
      <c r="P7178" t="s">
        <v>237</v>
      </c>
      <c r="Q7178">
        <f>O7178/'Building Calcs'!$B$2</f>
        <v>4.0092122399559999E-5</v>
      </c>
      <c r="R7178">
        <v>19</v>
      </c>
      <c r="S7178">
        <v>76</v>
      </c>
      <c r="T7178" t="s">
        <v>1262</v>
      </c>
    </row>
    <row r="7179" spans="2:20" hidden="1" x14ac:dyDescent="0.45">
      <c r="B7179" s="29" t="s">
        <v>27</v>
      </c>
      <c r="C7179" s="29" t="s">
        <v>60</v>
      </c>
      <c r="D7179" s="29" t="s">
        <v>51</v>
      </c>
      <c r="F7179" t="s">
        <v>1365</v>
      </c>
      <c r="G7179" t="s">
        <v>1366</v>
      </c>
      <c r="H7179" t="s">
        <v>1225</v>
      </c>
      <c r="I7179" t="s">
        <v>225</v>
      </c>
      <c r="J7179" t="s">
        <v>1226</v>
      </c>
      <c r="K7179" t="s">
        <v>1219</v>
      </c>
      <c r="M7179" t="s">
        <v>228</v>
      </c>
      <c r="N7179" t="s">
        <v>27</v>
      </c>
      <c r="O7179">
        <v>38</v>
      </c>
      <c r="P7179" t="s">
        <v>237</v>
      </c>
      <c r="Q7179">
        <f>O7179/'Building Calcs'!$B$2</f>
        <v>4.0092122399559999E-5</v>
      </c>
      <c r="R7179">
        <v>19</v>
      </c>
      <c r="S7179">
        <v>76</v>
      </c>
      <c r="T7179" t="s">
        <v>1262</v>
      </c>
    </row>
    <row r="7180" spans="2:20" hidden="1" x14ac:dyDescent="0.45">
      <c r="B7180" s="29" t="s">
        <v>43</v>
      </c>
      <c r="C7180" s="29" t="s">
        <v>60</v>
      </c>
      <c r="D7180" s="29" t="s">
        <v>51</v>
      </c>
      <c r="F7180" t="s">
        <v>1365</v>
      </c>
      <c r="G7180" t="s">
        <v>1366</v>
      </c>
      <c r="H7180" t="s">
        <v>1225</v>
      </c>
      <c r="I7180" t="s">
        <v>225</v>
      </c>
      <c r="J7180" t="s">
        <v>1226</v>
      </c>
      <c r="K7180" t="s">
        <v>1219</v>
      </c>
      <c r="M7180" t="s">
        <v>228</v>
      </c>
      <c r="N7180" t="s">
        <v>28</v>
      </c>
      <c r="O7180">
        <v>37</v>
      </c>
      <c r="P7180" t="s">
        <v>237</v>
      </c>
      <c r="Q7180">
        <f>O7180/'Building Calcs'!$B$2</f>
        <v>3.9037066546940002E-5</v>
      </c>
      <c r="R7180">
        <v>18</v>
      </c>
      <c r="S7180">
        <v>74</v>
      </c>
      <c r="T7180" t="s">
        <v>1262</v>
      </c>
    </row>
    <row r="7181" spans="2:20" hidden="1" x14ac:dyDescent="0.45">
      <c r="B7181" s="29" t="s">
        <v>25</v>
      </c>
      <c r="C7181" s="29" t="s">
        <v>60</v>
      </c>
      <c r="D7181" s="29" t="s">
        <v>46</v>
      </c>
      <c r="F7181" t="s">
        <v>1365</v>
      </c>
      <c r="G7181" t="s">
        <v>1366</v>
      </c>
      <c r="H7181" t="s">
        <v>1253</v>
      </c>
      <c r="I7181" t="s">
        <v>225</v>
      </c>
      <c r="J7181" t="s">
        <v>1232</v>
      </c>
      <c r="K7181" t="s">
        <v>18</v>
      </c>
      <c r="M7181" t="s">
        <v>228</v>
      </c>
      <c r="N7181" t="s">
        <v>25</v>
      </c>
      <c r="O7181">
        <v>24</v>
      </c>
      <c r="P7181" t="s">
        <v>237</v>
      </c>
      <c r="Q7181">
        <f>O7181/'Building Calcs'!$B$2</f>
        <v>2.5321340462880003E-5</v>
      </c>
      <c r="R7181">
        <v>18</v>
      </c>
      <c r="S7181">
        <v>42</v>
      </c>
      <c r="T7181" t="s">
        <v>1261</v>
      </c>
    </row>
    <row r="7182" spans="2:20" hidden="1" x14ac:dyDescent="0.45">
      <c r="B7182" s="29" t="s">
        <v>43</v>
      </c>
      <c r="C7182" s="29" t="s">
        <v>60</v>
      </c>
      <c r="D7182" s="29" t="s">
        <v>51</v>
      </c>
      <c r="F7182" t="s">
        <v>1365</v>
      </c>
      <c r="G7182" t="s">
        <v>1366</v>
      </c>
      <c r="H7182" t="s">
        <v>1225</v>
      </c>
      <c r="I7182" t="s">
        <v>225</v>
      </c>
      <c r="J7182" t="s">
        <v>1226</v>
      </c>
      <c r="K7182" t="s">
        <v>1219</v>
      </c>
      <c r="M7182" t="s">
        <v>228</v>
      </c>
      <c r="N7182" t="s">
        <v>28</v>
      </c>
      <c r="O7182">
        <v>37</v>
      </c>
      <c r="P7182" t="s">
        <v>237</v>
      </c>
      <c r="Q7182">
        <f>O7182/'Building Calcs'!$B$2</f>
        <v>3.9037066546940002E-5</v>
      </c>
      <c r="R7182">
        <v>18</v>
      </c>
      <c r="S7182">
        <v>74</v>
      </c>
      <c r="T7182" t="s">
        <v>1262</v>
      </c>
    </row>
    <row r="7183" spans="2:20" hidden="1" x14ac:dyDescent="0.45">
      <c r="B7183" s="29" t="s">
        <v>43</v>
      </c>
      <c r="C7183" s="29" t="s">
        <v>60</v>
      </c>
      <c r="D7183" s="29" t="s">
        <v>51</v>
      </c>
      <c r="F7183" t="s">
        <v>1365</v>
      </c>
      <c r="G7183" t="s">
        <v>1366</v>
      </c>
      <c r="H7183" t="s">
        <v>1217</v>
      </c>
      <c r="I7183" t="s">
        <v>225</v>
      </c>
      <c r="J7183" t="s">
        <v>1218</v>
      </c>
      <c r="K7183" t="s">
        <v>1219</v>
      </c>
      <c r="M7183" t="s">
        <v>228</v>
      </c>
      <c r="N7183" t="s">
        <v>28</v>
      </c>
      <c r="O7183">
        <v>160</v>
      </c>
      <c r="P7183" t="s">
        <v>237</v>
      </c>
      <c r="Q7183">
        <f>O7183/'Building Calcs'!$B$2</f>
        <v>1.6880893641919999E-4</v>
      </c>
      <c r="R7183">
        <v>80</v>
      </c>
      <c r="S7183">
        <v>320</v>
      </c>
      <c r="T7183" t="s">
        <v>1227</v>
      </c>
    </row>
    <row r="7184" spans="2:20" hidden="1" x14ac:dyDescent="0.45">
      <c r="C7184" s="29" t="s">
        <v>60</v>
      </c>
      <c r="D7184" s="29" t="s">
        <v>51</v>
      </c>
      <c r="F7184" t="s">
        <v>1365</v>
      </c>
      <c r="G7184" t="s">
        <v>1366</v>
      </c>
      <c r="H7184" t="s">
        <v>1225</v>
      </c>
      <c r="I7184" t="s">
        <v>225</v>
      </c>
      <c r="J7184" t="s">
        <v>1226</v>
      </c>
      <c r="K7184" t="s">
        <v>1219</v>
      </c>
      <c r="M7184" t="s">
        <v>228</v>
      </c>
      <c r="N7184" t="s">
        <v>242</v>
      </c>
      <c r="O7184">
        <v>23</v>
      </c>
      <c r="P7184" t="s">
        <v>234</v>
      </c>
      <c r="Q7184"/>
      <c r="R7184">
        <v>1</v>
      </c>
      <c r="S7184">
        <v>100</v>
      </c>
      <c r="T7184" t="s">
        <v>1272</v>
      </c>
    </row>
    <row r="7185" spans="2:20" hidden="1" x14ac:dyDescent="0.45">
      <c r="B7185" s="29" t="s">
        <v>27</v>
      </c>
      <c r="C7185" s="29" t="s">
        <v>60</v>
      </c>
      <c r="D7185" s="29" t="s">
        <v>51</v>
      </c>
      <c r="F7185" t="s">
        <v>1365</v>
      </c>
      <c r="G7185" t="s">
        <v>1366</v>
      </c>
      <c r="H7185" t="s">
        <v>1217</v>
      </c>
      <c r="I7185" t="s">
        <v>225</v>
      </c>
      <c r="J7185" t="s">
        <v>1218</v>
      </c>
      <c r="K7185" t="s">
        <v>1219</v>
      </c>
      <c r="M7185" t="s">
        <v>228</v>
      </c>
      <c r="N7185" t="s">
        <v>27</v>
      </c>
      <c r="O7185">
        <v>163</v>
      </c>
      <c r="P7185" t="s">
        <v>237</v>
      </c>
      <c r="Q7185">
        <f>O7185/'Building Calcs'!$B$2</f>
        <v>1.7197410397706001E-4</v>
      </c>
      <c r="R7185">
        <v>81</v>
      </c>
      <c r="S7185">
        <v>326</v>
      </c>
      <c r="T7185" t="s">
        <v>1227</v>
      </c>
    </row>
    <row r="7186" spans="2:20" hidden="1" x14ac:dyDescent="0.45">
      <c r="C7186" s="29" t="s">
        <v>60</v>
      </c>
      <c r="D7186" s="29" t="s">
        <v>51</v>
      </c>
      <c r="F7186" t="s">
        <v>1365</v>
      </c>
      <c r="G7186" t="s">
        <v>1366</v>
      </c>
      <c r="H7186" t="s">
        <v>1225</v>
      </c>
      <c r="I7186" t="s">
        <v>225</v>
      </c>
      <c r="J7186" t="s">
        <v>1226</v>
      </c>
      <c r="K7186" t="s">
        <v>1219</v>
      </c>
      <c r="M7186" t="s">
        <v>228</v>
      </c>
      <c r="N7186" t="s">
        <v>233</v>
      </c>
      <c r="O7186">
        <v>0.19</v>
      </c>
      <c r="P7186" t="s">
        <v>234</v>
      </c>
      <c r="Q7186"/>
      <c r="R7186">
        <v>0.05</v>
      </c>
      <c r="S7186">
        <v>12</v>
      </c>
      <c r="T7186" t="s">
        <v>433</v>
      </c>
    </row>
    <row r="7187" spans="2:20" hidden="1" x14ac:dyDescent="0.45">
      <c r="C7187" s="29" t="s">
        <v>60</v>
      </c>
      <c r="D7187" s="29" t="s">
        <v>51</v>
      </c>
      <c r="F7187" t="s">
        <v>1365</v>
      </c>
      <c r="G7187" t="s">
        <v>1366</v>
      </c>
      <c r="H7187" t="s">
        <v>1217</v>
      </c>
      <c r="I7187" t="s">
        <v>225</v>
      </c>
      <c r="J7187" t="s">
        <v>1218</v>
      </c>
      <c r="K7187" t="s">
        <v>1219</v>
      </c>
      <c r="M7187" t="s">
        <v>228</v>
      </c>
      <c r="N7187" t="s">
        <v>264</v>
      </c>
      <c r="O7187">
        <v>10</v>
      </c>
      <c r="P7187" t="s">
        <v>234</v>
      </c>
      <c r="Q7187"/>
      <c r="R7187">
        <v>5</v>
      </c>
      <c r="S7187">
        <v>20</v>
      </c>
      <c r="T7187" t="s">
        <v>348</v>
      </c>
    </row>
    <row r="7188" spans="2:20" hidden="1" x14ac:dyDescent="0.45">
      <c r="C7188" s="29" t="s">
        <v>60</v>
      </c>
      <c r="D7188" s="29" t="s">
        <v>51</v>
      </c>
      <c r="F7188" t="s">
        <v>1365</v>
      </c>
      <c r="G7188" t="s">
        <v>1366</v>
      </c>
      <c r="H7188" t="s">
        <v>1225</v>
      </c>
      <c r="I7188" t="s">
        <v>225</v>
      </c>
      <c r="J7188" t="s">
        <v>1226</v>
      </c>
      <c r="K7188" t="s">
        <v>1219</v>
      </c>
      <c r="M7188" t="s">
        <v>228</v>
      </c>
      <c r="N7188" t="s">
        <v>264</v>
      </c>
      <c r="O7188">
        <v>10</v>
      </c>
      <c r="P7188" t="s">
        <v>234</v>
      </c>
      <c r="Q7188"/>
      <c r="R7188">
        <v>5</v>
      </c>
      <c r="S7188">
        <v>20</v>
      </c>
      <c r="T7188" t="s">
        <v>348</v>
      </c>
    </row>
    <row r="7189" spans="2:20" hidden="1" x14ac:dyDescent="0.45">
      <c r="C7189" s="29" t="s">
        <v>60</v>
      </c>
      <c r="D7189" s="29" t="s">
        <v>51</v>
      </c>
      <c r="F7189" t="s">
        <v>1365</v>
      </c>
      <c r="G7189" t="s">
        <v>1366</v>
      </c>
      <c r="H7189" t="s">
        <v>1225</v>
      </c>
      <c r="I7189" t="s">
        <v>225</v>
      </c>
      <c r="J7189" t="s">
        <v>1226</v>
      </c>
      <c r="K7189" t="s">
        <v>1219</v>
      </c>
      <c r="M7189" t="s">
        <v>228</v>
      </c>
      <c r="N7189" t="s">
        <v>267</v>
      </c>
      <c r="O7189">
        <v>512</v>
      </c>
      <c r="P7189" t="s">
        <v>234</v>
      </c>
      <c r="Q7189"/>
      <c r="R7189">
        <v>80</v>
      </c>
      <c r="S7189">
        <v>1300</v>
      </c>
      <c r="T7189" t="s">
        <v>1220</v>
      </c>
    </row>
    <row r="7190" spans="2:20" hidden="1" x14ac:dyDescent="0.45">
      <c r="C7190" s="29" t="s">
        <v>60</v>
      </c>
      <c r="D7190" s="29" t="s">
        <v>51</v>
      </c>
      <c r="F7190" t="s">
        <v>1365</v>
      </c>
      <c r="G7190" t="s">
        <v>1366</v>
      </c>
      <c r="H7190" t="s">
        <v>1225</v>
      </c>
      <c r="I7190" t="s">
        <v>225</v>
      </c>
      <c r="J7190" t="s">
        <v>1226</v>
      </c>
      <c r="K7190" t="s">
        <v>1219</v>
      </c>
      <c r="M7190" t="s">
        <v>228</v>
      </c>
      <c r="N7190" t="s">
        <v>358</v>
      </c>
      <c r="O7190">
        <v>5</v>
      </c>
      <c r="P7190" t="s">
        <v>234</v>
      </c>
      <c r="Q7190"/>
      <c r="R7190">
        <v>2</v>
      </c>
      <c r="S7190">
        <v>10</v>
      </c>
      <c r="T7190" t="s">
        <v>348</v>
      </c>
    </row>
    <row r="7191" spans="2:20" hidden="1" x14ac:dyDescent="0.45">
      <c r="C7191" s="29" t="s">
        <v>60</v>
      </c>
      <c r="D7191" s="29" t="s">
        <v>51</v>
      </c>
      <c r="F7191" t="s">
        <v>1365</v>
      </c>
      <c r="G7191" t="s">
        <v>1366</v>
      </c>
      <c r="H7191" t="s">
        <v>1225</v>
      </c>
      <c r="I7191" t="s">
        <v>225</v>
      </c>
      <c r="J7191" t="s">
        <v>1226</v>
      </c>
      <c r="K7191" t="s">
        <v>1219</v>
      </c>
      <c r="M7191" t="s">
        <v>228</v>
      </c>
      <c r="N7191" t="s">
        <v>358</v>
      </c>
      <c r="O7191">
        <v>5</v>
      </c>
      <c r="P7191" t="s">
        <v>234</v>
      </c>
      <c r="Q7191"/>
      <c r="R7191">
        <v>2</v>
      </c>
      <c r="S7191">
        <v>10</v>
      </c>
      <c r="T7191" t="s">
        <v>348</v>
      </c>
    </row>
    <row r="7192" spans="2:20" hidden="1" x14ac:dyDescent="0.45">
      <c r="C7192" s="29" t="s">
        <v>60</v>
      </c>
      <c r="D7192" s="29" t="s">
        <v>51</v>
      </c>
      <c r="F7192" t="s">
        <v>1365</v>
      </c>
      <c r="G7192" t="s">
        <v>1366</v>
      </c>
      <c r="H7192" t="s">
        <v>1225</v>
      </c>
      <c r="I7192" t="s">
        <v>225</v>
      </c>
      <c r="J7192" t="s">
        <v>1226</v>
      </c>
      <c r="K7192" t="s">
        <v>1219</v>
      </c>
      <c r="M7192" t="s">
        <v>228</v>
      </c>
      <c r="N7192" t="s">
        <v>358</v>
      </c>
      <c r="O7192">
        <v>5</v>
      </c>
      <c r="P7192" t="s">
        <v>234</v>
      </c>
      <c r="Q7192"/>
      <c r="R7192">
        <v>2</v>
      </c>
      <c r="S7192">
        <v>10</v>
      </c>
      <c r="T7192" t="s">
        <v>348</v>
      </c>
    </row>
    <row r="7193" spans="2:20" hidden="1" x14ac:dyDescent="0.45">
      <c r="C7193" s="29" t="s">
        <v>60</v>
      </c>
      <c r="D7193" s="29" t="s">
        <v>51</v>
      </c>
      <c r="F7193" t="s">
        <v>1365</v>
      </c>
      <c r="G7193" t="s">
        <v>1366</v>
      </c>
      <c r="H7193" t="s">
        <v>1225</v>
      </c>
      <c r="I7193" t="s">
        <v>225</v>
      </c>
      <c r="J7193" t="s">
        <v>1226</v>
      </c>
      <c r="K7193" t="s">
        <v>1219</v>
      </c>
      <c r="M7193" t="s">
        <v>228</v>
      </c>
      <c r="N7193" t="s">
        <v>291</v>
      </c>
      <c r="O7193">
        <v>7.0000000000000001E-3</v>
      </c>
      <c r="P7193" t="s">
        <v>257</v>
      </c>
      <c r="Q7193"/>
      <c r="R7193">
        <v>6.9999999999999999E-4</v>
      </c>
      <c r="S7193">
        <v>7.0000000000000007E-2</v>
      </c>
      <c r="T7193" t="s">
        <v>376</v>
      </c>
    </row>
    <row r="7194" spans="2:20" hidden="1" x14ac:dyDescent="0.45">
      <c r="C7194" s="29" t="s">
        <v>60</v>
      </c>
      <c r="D7194" s="29" t="s">
        <v>51</v>
      </c>
      <c r="F7194" t="s">
        <v>1365</v>
      </c>
      <c r="G7194" t="s">
        <v>1366</v>
      </c>
      <c r="H7194" t="s">
        <v>1225</v>
      </c>
      <c r="I7194" t="s">
        <v>225</v>
      </c>
      <c r="J7194" t="s">
        <v>1226</v>
      </c>
      <c r="K7194" t="s">
        <v>1219</v>
      </c>
      <c r="M7194" t="s">
        <v>228</v>
      </c>
      <c r="N7194" t="s">
        <v>265</v>
      </c>
      <c r="O7194">
        <v>6</v>
      </c>
      <c r="P7194" t="s">
        <v>234</v>
      </c>
      <c r="Q7194"/>
      <c r="R7194">
        <v>4</v>
      </c>
      <c r="S7194">
        <v>89</v>
      </c>
      <c r="T7194" t="s">
        <v>1220</v>
      </c>
    </row>
    <row r="7195" spans="2:20" hidden="1" x14ac:dyDescent="0.45">
      <c r="C7195" s="29" t="s">
        <v>60</v>
      </c>
      <c r="D7195" s="29" t="s">
        <v>51</v>
      </c>
      <c r="F7195" t="s">
        <v>1365</v>
      </c>
      <c r="G7195" t="s">
        <v>1366</v>
      </c>
      <c r="H7195" t="s">
        <v>1225</v>
      </c>
      <c r="I7195" t="s">
        <v>225</v>
      </c>
      <c r="J7195" t="s">
        <v>1226</v>
      </c>
      <c r="K7195" t="s">
        <v>1219</v>
      </c>
      <c r="M7195" t="s">
        <v>228</v>
      </c>
      <c r="N7195" t="s">
        <v>279</v>
      </c>
      <c r="O7195">
        <v>2</v>
      </c>
      <c r="P7195" t="s">
        <v>234</v>
      </c>
      <c r="Q7195"/>
      <c r="R7195">
        <v>0.5</v>
      </c>
      <c r="S7195">
        <v>16</v>
      </c>
      <c r="T7195" t="s">
        <v>1228</v>
      </c>
    </row>
    <row r="7196" spans="2:20" hidden="1" x14ac:dyDescent="0.45">
      <c r="C7196" s="29" t="s">
        <v>60</v>
      </c>
      <c r="D7196" s="29" t="s">
        <v>51</v>
      </c>
      <c r="F7196" t="s">
        <v>1365</v>
      </c>
      <c r="G7196" t="s">
        <v>1366</v>
      </c>
      <c r="H7196" t="s">
        <v>1225</v>
      </c>
      <c r="I7196" t="s">
        <v>225</v>
      </c>
      <c r="J7196" t="s">
        <v>1226</v>
      </c>
      <c r="K7196" t="s">
        <v>1219</v>
      </c>
      <c r="M7196" t="s">
        <v>228</v>
      </c>
      <c r="N7196" t="s">
        <v>303</v>
      </c>
      <c r="O7196">
        <v>0.5</v>
      </c>
      <c r="P7196" t="s">
        <v>234</v>
      </c>
      <c r="Q7196"/>
      <c r="R7196">
        <v>0.25</v>
      </c>
      <c r="S7196">
        <v>1.1000000000000001</v>
      </c>
      <c r="T7196" t="s">
        <v>350</v>
      </c>
    </row>
    <row r="7197" spans="2:20" hidden="1" x14ac:dyDescent="0.45">
      <c r="C7197" s="29" t="s">
        <v>60</v>
      </c>
      <c r="D7197" s="29" t="s">
        <v>51</v>
      </c>
      <c r="F7197" t="s">
        <v>1365</v>
      </c>
      <c r="G7197" t="s">
        <v>1366</v>
      </c>
      <c r="H7197" t="s">
        <v>1270</v>
      </c>
      <c r="I7197" t="s">
        <v>225</v>
      </c>
      <c r="J7197" t="s">
        <v>1271</v>
      </c>
      <c r="K7197" t="s">
        <v>1219</v>
      </c>
      <c r="M7197" t="s">
        <v>228</v>
      </c>
      <c r="N7197" t="s">
        <v>358</v>
      </c>
      <c r="O7197">
        <v>5</v>
      </c>
      <c r="P7197" t="s">
        <v>234</v>
      </c>
      <c r="Q7197"/>
      <c r="R7197">
        <v>2</v>
      </c>
      <c r="S7197">
        <v>10</v>
      </c>
      <c r="T7197" t="s">
        <v>348</v>
      </c>
    </row>
    <row r="7198" spans="2:20" hidden="1" x14ac:dyDescent="0.45">
      <c r="B7198" s="29" t="s">
        <v>30</v>
      </c>
      <c r="C7198" s="29" t="s">
        <v>60</v>
      </c>
      <c r="D7198" s="29" t="s">
        <v>51</v>
      </c>
      <c r="F7198" t="s">
        <v>1365</v>
      </c>
      <c r="G7198" t="s">
        <v>1366</v>
      </c>
      <c r="H7198" t="s">
        <v>1270</v>
      </c>
      <c r="I7198" t="s">
        <v>225</v>
      </c>
      <c r="J7198" t="s">
        <v>1271</v>
      </c>
      <c r="K7198" t="s">
        <v>1219</v>
      </c>
      <c r="M7198" t="s">
        <v>228</v>
      </c>
      <c r="N7198" t="s">
        <v>30</v>
      </c>
      <c r="O7198">
        <v>15</v>
      </c>
      <c r="P7198" t="s">
        <v>229</v>
      </c>
      <c r="Q7198"/>
      <c r="R7198">
        <v>6</v>
      </c>
      <c r="S7198">
        <v>39</v>
      </c>
      <c r="T7198" t="s">
        <v>1336</v>
      </c>
    </row>
    <row r="7199" spans="2:20" hidden="1" x14ac:dyDescent="0.45">
      <c r="C7199" s="29" t="s">
        <v>60</v>
      </c>
      <c r="D7199" s="29" t="s">
        <v>51</v>
      </c>
      <c r="F7199" t="s">
        <v>1365</v>
      </c>
      <c r="G7199" t="s">
        <v>1366</v>
      </c>
      <c r="H7199" t="s">
        <v>1270</v>
      </c>
      <c r="I7199" t="s">
        <v>225</v>
      </c>
      <c r="J7199" t="s">
        <v>1271</v>
      </c>
      <c r="K7199" t="s">
        <v>1219</v>
      </c>
      <c r="M7199" t="s">
        <v>228</v>
      </c>
      <c r="N7199" t="s">
        <v>264</v>
      </c>
      <c r="O7199">
        <v>10</v>
      </c>
      <c r="P7199" t="s">
        <v>234</v>
      </c>
      <c r="Q7199"/>
      <c r="R7199">
        <v>5</v>
      </c>
      <c r="S7199">
        <v>20</v>
      </c>
      <c r="T7199" t="s">
        <v>348</v>
      </c>
    </row>
    <row r="7200" spans="2:20" hidden="1" x14ac:dyDescent="0.45">
      <c r="C7200" s="29" t="s">
        <v>60</v>
      </c>
      <c r="D7200" s="29" t="s">
        <v>51</v>
      </c>
      <c r="F7200" t="s">
        <v>1365</v>
      </c>
      <c r="G7200" t="s">
        <v>1366</v>
      </c>
      <c r="H7200" t="s">
        <v>1270</v>
      </c>
      <c r="I7200" t="s">
        <v>225</v>
      </c>
      <c r="J7200" t="s">
        <v>1271</v>
      </c>
      <c r="K7200" t="s">
        <v>1219</v>
      </c>
      <c r="M7200" t="s">
        <v>228</v>
      </c>
      <c r="N7200" t="s">
        <v>249</v>
      </c>
      <c r="O7200">
        <v>16</v>
      </c>
      <c r="P7200" t="s">
        <v>234</v>
      </c>
      <c r="Q7200"/>
      <c r="R7200">
        <v>8</v>
      </c>
      <c r="S7200">
        <v>32</v>
      </c>
      <c r="T7200" t="s">
        <v>348</v>
      </c>
    </row>
    <row r="7201" spans="2:20" hidden="1" x14ac:dyDescent="0.45">
      <c r="C7201" s="29" t="s">
        <v>60</v>
      </c>
      <c r="D7201" s="29" t="s">
        <v>51</v>
      </c>
      <c r="F7201" t="s">
        <v>1365</v>
      </c>
      <c r="G7201" t="s">
        <v>1366</v>
      </c>
      <c r="H7201" t="s">
        <v>1270</v>
      </c>
      <c r="I7201" t="s">
        <v>225</v>
      </c>
      <c r="J7201" t="s">
        <v>1271</v>
      </c>
      <c r="K7201" t="s">
        <v>1219</v>
      </c>
      <c r="M7201" t="s">
        <v>228</v>
      </c>
      <c r="N7201" t="s">
        <v>358</v>
      </c>
      <c r="O7201">
        <v>5</v>
      </c>
      <c r="P7201" t="s">
        <v>234</v>
      </c>
      <c r="Q7201"/>
      <c r="R7201">
        <v>2</v>
      </c>
      <c r="S7201">
        <v>10</v>
      </c>
      <c r="T7201" t="s">
        <v>348</v>
      </c>
    </row>
    <row r="7202" spans="2:20" hidden="1" x14ac:dyDescent="0.45">
      <c r="C7202" s="29" t="s">
        <v>60</v>
      </c>
      <c r="D7202" s="29" t="s">
        <v>51</v>
      </c>
      <c r="F7202" t="s">
        <v>1365</v>
      </c>
      <c r="G7202" t="s">
        <v>1366</v>
      </c>
      <c r="H7202" t="s">
        <v>1270</v>
      </c>
      <c r="I7202" t="s">
        <v>225</v>
      </c>
      <c r="J7202" t="s">
        <v>1271</v>
      </c>
      <c r="K7202" t="s">
        <v>1219</v>
      </c>
      <c r="M7202" t="s">
        <v>228</v>
      </c>
      <c r="N7202" t="s">
        <v>253</v>
      </c>
      <c r="O7202">
        <v>13</v>
      </c>
      <c r="P7202" t="s">
        <v>234</v>
      </c>
      <c r="Q7202"/>
      <c r="R7202">
        <v>0.5</v>
      </c>
      <c r="S7202">
        <v>87</v>
      </c>
      <c r="T7202" t="s">
        <v>1228</v>
      </c>
    </row>
    <row r="7203" spans="2:20" hidden="1" x14ac:dyDescent="0.45">
      <c r="C7203" s="29" t="s">
        <v>60</v>
      </c>
      <c r="D7203" s="29" t="s">
        <v>51</v>
      </c>
      <c r="F7203" t="s">
        <v>1365</v>
      </c>
      <c r="G7203" t="s">
        <v>1366</v>
      </c>
      <c r="H7203" t="s">
        <v>1270</v>
      </c>
      <c r="I7203" t="s">
        <v>225</v>
      </c>
      <c r="J7203" t="s">
        <v>1271</v>
      </c>
      <c r="K7203" t="s">
        <v>1219</v>
      </c>
      <c r="M7203" t="s">
        <v>228</v>
      </c>
      <c r="N7203" t="s">
        <v>242</v>
      </c>
      <c r="O7203">
        <v>23</v>
      </c>
      <c r="P7203" t="s">
        <v>234</v>
      </c>
      <c r="Q7203"/>
      <c r="R7203">
        <v>1</v>
      </c>
      <c r="S7203">
        <v>100</v>
      </c>
      <c r="T7203" t="s">
        <v>1272</v>
      </c>
    </row>
    <row r="7204" spans="2:20" hidden="1" x14ac:dyDescent="0.45">
      <c r="C7204" s="29" t="s">
        <v>60</v>
      </c>
      <c r="D7204" s="29" t="s">
        <v>51</v>
      </c>
      <c r="F7204" t="s">
        <v>1365</v>
      </c>
      <c r="G7204" t="s">
        <v>1366</v>
      </c>
      <c r="H7204" t="s">
        <v>1270</v>
      </c>
      <c r="I7204" t="s">
        <v>225</v>
      </c>
      <c r="J7204" t="s">
        <v>1271</v>
      </c>
      <c r="K7204" t="s">
        <v>1219</v>
      </c>
      <c r="M7204" t="s">
        <v>228</v>
      </c>
      <c r="N7204" t="s">
        <v>233</v>
      </c>
      <c r="O7204">
        <v>0.19</v>
      </c>
      <c r="P7204" t="s">
        <v>234</v>
      </c>
      <c r="Q7204"/>
      <c r="R7204">
        <v>0.05</v>
      </c>
      <c r="S7204">
        <v>12</v>
      </c>
      <c r="T7204" t="s">
        <v>433</v>
      </c>
    </row>
    <row r="7205" spans="2:20" hidden="1" x14ac:dyDescent="0.45">
      <c r="B7205" s="29" t="s">
        <v>29</v>
      </c>
      <c r="C7205" s="29" t="s">
        <v>60</v>
      </c>
      <c r="D7205" s="29" t="s">
        <v>51</v>
      </c>
      <c r="F7205" t="s">
        <v>1365</v>
      </c>
      <c r="G7205" t="s">
        <v>1366</v>
      </c>
      <c r="H7205" t="s">
        <v>1270</v>
      </c>
      <c r="I7205" t="s">
        <v>225</v>
      </c>
      <c r="J7205" t="s">
        <v>1271</v>
      </c>
      <c r="K7205" t="s">
        <v>1219</v>
      </c>
      <c r="M7205" t="s">
        <v>228</v>
      </c>
      <c r="N7205" t="s">
        <v>29</v>
      </c>
      <c r="O7205">
        <v>11</v>
      </c>
      <c r="P7205" t="s">
        <v>237</v>
      </c>
      <c r="Q7205">
        <f>O7205/'Building Calcs'!$B$2</f>
        <v>1.160561437882E-5</v>
      </c>
      <c r="R7205">
        <v>8</v>
      </c>
      <c r="S7205">
        <v>40</v>
      </c>
      <c r="T7205" t="s">
        <v>1367</v>
      </c>
    </row>
    <row r="7206" spans="2:20" hidden="1" x14ac:dyDescent="0.45">
      <c r="C7206" s="29" t="s">
        <v>60</v>
      </c>
      <c r="D7206" s="29" t="s">
        <v>51</v>
      </c>
      <c r="F7206" t="s">
        <v>1365</v>
      </c>
      <c r="G7206" t="s">
        <v>1366</v>
      </c>
      <c r="H7206" t="s">
        <v>1249</v>
      </c>
      <c r="I7206" t="s">
        <v>225</v>
      </c>
      <c r="J7206" t="s">
        <v>1250</v>
      </c>
      <c r="K7206" t="s">
        <v>1219</v>
      </c>
      <c r="M7206" t="s">
        <v>228</v>
      </c>
      <c r="N7206" t="s">
        <v>249</v>
      </c>
      <c r="O7206">
        <v>16</v>
      </c>
      <c r="P7206" t="s">
        <v>234</v>
      </c>
      <c r="Q7206"/>
      <c r="R7206">
        <v>8</v>
      </c>
      <c r="S7206">
        <v>32</v>
      </c>
      <c r="T7206" t="s">
        <v>348</v>
      </c>
    </row>
    <row r="7207" spans="2:20" hidden="1" x14ac:dyDescent="0.45">
      <c r="C7207" s="29" t="s">
        <v>60</v>
      </c>
      <c r="D7207" s="29" t="s">
        <v>51</v>
      </c>
      <c r="F7207" t="s">
        <v>1365</v>
      </c>
      <c r="G7207" t="s">
        <v>1366</v>
      </c>
      <c r="H7207" t="s">
        <v>1270</v>
      </c>
      <c r="I7207" t="s">
        <v>225</v>
      </c>
      <c r="J7207" t="s">
        <v>1271</v>
      </c>
      <c r="K7207" t="s">
        <v>1219</v>
      </c>
      <c r="M7207" t="s">
        <v>228</v>
      </c>
      <c r="N7207" t="s">
        <v>291</v>
      </c>
      <c r="O7207">
        <v>7.0000000000000001E-3</v>
      </c>
      <c r="P7207" t="s">
        <v>257</v>
      </c>
      <c r="Q7207"/>
      <c r="R7207">
        <v>6.9999999999999999E-4</v>
      </c>
      <c r="S7207">
        <v>7.0000000000000007E-2</v>
      </c>
      <c r="T7207" t="s">
        <v>376</v>
      </c>
    </row>
    <row r="7208" spans="2:20" hidden="1" x14ac:dyDescent="0.45">
      <c r="C7208" s="29" t="s">
        <v>60</v>
      </c>
      <c r="D7208" s="29" t="s">
        <v>51</v>
      </c>
      <c r="F7208" t="s">
        <v>1365</v>
      </c>
      <c r="G7208" t="s">
        <v>1366</v>
      </c>
      <c r="H7208" t="s">
        <v>1270</v>
      </c>
      <c r="I7208" t="s">
        <v>225</v>
      </c>
      <c r="J7208" t="s">
        <v>1271</v>
      </c>
      <c r="K7208" t="s">
        <v>1219</v>
      </c>
      <c r="M7208" t="s">
        <v>228</v>
      </c>
      <c r="N7208" t="s">
        <v>240</v>
      </c>
      <c r="O7208">
        <v>27</v>
      </c>
      <c r="P7208" t="s">
        <v>234</v>
      </c>
      <c r="Q7208"/>
      <c r="R7208">
        <v>0.5</v>
      </c>
      <c r="S7208">
        <v>118</v>
      </c>
      <c r="T7208" t="s">
        <v>1220</v>
      </c>
    </row>
    <row r="7209" spans="2:20" hidden="1" x14ac:dyDescent="0.45">
      <c r="C7209" s="29" t="s">
        <v>60</v>
      </c>
      <c r="D7209" s="29" t="s">
        <v>51</v>
      </c>
      <c r="F7209" t="s">
        <v>1365</v>
      </c>
      <c r="G7209" t="s">
        <v>1366</v>
      </c>
      <c r="H7209" t="s">
        <v>1249</v>
      </c>
      <c r="I7209" t="s">
        <v>225</v>
      </c>
      <c r="J7209" t="s">
        <v>1250</v>
      </c>
      <c r="K7209" t="s">
        <v>1219</v>
      </c>
      <c r="M7209" t="s">
        <v>228</v>
      </c>
      <c r="N7209" t="s">
        <v>240</v>
      </c>
      <c r="O7209">
        <v>27</v>
      </c>
      <c r="P7209" t="s">
        <v>234</v>
      </c>
      <c r="Q7209"/>
      <c r="R7209">
        <v>0.5</v>
      </c>
      <c r="S7209">
        <v>118</v>
      </c>
      <c r="T7209" t="s">
        <v>1220</v>
      </c>
    </row>
    <row r="7210" spans="2:20" hidden="1" x14ac:dyDescent="0.45">
      <c r="C7210" s="29" t="s">
        <v>60</v>
      </c>
      <c r="D7210" s="29" t="s">
        <v>51</v>
      </c>
      <c r="F7210" t="s">
        <v>1365</v>
      </c>
      <c r="G7210" t="s">
        <v>1366</v>
      </c>
      <c r="H7210" t="s">
        <v>1249</v>
      </c>
      <c r="I7210" t="s">
        <v>225</v>
      </c>
      <c r="J7210" t="s">
        <v>1250</v>
      </c>
      <c r="K7210" t="s">
        <v>1219</v>
      </c>
      <c r="M7210" t="s">
        <v>228</v>
      </c>
      <c r="N7210" t="s">
        <v>303</v>
      </c>
      <c r="O7210">
        <v>0.5</v>
      </c>
      <c r="P7210" t="s">
        <v>234</v>
      </c>
      <c r="Q7210"/>
      <c r="R7210">
        <v>0.25</v>
      </c>
      <c r="S7210">
        <v>1.1000000000000001</v>
      </c>
      <c r="T7210" t="s">
        <v>350</v>
      </c>
    </row>
    <row r="7211" spans="2:20" hidden="1" x14ac:dyDescent="0.45">
      <c r="C7211" s="29" t="s">
        <v>60</v>
      </c>
      <c r="D7211" s="29" t="s">
        <v>51</v>
      </c>
      <c r="F7211" t="s">
        <v>1365</v>
      </c>
      <c r="G7211" t="s">
        <v>1366</v>
      </c>
      <c r="H7211" t="s">
        <v>1249</v>
      </c>
      <c r="I7211" t="s">
        <v>225</v>
      </c>
      <c r="J7211" t="s">
        <v>1250</v>
      </c>
      <c r="K7211" t="s">
        <v>1219</v>
      </c>
      <c r="M7211" t="s">
        <v>228</v>
      </c>
      <c r="N7211" t="s">
        <v>358</v>
      </c>
      <c r="O7211">
        <v>5</v>
      </c>
      <c r="P7211" t="s">
        <v>234</v>
      </c>
      <c r="Q7211"/>
      <c r="R7211">
        <v>2</v>
      </c>
      <c r="S7211">
        <v>10</v>
      </c>
      <c r="T7211" t="s">
        <v>348</v>
      </c>
    </row>
    <row r="7212" spans="2:20" hidden="1" x14ac:dyDescent="0.45">
      <c r="C7212" s="29" t="s">
        <v>60</v>
      </c>
      <c r="D7212" s="29" t="s">
        <v>51</v>
      </c>
      <c r="F7212" t="s">
        <v>1365</v>
      </c>
      <c r="G7212" t="s">
        <v>1366</v>
      </c>
      <c r="H7212" t="s">
        <v>1249</v>
      </c>
      <c r="I7212" t="s">
        <v>225</v>
      </c>
      <c r="J7212" t="s">
        <v>1250</v>
      </c>
      <c r="K7212" t="s">
        <v>1219</v>
      </c>
      <c r="M7212" t="s">
        <v>228</v>
      </c>
      <c r="N7212" t="s">
        <v>242</v>
      </c>
      <c r="O7212">
        <v>23</v>
      </c>
      <c r="P7212" t="s">
        <v>234</v>
      </c>
      <c r="Q7212"/>
      <c r="R7212">
        <v>1</v>
      </c>
      <c r="S7212">
        <v>100</v>
      </c>
      <c r="T7212" t="s">
        <v>1272</v>
      </c>
    </row>
    <row r="7213" spans="2:20" hidden="1" x14ac:dyDescent="0.45">
      <c r="B7213" s="29" t="s">
        <v>25</v>
      </c>
      <c r="C7213" s="29" t="s">
        <v>60</v>
      </c>
      <c r="D7213" s="29" t="s">
        <v>51</v>
      </c>
      <c r="F7213" t="s">
        <v>1365</v>
      </c>
      <c r="G7213" t="s">
        <v>1366</v>
      </c>
      <c r="H7213" t="s">
        <v>1249</v>
      </c>
      <c r="I7213" t="s">
        <v>225</v>
      </c>
      <c r="J7213" t="s">
        <v>1250</v>
      </c>
      <c r="K7213" t="s">
        <v>1219</v>
      </c>
      <c r="M7213" t="s">
        <v>228</v>
      </c>
      <c r="N7213" t="s">
        <v>25</v>
      </c>
      <c r="O7213">
        <v>435</v>
      </c>
      <c r="P7213" t="s">
        <v>237</v>
      </c>
      <c r="Q7213">
        <f>O7213/'Building Calcs'!$B$2</f>
        <v>4.589492958897E-4</v>
      </c>
      <c r="R7213">
        <v>50</v>
      </c>
      <c r="S7213">
        <v>4000</v>
      </c>
      <c r="T7213" t="s">
        <v>2529</v>
      </c>
    </row>
    <row r="7214" spans="2:20" hidden="1" x14ac:dyDescent="0.45">
      <c r="C7214" s="29" t="s">
        <v>60</v>
      </c>
      <c r="D7214" s="29" t="s">
        <v>51</v>
      </c>
      <c r="F7214" t="s">
        <v>1365</v>
      </c>
      <c r="G7214" t="s">
        <v>1366</v>
      </c>
      <c r="H7214" t="s">
        <v>1249</v>
      </c>
      <c r="I7214" t="s">
        <v>225</v>
      </c>
      <c r="J7214" t="s">
        <v>1250</v>
      </c>
      <c r="K7214" t="s">
        <v>1219</v>
      </c>
      <c r="M7214" t="s">
        <v>228</v>
      </c>
      <c r="N7214" t="s">
        <v>265</v>
      </c>
      <c r="O7214">
        <v>6</v>
      </c>
      <c r="P7214" t="s">
        <v>234</v>
      </c>
      <c r="Q7214"/>
      <c r="R7214">
        <v>4</v>
      </c>
      <c r="S7214">
        <v>89</v>
      </c>
      <c r="T7214" t="s">
        <v>1220</v>
      </c>
    </row>
    <row r="7215" spans="2:20" hidden="1" x14ac:dyDescent="0.45">
      <c r="B7215" s="29" t="s">
        <v>25</v>
      </c>
      <c r="C7215" s="29" t="s">
        <v>60</v>
      </c>
      <c r="D7215" s="29" t="s">
        <v>51</v>
      </c>
      <c r="F7215" t="s">
        <v>1365</v>
      </c>
      <c r="G7215" t="s">
        <v>1366</v>
      </c>
      <c r="H7215" t="s">
        <v>1249</v>
      </c>
      <c r="I7215" t="s">
        <v>225</v>
      </c>
      <c r="J7215" t="s">
        <v>1250</v>
      </c>
      <c r="K7215" t="s">
        <v>1219</v>
      </c>
      <c r="M7215" t="s">
        <v>228</v>
      </c>
      <c r="N7215" t="s">
        <v>25</v>
      </c>
      <c r="O7215">
        <v>435</v>
      </c>
      <c r="P7215" t="s">
        <v>237</v>
      </c>
      <c r="Q7215">
        <f>O7215/'Building Calcs'!$B$2</f>
        <v>4.589492958897E-4</v>
      </c>
      <c r="R7215">
        <v>50</v>
      </c>
      <c r="S7215">
        <v>4000</v>
      </c>
      <c r="T7215" t="s">
        <v>2529</v>
      </c>
    </row>
    <row r="7216" spans="2:20" hidden="1" x14ac:dyDescent="0.45">
      <c r="C7216" s="29" t="s">
        <v>60</v>
      </c>
      <c r="D7216" s="29" t="s">
        <v>53</v>
      </c>
      <c r="F7216" t="s">
        <v>1365</v>
      </c>
      <c r="G7216" t="s">
        <v>1366</v>
      </c>
      <c r="H7216" t="s">
        <v>434</v>
      </c>
      <c r="I7216" t="s">
        <v>225</v>
      </c>
      <c r="J7216" t="s">
        <v>1275</v>
      </c>
      <c r="K7216" t="s">
        <v>1276</v>
      </c>
      <c r="M7216" t="s">
        <v>228</v>
      </c>
      <c r="N7216" t="s">
        <v>242</v>
      </c>
      <c r="O7216">
        <v>20</v>
      </c>
      <c r="P7216" t="s">
        <v>234</v>
      </c>
      <c r="Q7216"/>
      <c r="R7216">
        <v>5</v>
      </c>
      <c r="S7216">
        <v>40</v>
      </c>
      <c r="T7216" t="s">
        <v>377</v>
      </c>
    </row>
    <row r="7217" spans="2:20" hidden="1" x14ac:dyDescent="0.45">
      <c r="C7217" s="29" t="s">
        <v>60</v>
      </c>
      <c r="D7217" s="29" t="s">
        <v>51</v>
      </c>
      <c r="F7217" t="s">
        <v>1365</v>
      </c>
      <c r="G7217" t="s">
        <v>1366</v>
      </c>
      <c r="H7217" t="s">
        <v>1249</v>
      </c>
      <c r="I7217" t="s">
        <v>225</v>
      </c>
      <c r="J7217" t="s">
        <v>1250</v>
      </c>
      <c r="K7217" t="s">
        <v>1219</v>
      </c>
      <c r="M7217" t="s">
        <v>228</v>
      </c>
      <c r="N7217" t="s">
        <v>236</v>
      </c>
      <c r="O7217">
        <v>105</v>
      </c>
      <c r="P7217" t="s">
        <v>237</v>
      </c>
      <c r="Q7217"/>
      <c r="R7217">
        <v>41.5</v>
      </c>
      <c r="S7217">
        <v>166</v>
      </c>
      <c r="T7217" t="s">
        <v>1277</v>
      </c>
    </row>
    <row r="7218" spans="2:20" hidden="1" x14ac:dyDescent="0.45">
      <c r="B7218" s="29" t="s">
        <v>27</v>
      </c>
      <c r="C7218" s="29" t="s">
        <v>60</v>
      </c>
      <c r="D7218" s="29" t="s">
        <v>51</v>
      </c>
      <c r="F7218" t="s">
        <v>1365</v>
      </c>
      <c r="G7218" t="s">
        <v>1366</v>
      </c>
      <c r="H7218" t="s">
        <v>1249</v>
      </c>
      <c r="I7218" t="s">
        <v>225</v>
      </c>
      <c r="J7218" t="s">
        <v>1250</v>
      </c>
      <c r="K7218" t="s">
        <v>1219</v>
      </c>
      <c r="M7218" t="s">
        <v>228</v>
      </c>
      <c r="N7218" t="s">
        <v>27</v>
      </c>
      <c r="O7218">
        <v>100.5</v>
      </c>
      <c r="P7218" t="s">
        <v>237</v>
      </c>
      <c r="Q7218">
        <f>O7218/'Building Calcs'!$B$2</f>
        <v>1.0603311318831001E-4</v>
      </c>
      <c r="R7218">
        <v>39.5</v>
      </c>
      <c r="S7218">
        <v>158</v>
      </c>
      <c r="T7218" t="s">
        <v>1277</v>
      </c>
    </row>
    <row r="7219" spans="2:20" hidden="1" x14ac:dyDescent="0.45">
      <c r="C7219" s="29" t="s">
        <v>60</v>
      </c>
      <c r="D7219" s="29" t="s">
        <v>53</v>
      </c>
      <c r="F7219" t="s">
        <v>1365</v>
      </c>
      <c r="G7219" t="s">
        <v>1366</v>
      </c>
      <c r="H7219" t="s">
        <v>434</v>
      </c>
      <c r="I7219" t="s">
        <v>225</v>
      </c>
      <c r="J7219" t="s">
        <v>1275</v>
      </c>
      <c r="K7219" t="s">
        <v>1276</v>
      </c>
      <c r="M7219" t="s">
        <v>228</v>
      </c>
      <c r="N7219" t="s">
        <v>249</v>
      </c>
      <c r="O7219">
        <v>9</v>
      </c>
      <c r="P7219" t="s">
        <v>234</v>
      </c>
      <c r="Q7219"/>
      <c r="R7219">
        <v>2.25</v>
      </c>
      <c r="S7219">
        <v>18</v>
      </c>
      <c r="T7219" t="s">
        <v>377</v>
      </c>
    </row>
    <row r="7220" spans="2:20" hidden="1" x14ac:dyDescent="0.45">
      <c r="C7220" s="29" t="s">
        <v>60</v>
      </c>
      <c r="D7220" s="29" t="s">
        <v>53</v>
      </c>
      <c r="F7220" t="s">
        <v>1365</v>
      </c>
      <c r="G7220" t="s">
        <v>1366</v>
      </c>
      <c r="H7220" t="s">
        <v>434</v>
      </c>
      <c r="I7220" t="s">
        <v>225</v>
      </c>
      <c r="J7220" t="s">
        <v>1275</v>
      </c>
      <c r="K7220" t="s">
        <v>1276</v>
      </c>
      <c r="M7220" t="s">
        <v>228</v>
      </c>
      <c r="N7220" t="s">
        <v>358</v>
      </c>
      <c r="O7220">
        <v>6</v>
      </c>
      <c r="P7220">
        <v>1.5</v>
      </c>
      <c r="Q7220"/>
      <c r="R7220">
        <v>12</v>
      </c>
      <c r="S7220">
        <v>10</v>
      </c>
      <c r="T7220" t="s">
        <v>377</v>
      </c>
    </row>
    <row r="7221" spans="2:20" hidden="1" x14ac:dyDescent="0.45">
      <c r="C7221" s="29" t="s">
        <v>3074</v>
      </c>
      <c r="D7221" s="29" t="s">
        <v>196</v>
      </c>
      <c r="F7221" t="s">
        <v>1368</v>
      </c>
      <c r="G7221" t="s">
        <v>1369</v>
      </c>
      <c r="H7221" t="s">
        <v>1189</v>
      </c>
      <c r="I7221" t="s">
        <v>275</v>
      </c>
      <c r="J7221" t="s">
        <v>228</v>
      </c>
      <c r="K7221" t="s">
        <v>1195</v>
      </c>
      <c r="M7221" t="s">
        <v>228</v>
      </c>
      <c r="N7221" t="s">
        <v>291</v>
      </c>
      <c r="O7221">
        <v>0.56999999999999995</v>
      </c>
      <c r="P7221" t="s">
        <v>1196</v>
      </c>
      <c r="Q7221"/>
      <c r="T7221" t="s">
        <v>1197</v>
      </c>
    </row>
    <row r="7222" spans="2:20" hidden="1" x14ac:dyDescent="0.45">
      <c r="C7222" s="29" t="s">
        <v>3074</v>
      </c>
      <c r="D7222" s="29" t="s">
        <v>196</v>
      </c>
      <c r="F7222" t="s">
        <v>1368</v>
      </c>
      <c r="G7222" t="s">
        <v>1369</v>
      </c>
      <c r="H7222" t="s">
        <v>1189</v>
      </c>
      <c r="I7222" t="s">
        <v>275</v>
      </c>
      <c r="J7222" t="s">
        <v>228</v>
      </c>
      <c r="K7222" t="s">
        <v>1195</v>
      </c>
      <c r="M7222" t="s">
        <v>228</v>
      </c>
      <c r="N7222" t="s">
        <v>291</v>
      </c>
      <c r="O7222">
        <v>0.56999999999999995</v>
      </c>
      <c r="P7222" t="s">
        <v>1196</v>
      </c>
      <c r="Q7222"/>
      <c r="T7222" t="s">
        <v>1197</v>
      </c>
    </row>
    <row r="7223" spans="2:20" hidden="1" x14ac:dyDescent="0.45">
      <c r="C7223" s="29" t="s">
        <v>3074</v>
      </c>
      <c r="D7223" s="29" t="s">
        <v>196</v>
      </c>
      <c r="F7223" t="s">
        <v>1368</v>
      </c>
      <c r="G7223" t="s">
        <v>1369</v>
      </c>
      <c r="H7223" t="s">
        <v>1189</v>
      </c>
      <c r="I7223" t="s">
        <v>275</v>
      </c>
      <c r="J7223" t="s">
        <v>228</v>
      </c>
      <c r="K7223" t="s">
        <v>1195</v>
      </c>
      <c r="M7223" t="s">
        <v>228</v>
      </c>
      <c r="N7223" t="s">
        <v>358</v>
      </c>
      <c r="O7223">
        <v>0.02</v>
      </c>
      <c r="P7223" t="s">
        <v>1190</v>
      </c>
      <c r="Q7223" s="27">
        <f>O7223/('Transportation Calcs'!$B$64*1000)</f>
        <v>4.9695311667886112E-10</v>
      </c>
      <c r="R7223">
        <v>0</v>
      </c>
      <c r="S7223">
        <v>0</v>
      </c>
      <c r="T7223" t="s">
        <v>1198</v>
      </c>
    </row>
    <row r="7224" spans="2:20" hidden="1" x14ac:dyDescent="0.45">
      <c r="C7224" s="29" t="s">
        <v>3074</v>
      </c>
      <c r="D7224" s="29" t="s">
        <v>196</v>
      </c>
      <c r="F7224" t="s">
        <v>1368</v>
      </c>
      <c r="G7224" t="s">
        <v>1369</v>
      </c>
      <c r="H7224" t="s">
        <v>1189</v>
      </c>
      <c r="I7224" t="s">
        <v>275</v>
      </c>
      <c r="J7224" t="s">
        <v>228</v>
      </c>
      <c r="K7224" t="s">
        <v>1195</v>
      </c>
      <c r="M7224" t="s">
        <v>228</v>
      </c>
      <c r="N7224" t="s">
        <v>246</v>
      </c>
      <c r="O7224">
        <v>0.47</v>
      </c>
      <c r="P7224" t="s">
        <v>1363</v>
      </c>
      <c r="Q7224"/>
      <c r="T7224" t="s">
        <v>1197</v>
      </c>
    </row>
    <row r="7225" spans="2:20" hidden="1" x14ac:dyDescent="0.45">
      <c r="C7225" s="29" t="s">
        <v>3074</v>
      </c>
      <c r="D7225" s="29" t="s">
        <v>196</v>
      </c>
      <c r="F7225" t="s">
        <v>1368</v>
      </c>
      <c r="G7225" t="s">
        <v>1369</v>
      </c>
      <c r="H7225" t="s">
        <v>286</v>
      </c>
      <c r="I7225" t="s">
        <v>275</v>
      </c>
      <c r="J7225" t="s">
        <v>228</v>
      </c>
      <c r="K7225" t="s">
        <v>1199</v>
      </c>
      <c r="M7225" t="s">
        <v>228</v>
      </c>
      <c r="N7225" t="s">
        <v>242</v>
      </c>
      <c r="O7225">
        <v>0.05</v>
      </c>
      <c r="P7225" t="s">
        <v>1190</v>
      </c>
      <c r="Q7225" s="27">
        <f>O7225/('Transportation Calcs'!$B$64*1000)</f>
        <v>1.242382791697153E-9</v>
      </c>
      <c r="T7225" t="s">
        <v>1198</v>
      </c>
    </row>
    <row r="7226" spans="2:20" hidden="1" x14ac:dyDescent="0.45">
      <c r="C7226" s="29" t="s">
        <v>3074</v>
      </c>
      <c r="D7226" s="29" t="s">
        <v>196</v>
      </c>
      <c r="F7226" t="s">
        <v>1368</v>
      </c>
      <c r="G7226" t="s">
        <v>1369</v>
      </c>
      <c r="H7226" t="s">
        <v>1189</v>
      </c>
      <c r="I7226" t="s">
        <v>275</v>
      </c>
      <c r="J7226" t="s">
        <v>228</v>
      </c>
      <c r="K7226" t="s">
        <v>1195</v>
      </c>
      <c r="M7226" t="s">
        <v>228</v>
      </c>
      <c r="N7226" t="s">
        <v>267</v>
      </c>
      <c r="O7226">
        <v>1.2</v>
      </c>
      <c r="P7226" t="s">
        <v>1190</v>
      </c>
      <c r="Q7226" s="27">
        <f>O7226/('Transportation Calcs'!$B$64*1000)</f>
        <v>2.9817187000731663E-8</v>
      </c>
      <c r="T7226" t="s">
        <v>1198</v>
      </c>
    </row>
    <row r="7227" spans="2:20" hidden="1" x14ac:dyDescent="0.45">
      <c r="C7227" s="29" t="s">
        <v>3074</v>
      </c>
      <c r="D7227" s="29" t="s">
        <v>196</v>
      </c>
      <c r="F7227" t="s">
        <v>1368</v>
      </c>
      <c r="G7227" t="s">
        <v>1369</v>
      </c>
      <c r="H7227" t="s">
        <v>286</v>
      </c>
      <c r="I7227" t="s">
        <v>275</v>
      </c>
      <c r="J7227" t="s">
        <v>228</v>
      </c>
      <c r="K7227" t="s">
        <v>1199</v>
      </c>
      <c r="M7227" t="s">
        <v>228</v>
      </c>
      <c r="N7227" t="s">
        <v>358</v>
      </c>
      <c r="O7227">
        <v>0.01</v>
      </c>
      <c r="P7227" t="s">
        <v>1190</v>
      </c>
      <c r="Q7227" s="27">
        <f>O7227/('Transportation Calcs'!$B$64*1000)</f>
        <v>2.4847655833943056E-10</v>
      </c>
      <c r="R7227">
        <v>0</v>
      </c>
      <c r="S7227">
        <v>0</v>
      </c>
      <c r="T7227" t="s">
        <v>1198</v>
      </c>
    </row>
    <row r="7228" spans="2:20" hidden="1" x14ac:dyDescent="0.45">
      <c r="C7228" s="29" t="s">
        <v>3074</v>
      </c>
      <c r="D7228" s="29" t="s">
        <v>196</v>
      </c>
      <c r="F7228" t="s">
        <v>1368</v>
      </c>
      <c r="G7228" t="s">
        <v>1369</v>
      </c>
      <c r="H7228" t="s">
        <v>286</v>
      </c>
      <c r="I7228" t="s">
        <v>275</v>
      </c>
      <c r="J7228" t="s">
        <v>228</v>
      </c>
      <c r="K7228" t="s">
        <v>1199</v>
      </c>
      <c r="M7228" t="s">
        <v>228</v>
      </c>
      <c r="N7228" t="s">
        <v>264</v>
      </c>
      <c r="O7228">
        <v>2E-3</v>
      </c>
      <c r="P7228" t="s">
        <v>1190</v>
      </c>
      <c r="Q7228" s="27">
        <f>O7228/('Transportation Calcs'!$B$64*1000)</f>
        <v>4.9695311667886113E-11</v>
      </c>
      <c r="R7228">
        <v>0</v>
      </c>
      <c r="S7228">
        <v>0</v>
      </c>
      <c r="T7228" t="s">
        <v>1198</v>
      </c>
    </row>
    <row r="7229" spans="2:20" hidden="1" x14ac:dyDescent="0.45">
      <c r="C7229" s="29" t="s">
        <v>3074</v>
      </c>
      <c r="D7229" s="29" t="s">
        <v>196</v>
      </c>
      <c r="F7229" t="s">
        <v>1368</v>
      </c>
      <c r="G7229" t="s">
        <v>1369</v>
      </c>
      <c r="H7229" t="s">
        <v>1189</v>
      </c>
      <c r="I7229" t="s">
        <v>275</v>
      </c>
      <c r="J7229" t="s">
        <v>228</v>
      </c>
      <c r="K7229" t="s">
        <v>1195</v>
      </c>
      <c r="M7229" t="s">
        <v>228</v>
      </c>
      <c r="N7229" t="s">
        <v>264</v>
      </c>
      <c r="O7229">
        <v>5.0000000000000001E-3</v>
      </c>
      <c r="P7229" t="s">
        <v>1190</v>
      </c>
      <c r="Q7229" s="27">
        <f>O7229/('Transportation Calcs'!$B$64*1000)</f>
        <v>1.2423827916971528E-10</v>
      </c>
      <c r="R7229">
        <v>0</v>
      </c>
      <c r="S7229">
        <v>0</v>
      </c>
      <c r="T7229" t="s">
        <v>1198</v>
      </c>
    </row>
    <row r="7230" spans="2:20" hidden="1" x14ac:dyDescent="0.45">
      <c r="C7230" s="29" t="s">
        <v>3074</v>
      </c>
      <c r="D7230" s="29" t="s">
        <v>196</v>
      </c>
      <c r="F7230" t="s">
        <v>1368</v>
      </c>
      <c r="G7230" t="s">
        <v>1369</v>
      </c>
      <c r="H7230" t="s">
        <v>286</v>
      </c>
      <c r="I7230" t="s">
        <v>275</v>
      </c>
      <c r="J7230" t="s">
        <v>228</v>
      </c>
      <c r="K7230" t="s">
        <v>1199</v>
      </c>
      <c r="M7230" t="s">
        <v>228</v>
      </c>
      <c r="N7230" t="s">
        <v>240</v>
      </c>
      <c r="O7230">
        <v>0.13</v>
      </c>
      <c r="P7230" t="s">
        <v>1190</v>
      </c>
      <c r="Q7230" s="27">
        <f>O7230/('Transportation Calcs'!$B$64*1000)</f>
        <v>3.2301952584125972E-9</v>
      </c>
      <c r="T7230" t="s">
        <v>1198</v>
      </c>
    </row>
    <row r="7231" spans="2:20" hidden="1" x14ac:dyDescent="0.45">
      <c r="C7231" s="29" t="s">
        <v>3074</v>
      </c>
      <c r="D7231" s="29" t="s">
        <v>196</v>
      </c>
      <c r="F7231" t="s">
        <v>1368</v>
      </c>
      <c r="G7231" t="s">
        <v>1369</v>
      </c>
      <c r="H7231" t="s">
        <v>1189</v>
      </c>
      <c r="I7231" t="s">
        <v>275</v>
      </c>
      <c r="J7231" t="s">
        <v>228</v>
      </c>
      <c r="K7231" t="s">
        <v>1195</v>
      </c>
      <c r="M7231" t="s">
        <v>228</v>
      </c>
      <c r="N7231" t="s">
        <v>272</v>
      </c>
      <c r="O7231">
        <v>8.9999999999999993E-3</v>
      </c>
      <c r="P7231" t="s">
        <v>1190</v>
      </c>
      <c r="Q7231" s="27">
        <f>O7231/('Transportation Calcs'!$B$64*1000)</f>
        <v>2.2362890250548749E-10</v>
      </c>
      <c r="R7231">
        <v>0</v>
      </c>
      <c r="S7231">
        <v>0</v>
      </c>
      <c r="T7231" t="s">
        <v>1198</v>
      </c>
    </row>
    <row r="7232" spans="2:20" hidden="1" x14ac:dyDescent="0.45">
      <c r="C7232" s="29" t="s">
        <v>3074</v>
      </c>
      <c r="D7232" s="29" t="s">
        <v>196</v>
      </c>
      <c r="F7232" t="s">
        <v>1368</v>
      </c>
      <c r="G7232" t="s">
        <v>1369</v>
      </c>
      <c r="H7232" t="s">
        <v>1189</v>
      </c>
      <c r="I7232" t="s">
        <v>275</v>
      </c>
      <c r="J7232" t="s">
        <v>228</v>
      </c>
      <c r="K7232" t="s">
        <v>1195</v>
      </c>
      <c r="M7232" t="s">
        <v>228</v>
      </c>
      <c r="N7232" t="s">
        <v>272</v>
      </c>
      <c r="O7232">
        <v>8.9999999999999993E-3</v>
      </c>
      <c r="P7232" t="s">
        <v>1190</v>
      </c>
      <c r="Q7232" s="27">
        <f>O7232/('Transportation Calcs'!$B$64*1000)</f>
        <v>2.2362890250548749E-10</v>
      </c>
      <c r="R7232">
        <v>0</v>
      </c>
      <c r="S7232">
        <v>0</v>
      </c>
      <c r="T7232" t="s">
        <v>1198</v>
      </c>
    </row>
    <row r="7233" spans="2:20" hidden="1" x14ac:dyDescent="0.45">
      <c r="C7233" s="29" t="s">
        <v>3074</v>
      </c>
      <c r="D7233" s="29" t="s">
        <v>196</v>
      </c>
      <c r="F7233" t="s">
        <v>1368</v>
      </c>
      <c r="G7233" t="s">
        <v>1369</v>
      </c>
      <c r="H7233" t="s">
        <v>1189</v>
      </c>
      <c r="I7233" t="s">
        <v>275</v>
      </c>
      <c r="J7233" t="s">
        <v>228</v>
      </c>
      <c r="K7233" t="s">
        <v>1195</v>
      </c>
      <c r="M7233" t="s">
        <v>228</v>
      </c>
      <c r="N7233" t="s">
        <v>272</v>
      </c>
      <c r="O7233">
        <v>8.9999999999999993E-3</v>
      </c>
      <c r="P7233" t="s">
        <v>1190</v>
      </c>
      <c r="Q7233" s="27">
        <f>O7233/('Transportation Calcs'!$B$64*1000)</f>
        <v>2.2362890250548749E-10</v>
      </c>
      <c r="R7233">
        <v>0</v>
      </c>
      <c r="S7233">
        <v>0</v>
      </c>
      <c r="T7233" t="s">
        <v>1198</v>
      </c>
    </row>
    <row r="7234" spans="2:20" hidden="1" x14ac:dyDescent="0.45">
      <c r="B7234" s="29" t="s">
        <v>24</v>
      </c>
      <c r="C7234" s="29" t="s">
        <v>3074</v>
      </c>
      <c r="D7234" s="29" t="s">
        <v>196</v>
      </c>
      <c r="F7234" t="s">
        <v>1368</v>
      </c>
      <c r="G7234" t="s">
        <v>1369</v>
      </c>
      <c r="H7234" t="s">
        <v>1189</v>
      </c>
      <c r="I7234" t="s">
        <v>275</v>
      </c>
      <c r="J7234" t="s">
        <v>228</v>
      </c>
      <c r="K7234" t="s">
        <v>1195</v>
      </c>
      <c r="M7234" t="s">
        <v>228</v>
      </c>
      <c r="N7234" t="s">
        <v>261</v>
      </c>
      <c r="O7234">
        <v>2.7</v>
      </c>
      <c r="P7234" t="s">
        <v>518</v>
      </c>
      <c r="Q7234" s="27">
        <f>O7234/'Transportation Calcs'!$B$64</f>
        <v>6.7088670751646248E-5</v>
      </c>
      <c r="T7234" t="s">
        <v>1206</v>
      </c>
    </row>
    <row r="7235" spans="2:20" hidden="1" x14ac:dyDescent="0.45">
      <c r="B7235" s="29" t="s">
        <v>29</v>
      </c>
      <c r="C7235" s="29" t="s">
        <v>3074</v>
      </c>
      <c r="D7235" s="29" t="s">
        <v>196</v>
      </c>
      <c r="F7235" t="s">
        <v>1368</v>
      </c>
      <c r="G7235" t="s">
        <v>1369</v>
      </c>
      <c r="H7235" t="s">
        <v>1189</v>
      </c>
      <c r="I7235" t="s">
        <v>275</v>
      </c>
      <c r="J7235" t="s">
        <v>228</v>
      </c>
      <c r="K7235" t="s">
        <v>1195</v>
      </c>
      <c r="M7235" t="s">
        <v>228</v>
      </c>
      <c r="N7235" t="s">
        <v>29</v>
      </c>
      <c r="O7235">
        <v>20</v>
      </c>
      <c r="P7235" t="s">
        <v>518</v>
      </c>
      <c r="Q7235" s="27">
        <f>O7235/'Transportation Calcs'!$B$64</f>
        <v>4.9695311667886108E-4</v>
      </c>
      <c r="T7235" t="s">
        <v>1201</v>
      </c>
    </row>
    <row r="7236" spans="2:20" hidden="1" x14ac:dyDescent="0.45">
      <c r="B7236" s="29" t="s">
        <v>24</v>
      </c>
      <c r="C7236" s="29" t="s">
        <v>3074</v>
      </c>
      <c r="D7236" s="29" t="s">
        <v>196</v>
      </c>
      <c r="F7236" t="s">
        <v>1368</v>
      </c>
      <c r="G7236" t="s">
        <v>1369</v>
      </c>
      <c r="H7236" t="s">
        <v>1189</v>
      </c>
      <c r="I7236" t="s">
        <v>275</v>
      </c>
      <c r="J7236" t="s">
        <v>228</v>
      </c>
      <c r="K7236" t="s">
        <v>1195</v>
      </c>
      <c r="M7236" t="s">
        <v>228</v>
      </c>
      <c r="N7236" t="s">
        <v>261</v>
      </c>
      <c r="O7236">
        <v>2.7</v>
      </c>
      <c r="P7236" t="s">
        <v>518</v>
      </c>
      <c r="Q7236" s="27">
        <f>O7236/'Transportation Calcs'!$B$64</f>
        <v>6.7088670751646248E-5</v>
      </c>
      <c r="T7236" t="s">
        <v>1206</v>
      </c>
    </row>
    <row r="7237" spans="2:20" hidden="1" x14ac:dyDescent="0.45">
      <c r="C7237" s="29" t="s">
        <v>3074</v>
      </c>
      <c r="D7237" s="29" t="s">
        <v>196</v>
      </c>
      <c r="F7237" t="s">
        <v>1368</v>
      </c>
      <c r="G7237" t="s">
        <v>1369</v>
      </c>
      <c r="H7237" t="s">
        <v>1189</v>
      </c>
      <c r="I7237" t="s">
        <v>275</v>
      </c>
      <c r="J7237" t="s">
        <v>228</v>
      </c>
      <c r="K7237" t="s">
        <v>1195</v>
      </c>
      <c r="M7237" t="s">
        <v>228</v>
      </c>
      <c r="N7237" t="s">
        <v>253</v>
      </c>
      <c r="O7237">
        <v>0.02</v>
      </c>
      <c r="P7237" t="s">
        <v>1190</v>
      </c>
      <c r="Q7237" s="27">
        <f>O7237/('Transportation Calcs'!$B$64*1000)</f>
        <v>4.9695311667886112E-10</v>
      </c>
      <c r="T7237" t="s">
        <v>1198</v>
      </c>
    </row>
    <row r="7238" spans="2:20" hidden="1" x14ac:dyDescent="0.45">
      <c r="C7238" s="29" t="s">
        <v>3074</v>
      </c>
      <c r="D7238" s="29" t="s">
        <v>196</v>
      </c>
      <c r="F7238" t="s">
        <v>1368</v>
      </c>
      <c r="G7238" t="s">
        <v>1369</v>
      </c>
      <c r="H7238" t="s">
        <v>1189</v>
      </c>
      <c r="I7238" t="s">
        <v>275</v>
      </c>
      <c r="J7238" t="s">
        <v>228</v>
      </c>
      <c r="K7238" t="s">
        <v>1195</v>
      </c>
      <c r="M7238" t="s">
        <v>228</v>
      </c>
      <c r="N7238" t="s">
        <v>303</v>
      </c>
      <c r="O7238">
        <v>0.04</v>
      </c>
      <c r="P7238" t="s">
        <v>1190</v>
      </c>
      <c r="Q7238" s="27">
        <f>O7238/('Transportation Calcs'!$B$64*1000)</f>
        <v>9.9390623335772224E-10</v>
      </c>
      <c r="T7238" t="s">
        <v>1198</v>
      </c>
    </row>
    <row r="7239" spans="2:20" hidden="1" x14ac:dyDescent="0.45">
      <c r="C7239" s="29" t="s">
        <v>3074</v>
      </c>
      <c r="D7239" s="29" t="s">
        <v>196</v>
      </c>
      <c r="F7239" t="s">
        <v>1368</v>
      </c>
      <c r="G7239" t="s">
        <v>1369</v>
      </c>
      <c r="H7239" t="s">
        <v>1189</v>
      </c>
      <c r="I7239" t="s">
        <v>275</v>
      </c>
      <c r="J7239" t="s">
        <v>228</v>
      </c>
      <c r="K7239" t="s">
        <v>1195</v>
      </c>
      <c r="M7239" t="s">
        <v>228</v>
      </c>
      <c r="N7239" t="s">
        <v>279</v>
      </c>
      <c r="O7239">
        <v>32</v>
      </c>
      <c r="P7239" t="s">
        <v>1190</v>
      </c>
      <c r="Q7239" s="27">
        <f>O7239/('Transportation Calcs'!$B$64*1000)</f>
        <v>7.9512498668617781E-7</v>
      </c>
      <c r="T7239" t="s">
        <v>1198</v>
      </c>
    </row>
    <row r="7240" spans="2:20" hidden="1" x14ac:dyDescent="0.45">
      <c r="C7240" s="29" t="s">
        <v>3074</v>
      </c>
      <c r="D7240" s="29" t="s">
        <v>196</v>
      </c>
      <c r="F7240" t="s">
        <v>1368</v>
      </c>
      <c r="G7240" t="s">
        <v>1369</v>
      </c>
      <c r="H7240" t="s">
        <v>1189</v>
      </c>
      <c r="I7240" t="s">
        <v>275</v>
      </c>
      <c r="J7240" t="s">
        <v>228</v>
      </c>
      <c r="K7240" t="s">
        <v>1195</v>
      </c>
      <c r="M7240" t="s">
        <v>228</v>
      </c>
      <c r="N7240" t="s">
        <v>279</v>
      </c>
      <c r="O7240">
        <v>32</v>
      </c>
      <c r="P7240" t="s">
        <v>1190</v>
      </c>
      <c r="Q7240" s="27">
        <f>O7240/('Transportation Calcs'!$B$64*1000)</f>
        <v>7.9512498668617781E-7</v>
      </c>
      <c r="T7240" t="s">
        <v>1198</v>
      </c>
    </row>
    <row r="7241" spans="2:20" hidden="1" x14ac:dyDescent="0.45">
      <c r="C7241" s="29" t="s">
        <v>3074</v>
      </c>
      <c r="D7241" s="29" t="s">
        <v>196</v>
      </c>
      <c r="F7241" t="s">
        <v>1368</v>
      </c>
      <c r="G7241" t="s">
        <v>1369</v>
      </c>
      <c r="H7241" t="s">
        <v>1189</v>
      </c>
      <c r="I7241" t="s">
        <v>275</v>
      </c>
      <c r="J7241" t="s">
        <v>228</v>
      </c>
      <c r="K7241" t="s">
        <v>1195</v>
      </c>
      <c r="M7241" t="s">
        <v>228</v>
      </c>
      <c r="N7241" t="s">
        <v>265</v>
      </c>
      <c r="O7241">
        <v>0.2</v>
      </c>
      <c r="P7241" t="s">
        <v>1190</v>
      </c>
      <c r="Q7241" s="27">
        <f>O7241/('Transportation Calcs'!$B$64*1000)</f>
        <v>4.9695311667886118E-9</v>
      </c>
      <c r="T7241" t="s">
        <v>1198</v>
      </c>
    </row>
    <row r="7242" spans="2:20" hidden="1" x14ac:dyDescent="0.45">
      <c r="C7242" s="29" t="s">
        <v>3074</v>
      </c>
      <c r="D7242" s="29" t="s">
        <v>196</v>
      </c>
      <c r="F7242" t="s">
        <v>1368</v>
      </c>
      <c r="G7242" t="s">
        <v>1369</v>
      </c>
      <c r="H7242" t="s">
        <v>1189</v>
      </c>
      <c r="I7242" t="s">
        <v>275</v>
      </c>
      <c r="J7242" t="s">
        <v>228</v>
      </c>
      <c r="K7242" t="s">
        <v>1195</v>
      </c>
      <c r="M7242" t="s">
        <v>228</v>
      </c>
      <c r="N7242" t="s">
        <v>265</v>
      </c>
      <c r="O7242">
        <v>0.2</v>
      </c>
      <c r="P7242" t="s">
        <v>1190</v>
      </c>
      <c r="Q7242" s="27">
        <f>O7242/('Transportation Calcs'!$B$64*1000)</f>
        <v>4.9695311667886118E-9</v>
      </c>
      <c r="T7242" t="s">
        <v>1198</v>
      </c>
    </row>
    <row r="7243" spans="2:20" hidden="1" x14ac:dyDescent="0.45">
      <c r="C7243" s="29" t="s">
        <v>3074</v>
      </c>
      <c r="D7243" s="29" t="s">
        <v>196</v>
      </c>
      <c r="F7243" t="s">
        <v>1368</v>
      </c>
      <c r="G7243" t="s">
        <v>1369</v>
      </c>
      <c r="H7243" t="s">
        <v>1189</v>
      </c>
      <c r="I7243" t="s">
        <v>275</v>
      </c>
      <c r="J7243" t="s">
        <v>228</v>
      </c>
      <c r="K7243" t="s">
        <v>1195</v>
      </c>
      <c r="M7243" t="s">
        <v>228</v>
      </c>
      <c r="N7243" t="s">
        <v>242</v>
      </c>
      <c r="O7243">
        <v>0.72</v>
      </c>
      <c r="P7243" t="s">
        <v>1190</v>
      </c>
      <c r="Q7243" s="27">
        <f>O7243/('Transportation Calcs'!$B$64*1000)</f>
        <v>1.7890312200438998E-8</v>
      </c>
      <c r="T7243" t="s">
        <v>1198</v>
      </c>
    </row>
    <row r="7244" spans="2:20" hidden="1" x14ac:dyDescent="0.45">
      <c r="C7244" s="29" t="s">
        <v>3074</v>
      </c>
      <c r="D7244" s="29" t="s">
        <v>196</v>
      </c>
      <c r="F7244" t="s">
        <v>1368</v>
      </c>
      <c r="G7244" t="s">
        <v>1369</v>
      </c>
      <c r="H7244" t="s">
        <v>1189</v>
      </c>
      <c r="I7244" t="s">
        <v>275</v>
      </c>
      <c r="J7244" t="s">
        <v>228</v>
      </c>
      <c r="K7244" t="s">
        <v>1195</v>
      </c>
      <c r="M7244" t="s">
        <v>228</v>
      </c>
      <c r="N7244" t="s">
        <v>240</v>
      </c>
      <c r="O7244">
        <v>0.18</v>
      </c>
      <c r="P7244" t="s">
        <v>1190</v>
      </c>
      <c r="Q7244" s="27">
        <f>O7244/('Transportation Calcs'!$B$64*1000)</f>
        <v>4.4725780501097496E-9</v>
      </c>
      <c r="T7244" t="s">
        <v>1198</v>
      </c>
    </row>
    <row r="7245" spans="2:20" hidden="1" x14ac:dyDescent="0.45">
      <c r="C7245" s="29" t="s">
        <v>3077</v>
      </c>
      <c r="F7245" t="s">
        <v>1370</v>
      </c>
      <c r="G7245" t="s">
        <v>1371</v>
      </c>
      <c r="H7245" t="s">
        <v>277</v>
      </c>
      <c r="I7245" t="s">
        <v>225</v>
      </c>
      <c r="J7245" t="s">
        <v>2170</v>
      </c>
      <c r="K7245" t="s">
        <v>228</v>
      </c>
      <c r="N7245" t="s">
        <v>236</v>
      </c>
      <c r="O7245">
        <v>1.0249999999999999</v>
      </c>
      <c r="P7245" t="s">
        <v>2175</v>
      </c>
      <c r="Q7245"/>
      <c r="R7245">
        <v>0.10249999999999999</v>
      </c>
      <c r="S7245">
        <v>10.25</v>
      </c>
      <c r="T7245" t="s">
        <v>2176</v>
      </c>
    </row>
    <row r="7246" spans="2:20" hidden="1" x14ac:dyDescent="0.45">
      <c r="B7246" s="29" t="s">
        <v>27</v>
      </c>
      <c r="C7246" s="29" t="s">
        <v>3077</v>
      </c>
      <c r="F7246" t="s">
        <v>1370</v>
      </c>
      <c r="G7246" t="s">
        <v>1371</v>
      </c>
      <c r="H7246" t="s">
        <v>281</v>
      </c>
      <c r="I7246" t="s">
        <v>225</v>
      </c>
      <c r="J7246" t="s">
        <v>2170</v>
      </c>
      <c r="K7246" t="s">
        <v>228</v>
      </c>
      <c r="N7246" t="s">
        <v>27</v>
      </c>
      <c r="O7246">
        <v>4.0999999999999996</v>
      </c>
      <c r="P7246" t="s">
        <v>1486</v>
      </c>
      <c r="Q7246"/>
      <c r="R7246">
        <v>0.41</v>
      </c>
      <c r="S7246">
        <v>41</v>
      </c>
      <c r="T7246" t="s">
        <v>2172</v>
      </c>
    </row>
    <row r="7247" spans="2:20" hidden="1" x14ac:dyDescent="0.45">
      <c r="B7247" s="29" t="s">
        <v>24</v>
      </c>
      <c r="C7247" s="29" t="s">
        <v>3077</v>
      </c>
      <c r="F7247" t="s">
        <v>1370</v>
      </c>
      <c r="G7247" t="s">
        <v>1371</v>
      </c>
      <c r="H7247" t="s">
        <v>286</v>
      </c>
      <c r="I7247" t="s">
        <v>225</v>
      </c>
      <c r="K7247" t="s">
        <v>228</v>
      </c>
      <c r="N7247" t="s">
        <v>261</v>
      </c>
      <c r="O7247">
        <v>0.2</v>
      </c>
      <c r="P7247" t="s">
        <v>1372</v>
      </c>
      <c r="Q7247"/>
      <c r="R7247">
        <v>0.1</v>
      </c>
      <c r="S7247">
        <v>0.5</v>
      </c>
      <c r="T7247" t="s">
        <v>1191</v>
      </c>
    </row>
    <row r="7248" spans="2:20" hidden="1" x14ac:dyDescent="0.45">
      <c r="B7248" s="29" t="s">
        <v>27</v>
      </c>
      <c r="C7248" s="29" t="s">
        <v>3077</v>
      </c>
      <c r="F7248" t="s">
        <v>1370</v>
      </c>
      <c r="G7248" t="s">
        <v>1371</v>
      </c>
      <c r="H7248" t="s">
        <v>289</v>
      </c>
      <c r="I7248" t="s">
        <v>225</v>
      </c>
      <c r="K7248" t="s">
        <v>228</v>
      </c>
      <c r="N7248" t="s">
        <v>27</v>
      </c>
      <c r="O7248">
        <v>0.28000000000000003</v>
      </c>
      <c r="P7248" t="s">
        <v>1373</v>
      </c>
      <c r="Q7248"/>
      <c r="R7248">
        <v>2.8000000000000001E-2</v>
      </c>
      <c r="S7248">
        <v>2.8</v>
      </c>
      <c r="T7248" t="s">
        <v>1254</v>
      </c>
    </row>
    <row r="7249" spans="2:20" hidden="1" x14ac:dyDescent="0.45">
      <c r="B7249" s="29" t="s">
        <v>24</v>
      </c>
      <c r="C7249" s="29" t="s">
        <v>3077</v>
      </c>
      <c r="F7249" t="s">
        <v>1370</v>
      </c>
      <c r="G7249" t="s">
        <v>1371</v>
      </c>
      <c r="H7249" t="s">
        <v>289</v>
      </c>
      <c r="I7249" t="s">
        <v>225</v>
      </c>
      <c r="K7249" t="s">
        <v>228</v>
      </c>
      <c r="N7249" t="s">
        <v>261</v>
      </c>
      <c r="O7249">
        <v>3</v>
      </c>
      <c r="P7249" t="s">
        <v>1372</v>
      </c>
      <c r="Q7249"/>
      <c r="R7249">
        <v>1</v>
      </c>
      <c r="S7249">
        <v>6.4</v>
      </c>
      <c r="T7249" t="s">
        <v>1191</v>
      </c>
    </row>
    <row r="7250" spans="2:20" hidden="1" x14ac:dyDescent="0.45">
      <c r="B7250" s="29" t="s">
        <v>27</v>
      </c>
      <c r="C7250" s="29" t="s">
        <v>3077</v>
      </c>
      <c r="F7250" t="s">
        <v>1370</v>
      </c>
      <c r="G7250" t="s">
        <v>1371</v>
      </c>
      <c r="H7250" t="s">
        <v>286</v>
      </c>
      <c r="I7250" t="s">
        <v>225</v>
      </c>
      <c r="K7250" t="s">
        <v>228</v>
      </c>
      <c r="N7250" t="s">
        <v>27</v>
      </c>
      <c r="O7250">
        <v>3.9E-2</v>
      </c>
      <c r="P7250" t="s">
        <v>1372</v>
      </c>
      <c r="Q7250"/>
      <c r="R7250">
        <v>3.8999999999999998E-3</v>
      </c>
      <c r="S7250">
        <v>0.39</v>
      </c>
      <c r="T7250" t="s">
        <v>1254</v>
      </c>
    </row>
    <row r="7251" spans="2:20" hidden="1" x14ac:dyDescent="0.45">
      <c r="C7251" s="29" t="s">
        <v>3077</v>
      </c>
      <c r="F7251" t="s">
        <v>1374</v>
      </c>
      <c r="G7251" t="s">
        <v>1375</v>
      </c>
      <c r="H7251" t="s">
        <v>277</v>
      </c>
      <c r="I7251" t="s">
        <v>225</v>
      </c>
      <c r="J7251" t="s">
        <v>2177</v>
      </c>
      <c r="K7251" t="s">
        <v>228</v>
      </c>
      <c r="N7251" t="s">
        <v>236</v>
      </c>
      <c r="O7251">
        <v>22</v>
      </c>
      <c r="P7251" t="s">
        <v>1377</v>
      </c>
      <c r="Q7251"/>
      <c r="R7251">
        <v>10</v>
      </c>
      <c r="S7251">
        <v>50</v>
      </c>
      <c r="T7251" t="s">
        <v>1386</v>
      </c>
    </row>
    <row r="7252" spans="2:20" hidden="1" x14ac:dyDescent="0.45">
      <c r="C7252" s="29" t="s">
        <v>3077</v>
      </c>
      <c r="F7252" t="s">
        <v>1374</v>
      </c>
      <c r="G7252" t="s">
        <v>1375</v>
      </c>
      <c r="H7252" t="s">
        <v>277</v>
      </c>
      <c r="I7252" t="s">
        <v>225</v>
      </c>
      <c r="J7252" t="s">
        <v>2177</v>
      </c>
      <c r="K7252" t="s">
        <v>228</v>
      </c>
      <c r="N7252" t="s">
        <v>400</v>
      </c>
      <c r="O7252">
        <v>2.8</v>
      </c>
      <c r="P7252" t="s">
        <v>1377</v>
      </c>
      <c r="Q7252"/>
      <c r="R7252">
        <v>1</v>
      </c>
      <c r="S7252">
        <v>8</v>
      </c>
      <c r="T7252" t="s">
        <v>1386</v>
      </c>
    </row>
    <row r="7253" spans="2:20" hidden="1" x14ac:dyDescent="0.45">
      <c r="B7253" s="29" t="s">
        <v>27</v>
      </c>
      <c r="C7253" s="29" t="s">
        <v>3077</v>
      </c>
      <c r="F7253" t="s">
        <v>1374</v>
      </c>
      <c r="G7253" t="s">
        <v>1375</v>
      </c>
      <c r="H7253" t="s">
        <v>281</v>
      </c>
      <c r="I7253" t="s">
        <v>225</v>
      </c>
      <c r="J7253" t="s">
        <v>1376</v>
      </c>
      <c r="K7253" t="s">
        <v>228</v>
      </c>
      <c r="N7253" t="s">
        <v>27</v>
      </c>
      <c r="O7253">
        <v>3.8</v>
      </c>
      <c r="P7253" t="s">
        <v>1377</v>
      </c>
      <c r="Q7253"/>
      <c r="R7253">
        <v>0.9</v>
      </c>
      <c r="S7253">
        <v>15</v>
      </c>
      <c r="T7253" t="s">
        <v>1378</v>
      </c>
    </row>
    <row r="7254" spans="2:20" hidden="1" x14ac:dyDescent="0.45">
      <c r="B7254" s="29" t="s">
        <v>27</v>
      </c>
      <c r="C7254" s="29" t="s">
        <v>3077</v>
      </c>
      <c r="F7254" t="s">
        <v>1374</v>
      </c>
      <c r="G7254" t="s">
        <v>1375</v>
      </c>
      <c r="H7254" t="s">
        <v>277</v>
      </c>
      <c r="I7254" t="s">
        <v>225</v>
      </c>
      <c r="J7254" t="s">
        <v>2177</v>
      </c>
      <c r="K7254" t="s">
        <v>228</v>
      </c>
      <c r="N7254" t="s">
        <v>27</v>
      </c>
      <c r="O7254">
        <v>5.0999999999999996</v>
      </c>
      <c r="P7254" t="s">
        <v>1377</v>
      </c>
      <c r="Q7254"/>
      <c r="R7254">
        <v>2.2999999999999998</v>
      </c>
      <c r="S7254">
        <v>11</v>
      </c>
      <c r="T7254" t="s">
        <v>1382</v>
      </c>
    </row>
    <row r="7255" spans="2:20" hidden="1" x14ac:dyDescent="0.45">
      <c r="B7255" s="29" t="s">
        <v>26</v>
      </c>
      <c r="C7255" s="29" t="s">
        <v>3077</v>
      </c>
      <c r="F7255" t="s">
        <v>1374</v>
      </c>
      <c r="G7255" t="s">
        <v>1375</v>
      </c>
      <c r="H7255" t="s">
        <v>284</v>
      </c>
      <c r="I7255" t="s">
        <v>225</v>
      </c>
      <c r="J7255" t="s">
        <v>1380</v>
      </c>
      <c r="K7255" t="s">
        <v>228</v>
      </c>
      <c r="N7255" t="s">
        <v>26</v>
      </c>
      <c r="O7255">
        <v>0.5</v>
      </c>
      <c r="P7255" t="s">
        <v>1377</v>
      </c>
      <c r="Q7255"/>
      <c r="R7255">
        <v>0.1</v>
      </c>
      <c r="S7255">
        <v>3</v>
      </c>
      <c r="T7255" t="s">
        <v>1378</v>
      </c>
    </row>
    <row r="7256" spans="2:20" hidden="1" x14ac:dyDescent="0.45">
      <c r="C7256" s="29" t="s">
        <v>3077</v>
      </c>
      <c r="F7256" t="s">
        <v>1374</v>
      </c>
      <c r="G7256" t="s">
        <v>1375</v>
      </c>
      <c r="H7256" t="s">
        <v>284</v>
      </c>
      <c r="I7256" t="s">
        <v>225</v>
      </c>
      <c r="J7256" t="s">
        <v>1380</v>
      </c>
      <c r="K7256" t="s">
        <v>228</v>
      </c>
      <c r="N7256" t="s">
        <v>236</v>
      </c>
      <c r="O7256">
        <v>8</v>
      </c>
      <c r="P7256" t="s">
        <v>1377</v>
      </c>
      <c r="Q7256"/>
      <c r="R7256">
        <v>2</v>
      </c>
      <c r="S7256">
        <v>40</v>
      </c>
      <c r="T7256" t="s">
        <v>1378</v>
      </c>
    </row>
    <row r="7257" spans="2:20" hidden="1" x14ac:dyDescent="0.45">
      <c r="B7257" s="29" t="s">
        <v>43</v>
      </c>
      <c r="C7257" s="29" t="s">
        <v>3077</v>
      </c>
      <c r="F7257" t="s">
        <v>1374</v>
      </c>
      <c r="G7257" t="s">
        <v>1375</v>
      </c>
      <c r="H7257" t="s">
        <v>284</v>
      </c>
      <c r="I7257" t="s">
        <v>225</v>
      </c>
      <c r="J7257" t="s">
        <v>1380</v>
      </c>
      <c r="K7257" t="s">
        <v>228</v>
      </c>
      <c r="N7257" t="s">
        <v>28</v>
      </c>
      <c r="O7257">
        <v>8</v>
      </c>
      <c r="P7257" t="s">
        <v>1377</v>
      </c>
      <c r="Q7257"/>
      <c r="R7257">
        <v>2</v>
      </c>
      <c r="S7257">
        <v>40</v>
      </c>
      <c r="T7257" t="s">
        <v>1378</v>
      </c>
    </row>
    <row r="7258" spans="2:20" hidden="1" x14ac:dyDescent="0.45">
      <c r="C7258" s="29" t="s">
        <v>3077</v>
      </c>
      <c r="F7258" t="s">
        <v>1374</v>
      </c>
      <c r="G7258" t="s">
        <v>1375</v>
      </c>
      <c r="H7258" t="s">
        <v>296</v>
      </c>
      <c r="I7258" t="s">
        <v>225</v>
      </c>
      <c r="J7258" t="s">
        <v>2177</v>
      </c>
      <c r="K7258" t="s">
        <v>228</v>
      </c>
      <c r="L7258" t="s">
        <v>2530</v>
      </c>
      <c r="N7258" t="s">
        <v>236</v>
      </c>
      <c r="O7258">
        <v>0.47</v>
      </c>
      <c r="Q7258"/>
      <c r="R7258">
        <v>0.35</v>
      </c>
      <c r="S7258">
        <v>0.55000000000000004</v>
      </c>
      <c r="T7258" t="s">
        <v>1378</v>
      </c>
    </row>
    <row r="7259" spans="2:20" hidden="1" x14ac:dyDescent="0.45">
      <c r="C7259" s="29" t="s">
        <v>3077</v>
      </c>
      <c r="F7259" t="s">
        <v>1374</v>
      </c>
      <c r="G7259" t="s">
        <v>1375</v>
      </c>
      <c r="H7259" t="s">
        <v>293</v>
      </c>
      <c r="I7259" t="s">
        <v>225</v>
      </c>
      <c r="J7259" t="s">
        <v>1379</v>
      </c>
      <c r="K7259" t="s">
        <v>228</v>
      </c>
      <c r="L7259" t="s">
        <v>2531</v>
      </c>
      <c r="N7259" t="s">
        <v>236</v>
      </c>
      <c r="O7259">
        <v>0.17</v>
      </c>
      <c r="Q7259"/>
      <c r="R7259">
        <v>0.1</v>
      </c>
      <c r="S7259">
        <v>0.25</v>
      </c>
      <c r="T7259" t="s">
        <v>1378</v>
      </c>
    </row>
    <row r="7260" spans="2:20" hidden="1" x14ac:dyDescent="0.45">
      <c r="B7260" s="29" t="s">
        <v>29</v>
      </c>
      <c r="C7260" s="29" t="s">
        <v>3077</v>
      </c>
      <c r="F7260" t="s">
        <v>1374</v>
      </c>
      <c r="G7260" t="s">
        <v>1375</v>
      </c>
      <c r="H7260" t="s">
        <v>286</v>
      </c>
      <c r="I7260" t="s">
        <v>225</v>
      </c>
      <c r="J7260" t="s">
        <v>1381</v>
      </c>
      <c r="K7260" t="s">
        <v>228</v>
      </c>
      <c r="N7260" t="s">
        <v>29</v>
      </c>
      <c r="O7260">
        <v>0.1</v>
      </c>
      <c r="P7260" t="s">
        <v>1377</v>
      </c>
      <c r="Q7260"/>
      <c r="R7260">
        <v>0.01</v>
      </c>
      <c r="S7260">
        <v>1</v>
      </c>
      <c r="T7260" t="s">
        <v>1386</v>
      </c>
    </row>
    <row r="7261" spans="2:20" hidden="1" x14ac:dyDescent="0.45">
      <c r="B7261" s="29" t="s">
        <v>24</v>
      </c>
      <c r="C7261" s="29" t="s">
        <v>3077</v>
      </c>
      <c r="F7261" t="s">
        <v>1393</v>
      </c>
      <c r="G7261" t="s">
        <v>1394</v>
      </c>
      <c r="H7261" t="s">
        <v>274</v>
      </c>
      <c r="I7261" t="s">
        <v>225</v>
      </c>
      <c r="J7261" t="s">
        <v>2532</v>
      </c>
      <c r="K7261" t="s">
        <v>228</v>
      </c>
      <c r="N7261" t="s">
        <v>261</v>
      </c>
      <c r="O7261">
        <v>0.2</v>
      </c>
      <c r="P7261" t="s">
        <v>2533</v>
      </c>
      <c r="Q7261"/>
      <c r="R7261">
        <v>0.1</v>
      </c>
      <c r="S7261">
        <v>0.4</v>
      </c>
      <c r="T7261" t="s">
        <v>2534</v>
      </c>
    </row>
    <row r="7262" spans="2:20" hidden="1" x14ac:dyDescent="0.45">
      <c r="C7262" s="29" t="s">
        <v>3077</v>
      </c>
      <c r="F7262" t="s">
        <v>1393</v>
      </c>
      <c r="G7262" t="s">
        <v>1394</v>
      </c>
      <c r="H7262" t="s">
        <v>281</v>
      </c>
      <c r="I7262" t="s">
        <v>225</v>
      </c>
      <c r="J7262" t="s">
        <v>1395</v>
      </c>
      <c r="K7262" t="s">
        <v>228</v>
      </c>
      <c r="N7262" t="s">
        <v>267</v>
      </c>
      <c r="O7262">
        <v>4.4999999999999998E-2</v>
      </c>
      <c r="P7262" t="s">
        <v>1396</v>
      </c>
      <c r="Q7262"/>
      <c r="R7262">
        <v>0.02</v>
      </c>
      <c r="S7262">
        <v>0.2</v>
      </c>
      <c r="T7262" t="s">
        <v>1397</v>
      </c>
    </row>
    <row r="7263" spans="2:20" hidden="1" x14ac:dyDescent="0.45">
      <c r="C7263" s="29" t="s">
        <v>3077</v>
      </c>
      <c r="F7263" t="s">
        <v>1393</v>
      </c>
      <c r="G7263" t="s">
        <v>1394</v>
      </c>
      <c r="H7263" t="s">
        <v>281</v>
      </c>
      <c r="I7263" t="s">
        <v>225</v>
      </c>
      <c r="J7263" t="s">
        <v>1395</v>
      </c>
      <c r="K7263" t="s">
        <v>228</v>
      </c>
      <c r="N7263" t="s">
        <v>233</v>
      </c>
      <c r="O7263">
        <v>2.2000000000000002</v>
      </c>
      <c r="P7263" t="s">
        <v>1396</v>
      </c>
      <c r="Q7263"/>
      <c r="R7263">
        <v>1</v>
      </c>
      <c r="S7263">
        <v>6</v>
      </c>
      <c r="T7263" t="s">
        <v>1397</v>
      </c>
    </row>
    <row r="7264" spans="2:20" hidden="1" x14ac:dyDescent="0.45">
      <c r="B7264" s="29" t="s">
        <v>25</v>
      </c>
      <c r="C7264" s="29" t="s">
        <v>3077</v>
      </c>
      <c r="F7264" t="s">
        <v>1393</v>
      </c>
      <c r="G7264" t="s">
        <v>1394</v>
      </c>
      <c r="H7264" t="s">
        <v>284</v>
      </c>
      <c r="I7264" t="s">
        <v>1403</v>
      </c>
      <c r="J7264" t="s">
        <v>2184</v>
      </c>
      <c r="K7264" t="s">
        <v>228</v>
      </c>
      <c r="L7264" t="s">
        <v>2187</v>
      </c>
      <c r="N7264" t="s">
        <v>25</v>
      </c>
      <c r="O7264">
        <v>0.995</v>
      </c>
      <c r="Q7264"/>
      <c r="R7264">
        <v>0.99</v>
      </c>
      <c r="S7264">
        <v>1</v>
      </c>
      <c r="T7264" t="s">
        <v>2186</v>
      </c>
    </row>
    <row r="7265" spans="2:20" hidden="1" x14ac:dyDescent="0.45">
      <c r="B7265" s="29" t="s">
        <v>24</v>
      </c>
      <c r="C7265" s="29" t="s">
        <v>3077</v>
      </c>
      <c r="F7265" t="s">
        <v>1393</v>
      </c>
      <c r="G7265" t="s">
        <v>1394</v>
      </c>
      <c r="H7265" t="s">
        <v>281</v>
      </c>
      <c r="I7265" t="s">
        <v>225</v>
      </c>
      <c r="J7265" t="s">
        <v>1395</v>
      </c>
      <c r="K7265" t="s">
        <v>228</v>
      </c>
      <c r="N7265" t="s">
        <v>261</v>
      </c>
      <c r="O7265">
        <v>4.5999999999999999E-2</v>
      </c>
      <c r="P7265" t="s">
        <v>1399</v>
      </c>
      <c r="Q7265"/>
      <c r="R7265">
        <v>0.02</v>
      </c>
      <c r="S7265">
        <v>0.2</v>
      </c>
      <c r="T7265" t="s">
        <v>1397</v>
      </c>
    </row>
    <row r="7266" spans="2:20" ht="28.5" hidden="1" x14ac:dyDescent="0.45">
      <c r="C7266" s="29" t="s">
        <v>3077</v>
      </c>
      <c r="F7266" t="s">
        <v>1393</v>
      </c>
      <c r="G7266" t="s">
        <v>1394</v>
      </c>
      <c r="H7266" t="s">
        <v>286</v>
      </c>
      <c r="I7266" t="s">
        <v>225</v>
      </c>
      <c r="J7266" s="20" t="s">
        <v>1398</v>
      </c>
      <c r="K7266" t="s">
        <v>228</v>
      </c>
      <c r="N7266" t="s">
        <v>267</v>
      </c>
      <c r="O7266">
        <v>0.12</v>
      </c>
      <c r="P7266" t="s">
        <v>1396</v>
      </c>
      <c r="Q7266"/>
      <c r="R7266">
        <v>3.9E-2</v>
      </c>
      <c r="S7266">
        <v>0.35</v>
      </c>
      <c r="T7266" t="s">
        <v>1397</v>
      </c>
    </row>
    <row r="7267" spans="2:20" ht="28.5" hidden="1" x14ac:dyDescent="0.45">
      <c r="B7267" s="29" t="s">
        <v>43</v>
      </c>
      <c r="C7267" s="29" t="s">
        <v>3077</v>
      </c>
      <c r="F7267" t="s">
        <v>1393</v>
      </c>
      <c r="G7267" t="s">
        <v>1394</v>
      </c>
      <c r="H7267" t="s">
        <v>286</v>
      </c>
      <c r="I7267" t="s">
        <v>225</v>
      </c>
      <c r="J7267" s="20" t="s">
        <v>1398</v>
      </c>
      <c r="K7267" t="s">
        <v>228</v>
      </c>
      <c r="N7267" t="s">
        <v>28</v>
      </c>
      <c r="O7267">
        <v>0.24</v>
      </c>
      <c r="P7267" t="s">
        <v>1399</v>
      </c>
      <c r="Q7267"/>
      <c r="R7267">
        <v>0.08</v>
      </c>
      <c r="S7267">
        <v>0.5</v>
      </c>
      <c r="T7267" t="s">
        <v>2535</v>
      </c>
    </row>
    <row r="7268" spans="2:20" ht="28.5" hidden="1" x14ac:dyDescent="0.45">
      <c r="C7268" s="29" t="s">
        <v>3077</v>
      </c>
      <c r="F7268" t="s">
        <v>1393</v>
      </c>
      <c r="G7268" t="s">
        <v>1394</v>
      </c>
      <c r="H7268" t="s">
        <v>286</v>
      </c>
      <c r="I7268" t="s">
        <v>225</v>
      </c>
      <c r="J7268" s="20" t="s">
        <v>1398</v>
      </c>
      <c r="K7268" t="s">
        <v>228</v>
      </c>
      <c r="N7268" t="s">
        <v>253</v>
      </c>
      <c r="O7268">
        <v>6.3E-2</v>
      </c>
      <c r="P7268" t="s">
        <v>1396</v>
      </c>
      <c r="Q7268"/>
      <c r="R7268">
        <v>2.1000000000000001E-2</v>
      </c>
      <c r="S7268">
        <v>0.19</v>
      </c>
      <c r="T7268" t="s">
        <v>1397</v>
      </c>
    </row>
    <row r="7269" spans="2:20" ht="28.5" hidden="1" x14ac:dyDescent="0.45">
      <c r="B7269" s="29" t="s">
        <v>24</v>
      </c>
      <c r="C7269" s="29" t="s">
        <v>3077</v>
      </c>
      <c r="F7269" t="s">
        <v>1401</v>
      </c>
      <c r="G7269" t="s">
        <v>1402</v>
      </c>
      <c r="H7269" t="s">
        <v>286</v>
      </c>
      <c r="I7269" t="s">
        <v>225</v>
      </c>
      <c r="J7269" s="20" t="s">
        <v>2536</v>
      </c>
      <c r="K7269" t="s">
        <v>228</v>
      </c>
      <c r="N7269" t="s">
        <v>261</v>
      </c>
      <c r="O7269">
        <v>9</v>
      </c>
      <c r="P7269" t="s">
        <v>1411</v>
      </c>
      <c r="Q7269"/>
      <c r="R7269">
        <v>5</v>
      </c>
      <c r="S7269">
        <v>12</v>
      </c>
      <c r="T7269" t="s">
        <v>1397</v>
      </c>
    </row>
    <row r="7270" spans="2:20" hidden="1" x14ac:dyDescent="0.45">
      <c r="C7270" s="29" t="s">
        <v>3077</v>
      </c>
      <c r="F7270" t="s">
        <v>1414</v>
      </c>
      <c r="G7270" t="s">
        <v>1415</v>
      </c>
      <c r="H7270" t="s">
        <v>281</v>
      </c>
      <c r="I7270" t="s">
        <v>225</v>
      </c>
      <c r="K7270" t="s">
        <v>228</v>
      </c>
      <c r="N7270" t="s">
        <v>233</v>
      </c>
      <c r="O7270">
        <v>0.35199999999999998</v>
      </c>
      <c r="P7270" t="s">
        <v>234</v>
      </c>
      <c r="Q7270"/>
      <c r="R7270">
        <v>0.3</v>
      </c>
      <c r="S7270">
        <v>0.4</v>
      </c>
      <c r="T7270" t="s">
        <v>1418</v>
      </c>
    </row>
    <row r="7271" spans="2:20" hidden="1" x14ac:dyDescent="0.45">
      <c r="C7271" s="29" t="s">
        <v>3077</v>
      </c>
      <c r="F7271" t="s">
        <v>1414</v>
      </c>
      <c r="G7271" t="s">
        <v>1415</v>
      </c>
      <c r="H7271" t="s">
        <v>281</v>
      </c>
      <c r="I7271" t="s">
        <v>225</v>
      </c>
      <c r="K7271" t="s">
        <v>228</v>
      </c>
      <c r="N7271" t="s">
        <v>249</v>
      </c>
      <c r="O7271">
        <v>1.1399999999999999</v>
      </c>
      <c r="P7271" t="s">
        <v>1417</v>
      </c>
      <c r="Q7271"/>
      <c r="R7271">
        <v>0.22800000000000001</v>
      </c>
      <c r="S7271">
        <v>5.7</v>
      </c>
      <c r="T7271" t="s">
        <v>1397</v>
      </c>
    </row>
    <row r="7272" spans="2:20" hidden="1" x14ac:dyDescent="0.45">
      <c r="B7272" s="29" t="s">
        <v>24</v>
      </c>
      <c r="C7272" s="29" t="s">
        <v>3077</v>
      </c>
      <c r="F7272" t="s">
        <v>1414</v>
      </c>
      <c r="G7272" t="s">
        <v>1415</v>
      </c>
      <c r="H7272" t="s">
        <v>281</v>
      </c>
      <c r="I7272" t="s">
        <v>225</v>
      </c>
      <c r="K7272" t="s">
        <v>228</v>
      </c>
      <c r="N7272" t="s">
        <v>261</v>
      </c>
      <c r="O7272">
        <v>5.0000000000000001E-3</v>
      </c>
      <c r="P7272" t="s">
        <v>2537</v>
      </c>
      <c r="Q7272"/>
      <c r="R7272">
        <v>3.0000000000000001E-3</v>
      </c>
      <c r="S7272">
        <v>0.01</v>
      </c>
      <c r="T7272" t="s">
        <v>2538</v>
      </c>
    </row>
    <row r="7273" spans="2:20" hidden="1" x14ac:dyDescent="0.45">
      <c r="C7273" s="29" t="s">
        <v>3077</v>
      </c>
      <c r="F7273" t="s">
        <v>1414</v>
      </c>
      <c r="G7273" t="s">
        <v>1415</v>
      </c>
      <c r="H7273" t="s">
        <v>289</v>
      </c>
      <c r="I7273" t="s">
        <v>225</v>
      </c>
      <c r="J7273" t="s">
        <v>2196</v>
      </c>
      <c r="K7273" t="s">
        <v>228</v>
      </c>
      <c r="M7273" t="s">
        <v>102</v>
      </c>
      <c r="N7273" t="s">
        <v>246</v>
      </c>
      <c r="O7273">
        <v>0.01</v>
      </c>
      <c r="P7273" t="s">
        <v>2539</v>
      </c>
      <c r="Q7273"/>
      <c r="R7273">
        <v>2E-3</v>
      </c>
      <c r="S7273">
        <v>0.05</v>
      </c>
      <c r="T7273" t="s">
        <v>2198</v>
      </c>
    </row>
    <row r="7274" spans="2:20" hidden="1" x14ac:dyDescent="0.45">
      <c r="B7274" s="29" t="s">
        <v>25</v>
      </c>
      <c r="F7274" t="s">
        <v>1424</v>
      </c>
      <c r="G7274" t="s">
        <v>1425</v>
      </c>
      <c r="H7274" t="s">
        <v>284</v>
      </c>
      <c r="I7274" t="s">
        <v>225</v>
      </c>
      <c r="J7274" t="s">
        <v>2200</v>
      </c>
      <c r="K7274" t="s">
        <v>228</v>
      </c>
      <c r="N7274" t="s">
        <v>25</v>
      </c>
      <c r="O7274">
        <v>2500</v>
      </c>
      <c r="P7274" t="s">
        <v>1430</v>
      </c>
      <c r="Q7274"/>
      <c r="R7274">
        <v>800</v>
      </c>
      <c r="S7274">
        <v>7500</v>
      </c>
      <c r="T7274" t="s">
        <v>1191</v>
      </c>
    </row>
    <row r="7275" spans="2:20" hidden="1" x14ac:dyDescent="0.45">
      <c r="F7275" t="s">
        <v>1424</v>
      </c>
      <c r="G7275" t="s">
        <v>1425</v>
      </c>
      <c r="H7275" t="s">
        <v>274</v>
      </c>
      <c r="I7275" t="s">
        <v>225</v>
      </c>
      <c r="J7275" t="s">
        <v>1426</v>
      </c>
      <c r="K7275" t="s">
        <v>228</v>
      </c>
      <c r="N7275" t="s">
        <v>236</v>
      </c>
      <c r="O7275">
        <v>17</v>
      </c>
      <c r="P7275" t="s">
        <v>1427</v>
      </c>
      <c r="Q7275"/>
      <c r="R7275">
        <v>4</v>
      </c>
      <c r="S7275">
        <v>100</v>
      </c>
      <c r="T7275" t="s">
        <v>1428</v>
      </c>
    </row>
    <row r="7276" spans="2:20" hidden="1" x14ac:dyDescent="0.45">
      <c r="B7276" s="29" t="s">
        <v>24</v>
      </c>
      <c r="F7276" t="s">
        <v>1424</v>
      </c>
      <c r="G7276" t="s">
        <v>1425</v>
      </c>
      <c r="H7276" t="s">
        <v>284</v>
      </c>
      <c r="I7276" t="s">
        <v>225</v>
      </c>
      <c r="J7276" t="s">
        <v>2200</v>
      </c>
      <c r="K7276" t="s">
        <v>228</v>
      </c>
      <c r="N7276" t="s">
        <v>261</v>
      </c>
      <c r="O7276">
        <v>230</v>
      </c>
      <c r="P7276" t="s">
        <v>1430</v>
      </c>
      <c r="Q7276"/>
      <c r="R7276">
        <v>80</v>
      </c>
      <c r="S7276">
        <v>680</v>
      </c>
      <c r="T7276" t="s">
        <v>1191</v>
      </c>
    </row>
    <row r="7277" spans="2:20" hidden="1" x14ac:dyDescent="0.45">
      <c r="B7277" s="29" t="s">
        <v>27</v>
      </c>
      <c r="F7277" t="s">
        <v>1424</v>
      </c>
      <c r="G7277" t="s">
        <v>1425</v>
      </c>
      <c r="H7277" t="s">
        <v>1251</v>
      </c>
      <c r="I7277" t="s">
        <v>225</v>
      </c>
      <c r="J7277" t="s">
        <v>1429</v>
      </c>
      <c r="K7277" t="s">
        <v>228</v>
      </c>
      <c r="N7277" t="s">
        <v>27</v>
      </c>
      <c r="O7277">
        <v>11</v>
      </c>
      <c r="P7277" t="s">
        <v>1427</v>
      </c>
      <c r="Q7277"/>
      <c r="R7277">
        <v>2</v>
      </c>
      <c r="S7277">
        <v>80</v>
      </c>
      <c r="T7277" t="s">
        <v>1428</v>
      </c>
    </row>
    <row r="7278" spans="2:20" hidden="1" x14ac:dyDescent="0.45">
      <c r="F7278" t="s">
        <v>1424</v>
      </c>
      <c r="G7278" t="s">
        <v>1425</v>
      </c>
      <c r="H7278" t="s">
        <v>274</v>
      </c>
      <c r="I7278" t="s">
        <v>225</v>
      </c>
      <c r="J7278" t="s">
        <v>1426</v>
      </c>
      <c r="K7278" t="s">
        <v>228</v>
      </c>
      <c r="N7278" t="s">
        <v>400</v>
      </c>
      <c r="O7278">
        <v>23</v>
      </c>
      <c r="P7278" t="s">
        <v>1430</v>
      </c>
      <c r="Q7278"/>
      <c r="R7278">
        <v>10</v>
      </c>
      <c r="S7278">
        <v>70</v>
      </c>
      <c r="T7278" t="s">
        <v>1191</v>
      </c>
    </row>
    <row r="7279" spans="2:20" hidden="1" x14ac:dyDescent="0.45">
      <c r="F7279" t="s">
        <v>1424</v>
      </c>
      <c r="G7279" t="s">
        <v>1425</v>
      </c>
      <c r="H7279" t="s">
        <v>1251</v>
      </c>
      <c r="I7279" t="s">
        <v>225</v>
      </c>
      <c r="J7279" t="s">
        <v>1429</v>
      </c>
      <c r="K7279" t="s">
        <v>228</v>
      </c>
      <c r="N7279" t="s">
        <v>236</v>
      </c>
      <c r="O7279">
        <v>17</v>
      </c>
      <c r="P7279" t="s">
        <v>1427</v>
      </c>
      <c r="Q7279"/>
      <c r="R7279">
        <v>4</v>
      </c>
      <c r="S7279">
        <v>100</v>
      </c>
      <c r="T7279" t="s">
        <v>1428</v>
      </c>
    </row>
    <row r="7280" spans="2:20" hidden="1" x14ac:dyDescent="0.45">
      <c r="B7280" s="29" t="s">
        <v>24</v>
      </c>
      <c r="F7280" t="s">
        <v>1424</v>
      </c>
      <c r="G7280" t="s">
        <v>1425</v>
      </c>
      <c r="H7280" t="s">
        <v>281</v>
      </c>
      <c r="I7280" t="s">
        <v>225</v>
      </c>
      <c r="J7280" t="s">
        <v>1433</v>
      </c>
      <c r="K7280" t="s">
        <v>228</v>
      </c>
      <c r="N7280" t="s">
        <v>261</v>
      </c>
      <c r="O7280">
        <v>350</v>
      </c>
      <c r="P7280" t="s">
        <v>1430</v>
      </c>
      <c r="Q7280"/>
      <c r="R7280">
        <v>120</v>
      </c>
      <c r="S7280">
        <v>1000</v>
      </c>
      <c r="T7280" t="s">
        <v>1191</v>
      </c>
    </row>
    <row r="7281" spans="2:20" hidden="1" x14ac:dyDescent="0.45">
      <c r="B7281" s="29" t="s">
        <v>25</v>
      </c>
      <c r="F7281" t="s">
        <v>1424</v>
      </c>
      <c r="G7281" t="s">
        <v>1425</v>
      </c>
      <c r="H7281" t="s">
        <v>281</v>
      </c>
      <c r="I7281" t="s">
        <v>225</v>
      </c>
      <c r="J7281" t="s">
        <v>1433</v>
      </c>
      <c r="K7281" t="s">
        <v>228</v>
      </c>
      <c r="N7281" t="s">
        <v>25</v>
      </c>
      <c r="O7281">
        <v>3900</v>
      </c>
      <c r="P7281" t="s">
        <v>1430</v>
      </c>
      <c r="Q7281"/>
      <c r="R7281">
        <v>1300</v>
      </c>
      <c r="S7281">
        <v>12000</v>
      </c>
      <c r="T7281" t="s">
        <v>1191</v>
      </c>
    </row>
    <row r="7282" spans="2:20" hidden="1" x14ac:dyDescent="0.45">
      <c r="B7282" s="29" t="s">
        <v>29</v>
      </c>
      <c r="F7282" t="s">
        <v>1424</v>
      </c>
      <c r="G7282" t="s">
        <v>1425</v>
      </c>
      <c r="H7282" t="s">
        <v>281</v>
      </c>
      <c r="I7282" t="s">
        <v>225</v>
      </c>
      <c r="J7282" t="s">
        <v>1433</v>
      </c>
      <c r="K7282" t="s">
        <v>228</v>
      </c>
      <c r="N7282" t="s">
        <v>29</v>
      </c>
      <c r="O7282">
        <v>27</v>
      </c>
      <c r="P7282" t="s">
        <v>1430</v>
      </c>
      <c r="Q7282"/>
      <c r="R7282">
        <v>10</v>
      </c>
      <c r="S7282">
        <v>80</v>
      </c>
      <c r="T7282" t="s">
        <v>1191</v>
      </c>
    </row>
    <row r="7283" spans="2:20" hidden="1" x14ac:dyDescent="0.45">
      <c r="B7283" s="29" t="s">
        <v>29</v>
      </c>
      <c r="F7283" t="s">
        <v>1424</v>
      </c>
      <c r="G7283" t="s">
        <v>1425</v>
      </c>
      <c r="H7283" t="s">
        <v>277</v>
      </c>
      <c r="I7283" t="s">
        <v>225</v>
      </c>
      <c r="J7283" t="s">
        <v>1432</v>
      </c>
      <c r="K7283" t="s">
        <v>228</v>
      </c>
      <c r="N7283" t="s">
        <v>29</v>
      </c>
      <c r="O7283">
        <v>38</v>
      </c>
      <c r="P7283" t="s">
        <v>1430</v>
      </c>
      <c r="Q7283"/>
      <c r="R7283">
        <v>10</v>
      </c>
      <c r="S7283">
        <v>110</v>
      </c>
      <c r="T7283" t="s">
        <v>1191</v>
      </c>
    </row>
    <row r="7284" spans="2:20" hidden="1" x14ac:dyDescent="0.45">
      <c r="B7284" s="29" t="s">
        <v>43</v>
      </c>
      <c r="F7284" t="s">
        <v>1424</v>
      </c>
      <c r="G7284" t="s">
        <v>1425</v>
      </c>
      <c r="H7284" t="s">
        <v>277</v>
      </c>
      <c r="I7284" t="s">
        <v>225</v>
      </c>
      <c r="J7284" t="s">
        <v>1432</v>
      </c>
      <c r="K7284" t="s">
        <v>228</v>
      </c>
      <c r="N7284" t="s">
        <v>28</v>
      </c>
      <c r="O7284">
        <v>9</v>
      </c>
      <c r="P7284" t="s">
        <v>1427</v>
      </c>
      <c r="Q7284"/>
      <c r="R7284">
        <v>2</v>
      </c>
      <c r="S7284">
        <v>80</v>
      </c>
      <c r="T7284" t="s">
        <v>1428</v>
      </c>
    </row>
    <row r="7285" spans="2:20" hidden="1" x14ac:dyDescent="0.45">
      <c r="B7285" s="29" t="s">
        <v>27</v>
      </c>
      <c r="C7285" s="29" t="s">
        <v>3076</v>
      </c>
      <c r="F7285" t="s">
        <v>1441</v>
      </c>
      <c r="G7285" t="s">
        <v>1442</v>
      </c>
      <c r="H7285" t="s">
        <v>289</v>
      </c>
      <c r="I7285" t="s">
        <v>225</v>
      </c>
      <c r="J7285" t="s">
        <v>1443</v>
      </c>
      <c r="K7285" t="s">
        <v>228</v>
      </c>
      <c r="N7285" t="s">
        <v>27</v>
      </c>
      <c r="O7285">
        <v>200</v>
      </c>
      <c r="P7285" t="s">
        <v>1444</v>
      </c>
      <c r="Q7285"/>
      <c r="R7285">
        <v>60</v>
      </c>
      <c r="S7285">
        <v>400</v>
      </c>
      <c r="T7285" t="s">
        <v>1445</v>
      </c>
    </row>
    <row r="7286" spans="2:20" hidden="1" x14ac:dyDescent="0.45">
      <c r="C7286" s="29" t="s">
        <v>3076</v>
      </c>
      <c r="F7286" t="s">
        <v>1441</v>
      </c>
      <c r="G7286" t="s">
        <v>1442</v>
      </c>
      <c r="H7286" t="s">
        <v>289</v>
      </c>
      <c r="I7286" t="s">
        <v>225</v>
      </c>
      <c r="J7286" t="s">
        <v>1443</v>
      </c>
      <c r="K7286" t="s">
        <v>228</v>
      </c>
      <c r="N7286" t="s">
        <v>236</v>
      </c>
      <c r="O7286">
        <v>400</v>
      </c>
      <c r="P7286" t="s">
        <v>1444</v>
      </c>
      <c r="Q7286"/>
      <c r="R7286">
        <v>100</v>
      </c>
      <c r="S7286">
        <v>1000</v>
      </c>
      <c r="T7286" t="s">
        <v>357</v>
      </c>
    </row>
    <row r="7287" spans="2:20" hidden="1" x14ac:dyDescent="0.45">
      <c r="B7287" s="29" t="s">
        <v>43</v>
      </c>
      <c r="C7287" s="29" t="s">
        <v>3076</v>
      </c>
      <c r="F7287" t="s">
        <v>1441</v>
      </c>
      <c r="G7287" t="s">
        <v>1442</v>
      </c>
      <c r="H7287" t="s">
        <v>289</v>
      </c>
      <c r="I7287" t="s">
        <v>225</v>
      </c>
      <c r="J7287" t="s">
        <v>1443</v>
      </c>
      <c r="K7287" t="s">
        <v>228</v>
      </c>
      <c r="N7287" t="s">
        <v>28</v>
      </c>
      <c r="O7287">
        <v>30</v>
      </c>
      <c r="P7287" t="s">
        <v>1444</v>
      </c>
      <c r="Q7287"/>
      <c r="R7287">
        <v>10</v>
      </c>
      <c r="S7287">
        <v>80</v>
      </c>
      <c r="T7287" t="s">
        <v>1445</v>
      </c>
    </row>
    <row r="7288" spans="2:20" hidden="1" x14ac:dyDescent="0.45">
      <c r="C7288" s="29" t="s">
        <v>3076</v>
      </c>
      <c r="F7288" t="s">
        <v>1441</v>
      </c>
      <c r="G7288" t="s">
        <v>1442</v>
      </c>
      <c r="H7288" t="s">
        <v>286</v>
      </c>
      <c r="I7288" t="s">
        <v>225</v>
      </c>
      <c r="J7288" t="s">
        <v>1443</v>
      </c>
      <c r="K7288" t="s">
        <v>228</v>
      </c>
      <c r="N7288" t="s">
        <v>236</v>
      </c>
      <c r="O7288">
        <v>9000</v>
      </c>
      <c r="P7288" t="s">
        <v>1444</v>
      </c>
      <c r="Q7288"/>
      <c r="R7288">
        <v>3000</v>
      </c>
      <c r="S7288">
        <v>22000</v>
      </c>
      <c r="T7288" t="s">
        <v>357</v>
      </c>
    </row>
    <row r="7289" spans="2:20" hidden="1" x14ac:dyDescent="0.45">
      <c r="B7289" s="29" t="s">
        <v>27</v>
      </c>
      <c r="C7289" s="29" t="s">
        <v>3076</v>
      </c>
      <c r="F7289" t="s">
        <v>1441</v>
      </c>
      <c r="G7289" t="s">
        <v>1442</v>
      </c>
      <c r="H7289" t="s">
        <v>286</v>
      </c>
      <c r="I7289" t="s">
        <v>225</v>
      </c>
      <c r="J7289" t="s">
        <v>1443</v>
      </c>
      <c r="K7289" t="s">
        <v>228</v>
      </c>
      <c r="N7289" t="s">
        <v>27</v>
      </c>
      <c r="O7289">
        <v>3500</v>
      </c>
      <c r="P7289" t="s">
        <v>1444</v>
      </c>
      <c r="Q7289"/>
      <c r="R7289">
        <v>1000</v>
      </c>
      <c r="S7289">
        <v>9000</v>
      </c>
      <c r="T7289" t="s">
        <v>1445</v>
      </c>
    </row>
    <row r="7290" spans="2:20" hidden="1" x14ac:dyDescent="0.45">
      <c r="B7290" s="29" t="s">
        <v>43</v>
      </c>
      <c r="C7290" s="29" t="s">
        <v>3076</v>
      </c>
      <c r="F7290" t="s">
        <v>1441</v>
      </c>
      <c r="G7290" t="s">
        <v>1442</v>
      </c>
      <c r="H7290" t="s">
        <v>286</v>
      </c>
      <c r="I7290" t="s">
        <v>225</v>
      </c>
      <c r="J7290" t="s">
        <v>1443</v>
      </c>
      <c r="K7290" t="s">
        <v>228</v>
      </c>
      <c r="N7290" t="s">
        <v>28</v>
      </c>
      <c r="O7290">
        <v>700</v>
      </c>
      <c r="P7290" t="s">
        <v>1444</v>
      </c>
      <c r="Q7290"/>
      <c r="R7290">
        <v>300</v>
      </c>
      <c r="S7290">
        <v>2000</v>
      </c>
      <c r="T7290" t="s">
        <v>1445</v>
      </c>
    </row>
    <row r="7291" spans="2:20" hidden="1" x14ac:dyDescent="0.45">
      <c r="B7291" s="29" t="s">
        <v>27</v>
      </c>
      <c r="F7291" t="s">
        <v>1447</v>
      </c>
      <c r="G7291" t="s">
        <v>1448</v>
      </c>
      <c r="H7291" t="s">
        <v>274</v>
      </c>
      <c r="I7291" t="s">
        <v>225</v>
      </c>
      <c r="J7291" t="s">
        <v>1451</v>
      </c>
      <c r="K7291" t="s">
        <v>228</v>
      </c>
      <c r="N7291" t="s">
        <v>27</v>
      </c>
      <c r="O7291">
        <v>9</v>
      </c>
      <c r="P7291" t="s">
        <v>1450</v>
      </c>
      <c r="Q7291"/>
      <c r="R7291">
        <v>5</v>
      </c>
      <c r="S7291">
        <v>27</v>
      </c>
      <c r="T7291" t="s">
        <v>1445</v>
      </c>
    </row>
    <row r="7292" spans="2:20" hidden="1" x14ac:dyDescent="0.45">
      <c r="B7292" s="29" t="s">
        <v>30</v>
      </c>
      <c r="F7292" t="s">
        <v>1447</v>
      </c>
      <c r="G7292" t="s">
        <v>1448</v>
      </c>
      <c r="H7292" t="s">
        <v>281</v>
      </c>
      <c r="I7292" t="s">
        <v>225</v>
      </c>
      <c r="J7292" t="s">
        <v>2540</v>
      </c>
      <c r="K7292" t="s">
        <v>228</v>
      </c>
      <c r="N7292" t="s">
        <v>30</v>
      </c>
      <c r="O7292">
        <v>2</v>
      </c>
      <c r="P7292" t="s">
        <v>229</v>
      </c>
      <c r="Q7292"/>
      <c r="R7292">
        <v>1</v>
      </c>
      <c r="S7292">
        <v>4</v>
      </c>
      <c r="T7292" t="s">
        <v>2541</v>
      </c>
    </row>
    <row r="7293" spans="2:20" hidden="1" x14ac:dyDescent="0.45">
      <c r="F7293" t="s">
        <v>1447</v>
      </c>
      <c r="G7293" t="s">
        <v>1448</v>
      </c>
      <c r="H7293" t="s">
        <v>277</v>
      </c>
      <c r="I7293" t="s">
        <v>225</v>
      </c>
      <c r="J7293" t="s">
        <v>1449</v>
      </c>
      <c r="K7293" t="s">
        <v>228</v>
      </c>
      <c r="N7293" t="s">
        <v>236</v>
      </c>
      <c r="O7293">
        <v>670</v>
      </c>
      <c r="P7293" t="s">
        <v>1450</v>
      </c>
      <c r="Q7293"/>
      <c r="R7293">
        <v>80</v>
      </c>
      <c r="S7293">
        <v>5600</v>
      </c>
      <c r="T7293" t="s">
        <v>446</v>
      </c>
    </row>
    <row r="7294" spans="2:20" hidden="1" x14ac:dyDescent="0.45">
      <c r="F7294" t="s">
        <v>1447</v>
      </c>
      <c r="G7294" t="s">
        <v>1448</v>
      </c>
      <c r="H7294" t="s">
        <v>286</v>
      </c>
      <c r="I7294" t="s">
        <v>225</v>
      </c>
      <c r="J7294" t="s">
        <v>1461</v>
      </c>
      <c r="K7294" t="s">
        <v>228</v>
      </c>
      <c r="N7294" t="s">
        <v>253</v>
      </c>
      <c r="O7294">
        <v>6.8000000000000005E-2</v>
      </c>
      <c r="P7294" t="s">
        <v>1450</v>
      </c>
      <c r="Q7294"/>
      <c r="R7294">
        <v>0.01</v>
      </c>
      <c r="S7294">
        <v>0.25</v>
      </c>
      <c r="T7294" t="s">
        <v>1462</v>
      </c>
    </row>
    <row r="7295" spans="2:20" hidden="1" x14ac:dyDescent="0.45">
      <c r="F7295" t="s">
        <v>1447</v>
      </c>
      <c r="G7295" t="s">
        <v>1448</v>
      </c>
      <c r="H7295" t="s">
        <v>289</v>
      </c>
      <c r="I7295" t="s">
        <v>225</v>
      </c>
      <c r="J7295" t="s">
        <v>1460</v>
      </c>
      <c r="K7295" t="s">
        <v>228</v>
      </c>
      <c r="N7295" t="s">
        <v>303</v>
      </c>
      <c r="O7295">
        <v>1.5</v>
      </c>
      <c r="P7295" t="s">
        <v>1450</v>
      </c>
      <c r="Q7295"/>
      <c r="R7295">
        <v>7.4999999999999997E-2</v>
      </c>
      <c r="S7295">
        <v>8.9</v>
      </c>
      <c r="T7295" t="s">
        <v>446</v>
      </c>
    </row>
    <row r="7296" spans="2:20" hidden="1" x14ac:dyDescent="0.45">
      <c r="F7296" t="s">
        <v>1447</v>
      </c>
      <c r="G7296" t="s">
        <v>1448</v>
      </c>
      <c r="H7296" t="s">
        <v>1453</v>
      </c>
      <c r="I7296" t="s">
        <v>275</v>
      </c>
      <c r="K7296" t="s">
        <v>228</v>
      </c>
      <c r="N7296" t="s">
        <v>262</v>
      </c>
      <c r="O7296">
        <v>3.0000000000000001E-3</v>
      </c>
      <c r="P7296" t="s">
        <v>1450</v>
      </c>
      <c r="Q7296"/>
      <c r="R7296">
        <v>2.9999999999999997E-4</v>
      </c>
      <c r="S7296">
        <v>3.9E-2</v>
      </c>
      <c r="T7296" t="s">
        <v>1454</v>
      </c>
    </row>
    <row r="7297" spans="2:20" hidden="1" x14ac:dyDescent="0.45">
      <c r="B7297" s="29" t="s">
        <v>43</v>
      </c>
      <c r="F7297" t="s">
        <v>1447</v>
      </c>
      <c r="G7297" t="s">
        <v>1448</v>
      </c>
      <c r="H7297" t="s">
        <v>1453</v>
      </c>
      <c r="I7297" t="s">
        <v>275</v>
      </c>
      <c r="K7297" t="s">
        <v>228</v>
      </c>
      <c r="N7297" t="s">
        <v>28</v>
      </c>
      <c r="O7297">
        <v>240</v>
      </c>
      <c r="P7297" t="s">
        <v>1450</v>
      </c>
      <c r="Q7297"/>
      <c r="R7297">
        <v>80</v>
      </c>
      <c r="S7297">
        <v>480</v>
      </c>
      <c r="T7297" t="s">
        <v>1445</v>
      </c>
    </row>
    <row r="7298" spans="2:20" hidden="1" x14ac:dyDescent="0.45">
      <c r="B7298" s="29" t="s">
        <v>30</v>
      </c>
      <c r="F7298" t="s">
        <v>1447</v>
      </c>
      <c r="G7298" t="s">
        <v>1448</v>
      </c>
      <c r="H7298" t="s">
        <v>286</v>
      </c>
      <c r="I7298" t="s">
        <v>225</v>
      </c>
      <c r="J7298" t="s">
        <v>1461</v>
      </c>
      <c r="K7298" t="s">
        <v>228</v>
      </c>
      <c r="N7298" t="s">
        <v>30</v>
      </c>
      <c r="O7298">
        <v>6.2E-2</v>
      </c>
      <c r="P7298" t="s">
        <v>229</v>
      </c>
      <c r="Q7298"/>
      <c r="R7298">
        <v>3.1E-2</v>
      </c>
      <c r="S7298">
        <v>0.12</v>
      </c>
      <c r="T7298" t="s">
        <v>1452</v>
      </c>
    </row>
    <row r="7299" spans="2:20" hidden="1" x14ac:dyDescent="0.45">
      <c r="B7299" s="29" t="s">
        <v>27</v>
      </c>
      <c r="F7299" t="s">
        <v>1447</v>
      </c>
      <c r="G7299" t="s">
        <v>1448</v>
      </c>
      <c r="H7299" t="s">
        <v>301</v>
      </c>
      <c r="I7299" t="s">
        <v>1403</v>
      </c>
      <c r="J7299" t="s">
        <v>1455</v>
      </c>
      <c r="K7299" t="s">
        <v>228</v>
      </c>
      <c r="L7299" t="s">
        <v>1459</v>
      </c>
      <c r="N7299" t="s">
        <v>1440</v>
      </c>
      <c r="O7299">
        <v>0.5</v>
      </c>
      <c r="Q7299"/>
      <c r="R7299">
        <v>0</v>
      </c>
      <c r="S7299">
        <v>0.83</v>
      </c>
      <c r="T7299" t="s">
        <v>1457</v>
      </c>
    </row>
    <row r="7300" spans="2:20" hidden="1" x14ac:dyDescent="0.45">
      <c r="B7300" s="29" t="s">
        <v>43</v>
      </c>
      <c r="F7300" t="s">
        <v>1447</v>
      </c>
      <c r="G7300" t="s">
        <v>1448</v>
      </c>
      <c r="H7300" t="s">
        <v>1251</v>
      </c>
      <c r="I7300" t="s">
        <v>1403</v>
      </c>
      <c r="J7300" t="s">
        <v>1458</v>
      </c>
      <c r="K7300" t="s">
        <v>228</v>
      </c>
      <c r="L7300" t="s">
        <v>1459</v>
      </c>
      <c r="N7300" t="s">
        <v>1439</v>
      </c>
      <c r="O7300">
        <v>0.75</v>
      </c>
      <c r="Q7300"/>
      <c r="R7300">
        <v>0.25</v>
      </c>
      <c r="S7300">
        <v>0.92</v>
      </c>
      <c r="T7300" t="s">
        <v>1457</v>
      </c>
    </row>
    <row r="7301" spans="2:20" hidden="1" x14ac:dyDescent="0.45">
      <c r="F7301" t="s">
        <v>1447</v>
      </c>
      <c r="G7301" t="s">
        <v>1448</v>
      </c>
      <c r="H7301" t="s">
        <v>289</v>
      </c>
      <c r="I7301" t="s">
        <v>225</v>
      </c>
      <c r="J7301" t="s">
        <v>1460</v>
      </c>
      <c r="K7301" t="s">
        <v>228</v>
      </c>
      <c r="N7301" t="s">
        <v>253</v>
      </c>
      <c r="O7301">
        <v>0.12</v>
      </c>
      <c r="P7301" t="s">
        <v>1450</v>
      </c>
      <c r="Q7301"/>
      <c r="R7301">
        <v>7.0000000000000007E-2</v>
      </c>
      <c r="S7301">
        <v>0.28000000000000003</v>
      </c>
      <c r="T7301" t="s">
        <v>446</v>
      </c>
    </row>
    <row r="7302" spans="2:20" hidden="1" x14ac:dyDescent="0.45">
      <c r="F7302" t="s">
        <v>1447</v>
      </c>
      <c r="G7302" t="s">
        <v>1448</v>
      </c>
      <c r="H7302" t="s">
        <v>289</v>
      </c>
      <c r="I7302" t="s">
        <v>225</v>
      </c>
      <c r="J7302" t="s">
        <v>1460</v>
      </c>
      <c r="K7302" t="s">
        <v>228</v>
      </c>
      <c r="N7302" t="s">
        <v>236</v>
      </c>
      <c r="O7302">
        <v>280</v>
      </c>
      <c r="P7302" t="s">
        <v>1450</v>
      </c>
      <c r="Q7302"/>
      <c r="R7302">
        <v>100</v>
      </c>
      <c r="S7302">
        <v>580</v>
      </c>
      <c r="T7302" t="s">
        <v>446</v>
      </c>
    </row>
    <row r="7303" spans="2:20" hidden="1" x14ac:dyDescent="0.45">
      <c r="F7303" t="s">
        <v>1447</v>
      </c>
      <c r="G7303" t="s">
        <v>1448</v>
      </c>
      <c r="H7303" t="s">
        <v>286</v>
      </c>
      <c r="I7303" t="s">
        <v>225</v>
      </c>
      <c r="J7303" t="s">
        <v>1461</v>
      </c>
      <c r="K7303" t="s">
        <v>228</v>
      </c>
      <c r="N7303" t="s">
        <v>279</v>
      </c>
      <c r="O7303">
        <v>0.74</v>
      </c>
      <c r="P7303" t="s">
        <v>1450</v>
      </c>
      <c r="Q7303"/>
      <c r="R7303">
        <v>0.54</v>
      </c>
      <c r="S7303">
        <v>0.97</v>
      </c>
      <c r="T7303" t="s">
        <v>1462</v>
      </c>
    </row>
    <row r="7304" spans="2:20" hidden="1" x14ac:dyDescent="0.45">
      <c r="F7304" t="s">
        <v>1447</v>
      </c>
      <c r="G7304" t="s">
        <v>1448</v>
      </c>
      <c r="H7304" t="s">
        <v>286</v>
      </c>
      <c r="I7304" t="s">
        <v>225</v>
      </c>
      <c r="J7304" t="s">
        <v>1461</v>
      </c>
      <c r="K7304" t="s">
        <v>228</v>
      </c>
      <c r="N7304" t="s">
        <v>265</v>
      </c>
      <c r="O7304">
        <v>7.0000000000000001E-3</v>
      </c>
      <c r="P7304" t="s">
        <v>1450</v>
      </c>
      <c r="Q7304"/>
      <c r="R7304">
        <v>1E-3</v>
      </c>
      <c r="S7304">
        <v>1.0999999999999999E-2</v>
      </c>
      <c r="T7304" t="s">
        <v>1462</v>
      </c>
    </row>
    <row r="7305" spans="2:20" hidden="1" x14ac:dyDescent="0.45">
      <c r="C7305" s="29" t="s">
        <v>3079</v>
      </c>
      <c r="F7305" t="s">
        <v>1463</v>
      </c>
      <c r="G7305" t="s">
        <v>1464</v>
      </c>
      <c r="H7305" t="s">
        <v>1465</v>
      </c>
      <c r="I7305" t="s">
        <v>1403</v>
      </c>
      <c r="J7305" t="s">
        <v>1466</v>
      </c>
      <c r="K7305" t="s">
        <v>228</v>
      </c>
      <c r="L7305" t="s">
        <v>2542</v>
      </c>
      <c r="N7305" t="s">
        <v>236</v>
      </c>
      <c r="O7305">
        <v>0.75</v>
      </c>
      <c r="P7305" t="s">
        <v>1468</v>
      </c>
      <c r="Q7305"/>
      <c r="T7305" t="s">
        <v>1469</v>
      </c>
    </row>
    <row r="7306" spans="2:20" hidden="1" x14ac:dyDescent="0.45">
      <c r="B7306" s="29" t="s">
        <v>43</v>
      </c>
      <c r="C7306" s="29" t="s">
        <v>3079</v>
      </c>
      <c r="F7306" t="s">
        <v>1463</v>
      </c>
      <c r="G7306" t="s">
        <v>1464</v>
      </c>
      <c r="H7306" t="s">
        <v>1470</v>
      </c>
      <c r="I7306" t="s">
        <v>1403</v>
      </c>
      <c r="J7306" t="s">
        <v>1471</v>
      </c>
      <c r="K7306" t="s">
        <v>228</v>
      </c>
      <c r="L7306" t="s">
        <v>2543</v>
      </c>
      <c r="N7306" t="s">
        <v>28</v>
      </c>
      <c r="O7306">
        <v>0.9</v>
      </c>
      <c r="P7306" t="s">
        <v>1468</v>
      </c>
      <c r="Q7306"/>
      <c r="T7306" t="s">
        <v>1469</v>
      </c>
    </row>
    <row r="7307" spans="2:20" hidden="1" x14ac:dyDescent="0.45">
      <c r="C7307" s="29" t="s">
        <v>3079</v>
      </c>
      <c r="F7307" t="s">
        <v>1463</v>
      </c>
      <c r="G7307" t="s">
        <v>1464</v>
      </c>
      <c r="H7307" t="s">
        <v>1470</v>
      </c>
      <c r="I7307" t="s">
        <v>1403</v>
      </c>
      <c r="J7307" t="s">
        <v>1471</v>
      </c>
      <c r="K7307" t="s">
        <v>228</v>
      </c>
      <c r="L7307" t="s">
        <v>2543</v>
      </c>
      <c r="N7307" t="s">
        <v>236</v>
      </c>
      <c r="O7307">
        <v>0.9</v>
      </c>
      <c r="P7307" t="s">
        <v>1468</v>
      </c>
      <c r="Q7307"/>
      <c r="T7307" t="s">
        <v>1469</v>
      </c>
    </row>
    <row r="7308" spans="2:20" hidden="1" x14ac:dyDescent="0.45">
      <c r="B7308" s="29" t="s">
        <v>27</v>
      </c>
      <c r="C7308" s="29" t="s">
        <v>3079</v>
      </c>
      <c r="F7308" t="s">
        <v>1463</v>
      </c>
      <c r="G7308" t="s">
        <v>1464</v>
      </c>
      <c r="H7308" t="s">
        <v>2544</v>
      </c>
      <c r="I7308" t="s">
        <v>1403</v>
      </c>
      <c r="J7308" t="s">
        <v>2545</v>
      </c>
      <c r="K7308" t="s">
        <v>228</v>
      </c>
      <c r="L7308" t="s">
        <v>2546</v>
      </c>
      <c r="N7308" t="s">
        <v>27</v>
      </c>
      <c r="O7308">
        <v>0.95</v>
      </c>
      <c r="P7308" t="s">
        <v>1468</v>
      </c>
      <c r="Q7308"/>
      <c r="T7308" t="s">
        <v>1469</v>
      </c>
    </row>
    <row r="7309" spans="2:20" hidden="1" x14ac:dyDescent="0.45">
      <c r="C7309" s="29" t="s">
        <v>3079</v>
      </c>
      <c r="F7309" t="s">
        <v>1463</v>
      </c>
      <c r="G7309" t="s">
        <v>1464</v>
      </c>
      <c r="H7309" t="s">
        <v>1470</v>
      </c>
      <c r="I7309" t="s">
        <v>1403</v>
      </c>
      <c r="J7309" t="s">
        <v>1471</v>
      </c>
      <c r="K7309" t="s">
        <v>228</v>
      </c>
      <c r="L7309" t="s">
        <v>1473</v>
      </c>
      <c r="N7309" t="s">
        <v>236</v>
      </c>
      <c r="O7309">
        <v>0.75</v>
      </c>
      <c r="P7309" t="s">
        <v>1468</v>
      </c>
      <c r="Q7309"/>
      <c r="T7309" t="s">
        <v>1469</v>
      </c>
    </row>
    <row r="7310" spans="2:20" hidden="1" x14ac:dyDescent="0.45">
      <c r="B7310" s="29" t="s">
        <v>43</v>
      </c>
      <c r="C7310" s="29" t="s">
        <v>3079</v>
      </c>
      <c r="F7310" t="s">
        <v>1463</v>
      </c>
      <c r="G7310" t="s">
        <v>1464</v>
      </c>
      <c r="H7310" t="s">
        <v>1350</v>
      </c>
      <c r="I7310" t="s">
        <v>225</v>
      </c>
      <c r="J7310" t="s">
        <v>2204</v>
      </c>
      <c r="K7310" t="s">
        <v>228</v>
      </c>
      <c r="M7310" t="s">
        <v>228</v>
      </c>
      <c r="N7310" t="s">
        <v>28</v>
      </c>
      <c r="O7310">
        <v>5.9999999999999995E-4</v>
      </c>
      <c r="P7310" t="s">
        <v>1478</v>
      </c>
      <c r="Q7310"/>
      <c r="T7310" t="s">
        <v>1469</v>
      </c>
    </row>
    <row r="7311" spans="2:20" hidden="1" x14ac:dyDescent="0.45">
      <c r="C7311" s="29" t="s">
        <v>3079</v>
      </c>
      <c r="F7311" t="s">
        <v>1463</v>
      </c>
      <c r="G7311" t="s">
        <v>1464</v>
      </c>
      <c r="H7311" t="s">
        <v>1343</v>
      </c>
      <c r="I7311" t="s">
        <v>225</v>
      </c>
      <c r="J7311" t="s">
        <v>2547</v>
      </c>
      <c r="K7311" t="s">
        <v>228</v>
      </c>
      <c r="M7311" t="s">
        <v>228</v>
      </c>
      <c r="N7311" t="s">
        <v>236</v>
      </c>
      <c r="O7311">
        <v>1.1000000000000001E-3</v>
      </c>
      <c r="P7311" t="s">
        <v>2205</v>
      </c>
      <c r="Q7311"/>
      <c r="T7311" t="s">
        <v>1469</v>
      </c>
    </row>
    <row r="7312" spans="2:20" hidden="1" x14ac:dyDescent="0.45">
      <c r="B7312" s="29" t="s">
        <v>43</v>
      </c>
      <c r="C7312" s="29" t="s">
        <v>3079</v>
      </c>
      <c r="F7312" t="s">
        <v>1463</v>
      </c>
      <c r="G7312" t="s">
        <v>1464</v>
      </c>
      <c r="H7312" t="s">
        <v>1343</v>
      </c>
      <c r="I7312" t="s">
        <v>225</v>
      </c>
      <c r="J7312" t="s">
        <v>2547</v>
      </c>
      <c r="K7312" t="s">
        <v>228</v>
      </c>
      <c r="M7312" t="s">
        <v>228</v>
      </c>
      <c r="N7312" t="s">
        <v>28</v>
      </c>
      <c r="O7312" s="27">
        <v>2.5000000000000001E-5</v>
      </c>
      <c r="P7312" t="s">
        <v>2205</v>
      </c>
      <c r="Q7312"/>
      <c r="T7312" t="s">
        <v>1469</v>
      </c>
    </row>
    <row r="7313" spans="2:20" hidden="1" x14ac:dyDescent="0.45">
      <c r="B7313" s="29" t="s">
        <v>43</v>
      </c>
      <c r="F7313" t="s">
        <v>1479</v>
      </c>
      <c r="G7313" t="s">
        <v>1480</v>
      </c>
      <c r="H7313" t="s">
        <v>286</v>
      </c>
      <c r="I7313" t="s">
        <v>275</v>
      </c>
      <c r="J7313" t="s">
        <v>228</v>
      </c>
      <c r="K7313" t="s">
        <v>228</v>
      </c>
      <c r="M7313" t="s">
        <v>228</v>
      </c>
      <c r="N7313" t="s">
        <v>28</v>
      </c>
      <c r="O7313">
        <v>0.03</v>
      </c>
      <c r="P7313" t="s">
        <v>1481</v>
      </c>
      <c r="Q7313"/>
      <c r="R7313">
        <v>3.0000000000000001E-3</v>
      </c>
      <c r="S7313">
        <v>0.09</v>
      </c>
      <c r="T7313" t="s">
        <v>1482</v>
      </c>
    </row>
    <row r="7314" spans="2:20" hidden="1" x14ac:dyDescent="0.45">
      <c r="B7314" s="29" t="s">
        <v>27</v>
      </c>
      <c r="F7314" t="s">
        <v>1483</v>
      </c>
      <c r="G7314" t="s">
        <v>1484</v>
      </c>
      <c r="H7314" t="s">
        <v>281</v>
      </c>
      <c r="I7314" t="s">
        <v>225</v>
      </c>
      <c r="J7314" t="s">
        <v>1489</v>
      </c>
      <c r="K7314" t="s">
        <v>228</v>
      </c>
      <c r="N7314" t="s">
        <v>27</v>
      </c>
      <c r="O7314">
        <v>6</v>
      </c>
      <c r="P7314" t="s">
        <v>1490</v>
      </c>
      <c r="Q7314"/>
      <c r="R7314">
        <v>3</v>
      </c>
      <c r="S7314">
        <v>12</v>
      </c>
      <c r="T7314" t="s">
        <v>2548</v>
      </c>
    </row>
    <row r="7315" spans="2:20" hidden="1" x14ac:dyDescent="0.45">
      <c r="B7315" s="29" t="s">
        <v>30</v>
      </c>
      <c r="C7315" s="29" t="s">
        <v>372</v>
      </c>
      <c r="F7315" t="s">
        <v>2549</v>
      </c>
      <c r="G7315" t="s">
        <v>2550</v>
      </c>
      <c r="H7315" t="s">
        <v>1189</v>
      </c>
      <c r="I7315" t="s">
        <v>275</v>
      </c>
      <c r="J7315" t="s">
        <v>2551</v>
      </c>
      <c r="K7315" t="s">
        <v>228</v>
      </c>
      <c r="N7315" t="s">
        <v>30</v>
      </c>
      <c r="O7315">
        <v>1.8</v>
      </c>
      <c r="P7315" t="s">
        <v>229</v>
      </c>
      <c r="Q7315"/>
      <c r="R7315">
        <v>0.9</v>
      </c>
      <c r="S7315">
        <v>3.6</v>
      </c>
      <c r="T7315" t="s">
        <v>2552</v>
      </c>
    </row>
    <row r="7316" spans="2:20" hidden="1" x14ac:dyDescent="0.45">
      <c r="B7316" s="29" t="s">
        <v>26</v>
      </c>
      <c r="C7316" s="29" t="s">
        <v>372</v>
      </c>
      <c r="F7316" t="s">
        <v>1491</v>
      </c>
      <c r="G7316" t="s">
        <v>1492</v>
      </c>
      <c r="H7316" t="s">
        <v>1251</v>
      </c>
      <c r="I7316" t="s">
        <v>225</v>
      </c>
      <c r="J7316" t="s">
        <v>2553</v>
      </c>
      <c r="K7316" t="s">
        <v>228</v>
      </c>
      <c r="N7316" t="s">
        <v>26</v>
      </c>
      <c r="O7316">
        <v>1</v>
      </c>
      <c r="P7316" t="s">
        <v>1496</v>
      </c>
      <c r="Q7316"/>
      <c r="R7316">
        <v>0.05</v>
      </c>
      <c r="S7316">
        <v>334</v>
      </c>
      <c r="T7316" t="s">
        <v>1494</v>
      </c>
    </row>
    <row r="7317" spans="2:20" hidden="1" x14ac:dyDescent="0.45">
      <c r="B7317" s="29" t="s">
        <v>27</v>
      </c>
      <c r="C7317" s="29" t="s">
        <v>372</v>
      </c>
      <c r="F7317" t="s">
        <v>1497</v>
      </c>
      <c r="G7317" t="s">
        <v>1498</v>
      </c>
      <c r="H7317" t="s">
        <v>1244</v>
      </c>
      <c r="I7317" t="s">
        <v>225</v>
      </c>
      <c r="J7317" t="s">
        <v>2207</v>
      </c>
      <c r="K7317" t="s">
        <v>228</v>
      </c>
      <c r="N7317" t="s">
        <v>27</v>
      </c>
      <c r="O7317">
        <v>0.27</v>
      </c>
      <c r="P7317" t="s">
        <v>1182</v>
      </c>
      <c r="Q7317"/>
      <c r="R7317">
        <v>0.14000000000000001</v>
      </c>
      <c r="S7317">
        <v>0.54</v>
      </c>
      <c r="T7317" t="s">
        <v>2554</v>
      </c>
    </row>
    <row r="7318" spans="2:20" hidden="1" x14ac:dyDescent="0.45">
      <c r="B7318" s="29" t="s">
        <v>43</v>
      </c>
      <c r="C7318" s="29" t="s">
        <v>372</v>
      </c>
      <c r="F7318" t="s">
        <v>1497</v>
      </c>
      <c r="G7318" t="s">
        <v>1498</v>
      </c>
      <c r="H7318" t="s">
        <v>1501</v>
      </c>
      <c r="I7318" t="s">
        <v>225</v>
      </c>
      <c r="K7318" t="s">
        <v>228</v>
      </c>
      <c r="N7318" t="s">
        <v>28</v>
      </c>
      <c r="O7318">
        <v>0.18</v>
      </c>
      <c r="P7318" t="s">
        <v>1499</v>
      </c>
      <c r="Q7318"/>
      <c r="R7318">
        <v>0.09</v>
      </c>
      <c r="S7318">
        <v>0.36</v>
      </c>
      <c r="T7318" t="s">
        <v>1438</v>
      </c>
    </row>
    <row r="7319" spans="2:20" hidden="1" x14ac:dyDescent="0.45">
      <c r="B7319" s="29" t="s">
        <v>24</v>
      </c>
      <c r="C7319" s="29" t="s">
        <v>372</v>
      </c>
      <c r="F7319" t="s">
        <v>1497</v>
      </c>
      <c r="G7319" t="s">
        <v>1498</v>
      </c>
      <c r="H7319" t="s">
        <v>2555</v>
      </c>
      <c r="I7319" t="s">
        <v>225</v>
      </c>
      <c r="K7319" t="s">
        <v>228</v>
      </c>
      <c r="N7319" t="s">
        <v>261</v>
      </c>
      <c r="O7319">
        <v>0.6</v>
      </c>
      <c r="P7319" t="s">
        <v>2556</v>
      </c>
      <c r="Q7319"/>
      <c r="R7319">
        <v>0.03</v>
      </c>
      <c r="S7319">
        <v>6</v>
      </c>
      <c r="T7319" t="s">
        <v>1515</v>
      </c>
    </row>
    <row r="7320" spans="2:20" hidden="1" x14ac:dyDescent="0.45">
      <c r="B7320" s="29" t="s">
        <v>24</v>
      </c>
      <c r="C7320" s="29" t="s">
        <v>372</v>
      </c>
      <c r="F7320" t="s">
        <v>1497</v>
      </c>
      <c r="G7320" t="s">
        <v>1498</v>
      </c>
      <c r="H7320" t="s">
        <v>2557</v>
      </c>
      <c r="I7320" t="s">
        <v>225</v>
      </c>
      <c r="J7320" t="s">
        <v>2558</v>
      </c>
      <c r="K7320" t="s">
        <v>228</v>
      </c>
      <c r="N7320" t="s">
        <v>261</v>
      </c>
      <c r="O7320">
        <v>2500</v>
      </c>
      <c r="P7320" t="s">
        <v>1502</v>
      </c>
      <c r="Q7320"/>
      <c r="R7320">
        <v>20</v>
      </c>
      <c r="S7320">
        <v>5000</v>
      </c>
      <c r="T7320" t="s">
        <v>1515</v>
      </c>
    </row>
    <row r="7321" spans="2:20" hidden="1" x14ac:dyDescent="0.45">
      <c r="B7321" s="29" t="s">
        <v>29</v>
      </c>
      <c r="C7321" s="29" t="s">
        <v>372</v>
      </c>
      <c r="F7321" t="s">
        <v>1497</v>
      </c>
      <c r="G7321" t="s">
        <v>1498</v>
      </c>
      <c r="H7321" t="s">
        <v>1237</v>
      </c>
      <c r="I7321" t="s">
        <v>225</v>
      </c>
      <c r="J7321" t="s">
        <v>1507</v>
      </c>
      <c r="K7321" t="s">
        <v>228</v>
      </c>
      <c r="N7321" t="s">
        <v>29</v>
      </c>
      <c r="O7321">
        <v>3000</v>
      </c>
      <c r="P7321" t="s">
        <v>1505</v>
      </c>
      <c r="Q7321"/>
      <c r="R7321">
        <v>1000</v>
      </c>
      <c r="S7321">
        <v>5000</v>
      </c>
      <c r="T7321" t="s">
        <v>1523</v>
      </c>
    </row>
    <row r="7322" spans="2:20" hidden="1" x14ac:dyDescent="0.45">
      <c r="B7322" s="29" t="s">
        <v>29</v>
      </c>
      <c r="C7322" s="29" t="s">
        <v>372</v>
      </c>
      <c r="F7322" t="s">
        <v>1497</v>
      </c>
      <c r="G7322" t="s">
        <v>1498</v>
      </c>
      <c r="H7322" t="s">
        <v>450</v>
      </c>
      <c r="I7322" t="s">
        <v>225</v>
      </c>
      <c r="J7322" t="s">
        <v>2559</v>
      </c>
      <c r="K7322" t="s">
        <v>228</v>
      </c>
      <c r="N7322" t="s">
        <v>29</v>
      </c>
      <c r="O7322">
        <v>3500</v>
      </c>
      <c r="P7322" t="s">
        <v>1505</v>
      </c>
      <c r="Q7322"/>
      <c r="R7322">
        <v>2500</v>
      </c>
      <c r="S7322">
        <v>4500</v>
      </c>
      <c r="T7322" t="s">
        <v>1191</v>
      </c>
    </row>
    <row r="7323" spans="2:20" hidden="1" x14ac:dyDescent="0.45">
      <c r="C7323" s="29" t="s">
        <v>372</v>
      </c>
      <c r="F7323" t="s">
        <v>1497</v>
      </c>
      <c r="G7323" t="s">
        <v>1498</v>
      </c>
      <c r="H7323" t="s">
        <v>1253</v>
      </c>
      <c r="I7323" t="s">
        <v>225</v>
      </c>
      <c r="K7323" t="s">
        <v>228</v>
      </c>
      <c r="N7323" t="s">
        <v>236</v>
      </c>
      <c r="O7323">
        <v>60</v>
      </c>
      <c r="P7323" t="s">
        <v>1509</v>
      </c>
      <c r="Q7323"/>
      <c r="R7323">
        <v>23</v>
      </c>
      <c r="S7323">
        <v>109</v>
      </c>
      <c r="T7323" t="s">
        <v>1510</v>
      </c>
    </row>
    <row r="7324" spans="2:20" hidden="1" x14ac:dyDescent="0.45">
      <c r="B7324" s="29" t="s">
        <v>29</v>
      </c>
      <c r="C7324" s="29" t="s">
        <v>372</v>
      </c>
      <c r="F7324" t="s">
        <v>1497</v>
      </c>
      <c r="G7324" t="s">
        <v>1498</v>
      </c>
      <c r="H7324" t="s">
        <v>1244</v>
      </c>
      <c r="I7324" t="s">
        <v>225</v>
      </c>
      <c r="J7324" t="s">
        <v>2207</v>
      </c>
      <c r="K7324" t="s">
        <v>228</v>
      </c>
      <c r="N7324" t="s">
        <v>29</v>
      </c>
      <c r="O7324">
        <v>22</v>
      </c>
      <c r="P7324" t="s">
        <v>2209</v>
      </c>
      <c r="Q7324"/>
      <c r="R7324">
        <v>6.5</v>
      </c>
      <c r="S7324">
        <v>22</v>
      </c>
      <c r="T7324" t="s">
        <v>1528</v>
      </c>
    </row>
    <row r="7325" spans="2:20" hidden="1" x14ac:dyDescent="0.45">
      <c r="B7325" s="29" t="s">
        <v>43</v>
      </c>
      <c r="C7325" s="29" t="s">
        <v>372</v>
      </c>
      <c r="F7325" t="s">
        <v>1497</v>
      </c>
      <c r="G7325" t="s">
        <v>1498</v>
      </c>
      <c r="H7325" t="s">
        <v>1267</v>
      </c>
      <c r="I7325" t="s">
        <v>225</v>
      </c>
      <c r="K7325" t="s">
        <v>228</v>
      </c>
      <c r="N7325" t="s">
        <v>28</v>
      </c>
      <c r="O7325">
        <v>180</v>
      </c>
      <c r="P7325" t="s">
        <v>1490</v>
      </c>
      <c r="Q7325"/>
      <c r="R7325">
        <v>90</v>
      </c>
      <c r="S7325">
        <v>360</v>
      </c>
      <c r="T7325" t="s">
        <v>1438</v>
      </c>
    </row>
    <row r="7326" spans="2:20" hidden="1" x14ac:dyDescent="0.45">
      <c r="C7326" s="29" t="s">
        <v>372</v>
      </c>
      <c r="F7326" t="s">
        <v>1497</v>
      </c>
      <c r="G7326" t="s">
        <v>1498</v>
      </c>
      <c r="H7326" t="s">
        <v>439</v>
      </c>
      <c r="I7326" t="s">
        <v>225</v>
      </c>
      <c r="J7326" t="s">
        <v>1511</v>
      </c>
      <c r="K7326" t="s">
        <v>228</v>
      </c>
      <c r="N7326" t="s">
        <v>236</v>
      </c>
      <c r="O7326">
        <v>1.5</v>
      </c>
      <c r="P7326" t="s">
        <v>1799</v>
      </c>
      <c r="Q7326"/>
      <c r="R7326">
        <v>0.7</v>
      </c>
      <c r="S7326">
        <v>3</v>
      </c>
      <c r="T7326" t="s">
        <v>1510</v>
      </c>
    </row>
    <row r="7327" spans="2:20" hidden="1" x14ac:dyDescent="0.45">
      <c r="B7327" s="29" t="s">
        <v>27</v>
      </c>
      <c r="C7327" s="29" t="s">
        <v>372</v>
      </c>
      <c r="F7327" t="s">
        <v>1497</v>
      </c>
      <c r="G7327" t="s">
        <v>1498</v>
      </c>
      <c r="H7327" t="s">
        <v>439</v>
      </c>
      <c r="I7327" t="s">
        <v>225</v>
      </c>
      <c r="J7327" t="s">
        <v>1511</v>
      </c>
      <c r="K7327" t="s">
        <v>228</v>
      </c>
      <c r="N7327" t="s">
        <v>27</v>
      </c>
      <c r="O7327">
        <v>1.2</v>
      </c>
      <c r="P7327" t="s">
        <v>1799</v>
      </c>
      <c r="Q7327"/>
      <c r="R7327">
        <v>0.6</v>
      </c>
      <c r="S7327">
        <v>2.4</v>
      </c>
      <c r="T7327" t="s">
        <v>1510</v>
      </c>
    </row>
    <row r="7328" spans="2:20" hidden="1" x14ac:dyDescent="0.45">
      <c r="B7328" s="29" t="s">
        <v>43</v>
      </c>
      <c r="C7328" s="29" t="s">
        <v>372</v>
      </c>
      <c r="F7328" t="s">
        <v>1497</v>
      </c>
      <c r="G7328" t="s">
        <v>1498</v>
      </c>
      <c r="H7328" t="s">
        <v>439</v>
      </c>
      <c r="I7328" t="s">
        <v>225</v>
      </c>
      <c r="J7328" t="s">
        <v>1511</v>
      </c>
      <c r="K7328" t="s">
        <v>228</v>
      </c>
      <c r="N7328" t="s">
        <v>28</v>
      </c>
      <c r="O7328">
        <v>0.9</v>
      </c>
      <c r="P7328" t="s">
        <v>1799</v>
      </c>
      <c r="Q7328"/>
      <c r="R7328">
        <v>0.4</v>
      </c>
      <c r="S7328">
        <v>1.8</v>
      </c>
      <c r="T7328" t="s">
        <v>1510</v>
      </c>
    </row>
    <row r="7329" spans="2:20" hidden="1" x14ac:dyDescent="0.45">
      <c r="B7329" s="29" t="s">
        <v>26</v>
      </c>
      <c r="C7329" s="29" t="s">
        <v>372</v>
      </c>
      <c r="F7329" t="s">
        <v>1497</v>
      </c>
      <c r="G7329" t="s">
        <v>1498</v>
      </c>
      <c r="H7329" t="s">
        <v>1244</v>
      </c>
      <c r="I7329" t="s">
        <v>225</v>
      </c>
      <c r="J7329" t="s">
        <v>2207</v>
      </c>
      <c r="K7329" t="s">
        <v>228</v>
      </c>
      <c r="N7329" t="s">
        <v>26</v>
      </c>
      <c r="O7329">
        <v>15</v>
      </c>
      <c r="P7329" t="s">
        <v>2209</v>
      </c>
      <c r="Q7329"/>
      <c r="R7329">
        <v>6</v>
      </c>
      <c r="S7329">
        <v>15</v>
      </c>
      <c r="T7329" t="s">
        <v>1528</v>
      </c>
    </row>
    <row r="7330" spans="2:20" hidden="1" x14ac:dyDescent="0.45">
      <c r="C7330" s="29" t="s">
        <v>372</v>
      </c>
      <c r="F7330" t="s">
        <v>1497</v>
      </c>
      <c r="G7330" t="s">
        <v>1498</v>
      </c>
      <c r="H7330" t="s">
        <v>443</v>
      </c>
      <c r="I7330" t="s">
        <v>225</v>
      </c>
      <c r="K7330" t="s">
        <v>228</v>
      </c>
      <c r="L7330" t="s">
        <v>1508</v>
      </c>
      <c r="N7330" t="s">
        <v>236</v>
      </c>
      <c r="O7330">
        <v>200</v>
      </c>
      <c r="P7330" t="s">
        <v>1509</v>
      </c>
      <c r="Q7330"/>
      <c r="R7330">
        <v>20</v>
      </c>
      <c r="S7330">
        <v>400</v>
      </c>
      <c r="T7330" t="s">
        <v>1510</v>
      </c>
    </row>
    <row r="7331" spans="2:20" hidden="1" x14ac:dyDescent="0.45">
      <c r="B7331" s="29" t="s">
        <v>24</v>
      </c>
      <c r="C7331" s="29" t="s">
        <v>372</v>
      </c>
      <c r="F7331" t="s">
        <v>1497</v>
      </c>
      <c r="G7331" t="s">
        <v>1498</v>
      </c>
      <c r="H7331" t="s">
        <v>2560</v>
      </c>
      <c r="I7331" t="s">
        <v>225</v>
      </c>
      <c r="K7331" t="s">
        <v>228</v>
      </c>
      <c r="N7331" t="s">
        <v>261</v>
      </c>
      <c r="O7331">
        <v>2</v>
      </c>
      <c r="P7331" t="s">
        <v>1499</v>
      </c>
      <c r="Q7331"/>
      <c r="R7331">
        <v>0.5</v>
      </c>
      <c r="S7331">
        <v>3</v>
      </c>
      <c r="T7331" t="s">
        <v>1515</v>
      </c>
    </row>
    <row r="7332" spans="2:20" hidden="1" x14ac:dyDescent="0.45">
      <c r="B7332" s="29" t="s">
        <v>24</v>
      </c>
      <c r="C7332" s="29" t="s">
        <v>372</v>
      </c>
      <c r="F7332" t="s">
        <v>1497</v>
      </c>
      <c r="G7332" t="s">
        <v>1498</v>
      </c>
      <c r="H7332" t="s">
        <v>2561</v>
      </c>
      <c r="I7332" t="s">
        <v>225</v>
      </c>
      <c r="K7332" t="s">
        <v>228</v>
      </c>
      <c r="N7332" t="s">
        <v>261</v>
      </c>
      <c r="O7332">
        <v>1</v>
      </c>
      <c r="P7332" t="s">
        <v>1499</v>
      </c>
      <c r="Q7332"/>
      <c r="R7332">
        <v>0.44</v>
      </c>
      <c r="S7332">
        <v>100</v>
      </c>
      <c r="T7332" t="s">
        <v>1191</v>
      </c>
    </row>
    <row r="7333" spans="2:20" hidden="1" x14ac:dyDescent="0.45">
      <c r="B7333" s="29" t="s">
        <v>24</v>
      </c>
      <c r="C7333" s="29" t="s">
        <v>372</v>
      </c>
      <c r="F7333" t="s">
        <v>1497</v>
      </c>
      <c r="G7333" t="s">
        <v>1498</v>
      </c>
      <c r="H7333" t="s">
        <v>2562</v>
      </c>
      <c r="I7333" t="s">
        <v>225</v>
      </c>
      <c r="J7333" t="s">
        <v>2563</v>
      </c>
      <c r="K7333" t="s">
        <v>228</v>
      </c>
      <c r="N7333" t="s">
        <v>261</v>
      </c>
      <c r="O7333">
        <v>6</v>
      </c>
      <c r="P7333" t="s">
        <v>1499</v>
      </c>
      <c r="Q7333"/>
      <c r="R7333">
        <v>3</v>
      </c>
      <c r="S7333">
        <v>12</v>
      </c>
      <c r="T7333" t="s">
        <v>1510</v>
      </c>
    </row>
    <row r="7334" spans="2:20" hidden="1" x14ac:dyDescent="0.45">
      <c r="B7334" s="29" t="s">
        <v>24</v>
      </c>
      <c r="C7334" s="29" t="s">
        <v>372</v>
      </c>
      <c r="F7334" t="s">
        <v>1497</v>
      </c>
      <c r="G7334" t="s">
        <v>1498</v>
      </c>
      <c r="H7334" t="s">
        <v>2564</v>
      </c>
      <c r="I7334" t="s">
        <v>225</v>
      </c>
      <c r="J7334" t="s">
        <v>2565</v>
      </c>
      <c r="K7334" t="s">
        <v>228</v>
      </c>
      <c r="N7334" t="s">
        <v>261</v>
      </c>
      <c r="O7334">
        <v>1.3</v>
      </c>
      <c r="P7334" t="s">
        <v>1499</v>
      </c>
      <c r="Q7334"/>
      <c r="R7334">
        <v>0.6</v>
      </c>
      <c r="S7334">
        <v>2.6</v>
      </c>
      <c r="T7334" t="s">
        <v>1510</v>
      </c>
    </row>
    <row r="7335" spans="2:20" hidden="1" x14ac:dyDescent="0.45">
      <c r="B7335" s="29" t="s">
        <v>25</v>
      </c>
      <c r="C7335" s="29" t="s">
        <v>372</v>
      </c>
      <c r="F7335" t="s">
        <v>1497</v>
      </c>
      <c r="G7335" t="s">
        <v>1498</v>
      </c>
      <c r="H7335" t="s">
        <v>1513</v>
      </c>
      <c r="I7335" t="s">
        <v>225</v>
      </c>
      <c r="J7335" t="s">
        <v>1514</v>
      </c>
      <c r="K7335" t="s">
        <v>228</v>
      </c>
      <c r="N7335" t="s">
        <v>25</v>
      </c>
      <c r="O7335">
        <v>0.2</v>
      </c>
      <c r="P7335" t="s">
        <v>1499</v>
      </c>
      <c r="Q7335"/>
      <c r="R7335">
        <v>0.1</v>
      </c>
      <c r="S7335">
        <v>0.3</v>
      </c>
      <c r="T7335" t="s">
        <v>1515</v>
      </c>
    </row>
    <row r="7336" spans="2:20" hidden="1" x14ac:dyDescent="0.45">
      <c r="B7336" s="29" t="s">
        <v>24</v>
      </c>
      <c r="C7336" s="29" t="s">
        <v>372</v>
      </c>
      <c r="F7336" t="s">
        <v>1497</v>
      </c>
      <c r="G7336" t="s">
        <v>1498</v>
      </c>
      <c r="H7336" t="s">
        <v>2566</v>
      </c>
      <c r="I7336" t="s">
        <v>225</v>
      </c>
      <c r="J7336" t="s">
        <v>1514</v>
      </c>
      <c r="K7336" t="s">
        <v>228</v>
      </c>
      <c r="N7336" t="s">
        <v>261</v>
      </c>
      <c r="O7336">
        <v>7</v>
      </c>
      <c r="P7336" t="s">
        <v>1499</v>
      </c>
      <c r="Q7336"/>
      <c r="R7336">
        <v>6</v>
      </c>
      <c r="S7336">
        <v>10</v>
      </c>
      <c r="T7336" t="s">
        <v>1515</v>
      </c>
    </row>
    <row r="7337" spans="2:20" hidden="1" x14ac:dyDescent="0.45">
      <c r="C7337" s="29" t="s">
        <v>372</v>
      </c>
      <c r="F7337" t="s">
        <v>1497</v>
      </c>
      <c r="G7337" t="s">
        <v>1498</v>
      </c>
      <c r="H7337" t="s">
        <v>1270</v>
      </c>
      <c r="I7337" t="s">
        <v>225</v>
      </c>
      <c r="J7337" t="s">
        <v>2567</v>
      </c>
      <c r="K7337" t="s">
        <v>228</v>
      </c>
      <c r="N7337" t="s">
        <v>236</v>
      </c>
      <c r="O7337">
        <v>4</v>
      </c>
      <c r="P7337" t="s">
        <v>1502</v>
      </c>
      <c r="Q7337"/>
      <c r="R7337">
        <v>1</v>
      </c>
      <c r="S7337">
        <v>7</v>
      </c>
      <c r="T7337" t="s">
        <v>1191</v>
      </c>
    </row>
    <row r="7338" spans="2:20" hidden="1" x14ac:dyDescent="0.45">
      <c r="B7338" s="29" t="s">
        <v>26</v>
      </c>
      <c r="C7338" s="29" t="s">
        <v>372</v>
      </c>
      <c r="F7338" t="s">
        <v>1518</v>
      </c>
      <c r="G7338" t="s">
        <v>1519</v>
      </c>
      <c r="H7338" t="s">
        <v>299</v>
      </c>
      <c r="I7338" t="s">
        <v>225</v>
      </c>
      <c r="J7338" t="s">
        <v>2568</v>
      </c>
      <c r="K7338" t="s">
        <v>228</v>
      </c>
      <c r="N7338" t="s">
        <v>26</v>
      </c>
      <c r="O7338">
        <v>3000</v>
      </c>
      <c r="P7338" t="s">
        <v>1522</v>
      </c>
      <c r="Q7338"/>
      <c r="R7338">
        <v>1500</v>
      </c>
      <c r="S7338">
        <v>5000</v>
      </c>
      <c r="T7338" t="s">
        <v>1523</v>
      </c>
    </row>
    <row r="7339" spans="2:20" hidden="1" x14ac:dyDescent="0.45">
      <c r="B7339" s="29" t="s">
        <v>26</v>
      </c>
      <c r="C7339" s="29" t="s">
        <v>372</v>
      </c>
      <c r="F7339" t="s">
        <v>2569</v>
      </c>
      <c r="G7339" t="s">
        <v>2570</v>
      </c>
      <c r="H7339" t="s">
        <v>268</v>
      </c>
      <c r="I7339" t="s">
        <v>225</v>
      </c>
      <c r="K7339" t="s">
        <v>228</v>
      </c>
      <c r="L7339" t="s">
        <v>228</v>
      </c>
      <c r="N7339" t="s">
        <v>26</v>
      </c>
      <c r="O7339">
        <v>8</v>
      </c>
      <c r="P7339" t="s">
        <v>1799</v>
      </c>
      <c r="Q7339"/>
      <c r="R7339">
        <v>4</v>
      </c>
      <c r="S7339">
        <v>16</v>
      </c>
      <c r="T7339" t="s">
        <v>1510</v>
      </c>
    </row>
    <row r="7340" spans="2:20" hidden="1" x14ac:dyDescent="0.45">
      <c r="B7340" s="29" t="s">
        <v>25</v>
      </c>
      <c r="C7340" s="29" t="s">
        <v>372</v>
      </c>
      <c r="F7340" t="s">
        <v>2569</v>
      </c>
      <c r="G7340" t="s">
        <v>2570</v>
      </c>
      <c r="H7340" t="s">
        <v>268</v>
      </c>
      <c r="I7340" t="s">
        <v>225</v>
      </c>
      <c r="K7340" t="s">
        <v>228</v>
      </c>
      <c r="L7340" t="s">
        <v>228</v>
      </c>
      <c r="N7340" t="s">
        <v>25</v>
      </c>
      <c r="O7340">
        <v>0.4</v>
      </c>
      <c r="P7340" t="s">
        <v>1799</v>
      </c>
      <c r="Q7340"/>
      <c r="R7340">
        <v>0.2</v>
      </c>
      <c r="S7340">
        <v>0.8</v>
      </c>
      <c r="T7340" t="s">
        <v>1510</v>
      </c>
    </row>
    <row r="7341" spans="2:20" hidden="1" x14ac:dyDescent="0.45">
      <c r="B7341" s="29" t="s">
        <v>26</v>
      </c>
      <c r="C7341" s="29" t="s">
        <v>372</v>
      </c>
      <c r="F7341" t="s">
        <v>1525</v>
      </c>
      <c r="G7341" t="s">
        <v>1526</v>
      </c>
      <c r="H7341" t="s">
        <v>251</v>
      </c>
      <c r="I7341" t="s">
        <v>225</v>
      </c>
      <c r="J7341" t="s">
        <v>2219</v>
      </c>
      <c r="K7341" t="s">
        <v>228</v>
      </c>
      <c r="N7341" t="s">
        <v>26</v>
      </c>
      <c r="O7341">
        <v>0.108</v>
      </c>
      <c r="P7341" t="s">
        <v>1509</v>
      </c>
      <c r="Q7341"/>
      <c r="R7341">
        <v>0.05</v>
      </c>
      <c r="S7341">
        <v>0.2</v>
      </c>
      <c r="T7341" t="s">
        <v>1528</v>
      </c>
    </row>
    <row r="7342" spans="2:20" hidden="1" x14ac:dyDescent="0.45">
      <c r="C7342" s="29" t="s">
        <v>3078</v>
      </c>
      <c r="F7342" t="s">
        <v>1529</v>
      </c>
      <c r="G7342" t="s">
        <v>1530</v>
      </c>
      <c r="H7342" t="s">
        <v>255</v>
      </c>
      <c r="I7342" t="s">
        <v>225</v>
      </c>
      <c r="J7342" t="s">
        <v>1531</v>
      </c>
      <c r="K7342" t="s">
        <v>228</v>
      </c>
      <c r="N7342" t="s">
        <v>242</v>
      </c>
      <c r="O7342">
        <v>0.1</v>
      </c>
      <c r="P7342" t="s">
        <v>1532</v>
      </c>
      <c r="Q7342"/>
      <c r="R7342">
        <v>8.0000000000000002E-3</v>
      </c>
      <c r="S7342">
        <v>2.5</v>
      </c>
      <c r="T7342" t="s">
        <v>357</v>
      </c>
    </row>
    <row r="7343" spans="2:20" hidden="1" x14ac:dyDescent="0.45">
      <c r="C7343" s="29" t="s">
        <v>3078</v>
      </c>
      <c r="F7343" t="s">
        <v>1529</v>
      </c>
      <c r="G7343" t="s">
        <v>1530</v>
      </c>
      <c r="H7343" t="s">
        <v>255</v>
      </c>
      <c r="I7343" t="s">
        <v>225</v>
      </c>
      <c r="J7343" t="s">
        <v>1531</v>
      </c>
      <c r="K7343" t="s">
        <v>228</v>
      </c>
      <c r="N7343" t="s">
        <v>233</v>
      </c>
      <c r="O7343">
        <v>1.4999999999999999E-2</v>
      </c>
      <c r="P7343" t="s">
        <v>1532</v>
      </c>
      <c r="Q7343"/>
      <c r="R7343">
        <v>7.0000000000000001E-3</v>
      </c>
      <c r="S7343">
        <v>0.02</v>
      </c>
      <c r="T7343" t="s">
        <v>1536</v>
      </c>
    </row>
    <row r="7344" spans="2:20" hidden="1" x14ac:dyDescent="0.45">
      <c r="C7344" s="29" t="s">
        <v>3078</v>
      </c>
      <c r="F7344" t="s">
        <v>1529</v>
      </c>
      <c r="G7344" t="s">
        <v>1530</v>
      </c>
      <c r="H7344" t="s">
        <v>255</v>
      </c>
      <c r="I7344" t="s">
        <v>225</v>
      </c>
      <c r="J7344" t="s">
        <v>1531</v>
      </c>
      <c r="K7344" t="s">
        <v>228</v>
      </c>
      <c r="N7344" t="s">
        <v>236</v>
      </c>
      <c r="O7344">
        <v>30</v>
      </c>
      <c r="P7344" t="s">
        <v>1532</v>
      </c>
      <c r="Q7344"/>
      <c r="R7344">
        <v>1</v>
      </c>
      <c r="S7344">
        <v>780</v>
      </c>
      <c r="T7344" t="s">
        <v>357</v>
      </c>
    </row>
    <row r="7345" spans="2:20" hidden="1" x14ac:dyDescent="0.45">
      <c r="C7345" s="29" t="s">
        <v>3078</v>
      </c>
      <c r="F7345" t="s">
        <v>1529</v>
      </c>
      <c r="G7345" t="s">
        <v>1530</v>
      </c>
      <c r="H7345" t="s">
        <v>304</v>
      </c>
      <c r="I7345" t="s">
        <v>225</v>
      </c>
      <c r="J7345" t="s">
        <v>1533</v>
      </c>
      <c r="K7345" t="s">
        <v>228</v>
      </c>
      <c r="N7345" t="s">
        <v>267</v>
      </c>
      <c r="O7345">
        <v>4</v>
      </c>
      <c r="P7345" t="s">
        <v>1532</v>
      </c>
      <c r="Q7345"/>
      <c r="R7345">
        <v>0.4</v>
      </c>
      <c r="S7345">
        <v>40</v>
      </c>
      <c r="T7345" t="s">
        <v>1191</v>
      </c>
    </row>
    <row r="7346" spans="2:20" hidden="1" x14ac:dyDescent="0.45">
      <c r="C7346" s="29" t="s">
        <v>3078</v>
      </c>
      <c r="F7346" t="s">
        <v>1529</v>
      </c>
      <c r="G7346" t="s">
        <v>1530</v>
      </c>
      <c r="H7346" t="s">
        <v>304</v>
      </c>
      <c r="I7346" t="s">
        <v>225</v>
      </c>
      <c r="J7346" t="s">
        <v>1533</v>
      </c>
      <c r="K7346" t="s">
        <v>228</v>
      </c>
      <c r="N7346" t="s">
        <v>279</v>
      </c>
      <c r="O7346">
        <v>0.13</v>
      </c>
      <c r="P7346" t="s">
        <v>1532</v>
      </c>
      <c r="Q7346"/>
      <c r="R7346">
        <v>6.7000000000000004E-2</v>
      </c>
      <c r="S7346">
        <v>0.67</v>
      </c>
      <c r="T7346" t="s">
        <v>1536</v>
      </c>
    </row>
    <row r="7347" spans="2:20" hidden="1" x14ac:dyDescent="0.45">
      <c r="C7347" s="29" t="s">
        <v>3078</v>
      </c>
      <c r="F7347" t="s">
        <v>1529</v>
      </c>
      <c r="G7347" t="s">
        <v>1530</v>
      </c>
      <c r="H7347" t="s">
        <v>304</v>
      </c>
      <c r="I7347" t="s">
        <v>225</v>
      </c>
      <c r="J7347" t="s">
        <v>1533</v>
      </c>
      <c r="K7347" t="s">
        <v>228</v>
      </c>
      <c r="N7347" t="s">
        <v>262</v>
      </c>
      <c r="O7347">
        <v>1.4E-3</v>
      </c>
      <c r="P7347" t="s">
        <v>1532</v>
      </c>
      <c r="Q7347"/>
      <c r="R7347">
        <v>6.9999999999999999E-4</v>
      </c>
      <c r="S7347">
        <v>2.0999999999999999E-3</v>
      </c>
      <c r="T7347" t="s">
        <v>1536</v>
      </c>
    </row>
    <row r="7348" spans="2:20" hidden="1" x14ac:dyDescent="0.45">
      <c r="C7348" s="29" t="s">
        <v>3078</v>
      </c>
      <c r="F7348" t="s">
        <v>1529</v>
      </c>
      <c r="G7348" t="s">
        <v>1530</v>
      </c>
      <c r="H7348" t="s">
        <v>304</v>
      </c>
      <c r="I7348" t="s">
        <v>225</v>
      </c>
      <c r="J7348" t="s">
        <v>1533</v>
      </c>
      <c r="K7348" t="s">
        <v>228</v>
      </c>
      <c r="N7348" t="s">
        <v>265</v>
      </c>
      <c r="O7348">
        <v>0.02</v>
      </c>
      <c r="P7348" t="s">
        <v>1532</v>
      </c>
      <c r="Q7348"/>
      <c r="R7348">
        <v>0.01</v>
      </c>
      <c r="S7348">
        <v>0.04</v>
      </c>
      <c r="T7348" t="s">
        <v>357</v>
      </c>
    </row>
    <row r="7349" spans="2:20" hidden="1" x14ac:dyDescent="0.45">
      <c r="C7349" s="29" t="s">
        <v>3078</v>
      </c>
      <c r="F7349" t="s">
        <v>1529</v>
      </c>
      <c r="G7349" t="s">
        <v>1530</v>
      </c>
      <c r="H7349" t="s">
        <v>304</v>
      </c>
      <c r="I7349" t="s">
        <v>225</v>
      </c>
      <c r="J7349" t="s">
        <v>1533</v>
      </c>
      <c r="K7349" t="s">
        <v>228</v>
      </c>
      <c r="N7349" t="s">
        <v>242</v>
      </c>
      <c r="O7349">
        <v>2.2999999999999998</v>
      </c>
      <c r="P7349" t="s">
        <v>1532</v>
      </c>
      <c r="Q7349"/>
      <c r="R7349">
        <v>1.5</v>
      </c>
      <c r="S7349">
        <v>3.1</v>
      </c>
      <c r="T7349" t="s">
        <v>1536</v>
      </c>
    </row>
    <row r="7350" spans="2:20" hidden="1" x14ac:dyDescent="0.45">
      <c r="B7350" s="29" t="s">
        <v>25</v>
      </c>
      <c r="C7350" s="29" t="s">
        <v>3078</v>
      </c>
      <c r="F7350" t="s">
        <v>1529</v>
      </c>
      <c r="G7350" t="s">
        <v>1530</v>
      </c>
      <c r="H7350" t="s">
        <v>255</v>
      </c>
      <c r="I7350" t="s">
        <v>225</v>
      </c>
      <c r="J7350" t="s">
        <v>1531</v>
      </c>
      <c r="K7350" t="s">
        <v>228</v>
      </c>
      <c r="N7350" t="s">
        <v>25</v>
      </c>
      <c r="O7350">
        <v>1.7</v>
      </c>
      <c r="P7350" t="s">
        <v>1543</v>
      </c>
      <c r="Q7350"/>
      <c r="R7350">
        <v>0.74</v>
      </c>
      <c r="S7350">
        <v>3.9</v>
      </c>
      <c r="T7350" t="s">
        <v>357</v>
      </c>
    </row>
    <row r="7351" spans="2:20" hidden="1" x14ac:dyDescent="0.45">
      <c r="B7351" s="29" t="s">
        <v>25</v>
      </c>
      <c r="C7351" s="29" t="s">
        <v>3078</v>
      </c>
      <c r="F7351" t="s">
        <v>1529</v>
      </c>
      <c r="G7351" t="s">
        <v>1530</v>
      </c>
      <c r="H7351" t="s">
        <v>304</v>
      </c>
      <c r="I7351" t="s">
        <v>225</v>
      </c>
      <c r="J7351" t="s">
        <v>1533</v>
      </c>
      <c r="K7351" t="s">
        <v>228</v>
      </c>
      <c r="N7351" t="s">
        <v>25</v>
      </c>
      <c r="O7351">
        <v>3.5</v>
      </c>
      <c r="P7351" t="s">
        <v>1543</v>
      </c>
      <c r="Q7351"/>
      <c r="R7351">
        <v>1.5</v>
      </c>
      <c r="S7351">
        <v>8</v>
      </c>
      <c r="T7351" t="s">
        <v>357</v>
      </c>
    </row>
    <row r="7352" spans="2:20" hidden="1" x14ac:dyDescent="0.45">
      <c r="C7352" s="29" t="s">
        <v>3078</v>
      </c>
      <c r="F7352" t="s">
        <v>1529</v>
      </c>
      <c r="G7352" t="s">
        <v>1530</v>
      </c>
      <c r="H7352" t="s">
        <v>268</v>
      </c>
      <c r="I7352" t="s">
        <v>225</v>
      </c>
      <c r="J7352" t="s">
        <v>1533</v>
      </c>
      <c r="K7352" t="s">
        <v>228</v>
      </c>
      <c r="N7352" t="s">
        <v>267</v>
      </c>
      <c r="O7352">
        <v>2.3E-2</v>
      </c>
      <c r="P7352" t="s">
        <v>1553</v>
      </c>
      <c r="Q7352"/>
      <c r="R7352">
        <v>1.4999999999999999E-2</v>
      </c>
      <c r="S7352">
        <v>3.7999999999999999E-2</v>
      </c>
      <c r="T7352" t="s">
        <v>1557</v>
      </c>
    </row>
    <row r="7353" spans="2:20" hidden="1" x14ac:dyDescent="0.45">
      <c r="B7353" s="29" t="s">
        <v>30</v>
      </c>
      <c r="C7353" s="29" t="s">
        <v>3078</v>
      </c>
      <c r="F7353" t="s">
        <v>1529</v>
      </c>
      <c r="G7353" t="s">
        <v>1530</v>
      </c>
      <c r="H7353" t="s">
        <v>255</v>
      </c>
      <c r="I7353" t="s">
        <v>225</v>
      </c>
      <c r="J7353" t="s">
        <v>1531</v>
      </c>
      <c r="K7353" t="s">
        <v>228</v>
      </c>
      <c r="N7353" t="s">
        <v>30</v>
      </c>
      <c r="O7353">
        <v>0.36</v>
      </c>
      <c r="P7353" t="s">
        <v>229</v>
      </c>
      <c r="Q7353"/>
      <c r="R7353">
        <v>0.18</v>
      </c>
      <c r="S7353">
        <v>0.72</v>
      </c>
      <c r="T7353" t="s">
        <v>1534</v>
      </c>
    </row>
    <row r="7354" spans="2:20" hidden="1" x14ac:dyDescent="0.45">
      <c r="C7354" s="29" t="s">
        <v>3078</v>
      </c>
      <c r="F7354" t="s">
        <v>1529</v>
      </c>
      <c r="G7354" t="s">
        <v>1530</v>
      </c>
      <c r="H7354" t="s">
        <v>299</v>
      </c>
      <c r="I7354" t="s">
        <v>225</v>
      </c>
      <c r="J7354" t="s">
        <v>1538</v>
      </c>
      <c r="K7354" t="s">
        <v>228</v>
      </c>
      <c r="N7354" t="s">
        <v>267</v>
      </c>
      <c r="O7354">
        <v>7.2999999999999995E-2</v>
      </c>
      <c r="P7354" t="s">
        <v>1539</v>
      </c>
      <c r="Q7354"/>
      <c r="R7354">
        <v>7.3000000000000001E-3</v>
      </c>
      <c r="S7354">
        <v>0.73</v>
      </c>
      <c r="T7354" t="s">
        <v>1191</v>
      </c>
    </row>
    <row r="7355" spans="2:20" hidden="1" x14ac:dyDescent="0.45">
      <c r="C7355" s="29" t="s">
        <v>3078</v>
      </c>
      <c r="F7355" t="s">
        <v>1529</v>
      </c>
      <c r="G7355" t="s">
        <v>1530</v>
      </c>
      <c r="H7355" t="s">
        <v>299</v>
      </c>
      <c r="I7355" t="s">
        <v>225</v>
      </c>
      <c r="J7355" t="s">
        <v>1538</v>
      </c>
      <c r="K7355" t="s">
        <v>228</v>
      </c>
      <c r="N7355" t="s">
        <v>240</v>
      </c>
      <c r="O7355">
        <v>7.2000000000000005E-4</v>
      </c>
      <c r="P7355" t="s">
        <v>1539</v>
      </c>
      <c r="Q7355"/>
      <c r="R7355">
        <v>3.6000000000000002E-4</v>
      </c>
      <c r="S7355">
        <v>1.08E-3</v>
      </c>
      <c r="T7355" t="s">
        <v>1536</v>
      </c>
    </row>
    <row r="7356" spans="2:20" hidden="1" x14ac:dyDescent="0.45">
      <c r="C7356" s="29" t="s">
        <v>3078</v>
      </c>
      <c r="F7356" t="s">
        <v>1529</v>
      </c>
      <c r="G7356" t="s">
        <v>1530</v>
      </c>
      <c r="H7356" t="s">
        <v>299</v>
      </c>
      <c r="I7356" t="s">
        <v>225</v>
      </c>
      <c r="J7356" t="s">
        <v>1538</v>
      </c>
      <c r="K7356" t="s">
        <v>228</v>
      </c>
      <c r="N7356" t="s">
        <v>233</v>
      </c>
      <c r="O7356" s="27">
        <v>3.6000000000000001E-5</v>
      </c>
      <c r="P7356" t="s">
        <v>1539</v>
      </c>
      <c r="Q7356"/>
      <c r="R7356" s="27">
        <v>1.8E-5</v>
      </c>
      <c r="S7356" s="27">
        <v>5.3999999999999998E-5</v>
      </c>
      <c r="T7356" t="s">
        <v>1536</v>
      </c>
    </row>
    <row r="7357" spans="2:20" hidden="1" x14ac:dyDescent="0.45">
      <c r="C7357" s="29" t="s">
        <v>3078</v>
      </c>
      <c r="F7357" t="s">
        <v>1529</v>
      </c>
      <c r="G7357" t="s">
        <v>1530</v>
      </c>
      <c r="H7357" t="s">
        <v>299</v>
      </c>
      <c r="I7357" t="s">
        <v>225</v>
      </c>
      <c r="J7357" t="s">
        <v>1538</v>
      </c>
      <c r="K7357" t="s">
        <v>228</v>
      </c>
      <c r="N7357" t="s">
        <v>233</v>
      </c>
      <c r="O7357" s="27">
        <v>3.6000000000000001E-5</v>
      </c>
      <c r="P7357" t="s">
        <v>1539</v>
      </c>
      <c r="Q7357"/>
      <c r="R7357" s="27">
        <v>1.8E-5</v>
      </c>
      <c r="S7357" s="27">
        <v>5.3999999999999998E-5</v>
      </c>
      <c r="T7357" t="s">
        <v>1536</v>
      </c>
    </row>
    <row r="7358" spans="2:20" hidden="1" x14ac:dyDescent="0.45">
      <c r="C7358" s="29" t="s">
        <v>3078</v>
      </c>
      <c r="F7358" t="s">
        <v>1529</v>
      </c>
      <c r="G7358" t="s">
        <v>1530</v>
      </c>
      <c r="H7358" t="s">
        <v>299</v>
      </c>
      <c r="I7358" t="s">
        <v>225</v>
      </c>
      <c r="J7358" t="s">
        <v>1538</v>
      </c>
      <c r="K7358" t="s">
        <v>228</v>
      </c>
      <c r="N7358" t="s">
        <v>236</v>
      </c>
      <c r="O7358">
        <v>50</v>
      </c>
      <c r="P7358" t="s">
        <v>1539</v>
      </c>
      <c r="Q7358"/>
      <c r="R7358">
        <v>30</v>
      </c>
      <c r="S7358">
        <v>70</v>
      </c>
      <c r="T7358" t="s">
        <v>357</v>
      </c>
    </row>
    <row r="7359" spans="2:20" hidden="1" x14ac:dyDescent="0.45">
      <c r="B7359" s="29" t="s">
        <v>27</v>
      </c>
      <c r="C7359" s="29" t="s">
        <v>3078</v>
      </c>
      <c r="F7359" t="s">
        <v>1529</v>
      </c>
      <c r="G7359" t="s">
        <v>1530</v>
      </c>
      <c r="H7359" t="s">
        <v>293</v>
      </c>
      <c r="I7359" t="s">
        <v>225</v>
      </c>
      <c r="J7359" t="s">
        <v>1538</v>
      </c>
      <c r="K7359" t="s">
        <v>228</v>
      </c>
      <c r="N7359" t="s">
        <v>27</v>
      </c>
      <c r="O7359">
        <v>40</v>
      </c>
      <c r="P7359" t="s">
        <v>1539</v>
      </c>
      <c r="Q7359"/>
      <c r="R7359">
        <v>24</v>
      </c>
      <c r="S7359">
        <v>56</v>
      </c>
      <c r="T7359" t="s">
        <v>1445</v>
      </c>
    </row>
    <row r="7360" spans="2:20" hidden="1" x14ac:dyDescent="0.45">
      <c r="C7360" s="29" t="s">
        <v>3078</v>
      </c>
      <c r="F7360" t="s">
        <v>1529</v>
      </c>
      <c r="G7360" t="s">
        <v>1530</v>
      </c>
      <c r="H7360" t="s">
        <v>293</v>
      </c>
      <c r="I7360" t="s">
        <v>225</v>
      </c>
      <c r="J7360" t="s">
        <v>1538</v>
      </c>
      <c r="K7360" t="s">
        <v>228</v>
      </c>
      <c r="N7360" t="s">
        <v>240</v>
      </c>
      <c r="O7360">
        <v>4.86E-4</v>
      </c>
      <c r="P7360" t="s">
        <v>1539</v>
      </c>
      <c r="Q7360"/>
      <c r="R7360">
        <v>2.43E-4</v>
      </c>
      <c r="S7360">
        <v>7.2900000000000005E-4</v>
      </c>
      <c r="T7360" t="s">
        <v>1536</v>
      </c>
    </row>
    <row r="7361" spans="2:20" hidden="1" x14ac:dyDescent="0.45">
      <c r="C7361" s="29" t="s">
        <v>3078</v>
      </c>
      <c r="F7361" t="s">
        <v>1529</v>
      </c>
      <c r="G7361" t="s">
        <v>1530</v>
      </c>
      <c r="H7361" t="s">
        <v>306</v>
      </c>
      <c r="I7361" t="s">
        <v>225</v>
      </c>
      <c r="K7361" t="s">
        <v>228</v>
      </c>
      <c r="N7361" t="s">
        <v>279</v>
      </c>
      <c r="O7361">
        <v>10</v>
      </c>
      <c r="P7361" t="s">
        <v>1532</v>
      </c>
      <c r="Q7361"/>
      <c r="R7361">
        <v>8</v>
      </c>
      <c r="S7361">
        <v>15</v>
      </c>
      <c r="T7361" t="s">
        <v>1536</v>
      </c>
    </row>
    <row r="7362" spans="2:20" hidden="1" x14ac:dyDescent="0.45">
      <c r="C7362" s="29" t="s">
        <v>3078</v>
      </c>
      <c r="F7362" t="s">
        <v>1529</v>
      </c>
      <c r="G7362" t="s">
        <v>1530</v>
      </c>
      <c r="H7362" t="s">
        <v>306</v>
      </c>
      <c r="I7362" t="s">
        <v>225</v>
      </c>
      <c r="K7362" t="s">
        <v>228</v>
      </c>
      <c r="N7362" t="s">
        <v>242</v>
      </c>
      <c r="O7362">
        <v>2.2999999999999998</v>
      </c>
      <c r="P7362" t="s">
        <v>1532</v>
      </c>
      <c r="Q7362"/>
      <c r="R7362">
        <v>1.5</v>
      </c>
      <c r="S7362">
        <v>3.8</v>
      </c>
      <c r="T7362" t="s">
        <v>1536</v>
      </c>
    </row>
    <row r="7363" spans="2:20" hidden="1" x14ac:dyDescent="0.45">
      <c r="C7363" s="29" t="s">
        <v>3078</v>
      </c>
      <c r="F7363" t="s">
        <v>1529</v>
      </c>
      <c r="G7363" t="s">
        <v>1530</v>
      </c>
      <c r="H7363" t="s">
        <v>306</v>
      </c>
      <c r="I7363" t="s">
        <v>225</v>
      </c>
      <c r="K7363" t="s">
        <v>228</v>
      </c>
      <c r="N7363" t="s">
        <v>233</v>
      </c>
      <c r="O7363">
        <v>30</v>
      </c>
      <c r="P7363" t="s">
        <v>1532</v>
      </c>
      <c r="Q7363"/>
      <c r="R7363">
        <v>20</v>
      </c>
      <c r="S7363">
        <v>50</v>
      </c>
      <c r="T7363" t="s">
        <v>1536</v>
      </c>
    </row>
    <row r="7364" spans="2:20" hidden="1" x14ac:dyDescent="0.45">
      <c r="B7364" s="29" t="s">
        <v>43</v>
      </c>
      <c r="C7364" s="29" t="s">
        <v>3078</v>
      </c>
      <c r="F7364" t="s">
        <v>1529</v>
      </c>
      <c r="G7364" t="s">
        <v>1530</v>
      </c>
      <c r="H7364" t="s">
        <v>299</v>
      </c>
      <c r="I7364" t="s">
        <v>225</v>
      </c>
      <c r="J7364" t="s">
        <v>1538</v>
      </c>
      <c r="K7364" t="s">
        <v>228</v>
      </c>
      <c r="N7364" t="s">
        <v>28</v>
      </c>
      <c r="O7364">
        <v>25</v>
      </c>
      <c r="P7364" t="s">
        <v>1539</v>
      </c>
      <c r="Q7364"/>
      <c r="R7364">
        <v>15</v>
      </c>
      <c r="S7364">
        <v>35</v>
      </c>
      <c r="T7364" t="s">
        <v>1445</v>
      </c>
    </row>
    <row r="7365" spans="2:20" hidden="1" x14ac:dyDescent="0.45">
      <c r="B7365" s="29" t="s">
        <v>27</v>
      </c>
      <c r="C7365" s="29" t="s">
        <v>3078</v>
      </c>
      <c r="F7365" t="s">
        <v>1529</v>
      </c>
      <c r="G7365" t="s">
        <v>1530</v>
      </c>
      <c r="H7365" t="s">
        <v>299</v>
      </c>
      <c r="I7365" t="s">
        <v>225</v>
      </c>
      <c r="J7365" t="s">
        <v>1538</v>
      </c>
      <c r="K7365" t="s">
        <v>228</v>
      </c>
      <c r="N7365" t="s">
        <v>27</v>
      </c>
      <c r="O7365">
        <v>40</v>
      </c>
      <c r="P7365" t="s">
        <v>1539</v>
      </c>
      <c r="Q7365"/>
      <c r="R7365">
        <v>24</v>
      </c>
      <c r="S7365">
        <v>56</v>
      </c>
      <c r="T7365" t="s">
        <v>1445</v>
      </c>
    </row>
    <row r="7366" spans="2:20" hidden="1" x14ac:dyDescent="0.45">
      <c r="C7366" s="29" t="s">
        <v>3078</v>
      </c>
      <c r="F7366" t="s">
        <v>1529</v>
      </c>
      <c r="G7366" t="s">
        <v>1530</v>
      </c>
      <c r="H7366" t="s">
        <v>299</v>
      </c>
      <c r="I7366" t="s">
        <v>225</v>
      </c>
      <c r="J7366" t="s">
        <v>1538</v>
      </c>
      <c r="K7366" t="s">
        <v>228</v>
      </c>
      <c r="N7366" t="s">
        <v>291</v>
      </c>
      <c r="O7366">
        <v>2</v>
      </c>
      <c r="P7366" t="s">
        <v>1565</v>
      </c>
      <c r="Q7366"/>
      <c r="R7366">
        <v>1.6</v>
      </c>
      <c r="S7366">
        <v>2.7</v>
      </c>
    </row>
    <row r="7367" spans="2:20" hidden="1" x14ac:dyDescent="0.45">
      <c r="B7367" s="29" t="s">
        <v>27</v>
      </c>
      <c r="C7367" s="29" t="s">
        <v>3078</v>
      </c>
      <c r="F7367" t="s">
        <v>1529</v>
      </c>
      <c r="G7367" t="s">
        <v>1530</v>
      </c>
      <c r="H7367" t="s">
        <v>1221</v>
      </c>
      <c r="I7367" t="s">
        <v>1403</v>
      </c>
      <c r="K7367" t="s">
        <v>228</v>
      </c>
      <c r="L7367" t="s">
        <v>1556</v>
      </c>
      <c r="N7367" t="s">
        <v>1440</v>
      </c>
      <c r="O7367">
        <v>0.625</v>
      </c>
      <c r="Q7367"/>
      <c r="R7367">
        <v>0.25</v>
      </c>
      <c r="S7367">
        <v>0.81299999999999994</v>
      </c>
      <c r="T7367" t="s">
        <v>1438</v>
      </c>
    </row>
    <row r="7368" spans="2:20" hidden="1" x14ac:dyDescent="0.45">
      <c r="C7368" s="29" t="s">
        <v>3078</v>
      </c>
      <c r="F7368" t="s">
        <v>1529</v>
      </c>
      <c r="G7368" t="s">
        <v>1530</v>
      </c>
      <c r="H7368" t="s">
        <v>1253</v>
      </c>
      <c r="I7368" t="s">
        <v>1403</v>
      </c>
      <c r="K7368" t="s">
        <v>228</v>
      </c>
      <c r="L7368" t="s">
        <v>2223</v>
      </c>
      <c r="N7368" t="s">
        <v>1437</v>
      </c>
      <c r="O7368">
        <v>0.98699999999999999</v>
      </c>
      <c r="Q7368"/>
      <c r="R7368">
        <v>0.86699999999999999</v>
      </c>
      <c r="S7368">
        <v>1</v>
      </c>
      <c r="T7368" t="s">
        <v>1191</v>
      </c>
    </row>
    <row r="7369" spans="2:20" hidden="1" x14ac:dyDescent="0.45">
      <c r="B7369" s="29" t="s">
        <v>27</v>
      </c>
      <c r="C7369" s="29" t="s">
        <v>3078</v>
      </c>
      <c r="F7369" t="s">
        <v>1529</v>
      </c>
      <c r="G7369" t="s">
        <v>1530</v>
      </c>
      <c r="H7369" t="s">
        <v>1253</v>
      </c>
      <c r="I7369" t="s">
        <v>1403</v>
      </c>
      <c r="K7369" t="s">
        <v>228</v>
      </c>
      <c r="L7369" t="s">
        <v>2223</v>
      </c>
      <c r="N7369" t="s">
        <v>1440</v>
      </c>
      <c r="O7369">
        <v>0.99199999999999999</v>
      </c>
      <c r="Q7369"/>
      <c r="R7369">
        <v>0.92</v>
      </c>
      <c r="S7369">
        <v>1</v>
      </c>
      <c r="T7369" t="s">
        <v>1191</v>
      </c>
    </row>
    <row r="7370" spans="2:20" hidden="1" x14ac:dyDescent="0.45">
      <c r="C7370" s="29" t="s">
        <v>3078</v>
      </c>
      <c r="F7370" t="s">
        <v>1529</v>
      </c>
      <c r="G7370" t="s">
        <v>1530</v>
      </c>
      <c r="H7370" t="s">
        <v>434</v>
      </c>
      <c r="I7370" t="s">
        <v>1403</v>
      </c>
      <c r="K7370" t="s">
        <v>228</v>
      </c>
      <c r="L7370" t="s">
        <v>1545</v>
      </c>
      <c r="N7370" t="s">
        <v>1437</v>
      </c>
      <c r="O7370">
        <v>0.88</v>
      </c>
      <c r="Q7370"/>
      <c r="R7370">
        <v>0.76</v>
      </c>
      <c r="S7370">
        <v>0.94</v>
      </c>
      <c r="T7370" t="s">
        <v>1438</v>
      </c>
    </row>
    <row r="7371" spans="2:20" hidden="1" x14ac:dyDescent="0.45">
      <c r="B7371" s="29" t="s">
        <v>27</v>
      </c>
      <c r="C7371" s="29" t="s">
        <v>3078</v>
      </c>
      <c r="F7371" t="s">
        <v>1529</v>
      </c>
      <c r="G7371" t="s">
        <v>1530</v>
      </c>
      <c r="H7371" t="s">
        <v>1221</v>
      </c>
      <c r="I7371" t="s">
        <v>1403</v>
      </c>
      <c r="K7371" t="s">
        <v>228</v>
      </c>
      <c r="L7371" t="s">
        <v>2221</v>
      </c>
      <c r="N7371" t="s">
        <v>1440</v>
      </c>
      <c r="O7371">
        <v>0.875</v>
      </c>
      <c r="Q7371"/>
      <c r="R7371">
        <v>0.75</v>
      </c>
      <c r="S7371">
        <v>0.93799999999999994</v>
      </c>
      <c r="T7371" t="s">
        <v>1438</v>
      </c>
    </row>
    <row r="7372" spans="2:20" hidden="1" x14ac:dyDescent="0.45">
      <c r="C7372" s="29" t="s">
        <v>3078</v>
      </c>
      <c r="F7372" t="s">
        <v>1529</v>
      </c>
      <c r="G7372" t="s">
        <v>1530</v>
      </c>
      <c r="H7372" t="s">
        <v>1221</v>
      </c>
      <c r="I7372" t="s">
        <v>1403</v>
      </c>
      <c r="K7372" t="s">
        <v>228</v>
      </c>
      <c r="L7372" t="s">
        <v>1556</v>
      </c>
      <c r="N7372" t="s">
        <v>1437</v>
      </c>
      <c r="O7372">
        <v>0.7</v>
      </c>
      <c r="Q7372"/>
      <c r="R7372">
        <v>0.4</v>
      </c>
      <c r="S7372">
        <v>0.85</v>
      </c>
      <c r="T7372" t="s">
        <v>1438</v>
      </c>
    </row>
    <row r="7373" spans="2:20" hidden="1" x14ac:dyDescent="0.45">
      <c r="C7373" s="29" t="s">
        <v>3078</v>
      </c>
      <c r="F7373" t="s">
        <v>1529</v>
      </c>
      <c r="G7373" t="s">
        <v>1530</v>
      </c>
      <c r="H7373" t="s">
        <v>1237</v>
      </c>
      <c r="I7373" t="s">
        <v>225</v>
      </c>
      <c r="J7373" t="s">
        <v>1552</v>
      </c>
      <c r="K7373" t="s">
        <v>228</v>
      </c>
      <c r="N7373" t="s">
        <v>236</v>
      </c>
      <c r="O7373">
        <v>9</v>
      </c>
      <c r="P7373" t="s">
        <v>1553</v>
      </c>
      <c r="Q7373"/>
      <c r="R7373">
        <v>2</v>
      </c>
      <c r="S7373">
        <v>40</v>
      </c>
      <c r="T7373" t="s">
        <v>357</v>
      </c>
    </row>
    <row r="7374" spans="2:20" hidden="1" x14ac:dyDescent="0.45">
      <c r="B7374" s="29" t="s">
        <v>43</v>
      </c>
      <c r="C7374" s="29" t="s">
        <v>3078</v>
      </c>
      <c r="F7374" t="s">
        <v>1529</v>
      </c>
      <c r="G7374" t="s">
        <v>1530</v>
      </c>
      <c r="H7374" t="s">
        <v>443</v>
      </c>
      <c r="I7374" t="s">
        <v>1403</v>
      </c>
      <c r="K7374" t="s">
        <v>228</v>
      </c>
      <c r="L7374" t="s">
        <v>1555</v>
      </c>
      <c r="N7374" t="s">
        <v>1439</v>
      </c>
      <c r="O7374">
        <v>0.77800000000000002</v>
      </c>
      <c r="Q7374"/>
      <c r="R7374">
        <v>0</v>
      </c>
      <c r="S7374">
        <v>0.95599999999999996</v>
      </c>
      <c r="T7374" t="s">
        <v>1438</v>
      </c>
    </row>
    <row r="7375" spans="2:20" hidden="1" x14ac:dyDescent="0.45">
      <c r="C7375" s="29" t="s">
        <v>3078</v>
      </c>
      <c r="F7375" t="s">
        <v>1529</v>
      </c>
      <c r="G7375" t="s">
        <v>1530</v>
      </c>
      <c r="H7375" t="s">
        <v>243</v>
      </c>
      <c r="I7375" t="s">
        <v>225</v>
      </c>
      <c r="J7375" t="s">
        <v>1531</v>
      </c>
      <c r="K7375" t="s">
        <v>228</v>
      </c>
      <c r="N7375" t="s">
        <v>279</v>
      </c>
      <c r="O7375">
        <v>0.40500000000000003</v>
      </c>
      <c r="P7375" t="s">
        <v>1532</v>
      </c>
      <c r="Q7375"/>
      <c r="R7375">
        <v>0.12</v>
      </c>
      <c r="S7375">
        <v>0.6</v>
      </c>
      <c r="T7375" t="s">
        <v>1536</v>
      </c>
    </row>
    <row r="7376" spans="2:20" hidden="1" x14ac:dyDescent="0.45">
      <c r="C7376" s="29" t="s">
        <v>3078</v>
      </c>
      <c r="F7376" t="s">
        <v>1529</v>
      </c>
      <c r="G7376" t="s">
        <v>1530</v>
      </c>
      <c r="H7376" t="s">
        <v>243</v>
      </c>
      <c r="I7376" t="s">
        <v>225</v>
      </c>
      <c r="J7376" t="s">
        <v>1531</v>
      </c>
      <c r="K7376" t="s">
        <v>228</v>
      </c>
      <c r="N7376" t="s">
        <v>253</v>
      </c>
      <c r="O7376">
        <v>0.122</v>
      </c>
      <c r="P7376" t="s">
        <v>1532</v>
      </c>
      <c r="Q7376"/>
      <c r="R7376">
        <v>8.1000000000000003E-2</v>
      </c>
      <c r="S7376">
        <v>0.16</v>
      </c>
      <c r="T7376" t="s">
        <v>1536</v>
      </c>
    </row>
    <row r="7377" spans="2:20" hidden="1" x14ac:dyDescent="0.45">
      <c r="C7377" s="29" t="s">
        <v>3078</v>
      </c>
      <c r="F7377" t="s">
        <v>1529</v>
      </c>
      <c r="G7377" t="s">
        <v>1530</v>
      </c>
      <c r="H7377" t="s">
        <v>224</v>
      </c>
      <c r="I7377" t="s">
        <v>225</v>
      </c>
      <c r="J7377" t="s">
        <v>1531</v>
      </c>
      <c r="K7377" t="s">
        <v>228</v>
      </c>
      <c r="N7377" t="s">
        <v>267</v>
      </c>
      <c r="O7377">
        <v>2.7E-2</v>
      </c>
      <c r="P7377" t="s">
        <v>1553</v>
      </c>
      <c r="Q7377"/>
      <c r="R7377">
        <v>1.0999999999999999E-2</v>
      </c>
      <c r="S7377">
        <v>4.4999999999999998E-2</v>
      </c>
      <c r="T7377" t="s">
        <v>1557</v>
      </c>
    </row>
    <row r="7378" spans="2:20" hidden="1" x14ac:dyDescent="0.45">
      <c r="B7378" s="29" t="s">
        <v>27</v>
      </c>
      <c r="C7378" s="29" t="s">
        <v>3078</v>
      </c>
      <c r="F7378" t="s">
        <v>1529</v>
      </c>
      <c r="G7378" t="s">
        <v>1530</v>
      </c>
      <c r="H7378" t="s">
        <v>243</v>
      </c>
      <c r="I7378" t="s">
        <v>225</v>
      </c>
      <c r="J7378" t="s">
        <v>1531</v>
      </c>
      <c r="K7378" t="s">
        <v>228</v>
      </c>
      <c r="N7378" t="s">
        <v>27</v>
      </c>
      <c r="O7378">
        <v>24</v>
      </c>
      <c r="P7378" t="s">
        <v>1532</v>
      </c>
      <c r="Q7378"/>
      <c r="R7378">
        <v>1</v>
      </c>
      <c r="S7378">
        <v>620</v>
      </c>
      <c r="T7378" t="s">
        <v>1535</v>
      </c>
    </row>
    <row r="7379" spans="2:20" hidden="1" x14ac:dyDescent="0.45">
      <c r="B7379" s="29" t="s">
        <v>27</v>
      </c>
      <c r="C7379" s="29" t="s">
        <v>3078</v>
      </c>
      <c r="F7379" t="s">
        <v>1529</v>
      </c>
      <c r="G7379" t="s">
        <v>1530</v>
      </c>
      <c r="H7379" t="s">
        <v>224</v>
      </c>
      <c r="I7379" t="s">
        <v>225</v>
      </c>
      <c r="J7379" t="s">
        <v>1531</v>
      </c>
      <c r="K7379" t="s">
        <v>228</v>
      </c>
      <c r="N7379" t="s">
        <v>27</v>
      </c>
      <c r="O7379">
        <v>24</v>
      </c>
      <c r="P7379" t="s">
        <v>1532</v>
      </c>
      <c r="Q7379"/>
      <c r="R7379">
        <v>1</v>
      </c>
      <c r="S7379">
        <v>620</v>
      </c>
      <c r="T7379" t="s">
        <v>1535</v>
      </c>
    </row>
    <row r="7380" spans="2:20" hidden="1" x14ac:dyDescent="0.45">
      <c r="C7380" s="29" t="s">
        <v>3078</v>
      </c>
      <c r="F7380" t="s">
        <v>1529</v>
      </c>
      <c r="G7380" t="s">
        <v>1530</v>
      </c>
      <c r="H7380" t="s">
        <v>224</v>
      </c>
      <c r="I7380" t="s">
        <v>225</v>
      </c>
      <c r="J7380" t="s">
        <v>1531</v>
      </c>
      <c r="K7380" t="s">
        <v>228</v>
      </c>
      <c r="N7380" t="s">
        <v>233</v>
      </c>
      <c r="O7380">
        <v>1E-4</v>
      </c>
      <c r="P7380" t="s">
        <v>1532</v>
      </c>
      <c r="Q7380"/>
      <c r="R7380" s="27">
        <v>5.0000000000000002E-5</v>
      </c>
      <c r="S7380">
        <v>1.4999999999999999E-4</v>
      </c>
      <c r="T7380" t="s">
        <v>1536</v>
      </c>
    </row>
    <row r="7381" spans="2:20" hidden="1" x14ac:dyDescent="0.45">
      <c r="C7381" s="29" t="s">
        <v>3078</v>
      </c>
      <c r="F7381" t="s">
        <v>1529</v>
      </c>
      <c r="G7381" t="s">
        <v>1530</v>
      </c>
      <c r="H7381" t="s">
        <v>224</v>
      </c>
      <c r="I7381" t="s">
        <v>225</v>
      </c>
      <c r="J7381" t="s">
        <v>1531</v>
      </c>
      <c r="K7381" t="s">
        <v>228</v>
      </c>
      <c r="N7381" t="s">
        <v>262</v>
      </c>
      <c r="O7381">
        <v>2.4E-2</v>
      </c>
      <c r="P7381" t="s">
        <v>1532</v>
      </c>
      <c r="Q7381"/>
      <c r="R7381">
        <v>1.7999999999999999E-2</v>
      </c>
      <c r="S7381">
        <v>2.7E-2</v>
      </c>
      <c r="T7381" t="s">
        <v>1536</v>
      </c>
    </row>
    <row r="7382" spans="2:20" hidden="1" x14ac:dyDescent="0.45">
      <c r="B7382" s="29" t="s">
        <v>30</v>
      </c>
      <c r="C7382" s="29" t="s">
        <v>3078</v>
      </c>
      <c r="F7382" t="s">
        <v>1529</v>
      </c>
      <c r="G7382" t="s">
        <v>1530</v>
      </c>
      <c r="H7382" t="s">
        <v>231</v>
      </c>
      <c r="I7382" t="s">
        <v>225</v>
      </c>
      <c r="J7382" t="s">
        <v>1533</v>
      </c>
      <c r="K7382" t="s">
        <v>228</v>
      </c>
      <c r="N7382" t="s">
        <v>30</v>
      </c>
      <c r="O7382">
        <v>0.36</v>
      </c>
      <c r="P7382" t="s">
        <v>229</v>
      </c>
      <c r="Q7382"/>
      <c r="R7382">
        <v>0.18</v>
      </c>
      <c r="S7382">
        <v>0.72</v>
      </c>
      <c r="T7382" t="s">
        <v>1534</v>
      </c>
    </row>
    <row r="7383" spans="2:20" hidden="1" x14ac:dyDescent="0.45">
      <c r="B7383" s="29" t="s">
        <v>30</v>
      </c>
      <c r="C7383" s="29" t="s">
        <v>3078</v>
      </c>
      <c r="F7383" t="s">
        <v>1529</v>
      </c>
      <c r="G7383" t="s">
        <v>1530</v>
      </c>
      <c r="H7383" t="s">
        <v>251</v>
      </c>
      <c r="I7383" t="s">
        <v>225</v>
      </c>
      <c r="J7383" t="s">
        <v>1531</v>
      </c>
      <c r="K7383" t="s">
        <v>228</v>
      </c>
      <c r="N7383" t="s">
        <v>30</v>
      </c>
      <c r="O7383">
        <v>0.36</v>
      </c>
      <c r="P7383" t="s">
        <v>229</v>
      </c>
      <c r="Q7383"/>
      <c r="R7383">
        <v>0.18</v>
      </c>
      <c r="S7383">
        <v>0.72</v>
      </c>
      <c r="T7383" t="s">
        <v>1534</v>
      </c>
    </row>
    <row r="7384" spans="2:20" hidden="1" x14ac:dyDescent="0.45">
      <c r="C7384" s="29" t="s">
        <v>3078</v>
      </c>
      <c r="F7384" t="s">
        <v>1529</v>
      </c>
      <c r="G7384" t="s">
        <v>1530</v>
      </c>
      <c r="H7384" t="s">
        <v>251</v>
      </c>
      <c r="I7384" t="s">
        <v>225</v>
      </c>
      <c r="J7384" t="s">
        <v>1531</v>
      </c>
      <c r="K7384" t="s">
        <v>228</v>
      </c>
      <c r="N7384" t="s">
        <v>291</v>
      </c>
      <c r="O7384">
        <v>2.5</v>
      </c>
      <c r="P7384" t="s">
        <v>1537</v>
      </c>
      <c r="Q7384"/>
      <c r="R7384">
        <v>0.01</v>
      </c>
      <c r="S7384">
        <v>5</v>
      </c>
      <c r="T7384" t="s">
        <v>1386</v>
      </c>
    </row>
    <row r="7385" spans="2:20" hidden="1" x14ac:dyDescent="0.45">
      <c r="B7385" s="29" t="s">
        <v>26</v>
      </c>
      <c r="C7385" s="29" t="s">
        <v>3078</v>
      </c>
      <c r="F7385" t="s">
        <v>1529</v>
      </c>
      <c r="G7385" t="s">
        <v>1530</v>
      </c>
      <c r="H7385" t="s">
        <v>251</v>
      </c>
      <c r="I7385" t="s">
        <v>225</v>
      </c>
      <c r="J7385" t="s">
        <v>1531</v>
      </c>
      <c r="K7385" t="s">
        <v>228</v>
      </c>
      <c r="N7385" t="s">
        <v>26</v>
      </c>
      <c r="O7385">
        <v>130</v>
      </c>
      <c r="P7385" t="s">
        <v>1532</v>
      </c>
      <c r="Q7385"/>
      <c r="R7385">
        <v>120</v>
      </c>
      <c r="S7385">
        <v>140</v>
      </c>
      <c r="T7385" t="s">
        <v>357</v>
      </c>
    </row>
    <row r="7386" spans="2:20" hidden="1" x14ac:dyDescent="0.45">
      <c r="C7386" s="29" t="s">
        <v>3078</v>
      </c>
      <c r="F7386" t="s">
        <v>1529</v>
      </c>
      <c r="G7386" t="s">
        <v>1530</v>
      </c>
      <c r="H7386" t="s">
        <v>251</v>
      </c>
      <c r="I7386" t="s">
        <v>225</v>
      </c>
      <c r="J7386" t="s">
        <v>1531</v>
      </c>
      <c r="K7386" t="s">
        <v>228</v>
      </c>
      <c r="N7386" t="s">
        <v>242</v>
      </c>
      <c r="O7386">
        <v>1.2999999999999999E-2</v>
      </c>
      <c r="P7386" t="s">
        <v>1532</v>
      </c>
      <c r="Q7386"/>
      <c r="R7386">
        <v>5.0000000000000001E-3</v>
      </c>
      <c r="S7386">
        <v>0.02</v>
      </c>
      <c r="T7386" t="s">
        <v>1536</v>
      </c>
    </row>
    <row r="7387" spans="2:20" hidden="1" x14ac:dyDescent="0.45">
      <c r="C7387" s="29" t="s">
        <v>3078</v>
      </c>
      <c r="F7387" t="s">
        <v>1529</v>
      </c>
      <c r="G7387" t="s">
        <v>1530</v>
      </c>
      <c r="H7387" t="s">
        <v>251</v>
      </c>
      <c r="I7387" t="s">
        <v>225</v>
      </c>
      <c r="J7387" t="s">
        <v>1531</v>
      </c>
      <c r="K7387" t="s">
        <v>228</v>
      </c>
      <c r="N7387" t="s">
        <v>262</v>
      </c>
      <c r="O7387">
        <v>1.6000000000000001E-3</v>
      </c>
      <c r="P7387" t="s">
        <v>1532</v>
      </c>
      <c r="Q7387"/>
      <c r="R7387">
        <v>1.1999999999999999E-3</v>
      </c>
      <c r="S7387">
        <v>1.8E-3</v>
      </c>
      <c r="T7387" t="s">
        <v>1536</v>
      </c>
    </row>
    <row r="7388" spans="2:20" hidden="1" x14ac:dyDescent="0.45">
      <c r="B7388" s="29" t="s">
        <v>30</v>
      </c>
      <c r="C7388" s="29" t="s">
        <v>3078</v>
      </c>
      <c r="F7388" t="s">
        <v>1529</v>
      </c>
      <c r="G7388" t="s">
        <v>1530</v>
      </c>
      <c r="H7388" t="s">
        <v>277</v>
      </c>
      <c r="I7388" t="s">
        <v>225</v>
      </c>
      <c r="J7388" t="s">
        <v>1559</v>
      </c>
      <c r="K7388" t="s">
        <v>228</v>
      </c>
      <c r="N7388" t="s">
        <v>30</v>
      </c>
      <c r="O7388">
        <v>0.17</v>
      </c>
      <c r="P7388" t="s">
        <v>229</v>
      </c>
      <c r="Q7388"/>
      <c r="R7388">
        <v>0.09</v>
      </c>
      <c r="S7388">
        <v>0.34</v>
      </c>
      <c r="T7388" t="s">
        <v>1564</v>
      </c>
    </row>
    <row r="7389" spans="2:20" hidden="1" x14ac:dyDescent="0.45">
      <c r="C7389" s="29" t="s">
        <v>3078</v>
      </c>
      <c r="F7389" t="s">
        <v>1529</v>
      </c>
      <c r="G7389" t="s">
        <v>1530</v>
      </c>
      <c r="H7389" t="s">
        <v>274</v>
      </c>
      <c r="I7389" t="s">
        <v>225</v>
      </c>
      <c r="J7389" t="s">
        <v>1559</v>
      </c>
      <c r="K7389" t="s">
        <v>228</v>
      </c>
      <c r="N7389" t="s">
        <v>253</v>
      </c>
      <c r="O7389">
        <v>1.2999999999999999E-2</v>
      </c>
      <c r="P7389" t="s">
        <v>1560</v>
      </c>
      <c r="Q7389"/>
      <c r="R7389">
        <v>6.0000000000000001E-3</v>
      </c>
      <c r="S7389">
        <v>1.7999999999999999E-2</v>
      </c>
      <c r="T7389" t="s">
        <v>1536</v>
      </c>
    </row>
    <row r="7390" spans="2:20" hidden="1" x14ac:dyDescent="0.45">
      <c r="C7390" s="29" t="s">
        <v>3078</v>
      </c>
      <c r="F7390" t="s">
        <v>1529</v>
      </c>
      <c r="G7390" t="s">
        <v>1530</v>
      </c>
      <c r="H7390" t="s">
        <v>277</v>
      </c>
      <c r="I7390" t="s">
        <v>225</v>
      </c>
      <c r="J7390" t="s">
        <v>1559</v>
      </c>
      <c r="K7390" t="s">
        <v>228</v>
      </c>
      <c r="N7390" t="s">
        <v>265</v>
      </c>
      <c r="O7390">
        <v>0.03</v>
      </c>
      <c r="P7390" t="s">
        <v>1560</v>
      </c>
      <c r="Q7390"/>
      <c r="R7390">
        <v>7.0000000000000001E-3</v>
      </c>
      <c r="S7390">
        <v>0.2</v>
      </c>
      <c r="T7390" t="s">
        <v>357</v>
      </c>
    </row>
    <row r="7391" spans="2:20" hidden="1" x14ac:dyDescent="0.45">
      <c r="B7391" s="29" t="s">
        <v>43</v>
      </c>
      <c r="C7391" s="29" t="s">
        <v>3078</v>
      </c>
      <c r="F7391" t="s">
        <v>1529</v>
      </c>
      <c r="G7391" t="s">
        <v>1530</v>
      </c>
      <c r="H7391" t="s">
        <v>277</v>
      </c>
      <c r="I7391" t="s">
        <v>225</v>
      </c>
      <c r="J7391" t="s">
        <v>1559</v>
      </c>
      <c r="K7391" t="s">
        <v>228</v>
      </c>
      <c r="N7391" t="s">
        <v>28</v>
      </c>
      <c r="O7391">
        <v>80</v>
      </c>
      <c r="P7391" t="s">
        <v>1560</v>
      </c>
      <c r="Q7391"/>
      <c r="R7391">
        <v>70</v>
      </c>
      <c r="S7391">
        <v>110</v>
      </c>
      <c r="T7391" t="s">
        <v>1445</v>
      </c>
    </row>
    <row r="7392" spans="2:20" hidden="1" x14ac:dyDescent="0.45">
      <c r="B7392" s="29" t="s">
        <v>43</v>
      </c>
      <c r="C7392" s="29" t="s">
        <v>3078</v>
      </c>
      <c r="F7392" t="s">
        <v>1529</v>
      </c>
      <c r="G7392" t="s">
        <v>1530</v>
      </c>
      <c r="H7392" t="s">
        <v>277</v>
      </c>
      <c r="I7392" t="s">
        <v>225</v>
      </c>
      <c r="J7392" t="s">
        <v>1559</v>
      </c>
      <c r="K7392" t="s">
        <v>228</v>
      </c>
      <c r="N7392" t="s">
        <v>28</v>
      </c>
      <c r="O7392">
        <v>80</v>
      </c>
      <c r="P7392" t="s">
        <v>1560</v>
      </c>
      <c r="Q7392"/>
      <c r="R7392">
        <v>70</v>
      </c>
      <c r="S7392">
        <v>110</v>
      </c>
      <c r="T7392" t="s">
        <v>1445</v>
      </c>
    </row>
    <row r="7393" spans="2:20" hidden="1" x14ac:dyDescent="0.45">
      <c r="C7393" s="29" t="s">
        <v>3078</v>
      </c>
      <c r="F7393" t="s">
        <v>1529</v>
      </c>
      <c r="G7393" t="s">
        <v>1530</v>
      </c>
      <c r="H7393" t="s">
        <v>277</v>
      </c>
      <c r="I7393" t="s">
        <v>225</v>
      </c>
      <c r="J7393" t="s">
        <v>1559</v>
      </c>
      <c r="K7393" t="s">
        <v>228</v>
      </c>
      <c r="N7393" t="s">
        <v>236</v>
      </c>
      <c r="O7393">
        <v>200</v>
      </c>
      <c r="P7393" t="s">
        <v>1560</v>
      </c>
      <c r="Q7393"/>
      <c r="R7393">
        <v>160</v>
      </c>
      <c r="S7393">
        <v>260</v>
      </c>
      <c r="T7393" t="s">
        <v>357</v>
      </c>
    </row>
    <row r="7394" spans="2:20" hidden="1" x14ac:dyDescent="0.45">
      <c r="C7394" s="29" t="s">
        <v>3078</v>
      </c>
      <c r="F7394" t="s">
        <v>1529</v>
      </c>
      <c r="G7394" t="s">
        <v>1530</v>
      </c>
      <c r="H7394" t="s">
        <v>274</v>
      </c>
      <c r="I7394" t="s">
        <v>225</v>
      </c>
      <c r="J7394" t="s">
        <v>1559</v>
      </c>
      <c r="K7394" t="s">
        <v>228</v>
      </c>
      <c r="N7394" t="s">
        <v>291</v>
      </c>
      <c r="O7394">
        <v>0.09</v>
      </c>
      <c r="P7394" t="s">
        <v>1562</v>
      </c>
      <c r="Q7394"/>
      <c r="R7394">
        <v>2.5000000000000001E-2</v>
      </c>
      <c r="S7394">
        <v>0.18</v>
      </c>
      <c r="T7394" t="s">
        <v>1386</v>
      </c>
    </row>
    <row r="7395" spans="2:20" hidden="1" x14ac:dyDescent="0.45">
      <c r="C7395" s="29" t="s">
        <v>3078</v>
      </c>
      <c r="F7395" t="s">
        <v>1529</v>
      </c>
      <c r="G7395" t="s">
        <v>1530</v>
      </c>
      <c r="H7395" t="s">
        <v>274</v>
      </c>
      <c r="I7395" t="s">
        <v>225</v>
      </c>
      <c r="J7395" t="s">
        <v>1559</v>
      </c>
      <c r="K7395" t="s">
        <v>228</v>
      </c>
      <c r="N7395" t="s">
        <v>291</v>
      </c>
      <c r="O7395">
        <v>0.09</v>
      </c>
      <c r="P7395" t="s">
        <v>1562</v>
      </c>
      <c r="Q7395"/>
      <c r="R7395">
        <v>2.5000000000000001E-2</v>
      </c>
      <c r="S7395">
        <v>0.18</v>
      </c>
      <c r="T7395" t="s">
        <v>1386</v>
      </c>
    </row>
    <row r="7396" spans="2:20" hidden="1" x14ac:dyDescent="0.45">
      <c r="B7396" s="29" t="s">
        <v>27</v>
      </c>
      <c r="C7396" s="29" t="s">
        <v>3078</v>
      </c>
      <c r="F7396" t="s">
        <v>1529</v>
      </c>
      <c r="G7396" t="s">
        <v>1530</v>
      </c>
      <c r="H7396" t="s">
        <v>274</v>
      </c>
      <c r="I7396" t="s">
        <v>225</v>
      </c>
      <c r="J7396" t="s">
        <v>1559</v>
      </c>
      <c r="K7396" t="s">
        <v>228</v>
      </c>
      <c r="N7396" t="s">
        <v>27</v>
      </c>
      <c r="O7396">
        <v>100</v>
      </c>
      <c r="P7396" t="s">
        <v>1560</v>
      </c>
      <c r="Q7396"/>
      <c r="R7396">
        <v>80</v>
      </c>
      <c r="S7396">
        <v>130</v>
      </c>
      <c r="T7396" t="s">
        <v>1445</v>
      </c>
    </row>
    <row r="7397" spans="2:20" hidden="1" x14ac:dyDescent="0.45">
      <c r="C7397" s="29" t="s">
        <v>3078</v>
      </c>
      <c r="F7397" t="s">
        <v>1529</v>
      </c>
      <c r="G7397" t="s">
        <v>1530</v>
      </c>
      <c r="H7397" t="s">
        <v>274</v>
      </c>
      <c r="I7397" t="s">
        <v>225</v>
      </c>
      <c r="J7397" t="s">
        <v>1559</v>
      </c>
      <c r="K7397" t="s">
        <v>228</v>
      </c>
      <c r="N7397" t="s">
        <v>236</v>
      </c>
      <c r="O7397">
        <v>200</v>
      </c>
      <c r="P7397" t="s">
        <v>1560</v>
      </c>
      <c r="Q7397"/>
      <c r="R7397">
        <v>160</v>
      </c>
      <c r="S7397">
        <v>260</v>
      </c>
      <c r="T7397" t="s">
        <v>357</v>
      </c>
    </row>
    <row r="7398" spans="2:20" hidden="1" x14ac:dyDescent="0.45">
      <c r="C7398" s="29" t="s">
        <v>3078</v>
      </c>
      <c r="F7398" t="s">
        <v>1529</v>
      </c>
      <c r="G7398" t="s">
        <v>1530</v>
      </c>
      <c r="H7398" t="s">
        <v>274</v>
      </c>
      <c r="I7398" t="s">
        <v>225</v>
      </c>
      <c r="J7398" t="s">
        <v>1559</v>
      </c>
      <c r="K7398" t="s">
        <v>228</v>
      </c>
      <c r="N7398" t="s">
        <v>233</v>
      </c>
      <c r="O7398">
        <v>0.06</v>
      </c>
      <c r="P7398" t="s">
        <v>1560</v>
      </c>
      <c r="Q7398"/>
      <c r="R7398">
        <v>0.03</v>
      </c>
      <c r="S7398">
        <v>0.09</v>
      </c>
      <c r="T7398" t="s">
        <v>1536</v>
      </c>
    </row>
    <row r="7399" spans="2:20" hidden="1" x14ac:dyDescent="0.45">
      <c r="C7399" s="29" t="s">
        <v>3078</v>
      </c>
      <c r="F7399" t="s">
        <v>1529</v>
      </c>
      <c r="G7399" t="s">
        <v>1530</v>
      </c>
      <c r="H7399" t="s">
        <v>274</v>
      </c>
      <c r="I7399" t="s">
        <v>225</v>
      </c>
      <c r="J7399" t="s">
        <v>1559</v>
      </c>
      <c r="K7399" t="s">
        <v>228</v>
      </c>
      <c r="N7399" t="s">
        <v>279</v>
      </c>
      <c r="O7399">
        <v>0.3</v>
      </c>
      <c r="P7399" t="s">
        <v>1560</v>
      </c>
      <c r="Q7399"/>
      <c r="R7399">
        <v>0.18</v>
      </c>
      <c r="S7399">
        <v>0.54</v>
      </c>
      <c r="T7399" t="s">
        <v>1536</v>
      </c>
    </row>
    <row r="7400" spans="2:20" hidden="1" x14ac:dyDescent="0.45">
      <c r="C7400" s="29" t="s">
        <v>3078</v>
      </c>
      <c r="F7400" t="s">
        <v>1529</v>
      </c>
      <c r="G7400" t="s">
        <v>1530</v>
      </c>
      <c r="H7400" t="s">
        <v>286</v>
      </c>
      <c r="I7400" t="s">
        <v>225</v>
      </c>
      <c r="J7400" t="s">
        <v>1559</v>
      </c>
      <c r="K7400" t="s">
        <v>228</v>
      </c>
      <c r="N7400" t="s">
        <v>259</v>
      </c>
      <c r="O7400">
        <v>32</v>
      </c>
      <c r="P7400" t="s">
        <v>1563</v>
      </c>
      <c r="Q7400"/>
      <c r="R7400">
        <v>3.2</v>
      </c>
      <c r="S7400">
        <v>320</v>
      </c>
      <c r="T7400" t="s">
        <v>1191</v>
      </c>
    </row>
    <row r="7401" spans="2:20" hidden="1" x14ac:dyDescent="0.45">
      <c r="C7401" s="29" t="s">
        <v>3078</v>
      </c>
      <c r="F7401" t="s">
        <v>1529</v>
      </c>
      <c r="G7401" t="s">
        <v>1530</v>
      </c>
      <c r="H7401" t="s">
        <v>281</v>
      </c>
      <c r="I7401" t="s">
        <v>225</v>
      </c>
      <c r="J7401" t="s">
        <v>1559</v>
      </c>
      <c r="K7401" t="s">
        <v>228</v>
      </c>
      <c r="N7401" t="s">
        <v>279</v>
      </c>
      <c r="O7401">
        <v>2.5000000000000001E-2</v>
      </c>
      <c r="P7401" t="s">
        <v>1560</v>
      </c>
      <c r="Q7401"/>
      <c r="R7401">
        <v>1.4999999999999999E-2</v>
      </c>
      <c r="S7401">
        <v>4.4999999999999998E-2</v>
      </c>
      <c r="T7401" t="s">
        <v>1536</v>
      </c>
    </row>
    <row r="7402" spans="2:20" hidden="1" x14ac:dyDescent="0.45">
      <c r="C7402" s="29" t="s">
        <v>3078</v>
      </c>
      <c r="F7402" t="s">
        <v>1529</v>
      </c>
      <c r="G7402" t="s">
        <v>1530</v>
      </c>
      <c r="H7402" t="s">
        <v>281</v>
      </c>
      <c r="I7402" t="s">
        <v>225</v>
      </c>
      <c r="J7402" t="s">
        <v>1559</v>
      </c>
      <c r="K7402" t="s">
        <v>228</v>
      </c>
      <c r="N7402" t="s">
        <v>279</v>
      </c>
      <c r="O7402">
        <v>2.5000000000000001E-2</v>
      </c>
      <c r="P7402" t="s">
        <v>1560</v>
      </c>
      <c r="Q7402"/>
      <c r="R7402">
        <v>1.4999999999999999E-2</v>
      </c>
      <c r="S7402">
        <v>4.4999999999999998E-2</v>
      </c>
      <c r="T7402" t="s">
        <v>1536</v>
      </c>
    </row>
    <row r="7403" spans="2:20" hidden="1" x14ac:dyDescent="0.45">
      <c r="C7403" s="29" t="s">
        <v>3078</v>
      </c>
      <c r="F7403" t="s">
        <v>1529</v>
      </c>
      <c r="G7403" t="s">
        <v>1530</v>
      </c>
      <c r="H7403" t="s">
        <v>281</v>
      </c>
      <c r="I7403" t="s">
        <v>225</v>
      </c>
      <c r="J7403" t="s">
        <v>1559</v>
      </c>
      <c r="K7403" t="s">
        <v>228</v>
      </c>
      <c r="N7403" t="s">
        <v>242</v>
      </c>
      <c r="O7403">
        <v>0.13</v>
      </c>
      <c r="P7403" t="s">
        <v>1560</v>
      </c>
      <c r="Q7403"/>
      <c r="R7403">
        <v>0.05</v>
      </c>
      <c r="S7403">
        <v>0.2</v>
      </c>
      <c r="T7403" t="s">
        <v>1536</v>
      </c>
    </row>
    <row r="7404" spans="2:20" hidden="1" x14ac:dyDescent="0.45">
      <c r="C7404" s="29" t="s">
        <v>3078</v>
      </c>
      <c r="F7404" t="s">
        <v>1529</v>
      </c>
      <c r="G7404" t="s">
        <v>1530</v>
      </c>
      <c r="H7404" t="s">
        <v>281</v>
      </c>
      <c r="I7404" t="s">
        <v>225</v>
      </c>
      <c r="J7404" t="s">
        <v>1559</v>
      </c>
      <c r="K7404" t="s">
        <v>228</v>
      </c>
      <c r="N7404" t="s">
        <v>262</v>
      </c>
      <c r="O7404">
        <v>1.7999999999999999E-2</v>
      </c>
      <c r="P7404" t="s">
        <v>1560</v>
      </c>
      <c r="Q7404"/>
      <c r="R7404">
        <v>1.2E-2</v>
      </c>
      <c r="S7404">
        <v>3.5999999999999997E-2</v>
      </c>
      <c r="T7404" t="s">
        <v>1536</v>
      </c>
    </row>
    <row r="7405" spans="2:20" hidden="1" x14ac:dyDescent="0.45">
      <c r="C7405" s="29" t="s">
        <v>3078</v>
      </c>
      <c r="F7405" t="s">
        <v>1529</v>
      </c>
      <c r="G7405" t="s">
        <v>1530</v>
      </c>
      <c r="H7405" t="s">
        <v>286</v>
      </c>
      <c r="I7405" t="s">
        <v>225</v>
      </c>
      <c r="J7405" t="s">
        <v>1559</v>
      </c>
      <c r="K7405" t="s">
        <v>228</v>
      </c>
      <c r="N7405" t="s">
        <v>246</v>
      </c>
      <c r="O7405">
        <v>8</v>
      </c>
      <c r="P7405" t="s">
        <v>1561</v>
      </c>
      <c r="Q7405"/>
      <c r="R7405">
        <v>0.2</v>
      </c>
      <c r="S7405">
        <v>16</v>
      </c>
      <c r="T7405" t="s">
        <v>1386</v>
      </c>
    </row>
    <row r="7406" spans="2:20" hidden="1" x14ac:dyDescent="0.45">
      <c r="C7406" s="29" t="s">
        <v>3078</v>
      </c>
      <c r="F7406" t="s">
        <v>1529</v>
      </c>
      <c r="G7406" t="s">
        <v>1530</v>
      </c>
      <c r="H7406" t="s">
        <v>286</v>
      </c>
      <c r="I7406" t="s">
        <v>225</v>
      </c>
      <c r="J7406" t="s">
        <v>1559</v>
      </c>
      <c r="K7406" t="s">
        <v>228</v>
      </c>
      <c r="N7406" t="s">
        <v>262</v>
      </c>
      <c r="O7406">
        <v>4.9000000000000002E-2</v>
      </c>
      <c r="P7406" t="s">
        <v>1560</v>
      </c>
      <c r="Q7406"/>
      <c r="R7406">
        <v>1.6E-2</v>
      </c>
      <c r="S7406">
        <v>0.15</v>
      </c>
      <c r="T7406" t="s">
        <v>357</v>
      </c>
    </row>
    <row r="7407" spans="2:20" hidden="1" x14ac:dyDescent="0.45">
      <c r="C7407" s="29" t="s">
        <v>3078</v>
      </c>
      <c r="F7407" t="s">
        <v>1529</v>
      </c>
      <c r="G7407" t="s">
        <v>1530</v>
      </c>
      <c r="H7407" t="s">
        <v>286</v>
      </c>
      <c r="I7407" t="s">
        <v>225</v>
      </c>
      <c r="J7407" t="s">
        <v>1559</v>
      </c>
      <c r="K7407" t="s">
        <v>228</v>
      </c>
      <c r="N7407" t="s">
        <v>253</v>
      </c>
      <c r="O7407">
        <v>4.0000000000000001E-3</v>
      </c>
      <c r="P7407" t="s">
        <v>1560</v>
      </c>
      <c r="Q7407"/>
      <c r="R7407">
        <v>2E-3</v>
      </c>
      <c r="S7407">
        <v>5.0000000000000001E-3</v>
      </c>
      <c r="T7407" t="s">
        <v>1536</v>
      </c>
    </row>
    <row r="7408" spans="2:20" hidden="1" x14ac:dyDescent="0.45">
      <c r="C7408" s="29" t="s">
        <v>3078</v>
      </c>
      <c r="F7408" t="s">
        <v>1529</v>
      </c>
      <c r="G7408" t="s">
        <v>1530</v>
      </c>
      <c r="H7408" t="s">
        <v>281</v>
      </c>
      <c r="I7408" t="s">
        <v>225</v>
      </c>
      <c r="J7408" t="s">
        <v>1559</v>
      </c>
      <c r="K7408" t="s">
        <v>228</v>
      </c>
      <c r="N7408" t="s">
        <v>291</v>
      </c>
      <c r="O7408">
        <v>0.09</v>
      </c>
      <c r="P7408" t="s">
        <v>1562</v>
      </c>
      <c r="Q7408"/>
      <c r="R7408">
        <v>2.5000000000000001E-2</v>
      </c>
      <c r="S7408">
        <v>0.18</v>
      </c>
      <c r="T7408" t="s">
        <v>1386</v>
      </c>
    </row>
    <row r="7409" spans="2:20" hidden="1" x14ac:dyDescent="0.45">
      <c r="C7409" s="29" t="s">
        <v>3078</v>
      </c>
      <c r="F7409" t="s">
        <v>1529</v>
      </c>
      <c r="G7409" t="s">
        <v>1530</v>
      </c>
      <c r="H7409" t="s">
        <v>281</v>
      </c>
      <c r="I7409" t="s">
        <v>225</v>
      </c>
      <c r="J7409" t="s">
        <v>1559</v>
      </c>
      <c r="K7409" t="s">
        <v>228</v>
      </c>
      <c r="N7409" t="s">
        <v>267</v>
      </c>
      <c r="O7409">
        <v>0.06</v>
      </c>
      <c r="P7409" t="s">
        <v>1560</v>
      </c>
      <c r="Q7409"/>
      <c r="R7409">
        <v>2E-3</v>
      </c>
      <c r="S7409">
        <v>1.8</v>
      </c>
      <c r="T7409" t="s">
        <v>357</v>
      </c>
    </row>
    <row r="7410" spans="2:20" hidden="1" x14ac:dyDescent="0.45">
      <c r="B7410" s="29" t="s">
        <v>24</v>
      </c>
      <c r="C7410" s="29" t="s">
        <v>3078</v>
      </c>
      <c r="F7410" t="s">
        <v>1529</v>
      </c>
      <c r="G7410" t="s">
        <v>1530</v>
      </c>
      <c r="H7410" t="s">
        <v>306</v>
      </c>
      <c r="I7410" t="s">
        <v>225</v>
      </c>
      <c r="K7410" t="s">
        <v>228</v>
      </c>
      <c r="N7410" t="s">
        <v>261</v>
      </c>
      <c r="O7410">
        <v>0.02</v>
      </c>
      <c r="P7410" t="s">
        <v>1543</v>
      </c>
      <c r="Q7410"/>
      <c r="R7410">
        <v>0.01</v>
      </c>
      <c r="S7410">
        <v>0.04</v>
      </c>
      <c r="T7410" t="s">
        <v>2571</v>
      </c>
    </row>
    <row r="7411" spans="2:20" hidden="1" x14ac:dyDescent="0.45">
      <c r="B7411" s="29" t="s">
        <v>43</v>
      </c>
      <c r="C7411" s="29" t="s">
        <v>3078</v>
      </c>
      <c r="F7411" t="s">
        <v>1529</v>
      </c>
      <c r="G7411" t="s">
        <v>1530</v>
      </c>
      <c r="H7411" t="s">
        <v>281</v>
      </c>
      <c r="I7411" t="s">
        <v>225</v>
      </c>
      <c r="J7411" t="s">
        <v>1559</v>
      </c>
      <c r="K7411" t="s">
        <v>228</v>
      </c>
      <c r="N7411" t="s">
        <v>28</v>
      </c>
      <c r="O7411">
        <v>80</v>
      </c>
      <c r="P7411" t="s">
        <v>1560</v>
      </c>
      <c r="Q7411"/>
      <c r="R7411">
        <v>70</v>
      </c>
      <c r="S7411">
        <v>110</v>
      </c>
      <c r="T7411" t="s">
        <v>1445</v>
      </c>
    </row>
    <row r="7412" spans="2:20" hidden="1" x14ac:dyDescent="0.45">
      <c r="B7412" s="29" t="s">
        <v>43</v>
      </c>
      <c r="C7412" s="29" t="s">
        <v>3078</v>
      </c>
      <c r="F7412" t="s">
        <v>1529</v>
      </c>
      <c r="G7412" t="s">
        <v>1530</v>
      </c>
      <c r="H7412" t="s">
        <v>281</v>
      </c>
      <c r="I7412" t="s">
        <v>225</v>
      </c>
      <c r="J7412" t="s">
        <v>1559</v>
      </c>
      <c r="K7412" t="s">
        <v>228</v>
      </c>
      <c r="N7412" t="s">
        <v>28</v>
      </c>
      <c r="O7412">
        <v>80</v>
      </c>
      <c r="P7412" t="s">
        <v>1560</v>
      </c>
      <c r="Q7412"/>
      <c r="R7412">
        <v>70</v>
      </c>
      <c r="S7412">
        <v>110</v>
      </c>
      <c r="T7412" t="s">
        <v>1445</v>
      </c>
    </row>
    <row r="7413" spans="2:20" hidden="1" x14ac:dyDescent="0.45">
      <c r="B7413" s="29" t="s">
        <v>24</v>
      </c>
      <c r="C7413" s="29" t="s">
        <v>3078</v>
      </c>
      <c r="F7413" t="s">
        <v>1529</v>
      </c>
      <c r="G7413" t="s">
        <v>1530</v>
      </c>
      <c r="H7413" t="s">
        <v>281</v>
      </c>
      <c r="I7413" t="s">
        <v>225</v>
      </c>
      <c r="J7413" t="s">
        <v>1559</v>
      </c>
      <c r="K7413" t="s">
        <v>228</v>
      </c>
      <c r="N7413" t="s">
        <v>261</v>
      </c>
      <c r="O7413">
        <v>138</v>
      </c>
      <c r="P7413" t="s">
        <v>1560</v>
      </c>
      <c r="Q7413"/>
      <c r="R7413">
        <v>50</v>
      </c>
      <c r="S7413">
        <v>400</v>
      </c>
      <c r="T7413" t="s">
        <v>357</v>
      </c>
    </row>
    <row r="7414" spans="2:20" hidden="1" x14ac:dyDescent="0.45">
      <c r="C7414" s="29" t="s">
        <v>3078</v>
      </c>
      <c r="F7414" t="s">
        <v>1529</v>
      </c>
      <c r="G7414" t="s">
        <v>1530</v>
      </c>
      <c r="H7414" t="s">
        <v>296</v>
      </c>
      <c r="I7414" t="s">
        <v>225</v>
      </c>
      <c r="J7414" t="s">
        <v>1538</v>
      </c>
      <c r="K7414" t="s">
        <v>228</v>
      </c>
      <c r="N7414" t="s">
        <v>253</v>
      </c>
      <c r="O7414" s="27">
        <v>1E-8</v>
      </c>
      <c r="P7414" t="s">
        <v>1539</v>
      </c>
      <c r="Q7414"/>
      <c r="R7414" s="27">
        <v>5.0000000000000001E-9</v>
      </c>
      <c r="S7414" s="27">
        <v>1.4999999999999999E-8</v>
      </c>
      <c r="T7414" t="s">
        <v>1536</v>
      </c>
    </row>
    <row r="7415" spans="2:20" hidden="1" x14ac:dyDescent="0.45">
      <c r="C7415" s="29" t="s">
        <v>3078</v>
      </c>
      <c r="F7415" t="s">
        <v>1529</v>
      </c>
      <c r="G7415" t="s">
        <v>1530</v>
      </c>
      <c r="H7415" t="s">
        <v>296</v>
      </c>
      <c r="I7415" t="s">
        <v>225</v>
      </c>
      <c r="J7415" t="s">
        <v>1538</v>
      </c>
      <c r="K7415" t="s">
        <v>228</v>
      </c>
      <c r="N7415" t="s">
        <v>233</v>
      </c>
      <c r="O7415" s="27">
        <v>2.9999999999999999E-7</v>
      </c>
      <c r="P7415" t="s">
        <v>1539</v>
      </c>
      <c r="Q7415"/>
      <c r="R7415" s="27">
        <v>1.4999999999999999E-7</v>
      </c>
      <c r="S7415" s="27">
        <v>4.4999999999999998E-7</v>
      </c>
      <c r="T7415" t="s">
        <v>1536</v>
      </c>
    </row>
    <row r="7416" spans="2:20" hidden="1" x14ac:dyDescent="0.45">
      <c r="C7416" s="29" t="s">
        <v>3078</v>
      </c>
      <c r="F7416" t="s">
        <v>1529</v>
      </c>
      <c r="G7416" t="s">
        <v>1530</v>
      </c>
      <c r="H7416" t="s">
        <v>301</v>
      </c>
      <c r="I7416" t="s">
        <v>225</v>
      </c>
      <c r="J7416" t="s">
        <v>1538</v>
      </c>
      <c r="K7416" t="s">
        <v>228</v>
      </c>
      <c r="N7416" t="s">
        <v>242</v>
      </c>
      <c r="O7416">
        <v>5.7000000000000002E-3</v>
      </c>
      <c r="P7416" t="s">
        <v>1540</v>
      </c>
      <c r="Q7416"/>
      <c r="R7416">
        <v>2.8999999999999998E-3</v>
      </c>
      <c r="S7416">
        <v>8.6E-3</v>
      </c>
      <c r="T7416" t="s">
        <v>1536</v>
      </c>
    </row>
    <row r="7417" spans="2:20" hidden="1" x14ac:dyDescent="0.45">
      <c r="C7417" s="29" t="s">
        <v>3078</v>
      </c>
      <c r="F7417" t="s">
        <v>1529</v>
      </c>
      <c r="G7417" t="s">
        <v>1530</v>
      </c>
      <c r="H7417" t="s">
        <v>301</v>
      </c>
      <c r="I7417" t="s">
        <v>225</v>
      </c>
      <c r="J7417" t="s">
        <v>1538</v>
      </c>
      <c r="K7417" t="s">
        <v>228</v>
      </c>
      <c r="N7417" t="s">
        <v>236</v>
      </c>
      <c r="O7417">
        <v>50</v>
      </c>
      <c r="P7417" t="s">
        <v>1539</v>
      </c>
      <c r="Q7417"/>
      <c r="R7417">
        <v>30</v>
      </c>
      <c r="S7417">
        <v>70</v>
      </c>
      <c r="T7417" t="s">
        <v>357</v>
      </c>
    </row>
    <row r="7418" spans="2:20" hidden="1" x14ac:dyDescent="0.45">
      <c r="C7418" s="29" t="s">
        <v>3078</v>
      </c>
      <c r="F7418" t="s">
        <v>1529</v>
      </c>
      <c r="G7418" t="s">
        <v>1530</v>
      </c>
      <c r="H7418" t="s">
        <v>301</v>
      </c>
      <c r="I7418" t="s">
        <v>225</v>
      </c>
      <c r="J7418" t="s">
        <v>1538</v>
      </c>
      <c r="K7418" t="s">
        <v>228</v>
      </c>
      <c r="N7418" t="s">
        <v>262</v>
      </c>
      <c r="O7418">
        <v>1.9000000000000001E-4</v>
      </c>
      <c r="P7418" t="s">
        <v>1539</v>
      </c>
      <c r="Q7418"/>
      <c r="R7418" s="27">
        <v>9.5000000000000005E-5</v>
      </c>
      <c r="S7418">
        <v>2.8499999999999999E-4</v>
      </c>
      <c r="T7418" t="s">
        <v>1536</v>
      </c>
    </row>
    <row r="7419" spans="2:20" hidden="1" x14ac:dyDescent="0.45">
      <c r="C7419" s="29" t="s">
        <v>3078</v>
      </c>
      <c r="F7419" t="s">
        <v>1529</v>
      </c>
      <c r="G7419" t="s">
        <v>1530</v>
      </c>
      <c r="H7419" t="s">
        <v>293</v>
      </c>
      <c r="I7419" t="s">
        <v>225</v>
      </c>
      <c r="J7419" t="s">
        <v>1538</v>
      </c>
      <c r="K7419" t="s">
        <v>228</v>
      </c>
      <c r="N7419" t="s">
        <v>253</v>
      </c>
      <c r="O7419" s="27">
        <v>8.0999999999999997E-7</v>
      </c>
      <c r="P7419" t="s">
        <v>1539</v>
      </c>
      <c r="Q7419"/>
      <c r="R7419" s="27">
        <v>4.0499999999999999E-7</v>
      </c>
      <c r="S7419" s="27">
        <v>1.22E-6</v>
      </c>
      <c r="T7419" t="s">
        <v>1536</v>
      </c>
    </row>
    <row r="7420" spans="2:20" hidden="1" x14ac:dyDescent="0.45">
      <c r="C7420" s="29" t="s">
        <v>3078</v>
      </c>
      <c r="F7420" t="s">
        <v>1529</v>
      </c>
      <c r="G7420" t="s">
        <v>1530</v>
      </c>
      <c r="H7420" t="s">
        <v>293</v>
      </c>
      <c r="I7420" t="s">
        <v>225</v>
      </c>
      <c r="J7420" t="s">
        <v>1538</v>
      </c>
      <c r="K7420" t="s">
        <v>228</v>
      </c>
      <c r="N7420" t="s">
        <v>253</v>
      </c>
      <c r="O7420" s="27">
        <v>8.0999999999999997E-7</v>
      </c>
      <c r="P7420" t="s">
        <v>1539</v>
      </c>
      <c r="Q7420"/>
      <c r="R7420" s="27">
        <v>4.0499999999999999E-7</v>
      </c>
      <c r="S7420" s="27">
        <v>1.22E-6</v>
      </c>
      <c r="T7420" t="s">
        <v>1536</v>
      </c>
    </row>
    <row r="7421" spans="2:20" hidden="1" x14ac:dyDescent="0.45">
      <c r="C7421" s="29" t="s">
        <v>3078</v>
      </c>
      <c r="F7421" t="s">
        <v>1529</v>
      </c>
      <c r="G7421" t="s">
        <v>1530</v>
      </c>
      <c r="H7421" t="s">
        <v>296</v>
      </c>
      <c r="I7421" t="s">
        <v>225</v>
      </c>
      <c r="J7421" t="s">
        <v>1538</v>
      </c>
      <c r="K7421" t="s">
        <v>228</v>
      </c>
      <c r="N7421" t="s">
        <v>246</v>
      </c>
      <c r="O7421">
        <v>2E-3</v>
      </c>
      <c r="P7421" t="s">
        <v>2225</v>
      </c>
      <c r="Q7421"/>
      <c r="R7421">
        <v>1E-3</v>
      </c>
      <c r="S7421">
        <v>4.0000000000000001E-3</v>
      </c>
      <c r="T7421" t="s">
        <v>357</v>
      </c>
    </row>
    <row r="7422" spans="2:20" hidden="1" x14ac:dyDescent="0.45">
      <c r="C7422" s="29" t="s">
        <v>3078</v>
      </c>
      <c r="F7422" t="s">
        <v>1529</v>
      </c>
      <c r="G7422" t="s">
        <v>1530</v>
      </c>
      <c r="H7422" t="s">
        <v>301</v>
      </c>
      <c r="I7422" t="s">
        <v>225</v>
      </c>
      <c r="J7422" t="s">
        <v>1538</v>
      </c>
      <c r="K7422" t="s">
        <v>228</v>
      </c>
      <c r="N7422" t="s">
        <v>265</v>
      </c>
      <c r="O7422">
        <v>1.4999999999999999E-2</v>
      </c>
      <c r="P7422" t="s">
        <v>1539</v>
      </c>
      <c r="Q7422"/>
      <c r="R7422">
        <v>1.5E-3</v>
      </c>
      <c r="S7422">
        <v>0.15</v>
      </c>
      <c r="T7422" t="s">
        <v>1191</v>
      </c>
    </row>
    <row r="7423" spans="2:20" hidden="1" x14ac:dyDescent="0.45">
      <c r="C7423" s="29" t="s">
        <v>3078</v>
      </c>
      <c r="F7423" t="s">
        <v>1529</v>
      </c>
      <c r="G7423" t="s">
        <v>1530</v>
      </c>
      <c r="H7423" t="s">
        <v>296</v>
      </c>
      <c r="I7423" t="s">
        <v>225</v>
      </c>
      <c r="J7423" t="s">
        <v>1538</v>
      </c>
      <c r="K7423" t="s">
        <v>228</v>
      </c>
      <c r="N7423" t="s">
        <v>267</v>
      </c>
      <c r="O7423">
        <v>7.2999999999999995E-2</v>
      </c>
      <c r="P7423" t="s">
        <v>1539</v>
      </c>
      <c r="Q7423"/>
      <c r="R7423">
        <v>7.3000000000000001E-3</v>
      </c>
      <c r="S7423">
        <v>0.73</v>
      </c>
      <c r="T7423" t="s">
        <v>1191</v>
      </c>
    </row>
    <row r="7424" spans="2:20" hidden="1" x14ac:dyDescent="0.45">
      <c r="B7424" s="29" t="s">
        <v>43</v>
      </c>
      <c r="C7424" s="29" t="s">
        <v>3078</v>
      </c>
      <c r="F7424" t="s">
        <v>1529</v>
      </c>
      <c r="G7424" t="s">
        <v>1530</v>
      </c>
      <c r="H7424" t="s">
        <v>296</v>
      </c>
      <c r="I7424" t="s">
        <v>225</v>
      </c>
      <c r="J7424" t="s">
        <v>1538</v>
      </c>
      <c r="K7424" t="s">
        <v>228</v>
      </c>
      <c r="N7424" t="s">
        <v>28</v>
      </c>
      <c r="O7424">
        <v>25</v>
      </c>
      <c r="P7424" t="s">
        <v>1539</v>
      </c>
      <c r="Q7424"/>
      <c r="R7424">
        <v>15</v>
      </c>
      <c r="S7424">
        <v>35</v>
      </c>
      <c r="T7424" t="s">
        <v>1445</v>
      </c>
    </row>
    <row r="7425" spans="2:20" hidden="1" x14ac:dyDescent="0.45">
      <c r="C7425" s="29" t="s">
        <v>3078</v>
      </c>
      <c r="F7425" t="s">
        <v>1529</v>
      </c>
      <c r="G7425" t="s">
        <v>1530</v>
      </c>
      <c r="H7425" t="s">
        <v>296</v>
      </c>
      <c r="I7425" t="s">
        <v>225</v>
      </c>
      <c r="J7425" t="s">
        <v>1538</v>
      </c>
      <c r="K7425" t="s">
        <v>228</v>
      </c>
      <c r="N7425" t="s">
        <v>236</v>
      </c>
      <c r="O7425">
        <v>50</v>
      </c>
      <c r="P7425" t="s">
        <v>1539</v>
      </c>
      <c r="Q7425"/>
      <c r="R7425">
        <v>30</v>
      </c>
      <c r="S7425">
        <v>70</v>
      </c>
      <c r="T7425" t="s">
        <v>357</v>
      </c>
    </row>
    <row r="7426" spans="2:20" hidden="1" x14ac:dyDescent="0.45">
      <c r="B7426" s="29" t="s">
        <v>24</v>
      </c>
      <c r="C7426" s="29" t="s">
        <v>3078</v>
      </c>
      <c r="F7426" t="s">
        <v>1529</v>
      </c>
      <c r="G7426" t="s">
        <v>1530</v>
      </c>
      <c r="H7426" t="s">
        <v>284</v>
      </c>
      <c r="I7426" t="s">
        <v>225</v>
      </c>
      <c r="J7426" t="s">
        <v>1559</v>
      </c>
      <c r="K7426" t="s">
        <v>228</v>
      </c>
      <c r="N7426" t="s">
        <v>261</v>
      </c>
      <c r="O7426">
        <v>138</v>
      </c>
      <c r="P7426" t="s">
        <v>1560</v>
      </c>
      <c r="Q7426"/>
      <c r="R7426">
        <v>50</v>
      </c>
      <c r="S7426">
        <v>400</v>
      </c>
      <c r="T7426" t="s">
        <v>357</v>
      </c>
    </row>
    <row r="7427" spans="2:20" hidden="1" x14ac:dyDescent="0.45">
      <c r="B7427" s="29" t="s">
        <v>27</v>
      </c>
      <c r="C7427" s="29" t="s">
        <v>3078</v>
      </c>
      <c r="F7427" t="s">
        <v>1529</v>
      </c>
      <c r="G7427" t="s">
        <v>1530</v>
      </c>
      <c r="H7427" t="s">
        <v>284</v>
      </c>
      <c r="I7427" t="s">
        <v>225</v>
      </c>
      <c r="J7427" t="s">
        <v>1559</v>
      </c>
      <c r="K7427" t="s">
        <v>228</v>
      </c>
      <c r="N7427" t="s">
        <v>27</v>
      </c>
      <c r="O7427">
        <v>100</v>
      </c>
      <c r="P7427" t="s">
        <v>1560</v>
      </c>
      <c r="Q7427"/>
      <c r="R7427">
        <v>80</v>
      </c>
      <c r="S7427">
        <v>130</v>
      </c>
      <c r="T7427" t="s">
        <v>1445</v>
      </c>
    </row>
    <row r="7428" spans="2:20" hidden="1" x14ac:dyDescent="0.45">
      <c r="C7428" s="29" t="s">
        <v>3078</v>
      </c>
      <c r="F7428" t="s">
        <v>1529</v>
      </c>
      <c r="G7428" t="s">
        <v>1530</v>
      </c>
      <c r="H7428" t="s">
        <v>284</v>
      </c>
      <c r="I7428" t="s">
        <v>225</v>
      </c>
      <c r="J7428" t="s">
        <v>1559</v>
      </c>
      <c r="K7428" t="s">
        <v>228</v>
      </c>
      <c r="N7428" t="s">
        <v>233</v>
      </c>
      <c r="O7428" s="27">
        <v>5.0000000000000002E-5</v>
      </c>
      <c r="P7428" t="s">
        <v>1560</v>
      </c>
      <c r="Q7428"/>
      <c r="R7428" s="27">
        <v>2.5000000000000001E-5</v>
      </c>
      <c r="S7428" s="27">
        <v>7.4999999999999993E-5</v>
      </c>
      <c r="T7428" t="s">
        <v>1536</v>
      </c>
    </row>
    <row r="7429" spans="2:20" hidden="1" x14ac:dyDescent="0.45">
      <c r="C7429" s="29" t="s">
        <v>3078</v>
      </c>
      <c r="F7429" t="s">
        <v>1529</v>
      </c>
      <c r="G7429" t="s">
        <v>1530</v>
      </c>
      <c r="H7429" t="s">
        <v>284</v>
      </c>
      <c r="I7429" t="s">
        <v>225</v>
      </c>
      <c r="J7429" t="s">
        <v>1559</v>
      </c>
      <c r="K7429" t="s">
        <v>228</v>
      </c>
      <c r="N7429" t="s">
        <v>279</v>
      </c>
      <c r="O7429">
        <v>2.5000000000000001E-4</v>
      </c>
      <c r="P7429" t="s">
        <v>1560</v>
      </c>
      <c r="Q7429"/>
      <c r="R7429">
        <v>1.4999999999999999E-4</v>
      </c>
      <c r="S7429">
        <v>4.4999999999999999E-4</v>
      </c>
      <c r="T7429" t="s">
        <v>1536</v>
      </c>
    </row>
    <row r="7430" spans="2:20" hidden="1" x14ac:dyDescent="0.45">
      <c r="C7430" s="29" t="s">
        <v>3078</v>
      </c>
      <c r="F7430" t="s">
        <v>1529</v>
      </c>
      <c r="G7430" t="s">
        <v>1530</v>
      </c>
      <c r="H7430" t="s">
        <v>284</v>
      </c>
      <c r="I7430" t="s">
        <v>225</v>
      </c>
      <c r="J7430" t="s">
        <v>1559</v>
      </c>
      <c r="K7430" t="s">
        <v>228</v>
      </c>
      <c r="N7430" t="s">
        <v>242</v>
      </c>
      <c r="O7430">
        <v>1.2999999999999999E-3</v>
      </c>
      <c r="P7430" t="s">
        <v>1560</v>
      </c>
      <c r="Q7430"/>
      <c r="R7430">
        <v>5.0000000000000001E-4</v>
      </c>
      <c r="S7430">
        <v>2E-3</v>
      </c>
      <c r="T7430" t="s">
        <v>1536</v>
      </c>
    </row>
    <row r="7431" spans="2:20" hidden="1" x14ac:dyDescent="0.45">
      <c r="C7431" s="29" t="s">
        <v>3078</v>
      </c>
      <c r="F7431" t="s">
        <v>1529</v>
      </c>
      <c r="G7431" t="s">
        <v>1530</v>
      </c>
      <c r="H7431" t="s">
        <v>1251</v>
      </c>
      <c r="I7431" t="s">
        <v>225</v>
      </c>
      <c r="J7431" t="s">
        <v>1538</v>
      </c>
      <c r="K7431" t="s">
        <v>228</v>
      </c>
      <c r="N7431" t="s">
        <v>242</v>
      </c>
      <c r="O7431">
        <v>2.9999999999999997E-4</v>
      </c>
      <c r="P7431" t="s">
        <v>1540</v>
      </c>
      <c r="Q7431"/>
      <c r="R7431">
        <v>1.4999999999999999E-4</v>
      </c>
      <c r="S7431">
        <v>5.0000000000000001E-4</v>
      </c>
      <c r="T7431" t="s">
        <v>1536</v>
      </c>
    </row>
    <row r="7432" spans="2:20" hidden="1" x14ac:dyDescent="0.45">
      <c r="C7432" s="29" t="s">
        <v>3078</v>
      </c>
      <c r="F7432" t="s">
        <v>1529</v>
      </c>
      <c r="G7432" t="s">
        <v>1530</v>
      </c>
      <c r="H7432" t="s">
        <v>1251</v>
      </c>
      <c r="I7432" t="s">
        <v>225</v>
      </c>
      <c r="J7432" t="s">
        <v>1538</v>
      </c>
      <c r="K7432" t="s">
        <v>228</v>
      </c>
      <c r="N7432" t="s">
        <v>240</v>
      </c>
      <c r="O7432">
        <v>5.9999999999999995E-4</v>
      </c>
      <c r="P7432" t="s">
        <v>1539</v>
      </c>
      <c r="Q7432"/>
      <c r="R7432">
        <v>2.9999999999999997E-4</v>
      </c>
      <c r="S7432">
        <v>8.9999999999999998E-4</v>
      </c>
      <c r="T7432" t="s">
        <v>1536</v>
      </c>
    </row>
    <row r="7433" spans="2:20" hidden="1" x14ac:dyDescent="0.45">
      <c r="B7433" s="29" t="s">
        <v>30</v>
      </c>
      <c r="C7433" s="29" t="s">
        <v>3078</v>
      </c>
      <c r="F7433" t="s">
        <v>1529</v>
      </c>
      <c r="G7433" t="s">
        <v>1530</v>
      </c>
      <c r="H7433" t="s">
        <v>284</v>
      </c>
      <c r="I7433" t="s">
        <v>225</v>
      </c>
      <c r="J7433" t="s">
        <v>1559</v>
      </c>
      <c r="K7433" t="s">
        <v>228</v>
      </c>
      <c r="N7433" t="s">
        <v>30</v>
      </c>
      <c r="O7433">
        <v>0.17</v>
      </c>
      <c r="P7433" t="s">
        <v>229</v>
      </c>
      <c r="Q7433"/>
      <c r="R7433">
        <v>0.09</v>
      </c>
      <c r="S7433">
        <v>0.34</v>
      </c>
      <c r="T7433" t="s">
        <v>1564</v>
      </c>
    </row>
    <row r="7434" spans="2:20" hidden="1" x14ac:dyDescent="0.45">
      <c r="B7434" s="29" t="s">
        <v>27</v>
      </c>
      <c r="C7434" s="29" t="s">
        <v>3078</v>
      </c>
      <c r="F7434" t="s">
        <v>1529</v>
      </c>
      <c r="G7434" t="s">
        <v>1530</v>
      </c>
      <c r="H7434" t="s">
        <v>1251</v>
      </c>
      <c r="I7434" t="s">
        <v>225</v>
      </c>
      <c r="J7434" t="s">
        <v>1538</v>
      </c>
      <c r="K7434" t="s">
        <v>228</v>
      </c>
      <c r="N7434" t="s">
        <v>27</v>
      </c>
      <c r="O7434">
        <v>40</v>
      </c>
      <c r="P7434" t="s">
        <v>1539</v>
      </c>
      <c r="Q7434"/>
      <c r="R7434">
        <v>24</v>
      </c>
      <c r="S7434">
        <v>56</v>
      </c>
      <c r="T7434" t="s">
        <v>1445</v>
      </c>
    </row>
    <row r="7435" spans="2:20" hidden="1" x14ac:dyDescent="0.45">
      <c r="F7435" t="s">
        <v>1566</v>
      </c>
      <c r="G7435" t="s">
        <v>1567</v>
      </c>
      <c r="H7435" t="s">
        <v>277</v>
      </c>
      <c r="I7435" t="s">
        <v>1403</v>
      </c>
      <c r="K7435" t="s">
        <v>228</v>
      </c>
      <c r="L7435" t="s">
        <v>1575</v>
      </c>
      <c r="N7435" t="s">
        <v>1437</v>
      </c>
      <c r="O7435">
        <v>0.99950000000000006</v>
      </c>
      <c r="Q7435"/>
      <c r="R7435">
        <v>0.99950000000000006</v>
      </c>
      <c r="T7435" t="s">
        <v>1576</v>
      </c>
    </row>
    <row r="7436" spans="2:20" hidden="1" x14ac:dyDescent="0.45">
      <c r="B7436" s="29" t="s">
        <v>43</v>
      </c>
      <c r="F7436" t="s">
        <v>1566</v>
      </c>
      <c r="G7436" t="s">
        <v>1567</v>
      </c>
      <c r="H7436" t="s">
        <v>277</v>
      </c>
      <c r="I7436" t="s">
        <v>1403</v>
      </c>
      <c r="K7436" t="s">
        <v>228</v>
      </c>
      <c r="L7436" t="s">
        <v>1569</v>
      </c>
      <c r="N7436" t="s">
        <v>1439</v>
      </c>
      <c r="O7436">
        <v>0.94399999999999995</v>
      </c>
      <c r="Q7436"/>
      <c r="R7436">
        <v>0.83099999999999996</v>
      </c>
      <c r="S7436">
        <v>0.98099999999999998</v>
      </c>
      <c r="T7436" t="s">
        <v>1254</v>
      </c>
    </row>
    <row r="7437" spans="2:20" hidden="1" x14ac:dyDescent="0.45">
      <c r="F7437" t="s">
        <v>1566</v>
      </c>
      <c r="G7437" t="s">
        <v>1567</v>
      </c>
      <c r="H7437" t="s">
        <v>277</v>
      </c>
      <c r="I7437" t="s">
        <v>1403</v>
      </c>
      <c r="K7437" t="s">
        <v>228</v>
      </c>
      <c r="L7437" t="s">
        <v>1590</v>
      </c>
      <c r="N7437" t="s">
        <v>1437</v>
      </c>
      <c r="O7437">
        <v>0.99950000000000006</v>
      </c>
      <c r="Q7437"/>
      <c r="R7437">
        <v>0.99950000000000006</v>
      </c>
      <c r="T7437" t="s">
        <v>1576</v>
      </c>
    </row>
    <row r="7438" spans="2:20" hidden="1" x14ac:dyDescent="0.45">
      <c r="B7438" s="29" t="s">
        <v>27</v>
      </c>
      <c r="F7438" t="s">
        <v>1566</v>
      </c>
      <c r="G7438" t="s">
        <v>1567</v>
      </c>
      <c r="H7438" t="s">
        <v>277</v>
      </c>
      <c r="I7438" t="s">
        <v>1403</v>
      </c>
      <c r="K7438" t="s">
        <v>228</v>
      </c>
      <c r="L7438" t="s">
        <v>1590</v>
      </c>
      <c r="N7438" t="s">
        <v>1440</v>
      </c>
      <c r="O7438">
        <v>0.99950000000000006</v>
      </c>
      <c r="Q7438"/>
      <c r="R7438">
        <v>0.99950000000000006</v>
      </c>
      <c r="T7438" t="s">
        <v>1576</v>
      </c>
    </row>
    <row r="7439" spans="2:20" hidden="1" x14ac:dyDescent="0.45">
      <c r="F7439" t="s">
        <v>1566</v>
      </c>
      <c r="G7439" t="s">
        <v>1567</v>
      </c>
      <c r="H7439" t="s">
        <v>277</v>
      </c>
      <c r="I7439" t="s">
        <v>1403</v>
      </c>
      <c r="K7439" t="s">
        <v>228</v>
      </c>
      <c r="L7439" t="s">
        <v>1596</v>
      </c>
      <c r="N7439" t="s">
        <v>1437</v>
      </c>
      <c r="O7439">
        <v>0.96699999999999997</v>
      </c>
      <c r="Q7439"/>
      <c r="R7439">
        <v>0.9</v>
      </c>
      <c r="S7439">
        <v>0.98899999999999999</v>
      </c>
      <c r="T7439" t="s">
        <v>1254</v>
      </c>
    </row>
    <row r="7440" spans="2:20" hidden="1" x14ac:dyDescent="0.45">
      <c r="F7440" t="s">
        <v>1566</v>
      </c>
      <c r="G7440" t="s">
        <v>1567</v>
      </c>
      <c r="H7440" t="s">
        <v>289</v>
      </c>
      <c r="I7440" t="s">
        <v>225</v>
      </c>
      <c r="J7440" t="s">
        <v>1572</v>
      </c>
      <c r="K7440" t="s">
        <v>228</v>
      </c>
      <c r="N7440" t="s">
        <v>236</v>
      </c>
      <c r="O7440">
        <v>1.8</v>
      </c>
      <c r="P7440" t="s">
        <v>1573</v>
      </c>
      <c r="Q7440"/>
      <c r="R7440">
        <v>0.8</v>
      </c>
      <c r="S7440">
        <v>4</v>
      </c>
      <c r="T7440" t="s">
        <v>1574</v>
      </c>
    </row>
    <row r="7441" spans="2:20" hidden="1" x14ac:dyDescent="0.45">
      <c r="B7441" s="29" t="s">
        <v>43</v>
      </c>
      <c r="F7441" t="s">
        <v>1566</v>
      </c>
      <c r="G7441" t="s">
        <v>1567</v>
      </c>
      <c r="H7441" t="s">
        <v>289</v>
      </c>
      <c r="I7441" t="s">
        <v>225</v>
      </c>
      <c r="J7441" t="s">
        <v>1572</v>
      </c>
      <c r="K7441" t="s">
        <v>228</v>
      </c>
      <c r="N7441" t="s">
        <v>28</v>
      </c>
      <c r="O7441">
        <v>1.1000000000000001</v>
      </c>
      <c r="P7441" t="s">
        <v>1573</v>
      </c>
      <c r="Q7441"/>
      <c r="R7441">
        <v>0.5</v>
      </c>
      <c r="S7441">
        <v>2.4</v>
      </c>
      <c r="T7441" t="s">
        <v>1445</v>
      </c>
    </row>
    <row r="7442" spans="2:20" hidden="1" x14ac:dyDescent="0.45">
      <c r="F7442" t="s">
        <v>1566</v>
      </c>
      <c r="G7442" t="s">
        <v>1567</v>
      </c>
      <c r="H7442" t="s">
        <v>281</v>
      </c>
      <c r="I7442" t="s">
        <v>225</v>
      </c>
      <c r="J7442" t="s">
        <v>1584</v>
      </c>
      <c r="K7442" t="s">
        <v>228</v>
      </c>
      <c r="N7442" t="s">
        <v>246</v>
      </c>
      <c r="O7442">
        <v>35</v>
      </c>
      <c r="P7442" t="s">
        <v>2572</v>
      </c>
      <c r="Q7442"/>
      <c r="R7442">
        <v>0.5</v>
      </c>
      <c r="S7442">
        <v>150</v>
      </c>
      <c r="T7442" t="s">
        <v>1269</v>
      </c>
    </row>
    <row r="7443" spans="2:20" hidden="1" x14ac:dyDescent="0.45">
      <c r="F7443" t="s">
        <v>1585</v>
      </c>
      <c r="G7443" t="s">
        <v>1586</v>
      </c>
      <c r="H7443" t="s">
        <v>274</v>
      </c>
      <c r="I7443" t="s">
        <v>1403</v>
      </c>
      <c r="K7443" t="s">
        <v>228</v>
      </c>
      <c r="L7443" t="s">
        <v>1582</v>
      </c>
      <c r="N7443" t="s">
        <v>1437</v>
      </c>
      <c r="O7443">
        <v>0.78700000000000003</v>
      </c>
      <c r="Q7443"/>
      <c r="R7443">
        <v>0.36199999999999999</v>
      </c>
      <c r="S7443">
        <v>0.92900000000000005</v>
      </c>
      <c r="T7443" t="s">
        <v>1254</v>
      </c>
    </row>
    <row r="7444" spans="2:20" hidden="1" x14ac:dyDescent="0.45">
      <c r="B7444" s="29" t="s">
        <v>43</v>
      </c>
      <c r="F7444" t="s">
        <v>1585</v>
      </c>
      <c r="G7444" t="s">
        <v>1586</v>
      </c>
      <c r="H7444" t="s">
        <v>274</v>
      </c>
      <c r="I7444" t="s">
        <v>1403</v>
      </c>
      <c r="K7444" t="s">
        <v>228</v>
      </c>
      <c r="L7444" t="s">
        <v>1583</v>
      </c>
      <c r="N7444" t="s">
        <v>1439</v>
      </c>
      <c r="O7444">
        <v>0.96299999999999997</v>
      </c>
      <c r="Q7444"/>
      <c r="R7444">
        <v>0.88700000000000001</v>
      </c>
      <c r="S7444">
        <v>0.98799999999999999</v>
      </c>
      <c r="T7444" t="s">
        <v>1254</v>
      </c>
    </row>
    <row r="7445" spans="2:20" hidden="1" x14ac:dyDescent="0.45">
      <c r="F7445" t="s">
        <v>1585</v>
      </c>
      <c r="G7445" t="s">
        <v>1586</v>
      </c>
      <c r="H7445" t="s">
        <v>274</v>
      </c>
      <c r="I7445" t="s">
        <v>1403</v>
      </c>
      <c r="K7445" t="s">
        <v>228</v>
      </c>
      <c r="L7445" t="s">
        <v>1583</v>
      </c>
      <c r="N7445" t="s">
        <v>1437</v>
      </c>
      <c r="O7445">
        <v>0.95099999999999996</v>
      </c>
      <c r="Q7445"/>
      <c r="R7445">
        <v>0.85299999999999998</v>
      </c>
      <c r="S7445">
        <v>0.98399999999999999</v>
      </c>
      <c r="T7445" t="s">
        <v>1254</v>
      </c>
    </row>
    <row r="7446" spans="2:20" hidden="1" x14ac:dyDescent="0.45">
      <c r="B7446" s="29" t="s">
        <v>27</v>
      </c>
      <c r="F7446" t="s">
        <v>1585</v>
      </c>
      <c r="G7446" t="s">
        <v>1586</v>
      </c>
      <c r="H7446" t="s">
        <v>274</v>
      </c>
      <c r="I7446" t="s">
        <v>1403</v>
      </c>
      <c r="K7446" t="s">
        <v>228</v>
      </c>
      <c r="L7446" t="s">
        <v>1583</v>
      </c>
      <c r="N7446" t="s">
        <v>1440</v>
      </c>
      <c r="O7446">
        <v>0.94599999999999995</v>
      </c>
      <c r="Q7446"/>
      <c r="R7446">
        <v>0.83799999999999997</v>
      </c>
      <c r="S7446">
        <v>0.98199999999999998</v>
      </c>
      <c r="T7446" t="s">
        <v>1254</v>
      </c>
    </row>
    <row r="7447" spans="2:20" hidden="1" x14ac:dyDescent="0.45">
      <c r="F7447" t="s">
        <v>1585</v>
      </c>
      <c r="G7447" t="s">
        <v>1586</v>
      </c>
      <c r="H7447" t="s">
        <v>277</v>
      </c>
      <c r="I7447" t="s">
        <v>225</v>
      </c>
      <c r="J7447" t="s">
        <v>1587</v>
      </c>
      <c r="K7447" t="s">
        <v>228</v>
      </c>
      <c r="M7447" t="s">
        <v>1588</v>
      </c>
      <c r="N7447" t="s">
        <v>240</v>
      </c>
      <c r="O7447">
        <v>1.1000000000000001</v>
      </c>
      <c r="P7447" t="s">
        <v>1589</v>
      </c>
      <c r="Q7447"/>
      <c r="R7447">
        <v>0.5</v>
      </c>
      <c r="S7447">
        <v>2.5</v>
      </c>
      <c r="T7447" t="s">
        <v>1574</v>
      </c>
    </row>
    <row r="7448" spans="2:20" hidden="1" x14ac:dyDescent="0.45">
      <c r="B7448" s="29" t="s">
        <v>27</v>
      </c>
      <c r="F7448" t="s">
        <v>1585</v>
      </c>
      <c r="G7448" t="s">
        <v>1586</v>
      </c>
      <c r="H7448" t="s">
        <v>274</v>
      </c>
      <c r="I7448" t="s">
        <v>1403</v>
      </c>
      <c r="K7448" t="s">
        <v>228</v>
      </c>
      <c r="L7448" t="s">
        <v>1569</v>
      </c>
      <c r="N7448" t="s">
        <v>1440</v>
      </c>
      <c r="O7448">
        <v>0.96299999999999997</v>
      </c>
      <c r="Q7448"/>
      <c r="R7448">
        <v>0.88700000000000001</v>
      </c>
      <c r="S7448">
        <v>0.98799999999999999</v>
      </c>
      <c r="T7448" t="s">
        <v>1254</v>
      </c>
    </row>
    <row r="7449" spans="2:20" hidden="1" x14ac:dyDescent="0.45">
      <c r="B7449" s="29" t="s">
        <v>27</v>
      </c>
      <c r="F7449" t="s">
        <v>1585</v>
      </c>
      <c r="G7449" t="s">
        <v>1586</v>
      </c>
      <c r="H7449" t="s">
        <v>274</v>
      </c>
      <c r="I7449" t="s">
        <v>1403</v>
      </c>
      <c r="K7449" t="s">
        <v>228</v>
      </c>
      <c r="L7449" t="s">
        <v>1577</v>
      </c>
      <c r="N7449" t="s">
        <v>1440</v>
      </c>
      <c r="O7449">
        <v>0.76800000000000002</v>
      </c>
      <c r="Q7449"/>
      <c r="R7449">
        <v>0.30399999999999999</v>
      </c>
      <c r="S7449">
        <v>0.92300000000000004</v>
      </c>
      <c r="T7449" t="s">
        <v>1254</v>
      </c>
    </row>
    <row r="7450" spans="2:20" hidden="1" x14ac:dyDescent="0.45">
      <c r="F7450" t="s">
        <v>1585</v>
      </c>
      <c r="G7450" t="s">
        <v>1586</v>
      </c>
      <c r="H7450" t="s">
        <v>274</v>
      </c>
      <c r="I7450" t="s">
        <v>1403</v>
      </c>
      <c r="K7450" t="s">
        <v>228</v>
      </c>
      <c r="L7450" t="s">
        <v>1577</v>
      </c>
      <c r="N7450" t="s">
        <v>1437</v>
      </c>
      <c r="O7450">
        <v>0.79600000000000004</v>
      </c>
      <c r="Q7450"/>
      <c r="R7450">
        <v>0.38800000000000001</v>
      </c>
      <c r="S7450">
        <v>0.93200000000000005</v>
      </c>
      <c r="T7450" t="s">
        <v>1254</v>
      </c>
    </row>
    <row r="7451" spans="2:20" hidden="1" x14ac:dyDescent="0.45">
      <c r="B7451" s="29" t="s">
        <v>43</v>
      </c>
      <c r="F7451" t="s">
        <v>1585</v>
      </c>
      <c r="G7451" t="s">
        <v>1586</v>
      </c>
      <c r="H7451" t="s">
        <v>274</v>
      </c>
      <c r="I7451" t="s">
        <v>1403</v>
      </c>
      <c r="K7451" t="s">
        <v>228</v>
      </c>
      <c r="L7451" t="s">
        <v>1568</v>
      </c>
      <c r="N7451" t="s">
        <v>1439</v>
      </c>
      <c r="O7451">
        <v>0.72499999999999998</v>
      </c>
      <c r="Q7451"/>
      <c r="R7451">
        <v>0.17499999999999999</v>
      </c>
      <c r="S7451">
        <v>0.90800000000000003</v>
      </c>
      <c r="T7451" t="s">
        <v>1254</v>
      </c>
    </row>
    <row r="7452" spans="2:20" hidden="1" x14ac:dyDescent="0.45">
      <c r="F7452" t="s">
        <v>1585</v>
      </c>
      <c r="G7452" t="s">
        <v>1586</v>
      </c>
      <c r="H7452" t="s">
        <v>274</v>
      </c>
      <c r="I7452" t="s">
        <v>1403</v>
      </c>
      <c r="K7452" t="s">
        <v>228</v>
      </c>
      <c r="L7452" t="s">
        <v>1568</v>
      </c>
      <c r="N7452" t="s">
        <v>1437</v>
      </c>
      <c r="O7452">
        <v>0.77600000000000002</v>
      </c>
      <c r="Q7452"/>
      <c r="R7452">
        <v>0.32700000000000001</v>
      </c>
      <c r="S7452">
        <v>0.92500000000000004</v>
      </c>
      <c r="T7452" t="s">
        <v>1254</v>
      </c>
    </row>
    <row r="7453" spans="2:20" hidden="1" x14ac:dyDescent="0.45">
      <c r="B7453" s="29" t="s">
        <v>27</v>
      </c>
      <c r="F7453" t="s">
        <v>1585</v>
      </c>
      <c r="G7453" t="s">
        <v>1586</v>
      </c>
      <c r="H7453" t="s">
        <v>274</v>
      </c>
      <c r="I7453" t="s">
        <v>1403</v>
      </c>
      <c r="K7453" t="s">
        <v>228</v>
      </c>
      <c r="L7453" t="s">
        <v>1570</v>
      </c>
      <c r="N7453" t="s">
        <v>1440</v>
      </c>
      <c r="O7453">
        <v>0.67900000000000005</v>
      </c>
      <c r="Q7453"/>
      <c r="R7453">
        <v>3.7499999999999999E-2</v>
      </c>
      <c r="S7453">
        <v>0.89300000000000002</v>
      </c>
      <c r="T7453" t="s">
        <v>1254</v>
      </c>
    </row>
    <row r="7454" spans="2:20" hidden="1" x14ac:dyDescent="0.45">
      <c r="F7454" t="s">
        <v>1585</v>
      </c>
      <c r="G7454" t="s">
        <v>1586</v>
      </c>
      <c r="H7454" t="s">
        <v>277</v>
      </c>
      <c r="I7454" t="s">
        <v>225</v>
      </c>
      <c r="J7454" t="s">
        <v>1587</v>
      </c>
      <c r="K7454" t="s">
        <v>228</v>
      </c>
      <c r="M7454" t="s">
        <v>1588</v>
      </c>
      <c r="N7454" t="s">
        <v>291</v>
      </c>
      <c r="O7454">
        <v>2.6</v>
      </c>
      <c r="P7454" t="s">
        <v>2227</v>
      </c>
      <c r="Q7454"/>
      <c r="R7454">
        <v>1.3</v>
      </c>
      <c r="S7454">
        <v>5.2</v>
      </c>
      <c r="T7454" t="s">
        <v>1574</v>
      </c>
    </row>
    <row r="7455" spans="2:20" hidden="1" x14ac:dyDescent="0.45">
      <c r="F7455" t="s">
        <v>1585</v>
      </c>
      <c r="G7455" t="s">
        <v>1586</v>
      </c>
      <c r="H7455" t="s">
        <v>286</v>
      </c>
      <c r="I7455" t="s">
        <v>225</v>
      </c>
      <c r="J7455" t="s">
        <v>366</v>
      </c>
      <c r="K7455" t="s">
        <v>228</v>
      </c>
      <c r="N7455" t="s">
        <v>262</v>
      </c>
      <c r="O7455">
        <v>1</v>
      </c>
      <c r="P7455" t="s">
        <v>1589</v>
      </c>
      <c r="Q7455"/>
      <c r="R7455">
        <v>0.8</v>
      </c>
      <c r="S7455">
        <v>1.2</v>
      </c>
      <c r="T7455" t="s">
        <v>1536</v>
      </c>
    </row>
    <row r="7456" spans="2:20" hidden="1" x14ac:dyDescent="0.45">
      <c r="B7456" s="29" t="s">
        <v>27</v>
      </c>
      <c r="F7456" t="s">
        <v>1585</v>
      </c>
      <c r="G7456" t="s">
        <v>1586</v>
      </c>
      <c r="H7456" t="s">
        <v>286</v>
      </c>
      <c r="I7456" t="s">
        <v>225</v>
      </c>
      <c r="J7456" t="s">
        <v>366</v>
      </c>
      <c r="K7456" t="s">
        <v>228</v>
      </c>
      <c r="N7456" t="s">
        <v>27</v>
      </c>
      <c r="O7456">
        <v>450</v>
      </c>
      <c r="P7456" t="s">
        <v>1589</v>
      </c>
      <c r="Q7456"/>
      <c r="R7456">
        <v>225</v>
      </c>
      <c r="S7456">
        <v>900</v>
      </c>
      <c r="T7456" t="s">
        <v>2573</v>
      </c>
    </row>
    <row r="7457" spans="2:20" hidden="1" x14ac:dyDescent="0.45">
      <c r="F7457" t="s">
        <v>1585</v>
      </c>
      <c r="G7457" t="s">
        <v>1586</v>
      </c>
      <c r="H7457" t="s">
        <v>286</v>
      </c>
      <c r="I7457" t="s">
        <v>225</v>
      </c>
      <c r="J7457" t="s">
        <v>366</v>
      </c>
      <c r="K7457" t="s">
        <v>228</v>
      </c>
      <c r="N7457" t="s">
        <v>253</v>
      </c>
      <c r="O7457">
        <v>0.8</v>
      </c>
      <c r="P7457" t="s">
        <v>1589</v>
      </c>
      <c r="Q7457"/>
      <c r="R7457">
        <v>0.6</v>
      </c>
      <c r="S7457">
        <v>1.2</v>
      </c>
      <c r="T7457" t="s">
        <v>1536</v>
      </c>
    </row>
    <row r="7458" spans="2:20" hidden="1" x14ac:dyDescent="0.45">
      <c r="B7458" s="29" t="s">
        <v>27</v>
      </c>
      <c r="F7458" t="s">
        <v>1585</v>
      </c>
      <c r="G7458" t="s">
        <v>1586</v>
      </c>
      <c r="H7458" t="s">
        <v>289</v>
      </c>
      <c r="I7458" t="s">
        <v>225</v>
      </c>
      <c r="J7458" t="s">
        <v>366</v>
      </c>
      <c r="K7458" t="s">
        <v>228</v>
      </c>
      <c r="M7458" t="s">
        <v>1588</v>
      </c>
      <c r="N7458" t="s">
        <v>27</v>
      </c>
      <c r="O7458">
        <v>3.5</v>
      </c>
      <c r="P7458" t="s">
        <v>1589</v>
      </c>
      <c r="Q7458"/>
      <c r="R7458">
        <v>0.8</v>
      </c>
      <c r="S7458">
        <v>15</v>
      </c>
      <c r="T7458" t="s">
        <v>1574</v>
      </c>
    </row>
    <row r="7459" spans="2:20" hidden="1" x14ac:dyDescent="0.45">
      <c r="F7459" t="s">
        <v>1585</v>
      </c>
      <c r="G7459" t="s">
        <v>1586</v>
      </c>
      <c r="H7459" t="s">
        <v>286</v>
      </c>
      <c r="I7459" t="s">
        <v>225</v>
      </c>
      <c r="J7459" t="s">
        <v>366</v>
      </c>
      <c r="K7459" t="s">
        <v>228</v>
      </c>
      <c r="N7459" t="s">
        <v>253</v>
      </c>
      <c r="O7459">
        <v>0.8</v>
      </c>
      <c r="P7459" t="s">
        <v>1589</v>
      </c>
      <c r="Q7459"/>
      <c r="R7459">
        <v>0.6</v>
      </c>
      <c r="S7459">
        <v>1.2</v>
      </c>
      <c r="T7459" t="s">
        <v>1536</v>
      </c>
    </row>
    <row r="7460" spans="2:20" hidden="1" x14ac:dyDescent="0.45">
      <c r="F7460" t="s">
        <v>1585</v>
      </c>
      <c r="G7460" t="s">
        <v>1586</v>
      </c>
      <c r="H7460" t="s">
        <v>277</v>
      </c>
      <c r="I7460" t="s">
        <v>225</v>
      </c>
      <c r="J7460" t="s">
        <v>1587</v>
      </c>
      <c r="K7460" t="s">
        <v>228</v>
      </c>
      <c r="M7460" t="s">
        <v>1588</v>
      </c>
      <c r="N7460" t="s">
        <v>246</v>
      </c>
      <c r="O7460">
        <v>3.2</v>
      </c>
      <c r="P7460" t="s">
        <v>1591</v>
      </c>
      <c r="Q7460"/>
      <c r="R7460">
        <v>1.1000000000000001</v>
      </c>
      <c r="S7460">
        <v>9.6</v>
      </c>
      <c r="T7460" t="s">
        <v>1269</v>
      </c>
    </row>
    <row r="7461" spans="2:20" hidden="1" x14ac:dyDescent="0.45">
      <c r="B7461" s="29" t="s">
        <v>29</v>
      </c>
      <c r="F7461" t="s">
        <v>1585</v>
      </c>
      <c r="G7461" t="s">
        <v>1586</v>
      </c>
      <c r="H7461" t="s">
        <v>289</v>
      </c>
      <c r="I7461" t="s">
        <v>225</v>
      </c>
      <c r="J7461" t="s">
        <v>366</v>
      </c>
      <c r="K7461" t="s">
        <v>228</v>
      </c>
      <c r="M7461" t="s">
        <v>1588</v>
      </c>
      <c r="N7461" t="s">
        <v>29</v>
      </c>
      <c r="O7461">
        <v>1450</v>
      </c>
      <c r="P7461" t="s">
        <v>1589</v>
      </c>
      <c r="Q7461"/>
      <c r="R7461">
        <v>700</v>
      </c>
      <c r="S7461">
        <v>3000</v>
      </c>
      <c r="T7461" t="s">
        <v>1574</v>
      </c>
    </row>
    <row r="7462" spans="2:20" hidden="1" x14ac:dyDescent="0.45">
      <c r="F7462" t="s">
        <v>1585</v>
      </c>
      <c r="G7462" t="s">
        <v>1586</v>
      </c>
      <c r="H7462" t="s">
        <v>289</v>
      </c>
      <c r="I7462" t="s">
        <v>225</v>
      </c>
      <c r="J7462" t="s">
        <v>366</v>
      </c>
      <c r="K7462" t="s">
        <v>228</v>
      </c>
      <c r="M7462" t="s">
        <v>1588</v>
      </c>
      <c r="N7462" t="s">
        <v>246</v>
      </c>
      <c r="O7462">
        <v>5</v>
      </c>
      <c r="P7462" t="s">
        <v>1591</v>
      </c>
      <c r="Q7462"/>
      <c r="R7462">
        <v>0.38</v>
      </c>
      <c r="S7462">
        <v>49</v>
      </c>
      <c r="T7462" t="s">
        <v>1269</v>
      </c>
    </row>
    <row r="7463" spans="2:20" hidden="1" x14ac:dyDescent="0.45">
      <c r="F7463" t="s">
        <v>1585</v>
      </c>
      <c r="G7463" t="s">
        <v>1586</v>
      </c>
      <c r="H7463" t="s">
        <v>289</v>
      </c>
      <c r="I7463" t="s">
        <v>225</v>
      </c>
      <c r="J7463" t="s">
        <v>366</v>
      </c>
      <c r="K7463" t="s">
        <v>228</v>
      </c>
      <c r="M7463" t="s">
        <v>1588</v>
      </c>
      <c r="N7463" t="s">
        <v>267</v>
      </c>
      <c r="O7463">
        <v>0.6</v>
      </c>
      <c r="P7463" t="s">
        <v>1589</v>
      </c>
      <c r="Q7463"/>
      <c r="R7463">
        <v>0</v>
      </c>
      <c r="S7463">
        <v>1.2</v>
      </c>
      <c r="T7463" t="s">
        <v>1574</v>
      </c>
    </row>
    <row r="7464" spans="2:20" hidden="1" x14ac:dyDescent="0.45">
      <c r="F7464" t="s">
        <v>1585</v>
      </c>
      <c r="G7464" t="s">
        <v>1586</v>
      </c>
      <c r="H7464" t="s">
        <v>289</v>
      </c>
      <c r="I7464" t="s">
        <v>225</v>
      </c>
      <c r="J7464" t="s">
        <v>366</v>
      </c>
      <c r="K7464" t="s">
        <v>228</v>
      </c>
      <c r="M7464" t="s">
        <v>1588</v>
      </c>
      <c r="N7464" t="s">
        <v>253</v>
      </c>
      <c r="O7464">
        <v>0.1</v>
      </c>
      <c r="P7464" t="s">
        <v>1589</v>
      </c>
      <c r="Q7464"/>
      <c r="R7464">
        <v>0.05</v>
      </c>
      <c r="S7464">
        <v>0.12</v>
      </c>
      <c r="T7464" t="s">
        <v>1574</v>
      </c>
    </row>
    <row r="7465" spans="2:20" hidden="1" x14ac:dyDescent="0.45">
      <c r="F7465" t="s">
        <v>1585</v>
      </c>
      <c r="G7465" t="s">
        <v>1586</v>
      </c>
      <c r="H7465" t="s">
        <v>1251</v>
      </c>
      <c r="I7465" t="s">
        <v>1403</v>
      </c>
      <c r="K7465" t="s">
        <v>228</v>
      </c>
      <c r="L7465" t="s">
        <v>1599</v>
      </c>
      <c r="N7465" t="s">
        <v>240</v>
      </c>
      <c r="O7465">
        <v>0.84699999999999998</v>
      </c>
      <c r="Q7465"/>
      <c r="R7465">
        <v>0.54</v>
      </c>
      <c r="S7465">
        <v>0.95</v>
      </c>
      <c r="T7465" t="s">
        <v>1536</v>
      </c>
    </row>
    <row r="7466" spans="2:20" hidden="1" x14ac:dyDescent="0.45">
      <c r="F7466" t="s">
        <v>1585</v>
      </c>
      <c r="G7466" t="s">
        <v>1586</v>
      </c>
      <c r="H7466" t="s">
        <v>1251</v>
      </c>
      <c r="I7466" t="s">
        <v>1403</v>
      </c>
      <c r="K7466" t="s">
        <v>228</v>
      </c>
      <c r="L7466" t="s">
        <v>1598</v>
      </c>
      <c r="N7466" t="s">
        <v>253</v>
      </c>
      <c r="O7466">
        <v>0.99990000000000001</v>
      </c>
      <c r="Q7466"/>
      <c r="R7466">
        <v>0.99970000000000003</v>
      </c>
      <c r="S7466">
        <v>0.99997000000000003</v>
      </c>
      <c r="T7466" t="s">
        <v>1536</v>
      </c>
    </row>
    <row r="7467" spans="2:20" hidden="1" x14ac:dyDescent="0.45">
      <c r="F7467" t="s">
        <v>1585</v>
      </c>
      <c r="G7467" t="s">
        <v>1586</v>
      </c>
      <c r="H7467" t="s">
        <v>281</v>
      </c>
      <c r="I7467" t="s">
        <v>225</v>
      </c>
      <c r="J7467" t="s">
        <v>1587</v>
      </c>
      <c r="K7467" t="s">
        <v>228</v>
      </c>
      <c r="N7467" t="s">
        <v>267</v>
      </c>
      <c r="O7467">
        <v>35</v>
      </c>
      <c r="P7467" t="s">
        <v>1589</v>
      </c>
      <c r="Q7467"/>
      <c r="R7467">
        <v>17</v>
      </c>
      <c r="S7467">
        <v>70</v>
      </c>
      <c r="T7467" t="s">
        <v>2574</v>
      </c>
    </row>
    <row r="7468" spans="2:20" hidden="1" x14ac:dyDescent="0.45">
      <c r="B7468" s="29" t="s">
        <v>43</v>
      </c>
      <c r="F7468" t="s">
        <v>1585</v>
      </c>
      <c r="G7468" t="s">
        <v>1586</v>
      </c>
      <c r="H7468" t="s">
        <v>281</v>
      </c>
      <c r="I7468" t="s">
        <v>225</v>
      </c>
      <c r="J7468" t="s">
        <v>1587</v>
      </c>
      <c r="K7468" t="s">
        <v>228</v>
      </c>
      <c r="N7468" t="s">
        <v>28</v>
      </c>
      <c r="O7468">
        <v>8800</v>
      </c>
      <c r="P7468" t="s">
        <v>1589</v>
      </c>
      <c r="Q7468"/>
      <c r="R7468">
        <v>4400</v>
      </c>
      <c r="S7468">
        <v>17600</v>
      </c>
      <c r="T7468" t="s">
        <v>1488</v>
      </c>
    </row>
    <row r="7469" spans="2:20" hidden="1" x14ac:dyDescent="0.45">
      <c r="F7469" t="s">
        <v>1585</v>
      </c>
      <c r="G7469" t="s">
        <v>1586</v>
      </c>
      <c r="H7469" t="s">
        <v>281</v>
      </c>
      <c r="I7469" t="s">
        <v>225</v>
      </c>
      <c r="J7469" t="s">
        <v>1587</v>
      </c>
      <c r="K7469" t="s">
        <v>228</v>
      </c>
      <c r="N7469" t="s">
        <v>246</v>
      </c>
      <c r="O7469">
        <v>8</v>
      </c>
      <c r="P7469" t="s">
        <v>1591</v>
      </c>
      <c r="Q7469"/>
      <c r="R7469">
        <v>0.5</v>
      </c>
      <c r="S7469">
        <v>80</v>
      </c>
      <c r="T7469" t="s">
        <v>1269</v>
      </c>
    </row>
    <row r="7470" spans="2:20" hidden="1" x14ac:dyDescent="0.45">
      <c r="F7470" t="s">
        <v>1594</v>
      </c>
      <c r="G7470" t="s">
        <v>1595</v>
      </c>
      <c r="H7470" t="s">
        <v>274</v>
      </c>
      <c r="I7470" t="s">
        <v>1403</v>
      </c>
      <c r="K7470" t="s">
        <v>228</v>
      </c>
      <c r="L7470" t="s">
        <v>1577</v>
      </c>
      <c r="N7470" t="s">
        <v>1437</v>
      </c>
      <c r="O7470">
        <v>0.79600000000000004</v>
      </c>
      <c r="Q7470"/>
      <c r="R7470">
        <v>0.38800000000000001</v>
      </c>
      <c r="S7470">
        <v>0.93200000000000005</v>
      </c>
      <c r="T7470" t="s">
        <v>1254</v>
      </c>
    </row>
    <row r="7471" spans="2:20" hidden="1" x14ac:dyDescent="0.45">
      <c r="F7471" t="s">
        <v>1594</v>
      </c>
      <c r="G7471" t="s">
        <v>1595</v>
      </c>
      <c r="H7471" t="s">
        <v>274</v>
      </c>
      <c r="I7471" t="s">
        <v>1403</v>
      </c>
      <c r="K7471" t="s">
        <v>228</v>
      </c>
      <c r="L7471" t="s">
        <v>1571</v>
      </c>
      <c r="N7471" t="s">
        <v>1437</v>
      </c>
      <c r="O7471">
        <v>0.99099999999999999</v>
      </c>
      <c r="Q7471"/>
      <c r="R7471">
        <v>0.97399999999999998</v>
      </c>
      <c r="S7471">
        <v>0.997</v>
      </c>
      <c r="T7471" t="s">
        <v>1254</v>
      </c>
    </row>
    <row r="7472" spans="2:20" hidden="1" x14ac:dyDescent="0.45">
      <c r="B7472" s="29" t="s">
        <v>29</v>
      </c>
      <c r="F7472" t="s">
        <v>1594</v>
      </c>
      <c r="G7472" t="s">
        <v>1595</v>
      </c>
      <c r="H7472" t="s">
        <v>284</v>
      </c>
      <c r="I7472" t="s">
        <v>1403</v>
      </c>
      <c r="K7472" t="s">
        <v>228</v>
      </c>
      <c r="L7472" t="s">
        <v>2575</v>
      </c>
      <c r="N7472" t="s">
        <v>29</v>
      </c>
      <c r="O7472">
        <v>0.996</v>
      </c>
      <c r="Q7472"/>
      <c r="R7472">
        <v>0.99199999999999999</v>
      </c>
      <c r="S7472">
        <v>0.99970000000000003</v>
      </c>
      <c r="T7472" t="s">
        <v>1574</v>
      </c>
    </row>
    <row r="7473" spans="2:20" hidden="1" x14ac:dyDescent="0.45">
      <c r="B7473" s="29" t="s">
        <v>43</v>
      </c>
      <c r="F7473" t="s">
        <v>1594</v>
      </c>
      <c r="G7473" t="s">
        <v>1595</v>
      </c>
      <c r="H7473" t="s">
        <v>274</v>
      </c>
      <c r="I7473" t="s">
        <v>1403</v>
      </c>
      <c r="K7473" t="s">
        <v>228</v>
      </c>
      <c r="L7473" t="s">
        <v>1597</v>
      </c>
      <c r="N7473" t="s">
        <v>1439</v>
      </c>
      <c r="O7473">
        <v>0.94399999999999995</v>
      </c>
      <c r="Q7473"/>
      <c r="R7473">
        <v>0.83099999999999996</v>
      </c>
      <c r="S7473">
        <v>0.98099999999999998</v>
      </c>
      <c r="T7473" t="s">
        <v>1254</v>
      </c>
    </row>
    <row r="7474" spans="2:20" hidden="1" x14ac:dyDescent="0.45">
      <c r="B7474" s="29" t="s">
        <v>27</v>
      </c>
      <c r="F7474" t="s">
        <v>1594</v>
      </c>
      <c r="G7474" t="s">
        <v>1595</v>
      </c>
      <c r="H7474" t="s">
        <v>274</v>
      </c>
      <c r="I7474" t="s">
        <v>1403</v>
      </c>
      <c r="K7474" t="s">
        <v>228</v>
      </c>
      <c r="L7474" t="s">
        <v>1575</v>
      </c>
      <c r="N7474" t="s">
        <v>1440</v>
      </c>
      <c r="O7474">
        <v>0.999</v>
      </c>
      <c r="Q7474"/>
      <c r="R7474">
        <v>0.999</v>
      </c>
      <c r="T7474" t="s">
        <v>1576</v>
      </c>
    </row>
    <row r="7475" spans="2:20" hidden="1" x14ac:dyDescent="0.45">
      <c r="F7475" t="s">
        <v>1594</v>
      </c>
      <c r="G7475" t="s">
        <v>1595</v>
      </c>
      <c r="H7475" t="s">
        <v>274</v>
      </c>
      <c r="I7475" t="s">
        <v>1403</v>
      </c>
      <c r="K7475" t="s">
        <v>228</v>
      </c>
      <c r="L7475" t="s">
        <v>1590</v>
      </c>
      <c r="N7475" t="s">
        <v>1437</v>
      </c>
      <c r="O7475">
        <v>0.99950000000000006</v>
      </c>
      <c r="Q7475"/>
      <c r="R7475">
        <v>0.99950000000000006</v>
      </c>
      <c r="T7475" t="s">
        <v>1576</v>
      </c>
    </row>
    <row r="7476" spans="2:20" hidden="1" x14ac:dyDescent="0.45">
      <c r="F7476" t="s">
        <v>1594</v>
      </c>
      <c r="G7476" t="s">
        <v>1595</v>
      </c>
      <c r="H7476" t="s">
        <v>1251</v>
      </c>
      <c r="I7476" t="s">
        <v>1403</v>
      </c>
      <c r="K7476" t="s">
        <v>228</v>
      </c>
      <c r="L7476" t="s">
        <v>1599</v>
      </c>
      <c r="N7476" t="s">
        <v>262</v>
      </c>
      <c r="O7476">
        <v>0.05</v>
      </c>
      <c r="Q7476"/>
      <c r="R7476">
        <v>0</v>
      </c>
      <c r="S7476">
        <v>0.68</v>
      </c>
      <c r="T7476" t="s">
        <v>1536</v>
      </c>
    </row>
    <row r="7477" spans="2:20" hidden="1" x14ac:dyDescent="0.45">
      <c r="F7477" t="s">
        <v>1594</v>
      </c>
      <c r="G7477" t="s">
        <v>1595</v>
      </c>
      <c r="H7477" t="s">
        <v>289</v>
      </c>
      <c r="I7477" t="s">
        <v>225</v>
      </c>
      <c r="J7477" t="s">
        <v>1600</v>
      </c>
      <c r="K7477" t="s">
        <v>228</v>
      </c>
      <c r="M7477" t="s">
        <v>1588</v>
      </c>
      <c r="N7477" t="s">
        <v>291</v>
      </c>
      <c r="O7477">
        <v>0.9</v>
      </c>
      <c r="P7477" t="s">
        <v>2576</v>
      </c>
      <c r="Q7477"/>
      <c r="R7477">
        <v>0.3</v>
      </c>
      <c r="S7477">
        <v>2.8</v>
      </c>
    </row>
    <row r="7478" spans="2:20" hidden="1" x14ac:dyDescent="0.45">
      <c r="B7478" s="29" t="s">
        <v>27</v>
      </c>
      <c r="F7478" t="s">
        <v>1594</v>
      </c>
      <c r="G7478" t="s">
        <v>1595</v>
      </c>
      <c r="H7478" t="s">
        <v>289</v>
      </c>
      <c r="I7478" t="s">
        <v>225</v>
      </c>
      <c r="J7478" t="s">
        <v>1600</v>
      </c>
      <c r="K7478" t="s">
        <v>228</v>
      </c>
      <c r="M7478" t="s">
        <v>1588</v>
      </c>
      <c r="N7478" t="s">
        <v>27</v>
      </c>
      <c r="O7478">
        <v>13</v>
      </c>
      <c r="P7478" t="s">
        <v>1601</v>
      </c>
      <c r="Q7478"/>
      <c r="R7478">
        <v>2.7</v>
      </c>
      <c r="S7478">
        <v>66</v>
      </c>
      <c r="T7478" t="s">
        <v>1445</v>
      </c>
    </row>
    <row r="7479" spans="2:20" hidden="1" x14ac:dyDescent="0.45">
      <c r="F7479" t="s">
        <v>1594</v>
      </c>
      <c r="G7479" t="s">
        <v>1595</v>
      </c>
      <c r="H7479" t="s">
        <v>289</v>
      </c>
      <c r="I7479" t="s">
        <v>225</v>
      </c>
      <c r="J7479" t="s">
        <v>1600</v>
      </c>
      <c r="K7479" t="s">
        <v>228</v>
      </c>
      <c r="M7479" t="s">
        <v>1588</v>
      </c>
      <c r="N7479" t="s">
        <v>246</v>
      </c>
      <c r="O7479">
        <v>5</v>
      </c>
      <c r="P7479" t="s">
        <v>2230</v>
      </c>
      <c r="Q7479"/>
      <c r="R7479">
        <v>0</v>
      </c>
      <c r="S7479">
        <v>1000</v>
      </c>
      <c r="T7479" t="s">
        <v>1269</v>
      </c>
    </row>
    <row r="7480" spans="2:20" hidden="1" x14ac:dyDescent="0.45">
      <c r="F7480" t="s">
        <v>1594</v>
      </c>
      <c r="G7480" t="s">
        <v>1595</v>
      </c>
      <c r="H7480" t="s">
        <v>286</v>
      </c>
      <c r="I7480" t="s">
        <v>225</v>
      </c>
      <c r="J7480" t="s">
        <v>1600</v>
      </c>
      <c r="K7480" t="s">
        <v>228</v>
      </c>
      <c r="N7480" t="s">
        <v>236</v>
      </c>
      <c r="O7480">
        <v>210</v>
      </c>
      <c r="P7480" t="s">
        <v>1601</v>
      </c>
      <c r="Q7480"/>
      <c r="R7480">
        <v>105</v>
      </c>
      <c r="S7480">
        <v>420</v>
      </c>
      <c r="T7480" t="s">
        <v>1488</v>
      </c>
    </row>
    <row r="7481" spans="2:20" hidden="1" x14ac:dyDescent="0.45">
      <c r="F7481" t="s">
        <v>1594</v>
      </c>
      <c r="G7481" t="s">
        <v>1595</v>
      </c>
      <c r="H7481" t="s">
        <v>286</v>
      </c>
      <c r="I7481" t="s">
        <v>225</v>
      </c>
      <c r="J7481" t="s">
        <v>1600</v>
      </c>
      <c r="K7481" t="s">
        <v>228</v>
      </c>
      <c r="N7481" t="s">
        <v>246</v>
      </c>
      <c r="O7481">
        <v>5</v>
      </c>
      <c r="P7481" t="s">
        <v>2230</v>
      </c>
      <c r="Q7481"/>
      <c r="R7481">
        <v>0</v>
      </c>
      <c r="S7481">
        <v>1000</v>
      </c>
      <c r="T7481" t="s">
        <v>1269</v>
      </c>
    </row>
    <row r="7482" spans="2:20" hidden="1" x14ac:dyDescent="0.45">
      <c r="B7482" s="29" t="s">
        <v>43</v>
      </c>
      <c r="F7482" t="s">
        <v>1594</v>
      </c>
      <c r="G7482" t="s">
        <v>1595</v>
      </c>
      <c r="H7482" t="s">
        <v>286</v>
      </c>
      <c r="I7482" t="s">
        <v>225</v>
      </c>
      <c r="J7482" t="s">
        <v>1600</v>
      </c>
      <c r="K7482" t="s">
        <v>228</v>
      </c>
      <c r="N7482" t="s">
        <v>28</v>
      </c>
      <c r="O7482">
        <v>130</v>
      </c>
      <c r="P7482" t="s">
        <v>1601</v>
      </c>
      <c r="Q7482"/>
      <c r="R7482">
        <v>65</v>
      </c>
      <c r="S7482">
        <v>260</v>
      </c>
      <c r="T7482" t="s">
        <v>1488</v>
      </c>
    </row>
    <row r="7483" spans="2:20" hidden="1" x14ac:dyDescent="0.45">
      <c r="F7483" t="s">
        <v>1594</v>
      </c>
      <c r="G7483" t="s">
        <v>1595</v>
      </c>
      <c r="H7483" t="s">
        <v>281</v>
      </c>
      <c r="I7483" t="s">
        <v>225</v>
      </c>
      <c r="J7483" t="s">
        <v>1604</v>
      </c>
      <c r="K7483" t="s">
        <v>228</v>
      </c>
      <c r="N7483" t="s">
        <v>267</v>
      </c>
      <c r="O7483">
        <v>150</v>
      </c>
      <c r="P7483" t="s">
        <v>1601</v>
      </c>
      <c r="Q7483"/>
      <c r="R7483">
        <v>75</v>
      </c>
      <c r="S7483">
        <v>300</v>
      </c>
      <c r="T7483" t="s">
        <v>2577</v>
      </c>
    </row>
    <row r="7484" spans="2:20" hidden="1" x14ac:dyDescent="0.45">
      <c r="F7484" t="s">
        <v>1594</v>
      </c>
      <c r="G7484" t="s">
        <v>1595</v>
      </c>
      <c r="H7484" t="s">
        <v>274</v>
      </c>
      <c r="I7484" t="s">
        <v>1403</v>
      </c>
      <c r="K7484" t="s">
        <v>228</v>
      </c>
      <c r="L7484" t="s">
        <v>1583</v>
      </c>
      <c r="N7484" t="s">
        <v>1437</v>
      </c>
      <c r="O7484">
        <v>0.95099999999999996</v>
      </c>
      <c r="Q7484"/>
      <c r="R7484">
        <v>0.85299999999999998</v>
      </c>
      <c r="S7484">
        <v>0.98399999999999999</v>
      </c>
      <c r="T7484" t="s">
        <v>1254</v>
      </c>
    </row>
    <row r="7485" spans="2:20" hidden="1" x14ac:dyDescent="0.45">
      <c r="B7485" s="29" t="s">
        <v>43</v>
      </c>
      <c r="F7485" t="s">
        <v>1594</v>
      </c>
      <c r="G7485" t="s">
        <v>1595</v>
      </c>
      <c r="H7485" t="s">
        <v>277</v>
      </c>
      <c r="I7485" t="s">
        <v>225</v>
      </c>
      <c r="J7485" t="s">
        <v>1604</v>
      </c>
      <c r="K7485" t="s">
        <v>228</v>
      </c>
      <c r="M7485" t="s">
        <v>1588</v>
      </c>
      <c r="N7485" t="s">
        <v>28</v>
      </c>
      <c r="O7485">
        <v>26</v>
      </c>
      <c r="P7485" t="s">
        <v>1601</v>
      </c>
      <c r="Q7485"/>
      <c r="R7485">
        <v>11</v>
      </c>
      <c r="S7485">
        <v>58</v>
      </c>
      <c r="T7485" t="s">
        <v>1445</v>
      </c>
    </row>
    <row r="7486" spans="2:20" hidden="1" x14ac:dyDescent="0.45">
      <c r="F7486" t="s">
        <v>1594</v>
      </c>
      <c r="G7486" t="s">
        <v>1595</v>
      </c>
      <c r="H7486" t="s">
        <v>281</v>
      </c>
      <c r="I7486" t="s">
        <v>225</v>
      </c>
      <c r="J7486" t="s">
        <v>1604</v>
      </c>
      <c r="K7486" t="s">
        <v>228</v>
      </c>
      <c r="N7486" t="s">
        <v>253</v>
      </c>
      <c r="O7486">
        <v>35</v>
      </c>
      <c r="P7486" t="s">
        <v>1601</v>
      </c>
      <c r="Q7486"/>
      <c r="R7486">
        <v>20</v>
      </c>
      <c r="S7486">
        <v>50</v>
      </c>
      <c r="T7486" t="s">
        <v>1536</v>
      </c>
    </row>
    <row r="7487" spans="2:20" hidden="1" x14ac:dyDescent="0.45">
      <c r="B7487" s="29" t="s">
        <v>27</v>
      </c>
      <c r="F7487" t="s">
        <v>1605</v>
      </c>
      <c r="G7487" t="s">
        <v>1606</v>
      </c>
      <c r="H7487" t="s">
        <v>281</v>
      </c>
      <c r="I7487" t="s">
        <v>1403</v>
      </c>
      <c r="K7487" t="s">
        <v>228</v>
      </c>
      <c r="L7487" t="s">
        <v>1590</v>
      </c>
      <c r="N7487" t="s">
        <v>1440</v>
      </c>
      <c r="O7487">
        <v>0.99950000000000006</v>
      </c>
      <c r="Q7487"/>
      <c r="R7487">
        <v>0.99950000000000006</v>
      </c>
      <c r="T7487" t="s">
        <v>1576</v>
      </c>
    </row>
    <row r="7488" spans="2:20" hidden="1" x14ac:dyDescent="0.45">
      <c r="B7488" s="29" t="s">
        <v>43</v>
      </c>
      <c r="F7488" t="s">
        <v>1605</v>
      </c>
      <c r="G7488" t="s">
        <v>1606</v>
      </c>
      <c r="H7488" t="s">
        <v>281</v>
      </c>
      <c r="I7488" t="s">
        <v>1403</v>
      </c>
      <c r="K7488" t="s">
        <v>228</v>
      </c>
      <c r="L7488" t="s">
        <v>1590</v>
      </c>
      <c r="N7488" t="s">
        <v>1439</v>
      </c>
      <c r="O7488">
        <v>0.97399999999999998</v>
      </c>
      <c r="Q7488"/>
      <c r="R7488">
        <v>0.96499999999999997</v>
      </c>
      <c r="S7488">
        <v>0.98299999999999998</v>
      </c>
      <c r="T7488" t="s">
        <v>1576</v>
      </c>
    </row>
    <row r="7489" spans="2:20" hidden="1" x14ac:dyDescent="0.45">
      <c r="F7489" t="s">
        <v>1605</v>
      </c>
      <c r="G7489" t="s">
        <v>1606</v>
      </c>
      <c r="H7489" t="s">
        <v>281</v>
      </c>
      <c r="I7489" t="s">
        <v>1403</v>
      </c>
      <c r="K7489" t="s">
        <v>228</v>
      </c>
      <c r="L7489" t="s">
        <v>1568</v>
      </c>
      <c r="N7489" t="s">
        <v>1437</v>
      </c>
      <c r="O7489">
        <v>0.77600000000000002</v>
      </c>
      <c r="Q7489"/>
      <c r="R7489">
        <v>0.32700000000000001</v>
      </c>
      <c r="S7489">
        <v>0.92500000000000004</v>
      </c>
      <c r="T7489" t="s">
        <v>1254</v>
      </c>
    </row>
    <row r="7490" spans="2:20" hidden="1" x14ac:dyDescent="0.45">
      <c r="F7490" t="s">
        <v>1605</v>
      </c>
      <c r="G7490" t="s">
        <v>1606</v>
      </c>
      <c r="H7490" t="s">
        <v>274</v>
      </c>
      <c r="I7490" t="s">
        <v>1403</v>
      </c>
      <c r="K7490" t="s">
        <v>228</v>
      </c>
      <c r="L7490" t="s">
        <v>1598</v>
      </c>
      <c r="N7490" t="s">
        <v>246</v>
      </c>
      <c r="O7490">
        <v>0.1</v>
      </c>
      <c r="Q7490"/>
      <c r="R7490">
        <v>0</v>
      </c>
      <c r="S7490">
        <v>0.7</v>
      </c>
      <c r="T7490" t="s">
        <v>1536</v>
      </c>
    </row>
    <row r="7491" spans="2:20" hidden="1" x14ac:dyDescent="0.45">
      <c r="F7491" t="s">
        <v>1605</v>
      </c>
      <c r="G7491" t="s">
        <v>1606</v>
      </c>
      <c r="H7491" t="s">
        <v>274</v>
      </c>
      <c r="I7491" t="s">
        <v>1403</v>
      </c>
      <c r="K7491" t="s">
        <v>228</v>
      </c>
      <c r="L7491" t="s">
        <v>1598</v>
      </c>
      <c r="N7491" t="s">
        <v>240</v>
      </c>
      <c r="O7491">
        <v>0.99990000000000001</v>
      </c>
      <c r="Q7491"/>
      <c r="R7491">
        <v>0.99970000000000003</v>
      </c>
      <c r="S7491">
        <v>0.99997000000000003</v>
      </c>
      <c r="T7491" t="s">
        <v>1536</v>
      </c>
    </row>
    <row r="7492" spans="2:20" hidden="1" x14ac:dyDescent="0.45">
      <c r="F7492" t="s">
        <v>1605</v>
      </c>
      <c r="G7492" t="s">
        <v>1606</v>
      </c>
      <c r="H7492" t="s">
        <v>281</v>
      </c>
      <c r="I7492" t="s">
        <v>1403</v>
      </c>
      <c r="K7492" t="s">
        <v>228</v>
      </c>
      <c r="L7492" t="s">
        <v>1593</v>
      </c>
      <c r="N7492" t="s">
        <v>1437</v>
      </c>
      <c r="O7492">
        <v>0.999</v>
      </c>
      <c r="Q7492"/>
      <c r="R7492">
        <v>0.999</v>
      </c>
      <c r="T7492" t="s">
        <v>1576</v>
      </c>
    </row>
    <row r="7493" spans="2:20" hidden="1" x14ac:dyDescent="0.45">
      <c r="B7493" s="29" t="s">
        <v>43</v>
      </c>
      <c r="F7493" t="s">
        <v>1605</v>
      </c>
      <c r="G7493" t="s">
        <v>1606</v>
      </c>
      <c r="H7493" t="s">
        <v>281</v>
      </c>
      <c r="I7493" t="s">
        <v>1403</v>
      </c>
      <c r="K7493" t="s">
        <v>228</v>
      </c>
      <c r="L7493" t="s">
        <v>1575</v>
      </c>
      <c r="N7493" t="s">
        <v>1439</v>
      </c>
      <c r="O7493">
        <v>0.996</v>
      </c>
      <c r="Q7493"/>
      <c r="R7493">
        <v>0.996</v>
      </c>
      <c r="T7493" t="s">
        <v>1576</v>
      </c>
    </row>
    <row r="7494" spans="2:20" hidden="1" x14ac:dyDescent="0.45">
      <c r="B7494" s="29" t="s">
        <v>43</v>
      </c>
      <c r="F7494" t="s">
        <v>1605</v>
      </c>
      <c r="G7494" t="s">
        <v>1606</v>
      </c>
      <c r="H7494" t="s">
        <v>281</v>
      </c>
      <c r="I7494" t="s">
        <v>1403</v>
      </c>
      <c r="K7494" t="s">
        <v>228</v>
      </c>
      <c r="L7494" t="s">
        <v>1593</v>
      </c>
      <c r="N7494" t="s">
        <v>1439</v>
      </c>
      <c r="O7494">
        <v>0.99</v>
      </c>
      <c r="Q7494"/>
      <c r="R7494">
        <v>0.98499999999999999</v>
      </c>
      <c r="S7494">
        <v>0.995</v>
      </c>
      <c r="T7494" t="s">
        <v>1576</v>
      </c>
    </row>
    <row r="7495" spans="2:20" hidden="1" x14ac:dyDescent="0.45">
      <c r="B7495" s="29" t="s">
        <v>27</v>
      </c>
      <c r="F7495" t="s">
        <v>1605</v>
      </c>
      <c r="G7495" t="s">
        <v>1606</v>
      </c>
      <c r="H7495" t="s">
        <v>281</v>
      </c>
      <c r="I7495" t="s">
        <v>1403</v>
      </c>
      <c r="K7495" t="s">
        <v>228</v>
      </c>
      <c r="L7495" t="s">
        <v>1593</v>
      </c>
      <c r="N7495" t="s">
        <v>1440</v>
      </c>
      <c r="O7495">
        <v>0.999</v>
      </c>
      <c r="Q7495"/>
      <c r="T7495" t="s">
        <v>1576</v>
      </c>
    </row>
    <row r="7496" spans="2:20" hidden="1" x14ac:dyDescent="0.45">
      <c r="B7496" s="29" t="s">
        <v>27</v>
      </c>
      <c r="F7496" t="s">
        <v>1605</v>
      </c>
      <c r="G7496" t="s">
        <v>1606</v>
      </c>
      <c r="H7496" t="s">
        <v>289</v>
      </c>
      <c r="I7496" t="s">
        <v>225</v>
      </c>
      <c r="J7496" t="s">
        <v>368</v>
      </c>
      <c r="K7496" t="s">
        <v>228</v>
      </c>
      <c r="N7496" t="s">
        <v>27</v>
      </c>
      <c r="O7496">
        <v>250</v>
      </c>
      <c r="P7496" t="s">
        <v>1608</v>
      </c>
      <c r="Q7496"/>
      <c r="R7496">
        <v>80</v>
      </c>
      <c r="S7496">
        <v>800</v>
      </c>
      <c r="T7496" t="s">
        <v>1445</v>
      </c>
    </row>
    <row r="7497" spans="2:20" hidden="1" x14ac:dyDescent="0.45">
      <c r="F7497" t="s">
        <v>1605</v>
      </c>
      <c r="G7497" t="s">
        <v>1606</v>
      </c>
      <c r="H7497" t="s">
        <v>289</v>
      </c>
      <c r="I7497" t="s">
        <v>225</v>
      </c>
      <c r="J7497" t="s">
        <v>368</v>
      </c>
      <c r="K7497" t="s">
        <v>228</v>
      </c>
      <c r="N7497" t="s">
        <v>236</v>
      </c>
      <c r="O7497">
        <v>320</v>
      </c>
      <c r="P7497" t="s">
        <v>1608</v>
      </c>
      <c r="Q7497"/>
      <c r="R7497">
        <v>100</v>
      </c>
      <c r="S7497">
        <v>1000</v>
      </c>
      <c r="T7497" t="s">
        <v>1574</v>
      </c>
    </row>
    <row r="7498" spans="2:20" hidden="1" x14ac:dyDescent="0.45">
      <c r="F7498" t="s">
        <v>1605</v>
      </c>
      <c r="G7498" t="s">
        <v>1606</v>
      </c>
      <c r="H7498" t="s">
        <v>286</v>
      </c>
      <c r="I7498" t="s">
        <v>225</v>
      </c>
      <c r="J7498" t="s">
        <v>1607</v>
      </c>
      <c r="K7498" t="s">
        <v>228</v>
      </c>
      <c r="N7498" t="s">
        <v>240</v>
      </c>
      <c r="O7498">
        <v>16</v>
      </c>
      <c r="P7498" t="s">
        <v>1608</v>
      </c>
      <c r="Q7498"/>
      <c r="R7498">
        <v>6</v>
      </c>
      <c r="S7498">
        <v>45</v>
      </c>
      <c r="T7498" t="s">
        <v>1574</v>
      </c>
    </row>
    <row r="7499" spans="2:20" hidden="1" x14ac:dyDescent="0.45">
      <c r="F7499" t="s">
        <v>1605</v>
      </c>
      <c r="G7499" t="s">
        <v>1606</v>
      </c>
      <c r="H7499" t="s">
        <v>286</v>
      </c>
      <c r="I7499" t="s">
        <v>225</v>
      </c>
      <c r="J7499" t="s">
        <v>1607</v>
      </c>
      <c r="K7499" t="s">
        <v>228</v>
      </c>
      <c r="N7499" t="s">
        <v>242</v>
      </c>
      <c r="O7499">
        <v>21</v>
      </c>
      <c r="P7499" t="s">
        <v>1608</v>
      </c>
      <c r="Q7499"/>
      <c r="R7499">
        <v>15</v>
      </c>
      <c r="S7499">
        <v>29</v>
      </c>
      <c r="T7499" t="s">
        <v>1536</v>
      </c>
    </row>
    <row r="7500" spans="2:20" hidden="1" x14ac:dyDescent="0.45">
      <c r="F7500" t="s">
        <v>1605</v>
      </c>
      <c r="G7500" t="s">
        <v>1606</v>
      </c>
      <c r="H7500" t="s">
        <v>286</v>
      </c>
      <c r="I7500" t="s">
        <v>225</v>
      </c>
      <c r="J7500" t="s">
        <v>1607</v>
      </c>
      <c r="K7500" t="s">
        <v>228</v>
      </c>
      <c r="N7500" t="s">
        <v>233</v>
      </c>
      <c r="O7500">
        <v>7</v>
      </c>
      <c r="P7500" t="s">
        <v>1608</v>
      </c>
      <c r="Q7500"/>
      <c r="R7500">
        <v>2</v>
      </c>
      <c r="S7500">
        <v>27</v>
      </c>
      <c r="T7500" t="s">
        <v>1574</v>
      </c>
    </row>
    <row r="7501" spans="2:20" hidden="1" x14ac:dyDescent="0.45">
      <c r="F7501" t="s">
        <v>1605</v>
      </c>
      <c r="G7501" t="s">
        <v>1606</v>
      </c>
      <c r="H7501" t="s">
        <v>286</v>
      </c>
      <c r="I7501" t="s">
        <v>225</v>
      </c>
      <c r="J7501" t="s">
        <v>1607</v>
      </c>
      <c r="K7501" t="s">
        <v>228</v>
      </c>
      <c r="N7501" t="s">
        <v>265</v>
      </c>
      <c r="O7501">
        <v>57</v>
      </c>
      <c r="P7501" t="s">
        <v>1608</v>
      </c>
      <c r="Q7501"/>
      <c r="R7501">
        <v>25</v>
      </c>
      <c r="S7501">
        <v>130</v>
      </c>
      <c r="T7501" t="s">
        <v>1574</v>
      </c>
    </row>
    <row r="7502" spans="2:20" hidden="1" x14ac:dyDescent="0.45">
      <c r="B7502" s="29" t="s">
        <v>27</v>
      </c>
      <c r="F7502" t="s">
        <v>1605</v>
      </c>
      <c r="G7502" t="s">
        <v>1606</v>
      </c>
      <c r="H7502" t="s">
        <v>281</v>
      </c>
      <c r="I7502" t="s">
        <v>1403</v>
      </c>
      <c r="K7502" t="s">
        <v>228</v>
      </c>
      <c r="L7502" t="s">
        <v>1570</v>
      </c>
      <c r="N7502" t="s">
        <v>1440</v>
      </c>
      <c r="O7502">
        <v>0.67900000000000005</v>
      </c>
      <c r="Q7502"/>
      <c r="R7502">
        <v>3.7499999999999999E-2</v>
      </c>
      <c r="S7502">
        <v>0.89300000000000002</v>
      </c>
      <c r="T7502" t="s">
        <v>1254</v>
      </c>
    </row>
    <row r="7503" spans="2:20" hidden="1" x14ac:dyDescent="0.45">
      <c r="F7503" t="s">
        <v>1605</v>
      </c>
      <c r="G7503" t="s">
        <v>1606</v>
      </c>
      <c r="H7503" t="s">
        <v>281</v>
      </c>
      <c r="I7503" t="s">
        <v>1403</v>
      </c>
      <c r="K7503" t="s">
        <v>228</v>
      </c>
      <c r="L7503" t="s">
        <v>1583</v>
      </c>
      <c r="N7503" t="s">
        <v>1437</v>
      </c>
      <c r="O7503">
        <v>0.95099999999999996</v>
      </c>
      <c r="Q7503"/>
      <c r="R7503">
        <v>0.85299999999999998</v>
      </c>
      <c r="S7503">
        <v>0.98399999999999999</v>
      </c>
      <c r="T7503" t="s">
        <v>1254</v>
      </c>
    </row>
    <row r="7504" spans="2:20" hidden="1" x14ac:dyDescent="0.45">
      <c r="B7504" s="29" t="s">
        <v>27</v>
      </c>
      <c r="F7504" t="s">
        <v>2233</v>
      </c>
      <c r="G7504" t="s">
        <v>2234</v>
      </c>
      <c r="H7504" t="s">
        <v>281</v>
      </c>
      <c r="I7504" t="s">
        <v>225</v>
      </c>
      <c r="J7504" t="s">
        <v>2578</v>
      </c>
      <c r="K7504" t="s">
        <v>228</v>
      </c>
      <c r="N7504" t="s">
        <v>27</v>
      </c>
      <c r="O7504">
        <v>2</v>
      </c>
      <c r="P7504" t="s">
        <v>1490</v>
      </c>
      <c r="Q7504"/>
      <c r="R7504">
        <v>1</v>
      </c>
      <c r="S7504">
        <v>4</v>
      </c>
      <c r="T7504" t="s">
        <v>2548</v>
      </c>
    </row>
    <row r="7505" spans="2:20" hidden="1" x14ac:dyDescent="0.45">
      <c r="B7505" s="29" t="s">
        <v>43</v>
      </c>
      <c r="F7505" t="s">
        <v>2233</v>
      </c>
      <c r="G7505" t="s">
        <v>2234</v>
      </c>
      <c r="H7505" t="s">
        <v>281</v>
      </c>
      <c r="I7505" t="s">
        <v>225</v>
      </c>
      <c r="J7505" t="s">
        <v>2578</v>
      </c>
      <c r="K7505" t="s">
        <v>228</v>
      </c>
      <c r="N7505" t="s">
        <v>28</v>
      </c>
      <c r="O7505">
        <v>0.2</v>
      </c>
      <c r="P7505" t="s">
        <v>1490</v>
      </c>
      <c r="Q7505"/>
      <c r="R7505">
        <v>0.1</v>
      </c>
      <c r="S7505">
        <v>0.4</v>
      </c>
      <c r="T7505" t="s">
        <v>1488</v>
      </c>
    </row>
    <row r="7506" spans="2:20" hidden="1" x14ac:dyDescent="0.45">
      <c r="B7506" s="29" t="s">
        <v>24</v>
      </c>
      <c r="C7506" s="29" t="s">
        <v>3124</v>
      </c>
      <c r="F7506" t="s">
        <v>1610</v>
      </c>
      <c r="G7506" t="s">
        <v>1611</v>
      </c>
      <c r="H7506" t="s">
        <v>2579</v>
      </c>
      <c r="I7506" t="s">
        <v>225</v>
      </c>
      <c r="J7506" t="s">
        <v>1612</v>
      </c>
      <c r="K7506" t="s">
        <v>228</v>
      </c>
      <c r="N7506" t="s">
        <v>261</v>
      </c>
      <c r="O7506">
        <v>865</v>
      </c>
      <c r="P7506" t="s">
        <v>1620</v>
      </c>
      <c r="Q7506"/>
      <c r="R7506">
        <v>800</v>
      </c>
      <c r="S7506">
        <v>930</v>
      </c>
      <c r="T7506" t="s">
        <v>2248</v>
      </c>
    </row>
    <row r="7507" spans="2:20" hidden="1" x14ac:dyDescent="0.45">
      <c r="B7507" s="29" t="s">
        <v>24</v>
      </c>
      <c r="C7507" s="29" t="s">
        <v>3124</v>
      </c>
      <c r="F7507" t="s">
        <v>1610</v>
      </c>
      <c r="G7507" t="s">
        <v>1611</v>
      </c>
      <c r="H7507" t="s">
        <v>2580</v>
      </c>
      <c r="I7507" t="s">
        <v>225</v>
      </c>
      <c r="J7507" t="s">
        <v>2581</v>
      </c>
      <c r="K7507" t="s">
        <v>228</v>
      </c>
      <c r="N7507" t="s">
        <v>261</v>
      </c>
      <c r="O7507">
        <v>201</v>
      </c>
      <c r="P7507" t="s">
        <v>2240</v>
      </c>
      <c r="Q7507"/>
      <c r="R7507">
        <v>130</v>
      </c>
      <c r="S7507">
        <v>270</v>
      </c>
      <c r="T7507" t="s">
        <v>2241</v>
      </c>
    </row>
    <row r="7508" spans="2:20" hidden="1" x14ac:dyDescent="0.45">
      <c r="B7508" s="29" t="s">
        <v>24</v>
      </c>
      <c r="C7508" s="29" t="s">
        <v>3124</v>
      </c>
      <c r="F7508" t="s">
        <v>1610</v>
      </c>
      <c r="G7508" t="s">
        <v>1611</v>
      </c>
      <c r="H7508" t="s">
        <v>2582</v>
      </c>
      <c r="I7508" t="s">
        <v>225</v>
      </c>
      <c r="J7508" t="s">
        <v>2236</v>
      </c>
      <c r="K7508" t="s">
        <v>228</v>
      </c>
      <c r="N7508" t="s">
        <v>261</v>
      </c>
      <c r="O7508">
        <v>76</v>
      </c>
      <c r="P7508" t="s">
        <v>2240</v>
      </c>
      <c r="Q7508"/>
      <c r="R7508">
        <v>15</v>
      </c>
      <c r="S7508">
        <v>140</v>
      </c>
      <c r="T7508" t="s">
        <v>2583</v>
      </c>
    </row>
    <row r="7509" spans="2:20" hidden="1" x14ac:dyDescent="0.45">
      <c r="B7509" s="29" t="s">
        <v>24</v>
      </c>
      <c r="C7509" s="29" t="s">
        <v>3124</v>
      </c>
      <c r="F7509" t="s">
        <v>1610</v>
      </c>
      <c r="G7509" t="s">
        <v>1611</v>
      </c>
      <c r="H7509" t="s">
        <v>2584</v>
      </c>
      <c r="I7509" t="s">
        <v>225</v>
      </c>
      <c r="J7509" t="s">
        <v>2585</v>
      </c>
      <c r="K7509" t="s">
        <v>228</v>
      </c>
      <c r="N7509" t="s">
        <v>261</v>
      </c>
      <c r="O7509">
        <v>500</v>
      </c>
      <c r="P7509" t="s">
        <v>1620</v>
      </c>
      <c r="Q7509"/>
      <c r="R7509">
        <v>300</v>
      </c>
      <c r="S7509">
        <v>700</v>
      </c>
      <c r="T7509" t="s">
        <v>1621</v>
      </c>
    </row>
    <row r="7510" spans="2:20" hidden="1" x14ac:dyDescent="0.45">
      <c r="B7510" s="29" t="s">
        <v>24</v>
      </c>
      <c r="C7510" s="29" t="s">
        <v>3124</v>
      </c>
      <c r="F7510" t="s">
        <v>1610</v>
      </c>
      <c r="G7510" t="s">
        <v>1611</v>
      </c>
      <c r="H7510" t="s">
        <v>2586</v>
      </c>
      <c r="I7510" t="s">
        <v>225</v>
      </c>
      <c r="J7510" t="s">
        <v>2587</v>
      </c>
      <c r="K7510" t="s">
        <v>228</v>
      </c>
      <c r="N7510" t="s">
        <v>261</v>
      </c>
      <c r="O7510">
        <v>830</v>
      </c>
      <c r="P7510" t="s">
        <v>1620</v>
      </c>
      <c r="Q7510"/>
      <c r="R7510">
        <v>800</v>
      </c>
      <c r="S7510">
        <v>950</v>
      </c>
      <c r="T7510" t="s">
        <v>1617</v>
      </c>
    </row>
    <row r="7511" spans="2:20" hidden="1" x14ac:dyDescent="0.45">
      <c r="B7511" s="29" t="s">
        <v>24</v>
      </c>
      <c r="C7511" s="29" t="s">
        <v>3124</v>
      </c>
      <c r="F7511" t="s">
        <v>1610</v>
      </c>
      <c r="G7511" t="s">
        <v>1611</v>
      </c>
      <c r="H7511" t="s">
        <v>2588</v>
      </c>
      <c r="I7511" t="s">
        <v>225</v>
      </c>
      <c r="J7511" t="s">
        <v>2589</v>
      </c>
      <c r="K7511" t="s">
        <v>228</v>
      </c>
      <c r="N7511" t="s">
        <v>261</v>
      </c>
      <c r="O7511">
        <v>950</v>
      </c>
      <c r="P7511" t="s">
        <v>1620</v>
      </c>
      <c r="Q7511"/>
      <c r="R7511">
        <v>750</v>
      </c>
      <c r="S7511">
        <v>1000</v>
      </c>
      <c r="T7511" t="s">
        <v>1628</v>
      </c>
    </row>
    <row r="7512" spans="2:20" hidden="1" x14ac:dyDescent="0.45">
      <c r="B7512" s="29" t="s">
        <v>24</v>
      </c>
      <c r="C7512" s="29" t="s">
        <v>3124</v>
      </c>
      <c r="F7512" t="s">
        <v>1610</v>
      </c>
      <c r="G7512" t="s">
        <v>1611</v>
      </c>
      <c r="H7512" t="s">
        <v>2590</v>
      </c>
      <c r="I7512" t="s">
        <v>225</v>
      </c>
      <c r="J7512" t="s">
        <v>2591</v>
      </c>
      <c r="K7512" t="s">
        <v>228</v>
      </c>
      <c r="N7512" t="s">
        <v>261</v>
      </c>
      <c r="O7512">
        <v>950</v>
      </c>
      <c r="P7512" t="s">
        <v>1620</v>
      </c>
      <c r="Q7512"/>
      <c r="R7512">
        <v>750</v>
      </c>
      <c r="S7512">
        <v>1000</v>
      </c>
      <c r="T7512" t="s">
        <v>1628</v>
      </c>
    </row>
    <row r="7513" spans="2:20" hidden="1" x14ac:dyDescent="0.45">
      <c r="B7513" s="29" t="s">
        <v>24</v>
      </c>
      <c r="C7513" s="29" t="s">
        <v>3124</v>
      </c>
      <c r="F7513" t="s">
        <v>1610</v>
      </c>
      <c r="G7513" t="s">
        <v>1611</v>
      </c>
      <c r="H7513" t="s">
        <v>2592</v>
      </c>
      <c r="I7513" t="s">
        <v>225</v>
      </c>
      <c r="J7513" t="s">
        <v>2593</v>
      </c>
      <c r="K7513" t="s">
        <v>228</v>
      </c>
      <c r="N7513" t="s">
        <v>261</v>
      </c>
      <c r="O7513">
        <v>950</v>
      </c>
      <c r="P7513" t="s">
        <v>1620</v>
      </c>
      <c r="Q7513"/>
      <c r="R7513">
        <v>750</v>
      </c>
      <c r="S7513">
        <v>1000</v>
      </c>
      <c r="T7513" t="s">
        <v>1628</v>
      </c>
    </row>
    <row r="7514" spans="2:20" hidden="1" x14ac:dyDescent="0.45">
      <c r="B7514" s="29" t="s">
        <v>24</v>
      </c>
      <c r="C7514" s="29" t="s">
        <v>3124</v>
      </c>
      <c r="F7514" t="s">
        <v>1610</v>
      </c>
      <c r="G7514" t="s">
        <v>1611</v>
      </c>
      <c r="H7514" t="s">
        <v>2594</v>
      </c>
      <c r="I7514" t="s">
        <v>225</v>
      </c>
      <c r="J7514" t="s">
        <v>2595</v>
      </c>
      <c r="K7514" t="s">
        <v>228</v>
      </c>
      <c r="N7514" t="s">
        <v>261</v>
      </c>
      <c r="O7514">
        <v>950</v>
      </c>
      <c r="P7514" t="s">
        <v>1620</v>
      </c>
      <c r="Q7514"/>
      <c r="R7514">
        <v>750</v>
      </c>
      <c r="S7514">
        <v>1000</v>
      </c>
      <c r="T7514" t="s">
        <v>1628</v>
      </c>
    </row>
    <row r="7515" spans="2:20" hidden="1" x14ac:dyDescent="0.45">
      <c r="B7515" s="29" t="s">
        <v>24</v>
      </c>
      <c r="C7515" s="29" t="s">
        <v>3124</v>
      </c>
      <c r="F7515" t="s">
        <v>1610</v>
      </c>
      <c r="G7515" t="s">
        <v>1611</v>
      </c>
      <c r="H7515" t="s">
        <v>2596</v>
      </c>
      <c r="I7515" t="s">
        <v>225</v>
      </c>
      <c r="J7515" t="s">
        <v>2597</v>
      </c>
      <c r="K7515" t="s">
        <v>228</v>
      </c>
      <c r="N7515" t="s">
        <v>261</v>
      </c>
      <c r="O7515">
        <v>500</v>
      </c>
      <c r="P7515" t="s">
        <v>1620</v>
      </c>
      <c r="Q7515"/>
      <c r="R7515">
        <v>300</v>
      </c>
      <c r="S7515">
        <v>700</v>
      </c>
      <c r="T7515" t="s">
        <v>1628</v>
      </c>
    </row>
    <row r="7516" spans="2:20" hidden="1" x14ac:dyDescent="0.45">
      <c r="C7516" s="29" t="s">
        <v>3124</v>
      </c>
      <c r="F7516" t="s">
        <v>1638</v>
      </c>
      <c r="G7516" t="s">
        <v>1639</v>
      </c>
      <c r="H7516" t="s">
        <v>277</v>
      </c>
      <c r="I7516" t="s">
        <v>1403</v>
      </c>
      <c r="J7516" t="s">
        <v>2598</v>
      </c>
      <c r="K7516" t="s">
        <v>228</v>
      </c>
      <c r="L7516" t="s">
        <v>2263</v>
      </c>
      <c r="N7516" t="s">
        <v>236</v>
      </c>
      <c r="O7516">
        <v>0.999</v>
      </c>
      <c r="Q7516"/>
      <c r="R7516">
        <v>0.99</v>
      </c>
      <c r="S7516">
        <v>1</v>
      </c>
      <c r="T7516" t="s">
        <v>1642</v>
      </c>
    </row>
    <row r="7517" spans="2:20" hidden="1" x14ac:dyDescent="0.45">
      <c r="B7517" s="29" t="s">
        <v>43</v>
      </c>
      <c r="C7517" s="29" t="s">
        <v>3124</v>
      </c>
      <c r="F7517" t="s">
        <v>1638</v>
      </c>
      <c r="G7517" t="s">
        <v>1639</v>
      </c>
      <c r="H7517" t="s">
        <v>277</v>
      </c>
      <c r="I7517" t="s">
        <v>1403</v>
      </c>
      <c r="J7517" t="s">
        <v>2598</v>
      </c>
      <c r="K7517" t="s">
        <v>228</v>
      </c>
      <c r="L7517" t="s">
        <v>2263</v>
      </c>
      <c r="N7517" t="s">
        <v>28</v>
      </c>
      <c r="O7517">
        <v>0.997</v>
      </c>
      <c r="Q7517"/>
      <c r="R7517">
        <v>0.97</v>
      </c>
      <c r="S7517">
        <v>1</v>
      </c>
      <c r="T7517" t="s">
        <v>1642</v>
      </c>
    </row>
    <row r="7518" spans="2:20" hidden="1" x14ac:dyDescent="0.45">
      <c r="B7518" s="29" t="s">
        <v>24</v>
      </c>
      <c r="C7518" s="29" t="s">
        <v>3124</v>
      </c>
      <c r="F7518" t="s">
        <v>1638</v>
      </c>
      <c r="G7518" t="s">
        <v>1639</v>
      </c>
      <c r="H7518" t="s">
        <v>289</v>
      </c>
      <c r="I7518" t="s">
        <v>225</v>
      </c>
      <c r="J7518" t="s">
        <v>2264</v>
      </c>
      <c r="K7518" t="s">
        <v>228</v>
      </c>
      <c r="N7518" t="s">
        <v>261</v>
      </c>
      <c r="O7518">
        <v>15</v>
      </c>
      <c r="P7518" t="s">
        <v>1644</v>
      </c>
      <c r="Q7518"/>
      <c r="R7518">
        <v>3</v>
      </c>
      <c r="S7518">
        <v>100</v>
      </c>
      <c r="T7518" t="s">
        <v>1645</v>
      </c>
    </row>
    <row r="7519" spans="2:20" hidden="1" x14ac:dyDescent="0.45">
      <c r="B7519" s="29" t="s">
        <v>24</v>
      </c>
      <c r="C7519" s="29" t="s">
        <v>3124</v>
      </c>
      <c r="F7519" t="s">
        <v>1638</v>
      </c>
      <c r="G7519" t="s">
        <v>1639</v>
      </c>
      <c r="H7519" t="s">
        <v>281</v>
      </c>
      <c r="I7519" t="s">
        <v>225</v>
      </c>
      <c r="J7519" t="s">
        <v>2599</v>
      </c>
      <c r="K7519" t="s">
        <v>228</v>
      </c>
      <c r="N7519" t="s">
        <v>261</v>
      </c>
      <c r="O7519">
        <v>30</v>
      </c>
      <c r="P7519" t="s">
        <v>2600</v>
      </c>
      <c r="Q7519"/>
      <c r="R7519">
        <v>10</v>
      </c>
      <c r="S7519">
        <v>100</v>
      </c>
      <c r="T7519" t="s">
        <v>2601</v>
      </c>
    </row>
    <row r="7520" spans="2:20" hidden="1" x14ac:dyDescent="0.45">
      <c r="B7520" s="29" t="s">
        <v>27</v>
      </c>
      <c r="C7520" s="29" t="s">
        <v>3124</v>
      </c>
      <c r="F7520" t="s">
        <v>1638</v>
      </c>
      <c r="G7520" t="s">
        <v>1639</v>
      </c>
      <c r="H7520" t="s">
        <v>286</v>
      </c>
      <c r="I7520" t="s">
        <v>225</v>
      </c>
      <c r="J7520" t="s">
        <v>1643</v>
      </c>
      <c r="K7520" t="s">
        <v>228</v>
      </c>
      <c r="N7520" t="s">
        <v>27</v>
      </c>
      <c r="O7520">
        <v>2000</v>
      </c>
      <c r="P7520" t="s">
        <v>1644</v>
      </c>
      <c r="Q7520"/>
      <c r="R7520">
        <v>4</v>
      </c>
      <c r="S7520">
        <v>10000</v>
      </c>
      <c r="T7520" t="s">
        <v>1645</v>
      </c>
    </row>
    <row r="7521" spans="2:20" hidden="1" x14ac:dyDescent="0.45">
      <c r="B7521" s="29" t="s">
        <v>27</v>
      </c>
      <c r="C7521" s="29" t="s">
        <v>3124</v>
      </c>
      <c r="F7521" t="s">
        <v>1646</v>
      </c>
      <c r="G7521" t="s">
        <v>1647</v>
      </c>
      <c r="H7521" t="s">
        <v>289</v>
      </c>
      <c r="I7521" t="s">
        <v>225</v>
      </c>
      <c r="J7521" t="s">
        <v>1648</v>
      </c>
      <c r="K7521" t="s">
        <v>228</v>
      </c>
      <c r="N7521" t="s">
        <v>27</v>
      </c>
      <c r="O7521">
        <v>400</v>
      </c>
      <c r="P7521" t="s">
        <v>1649</v>
      </c>
      <c r="Q7521"/>
      <c r="R7521">
        <v>130</v>
      </c>
      <c r="S7521">
        <v>1200</v>
      </c>
      <c r="T7521" t="s">
        <v>2268</v>
      </c>
    </row>
    <row r="7522" spans="2:20" hidden="1" x14ac:dyDescent="0.45">
      <c r="B7522" s="29" t="s">
        <v>24</v>
      </c>
      <c r="C7522" s="29" t="s">
        <v>3124</v>
      </c>
      <c r="F7522" t="s">
        <v>1646</v>
      </c>
      <c r="G7522" t="s">
        <v>1647</v>
      </c>
      <c r="H7522" t="s">
        <v>1650</v>
      </c>
      <c r="I7522" t="s">
        <v>1403</v>
      </c>
      <c r="J7522" t="s">
        <v>1651</v>
      </c>
      <c r="K7522" t="s">
        <v>228</v>
      </c>
      <c r="L7522" t="s">
        <v>1652</v>
      </c>
      <c r="N7522" t="s">
        <v>261</v>
      </c>
      <c r="O7522">
        <v>0</v>
      </c>
      <c r="Q7522"/>
      <c r="R7522">
        <v>0</v>
      </c>
      <c r="S7522">
        <v>0</v>
      </c>
      <c r="T7522" t="s">
        <v>1617</v>
      </c>
    </row>
    <row r="7523" spans="2:20" hidden="1" x14ac:dyDescent="0.45">
      <c r="B7523" s="29" t="s">
        <v>27</v>
      </c>
      <c r="C7523" s="29" t="s">
        <v>3124</v>
      </c>
      <c r="F7523" t="s">
        <v>1646</v>
      </c>
      <c r="G7523" t="s">
        <v>1647</v>
      </c>
      <c r="H7523" t="s">
        <v>1189</v>
      </c>
      <c r="I7523" t="s">
        <v>275</v>
      </c>
      <c r="J7523" t="s">
        <v>228</v>
      </c>
      <c r="K7523" t="s">
        <v>228</v>
      </c>
      <c r="M7523" t="s">
        <v>228</v>
      </c>
      <c r="N7523" t="s">
        <v>27</v>
      </c>
      <c r="O7523">
        <v>400</v>
      </c>
      <c r="P7523" t="s">
        <v>1649</v>
      </c>
      <c r="Q7523"/>
      <c r="R7523">
        <v>130</v>
      </c>
      <c r="S7523">
        <v>1200</v>
      </c>
      <c r="T7523" t="s">
        <v>2268</v>
      </c>
    </row>
    <row r="7524" spans="2:20" hidden="1" x14ac:dyDescent="0.45">
      <c r="C7524" s="29" t="s">
        <v>3124</v>
      </c>
      <c r="F7524" t="s">
        <v>1646</v>
      </c>
      <c r="G7524" t="s">
        <v>1647</v>
      </c>
      <c r="H7524" t="s">
        <v>2265</v>
      </c>
      <c r="I7524" t="s">
        <v>1403</v>
      </c>
      <c r="J7524" t="s">
        <v>2266</v>
      </c>
      <c r="K7524" t="s">
        <v>228</v>
      </c>
      <c r="L7524" t="s">
        <v>1652</v>
      </c>
      <c r="N7524" t="s">
        <v>236</v>
      </c>
      <c r="O7524">
        <v>0.94</v>
      </c>
      <c r="Q7524"/>
      <c r="R7524">
        <v>0.83</v>
      </c>
      <c r="S7524">
        <v>1</v>
      </c>
      <c r="T7524" t="s">
        <v>1617</v>
      </c>
    </row>
    <row r="7525" spans="2:20" hidden="1" x14ac:dyDescent="0.45">
      <c r="B7525" s="29" t="s">
        <v>24</v>
      </c>
      <c r="C7525" s="29" t="s">
        <v>3124</v>
      </c>
      <c r="F7525" t="s">
        <v>1655</v>
      </c>
      <c r="G7525" t="s">
        <v>1656</v>
      </c>
      <c r="H7525" t="s">
        <v>251</v>
      </c>
      <c r="I7525" t="s">
        <v>1403</v>
      </c>
      <c r="K7525" t="s">
        <v>228</v>
      </c>
      <c r="L7525" t="s">
        <v>2602</v>
      </c>
      <c r="N7525" t="s">
        <v>261</v>
      </c>
      <c r="O7525">
        <v>1</v>
      </c>
      <c r="Q7525"/>
      <c r="R7525">
        <v>1</v>
      </c>
      <c r="S7525">
        <v>1</v>
      </c>
      <c r="T7525" t="s">
        <v>1659</v>
      </c>
    </row>
    <row r="7526" spans="2:20" hidden="1" x14ac:dyDescent="0.45">
      <c r="B7526" s="29" t="s">
        <v>24</v>
      </c>
      <c r="C7526" s="29" t="s">
        <v>3124</v>
      </c>
      <c r="F7526" t="s">
        <v>1655</v>
      </c>
      <c r="G7526" t="s">
        <v>1656</v>
      </c>
      <c r="H7526" t="s">
        <v>224</v>
      </c>
      <c r="I7526" t="s">
        <v>1403</v>
      </c>
      <c r="J7526" t="s">
        <v>2603</v>
      </c>
      <c r="K7526" t="s">
        <v>228</v>
      </c>
      <c r="L7526" t="s">
        <v>2604</v>
      </c>
      <c r="N7526" t="s">
        <v>261</v>
      </c>
      <c r="O7526">
        <v>0.4</v>
      </c>
      <c r="Q7526"/>
      <c r="R7526">
        <v>0.2</v>
      </c>
      <c r="S7526">
        <v>0.6</v>
      </c>
      <c r="T7526" t="s">
        <v>1659</v>
      </c>
    </row>
    <row r="7527" spans="2:20" hidden="1" x14ac:dyDescent="0.45">
      <c r="B7527" s="29" t="s">
        <v>24</v>
      </c>
      <c r="C7527" s="29" t="s">
        <v>3124</v>
      </c>
      <c r="F7527" t="s">
        <v>1655</v>
      </c>
      <c r="G7527" t="s">
        <v>1656</v>
      </c>
      <c r="H7527" t="s">
        <v>1237</v>
      </c>
      <c r="I7527" t="s">
        <v>1403</v>
      </c>
      <c r="J7527" t="s">
        <v>1662</v>
      </c>
      <c r="K7527" t="s">
        <v>228</v>
      </c>
      <c r="L7527" t="s">
        <v>1663</v>
      </c>
      <c r="N7527" t="s">
        <v>261</v>
      </c>
      <c r="O7527">
        <v>0.37</v>
      </c>
      <c r="Q7527"/>
      <c r="R7527">
        <v>0.2</v>
      </c>
      <c r="S7527">
        <v>0.5</v>
      </c>
      <c r="T7527" t="s">
        <v>1659</v>
      </c>
    </row>
    <row r="7528" spans="2:20" hidden="1" x14ac:dyDescent="0.45">
      <c r="B7528" s="29" t="s">
        <v>24</v>
      </c>
      <c r="C7528" s="29" t="s">
        <v>3124</v>
      </c>
      <c r="F7528" t="s">
        <v>1655</v>
      </c>
      <c r="G7528" t="s">
        <v>1656</v>
      </c>
      <c r="H7528" t="s">
        <v>1221</v>
      </c>
      <c r="I7528" t="s">
        <v>1403</v>
      </c>
      <c r="J7528" t="s">
        <v>1660</v>
      </c>
      <c r="K7528" t="s">
        <v>228</v>
      </c>
      <c r="L7528" t="s">
        <v>1663</v>
      </c>
      <c r="N7528" t="s">
        <v>261</v>
      </c>
      <c r="O7528">
        <v>0.45</v>
      </c>
      <c r="Q7528"/>
      <c r="R7528">
        <v>0.3</v>
      </c>
      <c r="S7528">
        <v>0.6</v>
      </c>
      <c r="T7528" t="s">
        <v>1659</v>
      </c>
    </row>
    <row r="7529" spans="2:20" hidden="1" x14ac:dyDescent="0.45">
      <c r="B7529" s="29" t="s">
        <v>24</v>
      </c>
      <c r="C7529" s="29" t="s">
        <v>3124</v>
      </c>
      <c r="F7529" t="s">
        <v>1655</v>
      </c>
      <c r="G7529" t="s">
        <v>1656</v>
      </c>
      <c r="H7529" t="s">
        <v>1253</v>
      </c>
      <c r="I7529" t="s">
        <v>1403</v>
      </c>
      <c r="J7529" t="s">
        <v>2605</v>
      </c>
      <c r="K7529" t="s">
        <v>228</v>
      </c>
      <c r="L7529" t="s">
        <v>2606</v>
      </c>
      <c r="N7529" t="s">
        <v>261</v>
      </c>
      <c r="O7529">
        <v>0.81</v>
      </c>
      <c r="Q7529"/>
      <c r="R7529">
        <v>0.5</v>
      </c>
      <c r="S7529">
        <v>1</v>
      </c>
      <c r="T7529" t="s">
        <v>1659</v>
      </c>
    </row>
    <row r="7530" spans="2:20" hidden="1" x14ac:dyDescent="0.45">
      <c r="B7530" s="29" t="s">
        <v>24</v>
      </c>
      <c r="C7530" s="29" t="s">
        <v>3124</v>
      </c>
      <c r="F7530" t="s">
        <v>1655</v>
      </c>
      <c r="G7530" t="s">
        <v>1656</v>
      </c>
      <c r="H7530" t="s">
        <v>274</v>
      </c>
      <c r="I7530" t="s">
        <v>225</v>
      </c>
      <c r="J7530" t="s">
        <v>2603</v>
      </c>
      <c r="K7530" t="s">
        <v>228</v>
      </c>
      <c r="N7530" t="s">
        <v>261</v>
      </c>
      <c r="O7530">
        <v>8</v>
      </c>
      <c r="P7530" t="s">
        <v>2304</v>
      </c>
      <c r="Q7530"/>
      <c r="R7530">
        <v>5</v>
      </c>
      <c r="S7530">
        <v>10</v>
      </c>
      <c r="T7530" t="s">
        <v>1659</v>
      </c>
    </row>
    <row r="7531" spans="2:20" hidden="1" x14ac:dyDescent="0.45">
      <c r="B7531" s="29" t="s">
        <v>24</v>
      </c>
      <c r="C7531" s="29" t="s">
        <v>3124</v>
      </c>
      <c r="F7531" t="s">
        <v>1655</v>
      </c>
      <c r="G7531" t="s">
        <v>1656</v>
      </c>
      <c r="H7531" t="s">
        <v>284</v>
      </c>
      <c r="I7531" t="s">
        <v>225</v>
      </c>
      <c r="J7531" t="s">
        <v>2271</v>
      </c>
      <c r="K7531" t="s">
        <v>228</v>
      </c>
      <c r="N7531" t="s">
        <v>261</v>
      </c>
      <c r="O7531">
        <v>720</v>
      </c>
      <c r="P7531" t="s">
        <v>1664</v>
      </c>
      <c r="Q7531"/>
      <c r="R7531">
        <v>400</v>
      </c>
      <c r="S7531">
        <v>1000</v>
      </c>
      <c r="T7531" t="s">
        <v>1659</v>
      </c>
    </row>
    <row r="7532" spans="2:20" hidden="1" x14ac:dyDescent="0.45">
      <c r="B7532" s="29" t="s">
        <v>24</v>
      </c>
      <c r="C7532" s="29" t="s">
        <v>3124</v>
      </c>
      <c r="F7532" t="s">
        <v>1655</v>
      </c>
      <c r="G7532" t="s">
        <v>1656</v>
      </c>
      <c r="H7532" t="s">
        <v>306</v>
      </c>
      <c r="I7532" t="s">
        <v>225</v>
      </c>
      <c r="J7532" t="s">
        <v>2607</v>
      </c>
      <c r="K7532" t="s">
        <v>228</v>
      </c>
      <c r="N7532" t="s">
        <v>261</v>
      </c>
      <c r="O7532">
        <v>17</v>
      </c>
      <c r="P7532" t="s">
        <v>2608</v>
      </c>
      <c r="Q7532"/>
      <c r="R7532">
        <v>10</v>
      </c>
      <c r="S7532">
        <v>20</v>
      </c>
      <c r="T7532" t="s">
        <v>1659</v>
      </c>
    </row>
    <row r="7533" spans="2:20" hidden="1" x14ac:dyDescent="0.45">
      <c r="B7533" s="29" t="s">
        <v>24</v>
      </c>
      <c r="C7533" s="29" t="s">
        <v>3124</v>
      </c>
      <c r="F7533" t="s">
        <v>1655</v>
      </c>
      <c r="G7533" t="s">
        <v>1656</v>
      </c>
      <c r="H7533" t="s">
        <v>231</v>
      </c>
      <c r="I7533" t="s">
        <v>1403</v>
      </c>
      <c r="K7533" t="s">
        <v>228</v>
      </c>
      <c r="L7533" t="s">
        <v>2609</v>
      </c>
      <c r="N7533" t="s">
        <v>261</v>
      </c>
      <c r="O7533">
        <v>0.65200000000000002</v>
      </c>
      <c r="Q7533"/>
      <c r="R7533">
        <v>0.5</v>
      </c>
      <c r="S7533">
        <v>0.8</v>
      </c>
      <c r="T7533" t="s">
        <v>1659</v>
      </c>
    </row>
    <row r="7534" spans="2:20" hidden="1" x14ac:dyDescent="0.45">
      <c r="B7534" s="29" t="s">
        <v>24</v>
      </c>
      <c r="C7534" s="29" t="s">
        <v>3124</v>
      </c>
      <c r="F7534" t="s">
        <v>1655</v>
      </c>
      <c r="G7534" t="s">
        <v>1656</v>
      </c>
      <c r="H7534" t="s">
        <v>224</v>
      </c>
      <c r="I7534" t="s">
        <v>1403</v>
      </c>
      <c r="J7534" t="s">
        <v>2603</v>
      </c>
      <c r="K7534" t="s">
        <v>228</v>
      </c>
      <c r="L7534" t="s">
        <v>2610</v>
      </c>
      <c r="N7534" t="s">
        <v>261</v>
      </c>
      <c r="O7534">
        <v>0.1</v>
      </c>
      <c r="Q7534"/>
      <c r="R7534">
        <v>0.06</v>
      </c>
      <c r="S7534">
        <v>0.14000000000000001</v>
      </c>
      <c r="T7534" t="s">
        <v>1659</v>
      </c>
    </row>
    <row r="7535" spans="2:20" hidden="1" x14ac:dyDescent="0.45">
      <c r="B7535" s="29" t="s">
        <v>24</v>
      </c>
      <c r="C7535" s="29" t="s">
        <v>3124</v>
      </c>
      <c r="F7535" t="s">
        <v>1655</v>
      </c>
      <c r="G7535" t="s">
        <v>1656</v>
      </c>
      <c r="H7535" t="s">
        <v>231</v>
      </c>
      <c r="I7535" t="s">
        <v>1403</v>
      </c>
      <c r="K7535" t="s">
        <v>228</v>
      </c>
      <c r="L7535" t="s">
        <v>2611</v>
      </c>
      <c r="N7535" t="s">
        <v>261</v>
      </c>
      <c r="O7535">
        <v>0.69599999999999995</v>
      </c>
      <c r="Q7535"/>
      <c r="R7535">
        <v>0.6</v>
      </c>
      <c r="S7535">
        <v>0.8</v>
      </c>
      <c r="T7535" t="s">
        <v>1659</v>
      </c>
    </row>
    <row r="7536" spans="2:20" hidden="1" x14ac:dyDescent="0.45">
      <c r="B7536" s="29" t="s">
        <v>24</v>
      </c>
      <c r="C7536" s="29" t="s">
        <v>3124</v>
      </c>
      <c r="F7536" t="s">
        <v>1655</v>
      </c>
      <c r="G7536" t="s">
        <v>1656</v>
      </c>
      <c r="H7536" t="s">
        <v>231</v>
      </c>
      <c r="I7536" t="s">
        <v>1403</v>
      </c>
      <c r="K7536" t="s">
        <v>228</v>
      </c>
      <c r="L7536" t="s">
        <v>2612</v>
      </c>
      <c r="N7536" t="s">
        <v>261</v>
      </c>
      <c r="O7536">
        <v>0.39100000000000001</v>
      </c>
      <c r="Q7536"/>
      <c r="R7536">
        <v>0.2</v>
      </c>
      <c r="S7536">
        <v>0.6</v>
      </c>
      <c r="T7536" t="s">
        <v>1659</v>
      </c>
    </row>
    <row r="7537" spans="2:20" hidden="1" x14ac:dyDescent="0.45">
      <c r="B7537" s="29" t="s">
        <v>24</v>
      </c>
      <c r="C7537" s="29" t="s">
        <v>3124</v>
      </c>
      <c r="F7537" t="s">
        <v>1655</v>
      </c>
      <c r="G7537" t="s">
        <v>1656</v>
      </c>
      <c r="H7537" t="s">
        <v>231</v>
      </c>
      <c r="I7537" t="s">
        <v>1403</v>
      </c>
      <c r="K7537" t="s">
        <v>228</v>
      </c>
      <c r="L7537" t="s">
        <v>2613</v>
      </c>
      <c r="N7537" t="s">
        <v>261</v>
      </c>
      <c r="O7537">
        <v>4.3499999999999997E-2</v>
      </c>
      <c r="Q7537"/>
      <c r="R7537">
        <v>0</v>
      </c>
      <c r="S7537">
        <v>0.4</v>
      </c>
      <c r="T7537" t="s">
        <v>1659</v>
      </c>
    </row>
    <row r="7538" spans="2:20" hidden="1" x14ac:dyDescent="0.45">
      <c r="B7538" s="29" t="s">
        <v>24</v>
      </c>
      <c r="C7538" s="29" t="s">
        <v>3124</v>
      </c>
      <c r="F7538" t="s">
        <v>2277</v>
      </c>
      <c r="G7538" t="s">
        <v>2278</v>
      </c>
      <c r="H7538" t="s">
        <v>281</v>
      </c>
      <c r="I7538" t="s">
        <v>1403</v>
      </c>
      <c r="K7538" t="s">
        <v>228</v>
      </c>
      <c r="L7538" t="s">
        <v>2614</v>
      </c>
      <c r="N7538" t="s">
        <v>261</v>
      </c>
      <c r="O7538">
        <v>0.89</v>
      </c>
      <c r="Q7538"/>
      <c r="R7538">
        <v>0.8</v>
      </c>
      <c r="S7538">
        <v>0.9</v>
      </c>
      <c r="T7538" t="s">
        <v>1659</v>
      </c>
    </row>
    <row r="7539" spans="2:20" hidden="1" x14ac:dyDescent="0.45">
      <c r="B7539" s="29" t="s">
        <v>24</v>
      </c>
      <c r="C7539" s="29" t="s">
        <v>3124</v>
      </c>
      <c r="F7539" t="s">
        <v>2277</v>
      </c>
      <c r="G7539" t="s">
        <v>2278</v>
      </c>
      <c r="H7539" t="s">
        <v>281</v>
      </c>
      <c r="I7539" t="s">
        <v>1403</v>
      </c>
      <c r="K7539" t="s">
        <v>228</v>
      </c>
      <c r="L7539" t="s">
        <v>2615</v>
      </c>
      <c r="N7539" t="s">
        <v>261</v>
      </c>
      <c r="O7539">
        <v>0.97</v>
      </c>
      <c r="Q7539"/>
      <c r="R7539">
        <v>0.9</v>
      </c>
      <c r="S7539">
        <v>1</v>
      </c>
      <c r="T7539" t="s">
        <v>1659</v>
      </c>
    </row>
    <row r="7540" spans="2:20" hidden="1" x14ac:dyDescent="0.45">
      <c r="B7540" s="29" t="s">
        <v>24</v>
      </c>
      <c r="C7540" s="29" t="s">
        <v>3124</v>
      </c>
      <c r="F7540" t="s">
        <v>2277</v>
      </c>
      <c r="G7540" t="s">
        <v>2278</v>
      </c>
      <c r="H7540" t="s">
        <v>281</v>
      </c>
      <c r="I7540" t="s">
        <v>1403</v>
      </c>
      <c r="K7540" t="s">
        <v>228</v>
      </c>
      <c r="L7540" t="s">
        <v>2616</v>
      </c>
      <c r="N7540" t="s">
        <v>261</v>
      </c>
      <c r="O7540">
        <v>0.8</v>
      </c>
      <c r="Q7540"/>
      <c r="R7540">
        <v>0.7</v>
      </c>
      <c r="S7540">
        <v>0.9</v>
      </c>
      <c r="T7540" t="s">
        <v>1659</v>
      </c>
    </row>
    <row r="7541" spans="2:20" hidden="1" x14ac:dyDescent="0.45">
      <c r="B7541" s="29" t="s">
        <v>24</v>
      </c>
      <c r="C7541" s="29" t="s">
        <v>3124</v>
      </c>
      <c r="F7541" t="s">
        <v>1666</v>
      </c>
      <c r="G7541" t="s">
        <v>1667</v>
      </c>
      <c r="H7541" t="s">
        <v>289</v>
      </c>
      <c r="I7541" t="s">
        <v>1403</v>
      </c>
      <c r="K7541" t="s">
        <v>228</v>
      </c>
      <c r="L7541" t="s">
        <v>2617</v>
      </c>
      <c r="N7541" t="s">
        <v>261</v>
      </c>
      <c r="O7541">
        <v>0.89</v>
      </c>
      <c r="Q7541"/>
      <c r="R7541">
        <v>0.8</v>
      </c>
      <c r="S7541">
        <v>0.9</v>
      </c>
      <c r="T7541" t="s">
        <v>1659</v>
      </c>
    </row>
    <row r="7542" spans="2:20" hidden="1" x14ac:dyDescent="0.45">
      <c r="B7542" s="29" t="s">
        <v>24</v>
      </c>
      <c r="C7542" s="29" t="s">
        <v>3124</v>
      </c>
      <c r="F7542" t="s">
        <v>1669</v>
      </c>
      <c r="G7542" t="s">
        <v>1670</v>
      </c>
      <c r="H7542" t="s">
        <v>274</v>
      </c>
      <c r="I7542" t="s">
        <v>225</v>
      </c>
      <c r="J7542" t="s">
        <v>2618</v>
      </c>
      <c r="K7542" t="s">
        <v>228</v>
      </c>
      <c r="N7542" t="s">
        <v>261</v>
      </c>
      <c r="O7542">
        <v>10</v>
      </c>
      <c r="P7542" t="s">
        <v>2619</v>
      </c>
      <c r="Q7542"/>
      <c r="R7542">
        <v>6</v>
      </c>
      <c r="S7542">
        <v>14</v>
      </c>
      <c r="T7542" t="s">
        <v>1659</v>
      </c>
    </row>
    <row r="7543" spans="2:20" hidden="1" x14ac:dyDescent="0.45">
      <c r="B7543" s="29" t="s">
        <v>24</v>
      </c>
      <c r="C7543" s="29" t="s">
        <v>3124</v>
      </c>
      <c r="F7543" t="s">
        <v>1669</v>
      </c>
      <c r="G7543" t="s">
        <v>1670</v>
      </c>
      <c r="H7543" t="s">
        <v>251</v>
      </c>
      <c r="I7543" t="s">
        <v>1403</v>
      </c>
      <c r="K7543" t="s">
        <v>228</v>
      </c>
      <c r="L7543" t="s">
        <v>2282</v>
      </c>
      <c r="N7543" t="s">
        <v>261</v>
      </c>
      <c r="O7543">
        <v>0.5</v>
      </c>
      <c r="Q7543"/>
      <c r="R7543">
        <v>0.3</v>
      </c>
      <c r="S7543">
        <v>0.7</v>
      </c>
      <c r="T7543" t="s">
        <v>1659</v>
      </c>
    </row>
    <row r="7544" spans="2:20" hidden="1" x14ac:dyDescent="0.45">
      <c r="B7544" s="29" t="s">
        <v>24</v>
      </c>
      <c r="C7544" s="29" t="s">
        <v>3124</v>
      </c>
      <c r="F7544" t="s">
        <v>1669</v>
      </c>
      <c r="G7544" t="s">
        <v>1670</v>
      </c>
      <c r="H7544" t="s">
        <v>251</v>
      </c>
      <c r="I7544" t="s">
        <v>1403</v>
      </c>
      <c r="K7544" t="s">
        <v>228</v>
      </c>
      <c r="L7544" t="s">
        <v>2620</v>
      </c>
      <c r="N7544" t="s">
        <v>261</v>
      </c>
      <c r="O7544">
        <v>0.27</v>
      </c>
      <c r="Q7544"/>
      <c r="R7544">
        <v>0</v>
      </c>
      <c r="S7544">
        <v>0.6</v>
      </c>
      <c r="T7544" t="s">
        <v>1659</v>
      </c>
    </row>
    <row r="7545" spans="2:20" hidden="1" x14ac:dyDescent="0.45">
      <c r="C7545" s="29" t="s">
        <v>3124</v>
      </c>
      <c r="F7545" t="s">
        <v>1669</v>
      </c>
      <c r="G7545" t="s">
        <v>1670</v>
      </c>
      <c r="H7545" t="s">
        <v>304</v>
      </c>
      <c r="I7545" t="s">
        <v>225</v>
      </c>
      <c r="K7545" t="s">
        <v>228</v>
      </c>
      <c r="N7545" t="s">
        <v>400</v>
      </c>
      <c r="O7545">
        <v>0.68</v>
      </c>
      <c r="P7545" t="s">
        <v>2621</v>
      </c>
      <c r="Q7545"/>
      <c r="R7545">
        <v>0.2</v>
      </c>
      <c r="S7545">
        <v>2</v>
      </c>
      <c r="T7545" t="s">
        <v>2382</v>
      </c>
    </row>
    <row r="7546" spans="2:20" hidden="1" x14ac:dyDescent="0.45">
      <c r="B7546" s="29" t="s">
        <v>24</v>
      </c>
      <c r="C7546" s="29" t="s">
        <v>3124</v>
      </c>
      <c r="F7546" t="s">
        <v>1669</v>
      </c>
      <c r="G7546" t="s">
        <v>1670</v>
      </c>
      <c r="H7546" t="s">
        <v>251</v>
      </c>
      <c r="I7546" t="s">
        <v>1403</v>
      </c>
      <c r="K7546" t="s">
        <v>228</v>
      </c>
      <c r="L7546" t="s">
        <v>2285</v>
      </c>
      <c r="N7546" t="s">
        <v>261</v>
      </c>
      <c r="O7546">
        <v>0.5</v>
      </c>
      <c r="Q7546"/>
      <c r="R7546">
        <v>0.3</v>
      </c>
      <c r="S7546">
        <v>0.7</v>
      </c>
      <c r="T7546" t="s">
        <v>1659</v>
      </c>
    </row>
    <row r="7547" spans="2:20" hidden="1" x14ac:dyDescent="0.45">
      <c r="C7547" s="29" t="s">
        <v>3124</v>
      </c>
      <c r="F7547" t="s">
        <v>1669</v>
      </c>
      <c r="G7547" t="s">
        <v>1670</v>
      </c>
      <c r="H7547" t="s">
        <v>1251</v>
      </c>
      <c r="I7547" t="s">
        <v>225</v>
      </c>
      <c r="K7547" t="s">
        <v>228</v>
      </c>
      <c r="N7547" t="s">
        <v>253</v>
      </c>
      <c r="O7547">
        <v>1E-4</v>
      </c>
      <c r="P7547" t="s">
        <v>1644</v>
      </c>
      <c r="Q7547"/>
      <c r="R7547" s="27">
        <v>3.0000000000000001E-5</v>
      </c>
      <c r="S7547">
        <v>2.9999999999999997E-4</v>
      </c>
      <c r="T7547" t="s">
        <v>1191</v>
      </c>
    </row>
    <row r="7548" spans="2:20" hidden="1" x14ac:dyDescent="0.45">
      <c r="B7548" s="29" t="s">
        <v>24</v>
      </c>
      <c r="C7548" s="29" t="s">
        <v>3124</v>
      </c>
      <c r="F7548" t="s">
        <v>1669</v>
      </c>
      <c r="G7548" t="s">
        <v>1670</v>
      </c>
      <c r="H7548" t="s">
        <v>289</v>
      </c>
      <c r="I7548" t="s">
        <v>225</v>
      </c>
      <c r="K7548" t="s">
        <v>228</v>
      </c>
      <c r="N7548" t="s">
        <v>261</v>
      </c>
      <c r="O7548">
        <v>120</v>
      </c>
      <c r="P7548" t="s">
        <v>2622</v>
      </c>
      <c r="Q7548"/>
      <c r="R7548">
        <v>40</v>
      </c>
      <c r="S7548">
        <v>400</v>
      </c>
      <c r="T7548" t="s">
        <v>2623</v>
      </c>
    </row>
    <row r="7549" spans="2:20" hidden="1" x14ac:dyDescent="0.45">
      <c r="B7549" s="29" t="s">
        <v>24</v>
      </c>
      <c r="C7549" s="29" t="s">
        <v>3124</v>
      </c>
      <c r="F7549" t="s">
        <v>1669</v>
      </c>
      <c r="G7549" t="s">
        <v>1670</v>
      </c>
      <c r="H7549" t="s">
        <v>281</v>
      </c>
      <c r="I7549" t="s">
        <v>225</v>
      </c>
      <c r="K7549" t="s">
        <v>228</v>
      </c>
      <c r="N7549" t="s">
        <v>261</v>
      </c>
      <c r="O7549">
        <v>60</v>
      </c>
      <c r="P7549" t="s">
        <v>2624</v>
      </c>
      <c r="Q7549"/>
      <c r="R7549">
        <v>30</v>
      </c>
      <c r="S7549">
        <v>100</v>
      </c>
      <c r="T7549" t="s">
        <v>2287</v>
      </c>
    </row>
    <row r="7550" spans="2:20" hidden="1" x14ac:dyDescent="0.45">
      <c r="B7550" s="29" t="s">
        <v>24</v>
      </c>
      <c r="C7550" s="29" t="s">
        <v>3124</v>
      </c>
      <c r="F7550" t="s">
        <v>1669</v>
      </c>
      <c r="G7550" t="s">
        <v>1670</v>
      </c>
      <c r="H7550" t="s">
        <v>277</v>
      </c>
      <c r="I7550" t="s">
        <v>225</v>
      </c>
      <c r="J7550" t="s">
        <v>2625</v>
      </c>
      <c r="K7550" t="s">
        <v>228</v>
      </c>
      <c r="N7550" t="s">
        <v>261</v>
      </c>
      <c r="O7550">
        <v>8</v>
      </c>
      <c r="P7550" t="s">
        <v>2626</v>
      </c>
      <c r="Q7550"/>
      <c r="R7550">
        <v>5</v>
      </c>
      <c r="S7550">
        <v>21</v>
      </c>
      <c r="T7550" t="s">
        <v>2627</v>
      </c>
    </row>
    <row r="7551" spans="2:20" hidden="1" x14ac:dyDescent="0.45">
      <c r="C7551" s="29" t="s">
        <v>3124</v>
      </c>
      <c r="F7551" t="s">
        <v>1669</v>
      </c>
      <c r="G7551" t="s">
        <v>1670</v>
      </c>
      <c r="H7551" t="s">
        <v>1251</v>
      </c>
      <c r="I7551" t="s">
        <v>225</v>
      </c>
      <c r="K7551" t="s">
        <v>228</v>
      </c>
      <c r="N7551" t="s">
        <v>233</v>
      </c>
      <c r="O7551">
        <v>5.0000000000000001E-4</v>
      </c>
      <c r="P7551" t="s">
        <v>1644</v>
      </c>
      <c r="Q7551"/>
      <c r="R7551">
        <v>2.0000000000000001E-4</v>
      </c>
      <c r="S7551">
        <v>2E-3</v>
      </c>
      <c r="T7551" t="s">
        <v>1191</v>
      </c>
    </row>
    <row r="7552" spans="2:20" hidden="1" x14ac:dyDescent="0.45">
      <c r="C7552" s="29" t="s">
        <v>3124</v>
      </c>
      <c r="F7552" t="s">
        <v>1669</v>
      </c>
      <c r="G7552" t="s">
        <v>1670</v>
      </c>
      <c r="H7552" t="s">
        <v>1251</v>
      </c>
      <c r="I7552" t="s">
        <v>225</v>
      </c>
      <c r="K7552" t="s">
        <v>228</v>
      </c>
      <c r="N7552" t="s">
        <v>279</v>
      </c>
      <c r="O7552">
        <v>0.05</v>
      </c>
      <c r="P7552" t="s">
        <v>1644</v>
      </c>
      <c r="Q7552"/>
      <c r="R7552">
        <v>0.02</v>
      </c>
      <c r="S7552">
        <v>0.2</v>
      </c>
      <c r="T7552" t="s">
        <v>1191</v>
      </c>
    </row>
    <row r="7553" spans="2:20" hidden="1" x14ac:dyDescent="0.45">
      <c r="C7553" s="29" t="s">
        <v>3124</v>
      </c>
      <c r="F7553" t="s">
        <v>1669</v>
      </c>
      <c r="G7553" t="s">
        <v>1670</v>
      </c>
      <c r="H7553" t="s">
        <v>1251</v>
      </c>
      <c r="I7553" t="s">
        <v>225</v>
      </c>
      <c r="K7553" t="s">
        <v>228</v>
      </c>
      <c r="N7553" t="s">
        <v>303</v>
      </c>
      <c r="O7553">
        <v>5.0000000000000001E-4</v>
      </c>
      <c r="P7553" t="s">
        <v>1644</v>
      </c>
      <c r="Q7553"/>
      <c r="R7553">
        <v>2.0000000000000001E-4</v>
      </c>
      <c r="S7553">
        <v>2E-3</v>
      </c>
      <c r="T7553" t="s">
        <v>1191</v>
      </c>
    </row>
    <row r="7554" spans="2:20" hidden="1" x14ac:dyDescent="0.45">
      <c r="C7554" s="29" t="s">
        <v>3124</v>
      </c>
      <c r="F7554" t="s">
        <v>1669</v>
      </c>
      <c r="G7554" t="s">
        <v>1670</v>
      </c>
      <c r="H7554" t="s">
        <v>1251</v>
      </c>
      <c r="I7554" t="s">
        <v>225</v>
      </c>
      <c r="K7554" t="s">
        <v>228</v>
      </c>
      <c r="N7554" t="s">
        <v>2290</v>
      </c>
      <c r="O7554">
        <v>2.5499999999999998</v>
      </c>
      <c r="P7554" t="s">
        <v>1644</v>
      </c>
      <c r="Q7554"/>
      <c r="R7554">
        <v>1</v>
      </c>
      <c r="S7554">
        <v>10</v>
      </c>
      <c r="T7554" t="s">
        <v>1254</v>
      </c>
    </row>
    <row r="7555" spans="2:20" hidden="1" x14ac:dyDescent="0.45">
      <c r="C7555" s="29" t="s">
        <v>3124</v>
      </c>
      <c r="F7555" t="s">
        <v>1669</v>
      </c>
      <c r="G7555" t="s">
        <v>1670</v>
      </c>
      <c r="H7555" t="s">
        <v>296</v>
      </c>
      <c r="I7555" t="s">
        <v>225</v>
      </c>
      <c r="J7555" t="s">
        <v>1676</v>
      </c>
      <c r="K7555" t="s">
        <v>228</v>
      </c>
      <c r="N7555" t="s">
        <v>242</v>
      </c>
      <c r="O7555">
        <v>6.0000000000000001E-3</v>
      </c>
      <c r="P7555" t="s">
        <v>1644</v>
      </c>
      <c r="Q7555"/>
      <c r="R7555">
        <v>2E-3</v>
      </c>
      <c r="S7555">
        <v>0.02</v>
      </c>
      <c r="T7555" t="s">
        <v>1191</v>
      </c>
    </row>
    <row r="7556" spans="2:20" hidden="1" x14ac:dyDescent="0.45">
      <c r="C7556" s="29" t="s">
        <v>3124</v>
      </c>
      <c r="F7556" t="s">
        <v>1669</v>
      </c>
      <c r="G7556" t="s">
        <v>1670</v>
      </c>
      <c r="H7556" t="s">
        <v>301</v>
      </c>
      <c r="I7556" t="s">
        <v>225</v>
      </c>
      <c r="J7556" t="s">
        <v>1673</v>
      </c>
      <c r="K7556" t="s">
        <v>228</v>
      </c>
      <c r="N7556" t="s">
        <v>2290</v>
      </c>
      <c r="O7556">
        <v>2.5499999999999998</v>
      </c>
      <c r="P7556" t="s">
        <v>1644</v>
      </c>
      <c r="Q7556"/>
      <c r="R7556">
        <v>1</v>
      </c>
      <c r="S7556">
        <v>10</v>
      </c>
      <c r="T7556" t="s">
        <v>1254</v>
      </c>
    </row>
    <row r="7557" spans="2:20" hidden="1" x14ac:dyDescent="0.45">
      <c r="C7557" s="29" t="s">
        <v>3124</v>
      </c>
      <c r="F7557" t="s">
        <v>1669</v>
      </c>
      <c r="G7557" t="s">
        <v>1670</v>
      </c>
      <c r="H7557" t="s">
        <v>301</v>
      </c>
      <c r="I7557" t="s">
        <v>225</v>
      </c>
      <c r="J7557" t="s">
        <v>1673</v>
      </c>
      <c r="K7557" t="s">
        <v>228</v>
      </c>
      <c r="N7557" t="s">
        <v>279</v>
      </c>
      <c r="O7557">
        <v>0.05</v>
      </c>
      <c r="P7557" t="s">
        <v>1644</v>
      </c>
      <c r="Q7557"/>
      <c r="R7557">
        <v>0.02</v>
      </c>
      <c r="S7557">
        <v>0.2</v>
      </c>
      <c r="T7557" t="s">
        <v>1191</v>
      </c>
    </row>
    <row r="7558" spans="2:20" hidden="1" x14ac:dyDescent="0.45">
      <c r="B7558" s="29" t="s">
        <v>24</v>
      </c>
      <c r="C7558" s="29" t="s">
        <v>3124</v>
      </c>
      <c r="F7558" t="s">
        <v>1678</v>
      </c>
      <c r="G7558" t="s">
        <v>1679</v>
      </c>
      <c r="H7558" t="s">
        <v>296</v>
      </c>
      <c r="I7558" t="s">
        <v>1403</v>
      </c>
      <c r="J7558" t="s">
        <v>2628</v>
      </c>
      <c r="K7558" t="s">
        <v>228</v>
      </c>
      <c r="L7558" t="s">
        <v>1684</v>
      </c>
      <c r="N7558" t="s">
        <v>261</v>
      </c>
      <c r="O7558">
        <v>0.88</v>
      </c>
      <c r="Q7558"/>
      <c r="R7558">
        <v>0.8</v>
      </c>
      <c r="S7558">
        <v>0.9</v>
      </c>
      <c r="T7558" t="s">
        <v>1659</v>
      </c>
    </row>
    <row r="7559" spans="2:20" hidden="1" x14ac:dyDescent="0.45">
      <c r="B7559" s="29" t="s">
        <v>24</v>
      </c>
      <c r="C7559" s="29" t="s">
        <v>3124</v>
      </c>
      <c r="F7559" t="s">
        <v>1678</v>
      </c>
      <c r="G7559" t="s">
        <v>1679</v>
      </c>
      <c r="H7559" t="s">
        <v>293</v>
      </c>
      <c r="I7559" t="s">
        <v>1403</v>
      </c>
      <c r="J7559" t="s">
        <v>2293</v>
      </c>
      <c r="K7559" t="s">
        <v>228</v>
      </c>
      <c r="L7559" t="s">
        <v>1684</v>
      </c>
      <c r="N7559" t="s">
        <v>261</v>
      </c>
      <c r="O7559">
        <v>0.94</v>
      </c>
      <c r="Q7559"/>
      <c r="R7559">
        <v>0.9</v>
      </c>
      <c r="S7559">
        <v>1</v>
      </c>
      <c r="T7559" t="s">
        <v>1659</v>
      </c>
    </row>
    <row r="7560" spans="2:20" hidden="1" x14ac:dyDescent="0.45">
      <c r="B7560" s="29" t="s">
        <v>24</v>
      </c>
      <c r="C7560" s="29" t="s">
        <v>3124</v>
      </c>
      <c r="F7560" t="s">
        <v>1678</v>
      </c>
      <c r="G7560" t="s">
        <v>1679</v>
      </c>
      <c r="H7560" t="s">
        <v>1251</v>
      </c>
      <c r="I7560" t="s">
        <v>1403</v>
      </c>
      <c r="J7560" t="s">
        <v>1682</v>
      </c>
      <c r="K7560" t="s">
        <v>228</v>
      </c>
      <c r="L7560" t="s">
        <v>2629</v>
      </c>
      <c r="N7560" t="s">
        <v>261</v>
      </c>
      <c r="O7560">
        <v>0.33</v>
      </c>
      <c r="Q7560"/>
      <c r="R7560">
        <v>0.2</v>
      </c>
      <c r="S7560">
        <v>0.5</v>
      </c>
      <c r="T7560" t="s">
        <v>1659</v>
      </c>
    </row>
    <row r="7561" spans="2:20" hidden="1" x14ac:dyDescent="0.45">
      <c r="B7561" s="29" t="s">
        <v>24</v>
      </c>
      <c r="C7561" s="29" t="s">
        <v>3124</v>
      </c>
      <c r="F7561" t="s">
        <v>1678</v>
      </c>
      <c r="G7561" t="s">
        <v>1679</v>
      </c>
      <c r="H7561" t="s">
        <v>274</v>
      </c>
      <c r="I7561" t="s">
        <v>225</v>
      </c>
      <c r="J7561" t="s">
        <v>2630</v>
      </c>
      <c r="K7561" t="s">
        <v>228</v>
      </c>
      <c r="N7561" t="s">
        <v>261</v>
      </c>
      <c r="O7561">
        <v>800</v>
      </c>
      <c r="P7561" t="s">
        <v>1687</v>
      </c>
      <c r="Q7561"/>
      <c r="R7561">
        <v>600</v>
      </c>
      <c r="S7561">
        <v>1000</v>
      </c>
      <c r="T7561" t="s">
        <v>1659</v>
      </c>
    </row>
    <row r="7562" spans="2:20" hidden="1" x14ac:dyDescent="0.45">
      <c r="B7562" s="29" t="s">
        <v>24</v>
      </c>
      <c r="C7562" s="29" t="s">
        <v>3124</v>
      </c>
      <c r="F7562" t="s">
        <v>1678</v>
      </c>
      <c r="G7562" t="s">
        <v>1679</v>
      </c>
      <c r="H7562" t="s">
        <v>289</v>
      </c>
      <c r="I7562" t="s">
        <v>225</v>
      </c>
      <c r="J7562" t="s">
        <v>2631</v>
      </c>
      <c r="K7562" t="s">
        <v>228</v>
      </c>
      <c r="N7562" t="s">
        <v>261</v>
      </c>
      <c r="O7562">
        <v>300</v>
      </c>
      <c r="P7562" t="s">
        <v>2632</v>
      </c>
      <c r="Q7562"/>
      <c r="R7562">
        <v>200</v>
      </c>
      <c r="S7562">
        <v>400</v>
      </c>
      <c r="T7562" t="s">
        <v>1659</v>
      </c>
    </row>
    <row r="7563" spans="2:20" hidden="1" x14ac:dyDescent="0.45">
      <c r="B7563" s="29" t="s">
        <v>24</v>
      </c>
      <c r="C7563" s="29" t="s">
        <v>3124</v>
      </c>
      <c r="F7563" t="s">
        <v>1688</v>
      </c>
      <c r="H7563" t="s">
        <v>281</v>
      </c>
      <c r="I7563" t="s">
        <v>225</v>
      </c>
      <c r="J7563" t="s">
        <v>1689</v>
      </c>
      <c r="K7563" t="s">
        <v>228</v>
      </c>
      <c r="M7563" t="s">
        <v>1690</v>
      </c>
      <c r="N7563" t="s">
        <v>261</v>
      </c>
      <c r="O7563">
        <v>1.57</v>
      </c>
      <c r="P7563" t="s">
        <v>1691</v>
      </c>
      <c r="Q7563"/>
      <c r="R7563">
        <v>0.33</v>
      </c>
      <c r="S7563">
        <v>2.81</v>
      </c>
      <c r="T7563" t="s">
        <v>2633</v>
      </c>
    </row>
    <row r="7564" spans="2:20" hidden="1" x14ac:dyDescent="0.45">
      <c r="B7564" s="29" t="s">
        <v>43</v>
      </c>
      <c r="C7564" s="29" t="s">
        <v>3124</v>
      </c>
      <c r="F7564" t="s">
        <v>1693</v>
      </c>
      <c r="G7564" t="s">
        <v>1694</v>
      </c>
      <c r="H7564" t="s">
        <v>281</v>
      </c>
      <c r="I7564" t="s">
        <v>225</v>
      </c>
      <c r="J7564" t="s">
        <v>1689</v>
      </c>
      <c r="K7564" t="s">
        <v>228</v>
      </c>
      <c r="M7564" t="s">
        <v>1690</v>
      </c>
      <c r="N7564" t="s">
        <v>28</v>
      </c>
      <c r="O7564">
        <v>0.6</v>
      </c>
      <c r="P7564" t="s">
        <v>1691</v>
      </c>
      <c r="Q7564"/>
      <c r="R7564">
        <v>0.1</v>
      </c>
      <c r="S7564">
        <v>6</v>
      </c>
      <c r="T7564" t="s">
        <v>1692</v>
      </c>
    </row>
    <row r="7565" spans="2:20" hidden="1" x14ac:dyDescent="0.45">
      <c r="B7565" s="29" t="s">
        <v>24</v>
      </c>
      <c r="C7565" s="29" t="s">
        <v>3124</v>
      </c>
      <c r="F7565" t="s">
        <v>1693</v>
      </c>
      <c r="G7565" t="s">
        <v>1694</v>
      </c>
      <c r="H7565" t="s">
        <v>296</v>
      </c>
      <c r="I7565" t="s">
        <v>225</v>
      </c>
      <c r="J7565" t="s">
        <v>2301</v>
      </c>
      <c r="K7565" t="s">
        <v>228</v>
      </c>
      <c r="M7565" t="s">
        <v>1588</v>
      </c>
      <c r="N7565" t="s">
        <v>261</v>
      </c>
      <c r="O7565">
        <v>636</v>
      </c>
      <c r="P7565" t="s">
        <v>2634</v>
      </c>
      <c r="Q7565"/>
      <c r="R7565">
        <v>300</v>
      </c>
      <c r="S7565">
        <v>900</v>
      </c>
      <c r="T7565" t="s">
        <v>2635</v>
      </c>
    </row>
    <row r="7566" spans="2:20" hidden="1" x14ac:dyDescent="0.45">
      <c r="C7566" s="29" t="s">
        <v>3124</v>
      </c>
      <c r="F7566" t="s">
        <v>1693</v>
      </c>
      <c r="G7566" t="s">
        <v>1694</v>
      </c>
      <c r="H7566" t="s">
        <v>277</v>
      </c>
      <c r="I7566" t="s">
        <v>225</v>
      </c>
      <c r="J7566" t="s">
        <v>2636</v>
      </c>
      <c r="K7566" t="s">
        <v>228</v>
      </c>
      <c r="M7566" t="s">
        <v>1588</v>
      </c>
      <c r="N7566" t="s">
        <v>249</v>
      </c>
      <c r="O7566">
        <v>0.53</v>
      </c>
      <c r="P7566" t="s">
        <v>2637</v>
      </c>
      <c r="Q7566"/>
      <c r="R7566">
        <v>0.1</v>
      </c>
      <c r="S7566">
        <v>2.5</v>
      </c>
      <c r="T7566" t="s">
        <v>2638</v>
      </c>
    </row>
    <row r="7567" spans="2:20" hidden="1" x14ac:dyDescent="0.45">
      <c r="C7567" s="29" t="s">
        <v>3124</v>
      </c>
      <c r="F7567" t="s">
        <v>1693</v>
      </c>
      <c r="G7567" t="s">
        <v>1694</v>
      </c>
      <c r="H7567" t="s">
        <v>277</v>
      </c>
      <c r="I7567" t="s">
        <v>225</v>
      </c>
      <c r="J7567" t="s">
        <v>2636</v>
      </c>
      <c r="K7567" t="s">
        <v>228</v>
      </c>
      <c r="M7567" t="s">
        <v>1588</v>
      </c>
      <c r="N7567" t="s">
        <v>272</v>
      </c>
      <c r="O7567">
        <v>0.53</v>
      </c>
      <c r="P7567" t="s">
        <v>2637</v>
      </c>
      <c r="Q7567"/>
      <c r="R7567">
        <v>0.1</v>
      </c>
      <c r="S7567">
        <v>2.5</v>
      </c>
      <c r="T7567" t="s">
        <v>2638</v>
      </c>
    </row>
    <row r="7568" spans="2:20" hidden="1" x14ac:dyDescent="0.45">
      <c r="C7568" s="29" t="s">
        <v>3124</v>
      </c>
      <c r="F7568" t="s">
        <v>1693</v>
      </c>
      <c r="G7568" t="s">
        <v>1694</v>
      </c>
      <c r="H7568" t="s">
        <v>277</v>
      </c>
      <c r="I7568" t="s">
        <v>225</v>
      </c>
      <c r="J7568" t="s">
        <v>2636</v>
      </c>
      <c r="K7568" t="s">
        <v>228</v>
      </c>
      <c r="M7568" t="s">
        <v>1588</v>
      </c>
      <c r="N7568" t="s">
        <v>264</v>
      </c>
      <c r="O7568">
        <v>1.05</v>
      </c>
      <c r="P7568" t="s">
        <v>2637</v>
      </c>
      <c r="Q7568"/>
      <c r="R7568">
        <v>0.2</v>
      </c>
      <c r="S7568">
        <v>5</v>
      </c>
      <c r="T7568" t="s">
        <v>2638</v>
      </c>
    </row>
    <row r="7569" spans="2:20" ht="42.75" hidden="1" x14ac:dyDescent="0.45">
      <c r="B7569" s="29" t="s">
        <v>24</v>
      </c>
      <c r="C7569" s="29" t="s">
        <v>3124</v>
      </c>
      <c r="F7569" t="s">
        <v>1693</v>
      </c>
      <c r="G7569" t="s">
        <v>1694</v>
      </c>
      <c r="H7569" t="s">
        <v>1221</v>
      </c>
      <c r="I7569" t="s">
        <v>1403</v>
      </c>
      <c r="J7569" t="s">
        <v>1695</v>
      </c>
      <c r="K7569" t="s">
        <v>228</v>
      </c>
      <c r="L7569" s="20" t="s">
        <v>2312</v>
      </c>
      <c r="M7569" t="s">
        <v>1588</v>
      </c>
      <c r="N7569" t="s">
        <v>261</v>
      </c>
      <c r="O7569">
        <v>0.62</v>
      </c>
      <c r="Q7569"/>
      <c r="R7569">
        <v>0.5</v>
      </c>
      <c r="S7569">
        <v>0.75</v>
      </c>
      <c r="T7569" t="s">
        <v>1697</v>
      </c>
    </row>
    <row r="7570" spans="2:20" hidden="1" x14ac:dyDescent="0.45">
      <c r="C7570" s="29" t="s">
        <v>3124</v>
      </c>
      <c r="F7570" t="s">
        <v>1693</v>
      </c>
      <c r="G7570" t="s">
        <v>1694</v>
      </c>
      <c r="H7570" t="s">
        <v>304</v>
      </c>
      <c r="I7570" t="s">
        <v>225</v>
      </c>
      <c r="J7570" t="s">
        <v>1704</v>
      </c>
      <c r="K7570" t="s">
        <v>228</v>
      </c>
      <c r="M7570" t="s">
        <v>1588</v>
      </c>
      <c r="N7570" t="s">
        <v>233</v>
      </c>
      <c r="O7570">
        <v>1.33</v>
      </c>
      <c r="P7570" t="s">
        <v>1705</v>
      </c>
      <c r="Q7570"/>
      <c r="R7570">
        <v>0.1</v>
      </c>
      <c r="S7570">
        <v>13</v>
      </c>
      <c r="T7570" t="s">
        <v>1706</v>
      </c>
    </row>
    <row r="7571" spans="2:20" hidden="1" x14ac:dyDescent="0.45">
      <c r="B7571" s="29" t="s">
        <v>24</v>
      </c>
      <c r="C7571" s="29" t="s">
        <v>3124</v>
      </c>
      <c r="F7571" t="s">
        <v>1693</v>
      </c>
      <c r="G7571" t="s">
        <v>1694</v>
      </c>
      <c r="H7571" t="s">
        <v>268</v>
      </c>
      <c r="I7571" t="s">
        <v>225</v>
      </c>
      <c r="J7571" t="s">
        <v>2639</v>
      </c>
      <c r="K7571" t="s">
        <v>228</v>
      </c>
      <c r="M7571" t="s">
        <v>1588</v>
      </c>
      <c r="N7571" t="s">
        <v>261</v>
      </c>
      <c r="O7571">
        <v>60</v>
      </c>
      <c r="P7571" t="s">
        <v>2640</v>
      </c>
      <c r="Q7571"/>
      <c r="R7571">
        <v>30</v>
      </c>
      <c r="S7571">
        <v>120</v>
      </c>
      <c r="T7571" t="s">
        <v>2641</v>
      </c>
    </row>
    <row r="7572" spans="2:20" hidden="1" x14ac:dyDescent="0.45">
      <c r="C7572" s="29" t="s">
        <v>3124</v>
      </c>
      <c r="F7572" t="s">
        <v>1693</v>
      </c>
      <c r="G7572" t="s">
        <v>1694</v>
      </c>
      <c r="H7572" t="s">
        <v>255</v>
      </c>
      <c r="I7572" t="s">
        <v>225</v>
      </c>
      <c r="J7572" t="s">
        <v>1727</v>
      </c>
      <c r="K7572" t="s">
        <v>228</v>
      </c>
      <c r="M7572" t="s">
        <v>1588</v>
      </c>
      <c r="N7572" t="s">
        <v>279</v>
      </c>
      <c r="O7572">
        <v>2.7</v>
      </c>
      <c r="P7572" t="s">
        <v>1731</v>
      </c>
      <c r="Q7572"/>
      <c r="R7572">
        <v>0.7</v>
      </c>
      <c r="S7572">
        <v>11</v>
      </c>
      <c r="T7572" t="s">
        <v>1732</v>
      </c>
    </row>
    <row r="7573" spans="2:20" hidden="1" x14ac:dyDescent="0.45">
      <c r="C7573" s="29" t="s">
        <v>3124</v>
      </c>
      <c r="F7573" t="s">
        <v>1693</v>
      </c>
      <c r="G7573" t="s">
        <v>1694</v>
      </c>
      <c r="H7573" t="s">
        <v>304</v>
      </c>
      <c r="I7573" t="s">
        <v>225</v>
      </c>
      <c r="J7573" t="s">
        <v>1704</v>
      </c>
      <c r="K7573" t="s">
        <v>228</v>
      </c>
      <c r="M7573" t="s">
        <v>1588</v>
      </c>
      <c r="N7573" t="s">
        <v>253</v>
      </c>
      <c r="O7573">
        <v>1.48</v>
      </c>
      <c r="P7573" t="s">
        <v>1705</v>
      </c>
      <c r="Q7573"/>
      <c r="R7573">
        <v>0.1</v>
      </c>
      <c r="S7573">
        <v>14</v>
      </c>
      <c r="T7573" t="s">
        <v>2642</v>
      </c>
    </row>
    <row r="7574" spans="2:20" hidden="1" x14ac:dyDescent="0.45">
      <c r="B7574" s="29" t="s">
        <v>24</v>
      </c>
      <c r="C7574" s="29" t="s">
        <v>3124</v>
      </c>
      <c r="F7574" t="s">
        <v>1693</v>
      </c>
      <c r="G7574" t="s">
        <v>1694</v>
      </c>
      <c r="H7574" t="s">
        <v>243</v>
      </c>
      <c r="I7574" t="s">
        <v>1403</v>
      </c>
      <c r="J7574" t="s">
        <v>1722</v>
      </c>
      <c r="K7574" t="s">
        <v>228</v>
      </c>
      <c r="L7574" t="s">
        <v>2643</v>
      </c>
      <c r="M7574" t="s">
        <v>1588</v>
      </c>
      <c r="N7574" t="s">
        <v>261</v>
      </c>
      <c r="O7574">
        <v>0.69</v>
      </c>
      <c r="Q7574"/>
      <c r="R7574">
        <v>0.1</v>
      </c>
      <c r="S7574">
        <v>0.7</v>
      </c>
      <c r="T7574" t="s">
        <v>1709</v>
      </c>
    </row>
    <row r="7575" spans="2:20" hidden="1" x14ac:dyDescent="0.45">
      <c r="B7575" s="29" t="s">
        <v>24</v>
      </c>
      <c r="C7575" s="29" t="s">
        <v>3124</v>
      </c>
      <c r="F7575" t="s">
        <v>1693</v>
      </c>
      <c r="G7575" t="s">
        <v>1694</v>
      </c>
      <c r="H7575" t="s">
        <v>1234</v>
      </c>
      <c r="I7575" t="s">
        <v>1403</v>
      </c>
      <c r="K7575" t="s">
        <v>228</v>
      </c>
      <c r="L7575" t="s">
        <v>2644</v>
      </c>
      <c r="N7575" t="s">
        <v>261</v>
      </c>
      <c r="O7575">
        <v>0.83</v>
      </c>
      <c r="Q7575"/>
      <c r="R7575">
        <v>0.7</v>
      </c>
      <c r="S7575">
        <v>0.9</v>
      </c>
      <c r="T7575" t="s">
        <v>1659</v>
      </c>
    </row>
    <row r="7576" spans="2:20" hidden="1" x14ac:dyDescent="0.45">
      <c r="C7576" s="29" t="s">
        <v>3124</v>
      </c>
      <c r="F7576" t="s">
        <v>1693</v>
      </c>
      <c r="G7576" t="s">
        <v>1694</v>
      </c>
      <c r="H7576" t="s">
        <v>255</v>
      </c>
      <c r="I7576" t="s">
        <v>225</v>
      </c>
      <c r="J7576" t="s">
        <v>1727</v>
      </c>
      <c r="K7576" t="s">
        <v>228</v>
      </c>
      <c r="M7576" t="s">
        <v>1588</v>
      </c>
      <c r="N7576" t="s">
        <v>236</v>
      </c>
      <c r="O7576">
        <v>27</v>
      </c>
      <c r="P7576" t="s">
        <v>1728</v>
      </c>
      <c r="Q7576"/>
      <c r="R7576">
        <v>25</v>
      </c>
      <c r="S7576">
        <v>30</v>
      </c>
      <c r="T7576" t="s">
        <v>1730</v>
      </c>
    </row>
    <row r="7577" spans="2:20" hidden="1" x14ac:dyDescent="0.45">
      <c r="B7577" s="29" t="s">
        <v>29</v>
      </c>
      <c r="C7577" s="29" t="s">
        <v>3124</v>
      </c>
      <c r="F7577" t="s">
        <v>1733</v>
      </c>
      <c r="G7577" t="s">
        <v>1734</v>
      </c>
      <c r="H7577" t="s">
        <v>289</v>
      </c>
      <c r="I7577" t="s">
        <v>225</v>
      </c>
      <c r="J7577" t="s">
        <v>1735</v>
      </c>
      <c r="K7577" t="s">
        <v>228</v>
      </c>
      <c r="N7577" t="s">
        <v>29</v>
      </c>
      <c r="O7577">
        <v>4</v>
      </c>
      <c r="P7577" t="s">
        <v>1739</v>
      </c>
      <c r="Q7577"/>
      <c r="R7577">
        <v>2</v>
      </c>
      <c r="S7577">
        <v>8</v>
      </c>
      <c r="T7577" t="s">
        <v>357</v>
      </c>
    </row>
    <row r="7578" spans="2:20" hidden="1" x14ac:dyDescent="0.45">
      <c r="B7578" s="29" t="s">
        <v>43</v>
      </c>
      <c r="C7578" s="29" t="s">
        <v>3124</v>
      </c>
      <c r="F7578" t="s">
        <v>1733</v>
      </c>
      <c r="G7578" t="s">
        <v>1734</v>
      </c>
      <c r="H7578" t="s">
        <v>286</v>
      </c>
      <c r="I7578" t="s">
        <v>225</v>
      </c>
      <c r="J7578" t="s">
        <v>1738</v>
      </c>
      <c r="K7578" t="s">
        <v>228</v>
      </c>
      <c r="N7578" t="s">
        <v>28</v>
      </c>
      <c r="O7578">
        <v>0.6</v>
      </c>
      <c r="P7578" t="s">
        <v>1736</v>
      </c>
      <c r="Q7578"/>
      <c r="R7578">
        <v>0.15</v>
      </c>
      <c r="S7578">
        <v>1.8</v>
      </c>
      <c r="T7578" t="s">
        <v>2645</v>
      </c>
    </row>
    <row r="7579" spans="2:20" hidden="1" x14ac:dyDescent="0.45">
      <c r="B7579" s="29" t="s">
        <v>24</v>
      </c>
      <c r="C7579" s="29" t="s">
        <v>3124</v>
      </c>
      <c r="F7579" t="s">
        <v>1740</v>
      </c>
      <c r="G7579" t="s">
        <v>1741</v>
      </c>
      <c r="H7579" t="s">
        <v>224</v>
      </c>
      <c r="I7579" t="s">
        <v>225</v>
      </c>
      <c r="J7579" t="s">
        <v>2646</v>
      </c>
      <c r="K7579" t="s">
        <v>228</v>
      </c>
      <c r="N7579" t="s">
        <v>261</v>
      </c>
      <c r="O7579">
        <v>1</v>
      </c>
      <c r="P7579" t="s">
        <v>2647</v>
      </c>
      <c r="Q7579"/>
      <c r="R7579">
        <v>0.1</v>
      </c>
      <c r="S7579">
        <v>10</v>
      </c>
      <c r="T7579" t="s">
        <v>1191</v>
      </c>
    </row>
    <row r="7580" spans="2:20" ht="28.5" hidden="1" x14ac:dyDescent="0.45">
      <c r="B7580" s="29" t="s">
        <v>24</v>
      </c>
      <c r="C7580" s="29" t="s">
        <v>3124</v>
      </c>
      <c r="F7580" t="s">
        <v>1740</v>
      </c>
      <c r="G7580" t="s">
        <v>1741</v>
      </c>
      <c r="H7580" t="s">
        <v>434</v>
      </c>
      <c r="I7580" t="s">
        <v>225</v>
      </c>
      <c r="J7580" s="20" t="s">
        <v>2648</v>
      </c>
      <c r="K7580" t="s">
        <v>228</v>
      </c>
      <c r="N7580" t="s">
        <v>261</v>
      </c>
      <c r="O7580">
        <v>0.08</v>
      </c>
      <c r="P7580" t="s">
        <v>2649</v>
      </c>
      <c r="Q7580"/>
      <c r="R7580">
        <v>8.0000000000000002E-3</v>
      </c>
      <c r="S7580">
        <v>0.8</v>
      </c>
      <c r="T7580" t="s">
        <v>1191</v>
      </c>
    </row>
    <row r="7581" spans="2:20" hidden="1" x14ac:dyDescent="0.45">
      <c r="B7581" s="29" t="s">
        <v>24</v>
      </c>
      <c r="C7581" s="29" t="s">
        <v>3124</v>
      </c>
      <c r="F7581" t="s">
        <v>1740</v>
      </c>
      <c r="G7581" t="s">
        <v>1741</v>
      </c>
      <c r="H7581" t="s">
        <v>1244</v>
      </c>
      <c r="I7581" t="s">
        <v>225</v>
      </c>
      <c r="J7581" t="s">
        <v>2650</v>
      </c>
      <c r="K7581" t="s">
        <v>228</v>
      </c>
      <c r="N7581" t="s">
        <v>261</v>
      </c>
      <c r="O7581">
        <v>7.5</v>
      </c>
      <c r="P7581" t="s">
        <v>2328</v>
      </c>
      <c r="Q7581"/>
      <c r="R7581">
        <v>3.8</v>
      </c>
      <c r="S7581">
        <v>15</v>
      </c>
      <c r="T7581" t="s">
        <v>1191</v>
      </c>
    </row>
    <row r="7582" spans="2:20" hidden="1" x14ac:dyDescent="0.45">
      <c r="B7582" s="29" t="s">
        <v>24</v>
      </c>
      <c r="C7582" s="29" t="s">
        <v>3124</v>
      </c>
      <c r="F7582" t="s">
        <v>1740</v>
      </c>
      <c r="G7582" t="s">
        <v>1741</v>
      </c>
      <c r="H7582" t="s">
        <v>231</v>
      </c>
      <c r="I7582" t="s">
        <v>225</v>
      </c>
      <c r="J7582" t="s">
        <v>2651</v>
      </c>
      <c r="K7582" t="s">
        <v>228</v>
      </c>
      <c r="N7582" t="s">
        <v>261</v>
      </c>
      <c r="O7582">
        <v>3</v>
      </c>
      <c r="P7582" t="s">
        <v>1743</v>
      </c>
      <c r="Q7582"/>
      <c r="R7582">
        <v>1</v>
      </c>
      <c r="S7582">
        <v>9</v>
      </c>
      <c r="T7582" t="s">
        <v>1744</v>
      </c>
    </row>
    <row r="7583" spans="2:20" hidden="1" x14ac:dyDescent="0.45">
      <c r="B7583" s="29" t="s">
        <v>24</v>
      </c>
      <c r="C7583" s="29" t="s">
        <v>3124</v>
      </c>
      <c r="F7583" t="s">
        <v>1740</v>
      </c>
      <c r="G7583" t="s">
        <v>1741</v>
      </c>
      <c r="H7583" t="s">
        <v>301</v>
      </c>
      <c r="I7583" t="s">
        <v>225</v>
      </c>
      <c r="J7583" t="s">
        <v>1755</v>
      </c>
      <c r="K7583" t="s">
        <v>228</v>
      </c>
      <c r="N7583" t="s">
        <v>261</v>
      </c>
      <c r="O7583">
        <v>20</v>
      </c>
      <c r="P7583" t="s">
        <v>1753</v>
      </c>
      <c r="Q7583"/>
      <c r="R7583">
        <v>10</v>
      </c>
      <c r="S7583">
        <v>40</v>
      </c>
      <c r="T7583" t="s">
        <v>1749</v>
      </c>
    </row>
    <row r="7584" spans="2:20" hidden="1" x14ac:dyDescent="0.45">
      <c r="B7584" s="29" t="s">
        <v>24</v>
      </c>
      <c r="C7584" s="29" t="s">
        <v>3124</v>
      </c>
      <c r="F7584" t="s">
        <v>1740</v>
      </c>
      <c r="G7584" t="s">
        <v>1741</v>
      </c>
      <c r="H7584" t="s">
        <v>301</v>
      </c>
      <c r="I7584" t="s">
        <v>225</v>
      </c>
      <c r="J7584" t="s">
        <v>1755</v>
      </c>
      <c r="K7584" t="s">
        <v>228</v>
      </c>
      <c r="N7584" t="s">
        <v>261</v>
      </c>
      <c r="O7584">
        <v>20</v>
      </c>
      <c r="P7584" t="s">
        <v>1753</v>
      </c>
      <c r="Q7584"/>
      <c r="R7584">
        <v>10</v>
      </c>
      <c r="S7584">
        <v>40</v>
      </c>
      <c r="T7584" t="s">
        <v>1749</v>
      </c>
    </row>
    <row r="7585" spans="2:20" hidden="1" x14ac:dyDescent="0.45">
      <c r="C7585" s="29" t="s">
        <v>3080</v>
      </c>
      <c r="F7585" t="s">
        <v>1756</v>
      </c>
      <c r="G7585" t="s">
        <v>1757</v>
      </c>
      <c r="H7585" t="s">
        <v>289</v>
      </c>
      <c r="I7585" t="s">
        <v>1403</v>
      </c>
      <c r="K7585" t="s">
        <v>228</v>
      </c>
      <c r="L7585" t="s">
        <v>2652</v>
      </c>
      <c r="N7585" t="s">
        <v>400</v>
      </c>
      <c r="O7585">
        <v>0.9</v>
      </c>
      <c r="Q7585"/>
      <c r="R7585">
        <v>0.7</v>
      </c>
      <c r="S7585">
        <v>0.97</v>
      </c>
      <c r="T7585" t="s">
        <v>1191</v>
      </c>
    </row>
    <row r="7586" spans="2:20" hidden="1" x14ac:dyDescent="0.45">
      <c r="C7586" s="29" t="s">
        <v>3080</v>
      </c>
      <c r="F7586" t="s">
        <v>1765</v>
      </c>
      <c r="G7586" t="s">
        <v>1766</v>
      </c>
      <c r="H7586" t="s">
        <v>286</v>
      </c>
      <c r="I7586" t="s">
        <v>225</v>
      </c>
      <c r="K7586" t="s">
        <v>228</v>
      </c>
      <c r="N7586" t="s">
        <v>267</v>
      </c>
      <c r="O7586">
        <v>0.9</v>
      </c>
      <c r="P7586" t="s">
        <v>1767</v>
      </c>
      <c r="Q7586"/>
      <c r="R7586">
        <v>0.8</v>
      </c>
      <c r="S7586">
        <v>1</v>
      </c>
      <c r="T7586" t="s">
        <v>1768</v>
      </c>
    </row>
    <row r="7587" spans="2:20" hidden="1" x14ac:dyDescent="0.45">
      <c r="C7587" s="29" t="s">
        <v>3080</v>
      </c>
      <c r="F7587" t="s">
        <v>1765</v>
      </c>
      <c r="G7587" t="s">
        <v>1766</v>
      </c>
      <c r="H7587" t="s">
        <v>289</v>
      </c>
      <c r="I7587" t="s">
        <v>1403</v>
      </c>
      <c r="K7587" t="s">
        <v>228</v>
      </c>
      <c r="L7587" t="s">
        <v>1793</v>
      </c>
      <c r="N7587" t="s">
        <v>259</v>
      </c>
      <c r="O7587">
        <v>0.9</v>
      </c>
      <c r="Q7587"/>
      <c r="R7587">
        <v>0.4</v>
      </c>
      <c r="S7587">
        <v>0.98</v>
      </c>
      <c r="T7587" t="s">
        <v>1191</v>
      </c>
    </row>
    <row r="7588" spans="2:20" hidden="1" x14ac:dyDescent="0.45">
      <c r="B7588" s="29" t="s">
        <v>43</v>
      </c>
      <c r="C7588" s="29" t="s">
        <v>3080</v>
      </c>
      <c r="F7588" t="s">
        <v>1765</v>
      </c>
      <c r="G7588" t="s">
        <v>1766</v>
      </c>
      <c r="H7588" t="s">
        <v>286</v>
      </c>
      <c r="I7588" t="s">
        <v>225</v>
      </c>
      <c r="K7588" t="s">
        <v>228</v>
      </c>
      <c r="N7588" t="s">
        <v>28</v>
      </c>
      <c r="O7588">
        <v>9.1999999999999993</v>
      </c>
      <c r="P7588" t="s">
        <v>1775</v>
      </c>
      <c r="Q7588"/>
      <c r="R7588">
        <v>3.07</v>
      </c>
      <c r="S7588">
        <v>27.6</v>
      </c>
      <c r="T7588" t="s">
        <v>1191</v>
      </c>
    </row>
    <row r="7589" spans="2:20" hidden="1" x14ac:dyDescent="0.45">
      <c r="C7589" s="29" t="s">
        <v>3080</v>
      </c>
      <c r="F7589" t="s">
        <v>1765</v>
      </c>
      <c r="G7589" t="s">
        <v>1766</v>
      </c>
      <c r="H7589" t="s">
        <v>289</v>
      </c>
      <c r="I7589" t="s">
        <v>1403</v>
      </c>
      <c r="K7589" t="s">
        <v>228</v>
      </c>
      <c r="L7589" t="s">
        <v>2342</v>
      </c>
      <c r="N7589" t="s">
        <v>262</v>
      </c>
      <c r="O7589">
        <v>0.60699999999999998</v>
      </c>
      <c r="Q7589"/>
      <c r="R7589">
        <v>0</v>
      </c>
      <c r="S7589">
        <v>0.86899999999999999</v>
      </c>
      <c r="T7589" t="s">
        <v>1191</v>
      </c>
    </row>
    <row r="7590" spans="2:20" hidden="1" x14ac:dyDescent="0.45">
      <c r="B7590" s="29" t="s">
        <v>27</v>
      </c>
      <c r="C7590" s="29" t="s">
        <v>3080</v>
      </c>
      <c r="F7590" t="s">
        <v>1765</v>
      </c>
      <c r="G7590" t="s">
        <v>1766</v>
      </c>
      <c r="H7590" t="s">
        <v>289</v>
      </c>
      <c r="I7590" t="s">
        <v>1403</v>
      </c>
      <c r="K7590" t="s">
        <v>228</v>
      </c>
      <c r="L7590" t="s">
        <v>2341</v>
      </c>
      <c r="N7590" t="s">
        <v>27</v>
      </c>
      <c r="O7590">
        <v>0.996</v>
      </c>
      <c r="Q7590"/>
      <c r="R7590">
        <v>0.98899999999999999</v>
      </c>
      <c r="S7590">
        <v>0.999</v>
      </c>
      <c r="T7590" t="s">
        <v>1191</v>
      </c>
    </row>
    <row r="7591" spans="2:20" hidden="1" x14ac:dyDescent="0.45">
      <c r="C7591" s="29" t="s">
        <v>3080</v>
      </c>
      <c r="F7591" t="s">
        <v>1765</v>
      </c>
      <c r="G7591" t="s">
        <v>1766</v>
      </c>
      <c r="H7591" t="s">
        <v>289</v>
      </c>
      <c r="I7591" t="s">
        <v>1403</v>
      </c>
      <c r="K7591" t="s">
        <v>228</v>
      </c>
      <c r="L7591" t="s">
        <v>2653</v>
      </c>
      <c r="N7591" t="s">
        <v>236</v>
      </c>
      <c r="O7591">
        <v>0.98399999999999999</v>
      </c>
      <c r="Q7591"/>
      <c r="R7591">
        <v>0.95099999999999996</v>
      </c>
      <c r="S7591">
        <v>0.995</v>
      </c>
      <c r="T7591" t="s">
        <v>1191</v>
      </c>
    </row>
    <row r="7592" spans="2:20" hidden="1" x14ac:dyDescent="0.45">
      <c r="B7592" s="29" t="s">
        <v>30</v>
      </c>
      <c r="C7592" s="29" t="s">
        <v>3080</v>
      </c>
      <c r="F7592" t="s">
        <v>1765</v>
      </c>
      <c r="G7592" t="s">
        <v>1766</v>
      </c>
      <c r="H7592" t="s">
        <v>286</v>
      </c>
      <c r="I7592" t="s">
        <v>225</v>
      </c>
      <c r="K7592" t="s">
        <v>228</v>
      </c>
      <c r="N7592" t="s">
        <v>30</v>
      </c>
      <c r="O7592">
        <v>3.5</v>
      </c>
      <c r="P7592" t="s">
        <v>229</v>
      </c>
      <c r="Q7592"/>
      <c r="R7592">
        <v>1.8</v>
      </c>
      <c r="S7592">
        <v>7</v>
      </c>
      <c r="T7592" t="s">
        <v>1776</v>
      </c>
    </row>
    <row r="7593" spans="2:20" hidden="1" x14ac:dyDescent="0.45">
      <c r="B7593" s="29" t="s">
        <v>27</v>
      </c>
      <c r="C7593" s="29" t="s">
        <v>3080</v>
      </c>
      <c r="F7593" t="s">
        <v>1765</v>
      </c>
      <c r="G7593" t="s">
        <v>1766</v>
      </c>
      <c r="H7593" t="s">
        <v>286</v>
      </c>
      <c r="I7593" t="s">
        <v>225</v>
      </c>
      <c r="K7593" t="s">
        <v>228</v>
      </c>
      <c r="N7593" t="s">
        <v>27</v>
      </c>
      <c r="O7593">
        <v>13.7</v>
      </c>
      <c r="P7593" t="s">
        <v>1775</v>
      </c>
      <c r="Q7593"/>
      <c r="R7593">
        <v>4.57</v>
      </c>
      <c r="S7593">
        <v>41.1</v>
      </c>
      <c r="T7593" t="s">
        <v>1191</v>
      </c>
    </row>
    <row r="7594" spans="2:20" hidden="1" x14ac:dyDescent="0.45">
      <c r="B7594" s="29" t="s">
        <v>26</v>
      </c>
      <c r="C7594" s="29" t="s">
        <v>3080</v>
      </c>
      <c r="F7594" t="s">
        <v>1765</v>
      </c>
      <c r="G7594" t="s">
        <v>1766</v>
      </c>
      <c r="H7594" t="s">
        <v>1189</v>
      </c>
      <c r="I7594" t="s">
        <v>275</v>
      </c>
      <c r="J7594" t="s">
        <v>228</v>
      </c>
      <c r="K7594" t="s">
        <v>228</v>
      </c>
      <c r="M7594" t="s">
        <v>228</v>
      </c>
      <c r="N7594" t="s">
        <v>26</v>
      </c>
      <c r="O7594">
        <v>1071</v>
      </c>
      <c r="P7594" t="s">
        <v>364</v>
      </c>
      <c r="Q7594"/>
      <c r="R7594">
        <v>749</v>
      </c>
      <c r="S7594">
        <v>1532</v>
      </c>
      <c r="T7594" t="s">
        <v>1241</v>
      </c>
    </row>
    <row r="7595" spans="2:20" hidden="1" x14ac:dyDescent="0.45">
      <c r="C7595" s="29" t="s">
        <v>3080</v>
      </c>
      <c r="F7595" t="s">
        <v>1765</v>
      </c>
      <c r="G7595" t="s">
        <v>1766</v>
      </c>
      <c r="H7595" t="s">
        <v>1189</v>
      </c>
      <c r="I7595" t="s">
        <v>275</v>
      </c>
      <c r="J7595" t="s">
        <v>228</v>
      </c>
      <c r="K7595" t="s">
        <v>228</v>
      </c>
      <c r="M7595" t="s">
        <v>228</v>
      </c>
      <c r="N7595" t="s">
        <v>265</v>
      </c>
      <c r="O7595">
        <v>13.7</v>
      </c>
      <c r="P7595" t="s">
        <v>1774</v>
      </c>
      <c r="Q7595"/>
      <c r="R7595">
        <v>3.9</v>
      </c>
      <c r="S7595">
        <v>47.3</v>
      </c>
      <c r="T7595" t="s">
        <v>1241</v>
      </c>
    </row>
    <row r="7596" spans="2:20" hidden="1" x14ac:dyDescent="0.45">
      <c r="B7596" s="29" t="s">
        <v>24</v>
      </c>
      <c r="C7596" s="29" t="s">
        <v>3080</v>
      </c>
      <c r="F7596" t="s">
        <v>1765</v>
      </c>
      <c r="G7596" t="s">
        <v>1766</v>
      </c>
      <c r="H7596" t="s">
        <v>1189</v>
      </c>
      <c r="I7596" t="s">
        <v>275</v>
      </c>
      <c r="J7596" t="s">
        <v>228</v>
      </c>
      <c r="K7596" t="s">
        <v>228</v>
      </c>
      <c r="M7596" t="s">
        <v>228</v>
      </c>
      <c r="N7596" t="s">
        <v>261</v>
      </c>
      <c r="O7596">
        <v>5.9</v>
      </c>
      <c r="P7596" t="s">
        <v>364</v>
      </c>
      <c r="Q7596"/>
      <c r="R7596">
        <v>2.7</v>
      </c>
      <c r="S7596">
        <v>12.9</v>
      </c>
      <c r="T7596" t="s">
        <v>1241</v>
      </c>
    </row>
    <row r="7597" spans="2:20" hidden="1" x14ac:dyDescent="0.45">
      <c r="C7597" s="29" t="s">
        <v>3080</v>
      </c>
      <c r="F7597" t="s">
        <v>1765</v>
      </c>
      <c r="G7597" t="s">
        <v>1766</v>
      </c>
      <c r="H7597" t="s">
        <v>1189</v>
      </c>
      <c r="I7597" t="s">
        <v>275</v>
      </c>
      <c r="J7597" t="s">
        <v>228</v>
      </c>
      <c r="K7597" t="s">
        <v>228</v>
      </c>
      <c r="M7597" t="s">
        <v>228</v>
      </c>
      <c r="N7597" t="s">
        <v>253</v>
      </c>
      <c r="O7597">
        <v>4.5999999999999996</v>
      </c>
      <c r="P7597" t="s">
        <v>1774</v>
      </c>
      <c r="Q7597"/>
      <c r="R7597">
        <v>1.1000000000000001</v>
      </c>
      <c r="S7597">
        <v>19.3</v>
      </c>
      <c r="T7597" t="s">
        <v>1241</v>
      </c>
    </row>
    <row r="7598" spans="2:20" hidden="1" x14ac:dyDescent="0.45">
      <c r="B7598" s="29" t="s">
        <v>43</v>
      </c>
      <c r="C7598" s="29" t="s">
        <v>3080</v>
      </c>
      <c r="F7598" t="s">
        <v>1777</v>
      </c>
      <c r="G7598" t="s">
        <v>1778</v>
      </c>
      <c r="H7598" t="s">
        <v>289</v>
      </c>
      <c r="I7598" t="s">
        <v>1403</v>
      </c>
      <c r="K7598" t="s">
        <v>228</v>
      </c>
      <c r="L7598" t="s">
        <v>1785</v>
      </c>
      <c r="N7598" t="s">
        <v>1439</v>
      </c>
      <c r="O7598">
        <v>0.83299999999999996</v>
      </c>
      <c r="Q7598"/>
      <c r="R7598">
        <v>0</v>
      </c>
      <c r="S7598">
        <v>0.98299999999999998</v>
      </c>
      <c r="T7598" t="s">
        <v>1780</v>
      </c>
    </row>
    <row r="7599" spans="2:20" hidden="1" x14ac:dyDescent="0.45">
      <c r="B7599" s="29" t="s">
        <v>43</v>
      </c>
      <c r="C7599" s="29" t="s">
        <v>3080</v>
      </c>
      <c r="F7599" t="s">
        <v>1777</v>
      </c>
      <c r="G7599" t="s">
        <v>1778</v>
      </c>
      <c r="H7599" t="s">
        <v>289</v>
      </c>
      <c r="I7599" t="s">
        <v>1403</v>
      </c>
      <c r="K7599" t="s">
        <v>228</v>
      </c>
      <c r="L7599" t="s">
        <v>1783</v>
      </c>
      <c r="N7599" t="s">
        <v>1439</v>
      </c>
      <c r="O7599">
        <v>0.81799999999999995</v>
      </c>
      <c r="Q7599"/>
      <c r="R7599">
        <v>0</v>
      </c>
      <c r="S7599">
        <v>0.98199999999999998</v>
      </c>
      <c r="T7599" t="s">
        <v>1780</v>
      </c>
    </row>
    <row r="7600" spans="2:20" hidden="1" x14ac:dyDescent="0.45">
      <c r="B7600" s="29" t="s">
        <v>27</v>
      </c>
      <c r="C7600" s="29" t="s">
        <v>3080</v>
      </c>
      <c r="F7600" t="s">
        <v>1777</v>
      </c>
      <c r="G7600" t="s">
        <v>1778</v>
      </c>
      <c r="H7600" t="s">
        <v>289</v>
      </c>
      <c r="I7600" t="s">
        <v>1403</v>
      </c>
      <c r="K7600" t="s">
        <v>228</v>
      </c>
      <c r="L7600" t="s">
        <v>1782</v>
      </c>
      <c r="N7600" t="s">
        <v>1440</v>
      </c>
      <c r="O7600">
        <v>0.64900000000000002</v>
      </c>
      <c r="Q7600"/>
      <c r="R7600">
        <v>0</v>
      </c>
      <c r="S7600">
        <v>0.96499999999999997</v>
      </c>
      <c r="T7600" t="s">
        <v>1780</v>
      </c>
    </row>
    <row r="7601" spans="2:20" hidden="1" x14ac:dyDescent="0.45">
      <c r="B7601" s="29" t="s">
        <v>27</v>
      </c>
      <c r="C7601" s="29" t="s">
        <v>3080</v>
      </c>
      <c r="F7601" t="s">
        <v>1777</v>
      </c>
      <c r="G7601" t="s">
        <v>1778</v>
      </c>
      <c r="H7601" t="s">
        <v>289</v>
      </c>
      <c r="I7601" t="s">
        <v>1403</v>
      </c>
      <c r="K7601" t="s">
        <v>228</v>
      </c>
      <c r="L7601" t="s">
        <v>2343</v>
      </c>
      <c r="N7601" t="s">
        <v>1440</v>
      </c>
      <c r="O7601">
        <v>0.77500000000000002</v>
      </c>
      <c r="Q7601"/>
      <c r="R7601">
        <v>0</v>
      </c>
      <c r="S7601">
        <v>0.97699999999999998</v>
      </c>
      <c r="T7601" t="s">
        <v>1780</v>
      </c>
    </row>
    <row r="7602" spans="2:20" hidden="1" x14ac:dyDescent="0.45">
      <c r="B7602" s="29" t="s">
        <v>27</v>
      </c>
      <c r="C7602" s="29" t="s">
        <v>3080</v>
      </c>
      <c r="F7602" t="s">
        <v>1777</v>
      </c>
      <c r="G7602" t="s">
        <v>1778</v>
      </c>
      <c r="H7602" t="s">
        <v>289</v>
      </c>
      <c r="I7602" t="s">
        <v>1403</v>
      </c>
      <c r="K7602" t="s">
        <v>228</v>
      </c>
      <c r="L7602" t="s">
        <v>2654</v>
      </c>
      <c r="N7602" t="s">
        <v>1440</v>
      </c>
      <c r="O7602">
        <v>0.94699999999999995</v>
      </c>
      <c r="Q7602"/>
      <c r="R7602">
        <v>0.46800000000000003</v>
      </c>
      <c r="S7602">
        <v>0.995</v>
      </c>
      <c r="T7602" t="s">
        <v>1780</v>
      </c>
    </row>
    <row r="7603" spans="2:20" hidden="1" x14ac:dyDescent="0.45">
      <c r="B7603" s="29" t="s">
        <v>43</v>
      </c>
      <c r="C7603" s="29" t="s">
        <v>3080</v>
      </c>
      <c r="F7603" t="s">
        <v>1777</v>
      </c>
      <c r="G7603" t="s">
        <v>1778</v>
      </c>
      <c r="H7603" t="s">
        <v>289</v>
      </c>
      <c r="I7603" t="s">
        <v>1403</v>
      </c>
      <c r="K7603" t="s">
        <v>228</v>
      </c>
      <c r="L7603" t="s">
        <v>2654</v>
      </c>
      <c r="N7603" t="s">
        <v>1439</v>
      </c>
      <c r="O7603">
        <v>0.92</v>
      </c>
      <c r="Q7603"/>
      <c r="R7603">
        <v>0.20499999999999999</v>
      </c>
      <c r="S7603">
        <v>0.99199999999999999</v>
      </c>
      <c r="T7603" t="s">
        <v>1780</v>
      </c>
    </row>
    <row r="7604" spans="2:20" hidden="1" x14ac:dyDescent="0.45">
      <c r="C7604" s="29" t="s">
        <v>3080</v>
      </c>
      <c r="F7604" t="s">
        <v>1777</v>
      </c>
      <c r="G7604" t="s">
        <v>1778</v>
      </c>
      <c r="H7604" t="s">
        <v>289</v>
      </c>
      <c r="I7604" t="s">
        <v>1403</v>
      </c>
      <c r="K7604" t="s">
        <v>228</v>
      </c>
      <c r="L7604" t="s">
        <v>1779</v>
      </c>
      <c r="N7604" t="s">
        <v>1437</v>
      </c>
      <c r="O7604">
        <v>0.98499999999999999</v>
      </c>
      <c r="Q7604"/>
      <c r="R7604">
        <v>0.84499999999999997</v>
      </c>
      <c r="S7604">
        <v>0.998</v>
      </c>
      <c r="T7604" t="s">
        <v>1780</v>
      </c>
    </row>
    <row r="7605" spans="2:20" hidden="1" x14ac:dyDescent="0.45">
      <c r="B7605" s="29" t="s">
        <v>27</v>
      </c>
      <c r="C7605" s="29" t="s">
        <v>3080</v>
      </c>
      <c r="F7605" t="s">
        <v>1777</v>
      </c>
      <c r="G7605" t="s">
        <v>1778</v>
      </c>
      <c r="H7605" t="s">
        <v>1189</v>
      </c>
      <c r="I7605" t="s">
        <v>275</v>
      </c>
      <c r="K7605" t="s">
        <v>228</v>
      </c>
      <c r="M7605" t="s">
        <v>228</v>
      </c>
      <c r="N7605" t="s">
        <v>27</v>
      </c>
      <c r="O7605">
        <v>7.0000000000000001E-3</v>
      </c>
      <c r="P7605" t="s">
        <v>1775</v>
      </c>
      <c r="Q7605"/>
      <c r="R7605">
        <v>6.9999999999999999E-4</v>
      </c>
      <c r="S7605">
        <v>0.15</v>
      </c>
      <c r="T7605" t="s">
        <v>2655</v>
      </c>
    </row>
    <row r="7606" spans="2:20" hidden="1" x14ac:dyDescent="0.45">
      <c r="C7606" s="29" t="s">
        <v>3080</v>
      </c>
      <c r="F7606" t="s">
        <v>1777</v>
      </c>
      <c r="G7606" t="s">
        <v>1778</v>
      </c>
      <c r="H7606" t="s">
        <v>1189</v>
      </c>
      <c r="I7606" t="s">
        <v>275</v>
      </c>
      <c r="K7606" t="s">
        <v>228</v>
      </c>
      <c r="M7606" t="s">
        <v>228</v>
      </c>
      <c r="N7606" t="s">
        <v>262</v>
      </c>
      <c r="O7606">
        <v>5.6000000000000001E-2</v>
      </c>
      <c r="P7606" t="s">
        <v>1767</v>
      </c>
      <c r="Q7606"/>
      <c r="R7606">
        <v>0.04</v>
      </c>
      <c r="S7606">
        <v>0.08</v>
      </c>
      <c r="T7606" t="s">
        <v>270</v>
      </c>
    </row>
    <row r="7607" spans="2:20" hidden="1" x14ac:dyDescent="0.45">
      <c r="C7607" s="29" t="s">
        <v>3080</v>
      </c>
      <c r="F7607" t="s">
        <v>1777</v>
      </c>
      <c r="G7607" t="s">
        <v>1778</v>
      </c>
      <c r="H7607" t="s">
        <v>289</v>
      </c>
      <c r="I7607" t="s">
        <v>1403</v>
      </c>
      <c r="K7607" t="s">
        <v>228</v>
      </c>
      <c r="L7607" t="s">
        <v>1793</v>
      </c>
      <c r="N7607" t="s">
        <v>259</v>
      </c>
      <c r="O7607">
        <v>0.9</v>
      </c>
      <c r="Q7607"/>
      <c r="R7607">
        <v>0.4</v>
      </c>
      <c r="S7607">
        <v>0.98</v>
      </c>
      <c r="T7607" t="s">
        <v>1191</v>
      </c>
    </row>
    <row r="7608" spans="2:20" hidden="1" x14ac:dyDescent="0.45">
      <c r="C7608" s="29" t="s">
        <v>3080</v>
      </c>
      <c r="F7608" t="s">
        <v>1787</v>
      </c>
      <c r="G7608" t="s">
        <v>1788</v>
      </c>
      <c r="H7608" t="s">
        <v>289</v>
      </c>
      <c r="I7608" t="s">
        <v>1403</v>
      </c>
      <c r="J7608" t="s">
        <v>1789</v>
      </c>
      <c r="K7608" t="s">
        <v>228</v>
      </c>
      <c r="L7608" t="s">
        <v>1790</v>
      </c>
      <c r="N7608" t="s">
        <v>240</v>
      </c>
      <c r="O7608">
        <v>0.997</v>
      </c>
      <c r="Q7608"/>
      <c r="R7608">
        <v>0.89</v>
      </c>
      <c r="S7608">
        <v>1</v>
      </c>
      <c r="T7608" t="s">
        <v>1791</v>
      </c>
    </row>
    <row r="7609" spans="2:20" hidden="1" x14ac:dyDescent="0.45">
      <c r="C7609" s="29" t="s">
        <v>3080</v>
      </c>
      <c r="F7609" t="s">
        <v>1787</v>
      </c>
      <c r="G7609" t="s">
        <v>1788</v>
      </c>
      <c r="H7609" t="s">
        <v>289</v>
      </c>
      <c r="I7609" t="s">
        <v>1403</v>
      </c>
      <c r="J7609" t="s">
        <v>1789</v>
      </c>
      <c r="K7609" t="s">
        <v>228</v>
      </c>
      <c r="L7609" t="s">
        <v>1790</v>
      </c>
      <c r="N7609" t="s">
        <v>236</v>
      </c>
      <c r="O7609">
        <v>0.90200000000000002</v>
      </c>
      <c r="Q7609"/>
      <c r="R7609">
        <v>0.378</v>
      </c>
      <c r="S7609">
        <v>0.98499999999999999</v>
      </c>
      <c r="T7609" t="s">
        <v>1791</v>
      </c>
    </row>
    <row r="7610" spans="2:20" hidden="1" x14ac:dyDescent="0.45">
      <c r="C7610" s="29" t="s">
        <v>3080</v>
      </c>
      <c r="F7610" t="s">
        <v>1787</v>
      </c>
      <c r="G7610" t="s">
        <v>1788</v>
      </c>
      <c r="H7610" t="s">
        <v>281</v>
      </c>
      <c r="I7610" t="s">
        <v>1403</v>
      </c>
      <c r="J7610" t="s">
        <v>1794</v>
      </c>
      <c r="K7610" t="s">
        <v>228</v>
      </c>
      <c r="L7610" t="s">
        <v>1790</v>
      </c>
      <c r="N7610" t="s">
        <v>242</v>
      </c>
      <c r="O7610">
        <v>0.97799999999999998</v>
      </c>
      <c r="Q7610"/>
      <c r="R7610">
        <v>0.97499999999999998</v>
      </c>
      <c r="S7610">
        <v>0.98</v>
      </c>
      <c r="T7610" t="s">
        <v>1791</v>
      </c>
    </row>
    <row r="7611" spans="2:20" hidden="1" x14ac:dyDescent="0.45">
      <c r="C7611" s="29" t="s">
        <v>3080</v>
      </c>
      <c r="F7611" t="s">
        <v>1787</v>
      </c>
      <c r="G7611" t="s">
        <v>1788</v>
      </c>
      <c r="H7611" t="s">
        <v>281</v>
      </c>
      <c r="I7611" t="s">
        <v>1403</v>
      </c>
      <c r="J7611" t="s">
        <v>1794</v>
      </c>
      <c r="K7611" t="s">
        <v>228</v>
      </c>
      <c r="L7611" t="s">
        <v>1790</v>
      </c>
      <c r="N7611" t="s">
        <v>265</v>
      </c>
      <c r="O7611">
        <v>0.998</v>
      </c>
      <c r="Q7611"/>
      <c r="R7611">
        <v>0.997</v>
      </c>
      <c r="S7611">
        <v>0.998</v>
      </c>
      <c r="T7611" t="s">
        <v>1791</v>
      </c>
    </row>
    <row r="7612" spans="2:20" hidden="1" x14ac:dyDescent="0.45">
      <c r="C7612" s="29" t="s">
        <v>3080</v>
      </c>
      <c r="F7612" t="s">
        <v>1787</v>
      </c>
      <c r="G7612" t="s">
        <v>1788</v>
      </c>
      <c r="H7612" t="s">
        <v>277</v>
      </c>
      <c r="I7612" t="s">
        <v>1403</v>
      </c>
      <c r="K7612" t="s">
        <v>228</v>
      </c>
      <c r="L7612" t="s">
        <v>2656</v>
      </c>
      <c r="N7612" t="s">
        <v>246</v>
      </c>
      <c r="O7612">
        <v>0.98699999999999999</v>
      </c>
      <c r="Q7612"/>
      <c r="R7612">
        <v>0.96099999999999997</v>
      </c>
      <c r="S7612">
        <v>0.996</v>
      </c>
      <c r="T7612" t="s">
        <v>1269</v>
      </c>
    </row>
    <row r="7613" spans="2:20" hidden="1" x14ac:dyDescent="0.45">
      <c r="C7613" s="29" t="s">
        <v>3080</v>
      </c>
      <c r="F7613" t="s">
        <v>1787</v>
      </c>
      <c r="G7613" t="s">
        <v>1788</v>
      </c>
      <c r="H7613" t="s">
        <v>277</v>
      </c>
      <c r="I7613" t="s">
        <v>1403</v>
      </c>
      <c r="K7613" t="s">
        <v>228</v>
      </c>
      <c r="L7613" t="s">
        <v>2657</v>
      </c>
      <c r="N7613" t="s">
        <v>246</v>
      </c>
      <c r="O7613">
        <v>0.92500000000000004</v>
      </c>
      <c r="Q7613"/>
      <c r="R7613">
        <v>0.77500000000000002</v>
      </c>
      <c r="S7613">
        <v>0.97499999999999998</v>
      </c>
      <c r="T7613" t="s">
        <v>1269</v>
      </c>
    </row>
    <row r="7614" spans="2:20" hidden="1" x14ac:dyDescent="0.45">
      <c r="C7614" s="29" t="s">
        <v>3080</v>
      </c>
      <c r="F7614" t="s">
        <v>1787</v>
      </c>
      <c r="G7614" t="s">
        <v>1788</v>
      </c>
      <c r="H7614" t="s">
        <v>1189</v>
      </c>
      <c r="I7614" t="s">
        <v>275</v>
      </c>
      <c r="J7614" t="s">
        <v>228</v>
      </c>
      <c r="K7614" t="s">
        <v>228</v>
      </c>
      <c r="M7614" t="s">
        <v>228</v>
      </c>
      <c r="N7614" t="s">
        <v>253</v>
      </c>
      <c r="O7614">
        <v>8</v>
      </c>
      <c r="P7614" t="s">
        <v>1767</v>
      </c>
      <c r="Q7614"/>
      <c r="R7614">
        <v>0.8</v>
      </c>
      <c r="S7614">
        <v>80</v>
      </c>
      <c r="T7614" t="s">
        <v>1791</v>
      </c>
    </row>
    <row r="7615" spans="2:20" hidden="1" x14ac:dyDescent="0.45">
      <c r="C7615" s="29" t="s">
        <v>3080</v>
      </c>
      <c r="F7615" t="s">
        <v>1787</v>
      </c>
      <c r="G7615" t="s">
        <v>1788</v>
      </c>
      <c r="H7615" t="s">
        <v>286</v>
      </c>
      <c r="I7615" t="s">
        <v>225</v>
      </c>
      <c r="J7615" t="s">
        <v>1792</v>
      </c>
      <c r="K7615" t="s">
        <v>228</v>
      </c>
      <c r="M7615" t="s">
        <v>1521</v>
      </c>
      <c r="N7615" t="s">
        <v>262</v>
      </c>
      <c r="O7615">
        <v>54</v>
      </c>
      <c r="P7615" t="s">
        <v>1767</v>
      </c>
      <c r="Q7615"/>
      <c r="R7615">
        <v>27</v>
      </c>
      <c r="S7615">
        <v>100</v>
      </c>
      <c r="T7615" t="s">
        <v>1791</v>
      </c>
    </row>
    <row r="7616" spans="2:20" hidden="1" x14ac:dyDescent="0.45">
      <c r="B7616" s="29" t="s">
        <v>24</v>
      </c>
      <c r="C7616" s="29" t="s">
        <v>3080</v>
      </c>
      <c r="F7616" t="s">
        <v>1787</v>
      </c>
      <c r="G7616" t="s">
        <v>1788</v>
      </c>
      <c r="H7616" t="s">
        <v>286</v>
      </c>
      <c r="I7616" t="s">
        <v>225</v>
      </c>
      <c r="J7616" t="s">
        <v>1792</v>
      </c>
      <c r="K7616" t="s">
        <v>228</v>
      </c>
      <c r="M7616" t="s">
        <v>1521</v>
      </c>
      <c r="N7616" t="s">
        <v>261</v>
      </c>
      <c r="O7616">
        <v>0.7</v>
      </c>
      <c r="P7616" t="s">
        <v>1775</v>
      </c>
      <c r="Q7616"/>
      <c r="R7616">
        <v>0.3</v>
      </c>
      <c r="S7616">
        <v>1.4</v>
      </c>
      <c r="T7616" t="s">
        <v>1825</v>
      </c>
    </row>
    <row r="7617" spans="2:20" hidden="1" x14ac:dyDescent="0.45">
      <c r="B7617" s="29" t="s">
        <v>29</v>
      </c>
      <c r="C7617" s="29" t="s">
        <v>3080</v>
      </c>
      <c r="F7617" t="s">
        <v>1796</v>
      </c>
      <c r="G7617" t="s">
        <v>1797</v>
      </c>
      <c r="H7617" t="s">
        <v>281</v>
      </c>
      <c r="I7617" t="s">
        <v>1403</v>
      </c>
      <c r="J7617">
        <v>0</v>
      </c>
      <c r="K7617" t="s">
        <v>228</v>
      </c>
      <c r="L7617" t="s">
        <v>2658</v>
      </c>
      <c r="N7617" t="s">
        <v>29</v>
      </c>
      <c r="O7617">
        <v>0.83599999999999997</v>
      </c>
      <c r="Q7617"/>
      <c r="R7617">
        <v>0.50700000000000001</v>
      </c>
      <c r="S7617">
        <v>0.94499999999999995</v>
      </c>
      <c r="T7617" t="s">
        <v>1617</v>
      </c>
    </row>
    <row r="7618" spans="2:20" hidden="1" x14ac:dyDescent="0.45">
      <c r="B7618" s="29" t="s">
        <v>24</v>
      </c>
      <c r="C7618" s="29" t="s">
        <v>3080</v>
      </c>
      <c r="F7618" t="s">
        <v>1796</v>
      </c>
      <c r="G7618" t="s">
        <v>1797</v>
      </c>
      <c r="H7618" t="s">
        <v>281</v>
      </c>
      <c r="I7618" t="s">
        <v>1403</v>
      </c>
      <c r="J7618">
        <v>0</v>
      </c>
      <c r="K7618" t="s">
        <v>228</v>
      </c>
      <c r="L7618" t="s">
        <v>2659</v>
      </c>
      <c r="N7618" t="s">
        <v>261</v>
      </c>
      <c r="O7618">
        <v>0.85299999999999998</v>
      </c>
      <c r="Q7618"/>
      <c r="R7618">
        <v>0.56000000000000005</v>
      </c>
      <c r="S7618">
        <v>0.95099999999999996</v>
      </c>
      <c r="T7618" t="s">
        <v>1617</v>
      </c>
    </row>
    <row r="7619" spans="2:20" hidden="1" x14ac:dyDescent="0.45">
      <c r="B7619" s="29" t="s">
        <v>24</v>
      </c>
      <c r="C7619" s="29" t="s">
        <v>3080</v>
      </c>
      <c r="F7619" t="s">
        <v>1796</v>
      </c>
      <c r="G7619" t="s">
        <v>1797</v>
      </c>
      <c r="H7619" t="s">
        <v>281</v>
      </c>
      <c r="I7619" t="s">
        <v>1403</v>
      </c>
      <c r="J7619">
        <v>0</v>
      </c>
      <c r="K7619" t="s">
        <v>228</v>
      </c>
      <c r="L7619" t="s">
        <v>2345</v>
      </c>
      <c r="N7619" t="s">
        <v>261</v>
      </c>
      <c r="O7619">
        <v>0.48</v>
      </c>
      <c r="Q7619"/>
      <c r="R7619">
        <v>0</v>
      </c>
      <c r="S7619">
        <v>0.82699999999999996</v>
      </c>
      <c r="T7619" t="s">
        <v>1617</v>
      </c>
    </row>
    <row r="7620" spans="2:20" hidden="1" x14ac:dyDescent="0.45">
      <c r="C7620" s="29" t="s">
        <v>3080</v>
      </c>
      <c r="F7620" t="s">
        <v>1796</v>
      </c>
      <c r="G7620" t="s">
        <v>1797</v>
      </c>
      <c r="H7620" t="s">
        <v>281</v>
      </c>
      <c r="I7620" t="s">
        <v>1403</v>
      </c>
      <c r="J7620">
        <v>0</v>
      </c>
      <c r="K7620" t="s">
        <v>228</v>
      </c>
      <c r="L7620" t="s">
        <v>2660</v>
      </c>
      <c r="N7620" t="s">
        <v>236</v>
      </c>
      <c r="O7620">
        <v>0.996</v>
      </c>
      <c r="Q7620"/>
      <c r="R7620">
        <v>0.96199999999999997</v>
      </c>
      <c r="S7620">
        <v>1</v>
      </c>
      <c r="T7620" t="s">
        <v>1780</v>
      </c>
    </row>
    <row r="7621" spans="2:20" hidden="1" x14ac:dyDescent="0.45">
      <c r="C7621" s="29" t="s">
        <v>3080</v>
      </c>
      <c r="F7621" t="s">
        <v>1796</v>
      </c>
      <c r="G7621" t="s">
        <v>1797</v>
      </c>
      <c r="H7621" t="s">
        <v>281</v>
      </c>
      <c r="I7621" t="s">
        <v>1403</v>
      </c>
      <c r="J7621">
        <v>0</v>
      </c>
      <c r="K7621" t="s">
        <v>228</v>
      </c>
      <c r="L7621" t="s">
        <v>2661</v>
      </c>
      <c r="N7621" t="s">
        <v>236</v>
      </c>
      <c r="O7621">
        <v>1</v>
      </c>
      <c r="Q7621"/>
      <c r="R7621">
        <v>1</v>
      </c>
      <c r="S7621">
        <v>1</v>
      </c>
      <c r="T7621" t="s">
        <v>1780</v>
      </c>
    </row>
    <row r="7622" spans="2:20" hidden="1" x14ac:dyDescent="0.45">
      <c r="B7622" s="29" t="s">
        <v>25</v>
      </c>
      <c r="C7622" s="29" t="s">
        <v>3080</v>
      </c>
      <c r="F7622" t="s">
        <v>1796</v>
      </c>
      <c r="G7622" t="s">
        <v>1797</v>
      </c>
      <c r="H7622" t="s">
        <v>286</v>
      </c>
      <c r="I7622" t="s">
        <v>225</v>
      </c>
      <c r="K7622" t="s">
        <v>228</v>
      </c>
      <c r="N7622" t="s">
        <v>25</v>
      </c>
      <c r="O7622">
        <v>15.5</v>
      </c>
      <c r="P7622" t="s">
        <v>1775</v>
      </c>
      <c r="Q7622"/>
      <c r="R7622">
        <v>1.55</v>
      </c>
      <c r="S7622">
        <v>155</v>
      </c>
      <c r="T7622" t="s">
        <v>1617</v>
      </c>
    </row>
    <row r="7623" spans="2:20" hidden="1" x14ac:dyDescent="0.45">
      <c r="C7623" s="29" t="s">
        <v>3080</v>
      </c>
      <c r="F7623" t="s">
        <v>1796</v>
      </c>
      <c r="G7623" t="s">
        <v>1797</v>
      </c>
      <c r="H7623" t="s">
        <v>286</v>
      </c>
      <c r="I7623" t="s">
        <v>225</v>
      </c>
      <c r="K7623" t="s">
        <v>228</v>
      </c>
      <c r="N7623" t="s">
        <v>236</v>
      </c>
      <c r="O7623">
        <v>52</v>
      </c>
      <c r="P7623" t="s">
        <v>1775</v>
      </c>
      <c r="Q7623"/>
      <c r="R7623">
        <v>52</v>
      </c>
      <c r="S7623">
        <v>520</v>
      </c>
      <c r="T7623" t="s">
        <v>1780</v>
      </c>
    </row>
    <row r="7624" spans="2:20" hidden="1" x14ac:dyDescent="0.45">
      <c r="C7624" s="29" t="s">
        <v>3080</v>
      </c>
      <c r="F7624" t="s">
        <v>1796</v>
      </c>
      <c r="G7624" t="s">
        <v>1797</v>
      </c>
      <c r="H7624" t="s">
        <v>286</v>
      </c>
      <c r="I7624" t="s">
        <v>225</v>
      </c>
      <c r="K7624" t="s">
        <v>228</v>
      </c>
      <c r="N7624" t="s">
        <v>240</v>
      </c>
      <c r="O7624">
        <v>50</v>
      </c>
      <c r="P7624" t="s">
        <v>364</v>
      </c>
      <c r="Q7624"/>
      <c r="R7624">
        <v>5</v>
      </c>
      <c r="S7624">
        <v>500</v>
      </c>
      <c r="T7624" t="s">
        <v>1617</v>
      </c>
    </row>
    <row r="7625" spans="2:20" hidden="1" x14ac:dyDescent="0.45">
      <c r="C7625" s="29" t="s">
        <v>3080</v>
      </c>
      <c r="F7625" t="s">
        <v>1800</v>
      </c>
      <c r="G7625" t="s">
        <v>1801</v>
      </c>
      <c r="H7625" t="s">
        <v>1189</v>
      </c>
      <c r="I7625" t="s">
        <v>275</v>
      </c>
      <c r="J7625" t="s">
        <v>228</v>
      </c>
      <c r="K7625" t="s">
        <v>228</v>
      </c>
      <c r="M7625" t="s">
        <v>228</v>
      </c>
      <c r="N7625" t="s">
        <v>279</v>
      </c>
      <c r="O7625">
        <v>17.329999999999998</v>
      </c>
      <c r="P7625" t="s">
        <v>1804</v>
      </c>
      <c r="Q7625"/>
      <c r="R7625">
        <v>1.7330000000000001</v>
      </c>
      <c r="S7625">
        <v>173.3</v>
      </c>
      <c r="T7625" t="s">
        <v>1803</v>
      </c>
    </row>
    <row r="7626" spans="2:20" hidden="1" x14ac:dyDescent="0.45">
      <c r="C7626" s="29" t="s">
        <v>3080</v>
      </c>
      <c r="F7626" t="s">
        <v>1800</v>
      </c>
      <c r="G7626" t="s">
        <v>1801</v>
      </c>
      <c r="H7626" t="s">
        <v>1189</v>
      </c>
      <c r="I7626" t="s">
        <v>275</v>
      </c>
      <c r="J7626" t="s">
        <v>228</v>
      </c>
      <c r="K7626" t="s">
        <v>228</v>
      </c>
      <c r="M7626" t="s">
        <v>228</v>
      </c>
      <c r="N7626" t="s">
        <v>240</v>
      </c>
      <c r="O7626">
        <v>30.03</v>
      </c>
      <c r="P7626" t="s">
        <v>1804</v>
      </c>
      <c r="Q7626"/>
      <c r="R7626">
        <v>3.0030000000000001</v>
      </c>
      <c r="S7626">
        <v>300.3</v>
      </c>
      <c r="T7626" t="s">
        <v>1803</v>
      </c>
    </row>
    <row r="7627" spans="2:20" hidden="1" x14ac:dyDescent="0.45">
      <c r="B7627" s="29" t="s">
        <v>27</v>
      </c>
      <c r="C7627" s="29" t="s">
        <v>3080</v>
      </c>
      <c r="F7627" t="s">
        <v>1800</v>
      </c>
      <c r="G7627" t="s">
        <v>1801</v>
      </c>
      <c r="H7627" t="s">
        <v>1189</v>
      </c>
      <c r="I7627" t="s">
        <v>275</v>
      </c>
      <c r="J7627" t="s">
        <v>228</v>
      </c>
      <c r="K7627" t="s">
        <v>228</v>
      </c>
      <c r="M7627" t="s">
        <v>228</v>
      </c>
      <c r="N7627" t="s">
        <v>27</v>
      </c>
      <c r="O7627">
        <v>34.700000000000003</v>
      </c>
      <c r="P7627" t="s">
        <v>1802</v>
      </c>
      <c r="Q7627"/>
      <c r="R7627">
        <v>3.47</v>
      </c>
      <c r="S7627">
        <v>347</v>
      </c>
      <c r="T7627" t="s">
        <v>1803</v>
      </c>
    </row>
    <row r="7628" spans="2:20" hidden="1" x14ac:dyDescent="0.45">
      <c r="B7628" s="29" t="s">
        <v>43</v>
      </c>
      <c r="C7628" s="29" t="s">
        <v>3080</v>
      </c>
      <c r="F7628" t="s">
        <v>1800</v>
      </c>
      <c r="G7628" t="s">
        <v>1801</v>
      </c>
      <c r="H7628" t="s">
        <v>1189</v>
      </c>
      <c r="I7628" t="s">
        <v>275</v>
      </c>
      <c r="J7628" t="s">
        <v>228</v>
      </c>
      <c r="K7628" t="s">
        <v>228</v>
      </c>
      <c r="M7628" t="s">
        <v>228</v>
      </c>
      <c r="N7628" t="s">
        <v>28</v>
      </c>
      <c r="O7628">
        <v>34.700000000000003</v>
      </c>
      <c r="P7628" t="s">
        <v>1802</v>
      </c>
      <c r="Q7628"/>
      <c r="R7628">
        <v>3.47</v>
      </c>
      <c r="S7628">
        <v>347</v>
      </c>
      <c r="T7628" t="s">
        <v>1803</v>
      </c>
    </row>
    <row r="7629" spans="2:20" hidden="1" x14ac:dyDescent="0.45">
      <c r="B7629" s="29" t="s">
        <v>43</v>
      </c>
      <c r="C7629" s="29" t="s">
        <v>3080</v>
      </c>
      <c r="F7629" t="s">
        <v>1800</v>
      </c>
      <c r="G7629" t="s">
        <v>1801</v>
      </c>
      <c r="H7629" t="s">
        <v>286</v>
      </c>
      <c r="I7629" t="s">
        <v>225</v>
      </c>
      <c r="J7629" t="s">
        <v>2662</v>
      </c>
      <c r="K7629" t="s">
        <v>228</v>
      </c>
      <c r="N7629" t="s">
        <v>28</v>
      </c>
      <c r="O7629">
        <v>1.31</v>
      </c>
      <c r="P7629" t="s">
        <v>1775</v>
      </c>
      <c r="Q7629"/>
      <c r="R7629">
        <v>0.13100000000000001</v>
      </c>
      <c r="S7629">
        <v>13.1</v>
      </c>
      <c r="T7629" t="s">
        <v>2352</v>
      </c>
    </row>
    <row r="7630" spans="2:20" hidden="1" x14ac:dyDescent="0.45">
      <c r="B7630" s="29" t="s">
        <v>43</v>
      </c>
      <c r="C7630" s="29" t="s">
        <v>3080</v>
      </c>
      <c r="F7630" t="s">
        <v>1808</v>
      </c>
      <c r="G7630" t="s">
        <v>1809</v>
      </c>
      <c r="H7630" t="s">
        <v>286</v>
      </c>
      <c r="I7630" t="s">
        <v>225</v>
      </c>
      <c r="J7630" t="s">
        <v>1815</v>
      </c>
      <c r="K7630" t="s">
        <v>228</v>
      </c>
      <c r="N7630" t="s">
        <v>28</v>
      </c>
      <c r="O7630">
        <v>3.76</v>
      </c>
      <c r="P7630" t="s">
        <v>1775</v>
      </c>
      <c r="Q7630"/>
      <c r="R7630">
        <v>1.25</v>
      </c>
      <c r="S7630">
        <v>11.28</v>
      </c>
      <c r="T7630" t="s">
        <v>1813</v>
      </c>
    </row>
    <row r="7631" spans="2:20" hidden="1" x14ac:dyDescent="0.45">
      <c r="C7631" s="29" t="s">
        <v>3080</v>
      </c>
      <c r="F7631" t="s">
        <v>1808</v>
      </c>
      <c r="G7631" t="s">
        <v>1809</v>
      </c>
      <c r="H7631" t="s">
        <v>289</v>
      </c>
      <c r="I7631" t="s">
        <v>225</v>
      </c>
      <c r="J7631" t="s">
        <v>1810</v>
      </c>
      <c r="K7631" t="s">
        <v>228</v>
      </c>
      <c r="N7631" t="s">
        <v>303</v>
      </c>
      <c r="O7631">
        <v>0.03</v>
      </c>
      <c r="P7631" t="s">
        <v>1767</v>
      </c>
      <c r="Q7631"/>
      <c r="R7631">
        <v>0.01</v>
      </c>
      <c r="S7631">
        <v>0.1</v>
      </c>
      <c r="T7631" t="s">
        <v>1814</v>
      </c>
    </row>
    <row r="7632" spans="2:20" hidden="1" x14ac:dyDescent="0.45">
      <c r="B7632" s="29" t="s">
        <v>24</v>
      </c>
      <c r="C7632" s="29" t="s">
        <v>3080</v>
      </c>
      <c r="F7632" t="s">
        <v>1808</v>
      </c>
      <c r="G7632" t="s">
        <v>1809</v>
      </c>
      <c r="H7632" t="s">
        <v>289</v>
      </c>
      <c r="I7632" t="s">
        <v>225</v>
      </c>
      <c r="J7632" t="s">
        <v>1810</v>
      </c>
      <c r="K7632" t="s">
        <v>228</v>
      </c>
      <c r="N7632" t="s">
        <v>261</v>
      </c>
      <c r="O7632">
        <v>1</v>
      </c>
      <c r="P7632" t="s">
        <v>1775</v>
      </c>
      <c r="Q7632"/>
      <c r="R7632">
        <v>0.33</v>
      </c>
      <c r="S7632">
        <v>3</v>
      </c>
      <c r="T7632" t="s">
        <v>1813</v>
      </c>
    </row>
    <row r="7633" spans="2:20" hidden="1" x14ac:dyDescent="0.45">
      <c r="C7633" s="29" t="s">
        <v>3080</v>
      </c>
      <c r="F7633" t="s">
        <v>1808</v>
      </c>
      <c r="G7633" t="s">
        <v>1809</v>
      </c>
      <c r="H7633" t="s">
        <v>1189</v>
      </c>
      <c r="I7633" t="s">
        <v>275</v>
      </c>
      <c r="J7633" t="s">
        <v>228</v>
      </c>
      <c r="K7633" t="s">
        <v>228</v>
      </c>
      <c r="M7633" t="s">
        <v>228</v>
      </c>
      <c r="N7633" t="s">
        <v>265</v>
      </c>
      <c r="O7633">
        <v>0.2</v>
      </c>
      <c r="P7633" t="s">
        <v>1767</v>
      </c>
      <c r="Q7633"/>
      <c r="R7633">
        <v>7.0000000000000007E-2</v>
      </c>
      <c r="S7633">
        <v>0.59</v>
      </c>
      <c r="T7633" t="s">
        <v>1814</v>
      </c>
    </row>
    <row r="7634" spans="2:20" hidden="1" x14ac:dyDescent="0.45">
      <c r="C7634" s="29" t="s">
        <v>3080</v>
      </c>
      <c r="F7634" t="s">
        <v>1808</v>
      </c>
      <c r="G7634" t="s">
        <v>1809</v>
      </c>
      <c r="H7634" t="s">
        <v>1189</v>
      </c>
      <c r="I7634" t="s">
        <v>275</v>
      </c>
      <c r="J7634" t="s">
        <v>228</v>
      </c>
      <c r="K7634" t="s">
        <v>228</v>
      </c>
      <c r="M7634" t="s">
        <v>228</v>
      </c>
      <c r="N7634" t="s">
        <v>233</v>
      </c>
      <c r="O7634">
        <v>0.41</v>
      </c>
      <c r="P7634" t="s">
        <v>1767</v>
      </c>
      <c r="Q7634"/>
      <c r="R7634">
        <v>0.14000000000000001</v>
      </c>
      <c r="S7634">
        <v>1.24</v>
      </c>
      <c r="T7634" t="s">
        <v>1814</v>
      </c>
    </row>
    <row r="7635" spans="2:20" hidden="1" x14ac:dyDescent="0.45">
      <c r="C7635" s="29" t="s">
        <v>3080</v>
      </c>
      <c r="F7635" t="s">
        <v>1808</v>
      </c>
      <c r="G7635" t="s">
        <v>1809</v>
      </c>
      <c r="H7635" t="s">
        <v>286</v>
      </c>
      <c r="I7635" t="s">
        <v>225</v>
      </c>
      <c r="J7635" t="s">
        <v>1815</v>
      </c>
      <c r="K7635" t="s">
        <v>228</v>
      </c>
      <c r="N7635" t="s">
        <v>249</v>
      </c>
      <c r="O7635">
        <v>1.4999999999999999E-2</v>
      </c>
      <c r="P7635" t="s">
        <v>1811</v>
      </c>
      <c r="Q7635"/>
      <c r="R7635">
        <v>8.9999999999999993E-3</v>
      </c>
      <c r="S7635">
        <v>8.2000000000000003E-2</v>
      </c>
      <c r="T7635" t="s">
        <v>1812</v>
      </c>
    </row>
    <row r="7636" spans="2:20" hidden="1" x14ac:dyDescent="0.45">
      <c r="C7636" s="29" t="s">
        <v>3080</v>
      </c>
      <c r="F7636" t="s">
        <v>1808</v>
      </c>
      <c r="G7636" t="s">
        <v>1809</v>
      </c>
      <c r="H7636" t="s">
        <v>286</v>
      </c>
      <c r="I7636" t="s">
        <v>225</v>
      </c>
      <c r="J7636" t="s">
        <v>1815</v>
      </c>
      <c r="K7636" t="s">
        <v>228</v>
      </c>
      <c r="N7636" t="s">
        <v>358</v>
      </c>
      <c r="O7636">
        <v>3.4000000000000002E-2</v>
      </c>
      <c r="P7636" t="s">
        <v>1811</v>
      </c>
      <c r="Q7636"/>
      <c r="R7636">
        <v>8.0000000000000002E-3</v>
      </c>
      <c r="S7636">
        <v>7.2999999999999995E-2</v>
      </c>
      <c r="T7636" t="s">
        <v>1812</v>
      </c>
    </row>
    <row r="7637" spans="2:20" hidden="1" x14ac:dyDescent="0.45">
      <c r="C7637" s="29" t="s">
        <v>3080</v>
      </c>
      <c r="F7637" t="s">
        <v>1821</v>
      </c>
      <c r="G7637" t="s">
        <v>1822</v>
      </c>
      <c r="H7637" t="s">
        <v>274</v>
      </c>
      <c r="I7637" t="s">
        <v>225</v>
      </c>
      <c r="J7637" t="s">
        <v>2355</v>
      </c>
      <c r="K7637" t="s">
        <v>228</v>
      </c>
      <c r="N7637" t="s">
        <v>262</v>
      </c>
      <c r="O7637">
        <v>0.16</v>
      </c>
      <c r="P7637" t="s">
        <v>1827</v>
      </c>
      <c r="Q7637"/>
      <c r="R7637">
        <v>0.1</v>
      </c>
      <c r="S7637">
        <v>0.3</v>
      </c>
      <c r="T7637" t="s">
        <v>1828</v>
      </c>
    </row>
    <row r="7638" spans="2:20" hidden="1" x14ac:dyDescent="0.45">
      <c r="C7638" s="29" t="s">
        <v>3080</v>
      </c>
      <c r="F7638" t="s">
        <v>1821</v>
      </c>
      <c r="G7638" t="s">
        <v>1822</v>
      </c>
      <c r="H7638" t="s">
        <v>274</v>
      </c>
      <c r="I7638" t="s">
        <v>225</v>
      </c>
      <c r="J7638" t="s">
        <v>2355</v>
      </c>
      <c r="K7638" t="s">
        <v>228</v>
      </c>
      <c r="N7638" t="s">
        <v>240</v>
      </c>
      <c r="O7638">
        <v>0.08</v>
      </c>
      <c r="P7638" t="s">
        <v>1827</v>
      </c>
      <c r="Q7638"/>
      <c r="R7638">
        <v>0.04</v>
      </c>
      <c r="S7638">
        <v>0.2</v>
      </c>
      <c r="T7638" t="s">
        <v>1828</v>
      </c>
    </row>
    <row r="7639" spans="2:20" hidden="1" x14ac:dyDescent="0.45">
      <c r="C7639" s="29" t="s">
        <v>3080</v>
      </c>
      <c r="F7639" t="s">
        <v>1821</v>
      </c>
      <c r="G7639" t="s">
        <v>1822</v>
      </c>
      <c r="H7639" t="s">
        <v>274</v>
      </c>
      <c r="I7639" t="s">
        <v>225</v>
      </c>
      <c r="J7639" t="s">
        <v>2355</v>
      </c>
      <c r="K7639" t="s">
        <v>228</v>
      </c>
      <c r="N7639" t="s">
        <v>265</v>
      </c>
      <c r="O7639">
        <v>0.56999999999999995</v>
      </c>
      <c r="P7639" t="s">
        <v>1827</v>
      </c>
      <c r="Q7639"/>
      <c r="R7639">
        <v>0.3</v>
      </c>
      <c r="S7639">
        <v>1.1000000000000001</v>
      </c>
      <c r="T7639" t="s">
        <v>1828</v>
      </c>
    </row>
    <row r="7640" spans="2:20" hidden="1" x14ac:dyDescent="0.45">
      <c r="B7640" s="29" t="s">
        <v>27</v>
      </c>
      <c r="C7640" s="29" t="s">
        <v>3080</v>
      </c>
      <c r="F7640" t="s">
        <v>1821</v>
      </c>
      <c r="G7640" t="s">
        <v>1822</v>
      </c>
      <c r="H7640" t="s">
        <v>274</v>
      </c>
      <c r="I7640" t="s">
        <v>225</v>
      </c>
      <c r="J7640" t="s">
        <v>2355</v>
      </c>
      <c r="K7640" t="s">
        <v>228</v>
      </c>
      <c r="N7640" t="s">
        <v>27</v>
      </c>
      <c r="O7640">
        <v>27.23</v>
      </c>
      <c r="P7640" t="s">
        <v>1824</v>
      </c>
      <c r="Q7640"/>
      <c r="R7640">
        <v>13.6</v>
      </c>
      <c r="S7640">
        <v>54.5</v>
      </c>
      <c r="T7640" t="s">
        <v>1828</v>
      </c>
    </row>
    <row r="7641" spans="2:20" hidden="1" x14ac:dyDescent="0.45">
      <c r="C7641" s="29" t="s">
        <v>3080</v>
      </c>
      <c r="F7641" t="s">
        <v>1821</v>
      </c>
      <c r="G7641" t="s">
        <v>1822</v>
      </c>
      <c r="H7641" t="s">
        <v>274</v>
      </c>
      <c r="I7641" t="s">
        <v>225</v>
      </c>
      <c r="J7641" t="s">
        <v>2355</v>
      </c>
      <c r="K7641" t="s">
        <v>228</v>
      </c>
      <c r="N7641" t="s">
        <v>253</v>
      </c>
      <c r="O7641">
        <v>0.16</v>
      </c>
      <c r="P7641" t="s">
        <v>1827</v>
      </c>
      <c r="Q7641"/>
      <c r="R7641">
        <v>0.1</v>
      </c>
      <c r="S7641">
        <v>0.3</v>
      </c>
      <c r="T7641" t="s">
        <v>1828</v>
      </c>
    </row>
    <row r="7642" spans="2:20" hidden="1" x14ac:dyDescent="0.45">
      <c r="C7642" s="29" t="s">
        <v>3080</v>
      </c>
      <c r="F7642" t="s">
        <v>1821</v>
      </c>
      <c r="G7642" t="s">
        <v>1822</v>
      </c>
      <c r="H7642" t="s">
        <v>277</v>
      </c>
      <c r="I7642" t="s">
        <v>225</v>
      </c>
      <c r="J7642" t="s">
        <v>2354</v>
      </c>
      <c r="K7642" t="s">
        <v>228</v>
      </c>
      <c r="N7642" t="s">
        <v>242</v>
      </c>
      <c r="O7642">
        <v>0.39</v>
      </c>
      <c r="P7642" t="s">
        <v>1827</v>
      </c>
      <c r="Q7642"/>
      <c r="R7642">
        <v>0.2</v>
      </c>
      <c r="S7642">
        <v>0.8</v>
      </c>
      <c r="T7642" t="s">
        <v>1828</v>
      </c>
    </row>
    <row r="7643" spans="2:20" hidden="1" x14ac:dyDescent="0.45">
      <c r="C7643" s="29" t="s">
        <v>3080</v>
      </c>
      <c r="F7643" t="s">
        <v>1821</v>
      </c>
      <c r="G7643" t="s">
        <v>1822</v>
      </c>
      <c r="H7643" t="s">
        <v>286</v>
      </c>
      <c r="I7643" t="s">
        <v>225</v>
      </c>
      <c r="J7643" t="s">
        <v>1823</v>
      </c>
      <c r="K7643" t="s">
        <v>228</v>
      </c>
      <c r="N7643" t="s">
        <v>246</v>
      </c>
      <c r="O7643">
        <v>4.8000000000000001E-2</v>
      </c>
      <c r="P7643" t="s">
        <v>1830</v>
      </c>
      <c r="Q7643"/>
      <c r="R7643">
        <v>0.02</v>
      </c>
      <c r="S7643">
        <v>0.1</v>
      </c>
      <c r="T7643" t="s">
        <v>2663</v>
      </c>
    </row>
    <row r="7644" spans="2:20" hidden="1" x14ac:dyDescent="0.45">
      <c r="B7644" s="29" t="s">
        <v>27</v>
      </c>
      <c r="C7644" s="29" t="s">
        <v>3080</v>
      </c>
      <c r="F7644" t="s">
        <v>1821</v>
      </c>
      <c r="G7644" t="s">
        <v>1822</v>
      </c>
      <c r="H7644" t="s">
        <v>289</v>
      </c>
      <c r="I7644" t="s">
        <v>225</v>
      </c>
      <c r="J7644" t="s">
        <v>1826</v>
      </c>
      <c r="K7644" t="s">
        <v>228</v>
      </c>
      <c r="N7644" t="s">
        <v>27</v>
      </c>
      <c r="O7644">
        <v>143.82</v>
      </c>
      <c r="P7644" t="s">
        <v>1824</v>
      </c>
      <c r="Q7644"/>
      <c r="R7644">
        <v>71.900000000000006</v>
      </c>
      <c r="S7644">
        <v>287.60000000000002</v>
      </c>
      <c r="T7644" t="s">
        <v>1828</v>
      </c>
    </row>
    <row r="7645" spans="2:20" hidden="1" x14ac:dyDescent="0.45">
      <c r="C7645" s="29" t="s">
        <v>3080</v>
      </c>
      <c r="F7645" t="s">
        <v>1821</v>
      </c>
      <c r="G7645" t="s">
        <v>1822</v>
      </c>
      <c r="H7645" t="s">
        <v>281</v>
      </c>
      <c r="I7645" t="s">
        <v>225</v>
      </c>
      <c r="J7645" t="s">
        <v>1829</v>
      </c>
      <c r="K7645" t="s">
        <v>228</v>
      </c>
      <c r="N7645" t="s">
        <v>233</v>
      </c>
      <c r="O7645">
        <v>0.57999999999999996</v>
      </c>
      <c r="P7645" t="s">
        <v>1827</v>
      </c>
      <c r="Q7645"/>
      <c r="R7645">
        <v>0.3</v>
      </c>
      <c r="S7645">
        <v>1.2</v>
      </c>
      <c r="T7645" t="s">
        <v>1828</v>
      </c>
    </row>
    <row r="7646" spans="2:20" hidden="1" x14ac:dyDescent="0.45">
      <c r="C7646" s="29" t="s">
        <v>3080</v>
      </c>
      <c r="F7646" t="s">
        <v>1821</v>
      </c>
      <c r="G7646" t="s">
        <v>1822</v>
      </c>
      <c r="H7646" t="s">
        <v>281</v>
      </c>
      <c r="I7646" t="s">
        <v>225</v>
      </c>
      <c r="J7646" t="s">
        <v>1829</v>
      </c>
      <c r="K7646" t="s">
        <v>228</v>
      </c>
      <c r="N7646" t="s">
        <v>242</v>
      </c>
      <c r="O7646">
        <v>0.55000000000000004</v>
      </c>
      <c r="P7646" t="s">
        <v>1827</v>
      </c>
      <c r="Q7646"/>
      <c r="R7646">
        <v>0.3</v>
      </c>
      <c r="S7646">
        <v>1.1000000000000001</v>
      </c>
      <c r="T7646" t="s">
        <v>1828</v>
      </c>
    </row>
    <row r="7647" spans="2:20" hidden="1" x14ac:dyDescent="0.45">
      <c r="C7647" s="29" t="s">
        <v>3080</v>
      </c>
      <c r="F7647" t="s">
        <v>1821</v>
      </c>
      <c r="G7647" t="s">
        <v>1822</v>
      </c>
      <c r="H7647" t="s">
        <v>289</v>
      </c>
      <c r="I7647" t="s">
        <v>225</v>
      </c>
      <c r="J7647" t="s">
        <v>1826</v>
      </c>
      <c r="K7647" t="s">
        <v>228</v>
      </c>
      <c r="N7647" t="s">
        <v>236</v>
      </c>
      <c r="O7647">
        <v>143.82</v>
      </c>
      <c r="P7647" t="s">
        <v>1824</v>
      </c>
      <c r="Q7647"/>
      <c r="R7647">
        <v>71.900000000000006</v>
      </c>
      <c r="S7647">
        <v>287.60000000000002</v>
      </c>
      <c r="T7647" t="s">
        <v>1828</v>
      </c>
    </row>
    <row r="7648" spans="2:20" hidden="1" x14ac:dyDescent="0.45">
      <c r="C7648" s="29" t="s">
        <v>3081</v>
      </c>
      <c r="F7648" t="s">
        <v>1839</v>
      </c>
      <c r="G7648" t="s">
        <v>1840</v>
      </c>
      <c r="H7648" t="s">
        <v>286</v>
      </c>
      <c r="I7648" t="s">
        <v>1833</v>
      </c>
      <c r="J7648" t="s">
        <v>1834</v>
      </c>
      <c r="K7648" t="s">
        <v>1846</v>
      </c>
      <c r="L7648" t="s">
        <v>1842</v>
      </c>
      <c r="N7648" t="s">
        <v>400</v>
      </c>
      <c r="O7648">
        <v>4.4000000000000004</v>
      </c>
      <c r="P7648" t="s">
        <v>1837</v>
      </c>
      <c r="Q7648"/>
      <c r="T7648" t="s">
        <v>1838</v>
      </c>
    </row>
    <row r="7649" spans="3:20" hidden="1" x14ac:dyDescent="0.45">
      <c r="C7649" s="29" t="s">
        <v>3081</v>
      </c>
      <c r="F7649" t="s">
        <v>1843</v>
      </c>
      <c r="G7649" t="s">
        <v>1844</v>
      </c>
      <c r="H7649" t="s">
        <v>286</v>
      </c>
      <c r="I7649" t="s">
        <v>1833</v>
      </c>
      <c r="J7649" t="s">
        <v>1841</v>
      </c>
      <c r="K7649" t="s">
        <v>1835</v>
      </c>
      <c r="L7649" t="s">
        <v>1836</v>
      </c>
      <c r="N7649" t="s">
        <v>400</v>
      </c>
      <c r="O7649">
        <v>7.9</v>
      </c>
      <c r="P7649" t="s">
        <v>1837</v>
      </c>
      <c r="Q7649"/>
      <c r="T7649" t="s">
        <v>1838</v>
      </c>
    </row>
    <row r="7650" spans="3:20" hidden="1" x14ac:dyDescent="0.45">
      <c r="C7650" s="29" t="s">
        <v>3081</v>
      </c>
      <c r="F7650" t="s">
        <v>1859</v>
      </c>
      <c r="G7650" t="s">
        <v>1860</v>
      </c>
      <c r="H7650" t="s">
        <v>286</v>
      </c>
      <c r="I7650" t="s">
        <v>1833</v>
      </c>
      <c r="J7650" t="s">
        <v>1841</v>
      </c>
      <c r="K7650" t="s">
        <v>1835</v>
      </c>
      <c r="L7650" t="s">
        <v>1862</v>
      </c>
      <c r="N7650" t="s">
        <v>400</v>
      </c>
      <c r="O7650">
        <v>5.0999999999999996</v>
      </c>
      <c r="P7650" t="s">
        <v>1837</v>
      </c>
      <c r="Q7650"/>
      <c r="T7650" t="s">
        <v>1838</v>
      </c>
    </row>
    <row r="7651" spans="3:20" hidden="1" x14ac:dyDescent="0.45">
      <c r="C7651" s="29" t="s">
        <v>3081</v>
      </c>
      <c r="F7651" t="s">
        <v>1859</v>
      </c>
      <c r="G7651" t="s">
        <v>1860</v>
      </c>
      <c r="H7651" t="s">
        <v>286</v>
      </c>
      <c r="I7651" t="s">
        <v>1833</v>
      </c>
      <c r="J7651" t="s">
        <v>1845</v>
      </c>
      <c r="K7651" t="s">
        <v>1846</v>
      </c>
      <c r="L7651" t="s">
        <v>1862</v>
      </c>
      <c r="N7651" t="s">
        <v>400</v>
      </c>
      <c r="O7651">
        <v>2.2000000000000002</v>
      </c>
      <c r="P7651" t="s">
        <v>1837</v>
      </c>
      <c r="Q7651"/>
      <c r="T7651" t="s">
        <v>1838</v>
      </c>
    </row>
    <row r="7652" spans="3:20" hidden="1" x14ac:dyDescent="0.45">
      <c r="C7652" s="29" t="s">
        <v>3081</v>
      </c>
      <c r="F7652" t="s">
        <v>1874</v>
      </c>
      <c r="G7652" t="s">
        <v>1875</v>
      </c>
      <c r="H7652" t="s">
        <v>286</v>
      </c>
      <c r="I7652" t="s">
        <v>1833</v>
      </c>
      <c r="J7652" t="s">
        <v>1875</v>
      </c>
      <c r="K7652" t="s">
        <v>1846</v>
      </c>
      <c r="L7652" t="s">
        <v>41</v>
      </c>
      <c r="N7652" t="s">
        <v>400</v>
      </c>
      <c r="O7652">
        <v>1.4</v>
      </c>
      <c r="P7652" t="s">
        <v>1837</v>
      </c>
      <c r="Q7652"/>
      <c r="T7652" t="s">
        <v>1838</v>
      </c>
    </row>
    <row r="7653" spans="3:20" hidden="1" x14ac:dyDescent="0.45">
      <c r="C7653" s="29" t="s">
        <v>3081</v>
      </c>
      <c r="F7653" t="s">
        <v>1874</v>
      </c>
      <c r="G7653" t="s">
        <v>1875</v>
      </c>
      <c r="H7653" t="s">
        <v>286</v>
      </c>
      <c r="I7653" t="s">
        <v>1833</v>
      </c>
      <c r="J7653" t="s">
        <v>1875</v>
      </c>
      <c r="K7653" t="s">
        <v>1846</v>
      </c>
      <c r="L7653" t="s">
        <v>1836</v>
      </c>
      <c r="N7653" t="s">
        <v>400</v>
      </c>
      <c r="O7653">
        <v>0.4</v>
      </c>
      <c r="P7653" t="s">
        <v>1837</v>
      </c>
      <c r="Q7653"/>
      <c r="T7653" t="s">
        <v>1838</v>
      </c>
    </row>
    <row r="7654" spans="3:20" hidden="1" x14ac:dyDescent="0.45">
      <c r="C7654" s="29" t="s">
        <v>3081</v>
      </c>
      <c r="F7654" t="s">
        <v>1847</v>
      </c>
      <c r="G7654" t="s">
        <v>1848</v>
      </c>
      <c r="H7654" t="s">
        <v>286</v>
      </c>
      <c r="I7654" t="s">
        <v>1833</v>
      </c>
      <c r="J7654" t="s">
        <v>2356</v>
      </c>
      <c r="K7654" t="s">
        <v>1835</v>
      </c>
      <c r="L7654" t="s">
        <v>1836</v>
      </c>
      <c r="N7654" t="s">
        <v>400</v>
      </c>
      <c r="O7654">
        <v>3.7</v>
      </c>
      <c r="P7654" t="s">
        <v>1837</v>
      </c>
      <c r="Q7654"/>
      <c r="T7654" t="s">
        <v>1838</v>
      </c>
    </row>
    <row r="7655" spans="3:20" hidden="1" x14ac:dyDescent="0.45">
      <c r="C7655" s="29" t="s">
        <v>3081</v>
      </c>
      <c r="F7655" t="s">
        <v>1859</v>
      </c>
      <c r="G7655" t="s">
        <v>1860</v>
      </c>
      <c r="H7655" t="s">
        <v>286</v>
      </c>
      <c r="I7655" t="s">
        <v>1833</v>
      </c>
      <c r="J7655" t="s">
        <v>2356</v>
      </c>
      <c r="K7655" t="s">
        <v>1846</v>
      </c>
      <c r="L7655" t="s">
        <v>1862</v>
      </c>
      <c r="N7655" t="s">
        <v>400</v>
      </c>
      <c r="O7655">
        <v>1.4</v>
      </c>
      <c r="P7655" t="s">
        <v>1837</v>
      </c>
      <c r="Q7655"/>
      <c r="T7655" t="s">
        <v>1838</v>
      </c>
    </row>
    <row r="7656" spans="3:20" hidden="1" x14ac:dyDescent="0.45">
      <c r="C7656" s="29" t="s">
        <v>3081</v>
      </c>
      <c r="F7656" t="s">
        <v>1839</v>
      </c>
      <c r="G7656" t="s">
        <v>1840</v>
      </c>
      <c r="H7656" t="s">
        <v>286</v>
      </c>
      <c r="I7656" t="s">
        <v>1833</v>
      </c>
      <c r="J7656" t="s">
        <v>1849</v>
      </c>
      <c r="K7656" t="s">
        <v>1835</v>
      </c>
      <c r="L7656" t="s">
        <v>1842</v>
      </c>
      <c r="N7656" t="s">
        <v>400</v>
      </c>
      <c r="O7656">
        <v>0</v>
      </c>
      <c r="P7656" t="s">
        <v>1837</v>
      </c>
      <c r="Q7656"/>
      <c r="T7656" t="s">
        <v>1838</v>
      </c>
    </row>
    <row r="7657" spans="3:20" hidden="1" x14ac:dyDescent="0.45">
      <c r="C7657" s="29" t="s">
        <v>3081</v>
      </c>
      <c r="F7657" t="s">
        <v>2664</v>
      </c>
      <c r="G7657" t="s">
        <v>1860</v>
      </c>
      <c r="H7657" t="s">
        <v>286</v>
      </c>
      <c r="I7657" t="s">
        <v>1833</v>
      </c>
      <c r="J7657" t="s">
        <v>1849</v>
      </c>
      <c r="K7657" t="s">
        <v>1846</v>
      </c>
      <c r="L7657" t="s">
        <v>1862</v>
      </c>
      <c r="N7657" t="s">
        <v>400</v>
      </c>
      <c r="O7657">
        <v>3.1</v>
      </c>
      <c r="P7657" t="s">
        <v>1837</v>
      </c>
      <c r="Q7657"/>
      <c r="T7657" t="s">
        <v>1838</v>
      </c>
    </row>
    <row r="7658" spans="3:20" hidden="1" x14ac:dyDescent="0.45">
      <c r="C7658" s="29" t="s">
        <v>3081</v>
      </c>
      <c r="F7658" t="s">
        <v>1839</v>
      </c>
      <c r="G7658" t="s">
        <v>1840</v>
      </c>
      <c r="H7658" t="s">
        <v>286</v>
      </c>
      <c r="I7658" t="s">
        <v>1833</v>
      </c>
      <c r="J7658" t="s">
        <v>1849</v>
      </c>
      <c r="K7658" t="s">
        <v>1846</v>
      </c>
      <c r="L7658" t="s">
        <v>1842</v>
      </c>
      <c r="N7658" t="s">
        <v>400</v>
      </c>
      <c r="O7658">
        <v>0</v>
      </c>
      <c r="P7658" t="s">
        <v>1837</v>
      </c>
      <c r="Q7658"/>
      <c r="T7658" t="s">
        <v>1838</v>
      </c>
    </row>
    <row r="7659" spans="3:20" hidden="1" x14ac:dyDescent="0.45">
      <c r="C7659" s="29" t="s">
        <v>3081</v>
      </c>
      <c r="F7659" t="s">
        <v>1907</v>
      </c>
      <c r="G7659" t="s">
        <v>1908</v>
      </c>
      <c r="H7659" t="s">
        <v>286</v>
      </c>
      <c r="I7659" t="s">
        <v>1833</v>
      </c>
      <c r="J7659" t="s">
        <v>1908</v>
      </c>
      <c r="K7659" t="s">
        <v>1846</v>
      </c>
      <c r="L7659" t="s">
        <v>1836</v>
      </c>
      <c r="N7659" t="s">
        <v>400</v>
      </c>
      <c r="O7659">
        <v>4.3</v>
      </c>
      <c r="P7659" t="s">
        <v>1837</v>
      </c>
      <c r="Q7659"/>
      <c r="T7659" t="s">
        <v>1838</v>
      </c>
    </row>
    <row r="7660" spans="3:20" hidden="1" x14ac:dyDescent="0.45">
      <c r="C7660" s="29" t="s">
        <v>3081</v>
      </c>
      <c r="F7660" t="s">
        <v>1839</v>
      </c>
      <c r="G7660" t="s">
        <v>1840</v>
      </c>
      <c r="H7660" t="s">
        <v>286</v>
      </c>
      <c r="I7660" t="s">
        <v>1833</v>
      </c>
      <c r="J7660" t="s">
        <v>1908</v>
      </c>
      <c r="K7660" t="s">
        <v>1846</v>
      </c>
      <c r="L7660" t="s">
        <v>1842</v>
      </c>
      <c r="N7660" t="s">
        <v>400</v>
      </c>
      <c r="O7660">
        <v>4</v>
      </c>
      <c r="P7660" t="s">
        <v>1837</v>
      </c>
      <c r="Q7660"/>
      <c r="T7660" t="s">
        <v>1838</v>
      </c>
    </row>
    <row r="7661" spans="3:20" hidden="1" x14ac:dyDescent="0.45">
      <c r="C7661" s="29" t="s">
        <v>3081</v>
      </c>
      <c r="F7661" t="s">
        <v>1888</v>
      </c>
      <c r="G7661" t="s">
        <v>1851</v>
      </c>
      <c r="H7661" t="s">
        <v>286</v>
      </c>
      <c r="I7661" t="s">
        <v>1833</v>
      </c>
      <c r="J7661" t="s">
        <v>1851</v>
      </c>
      <c r="K7661" t="s">
        <v>1846</v>
      </c>
      <c r="L7661" t="s">
        <v>41</v>
      </c>
      <c r="N7661" t="s">
        <v>400</v>
      </c>
      <c r="O7661">
        <v>1.4</v>
      </c>
      <c r="P7661" t="s">
        <v>1837</v>
      </c>
      <c r="Q7661"/>
      <c r="T7661" t="s">
        <v>1838</v>
      </c>
    </row>
    <row r="7662" spans="3:20" hidden="1" x14ac:dyDescent="0.45">
      <c r="C7662" s="29" t="s">
        <v>3081</v>
      </c>
      <c r="F7662" t="s">
        <v>1859</v>
      </c>
      <c r="G7662" t="s">
        <v>1860</v>
      </c>
      <c r="H7662" t="s">
        <v>286</v>
      </c>
      <c r="I7662" t="s">
        <v>1833</v>
      </c>
      <c r="J7662" t="s">
        <v>1877</v>
      </c>
      <c r="K7662" t="s">
        <v>1846</v>
      </c>
      <c r="L7662" t="s">
        <v>1862</v>
      </c>
      <c r="N7662" t="s">
        <v>400</v>
      </c>
      <c r="O7662">
        <v>1.7</v>
      </c>
      <c r="P7662" t="s">
        <v>1837</v>
      </c>
      <c r="Q7662"/>
      <c r="T7662" t="s">
        <v>1838</v>
      </c>
    </row>
    <row r="7663" spans="3:20" hidden="1" x14ac:dyDescent="0.45">
      <c r="C7663" s="29" t="s">
        <v>3081</v>
      </c>
      <c r="F7663" t="s">
        <v>1839</v>
      </c>
      <c r="G7663" t="s">
        <v>1840</v>
      </c>
      <c r="H7663" t="s">
        <v>286</v>
      </c>
      <c r="I7663" t="s">
        <v>1833</v>
      </c>
      <c r="J7663" t="s">
        <v>1856</v>
      </c>
      <c r="K7663" t="s">
        <v>1846</v>
      </c>
      <c r="L7663" t="s">
        <v>1842</v>
      </c>
      <c r="N7663" t="s">
        <v>400</v>
      </c>
      <c r="O7663">
        <v>0</v>
      </c>
      <c r="P7663" t="s">
        <v>1837</v>
      </c>
      <c r="Q7663"/>
      <c r="T7663" t="s">
        <v>1838</v>
      </c>
    </row>
    <row r="7664" spans="3:20" hidden="1" x14ac:dyDescent="0.45">
      <c r="C7664" s="29" t="s">
        <v>3081</v>
      </c>
      <c r="F7664" t="s">
        <v>1854</v>
      </c>
      <c r="G7664" t="s">
        <v>1855</v>
      </c>
      <c r="H7664" t="s">
        <v>286</v>
      </c>
      <c r="I7664" t="s">
        <v>1833</v>
      </c>
      <c r="J7664" t="s">
        <v>1856</v>
      </c>
      <c r="K7664" t="s">
        <v>1835</v>
      </c>
      <c r="L7664" t="s">
        <v>41</v>
      </c>
      <c r="N7664" t="s">
        <v>400</v>
      </c>
      <c r="O7664">
        <v>0.48</v>
      </c>
      <c r="P7664" t="s">
        <v>1837</v>
      </c>
      <c r="Q7664"/>
      <c r="T7664" t="s">
        <v>1838</v>
      </c>
    </row>
    <row r="7665" spans="2:20" hidden="1" x14ac:dyDescent="0.45">
      <c r="C7665" s="29" t="s">
        <v>3081</v>
      </c>
      <c r="F7665" t="s">
        <v>1859</v>
      </c>
      <c r="G7665" t="s">
        <v>1860</v>
      </c>
      <c r="H7665" t="s">
        <v>286</v>
      </c>
      <c r="I7665" t="s">
        <v>1833</v>
      </c>
      <c r="J7665" t="s">
        <v>1857</v>
      </c>
      <c r="K7665" t="s">
        <v>1858</v>
      </c>
      <c r="L7665" t="s">
        <v>1862</v>
      </c>
      <c r="N7665" t="s">
        <v>400</v>
      </c>
      <c r="O7665">
        <v>7.0000000000000007E-2</v>
      </c>
      <c r="P7665" t="s">
        <v>1837</v>
      </c>
      <c r="Q7665"/>
      <c r="T7665" t="s">
        <v>1838</v>
      </c>
    </row>
    <row r="7666" spans="2:20" hidden="1" x14ac:dyDescent="0.45">
      <c r="C7666" s="29" t="s">
        <v>3081</v>
      </c>
      <c r="F7666" t="s">
        <v>1878</v>
      </c>
      <c r="G7666" t="s">
        <v>1861</v>
      </c>
      <c r="H7666" t="s">
        <v>286</v>
      </c>
      <c r="I7666" t="s">
        <v>1833</v>
      </c>
      <c r="J7666" t="s">
        <v>1861</v>
      </c>
      <c r="K7666" t="s">
        <v>1858</v>
      </c>
      <c r="L7666" t="s">
        <v>41</v>
      </c>
      <c r="N7666" t="s">
        <v>400</v>
      </c>
      <c r="O7666">
        <v>0.95</v>
      </c>
      <c r="P7666" t="s">
        <v>1837</v>
      </c>
      <c r="Q7666"/>
      <c r="T7666" t="s">
        <v>1838</v>
      </c>
    </row>
    <row r="7667" spans="2:20" hidden="1" x14ac:dyDescent="0.45">
      <c r="C7667" s="29" t="s">
        <v>3081</v>
      </c>
      <c r="F7667" t="s">
        <v>1863</v>
      </c>
      <c r="G7667" t="s">
        <v>1864</v>
      </c>
      <c r="H7667" t="s">
        <v>286</v>
      </c>
      <c r="I7667" t="s">
        <v>1833</v>
      </c>
      <c r="J7667" t="s">
        <v>1865</v>
      </c>
      <c r="K7667" t="s">
        <v>1858</v>
      </c>
      <c r="L7667" t="s">
        <v>1836</v>
      </c>
      <c r="N7667" t="s">
        <v>400</v>
      </c>
      <c r="O7667">
        <v>0.45</v>
      </c>
      <c r="P7667" t="s">
        <v>1837</v>
      </c>
      <c r="Q7667"/>
      <c r="T7667" t="s">
        <v>1838</v>
      </c>
    </row>
    <row r="7668" spans="2:20" hidden="1" x14ac:dyDescent="0.45">
      <c r="C7668" s="29" t="s">
        <v>3081</v>
      </c>
      <c r="F7668" t="s">
        <v>1867</v>
      </c>
      <c r="G7668" t="s">
        <v>1868</v>
      </c>
      <c r="H7668" t="s">
        <v>286</v>
      </c>
      <c r="I7668" t="s">
        <v>1833</v>
      </c>
      <c r="J7668" t="s">
        <v>2665</v>
      </c>
      <c r="K7668" t="s">
        <v>1846</v>
      </c>
      <c r="L7668" t="s">
        <v>41</v>
      </c>
      <c r="N7668" t="s">
        <v>400</v>
      </c>
      <c r="O7668">
        <v>10.5</v>
      </c>
      <c r="P7668" t="s">
        <v>1837</v>
      </c>
      <c r="Q7668"/>
      <c r="T7668" t="s">
        <v>1838</v>
      </c>
    </row>
    <row r="7669" spans="2:20" hidden="1" x14ac:dyDescent="0.45">
      <c r="C7669" s="29" t="s">
        <v>3081</v>
      </c>
      <c r="F7669" t="s">
        <v>1847</v>
      </c>
      <c r="G7669" t="s">
        <v>1848</v>
      </c>
      <c r="H7669" t="s">
        <v>289</v>
      </c>
      <c r="I7669" t="s">
        <v>1833</v>
      </c>
      <c r="J7669" t="s">
        <v>1849</v>
      </c>
      <c r="K7669" t="s">
        <v>1846</v>
      </c>
      <c r="N7669" t="s">
        <v>1871</v>
      </c>
      <c r="O7669">
        <v>0.20399999999999999</v>
      </c>
      <c r="P7669" t="s">
        <v>1872</v>
      </c>
      <c r="Q7669"/>
      <c r="T7669" t="s">
        <v>1838</v>
      </c>
    </row>
    <row r="7670" spans="2:20" hidden="1" x14ac:dyDescent="0.45">
      <c r="C7670" s="29" t="s">
        <v>3081</v>
      </c>
      <c r="F7670" t="s">
        <v>1847</v>
      </c>
      <c r="G7670" t="s">
        <v>1848</v>
      </c>
      <c r="H7670" t="s">
        <v>289</v>
      </c>
      <c r="I7670" t="s">
        <v>1833</v>
      </c>
      <c r="J7670" t="s">
        <v>1849</v>
      </c>
      <c r="K7670" t="s">
        <v>1850</v>
      </c>
      <c r="N7670" t="s">
        <v>1871</v>
      </c>
      <c r="O7670">
        <v>0</v>
      </c>
      <c r="P7670" t="s">
        <v>1872</v>
      </c>
      <c r="Q7670"/>
      <c r="T7670" t="s">
        <v>1838</v>
      </c>
    </row>
    <row r="7671" spans="2:20" hidden="1" x14ac:dyDescent="0.45">
      <c r="C7671" s="29" t="s">
        <v>3081</v>
      </c>
      <c r="F7671" t="s">
        <v>1852</v>
      </c>
      <c r="G7671" t="s">
        <v>1853</v>
      </c>
      <c r="H7671" t="s">
        <v>289</v>
      </c>
      <c r="I7671" t="s">
        <v>1833</v>
      </c>
      <c r="J7671" t="s">
        <v>1853</v>
      </c>
      <c r="K7671" t="s">
        <v>1846</v>
      </c>
      <c r="N7671" t="s">
        <v>1871</v>
      </c>
      <c r="O7671">
        <v>0.20100000000000001</v>
      </c>
      <c r="P7671" t="s">
        <v>1872</v>
      </c>
      <c r="Q7671"/>
      <c r="T7671" t="s">
        <v>1838</v>
      </c>
    </row>
    <row r="7672" spans="2:20" hidden="1" x14ac:dyDescent="0.45">
      <c r="C7672" s="29" t="s">
        <v>3081</v>
      </c>
      <c r="F7672" t="s">
        <v>1854</v>
      </c>
      <c r="G7672" t="s">
        <v>1855</v>
      </c>
      <c r="H7672" t="s">
        <v>289</v>
      </c>
      <c r="I7672" t="s">
        <v>1833</v>
      </c>
      <c r="J7672" t="s">
        <v>1856</v>
      </c>
      <c r="K7672" t="s">
        <v>1835</v>
      </c>
      <c r="N7672" t="s">
        <v>1871</v>
      </c>
      <c r="O7672">
        <v>2.0000000000000001E-4</v>
      </c>
      <c r="P7672" t="s">
        <v>1872</v>
      </c>
      <c r="Q7672"/>
      <c r="T7672" t="s">
        <v>1838</v>
      </c>
    </row>
    <row r="7673" spans="2:20" hidden="1" x14ac:dyDescent="0.45">
      <c r="B7673" s="29" t="s">
        <v>24</v>
      </c>
      <c r="C7673" s="29" t="s">
        <v>3081</v>
      </c>
      <c r="F7673" t="s">
        <v>1843</v>
      </c>
      <c r="G7673" t="s">
        <v>1844</v>
      </c>
      <c r="H7673" t="s">
        <v>281</v>
      </c>
      <c r="I7673" t="s">
        <v>1833</v>
      </c>
      <c r="J7673" t="s">
        <v>1844</v>
      </c>
      <c r="L7673" t="s">
        <v>1881</v>
      </c>
      <c r="N7673" t="s">
        <v>261</v>
      </c>
      <c r="O7673">
        <v>3.6019999999999999</v>
      </c>
      <c r="P7673" t="s">
        <v>1880</v>
      </c>
      <c r="Q7673"/>
      <c r="T7673" t="s">
        <v>1838</v>
      </c>
    </row>
    <row r="7674" spans="2:20" hidden="1" x14ac:dyDescent="0.45">
      <c r="B7674" s="29" t="s">
        <v>24</v>
      </c>
      <c r="C7674" s="29" t="s">
        <v>3081</v>
      </c>
      <c r="F7674" t="s">
        <v>1847</v>
      </c>
      <c r="G7674" t="s">
        <v>1848</v>
      </c>
      <c r="H7674" t="s">
        <v>281</v>
      </c>
      <c r="I7674" t="s">
        <v>1833</v>
      </c>
      <c r="J7674" t="s">
        <v>2666</v>
      </c>
      <c r="L7674" t="s">
        <v>1879</v>
      </c>
      <c r="N7674" t="s">
        <v>261</v>
      </c>
      <c r="O7674" t="s">
        <v>1882</v>
      </c>
      <c r="P7674" t="s">
        <v>1880</v>
      </c>
      <c r="Q7674"/>
      <c r="T7674" t="s">
        <v>1838</v>
      </c>
    </row>
    <row r="7675" spans="2:20" hidden="1" x14ac:dyDescent="0.45">
      <c r="B7675" s="29" t="s">
        <v>24</v>
      </c>
      <c r="C7675" s="29" t="s">
        <v>3081</v>
      </c>
      <c r="F7675" t="s">
        <v>1847</v>
      </c>
      <c r="G7675" t="s">
        <v>1848</v>
      </c>
      <c r="H7675" t="s">
        <v>281</v>
      </c>
      <c r="I7675" t="s">
        <v>1833</v>
      </c>
      <c r="J7675" t="s">
        <v>2666</v>
      </c>
      <c r="L7675" t="s">
        <v>1881</v>
      </c>
      <c r="N7675" t="s">
        <v>261</v>
      </c>
      <c r="O7675">
        <v>1.704</v>
      </c>
      <c r="P7675" t="s">
        <v>1880</v>
      </c>
      <c r="Q7675"/>
      <c r="T7675" t="s">
        <v>1838</v>
      </c>
    </row>
    <row r="7676" spans="2:20" hidden="1" x14ac:dyDescent="0.45">
      <c r="B7676" s="29" t="s">
        <v>24</v>
      </c>
      <c r="C7676" s="29" t="s">
        <v>3081</v>
      </c>
      <c r="F7676" t="s">
        <v>1888</v>
      </c>
      <c r="G7676" t="s">
        <v>1851</v>
      </c>
      <c r="H7676" t="s">
        <v>281</v>
      </c>
      <c r="I7676" t="s">
        <v>1833</v>
      </c>
      <c r="J7676" t="s">
        <v>1851</v>
      </c>
      <c r="L7676" t="s">
        <v>1879</v>
      </c>
      <c r="N7676" t="s">
        <v>261</v>
      </c>
      <c r="O7676">
        <v>0.624</v>
      </c>
      <c r="P7676" t="s">
        <v>1880</v>
      </c>
      <c r="Q7676"/>
      <c r="T7676" t="s">
        <v>1838</v>
      </c>
    </row>
    <row r="7677" spans="2:20" hidden="1" x14ac:dyDescent="0.45">
      <c r="B7677" s="29" t="s">
        <v>24</v>
      </c>
      <c r="C7677" s="29" t="s">
        <v>3081</v>
      </c>
      <c r="F7677" t="s">
        <v>1888</v>
      </c>
      <c r="G7677" t="s">
        <v>1851</v>
      </c>
      <c r="H7677" t="s">
        <v>281</v>
      </c>
      <c r="I7677" t="s">
        <v>1833</v>
      </c>
      <c r="J7677" t="s">
        <v>1851</v>
      </c>
      <c r="L7677" t="s">
        <v>1881</v>
      </c>
      <c r="N7677" t="s">
        <v>261</v>
      </c>
      <c r="O7677">
        <v>0.54200000000000004</v>
      </c>
      <c r="P7677" t="s">
        <v>1880</v>
      </c>
      <c r="Q7677"/>
      <c r="T7677" t="s">
        <v>1838</v>
      </c>
    </row>
    <row r="7678" spans="2:20" hidden="1" x14ac:dyDescent="0.45">
      <c r="B7678" s="29" t="s">
        <v>24</v>
      </c>
      <c r="C7678" s="29" t="s">
        <v>3081</v>
      </c>
      <c r="F7678" t="s">
        <v>1852</v>
      </c>
      <c r="G7678" t="s">
        <v>1853</v>
      </c>
      <c r="H7678" t="s">
        <v>281</v>
      </c>
      <c r="I7678" t="s">
        <v>1833</v>
      </c>
      <c r="J7678" t="s">
        <v>1853</v>
      </c>
      <c r="L7678" t="s">
        <v>1881</v>
      </c>
      <c r="N7678" t="s">
        <v>261</v>
      </c>
      <c r="O7678">
        <v>4.2750000000000004</v>
      </c>
      <c r="P7678" t="s">
        <v>1880</v>
      </c>
      <c r="Q7678"/>
      <c r="T7678" t="s">
        <v>1838</v>
      </c>
    </row>
    <row r="7679" spans="2:20" hidden="1" x14ac:dyDescent="0.45">
      <c r="B7679" s="29" t="s">
        <v>24</v>
      </c>
      <c r="C7679" s="29" t="s">
        <v>3081</v>
      </c>
      <c r="F7679" t="s">
        <v>1867</v>
      </c>
      <c r="G7679" t="s">
        <v>1868</v>
      </c>
      <c r="H7679" t="s">
        <v>281</v>
      </c>
      <c r="I7679" t="s">
        <v>1833</v>
      </c>
      <c r="J7679" t="s">
        <v>1869</v>
      </c>
      <c r="L7679" t="s">
        <v>1879</v>
      </c>
      <c r="N7679" t="s">
        <v>261</v>
      </c>
      <c r="O7679" t="s">
        <v>1882</v>
      </c>
      <c r="P7679" t="s">
        <v>1880</v>
      </c>
      <c r="Q7679"/>
      <c r="T7679" t="s">
        <v>1838</v>
      </c>
    </row>
    <row r="7680" spans="2:20" hidden="1" x14ac:dyDescent="0.45">
      <c r="B7680" s="29" t="s">
        <v>24</v>
      </c>
      <c r="C7680" s="29" t="s">
        <v>3081</v>
      </c>
      <c r="F7680" t="s">
        <v>1867</v>
      </c>
      <c r="G7680" t="s">
        <v>1868</v>
      </c>
      <c r="H7680" t="s">
        <v>281</v>
      </c>
      <c r="I7680" t="s">
        <v>1833</v>
      </c>
      <c r="J7680" t="s">
        <v>1869</v>
      </c>
      <c r="L7680" t="s">
        <v>1881</v>
      </c>
      <c r="N7680" t="s">
        <v>261</v>
      </c>
      <c r="O7680">
        <v>1.9410000000000001</v>
      </c>
      <c r="P7680" t="s">
        <v>1880</v>
      </c>
      <c r="Q7680"/>
      <c r="T7680" t="s">
        <v>1838</v>
      </c>
    </row>
    <row r="7681" spans="2:20" hidden="1" x14ac:dyDescent="0.45">
      <c r="B7681" s="29" t="s">
        <v>24</v>
      </c>
      <c r="C7681" s="29" t="s">
        <v>3081</v>
      </c>
      <c r="F7681" t="s">
        <v>1867</v>
      </c>
      <c r="G7681" t="s">
        <v>1868</v>
      </c>
      <c r="H7681" t="s">
        <v>281</v>
      </c>
      <c r="I7681" t="s">
        <v>1833</v>
      </c>
      <c r="J7681" t="s">
        <v>2665</v>
      </c>
      <c r="L7681" t="s">
        <v>1881</v>
      </c>
      <c r="N7681" t="s">
        <v>261</v>
      </c>
      <c r="O7681">
        <v>0.27100000000000002</v>
      </c>
      <c r="P7681" t="s">
        <v>1880</v>
      </c>
      <c r="Q7681"/>
      <c r="T7681" t="s">
        <v>1838</v>
      </c>
    </row>
    <row r="7682" spans="2:20" hidden="1" x14ac:dyDescent="0.45">
      <c r="B7682" s="29" t="s">
        <v>43</v>
      </c>
      <c r="C7682" s="29" t="s">
        <v>3081</v>
      </c>
      <c r="F7682" t="s">
        <v>1831</v>
      </c>
      <c r="G7682" t="s">
        <v>1832</v>
      </c>
      <c r="H7682" t="s">
        <v>277</v>
      </c>
      <c r="I7682" t="s">
        <v>1833</v>
      </c>
      <c r="J7682" t="s">
        <v>1832</v>
      </c>
      <c r="L7682" t="s">
        <v>1883</v>
      </c>
      <c r="N7682" t="s">
        <v>28</v>
      </c>
      <c r="O7682">
        <v>0.41</v>
      </c>
      <c r="P7682" t="s">
        <v>1880</v>
      </c>
      <c r="Q7682"/>
      <c r="T7682" t="s">
        <v>1884</v>
      </c>
    </row>
    <row r="7683" spans="2:20" hidden="1" x14ac:dyDescent="0.45">
      <c r="B7683" s="29" t="s">
        <v>27</v>
      </c>
      <c r="C7683" s="29" t="s">
        <v>3081</v>
      </c>
      <c r="F7683" t="s">
        <v>1847</v>
      </c>
      <c r="G7683" t="s">
        <v>1848</v>
      </c>
      <c r="H7683" t="s">
        <v>277</v>
      </c>
      <c r="I7683" t="s">
        <v>1833</v>
      </c>
      <c r="J7683" t="s">
        <v>1886</v>
      </c>
      <c r="L7683" t="s">
        <v>1883</v>
      </c>
      <c r="N7683" t="s">
        <v>27</v>
      </c>
      <c r="O7683">
        <v>0.14000000000000001</v>
      </c>
      <c r="P7683" t="s">
        <v>1880</v>
      </c>
      <c r="Q7683"/>
      <c r="T7683" t="s">
        <v>2667</v>
      </c>
    </row>
    <row r="7684" spans="2:20" hidden="1" x14ac:dyDescent="0.45">
      <c r="B7684" s="29" t="s">
        <v>43</v>
      </c>
      <c r="C7684" s="29" t="s">
        <v>3081</v>
      </c>
      <c r="F7684" t="s">
        <v>1847</v>
      </c>
      <c r="G7684" t="s">
        <v>1848</v>
      </c>
      <c r="H7684" t="s">
        <v>277</v>
      </c>
      <c r="I7684" t="s">
        <v>1833</v>
      </c>
      <c r="J7684" t="s">
        <v>2360</v>
      </c>
      <c r="L7684" t="s">
        <v>1883</v>
      </c>
      <c r="N7684" t="s">
        <v>28</v>
      </c>
      <c r="O7684">
        <v>2E-3</v>
      </c>
      <c r="P7684" t="s">
        <v>1880</v>
      </c>
      <c r="Q7684"/>
      <c r="T7684" t="s">
        <v>1891</v>
      </c>
    </row>
    <row r="7685" spans="2:20" hidden="1" x14ac:dyDescent="0.45">
      <c r="B7685" s="29" t="s">
        <v>43</v>
      </c>
      <c r="C7685" s="29" t="s">
        <v>3081</v>
      </c>
      <c r="F7685" t="s">
        <v>1847</v>
      </c>
      <c r="G7685" t="s">
        <v>1848</v>
      </c>
      <c r="H7685" t="s">
        <v>277</v>
      </c>
      <c r="I7685" t="s">
        <v>1833</v>
      </c>
      <c r="J7685" t="s">
        <v>2361</v>
      </c>
      <c r="L7685" t="s">
        <v>1883</v>
      </c>
      <c r="N7685" t="s">
        <v>28</v>
      </c>
      <c r="O7685">
        <v>0.01</v>
      </c>
      <c r="P7685" t="s">
        <v>1880</v>
      </c>
      <c r="Q7685"/>
      <c r="T7685" t="s">
        <v>1891</v>
      </c>
    </row>
    <row r="7686" spans="2:20" hidden="1" x14ac:dyDescent="0.45">
      <c r="B7686" s="29" t="s">
        <v>27</v>
      </c>
      <c r="C7686" s="29" t="s">
        <v>3081</v>
      </c>
      <c r="F7686" t="s">
        <v>1907</v>
      </c>
      <c r="G7686" t="s">
        <v>1908</v>
      </c>
      <c r="H7686" t="s">
        <v>277</v>
      </c>
      <c r="I7686" t="s">
        <v>1833</v>
      </c>
      <c r="J7686" t="s">
        <v>1908</v>
      </c>
      <c r="L7686" t="s">
        <v>1883</v>
      </c>
      <c r="N7686" t="s">
        <v>27</v>
      </c>
      <c r="O7686">
        <v>0.67</v>
      </c>
      <c r="P7686" t="s">
        <v>1880</v>
      </c>
      <c r="Q7686"/>
      <c r="T7686" t="s">
        <v>1884</v>
      </c>
    </row>
    <row r="7687" spans="2:20" hidden="1" x14ac:dyDescent="0.45">
      <c r="B7687" s="29" t="s">
        <v>27</v>
      </c>
      <c r="C7687" s="29" t="s">
        <v>3081</v>
      </c>
      <c r="F7687" t="s">
        <v>1852</v>
      </c>
      <c r="G7687" t="s">
        <v>1853</v>
      </c>
      <c r="H7687" t="s">
        <v>277</v>
      </c>
      <c r="I7687" t="s">
        <v>1833</v>
      </c>
      <c r="J7687" t="s">
        <v>1853</v>
      </c>
      <c r="L7687" t="s">
        <v>1883</v>
      </c>
      <c r="N7687" t="s">
        <v>27</v>
      </c>
      <c r="O7687">
        <v>0.22</v>
      </c>
      <c r="P7687" t="s">
        <v>1880</v>
      </c>
      <c r="Q7687"/>
      <c r="T7687" t="s">
        <v>1890</v>
      </c>
    </row>
    <row r="7688" spans="2:20" hidden="1" x14ac:dyDescent="0.45">
      <c r="B7688" s="29" t="s">
        <v>43</v>
      </c>
      <c r="C7688" s="29" t="s">
        <v>3081</v>
      </c>
      <c r="F7688" t="s">
        <v>1854</v>
      </c>
      <c r="G7688" t="s">
        <v>1855</v>
      </c>
      <c r="H7688" t="s">
        <v>277</v>
      </c>
      <c r="I7688" t="s">
        <v>1833</v>
      </c>
      <c r="J7688" t="s">
        <v>1856</v>
      </c>
      <c r="L7688" t="s">
        <v>1883</v>
      </c>
      <c r="N7688" t="s">
        <v>28</v>
      </c>
      <c r="O7688">
        <v>3.0000000000000001E-3</v>
      </c>
      <c r="P7688" t="s">
        <v>1880</v>
      </c>
      <c r="Q7688"/>
      <c r="T7688" t="s">
        <v>2668</v>
      </c>
    </row>
    <row r="7689" spans="2:20" hidden="1" x14ac:dyDescent="0.45">
      <c r="B7689" s="29" t="s">
        <v>27</v>
      </c>
      <c r="C7689" s="29" t="s">
        <v>3081</v>
      </c>
      <c r="F7689" t="s">
        <v>1863</v>
      </c>
      <c r="G7689" t="s">
        <v>1864</v>
      </c>
      <c r="H7689" t="s">
        <v>277</v>
      </c>
      <c r="I7689" t="s">
        <v>1833</v>
      </c>
      <c r="J7689" t="s">
        <v>1865</v>
      </c>
      <c r="L7689" t="s">
        <v>1883</v>
      </c>
      <c r="N7689" t="s">
        <v>27</v>
      </c>
      <c r="O7689">
        <v>0.14000000000000001</v>
      </c>
      <c r="P7689" t="s">
        <v>1880</v>
      </c>
      <c r="Q7689"/>
      <c r="T7689" t="s">
        <v>1884</v>
      </c>
    </row>
    <row r="7690" spans="2:20" hidden="1" x14ac:dyDescent="0.45">
      <c r="C7690" s="29" t="s">
        <v>3081</v>
      </c>
      <c r="F7690" t="s">
        <v>1831</v>
      </c>
      <c r="G7690" t="s">
        <v>1832</v>
      </c>
      <c r="H7690" t="s">
        <v>301</v>
      </c>
      <c r="I7690" t="s">
        <v>456</v>
      </c>
      <c r="J7690" t="s">
        <v>1832</v>
      </c>
      <c r="K7690" t="s">
        <v>1846</v>
      </c>
      <c r="L7690" t="s">
        <v>1904</v>
      </c>
      <c r="N7690" t="s">
        <v>400</v>
      </c>
      <c r="O7690">
        <v>0.3</v>
      </c>
      <c r="P7690" t="s">
        <v>1899</v>
      </c>
      <c r="Q7690"/>
      <c r="T7690" t="s">
        <v>1838</v>
      </c>
    </row>
    <row r="7691" spans="2:20" hidden="1" x14ac:dyDescent="0.45">
      <c r="C7691" s="29" t="s">
        <v>3081</v>
      </c>
      <c r="F7691" t="s">
        <v>1831</v>
      </c>
      <c r="G7691" t="s">
        <v>1832</v>
      </c>
      <c r="H7691" t="s">
        <v>301</v>
      </c>
      <c r="I7691" t="s">
        <v>456</v>
      </c>
      <c r="J7691" t="s">
        <v>2367</v>
      </c>
      <c r="K7691" t="s">
        <v>1835</v>
      </c>
      <c r="L7691" t="s">
        <v>1883</v>
      </c>
      <c r="N7691" t="s">
        <v>400</v>
      </c>
      <c r="O7691">
        <v>0.09</v>
      </c>
      <c r="P7691" t="s">
        <v>1899</v>
      </c>
      <c r="Q7691"/>
      <c r="T7691" t="s">
        <v>1900</v>
      </c>
    </row>
    <row r="7692" spans="2:20" hidden="1" x14ac:dyDescent="0.45">
      <c r="C7692" s="29" t="s">
        <v>3081</v>
      </c>
      <c r="F7692" t="s">
        <v>1831</v>
      </c>
      <c r="G7692" t="s">
        <v>1832</v>
      </c>
      <c r="H7692" t="s">
        <v>301</v>
      </c>
      <c r="I7692" t="s">
        <v>456</v>
      </c>
      <c r="J7692" t="s">
        <v>2367</v>
      </c>
      <c r="K7692" t="s">
        <v>1846</v>
      </c>
      <c r="L7692" t="s">
        <v>1904</v>
      </c>
      <c r="N7692" t="s">
        <v>400</v>
      </c>
      <c r="O7692">
        <v>0.3</v>
      </c>
      <c r="P7692" t="s">
        <v>1899</v>
      </c>
      <c r="Q7692"/>
      <c r="T7692" t="s">
        <v>1838</v>
      </c>
    </row>
    <row r="7693" spans="2:20" hidden="1" x14ac:dyDescent="0.45">
      <c r="C7693" s="29" t="s">
        <v>3081</v>
      </c>
      <c r="F7693" t="s">
        <v>1843</v>
      </c>
      <c r="G7693" t="s">
        <v>1844</v>
      </c>
      <c r="H7693" t="s">
        <v>301</v>
      </c>
      <c r="I7693" t="s">
        <v>456</v>
      </c>
      <c r="J7693" t="s">
        <v>1902</v>
      </c>
      <c r="K7693" t="s">
        <v>1835</v>
      </c>
      <c r="L7693" t="s">
        <v>1904</v>
      </c>
      <c r="N7693" t="s">
        <v>400</v>
      </c>
      <c r="O7693">
        <v>0.53</v>
      </c>
      <c r="P7693" t="s">
        <v>1899</v>
      </c>
      <c r="Q7693"/>
      <c r="T7693" t="s">
        <v>1838</v>
      </c>
    </row>
    <row r="7694" spans="2:20" hidden="1" x14ac:dyDescent="0.45">
      <c r="C7694" s="29" t="s">
        <v>3081</v>
      </c>
      <c r="F7694" t="s">
        <v>1843</v>
      </c>
      <c r="G7694" t="s">
        <v>1844</v>
      </c>
      <c r="H7694" t="s">
        <v>301</v>
      </c>
      <c r="I7694" t="s">
        <v>456</v>
      </c>
      <c r="J7694" t="s">
        <v>1902</v>
      </c>
      <c r="K7694" t="s">
        <v>1835</v>
      </c>
      <c r="L7694" t="s">
        <v>100</v>
      </c>
      <c r="N7694" t="s">
        <v>400</v>
      </c>
      <c r="O7694">
        <v>0.25</v>
      </c>
      <c r="P7694" t="s">
        <v>1899</v>
      </c>
      <c r="Q7694"/>
      <c r="T7694" t="s">
        <v>1900</v>
      </c>
    </row>
    <row r="7695" spans="2:20" hidden="1" x14ac:dyDescent="0.45">
      <c r="C7695" s="29" t="s">
        <v>3081</v>
      </c>
      <c r="F7695" t="s">
        <v>1843</v>
      </c>
      <c r="G7695" t="s">
        <v>1844</v>
      </c>
      <c r="H7695" t="s">
        <v>301</v>
      </c>
      <c r="I7695" t="s">
        <v>456</v>
      </c>
      <c r="J7695" t="s">
        <v>1902</v>
      </c>
      <c r="K7695" t="s">
        <v>1835</v>
      </c>
      <c r="L7695" t="s">
        <v>1905</v>
      </c>
      <c r="N7695" t="s">
        <v>400</v>
      </c>
      <c r="O7695">
        <v>0.14000000000000001</v>
      </c>
      <c r="P7695" t="s">
        <v>1899</v>
      </c>
      <c r="Q7695"/>
      <c r="T7695" t="s">
        <v>1900</v>
      </c>
    </row>
    <row r="7696" spans="2:20" hidden="1" x14ac:dyDescent="0.45">
      <c r="C7696" s="29" t="s">
        <v>3081</v>
      </c>
      <c r="F7696" t="s">
        <v>1843</v>
      </c>
      <c r="G7696" t="s">
        <v>1844</v>
      </c>
      <c r="H7696" t="s">
        <v>301</v>
      </c>
      <c r="I7696" t="s">
        <v>456</v>
      </c>
      <c r="J7696" t="s">
        <v>1902</v>
      </c>
      <c r="K7696" t="s">
        <v>1846</v>
      </c>
      <c r="L7696" t="s">
        <v>100</v>
      </c>
      <c r="N7696" t="s">
        <v>400</v>
      </c>
      <c r="O7696">
        <v>0.32</v>
      </c>
      <c r="P7696" t="s">
        <v>1899</v>
      </c>
      <c r="Q7696"/>
      <c r="T7696" t="s">
        <v>1900</v>
      </c>
    </row>
    <row r="7697" spans="3:20" hidden="1" x14ac:dyDescent="0.45">
      <c r="C7697" s="29" t="s">
        <v>3081</v>
      </c>
      <c r="F7697" t="s">
        <v>1874</v>
      </c>
      <c r="G7697" t="s">
        <v>1875</v>
      </c>
      <c r="H7697" t="s">
        <v>301</v>
      </c>
      <c r="I7697" t="s">
        <v>456</v>
      </c>
      <c r="J7697" t="s">
        <v>1875</v>
      </c>
      <c r="K7697" t="s">
        <v>1846</v>
      </c>
      <c r="L7697" t="s">
        <v>1901</v>
      </c>
      <c r="N7697" t="s">
        <v>400</v>
      </c>
      <c r="O7697">
        <v>0.9</v>
      </c>
      <c r="P7697" t="s">
        <v>1899</v>
      </c>
      <c r="Q7697"/>
      <c r="T7697" t="s">
        <v>1900</v>
      </c>
    </row>
    <row r="7698" spans="3:20" hidden="1" x14ac:dyDescent="0.45">
      <c r="C7698" s="29" t="s">
        <v>3081</v>
      </c>
      <c r="F7698" t="s">
        <v>1847</v>
      </c>
      <c r="G7698" t="s">
        <v>1848</v>
      </c>
      <c r="H7698" t="s">
        <v>301</v>
      </c>
      <c r="I7698" t="s">
        <v>456</v>
      </c>
      <c r="J7698" t="s">
        <v>2368</v>
      </c>
      <c r="K7698" t="s">
        <v>1835</v>
      </c>
      <c r="L7698" t="s">
        <v>1901</v>
      </c>
      <c r="N7698" t="s">
        <v>400</v>
      </c>
      <c r="O7698">
        <v>0.4</v>
      </c>
      <c r="P7698" t="s">
        <v>1899</v>
      </c>
      <c r="Q7698"/>
      <c r="T7698" t="s">
        <v>1900</v>
      </c>
    </row>
    <row r="7699" spans="3:20" hidden="1" x14ac:dyDescent="0.45">
      <c r="C7699" s="29" t="s">
        <v>3081</v>
      </c>
      <c r="F7699" t="s">
        <v>1847</v>
      </c>
      <c r="G7699" t="s">
        <v>1848</v>
      </c>
      <c r="H7699" t="s">
        <v>301</v>
      </c>
      <c r="I7699" t="s">
        <v>456</v>
      </c>
      <c r="J7699" t="s">
        <v>2368</v>
      </c>
      <c r="K7699" t="s">
        <v>1846</v>
      </c>
      <c r="L7699" t="s">
        <v>1901</v>
      </c>
      <c r="N7699" t="s">
        <v>400</v>
      </c>
      <c r="O7699">
        <v>0.45</v>
      </c>
      <c r="P7699" t="s">
        <v>1899</v>
      </c>
      <c r="Q7699"/>
      <c r="T7699" t="s">
        <v>1900</v>
      </c>
    </row>
    <row r="7700" spans="3:20" hidden="1" x14ac:dyDescent="0.45">
      <c r="C7700" s="29" t="s">
        <v>3081</v>
      </c>
      <c r="F7700" t="s">
        <v>1847</v>
      </c>
      <c r="G7700" t="s">
        <v>1848</v>
      </c>
      <c r="H7700" t="s">
        <v>301</v>
      </c>
      <c r="I7700" t="s">
        <v>456</v>
      </c>
      <c r="J7700" t="s">
        <v>1903</v>
      </c>
      <c r="K7700" t="s">
        <v>1846</v>
      </c>
      <c r="L7700" t="s">
        <v>100</v>
      </c>
      <c r="N7700" t="s">
        <v>400</v>
      </c>
      <c r="O7700">
        <v>0.28999999999999998</v>
      </c>
      <c r="P7700" t="s">
        <v>1899</v>
      </c>
      <c r="Q7700"/>
      <c r="T7700" t="s">
        <v>1900</v>
      </c>
    </row>
    <row r="7701" spans="3:20" hidden="1" x14ac:dyDescent="0.45">
      <c r="C7701" s="29" t="s">
        <v>3081</v>
      </c>
      <c r="F7701" t="s">
        <v>1847</v>
      </c>
      <c r="G7701" t="s">
        <v>1848</v>
      </c>
      <c r="H7701" t="s">
        <v>301</v>
      </c>
      <c r="I7701" t="s">
        <v>456</v>
      </c>
      <c r="J7701" t="s">
        <v>1903</v>
      </c>
      <c r="K7701" t="s">
        <v>1846</v>
      </c>
      <c r="L7701" t="s">
        <v>1901</v>
      </c>
      <c r="N7701" t="s">
        <v>400</v>
      </c>
      <c r="O7701">
        <v>0.45</v>
      </c>
      <c r="P7701" t="s">
        <v>1899</v>
      </c>
      <c r="Q7701"/>
      <c r="T7701" t="s">
        <v>1900</v>
      </c>
    </row>
    <row r="7702" spans="3:20" hidden="1" x14ac:dyDescent="0.45">
      <c r="C7702" s="29" t="s">
        <v>3081</v>
      </c>
      <c r="F7702" t="s">
        <v>1847</v>
      </c>
      <c r="G7702" t="s">
        <v>1848</v>
      </c>
      <c r="H7702" t="s">
        <v>301</v>
      </c>
      <c r="I7702" t="s">
        <v>456</v>
      </c>
      <c r="J7702" t="s">
        <v>1903</v>
      </c>
      <c r="K7702" t="s">
        <v>1850</v>
      </c>
      <c r="L7702" t="s">
        <v>1883</v>
      </c>
      <c r="N7702" t="s">
        <v>400</v>
      </c>
      <c r="O7702" t="s">
        <v>228</v>
      </c>
      <c r="P7702" t="s">
        <v>1899</v>
      </c>
      <c r="Q7702"/>
      <c r="T7702" t="s">
        <v>1900</v>
      </c>
    </row>
    <row r="7703" spans="3:20" hidden="1" x14ac:dyDescent="0.45">
      <c r="C7703" s="29" t="s">
        <v>3081</v>
      </c>
      <c r="F7703" t="s">
        <v>1847</v>
      </c>
      <c r="G7703" t="s">
        <v>1848</v>
      </c>
      <c r="H7703" t="s">
        <v>301</v>
      </c>
      <c r="I7703" t="s">
        <v>456</v>
      </c>
      <c r="J7703" t="s">
        <v>1903</v>
      </c>
      <c r="K7703" t="s">
        <v>1850</v>
      </c>
      <c r="L7703" t="s">
        <v>100</v>
      </c>
      <c r="N7703" t="s">
        <v>400</v>
      </c>
      <c r="O7703" t="s">
        <v>228</v>
      </c>
      <c r="P7703" t="s">
        <v>1899</v>
      </c>
      <c r="Q7703"/>
      <c r="T7703" t="s">
        <v>1900</v>
      </c>
    </row>
    <row r="7704" spans="3:20" hidden="1" x14ac:dyDescent="0.45">
      <c r="C7704" s="29" t="s">
        <v>3081</v>
      </c>
      <c r="F7704" t="s">
        <v>1907</v>
      </c>
      <c r="G7704" t="s">
        <v>1908</v>
      </c>
      <c r="H7704" t="s">
        <v>301</v>
      </c>
      <c r="I7704" t="s">
        <v>456</v>
      </c>
      <c r="J7704" t="s">
        <v>1908</v>
      </c>
      <c r="K7704" t="s">
        <v>1846</v>
      </c>
      <c r="L7704" t="s">
        <v>1901</v>
      </c>
      <c r="N7704" t="s">
        <v>400</v>
      </c>
      <c r="O7704">
        <v>0.55000000000000004</v>
      </c>
      <c r="P7704" t="s">
        <v>1899</v>
      </c>
      <c r="Q7704"/>
      <c r="T7704" t="s">
        <v>1900</v>
      </c>
    </row>
    <row r="7705" spans="3:20" hidden="1" x14ac:dyDescent="0.45">
      <c r="C7705" s="29" t="s">
        <v>3081</v>
      </c>
      <c r="F7705" t="s">
        <v>1888</v>
      </c>
      <c r="G7705" t="s">
        <v>1851</v>
      </c>
      <c r="H7705" t="s">
        <v>301</v>
      </c>
      <c r="I7705" t="s">
        <v>456</v>
      </c>
      <c r="J7705" t="s">
        <v>1851</v>
      </c>
      <c r="K7705" t="s">
        <v>1846</v>
      </c>
      <c r="L7705" t="s">
        <v>1883</v>
      </c>
      <c r="N7705" t="s">
        <v>400</v>
      </c>
      <c r="O7705">
        <v>0.22</v>
      </c>
      <c r="P7705" t="s">
        <v>1899</v>
      </c>
      <c r="Q7705"/>
      <c r="T7705" t="s">
        <v>1900</v>
      </c>
    </row>
    <row r="7706" spans="3:20" hidden="1" x14ac:dyDescent="0.45">
      <c r="C7706" s="29" t="s">
        <v>3081</v>
      </c>
      <c r="F7706" t="s">
        <v>1888</v>
      </c>
      <c r="G7706" t="s">
        <v>1851</v>
      </c>
      <c r="H7706" t="s">
        <v>301</v>
      </c>
      <c r="I7706" t="s">
        <v>456</v>
      </c>
      <c r="J7706" t="s">
        <v>1851</v>
      </c>
      <c r="K7706" t="s">
        <v>1846</v>
      </c>
      <c r="L7706" t="s">
        <v>1901</v>
      </c>
      <c r="N7706" t="s">
        <v>400</v>
      </c>
      <c r="O7706">
        <v>0.9</v>
      </c>
      <c r="P7706" t="s">
        <v>1899</v>
      </c>
      <c r="Q7706"/>
      <c r="T7706" t="s">
        <v>1900</v>
      </c>
    </row>
    <row r="7707" spans="3:20" hidden="1" x14ac:dyDescent="0.45">
      <c r="C7707" s="29" t="s">
        <v>3081</v>
      </c>
      <c r="F7707" t="s">
        <v>1852</v>
      </c>
      <c r="G7707" t="s">
        <v>1853</v>
      </c>
      <c r="H7707" t="s">
        <v>301</v>
      </c>
      <c r="I7707" t="s">
        <v>456</v>
      </c>
      <c r="J7707" t="s">
        <v>1853</v>
      </c>
      <c r="K7707" t="s">
        <v>1846</v>
      </c>
      <c r="L7707" t="s">
        <v>1883</v>
      </c>
      <c r="N7707" t="s">
        <v>400</v>
      </c>
      <c r="O7707">
        <v>0.22</v>
      </c>
      <c r="P7707" t="s">
        <v>1899</v>
      </c>
      <c r="Q7707"/>
      <c r="T7707" t="s">
        <v>1900</v>
      </c>
    </row>
    <row r="7708" spans="3:20" hidden="1" x14ac:dyDescent="0.45">
      <c r="C7708" s="29" t="s">
        <v>3081</v>
      </c>
      <c r="F7708" t="s">
        <v>1852</v>
      </c>
      <c r="G7708" t="s">
        <v>1853</v>
      </c>
      <c r="H7708" t="s">
        <v>301</v>
      </c>
      <c r="I7708" t="s">
        <v>456</v>
      </c>
      <c r="J7708" t="s">
        <v>1853</v>
      </c>
      <c r="K7708" t="s">
        <v>1846</v>
      </c>
      <c r="L7708" t="s">
        <v>1904</v>
      </c>
      <c r="N7708" t="s">
        <v>400</v>
      </c>
      <c r="O7708" t="s">
        <v>228</v>
      </c>
      <c r="P7708" t="s">
        <v>1899</v>
      </c>
      <c r="Q7708"/>
      <c r="T7708" t="s">
        <v>1900</v>
      </c>
    </row>
    <row r="7709" spans="3:20" hidden="1" x14ac:dyDescent="0.45">
      <c r="C7709" s="29" t="s">
        <v>3081</v>
      </c>
      <c r="F7709" t="s">
        <v>1876</v>
      </c>
      <c r="G7709" t="s">
        <v>1877</v>
      </c>
      <c r="H7709" t="s">
        <v>301</v>
      </c>
      <c r="I7709" t="s">
        <v>456</v>
      </c>
      <c r="J7709" t="s">
        <v>1877</v>
      </c>
      <c r="K7709" t="s">
        <v>1846</v>
      </c>
      <c r="L7709" t="s">
        <v>100</v>
      </c>
      <c r="N7709" t="s">
        <v>400</v>
      </c>
      <c r="O7709">
        <v>0.35</v>
      </c>
      <c r="P7709" t="s">
        <v>1899</v>
      </c>
      <c r="Q7709"/>
      <c r="T7709" t="s">
        <v>1900</v>
      </c>
    </row>
    <row r="7710" spans="3:20" hidden="1" x14ac:dyDescent="0.45">
      <c r="C7710" s="29" t="s">
        <v>3081</v>
      </c>
      <c r="F7710" t="s">
        <v>1876</v>
      </c>
      <c r="G7710" t="s">
        <v>1877</v>
      </c>
      <c r="H7710" t="s">
        <v>301</v>
      </c>
      <c r="I7710" t="s">
        <v>456</v>
      </c>
      <c r="J7710" t="s">
        <v>1877</v>
      </c>
      <c r="K7710" t="s">
        <v>1846</v>
      </c>
      <c r="L7710" t="s">
        <v>1901</v>
      </c>
      <c r="N7710" t="s">
        <v>400</v>
      </c>
      <c r="O7710">
        <v>0.9</v>
      </c>
      <c r="P7710" t="s">
        <v>1899</v>
      </c>
      <c r="Q7710"/>
      <c r="T7710" t="s">
        <v>2669</v>
      </c>
    </row>
    <row r="7711" spans="3:20" hidden="1" x14ac:dyDescent="0.45">
      <c r="C7711" s="29" t="s">
        <v>3081</v>
      </c>
      <c r="F7711" t="s">
        <v>1854</v>
      </c>
      <c r="G7711" t="s">
        <v>1855</v>
      </c>
      <c r="H7711" t="s">
        <v>301</v>
      </c>
      <c r="I7711" t="s">
        <v>456</v>
      </c>
      <c r="J7711" t="s">
        <v>1856</v>
      </c>
      <c r="K7711" t="s">
        <v>1909</v>
      </c>
      <c r="L7711" t="s">
        <v>100</v>
      </c>
      <c r="N7711" t="s">
        <v>400</v>
      </c>
      <c r="O7711">
        <v>0.08</v>
      </c>
      <c r="P7711" t="s">
        <v>1899</v>
      </c>
      <c r="Q7711"/>
      <c r="T7711" t="s">
        <v>1900</v>
      </c>
    </row>
    <row r="7712" spans="3:20" hidden="1" x14ac:dyDescent="0.45">
      <c r="C7712" s="29" t="s">
        <v>3081</v>
      </c>
      <c r="F7712" t="s">
        <v>1911</v>
      </c>
      <c r="G7712" t="s">
        <v>1912</v>
      </c>
      <c r="H7712" t="s">
        <v>301</v>
      </c>
      <c r="I7712" t="s">
        <v>456</v>
      </c>
      <c r="J7712" t="s">
        <v>1857</v>
      </c>
      <c r="K7712" t="s">
        <v>1846</v>
      </c>
      <c r="L7712" t="s">
        <v>1883</v>
      </c>
      <c r="N7712" t="s">
        <v>400</v>
      </c>
      <c r="O7712">
        <v>0.21</v>
      </c>
      <c r="P7712" t="s">
        <v>1899</v>
      </c>
      <c r="Q7712"/>
      <c r="T7712" t="s">
        <v>1900</v>
      </c>
    </row>
    <row r="7713" spans="2:20" hidden="1" x14ac:dyDescent="0.45">
      <c r="C7713" s="29" t="s">
        <v>3081</v>
      </c>
      <c r="F7713" t="s">
        <v>1878</v>
      </c>
      <c r="G7713" t="s">
        <v>1861</v>
      </c>
      <c r="H7713" t="s">
        <v>301</v>
      </c>
      <c r="I7713" t="s">
        <v>456</v>
      </c>
      <c r="J7713" t="s">
        <v>1861</v>
      </c>
      <c r="K7713" t="s">
        <v>1846</v>
      </c>
      <c r="L7713" t="s">
        <v>1883</v>
      </c>
      <c r="N7713" t="s">
        <v>400</v>
      </c>
      <c r="O7713">
        <v>0.35</v>
      </c>
      <c r="P7713" t="s">
        <v>1899</v>
      </c>
      <c r="Q7713"/>
      <c r="T7713" t="s">
        <v>1900</v>
      </c>
    </row>
    <row r="7714" spans="2:20" hidden="1" x14ac:dyDescent="0.45">
      <c r="C7714" s="29" t="s">
        <v>3081</v>
      </c>
      <c r="F7714" t="s">
        <v>1863</v>
      </c>
      <c r="G7714" t="s">
        <v>1864</v>
      </c>
      <c r="H7714" t="s">
        <v>301</v>
      </c>
      <c r="I7714" t="s">
        <v>456</v>
      </c>
      <c r="J7714" t="s">
        <v>1892</v>
      </c>
      <c r="K7714" t="s">
        <v>1846</v>
      </c>
      <c r="L7714" t="s">
        <v>1904</v>
      </c>
      <c r="N7714" t="s">
        <v>400</v>
      </c>
      <c r="O7714" t="s">
        <v>228</v>
      </c>
      <c r="P7714" t="s">
        <v>1899</v>
      </c>
      <c r="Q7714"/>
      <c r="T7714" t="s">
        <v>1900</v>
      </c>
    </row>
    <row r="7715" spans="2:20" hidden="1" x14ac:dyDescent="0.45">
      <c r="C7715" s="29" t="s">
        <v>3081</v>
      </c>
      <c r="F7715" t="s">
        <v>1867</v>
      </c>
      <c r="G7715" t="s">
        <v>1868</v>
      </c>
      <c r="H7715" t="s">
        <v>301</v>
      </c>
      <c r="I7715" t="s">
        <v>456</v>
      </c>
      <c r="J7715" t="s">
        <v>1869</v>
      </c>
      <c r="K7715" t="s">
        <v>1846</v>
      </c>
      <c r="L7715" t="s">
        <v>1904</v>
      </c>
      <c r="N7715" t="s">
        <v>400</v>
      </c>
      <c r="O7715" t="s">
        <v>228</v>
      </c>
      <c r="P7715" t="s">
        <v>1899</v>
      </c>
      <c r="Q7715"/>
      <c r="T7715" t="s">
        <v>1900</v>
      </c>
    </row>
    <row r="7716" spans="2:20" hidden="1" x14ac:dyDescent="0.45">
      <c r="C7716" s="29" t="s">
        <v>3081</v>
      </c>
      <c r="F7716" t="s">
        <v>1867</v>
      </c>
      <c r="G7716" t="s">
        <v>1868</v>
      </c>
      <c r="H7716" t="s">
        <v>301</v>
      </c>
      <c r="I7716" t="s">
        <v>456</v>
      </c>
      <c r="J7716" t="s">
        <v>1869</v>
      </c>
      <c r="K7716" t="s">
        <v>1846</v>
      </c>
      <c r="L7716" t="s">
        <v>1901</v>
      </c>
      <c r="N7716" t="s">
        <v>400</v>
      </c>
      <c r="O7716" t="s">
        <v>228</v>
      </c>
      <c r="P7716" t="s">
        <v>1899</v>
      </c>
      <c r="Q7716"/>
      <c r="T7716" t="s">
        <v>1900</v>
      </c>
    </row>
    <row r="7717" spans="2:20" hidden="1" x14ac:dyDescent="0.45">
      <c r="B7717" s="29" t="s">
        <v>24</v>
      </c>
      <c r="C7717" s="29" t="s">
        <v>3081</v>
      </c>
      <c r="F7717" t="s">
        <v>1831</v>
      </c>
      <c r="G7717" t="s">
        <v>1832</v>
      </c>
      <c r="H7717" t="s">
        <v>293</v>
      </c>
      <c r="I7717" t="s">
        <v>456</v>
      </c>
      <c r="J7717" t="s">
        <v>1832</v>
      </c>
      <c r="L7717" t="s">
        <v>1917</v>
      </c>
      <c r="N7717" t="s">
        <v>261</v>
      </c>
      <c r="O7717" s="27">
        <v>3.5299999999999997E-5</v>
      </c>
      <c r="P7717" t="s">
        <v>1913</v>
      </c>
      <c r="Q7717"/>
      <c r="T7717" t="s">
        <v>1914</v>
      </c>
    </row>
    <row r="7718" spans="2:20" hidden="1" x14ac:dyDescent="0.45">
      <c r="B7718" s="29" t="s">
        <v>24</v>
      </c>
      <c r="C7718" s="29" t="s">
        <v>3081</v>
      </c>
      <c r="F7718" t="s">
        <v>1843</v>
      </c>
      <c r="G7718" t="s">
        <v>1844</v>
      </c>
      <c r="H7718" t="s">
        <v>293</v>
      </c>
      <c r="I7718" t="s">
        <v>456</v>
      </c>
      <c r="J7718" t="s">
        <v>1844</v>
      </c>
      <c r="L7718" t="s">
        <v>1917</v>
      </c>
      <c r="N7718" t="s">
        <v>261</v>
      </c>
      <c r="O7718" s="27">
        <v>3.5299999999999997E-5</v>
      </c>
      <c r="P7718" t="s">
        <v>1913</v>
      </c>
      <c r="Q7718"/>
      <c r="T7718" t="s">
        <v>1914</v>
      </c>
    </row>
    <row r="7719" spans="2:20" hidden="1" x14ac:dyDescent="0.45">
      <c r="B7719" s="29" t="s">
        <v>24</v>
      </c>
      <c r="C7719" s="29" t="s">
        <v>3081</v>
      </c>
      <c r="F7719" t="s">
        <v>1852</v>
      </c>
      <c r="G7719" t="s">
        <v>1853</v>
      </c>
      <c r="H7719" t="s">
        <v>299</v>
      </c>
      <c r="I7719" t="s">
        <v>456</v>
      </c>
      <c r="J7719" t="s">
        <v>1853</v>
      </c>
      <c r="L7719" t="s">
        <v>1915</v>
      </c>
      <c r="N7719" t="s">
        <v>261</v>
      </c>
      <c r="O7719" s="27">
        <v>2.349E-5</v>
      </c>
      <c r="P7719" t="s">
        <v>1916</v>
      </c>
      <c r="Q7719"/>
      <c r="T7719" t="s">
        <v>1914</v>
      </c>
    </row>
    <row r="7720" spans="2:20" hidden="1" x14ac:dyDescent="0.45">
      <c r="B7720" s="29" t="s">
        <v>24</v>
      </c>
      <c r="C7720" s="29" t="s">
        <v>3081</v>
      </c>
      <c r="F7720" t="s">
        <v>1876</v>
      </c>
      <c r="G7720" t="s">
        <v>2670</v>
      </c>
      <c r="H7720" t="s">
        <v>299</v>
      </c>
      <c r="I7720" t="s">
        <v>456</v>
      </c>
      <c r="J7720" t="s">
        <v>2670</v>
      </c>
      <c r="L7720" t="s">
        <v>1879</v>
      </c>
      <c r="N7720" t="s">
        <v>261</v>
      </c>
      <c r="O7720">
        <v>1.076E-2</v>
      </c>
      <c r="P7720" t="s">
        <v>1916</v>
      </c>
      <c r="Q7720"/>
      <c r="T7720" t="s">
        <v>1914</v>
      </c>
    </row>
    <row r="7721" spans="2:20" hidden="1" x14ac:dyDescent="0.45">
      <c r="B7721" s="29" t="s">
        <v>24</v>
      </c>
      <c r="C7721" s="29" t="s">
        <v>3081</v>
      </c>
      <c r="F7721" t="s">
        <v>1863</v>
      </c>
      <c r="G7721" t="s">
        <v>1864</v>
      </c>
      <c r="H7721" t="s">
        <v>299</v>
      </c>
      <c r="I7721" t="s">
        <v>456</v>
      </c>
      <c r="J7721" t="s">
        <v>2359</v>
      </c>
      <c r="L7721" t="s">
        <v>1917</v>
      </c>
      <c r="N7721" t="s">
        <v>261</v>
      </c>
      <c r="O7721">
        <v>5.6839999999999998E-3</v>
      </c>
      <c r="P7721" t="s">
        <v>1916</v>
      </c>
      <c r="Q7721"/>
      <c r="T7721" t="s">
        <v>1914</v>
      </c>
    </row>
    <row r="7722" spans="2:20" hidden="1" x14ac:dyDescent="0.45">
      <c r="C7722" s="29" t="s">
        <v>36</v>
      </c>
      <c r="D7722" s="29" t="s">
        <v>52</v>
      </c>
      <c r="E7722" s="29" t="s">
        <v>75</v>
      </c>
      <c r="F7722" t="s">
        <v>222</v>
      </c>
      <c r="G7722" t="s">
        <v>223</v>
      </c>
      <c r="H7722" t="s">
        <v>224</v>
      </c>
      <c r="I7722" t="s">
        <v>225</v>
      </c>
      <c r="J7722" t="s">
        <v>226</v>
      </c>
      <c r="K7722" t="s">
        <v>227</v>
      </c>
      <c r="M7722" t="s">
        <v>228</v>
      </c>
      <c r="N7722" t="s">
        <v>240</v>
      </c>
      <c r="O7722">
        <v>6.8999999999999999E-3</v>
      </c>
      <c r="P7722" t="s">
        <v>234</v>
      </c>
      <c r="Q7722"/>
      <c r="R7722" s="27">
        <v>6.9999999999999994E-5</v>
      </c>
      <c r="S7722">
        <v>6.9000000000000006E-2</v>
      </c>
      <c r="T7722" t="s">
        <v>1263</v>
      </c>
    </row>
    <row r="7723" spans="2:20" hidden="1" x14ac:dyDescent="0.45">
      <c r="C7723" s="29" t="s">
        <v>36</v>
      </c>
      <c r="D7723" s="29" t="s">
        <v>52</v>
      </c>
      <c r="E7723" s="29" t="s">
        <v>75</v>
      </c>
      <c r="F7723" t="s">
        <v>222</v>
      </c>
      <c r="G7723" t="s">
        <v>223</v>
      </c>
      <c r="H7723" t="s">
        <v>224</v>
      </c>
      <c r="I7723" t="s">
        <v>225</v>
      </c>
      <c r="J7723" t="s">
        <v>226</v>
      </c>
      <c r="K7723" t="s">
        <v>227</v>
      </c>
      <c r="M7723" t="s">
        <v>228</v>
      </c>
      <c r="N7723" t="s">
        <v>236</v>
      </c>
      <c r="O7723">
        <v>1.95</v>
      </c>
      <c r="P7723" t="s">
        <v>237</v>
      </c>
      <c r="Q7723"/>
      <c r="R7723">
        <v>0.65</v>
      </c>
      <c r="S7723">
        <v>5.85</v>
      </c>
      <c r="T7723" t="s">
        <v>1919</v>
      </c>
    </row>
    <row r="7724" spans="2:20" hidden="1" x14ac:dyDescent="0.45">
      <c r="C7724" s="29" t="s">
        <v>36</v>
      </c>
      <c r="D7724" s="29" t="s">
        <v>52</v>
      </c>
      <c r="E7724" s="29" t="s">
        <v>75</v>
      </c>
      <c r="F7724" t="s">
        <v>222</v>
      </c>
      <c r="G7724" t="s">
        <v>223</v>
      </c>
      <c r="H7724" t="s">
        <v>224</v>
      </c>
      <c r="I7724" t="s">
        <v>225</v>
      </c>
      <c r="J7724" t="s">
        <v>226</v>
      </c>
      <c r="K7724" t="s">
        <v>227</v>
      </c>
      <c r="M7724" t="s">
        <v>228</v>
      </c>
      <c r="N7724" t="s">
        <v>242</v>
      </c>
      <c r="O7724">
        <v>0.28000000000000003</v>
      </c>
      <c r="P7724" t="s">
        <v>234</v>
      </c>
      <c r="Q7724"/>
      <c r="R7724">
        <v>0.23</v>
      </c>
      <c r="S7724">
        <v>0.3</v>
      </c>
      <c r="T7724" t="s">
        <v>1263</v>
      </c>
    </row>
    <row r="7725" spans="2:20" hidden="1" x14ac:dyDescent="0.45">
      <c r="C7725" s="29" t="s">
        <v>36</v>
      </c>
      <c r="D7725" s="29" t="s">
        <v>52</v>
      </c>
      <c r="E7725" s="29" t="s">
        <v>75</v>
      </c>
      <c r="F7725" t="s">
        <v>222</v>
      </c>
      <c r="G7725" t="s">
        <v>223</v>
      </c>
      <c r="H7725" t="s">
        <v>224</v>
      </c>
      <c r="I7725" t="s">
        <v>225</v>
      </c>
      <c r="J7725" t="s">
        <v>226</v>
      </c>
      <c r="K7725" t="s">
        <v>227</v>
      </c>
      <c r="M7725" t="s">
        <v>228</v>
      </c>
      <c r="N7725" t="s">
        <v>265</v>
      </c>
      <c r="O7725">
        <v>0.17</v>
      </c>
      <c r="P7725" t="s">
        <v>234</v>
      </c>
      <c r="Q7725"/>
      <c r="R7725">
        <v>0.14000000000000001</v>
      </c>
      <c r="S7725">
        <v>0.2</v>
      </c>
      <c r="T7725" t="s">
        <v>1263</v>
      </c>
    </row>
    <row r="7726" spans="2:20" hidden="1" x14ac:dyDescent="0.45">
      <c r="B7726" s="29" t="s">
        <v>27</v>
      </c>
      <c r="C7726" s="29" t="s">
        <v>36</v>
      </c>
      <c r="D7726" s="29" t="s">
        <v>52</v>
      </c>
      <c r="E7726" s="29" t="s">
        <v>75</v>
      </c>
      <c r="F7726" t="s">
        <v>222</v>
      </c>
      <c r="G7726" t="s">
        <v>223</v>
      </c>
      <c r="H7726" t="s">
        <v>224</v>
      </c>
      <c r="I7726" t="s">
        <v>225</v>
      </c>
      <c r="J7726" t="s">
        <v>226</v>
      </c>
      <c r="K7726" t="s">
        <v>227</v>
      </c>
      <c r="M7726" t="s">
        <v>228</v>
      </c>
      <c r="N7726" t="s">
        <v>27</v>
      </c>
      <c r="O7726">
        <v>1.95</v>
      </c>
      <c r="P7726" t="s">
        <v>237</v>
      </c>
      <c r="Q7726">
        <f>O7726/'Electricity Calcs'!$B$2</f>
        <v>2.0573589126090002E-6</v>
      </c>
      <c r="R7726">
        <v>0.65</v>
      </c>
      <c r="S7726">
        <v>5.85</v>
      </c>
      <c r="T7726" t="s">
        <v>1919</v>
      </c>
    </row>
    <row r="7727" spans="2:20" hidden="1" x14ac:dyDescent="0.45">
      <c r="C7727" s="29" t="s">
        <v>36</v>
      </c>
      <c r="D7727" s="29" t="s">
        <v>52</v>
      </c>
      <c r="E7727" s="29" t="s">
        <v>75</v>
      </c>
      <c r="F7727" t="s">
        <v>222</v>
      </c>
      <c r="G7727" t="s">
        <v>223</v>
      </c>
      <c r="H7727" t="s">
        <v>224</v>
      </c>
      <c r="I7727" t="s">
        <v>225</v>
      </c>
      <c r="J7727" t="s">
        <v>226</v>
      </c>
      <c r="K7727" t="s">
        <v>227</v>
      </c>
      <c r="M7727" t="s">
        <v>228</v>
      </c>
      <c r="N7727" t="s">
        <v>267</v>
      </c>
      <c r="O7727">
        <v>0.44</v>
      </c>
      <c r="P7727" t="s">
        <v>234</v>
      </c>
      <c r="Q7727"/>
      <c r="R7727">
        <v>0.37</v>
      </c>
      <c r="S7727">
        <v>0.51</v>
      </c>
      <c r="T7727" t="s">
        <v>1263</v>
      </c>
    </row>
    <row r="7728" spans="2:20" hidden="1" x14ac:dyDescent="0.45">
      <c r="C7728" s="29" t="s">
        <v>36</v>
      </c>
      <c r="D7728" s="29" t="s">
        <v>52</v>
      </c>
      <c r="E7728" s="29" t="s">
        <v>75</v>
      </c>
      <c r="F7728" t="s">
        <v>222</v>
      </c>
      <c r="G7728" t="s">
        <v>223</v>
      </c>
      <c r="H7728" t="s">
        <v>243</v>
      </c>
      <c r="I7728" t="s">
        <v>225</v>
      </c>
      <c r="J7728" t="s">
        <v>244</v>
      </c>
      <c r="K7728" t="s">
        <v>227</v>
      </c>
      <c r="M7728" t="s">
        <v>228</v>
      </c>
      <c r="N7728" t="s">
        <v>272</v>
      </c>
      <c r="O7728">
        <v>0.187</v>
      </c>
      <c r="P7728" t="s">
        <v>234</v>
      </c>
      <c r="Q7728"/>
      <c r="R7728">
        <v>9.3700000000000006E-2</v>
      </c>
      <c r="S7728">
        <v>0.187</v>
      </c>
      <c r="T7728" t="s">
        <v>250</v>
      </c>
    </row>
    <row r="7729" spans="2:20" hidden="1" x14ac:dyDescent="0.45">
      <c r="C7729" s="29" t="s">
        <v>36</v>
      </c>
      <c r="D7729" s="29" t="s">
        <v>52</v>
      </c>
      <c r="E7729" s="29" t="s">
        <v>75</v>
      </c>
      <c r="F7729" t="s">
        <v>222</v>
      </c>
      <c r="G7729" t="s">
        <v>223</v>
      </c>
      <c r="H7729" t="s">
        <v>243</v>
      </c>
      <c r="I7729" t="s">
        <v>225</v>
      </c>
      <c r="J7729" t="s">
        <v>244</v>
      </c>
      <c r="K7729" t="s">
        <v>227</v>
      </c>
      <c r="M7729" t="s">
        <v>228</v>
      </c>
      <c r="N7729" t="s">
        <v>264</v>
      </c>
      <c r="O7729">
        <v>0.11600000000000001</v>
      </c>
      <c r="P7729" t="s">
        <v>234</v>
      </c>
      <c r="Q7729"/>
      <c r="R7729">
        <v>5.8200000000000002E-2</v>
      </c>
      <c r="S7729">
        <v>0.11600000000000001</v>
      </c>
      <c r="T7729" t="s">
        <v>250</v>
      </c>
    </row>
    <row r="7730" spans="2:20" hidden="1" x14ac:dyDescent="0.45">
      <c r="B7730" s="29" t="s">
        <v>27</v>
      </c>
      <c r="C7730" s="29" t="s">
        <v>36</v>
      </c>
      <c r="D7730" s="29" t="s">
        <v>52</v>
      </c>
      <c r="E7730" s="29" t="s">
        <v>76</v>
      </c>
      <c r="F7730" t="s">
        <v>222</v>
      </c>
      <c r="G7730" t="s">
        <v>223</v>
      </c>
      <c r="H7730" t="s">
        <v>251</v>
      </c>
      <c r="I7730" t="s">
        <v>225</v>
      </c>
      <c r="J7730" t="s">
        <v>252</v>
      </c>
      <c r="K7730" t="s">
        <v>37</v>
      </c>
      <c r="M7730" t="s">
        <v>228</v>
      </c>
      <c r="N7730" t="s">
        <v>27</v>
      </c>
      <c r="O7730">
        <v>2</v>
      </c>
      <c r="P7730" t="s">
        <v>237</v>
      </c>
      <c r="Q7730">
        <f>O7730/'Electricity Calcs'!$B$2</f>
        <v>2.1101117052399999E-6</v>
      </c>
      <c r="R7730">
        <v>1</v>
      </c>
      <c r="S7730">
        <v>3</v>
      </c>
      <c r="T7730" t="s">
        <v>238</v>
      </c>
    </row>
    <row r="7731" spans="2:20" hidden="1" x14ac:dyDescent="0.45">
      <c r="C7731" s="29" t="s">
        <v>36</v>
      </c>
      <c r="D7731" s="29" t="s">
        <v>52</v>
      </c>
      <c r="E7731" s="29" t="s">
        <v>75</v>
      </c>
      <c r="F7731" t="s">
        <v>222</v>
      </c>
      <c r="G7731" t="s">
        <v>223</v>
      </c>
      <c r="H7731" t="s">
        <v>243</v>
      </c>
      <c r="I7731" t="s">
        <v>225</v>
      </c>
      <c r="J7731" t="s">
        <v>244</v>
      </c>
      <c r="K7731" t="s">
        <v>227</v>
      </c>
      <c r="M7731" t="s">
        <v>228</v>
      </c>
      <c r="N7731" t="s">
        <v>233</v>
      </c>
      <c r="O7731">
        <v>1.81</v>
      </c>
      <c r="P7731" t="s">
        <v>234</v>
      </c>
      <c r="Q7731"/>
      <c r="R7731">
        <v>0.18</v>
      </c>
      <c r="S7731">
        <v>18.100000000000001</v>
      </c>
      <c r="T7731" t="s">
        <v>280</v>
      </c>
    </row>
    <row r="7732" spans="2:20" hidden="1" x14ac:dyDescent="0.45">
      <c r="C7732" s="29" t="s">
        <v>36</v>
      </c>
      <c r="D7732" s="29" t="s">
        <v>52</v>
      </c>
      <c r="E7732" s="29" t="s">
        <v>75</v>
      </c>
      <c r="F7732" t="s">
        <v>222</v>
      </c>
      <c r="G7732" t="s">
        <v>223</v>
      </c>
      <c r="H7732" t="s">
        <v>243</v>
      </c>
      <c r="I7732" t="s">
        <v>225</v>
      </c>
      <c r="J7732" t="s">
        <v>244</v>
      </c>
      <c r="K7732" t="s">
        <v>227</v>
      </c>
      <c r="M7732" t="s">
        <v>228</v>
      </c>
      <c r="N7732" t="s">
        <v>242</v>
      </c>
      <c r="O7732">
        <v>1.36</v>
      </c>
      <c r="P7732" t="s">
        <v>234</v>
      </c>
      <c r="Q7732"/>
      <c r="R7732">
        <v>0.14000000000000001</v>
      </c>
      <c r="S7732">
        <v>13.6</v>
      </c>
      <c r="T7732" t="s">
        <v>280</v>
      </c>
    </row>
    <row r="7733" spans="2:20" hidden="1" x14ac:dyDescent="0.45">
      <c r="C7733" s="29" t="s">
        <v>36</v>
      </c>
      <c r="D7733" s="29" t="s">
        <v>52</v>
      </c>
      <c r="E7733" s="29" t="s">
        <v>75</v>
      </c>
      <c r="F7733" t="s">
        <v>222</v>
      </c>
      <c r="G7733" t="s">
        <v>223</v>
      </c>
      <c r="H7733" t="s">
        <v>243</v>
      </c>
      <c r="I7733" t="s">
        <v>225</v>
      </c>
      <c r="J7733" t="s">
        <v>244</v>
      </c>
      <c r="K7733" t="s">
        <v>227</v>
      </c>
      <c r="M7733" t="s">
        <v>228</v>
      </c>
      <c r="N7733" t="s">
        <v>267</v>
      </c>
      <c r="O7733">
        <v>1.81</v>
      </c>
      <c r="P7733" t="s">
        <v>234</v>
      </c>
      <c r="Q7733"/>
      <c r="R7733">
        <v>0.18</v>
      </c>
      <c r="S7733">
        <v>18.100000000000001</v>
      </c>
      <c r="T7733" t="s">
        <v>280</v>
      </c>
    </row>
    <row r="7734" spans="2:20" hidden="1" x14ac:dyDescent="0.45">
      <c r="B7734" s="29" t="s">
        <v>43</v>
      </c>
      <c r="C7734" s="29" t="s">
        <v>36</v>
      </c>
      <c r="D7734" s="29" t="s">
        <v>52</v>
      </c>
      <c r="E7734" s="29" t="s">
        <v>75</v>
      </c>
      <c r="F7734" t="s">
        <v>222</v>
      </c>
      <c r="G7734" t="s">
        <v>223</v>
      </c>
      <c r="H7734" t="s">
        <v>243</v>
      </c>
      <c r="I7734" t="s">
        <v>225</v>
      </c>
      <c r="J7734" t="s">
        <v>244</v>
      </c>
      <c r="K7734" t="s">
        <v>227</v>
      </c>
      <c r="M7734" t="s">
        <v>228</v>
      </c>
      <c r="N7734" t="s">
        <v>28</v>
      </c>
      <c r="O7734">
        <v>21.7</v>
      </c>
      <c r="P7734" t="s">
        <v>237</v>
      </c>
      <c r="Q7734">
        <f>O7734/'Electricity Calcs'!$B$2</f>
        <v>2.2894712001854002E-5</v>
      </c>
      <c r="R7734">
        <v>10.8</v>
      </c>
      <c r="S7734">
        <v>43.4</v>
      </c>
      <c r="T7734" t="s">
        <v>254</v>
      </c>
    </row>
    <row r="7735" spans="2:20" hidden="1" x14ac:dyDescent="0.45">
      <c r="C7735" s="29" t="s">
        <v>36</v>
      </c>
      <c r="D7735" s="29" t="s">
        <v>52</v>
      </c>
      <c r="E7735" s="29" t="s">
        <v>113</v>
      </c>
      <c r="F7735" t="s">
        <v>222</v>
      </c>
      <c r="G7735" t="s">
        <v>223</v>
      </c>
      <c r="H7735" t="s">
        <v>255</v>
      </c>
      <c r="I7735" t="s">
        <v>225</v>
      </c>
      <c r="J7735" t="s">
        <v>256</v>
      </c>
      <c r="K7735" t="s">
        <v>112</v>
      </c>
      <c r="M7735" t="s">
        <v>228</v>
      </c>
      <c r="N7735" t="s">
        <v>272</v>
      </c>
      <c r="O7735">
        <v>1.1000000000000001</v>
      </c>
      <c r="P7735" t="s">
        <v>257</v>
      </c>
      <c r="Q7735"/>
      <c r="R7735">
        <v>0.59099999999999997</v>
      </c>
      <c r="S7735">
        <v>2.36</v>
      </c>
      <c r="T7735" t="s">
        <v>263</v>
      </c>
    </row>
    <row r="7736" spans="2:20" hidden="1" x14ac:dyDescent="0.45">
      <c r="B7736" s="29" t="s">
        <v>30</v>
      </c>
      <c r="C7736" s="29" t="s">
        <v>36</v>
      </c>
      <c r="D7736" s="29" t="s">
        <v>52</v>
      </c>
      <c r="E7736" s="29" t="s">
        <v>113</v>
      </c>
      <c r="F7736" t="s">
        <v>222</v>
      </c>
      <c r="G7736" t="s">
        <v>223</v>
      </c>
      <c r="H7736" t="s">
        <v>255</v>
      </c>
      <c r="I7736" t="s">
        <v>225</v>
      </c>
      <c r="J7736" t="s">
        <v>256</v>
      </c>
      <c r="K7736" t="s">
        <v>112</v>
      </c>
      <c r="M7736" t="s">
        <v>228</v>
      </c>
      <c r="N7736" t="s">
        <v>30</v>
      </c>
      <c r="O7736">
        <v>2.2000000000000002</v>
      </c>
      <c r="P7736" t="s">
        <v>229</v>
      </c>
      <c r="Q7736"/>
      <c r="R7736">
        <v>0.27</v>
      </c>
      <c r="S7736">
        <v>8.08</v>
      </c>
      <c r="T7736" t="s">
        <v>241</v>
      </c>
    </row>
    <row r="7737" spans="2:20" hidden="1" x14ac:dyDescent="0.45">
      <c r="B7737" s="29" t="s">
        <v>26</v>
      </c>
      <c r="C7737" s="29" t="s">
        <v>36</v>
      </c>
      <c r="D7737" s="29" t="s">
        <v>52</v>
      </c>
      <c r="E7737" s="29" t="s">
        <v>115</v>
      </c>
      <c r="F7737" t="s">
        <v>222</v>
      </c>
      <c r="G7737" t="s">
        <v>223</v>
      </c>
      <c r="H7737" t="s">
        <v>268</v>
      </c>
      <c r="I7737" t="s">
        <v>225</v>
      </c>
      <c r="J7737" t="s">
        <v>256</v>
      </c>
      <c r="K7737" t="s">
        <v>269</v>
      </c>
      <c r="M7737" t="s">
        <v>228</v>
      </c>
      <c r="N7737" t="s">
        <v>26</v>
      </c>
      <c r="O7737">
        <v>60</v>
      </c>
      <c r="P7737" t="s">
        <v>237</v>
      </c>
      <c r="Q7737">
        <f>O7737/'Electricity Calcs'!$B$2</f>
        <v>6.3303351157199998E-5</v>
      </c>
      <c r="R7737">
        <v>35</v>
      </c>
      <c r="S7737">
        <v>85.2</v>
      </c>
      <c r="T7737" t="s">
        <v>270</v>
      </c>
    </row>
    <row r="7738" spans="2:20" hidden="1" x14ac:dyDescent="0.45">
      <c r="C7738" s="29" t="s">
        <v>36</v>
      </c>
      <c r="D7738" s="29" t="s">
        <v>52</v>
      </c>
      <c r="E7738" s="29" t="s">
        <v>113</v>
      </c>
      <c r="F7738" t="s">
        <v>222</v>
      </c>
      <c r="G7738" t="s">
        <v>223</v>
      </c>
      <c r="H7738" t="s">
        <v>255</v>
      </c>
      <c r="I7738" t="s">
        <v>225</v>
      </c>
      <c r="J7738" t="s">
        <v>256</v>
      </c>
      <c r="K7738" t="s">
        <v>112</v>
      </c>
      <c r="M7738" t="s">
        <v>228</v>
      </c>
      <c r="N7738" t="s">
        <v>233</v>
      </c>
      <c r="O7738">
        <v>7.1</v>
      </c>
      <c r="P7738" t="s">
        <v>234</v>
      </c>
      <c r="Q7738"/>
      <c r="R7738">
        <v>4.7699999999999996</v>
      </c>
      <c r="S7738">
        <v>11.1</v>
      </c>
      <c r="T7738" t="s">
        <v>263</v>
      </c>
    </row>
    <row r="7739" spans="2:20" hidden="1" x14ac:dyDescent="0.45">
      <c r="C7739" s="29" t="s">
        <v>36</v>
      </c>
      <c r="D7739" s="29" t="s">
        <v>52</v>
      </c>
      <c r="E7739" s="29" t="s">
        <v>113</v>
      </c>
      <c r="F7739" t="s">
        <v>222</v>
      </c>
      <c r="G7739" t="s">
        <v>223</v>
      </c>
      <c r="H7739" t="s">
        <v>255</v>
      </c>
      <c r="I7739" t="s">
        <v>225</v>
      </c>
      <c r="J7739" t="s">
        <v>256</v>
      </c>
      <c r="K7739" t="s">
        <v>112</v>
      </c>
      <c r="M7739" t="s">
        <v>228</v>
      </c>
      <c r="N7739" t="s">
        <v>242</v>
      </c>
      <c r="O7739">
        <v>4.5</v>
      </c>
      <c r="P7739" t="s">
        <v>234</v>
      </c>
      <c r="Q7739"/>
      <c r="R7739">
        <v>3.02</v>
      </c>
      <c r="S7739">
        <v>7.05</v>
      </c>
      <c r="T7739" t="s">
        <v>263</v>
      </c>
    </row>
    <row r="7740" spans="2:20" hidden="1" x14ac:dyDescent="0.45">
      <c r="C7740" s="29" t="s">
        <v>36</v>
      </c>
      <c r="D7740" s="29" t="s">
        <v>52</v>
      </c>
      <c r="E7740" s="29" t="s">
        <v>113</v>
      </c>
      <c r="F7740" t="s">
        <v>222</v>
      </c>
      <c r="G7740" t="s">
        <v>223</v>
      </c>
      <c r="H7740" t="s">
        <v>255</v>
      </c>
      <c r="I7740" t="s">
        <v>225</v>
      </c>
      <c r="J7740" t="s">
        <v>256</v>
      </c>
      <c r="K7740" t="s">
        <v>112</v>
      </c>
      <c r="M7740" t="s">
        <v>228</v>
      </c>
      <c r="N7740" t="s">
        <v>291</v>
      </c>
      <c r="O7740">
        <v>170</v>
      </c>
      <c r="P7740" t="s">
        <v>257</v>
      </c>
      <c r="Q7740"/>
      <c r="R7740">
        <v>85</v>
      </c>
      <c r="S7740">
        <v>260</v>
      </c>
      <c r="T7740" t="s">
        <v>349</v>
      </c>
    </row>
    <row r="7741" spans="2:20" hidden="1" x14ac:dyDescent="0.45">
      <c r="C7741" s="29" t="s">
        <v>36</v>
      </c>
      <c r="D7741" s="29" t="s">
        <v>52</v>
      </c>
      <c r="E7741" s="29" t="s">
        <v>115</v>
      </c>
      <c r="F7741" t="s">
        <v>222</v>
      </c>
      <c r="G7741" t="s">
        <v>223</v>
      </c>
      <c r="H7741" t="s">
        <v>268</v>
      </c>
      <c r="I7741" t="s">
        <v>225</v>
      </c>
      <c r="J7741" t="s">
        <v>256</v>
      </c>
      <c r="K7741" t="s">
        <v>269</v>
      </c>
      <c r="M7741" t="s">
        <v>228</v>
      </c>
      <c r="N7741" t="s">
        <v>279</v>
      </c>
      <c r="O7741">
        <v>9.6999999999999993</v>
      </c>
      <c r="P7741" t="s">
        <v>234</v>
      </c>
      <c r="Q7741"/>
      <c r="R7741">
        <v>7.06</v>
      </c>
      <c r="S7741">
        <v>16.5</v>
      </c>
      <c r="T7741" t="s">
        <v>271</v>
      </c>
    </row>
    <row r="7742" spans="2:20" hidden="1" x14ac:dyDescent="0.45">
      <c r="C7742" s="29" t="s">
        <v>36</v>
      </c>
      <c r="D7742" s="29" t="s">
        <v>52</v>
      </c>
      <c r="E7742" s="29" t="s">
        <v>115</v>
      </c>
      <c r="F7742" t="s">
        <v>222</v>
      </c>
      <c r="G7742" t="s">
        <v>223</v>
      </c>
      <c r="H7742" t="s">
        <v>268</v>
      </c>
      <c r="I7742" t="s">
        <v>225</v>
      </c>
      <c r="J7742" t="s">
        <v>256</v>
      </c>
      <c r="K7742" t="s">
        <v>269</v>
      </c>
      <c r="M7742" t="s">
        <v>228</v>
      </c>
      <c r="N7742" t="s">
        <v>303</v>
      </c>
      <c r="O7742">
        <v>45</v>
      </c>
      <c r="P7742" t="s">
        <v>234</v>
      </c>
      <c r="Q7742"/>
      <c r="R7742">
        <v>32.799999999999997</v>
      </c>
      <c r="S7742">
        <v>76.5</v>
      </c>
      <c r="T7742" t="s">
        <v>271</v>
      </c>
    </row>
    <row r="7743" spans="2:20" hidden="1" x14ac:dyDescent="0.45">
      <c r="C7743" s="29" t="s">
        <v>36</v>
      </c>
      <c r="D7743" s="29" t="s">
        <v>52</v>
      </c>
      <c r="E7743" s="29" t="s">
        <v>115</v>
      </c>
      <c r="F7743" t="s">
        <v>222</v>
      </c>
      <c r="G7743" t="s">
        <v>223</v>
      </c>
      <c r="H7743" t="s">
        <v>268</v>
      </c>
      <c r="I7743" t="s">
        <v>225</v>
      </c>
      <c r="J7743" t="s">
        <v>256</v>
      </c>
      <c r="K7743" t="s">
        <v>269</v>
      </c>
      <c r="M7743" t="s">
        <v>228</v>
      </c>
      <c r="N7743" t="s">
        <v>267</v>
      </c>
      <c r="O7743">
        <v>8.8000000000000007</v>
      </c>
      <c r="P7743" t="s">
        <v>234</v>
      </c>
      <c r="Q7743"/>
      <c r="R7743">
        <v>0.5</v>
      </c>
      <c r="S7743">
        <v>16.8</v>
      </c>
      <c r="T7743" t="s">
        <v>266</v>
      </c>
    </row>
    <row r="7744" spans="2:20" hidden="1" x14ac:dyDescent="0.45">
      <c r="C7744" s="29" t="s">
        <v>36</v>
      </c>
      <c r="D7744" s="29" t="s">
        <v>52</v>
      </c>
      <c r="E7744" s="29" t="s">
        <v>115</v>
      </c>
      <c r="F7744" t="s">
        <v>222</v>
      </c>
      <c r="G7744" t="s">
        <v>223</v>
      </c>
      <c r="H7744" t="s">
        <v>268</v>
      </c>
      <c r="I7744" t="s">
        <v>225</v>
      </c>
      <c r="J7744" t="s">
        <v>256</v>
      </c>
      <c r="K7744" t="s">
        <v>269</v>
      </c>
      <c r="M7744" t="s">
        <v>228</v>
      </c>
      <c r="N7744" t="s">
        <v>272</v>
      </c>
      <c r="O7744">
        <v>2.1</v>
      </c>
      <c r="P7744" t="s">
        <v>257</v>
      </c>
      <c r="Q7744"/>
      <c r="R7744">
        <v>0.4</v>
      </c>
      <c r="S7744">
        <v>10.5</v>
      </c>
      <c r="T7744" t="s">
        <v>271</v>
      </c>
    </row>
    <row r="7745" spans="1:20" hidden="1" x14ac:dyDescent="0.45">
      <c r="C7745" s="29" t="s">
        <v>36</v>
      </c>
      <c r="D7745" s="29" t="s">
        <v>52</v>
      </c>
      <c r="E7745" s="29" t="s">
        <v>115</v>
      </c>
      <c r="F7745" t="s">
        <v>222</v>
      </c>
      <c r="G7745" t="s">
        <v>223</v>
      </c>
      <c r="H7745" t="s">
        <v>268</v>
      </c>
      <c r="I7745" t="s">
        <v>225</v>
      </c>
      <c r="J7745" t="s">
        <v>256</v>
      </c>
      <c r="K7745" t="s">
        <v>269</v>
      </c>
      <c r="M7745" t="s">
        <v>228</v>
      </c>
      <c r="N7745" t="s">
        <v>249</v>
      </c>
      <c r="O7745">
        <v>29</v>
      </c>
      <c r="P7745" t="s">
        <v>257</v>
      </c>
      <c r="Q7745"/>
      <c r="R7745">
        <v>2.9</v>
      </c>
      <c r="S7745">
        <v>290</v>
      </c>
      <c r="T7745" t="s">
        <v>258</v>
      </c>
    </row>
    <row r="7746" spans="1:20" hidden="1" x14ac:dyDescent="0.45">
      <c r="C7746" s="29" t="s">
        <v>36</v>
      </c>
      <c r="D7746" s="29" t="s">
        <v>52</v>
      </c>
      <c r="E7746" s="29" t="s">
        <v>115</v>
      </c>
      <c r="F7746" t="s">
        <v>222</v>
      </c>
      <c r="G7746" t="s">
        <v>223</v>
      </c>
      <c r="H7746" t="s">
        <v>268</v>
      </c>
      <c r="I7746" t="s">
        <v>225</v>
      </c>
      <c r="J7746" t="s">
        <v>256</v>
      </c>
      <c r="K7746" t="s">
        <v>269</v>
      </c>
      <c r="M7746" t="s">
        <v>228</v>
      </c>
      <c r="N7746" t="s">
        <v>249</v>
      </c>
      <c r="O7746">
        <v>29</v>
      </c>
      <c r="P7746" t="s">
        <v>257</v>
      </c>
      <c r="Q7746"/>
      <c r="R7746">
        <v>2.9</v>
      </c>
      <c r="S7746">
        <v>290</v>
      </c>
      <c r="T7746" t="s">
        <v>258</v>
      </c>
    </row>
    <row r="7747" spans="1:20" hidden="1" x14ac:dyDescent="0.45">
      <c r="B7747" s="29" t="s">
        <v>29</v>
      </c>
      <c r="C7747" s="29" t="s">
        <v>36</v>
      </c>
      <c r="D7747" s="29" t="s">
        <v>52</v>
      </c>
      <c r="E7747" s="29" t="s">
        <v>115</v>
      </c>
      <c r="F7747" t="s">
        <v>222</v>
      </c>
      <c r="G7747" t="s">
        <v>223</v>
      </c>
      <c r="H7747" t="s">
        <v>268</v>
      </c>
      <c r="I7747" t="s">
        <v>225</v>
      </c>
      <c r="J7747" t="s">
        <v>256</v>
      </c>
      <c r="K7747" t="s">
        <v>269</v>
      </c>
      <c r="M7747" t="s">
        <v>228</v>
      </c>
      <c r="N7747" t="s">
        <v>29</v>
      </c>
      <c r="O7747">
        <v>1680</v>
      </c>
      <c r="P7747" t="s">
        <v>237</v>
      </c>
      <c r="Q7747">
        <f>O7747/'Electricity Calcs'!$B$2</f>
        <v>1.7724938324016001E-3</v>
      </c>
      <c r="R7747">
        <v>330</v>
      </c>
      <c r="S7747">
        <v>5000</v>
      </c>
      <c r="T7747" t="s">
        <v>241</v>
      </c>
    </row>
    <row r="7748" spans="1:20" hidden="1" x14ac:dyDescent="0.45">
      <c r="C7748" s="29" t="s">
        <v>36</v>
      </c>
      <c r="D7748" s="29" t="s">
        <v>52</v>
      </c>
      <c r="E7748" s="29" t="s">
        <v>115</v>
      </c>
      <c r="F7748" t="s">
        <v>222</v>
      </c>
      <c r="G7748" t="s">
        <v>223</v>
      </c>
      <c r="H7748" t="s">
        <v>268</v>
      </c>
      <c r="I7748" t="s">
        <v>225</v>
      </c>
      <c r="J7748" t="s">
        <v>256</v>
      </c>
      <c r="K7748" t="s">
        <v>269</v>
      </c>
      <c r="M7748" t="s">
        <v>228</v>
      </c>
      <c r="N7748" t="s">
        <v>262</v>
      </c>
      <c r="O7748">
        <v>2.9</v>
      </c>
      <c r="P7748" t="s">
        <v>234</v>
      </c>
      <c r="Q7748"/>
      <c r="R7748">
        <v>2.09</v>
      </c>
      <c r="S7748">
        <v>4.88</v>
      </c>
      <c r="T7748" t="s">
        <v>271</v>
      </c>
    </row>
    <row r="7749" spans="1:20" hidden="1" x14ac:dyDescent="0.45">
      <c r="C7749" s="29" t="s">
        <v>36</v>
      </c>
      <c r="D7749" s="29" t="s">
        <v>52</v>
      </c>
      <c r="E7749" s="29" t="s">
        <v>115</v>
      </c>
      <c r="F7749" t="s">
        <v>222</v>
      </c>
      <c r="G7749" t="s">
        <v>223</v>
      </c>
      <c r="H7749" t="s">
        <v>268</v>
      </c>
      <c r="I7749" t="s">
        <v>225</v>
      </c>
      <c r="J7749" t="s">
        <v>256</v>
      </c>
      <c r="K7749" t="s">
        <v>269</v>
      </c>
      <c r="M7749" t="s">
        <v>228</v>
      </c>
      <c r="N7749" t="s">
        <v>262</v>
      </c>
      <c r="O7749">
        <v>2.9</v>
      </c>
      <c r="P7749" t="s">
        <v>234</v>
      </c>
      <c r="Q7749"/>
      <c r="R7749">
        <v>2.09</v>
      </c>
      <c r="S7749">
        <v>4.88</v>
      </c>
      <c r="T7749" t="s">
        <v>271</v>
      </c>
    </row>
    <row r="7750" spans="1:20" hidden="1" x14ac:dyDescent="0.45">
      <c r="C7750" s="29" t="s">
        <v>36</v>
      </c>
      <c r="D7750" s="29" t="s">
        <v>52</v>
      </c>
      <c r="E7750" s="29" t="s">
        <v>115</v>
      </c>
      <c r="F7750" t="s">
        <v>222</v>
      </c>
      <c r="G7750" t="s">
        <v>223</v>
      </c>
      <c r="H7750" t="s">
        <v>268</v>
      </c>
      <c r="I7750" t="s">
        <v>225</v>
      </c>
      <c r="J7750" t="s">
        <v>256</v>
      </c>
      <c r="K7750" t="s">
        <v>269</v>
      </c>
      <c r="M7750" t="s">
        <v>228</v>
      </c>
      <c r="N7750" t="s">
        <v>233</v>
      </c>
      <c r="O7750">
        <v>14.3</v>
      </c>
      <c r="P7750" t="s">
        <v>234</v>
      </c>
      <c r="Q7750"/>
      <c r="R7750">
        <v>10.3</v>
      </c>
      <c r="S7750">
        <v>24.1</v>
      </c>
      <c r="T7750" t="s">
        <v>271</v>
      </c>
    </row>
    <row r="7751" spans="1:20" hidden="1" x14ac:dyDescent="0.45">
      <c r="C7751" s="29" t="s">
        <v>36</v>
      </c>
      <c r="D7751" s="29" t="s">
        <v>52</v>
      </c>
      <c r="E7751" s="29" t="s">
        <v>196</v>
      </c>
      <c r="F7751" t="s">
        <v>222</v>
      </c>
      <c r="G7751" t="s">
        <v>223</v>
      </c>
      <c r="H7751" t="s">
        <v>277</v>
      </c>
      <c r="I7751" t="s">
        <v>275</v>
      </c>
      <c r="J7751" t="s">
        <v>228</v>
      </c>
      <c r="K7751" t="s">
        <v>278</v>
      </c>
      <c r="M7751" t="s">
        <v>228</v>
      </c>
      <c r="N7751" t="s">
        <v>242</v>
      </c>
      <c r="O7751">
        <v>2.73</v>
      </c>
      <c r="P7751" t="s">
        <v>234</v>
      </c>
      <c r="Q7751"/>
      <c r="R7751">
        <v>1.37</v>
      </c>
      <c r="S7751">
        <v>5.46</v>
      </c>
      <c r="T7751" t="s">
        <v>280</v>
      </c>
    </row>
    <row r="7752" spans="1:20" hidden="1" x14ac:dyDescent="0.45">
      <c r="A7752" s="29" t="s">
        <v>3065</v>
      </c>
      <c r="B7752" s="29" t="s">
        <v>26</v>
      </c>
      <c r="C7752" s="29" t="s">
        <v>36</v>
      </c>
      <c r="D7752" s="29" t="s">
        <v>52</v>
      </c>
      <c r="E7752" s="29" t="s">
        <v>75</v>
      </c>
      <c r="F7752" t="s">
        <v>222</v>
      </c>
      <c r="G7752" t="s">
        <v>223</v>
      </c>
      <c r="H7752" t="s">
        <v>274</v>
      </c>
      <c r="I7752" t="s">
        <v>275</v>
      </c>
      <c r="J7752" t="s">
        <v>228</v>
      </c>
      <c r="K7752" t="s">
        <v>276</v>
      </c>
      <c r="M7752" t="s">
        <v>228</v>
      </c>
      <c r="N7752" t="s">
        <v>26</v>
      </c>
      <c r="O7752">
        <v>65</v>
      </c>
      <c r="P7752" t="s">
        <v>237</v>
      </c>
      <c r="Q7752">
        <f>O7752/'Electricity Calcs'!$B$2</f>
        <v>6.8578630420300008E-5</v>
      </c>
      <c r="R7752">
        <v>22</v>
      </c>
      <c r="S7752">
        <v>195</v>
      </c>
      <c r="T7752" t="s">
        <v>280</v>
      </c>
    </row>
    <row r="7753" spans="1:20" hidden="1" x14ac:dyDescent="0.45">
      <c r="A7753" s="29" t="s">
        <v>3065</v>
      </c>
      <c r="B7753" s="29" t="s">
        <v>29</v>
      </c>
      <c r="C7753" s="29" t="s">
        <v>36</v>
      </c>
      <c r="D7753" s="29" t="s">
        <v>52</v>
      </c>
      <c r="E7753" s="29" t="s">
        <v>75</v>
      </c>
      <c r="F7753" t="s">
        <v>222</v>
      </c>
      <c r="G7753" t="s">
        <v>223</v>
      </c>
      <c r="H7753" t="s">
        <v>274</v>
      </c>
      <c r="I7753" t="s">
        <v>275</v>
      </c>
      <c r="J7753" t="s">
        <v>228</v>
      </c>
      <c r="K7753" t="s">
        <v>276</v>
      </c>
      <c r="M7753" t="s">
        <v>228</v>
      </c>
      <c r="N7753" t="s">
        <v>29</v>
      </c>
      <c r="O7753">
        <v>46.5</v>
      </c>
      <c r="P7753" t="s">
        <v>237</v>
      </c>
      <c r="Q7753">
        <f>O7753/'Electricity Calcs'!$B$2</f>
        <v>4.9060097146830004E-5</v>
      </c>
      <c r="R7753">
        <v>4.6500000000000004</v>
      </c>
      <c r="S7753">
        <v>465</v>
      </c>
      <c r="T7753" t="s">
        <v>241</v>
      </c>
    </row>
    <row r="7754" spans="1:20" hidden="1" x14ac:dyDescent="0.45">
      <c r="C7754" s="29" t="s">
        <v>36</v>
      </c>
      <c r="D7754" s="29" t="s">
        <v>52</v>
      </c>
      <c r="E7754" s="29" t="s">
        <v>196</v>
      </c>
      <c r="F7754" t="s">
        <v>222</v>
      </c>
      <c r="G7754" t="s">
        <v>223</v>
      </c>
      <c r="H7754" t="s">
        <v>277</v>
      </c>
      <c r="I7754" t="s">
        <v>275</v>
      </c>
      <c r="J7754" t="s">
        <v>228</v>
      </c>
      <c r="K7754" t="s">
        <v>278</v>
      </c>
      <c r="M7754" t="s">
        <v>228</v>
      </c>
      <c r="N7754" t="s">
        <v>240</v>
      </c>
      <c r="O7754">
        <v>4.88</v>
      </c>
      <c r="P7754" t="s">
        <v>234</v>
      </c>
      <c r="Q7754"/>
      <c r="R7754">
        <v>2.44</v>
      </c>
      <c r="S7754">
        <v>10</v>
      </c>
      <c r="T7754" t="s">
        <v>280</v>
      </c>
    </row>
    <row r="7755" spans="1:20" hidden="1" x14ac:dyDescent="0.45">
      <c r="C7755" s="29" t="s">
        <v>36</v>
      </c>
      <c r="D7755" s="29" t="s">
        <v>52</v>
      </c>
      <c r="E7755" s="29" t="s">
        <v>51</v>
      </c>
      <c r="F7755" t="s">
        <v>222</v>
      </c>
      <c r="G7755" t="s">
        <v>223</v>
      </c>
      <c r="H7755" t="s">
        <v>284</v>
      </c>
      <c r="I7755" t="s">
        <v>275</v>
      </c>
      <c r="J7755" t="s">
        <v>228</v>
      </c>
      <c r="K7755" t="s">
        <v>38</v>
      </c>
      <c r="M7755" t="s">
        <v>228</v>
      </c>
      <c r="N7755" t="s">
        <v>291</v>
      </c>
      <c r="O7755">
        <v>3.5</v>
      </c>
      <c r="P7755" t="s">
        <v>257</v>
      </c>
      <c r="Q7755"/>
      <c r="R7755">
        <v>0.35</v>
      </c>
      <c r="S7755">
        <v>35</v>
      </c>
      <c r="T7755" t="s">
        <v>285</v>
      </c>
    </row>
    <row r="7756" spans="1:20" hidden="1" x14ac:dyDescent="0.45">
      <c r="C7756" s="29" t="s">
        <v>36</v>
      </c>
      <c r="D7756" s="29" t="s">
        <v>52</v>
      </c>
      <c r="E7756" s="29" t="s">
        <v>51</v>
      </c>
      <c r="F7756" t="s">
        <v>222</v>
      </c>
      <c r="G7756" t="s">
        <v>223</v>
      </c>
      <c r="H7756" t="s">
        <v>284</v>
      </c>
      <c r="I7756" t="s">
        <v>275</v>
      </c>
      <c r="J7756" t="s">
        <v>228</v>
      </c>
      <c r="K7756" t="s">
        <v>38</v>
      </c>
      <c r="M7756" t="s">
        <v>228</v>
      </c>
      <c r="N7756" t="s">
        <v>242</v>
      </c>
      <c r="O7756">
        <v>9.0299999999999994</v>
      </c>
      <c r="P7756" t="s">
        <v>234</v>
      </c>
      <c r="Q7756"/>
      <c r="R7756">
        <v>5.42</v>
      </c>
      <c r="S7756">
        <v>12.6</v>
      </c>
      <c r="T7756" t="s">
        <v>285</v>
      </c>
    </row>
    <row r="7757" spans="1:20" hidden="1" x14ac:dyDescent="0.45">
      <c r="C7757" s="29" t="s">
        <v>36</v>
      </c>
      <c r="D7757" s="29" t="s">
        <v>52</v>
      </c>
      <c r="E7757" s="29" t="s">
        <v>51</v>
      </c>
      <c r="F7757" t="s">
        <v>222</v>
      </c>
      <c r="G7757" t="s">
        <v>223</v>
      </c>
      <c r="H7757" t="s">
        <v>284</v>
      </c>
      <c r="I7757" t="s">
        <v>275</v>
      </c>
      <c r="J7757" t="s">
        <v>228</v>
      </c>
      <c r="K7757" t="s">
        <v>38</v>
      </c>
      <c r="M7757" t="s">
        <v>228</v>
      </c>
      <c r="N7757" t="s">
        <v>279</v>
      </c>
      <c r="O7757">
        <v>14.2</v>
      </c>
      <c r="P7757" t="s">
        <v>234</v>
      </c>
      <c r="Q7757"/>
      <c r="R7757">
        <v>8.51</v>
      </c>
      <c r="S7757">
        <v>19.899999999999999</v>
      </c>
      <c r="T7757" t="s">
        <v>285</v>
      </c>
    </row>
    <row r="7758" spans="1:20" hidden="1" x14ac:dyDescent="0.45">
      <c r="C7758" s="29" t="s">
        <v>36</v>
      </c>
      <c r="D7758" s="29" t="s">
        <v>52</v>
      </c>
      <c r="E7758" s="29" t="s">
        <v>51</v>
      </c>
      <c r="F7758" t="s">
        <v>222</v>
      </c>
      <c r="G7758" t="s">
        <v>223</v>
      </c>
      <c r="H7758" t="s">
        <v>284</v>
      </c>
      <c r="I7758" t="s">
        <v>275</v>
      </c>
      <c r="J7758" t="s">
        <v>228</v>
      </c>
      <c r="K7758" t="s">
        <v>38</v>
      </c>
      <c r="M7758" t="s">
        <v>228</v>
      </c>
      <c r="N7758" t="s">
        <v>267</v>
      </c>
      <c r="O7758">
        <v>181</v>
      </c>
      <c r="P7758" t="s">
        <v>234</v>
      </c>
      <c r="Q7758"/>
      <c r="R7758">
        <v>108</v>
      </c>
      <c r="S7758">
        <v>253</v>
      </c>
      <c r="T7758" t="s">
        <v>285</v>
      </c>
    </row>
    <row r="7759" spans="1:20" hidden="1" x14ac:dyDescent="0.45">
      <c r="B7759" s="29" t="s">
        <v>26</v>
      </c>
      <c r="C7759" s="29" t="s">
        <v>36</v>
      </c>
      <c r="D7759" s="29" t="s">
        <v>52</v>
      </c>
      <c r="E7759" s="29" t="s">
        <v>113</v>
      </c>
      <c r="F7759" t="s">
        <v>222</v>
      </c>
      <c r="G7759" t="s">
        <v>223</v>
      </c>
      <c r="H7759" t="s">
        <v>301</v>
      </c>
      <c r="I7759" t="s">
        <v>225</v>
      </c>
      <c r="J7759" t="s">
        <v>294</v>
      </c>
      <c r="K7759" t="s">
        <v>302</v>
      </c>
      <c r="M7759" t="s">
        <v>228</v>
      </c>
      <c r="N7759" t="s">
        <v>26</v>
      </c>
      <c r="O7759">
        <v>209</v>
      </c>
      <c r="P7759" t="s">
        <v>237</v>
      </c>
      <c r="Q7759">
        <f>O7759/'Electricity Calcs'!$B$2</f>
        <v>2.2050667319758002E-4</v>
      </c>
      <c r="R7759">
        <v>200</v>
      </c>
      <c r="S7759">
        <v>350</v>
      </c>
      <c r="T7759" t="s">
        <v>263</v>
      </c>
    </row>
    <row r="7760" spans="1:20" hidden="1" x14ac:dyDescent="0.45">
      <c r="C7760" s="29" t="s">
        <v>36</v>
      </c>
      <c r="D7760" s="29" t="s">
        <v>52</v>
      </c>
      <c r="E7760" s="29" t="s">
        <v>75</v>
      </c>
      <c r="F7760" t="s">
        <v>222</v>
      </c>
      <c r="G7760" t="s">
        <v>223</v>
      </c>
      <c r="H7760" t="s">
        <v>274</v>
      </c>
      <c r="I7760" t="s">
        <v>275</v>
      </c>
      <c r="J7760" t="s">
        <v>228</v>
      </c>
      <c r="K7760" t="s">
        <v>276</v>
      </c>
      <c r="M7760" t="s">
        <v>228</v>
      </c>
      <c r="N7760" t="s">
        <v>233</v>
      </c>
      <c r="O7760">
        <v>1.81</v>
      </c>
      <c r="P7760" t="s">
        <v>234</v>
      </c>
      <c r="Q7760"/>
      <c r="R7760">
        <v>0.18</v>
      </c>
      <c r="S7760">
        <v>20</v>
      </c>
      <c r="T7760" t="s">
        <v>280</v>
      </c>
    </row>
    <row r="7761" spans="1:20" hidden="1" x14ac:dyDescent="0.45">
      <c r="C7761" s="29" t="s">
        <v>36</v>
      </c>
      <c r="D7761" s="29" t="s">
        <v>52</v>
      </c>
      <c r="E7761" s="29" t="s">
        <v>75</v>
      </c>
      <c r="F7761" t="s">
        <v>222</v>
      </c>
      <c r="G7761" t="s">
        <v>223</v>
      </c>
      <c r="H7761" t="s">
        <v>274</v>
      </c>
      <c r="I7761" t="s">
        <v>275</v>
      </c>
      <c r="J7761" t="s">
        <v>228</v>
      </c>
      <c r="K7761" t="s">
        <v>276</v>
      </c>
      <c r="M7761" t="s">
        <v>228</v>
      </c>
      <c r="N7761" t="s">
        <v>267</v>
      </c>
      <c r="O7761">
        <v>1.81</v>
      </c>
      <c r="P7761" t="s">
        <v>234</v>
      </c>
      <c r="Q7761"/>
      <c r="R7761">
        <v>0.18</v>
      </c>
      <c r="S7761">
        <v>20</v>
      </c>
      <c r="T7761" t="s">
        <v>280</v>
      </c>
    </row>
    <row r="7762" spans="1:20" hidden="1" x14ac:dyDescent="0.45">
      <c r="C7762" s="29" t="s">
        <v>36</v>
      </c>
      <c r="D7762" s="29" t="s">
        <v>52</v>
      </c>
      <c r="E7762" s="29" t="s">
        <v>113</v>
      </c>
      <c r="F7762" t="s">
        <v>222</v>
      </c>
      <c r="G7762" t="s">
        <v>223</v>
      </c>
      <c r="H7762" t="s">
        <v>286</v>
      </c>
      <c r="I7762" t="s">
        <v>275</v>
      </c>
      <c r="J7762" t="s">
        <v>228</v>
      </c>
      <c r="K7762" t="s">
        <v>112</v>
      </c>
      <c r="M7762" t="s">
        <v>228</v>
      </c>
      <c r="N7762" t="s">
        <v>272</v>
      </c>
      <c r="O7762">
        <v>1.18</v>
      </c>
      <c r="P7762" t="s">
        <v>257</v>
      </c>
      <c r="Q7762"/>
      <c r="R7762">
        <v>0.59</v>
      </c>
      <c r="S7762">
        <v>2.36</v>
      </c>
      <c r="T7762" t="s">
        <v>263</v>
      </c>
    </row>
    <row r="7763" spans="1:20" hidden="1" x14ac:dyDescent="0.45">
      <c r="B7763" s="29" t="s">
        <v>30</v>
      </c>
      <c r="C7763" s="29" t="s">
        <v>36</v>
      </c>
      <c r="D7763" s="29" t="s">
        <v>52</v>
      </c>
      <c r="E7763" s="29" t="s">
        <v>76</v>
      </c>
      <c r="F7763" t="s">
        <v>222</v>
      </c>
      <c r="G7763" t="s">
        <v>223</v>
      </c>
      <c r="H7763" t="s">
        <v>251</v>
      </c>
      <c r="I7763" t="s">
        <v>225</v>
      </c>
      <c r="J7763" t="s">
        <v>252</v>
      </c>
      <c r="K7763" t="s">
        <v>37</v>
      </c>
      <c r="M7763" t="s">
        <v>228</v>
      </c>
      <c r="N7763" t="s">
        <v>30</v>
      </c>
      <c r="O7763">
        <v>2.5</v>
      </c>
      <c r="P7763" t="s">
        <v>229</v>
      </c>
      <c r="Q7763"/>
      <c r="R7763">
        <v>1</v>
      </c>
      <c r="S7763">
        <v>6.3</v>
      </c>
      <c r="T7763" t="s">
        <v>241</v>
      </c>
    </row>
    <row r="7764" spans="1:20" hidden="1" x14ac:dyDescent="0.45">
      <c r="A7764" s="29" t="s">
        <v>3065</v>
      </c>
      <c r="B7764" s="29" t="s">
        <v>30</v>
      </c>
      <c r="C7764" s="29" t="s">
        <v>36</v>
      </c>
      <c r="D7764" s="29" t="s">
        <v>52</v>
      </c>
      <c r="E7764" s="29" t="s">
        <v>113</v>
      </c>
      <c r="F7764" t="s">
        <v>222</v>
      </c>
      <c r="G7764" t="s">
        <v>223</v>
      </c>
      <c r="H7764" t="s">
        <v>286</v>
      </c>
      <c r="I7764" t="s">
        <v>275</v>
      </c>
      <c r="J7764" t="s">
        <v>228</v>
      </c>
      <c r="K7764" t="s">
        <v>112</v>
      </c>
      <c r="M7764" t="s">
        <v>228</v>
      </c>
      <c r="N7764" t="s">
        <v>30</v>
      </c>
      <c r="O7764">
        <v>2.2000000000000002</v>
      </c>
      <c r="P7764" t="s">
        <v>229</v>
      </c>
      <c r="Q7764"/>
      <c r="R7764">
        <v>0.27</v>
      </c>
      <c r="S7764">
        <v>8.08</v>
      </c>
      <c r="T7764" t="s">
        <v>2671</v>
      </c>
    </row>
    <row r="7765" spans="1:20" hidden="1" x14ac:dyDescent="0.45">
      <c r="A7765" s="29" t="s">
        <v>3065</v>
      </c>
      <c r="B7765" s="29" t="s">
        <v>29</v>
      </c>
      <c r="C7765" s="29" t="s">
        <v>36</v>
      </c>
      <c r="D7765" s="29" t="s">
        <v>52</v>
      </c>
      <c r="E7765" s="29" t="s">
        <v>113</v>
      </c>
      <c r="F7765" t="s">
        <v>222</v>
      </c>
      <c r="G7765" t="s">
        <v>223</v>
      </c>
      <c r="H7765" t="s">
        <v>286</v>
      </c>
      <c r="I7765" t="s">
        <v>275</v>
      </c>
      <c r="J7765" t="s">
        <v>228</v>
      </c>
      <c r="K7765" t="s">
        <v>112</v>
      </c>
      <c r="M7765" t="s">
        <v>228</v>
      </c>
      <c r="N7765" t="s">
        <v>29</v>
      </c>
      <c r="O7765">
        <v>820</v>
      </c>
      <c r="P7765" t="s">
        <v>237</v>
      </c>
      <c r="Q7765">
        <f>O7765/'Electricity Calcs'!$B$2</f>
        <v>8.6514579914840001E-4</v>
      </c>
      <c r="R7765">
        <v>300</v>
      </c>
      <c r="S7765">
        <v>5000</v>
      </c>
      <c r="T7765" t="s">
        <v>2671</v>
      </c>
    </row>
    <row r="7766" spans="1:20" hidden="1" x14ac:dyDescent="0.45">
      <c r="A7766" s="29" t="s">
        <v>3065</v>
      </c>
      <c r="B7766" s="29" t="s">
        <v>29</v>
      </c>
      <c r="C7766" s="29" t="s">
        <v>36</v>
      </c>
      <c r="D7766" s="29" t="s">
        <v>52</v>
      </c>
      <c r="E7766" s="29" t="s">
        <v>76</v>
      </c>
      <c r="F7766" t="s">
        <v>222</v>
      </c>
      <c r="G7766" t="s">
        <v>223</v>
      </c>
      <c r="H7766" t="s">
        <v>281</v>
      </c>
      <c r="I7766" t="s">
        <v>275</v>
      </c>
      <c r="J7766" t="s">
        <v>228</v>
      </c>
      <c r="K7766" t="s">
        <v>282</v>
      </c>
      <c r="M7766" t="s">
        <v>228</v>
      </c>
      <c r="N7766" t="s">
        <v>29</v>
      </c>
      <c r="O7766">
        <v>0.28100000000000003</v>
      </c>
      <c r="P7766" t="s">
        <v>237</v>
      </c>
      <c r="Q7766">
        <f>O7766/'Electricity Calcs'!$B$2</f>
        <v>2.9647069458622005E-7</v>
      </c>
      <c r="R7766">
        <v>0.16900000000000001</v>
      </c>
      <c r="S7766">
        <v>0.39300000000000002</v>
      </c>
      <c r="T7766" t="s">
        <v>288</v>
      </c>
    </row>
    <row r="7767" spans="1:20" hidden="1" x14ac:dyDescent="0.45">
      <c r="C7767" s="29" t="s">
        <v>36</v>
      </c>
      <c r="D7767" s="29" t="s">
        <v>52</v>
      </c>
      <c r="E7767" s="29" t="s">
        <v>76</v>
      </c>
      <c r="F7767" t="s">
        <v>222</v>
      </c>
      <c r="G7767" t="s">
        <v>223</v>
      </c>
      <c r="H7767" t="s">
        <v>281</v>
      </c>
      <c r="I7767" t="s">
        <v>275</v>
      </c>
      <c r="J7767" t="s">
        <v>228</v>
      </c>
      <c r="K7767" t="s">
        <v>282</v>
      </c>
      <c r="M7767" t="s">
        <v>228</v>
      </c>
      <c r="N7767" t="s">
        <v>253</v>
      </c>
      <c r="O7767">
        <v>2.5000000000000001E-4</v>
      </c>
      <c r="P7767" t="s">
        <v>234</v>
      </c>
      <c r="Q7767"/>
      <c r="R7767" s="27">
        <v>8.0000000000000007E-5</v>
      </c>
      <c r="S7767">
        <v>7.5000000000000002E-4</v>
      </c>
      <c r="T7767" t="s">
        <v>235</v>
      </c>
    </row>
    <row r="7768" spans="1:20" hidden="1" x14ac:dyDescent="0.45">
      <c r="C7768" s="29" t="s">
        <v>36</v>
      </c>
      <c r="D7768" s="29" t="s">
        <v>52</v>
      </c>
      <c r="E7768" s="29" t="s">
        <v>76</v>
      </c>
      <c r="F7768" t="s">
        <v>222</v>
      </c>
      <c r="G7768" t="s">
        <v>223</v>
      </c>
      <c r="H7768" t="s">
        <v>251</v>
      </c>
      <c r="I7768" t="s">
        <v>225</v>
      </c>
      <c r="J7768" t="s">
        <v>252</v>
      </c>
      <c r="K7768" t="s">
        <v>37</v>
      </c>
      <c r="M7768" t="s">
        <v>228</v>
      </c>
      <c r="N7768" t="s">
        <v>242</v>
      </c>
      <c r="O7768">
        <v>0.05</v>
      </c>
      <c r="P7768" t="s">
        <v>234</v>
      </c>
      <c r="Q7768"/>
      <c r="R7768">
        <v>0.01</v>
      </c>
      <c r="S7768">
        <v>0.25</v>
      </c>
      <c r="T7768" t="s">
        <v>248</v>
      </c>
    </row>
    <row r="7769" spans="1:20" hidden="1" x14ac:dyDescent="0.45">
      <c r="C7769" s="29" t="s">
        <v>36</v>
      </c>
      <c r="D7769" s="29" t="s">
        <v>52</v>
      </c>
      <c r="E7769" s="29" t="s">
        <v>115</v>
      </c>
      <c r="F7769" t="s">
        <v>222</v>
      </c>
      <c r="G7769" t="s">
        <v>223</v>
      </c>
      <c r="H7769" t="s">
        <v>289</v>
      </c>
      <c r="I7769" t="s">
        <v>275</v>
      </c>
      <c r="J7769" t="s">
        <v>228</v>
      </c>
      <c r="K7769" t="s">
        <v>269</v>
      </c>
      <c r="M7769" t="s">
        <v>228</v>
      </c>
      <c r="N7769" t="s">
        <v>240</v>
      </c>
      <c r="O7769">
        <v>15</v>
      </c>
      <c r="P7769" t="s">
        <v>234</v>
      </c>
      <c r="Q7769"/>
      <c r="R7769">
        <v>10.6</v>
      </c>
      <c r="S7769">
        <v>24.7</v>
      </c>
      <c r="T7769" t="s">
        <v>271</v>
      </c>
    </row>
    <row r="7770" spans="1:20" hidden="1" x14ac:dyDescent="0.45">
      <c r="C7770" s="29" t="s">
        <v>36</v>
      </c>
      <c r="D7770" s="29" t="s">
        <v>52</v>
      </c>
      <c r="E7770" s="29" t="s">
        <v>115</v>
      </c>
      <c r="F7770" t="s">
        <v>222</v>
      </c>
      <c r="G7770" t="s">
        <v>223</v>
      </c>
      <c r="H7770" t="s">
        <v>289</v>
      </c>
      <c r="I7770" t="s">
        <v>275</v>
      </c>
      <c r="J7770" t="s">
        <v>228</v>
      </c>
      <c r="K7770" t="s">
        <v>269</v>
      </c>
      <c r="M7770" t="s">
        <v>228</v>
      </c>
      <c r="N7770" t="s">
        <v>242</v>
      </c>
      <c r="O7770">
        <v>9.1</v>
      </c>
      <c r="P7770" t="s">
        <v>234</v>
      </c>
      <c r="Q7770"/>
      <c r="R7770">
        <v>6.55</v>
      </c>
      <c r="S7770">
        <v>15.3</v>
      </c>
      <c r="T7770" t="s">
        <v>271</v>
      </c>
    </row>
    <row r="7771" spans="1:20" hidden="1" x14ac:dyDescent="0.45">
      <c r="C7771" s="29" t="s">
        <v>36</v>
      </c>
      <c r="D7771" s="29" t="s">
        <v>52</v>
      </c>
      <c r="E7771" s="29" t="s">
        <v>115</v>
      </c>
      <c r="F7771" t="s">
        <v>222</v>
      </c>
      <c r="G7771" t="s">
        <v>223</v>
      </c>
      <c r="H7771" t="s">
        <v>289</v>
      </c>
      <c r="I7771" t="s">
        <v>275</v>
      </c>
      <c r="J7771" t="s">
        <v>228</v>
      </c>
      <c r="K7771" t="s">
        <v>269</v>
      </c>
      <c r="M7771" t="s">
        <v>228</v>
      </c>
      <c r="N7771" t="s">
        <v>279</v>
      </c>
      <c r="O7771">
        <v>9.6999999999999993</v>
      </c>
      <c r="P7771" t="s">
        <v>234</v>
      </c>
      <c r="Q7771"/>
      <c r="R7771">
        <v>7.06</v>
      </c>
      <c r="S7771">
        <v>16.5</v>
      </c>
      <c r="T7771" t="s">
        <v>271</v>
      </c>
    </row>
    <row r="7772" spans="1:20" hidden="1" x14ac:dyDescent="0.45">
      <c r="C7772" s="29" t="s">
        <v>36</v>
      </c>
      <c r="D7772" s="29" t="s">
        <v>52</v>
      </c>
      <c r="E7772" s="29" t="s">
        <v>115</v>
      </c>
      <c r="F7772" t="s">
        <v>222</v>
      </c>
      <c r="G7772" t="s">
        <v>223</v>
      </c>
      <c r="H7772" t="s">
        <v>296</v>
      </c>
      <c r="I7772" t="s">
        <v>225</v>
      </c>
      <c r="J7772" t="s">
        <v>297</v>
      </c>
      <c r="K7772" t="s">
        <v>298</v>
      </c>
      <c r="M7772" t="s">
        <v>228</v>
      </c>
      <c r="N7772" t="s">
        <v>259</v>
      </c>
      <c r="O7772">
        <v>6.7</v>
      </c>
      <c r="P7772" t="s">
        <v>257</v>
      </c>
      <c r="Q7772"/>
      <c r="R7772">
        <v>2.2000000000000002</v>
      </c>
      <c r="S7772">
        <v>20.100000000000001</v>
      </c>
      <c r="T7772" t="s">
        <v>260</v>
      </c>
    </row>
    <row r="7773" spans="1:20" hidden="1" x14ac:dyDescent="0.45">
      <c r="B7773" s="29" t="s">
        <v>26</v>
      </c>
      <c r="C7773" s="29" t="s">
        <v>36</v>
      </c>
      <c r="D7773" s="29" t="s">
        <v>52</v>
      </c>
      <c r="E7773" s="29" t="s">
        <v>196</v>
      </c>
      <c r="F7773" t="s">
        <v>222</v>
      </c>
      <c r="G7773" t="s">
        <v>223</v>
      </c>
      <c r="H7773" t="s">
        <v>293</v>
      </c>
      <c r="I7773" t="s">
        <v>225</v>
      </c>
      <c r="J7773" t="s">
        <v>294</v>
      </c>
      <c r="K7773" t="s">
        <v>19</v>
      </c>
      <c r="M7773" t="s">
        <v>228</v>
      </c>
      <c r="N7773" t="s">
        <v>26</v>
      </c>
      <c r="O7773">
        <v>142</v>
      </c>
      <c r="P7773" t="s">
        <v>237</v>
      </c>
      <c r="Q7773">
        <f>O7773/'Electricity Calcs'!$B$2</f>
        <v>1.4981793107204E-4</v>
      </c>
      <c r="R7773">
        <v>70</v>
      </c>
      <c r="S7773">
        <v>300</v>
      </c>
      <c r="T7773" t="s">
        <v>295</v>
      </c>
    </row>
    <row r="7774" spans="1:20" hidden="1" x14ac:dyDescent="0.45">
      <c r="B7774" s="29" t="s">
        <v>25</v>
      </c>
      <c r="C7774" s="29" t="s">
        <v>36</v>
      </c>
      <c r="D7774" s="29" t="s">
        <v>52</v>
      </c>
      <c r="E7774" s="29" t="s">
        <v>196</v>
      </c>
      <c r="F7774" t="s">
        <v>222</v>
      </c>
      <c r="G7774" t="s">
        <v>223</v>
      </c>
      <c r="H7774" t="s">
        <v>293</v>
      </c>
      <c r="I7774" t="s">
        <v>225</v>
      </c>
      <c r="J7774" t="s">
        <v>294</v>
      </c>
      <c r="K7774" t="s">
        <v>19</v>
      </c>
      <c r="M7774" t="s">
        <v>228</v>
      </c>
      <c r="N7774" t="s">
        <v>25</v>
      </c>
      <c r="O7774">
        <v>15.1</v>
      </c>
      <c r="P7774" t="s">
        <v>237</v>
      </c>
      <c r="Q7774">
        <f>O7774/'Electricity Calcs'!$B$2</f>
        <v>1.5931343374562E-5</v>
      </c>
      <c r="R7774">
        <v>9.06</v>
      </c>
      <c r="S7774">
        <v>21.1</v>
      </c>
      <c r="T7774" t="s">
        <v>280</v>
      </c>
    </row>
    <row r="7775" spans="1:20" hidden="1" x14ac:dyDescent="0.45">
      <c r="C7775" s="29" t="s">
        <v>36</v>
      </c>
      <c r="D7775" s="29" t="s">
        <v>52</v>
      </c>
      <c r="E7775" s="29" t="s">
        <v>115</v>
      </c>
      <c r="F7775" t="s">
        <v>222</v>
      </c>
      <c r="G7775" t="s">
        <v>223</v>
      </c>
      <c r="H7775" t="s">
        <v>296</v>
      </c>
      <c r="I7775" t="s">
        <v>225</v>
      </c>
      <c r="J7775" t="s">
        <v>297</v>
      </c>
      <c r="K7775" t="s">
        <v>298</v>
      </c>
      <c r="M7775" t="s">
        <v>228</v>
      </c>
      <c r="N7775" t="s">
        <v>267</v>
      </c>
      <c r="O7775">
        <v>8.8000000000000007</v>
      </c>
      <c r="P7775" t="s">
        <v>234</v>
      </c>
      <c r="Q7775"/>
      <c r="R7775">
        <v>0.504</v>
      </c>
      <c r="S7775">
        <v>16.8</v>
      </c>
      <c r="T7775" t="s">
        <v>1191</v>
      </c>
    </row>
    <row r="7776" spans="1:20" hidden="1" x14ac:dyDescent="0.45">
      <c r="C7776" s="29" t="s">
        <v>36</v>
      </c>
      <c r="D7776" s="29" t="s">
        <v>52</v>
      </c>
      <c r="E7776" s="29" t="s">
        <v>115</v>
      </c>
      <c r="F7776" t="s">
        <v>222</v>
      </c>
      <c r="G7776" t="s">
        <v>223</v>
      </c>
      <c r="H7776" t="s">
        <v>296</v>
      </c>
      <c r="I7776" t="s">
        <v>225</v>
      </c>
      <c r="J7776" t="s">
        <v>297</v>
      </c>
      <c r="K7776" t="s">
        <v>298</v>
      </c>
      <c r="M7776" t="s">
        <v>228</v>
      </c>
      <c r="N7776" t="s">
        <v>259</v>
      </c>
      <c r="O7776">
        <v>6.7</v>
      </c>
      <c r="P7776" t="s">
        <v>257</v>
      </c>
      <c r="Q7776"/>
      <c r="R7776">
        <v>2.2000000000000002</v>
      </c>
      <c r="S7776">
        <v>20.100000000000001</v>
      </c>
      <c r="T7776" t="s">
        <v>260</v>
      </c>
    </row>
    <row r="7777" spans="2:20" hidden="1" x14ac:dyDescent="0.45">
      <c r="C7777" s="29" t="s">
        <v>36</v>
      </c>
      <c r="D7777" s="29" t="s">
        <v>52</v>
      </c>
      <c r="E7777" s="29" t="s">
        <v>115</v>
      </c>
      <c r="F7777" t="s">
        <v>222</v>
      </c>
      <c r="G7777" t="s">
        <v>223</v>
      </c>
      <c r="H7777" t="s">
        <v>296</v>
      </c>
      <c r="I7777" t="s">
        <v>225</v>
      </c>
      <c r="J7777" t="s">
        <v>297</v>
      </c>
      <c r="K7777" t="s">
        <v>298</v>
      </c>
      <c r="M7777" t="s">
        <v>228</v>
      </c>
      <c r="N7777" t="s">
        <v>264</v>
      </c>
      <c r="O7777">
        <v>1.3</v>
      </c>
      <c r="P7777" t="s">
        <v>257</v>
      </c>
      <c r="Q7777"/>
      <c r="R7777">
        <v>0.26</v>
      </c>
      <c r="S7777">
        <v>6.5</v>
      </c>
      <c r="T7777" t="s">
        <v>271</v>
      </c>
    </row>
    <row r="7778" spans="2:20" hidden="1" x14ac:dyDescent="0.45">
      <c r="C7778" s="29" t="s">
        <v>36</v>
      </c>
      <c r="D7778" s="29" t="s">
        <v>52</v>
      </c>
      <c r="E7778" s="29" t="s">
        <v>115</v>
      </c>
      <c r="F7778" t="s">
        <v>222</v>
      </c>
      <c r="G7778" t="s">
        <v>223</v>
      </c>
      <c r="H7778" t="s">
        <v>296</v>
      </c>
      <c r="I7778" t="s">
        <v>225</v>
      </c>
      <c r="J7778" t="s">
        <v>297</v>
      </c>
      <c r="K7778" t="s">
        <v>298</v>
      </c>
      <c r="M7778" t="s">
        <v>228</v>
      </c>
      <c r="N7778" t="s">
        <v>265</v>
      </c>
      <c r="O7778">
        <v>1</v>
      </c>
      <c r="P7778" t="s">
        <v>234</v>
      </c>
      <c r="Q7778"/>
      <c r="R7778">
        <v>0.2</v>
      </c>
      <c r="S7778">
        <v>5</v>
      </c>
      <c r="T7778" t="s">
        <v>1191</v>
      </c>
    </row>
    <row r="7779" spans="2:20" hidden="1" x14ac:dyDescent="0.45">
      <c r="C7779" s="29" t="s">
        <v>36</v>
      </c>
      <c r="D7779" s="29" t="s">
        <v>52</v>
      </c>
      <c r="E7779" s="29" t="s">
        <v>115</v>
      </c>
      <c r="F7779" t="s">
        <v>222</v>
      </c>
      <c r="G7779" t="s">
        <v>223</v>
      </c>
      <c r="H7779" t="s">
        <v>296</v>
      </c>
      <c r="I7779" t="s">
        <v>225</v>
      </c>
      <c r="J7779" t="s">
        <v>297</v>
      </c>
      <c r="K7779" t="s">
        <v>298</v>
      </c>
      <c r="M7779" t="s">
        <v>228</v>
      </c>
      <c r="N7779" t="s">
        <v>249</v>
      </c>
      <c r="O7779">
        <v>37</v>
      </c>
      <c r="P7779" t="s">
        <v>257</v>
      </c>
      <c r="Q7779"/>
      <c r="R7779">
        <v>3.7</v>
      </c>
      <c r="S7779">
        <v>370</v>
      </c>
      <c r="T7779" t="s">
        <v>258</v>
      </c>
    </row>
    <row r="7780" spans="2:20" hidden="1" x14ac:dyDescent="0.45">
      <c r="B7780" s="29" t="s">
        <v>43</v>
      </c>
      <c r="C7780" s="29" t="s">
        <v>36</v>
      </c>
      <c r="D7780" s="29" t="s">
        <v>52</v>
      </c>
      <c r="E7780" s="29" t="s">
        <v>196</v>
      </c>
      <c r="F7780" t="s">
        <v>222</v>
      </c>
      <c r="G7780" t="s">
        <v>223</v>
      </c>
      <c r="H7780" t="s">
        <v>293</v>
      </c>
      <c r="I7780" t="s">
        <v>225</v>
      </c>
      <c r="J7780" t="s">
        <v>294</v>
      </c>
      <c r="K7780" t="s">
        <v>19</v>
      </c>
      <c r="M7780" t="s">
        <v>228</v>
      </c>
      <c r="N7780" t="s">
        <v>28</v>
      </c>
      <c r="O7780">
        <v>19.3</v>
      </c>
      <c r="P7780" t="s">
        <v>237</v>
      </c>
      <c r="Q7780">
        <f>O7780/'Electricity Calcs'!$B$2</f>
        <v>2.0362577955566E-5</v>
      </c>
      <c r="R7780">
        <v>0.9</v>
      </c>
      <c r="S7780">
        <v>90</v>
      </c>
      <c r="T7780" t="s">
        <v>295</v>
      </c>
    </row>
    <row r="7781" spans="2:20" hidden="1" x14ac:dyDescent="0.45">
      <c r="C7781" s="29" t="s">
        <v>36</v>
      </c>
      <c r="D7781" s="29" t="s">
        <v>52</v>
      </c>
      <c r="E7781" s="29" t="s">
        <v>196</v>
      </c>
      <c r="F7781" t="s">
        <v>222</v>
      </c>
      <c r="G7781" t="s">
        <v>223</v>
      </c>
      <c r="H7781" t="s">
        <v>293</v>
      </c>
      <c r="I7781" t="s">
        <v>225</v>
      </c>
      <c r="J7781" t="s">
        <v>294</v>
      </c>
      <c r="K7781" t="s">
        <v>19</v>
      </c>
      <c r="M7781" t="s">
        <v>228</v>
      </c>
      <c r="N7781" t="s">
        <v>272</v>
      </c>
      <c r="O7781">
        <v>6.92</v>
      </c>
      <c r="P7781" t="s">
        <v>257</v>
      </c>
      <c r="Q7781"/>
      <c r="R7781">
        <v>3.46</v>
      </c>
      <c r="S7781">
        <v>13.8</v>
      </c>
      <c r="T7781" t="s">
        <v>280</v>
      </c>
    </row>
    <row r="7782" spans="2:20" hidden="1" x14ac:dyDescent="0.45">
      <c r="B7782" s="29" t="s">
        <v>29</v>
      </c>
      <c r="C7782" s="29" t="s">
        <v>36</v>
      </c>
      <c r="D7782" s="29" t="s">
        <v>52</v>
      </c>
      <c r="E7782" s="29" t="s">
        <v>73</v>
      </c>
      <c r="F7782" t="s">
        <v>222</v>
      </c>
      <c r="G7782" t="s">
        <v>223</v>
      </c>
      <c r="H7782" t="s">
        <v>299</v>
      </c>
      <c r="I7782" t="s">
        <v>225</v>
      </c>
      <c r="J7782" t="s">
        <v>294</v>
      </c>
      <c r="K7782" t="s">
        <v>18</v>
      </c>
      <c r="M7782" t="s">
        <v>228</v>
      </c>
      <c r="N7782" t="s">
        <v>29</v>
      </c>
      <c r="O7782">
        <v>0.28100000000000003</v>
      </c>
      <c r="P7782" t="s">
        <v>237</v>
      </c>
      <c r="Q7782">
        <f>O7782/'Electricity Calcs'!$B$2</f>
        <v>2.9647069458622005E-7</v>
      </c>
      <c r="R7782">
        <v>0.16900000000000001</v>
      </c>
      <c r="S7782">
        <v>0.39300000000000002</v>
      </c>
      <c r="T7782" t="s">
        <v>288</v>
      </c>
    </row>
    <row r="7783" spans="2:20" hidden="1" x14ac:dyDescent="0.45">
      <c r="C7783" s="29" t="s">
        <v>36</v>
      </c>
      <c r="D7783" s="29" t="s">
        <v>52</v>
      </c>
      <c r="E7783" s="29" t="s">
        <v>196</v>
      </c>
      <c r="F7783" t="s">
        <v>222</v>
      </c>
      <c r="G7783" t="s">
        <v>223</v>
      </c>
      <c r="H7783" t="s">
        <v>293</v>
      </c>
      <c r="I7783" t="s">
        <v>225</v>
      </c>
      <c r="J7783" t="s">
        <v>294</v>
      </c>
      <c r="K7783" t="s">
        <v>19</v>
      </c>
      <c r="M7783" t="s">
        <v>228</v>
      </c>
      <c r="N7783" t="s">
        <v>253</v>
      </c>
      <c r="O7783">
        <v>1.2</v>
      </c>
      <c r="P7783" t="s">
        <v>234</v>
      </c>
      <c r="Q7783"/>
      <c r="R7783">
        <v>0.6</v>
      </c>
      <c r="S7783">
        <v>2.4</v>
      </c>
      <c r="T7783" t="s">
        <v>280</v>
      </c>
    </row>
    <row r="7784" spans="2:20" hidden="1" x14ac:dyDescent="0.45">
      <c r="C7784" s="29" t="s">
        <v>36</v>
      </c>
      <c r="D7784" s="29" t="s">
        <v>52</v>
      </c>
      <c r="E7784" s="29" t="s">
        <v>115</v>
      </c>
      <c r="F7784" t="s">
        <v>222</v>
      </c>
      <c r="G7784" t="s">
        <v>223</v>
      </c>
      <c r="H7784" t="s">
        <v>296</v>
      </c>
      <c r="I7784" t="s">
        <v>225</v>
      </c>
      <c r="J7784" t="s">
        <v>297</v>
      </c>
      <c r="K7784" t="s">
        <v>298</v>
      </c>
      <c r="M7784" t="s">
        <v>228</v>
      </c>
      <c r="N7784" t="s">
        <v>242</v>
      </c>
      <c r="O7784">
        <v>9.1</v>
      </c>
      <c r="P7784" t="s">
        <v>234</v>
      </c>
      <c r="Q7784"/>
      <c r="R7784">
        <v>6.55</v>
      </c>
      <c r="S7784">
        <v>15.3</v>
      </c>
      <c r="T7784" t="s">
        <v>271</v>
      </c>
    </row>
    <row r="7785" spans="2:20" hidden="1" x14ac:dyDescent="0.45">
      <c r="C7785" s="29" t="s">
        <v>36</v>
      </c>
      <c r="D7785" s="29" t="s">
        <v>52</v>
      </c>
      <c r="E7785" s="29" t="s">
        <v>196</v>
      </c>
      <c r="F7785" t="s">
        <v>222</v>
      </c>
      <c r="G7785" t="s">
        <v>223</v>
      </c>
      <c r="H7785" t="s">
        <v>293</v>
      </c>
      <c r="I7785" t="s">
        <v>225</v>
      </c>
      <c r="J7785" t="s">
        <v>294</v>
      </c>
      <c r="K7785" t="s">
        <v>19</v>
      </c>
      <c r="M7785" t="s">
        <v>228</v>
      </c>
      <c r="N7785" t="s">
        <v>265</v>
      </c>
      <c r="O7785">
        <v>5.31</v>
      </c>
      <c r="P7785" t="s">
        <v>234</v>
      </c>
      <c r="Q7785"/>
      <c r="R7785">
        <v>2.66</v>
      </c>
      <c r="S7785">
        <v>10.6</v>
      </c>
      <c r="T7785" t="s">
        <v>280</v>
      </c>
    </row>
    <row r="7786" spans="2:20" hidden="1" x14ac:dyDescent="0.45">
      <c r="C7786" s="29" t="s">
        <v>36</v>
      </c>
      <c r="D7786" s="29" t="s">
        <v>52</v>
      </c>
      <c r="E7786" s="29" t="s">
        <v>196</v>
      </c>
      <c r="F7786" t="s">
        <v>222</v>
      </c>
      <c r="G7786" t="s">
        <v>223</v>
      </c>
      <c r="H7786" t="s">
        <v>293</v>
      </c>
      <c r="I7786" t="s">
        <v>225</v>
      </c>
      <c r="J7786" t="s">
        <v>294</v>
      </c>
      <c r="K7786" t="s">
        <v>19</v>
      </c>
      <c r="M7786" t="s">
        <v>228</v>
      </c>
      <c r="N7786" t="s">
        <v>303</v>
      </c>
      <c r="O7786">
        <v>2.06</v>
      </c>
      <c r="P7786" t="s">
        <v>234</v>
      </c>
      <c r="Q7786"/>
      <c r="R7786">
        <v>1.03</v>
      </c>
      <c r="S7786">
        <v>4.12</v>
      </c>
      <c r="T7786" t="s">
        <v>280</v>
      </c>
    </row>
    <row r="7787" spans="2:20" hidden="1" x14ac:dyDescent="0.45">
      <c r="C7787" s="29" t="s">
        <v>36</v>
      </c>
      <c r="D7787" s="29" t="s">
        <v>52</v>
      </c>
      <c r="E7787" s="29" t="s">
        <v>196</v>
      </c>
      <c r="F7787" t="s">
        <v>222</v>
      </c>
      <c r="G7787" t="s">
        <v>223</v>
      </c>
      <c r="H7787" t="s">
        <v>293</v>
      </c>
      <c r="I7787" t="s">
        <v>225</v>
      </c>
      <c r="J7787" t="s">
        <v>294</v>
      </c>
      <c r="K7787" t="s">
        <v>19</v>
      </c>
      <c r="M7787" t="s">
        <v>228</v>
      </c>
      <c r="N7787" t="s">
        <v>267</v>
      </c>
      <c r="O7787">
        <v>87.8</v>
      </c>
      <c r="P7787" t="s">
        <v>234</v>
      </c>
      <c r="Q7787"/>
      <c r="R7787">
        <v>43.9</v>
      </c>
      <c r="S7787">
        <v>176</v>
      </c>
      <c r="T7787" t="s">
        <v>280</v>
      </c>
    </row>
    <row r="7788" spans="2:20" hidden="1" x14ac:dyDescent="0.45">
      <c r="C7788" s="29" t="s">
        <v>36</v>
      </c>
      <c r="D7788" s="29" t="s">
        <v>52</v>
      </c>
      <c r="E7788" s="29" t="s">
        <v>196</v>
      </c>
      <c r="F7788" t="s">
        <v>222</v>
      </c>
      <c r="G7788" t="s">
        <v>223</v>
      </c>
      <c r="H7788" t="s">
        <v>293</v>
      </c>
      <c r="I7788" t="s">
        <v>225</v>
      </c>
      <c r="J7788" t="s">
        <v>294</v>
      </c>
      <c r="K7788" t="s">
        <v>19</v>
      </c>
      <c r="M7788" t="s">
        <v>228</v>
      </c>
      <c r="N7788" t="s">
        <v>267</v>
      </c>
      <c r="O7788">
        <v>87.8</v>
      </c>
      <c r="P7788" t="s">
        <v>234</v>
      </c>
      <c r="Q7788"/>
      <c r="R7788">
        <v>43.9</v>
      </c>
      <c r="S7788">
        <v>176</v>
      </c>
      <c r="T7788" t="s">
        <v>280</v>
      </c>
    </row>
    <row r="7789" spans="2:20" hidden="1" x14ac:dyDescent="0.45">
      <c r="C7789" s="29" t="s">
        <v>36</v>
      </c>
      <c r="D7789" s="29" t="s">
        <v>52</v>
      </c>
      <c r="E7789" s="29" t="s">
        <v>113</v>
      </c>
      <c r="F7789" t="s">
        <v>222</v>
      </c>
      <c r="G7789" t="s">
        <v>223</v>
      </c>
      <c r="H7789" t="s">
        <v>301</v>
      </c>
      <c r="I7789" t="s">
        <v>225</v>
      </c>
      <c r="J7789" t="s">
        <v>294</v>
      </c>
      <c r="K7789" t="s">
        <v>302</v>
      </c>
      <c r="M7789" t="s">
        <v>228</v>
      </c>
      <c r="N7789" t="s">
        <v>233</v>
      </c>
      <c r="O7789">
        <v>7.1</v>
      </c>
      <c r="P7789" t="s">
        <v>234</v>
      </c>
      <c r="Q7789"/>
      <c r="R7789">
        <v>5.04</v>
      </c>
      <c r="S7789">
        <v>11.8</v>
      </c>
      <c r="T7789" t="s">
        <v>263</v>
      </c>
    </row>
    <row r="7790" spans="2:20" hidden="1" x14ac:dyDescent="0.45">
      <c r="C7790" s="29" t="s">
        <v>36</v>
      </c>
      <c r="D7790" s="29" t="s">
        <v>52</v>
      </c>
      <c r="E7790" s="29" t="s">
        <v>113</v>
      </c>
      <c r="F7790" t="s">
        <v>222</v>
      </c>
      <c r="G7790" t="s">
        <v>223</v>
      </c>
      <c r="H7790" t="s">
        <v>301</v>
      </c>
      <c r="I7790" t="s">
        <v>225</v>
      </c>
      <c r="J7790" t="s">
        <v>294</v>
      </c>
      <c r="K7790" t="s">
        <v>302</v>
      </c>
      <c r="M7790" t="s">
        <v>228</v>
      </c>
      <c r="N7790" t="s">
        <v>303</v>
      </c>
      <c r="O7790">
        <v>23</v>
      </c>
      <c r="P7790" t="s">
        <v>234</v>
      </c>
      <c r="Q7790"/>
      <c r="R7790">
        <v>16</v>
      </c>
      <c r="S7790">
        <v>37.299999999999997</v>
      </c>
      <c r="T7790" t="s">
        <v>263</v>
      </c>
    </row>
    <row r="7791" spans="2:20" hidden="1" x14ac:dyDescent="0.45">
      <c r="B7791" s="29" t="s">
        <v>24</v>
      </c>
      <c r="C7791" s="29" t="s">
        <v>36</v>
      </c>
      <c r="D7791" s="29" t="s">
        <v>52</v>
      </c>
      <c r="E7791" s="29" t="s">
        <v>113</v>
      </c>
      <c r="F7791" t="s">
        <v>222</v>
      </c>
      <c r="G7791" t="s">
        <v>223</v>
      </c>
      <c r="H7791" t="s">
        <v>301</v>
      </c>
      <c r="I7791" t="s">
        <v>225</v>
      </c>
      <c r="J7791" t="s">
        <v>294</v>
      </c>
      <c r="K7791" t="s">
        <v>302</v>
      </c>
      <c r="M7791" t="s">
        <v>228</v>
      </c>
      <c r="N7791" t="s">
        <v>261</v>
      </c>
      <c r="O7791">
        <v>1</v>
      </c>
      <c r="P7791" t="s">
        <v>237</v>
      </c>
      <c r="Q7791">
        <f>O7791/'Electricity Calcs'!$B$2</f>
        <v>1.05505585262E-6</v>
      </c>
      <c r="R7791">
        <v>0.6</v>
      </c>
      <c r="S7791">
        <v>2.4</v>
      </c>
      <c r="T7791" t="s">
        <v>263</v>
      </c>
    </row>
    <row r="7792" spans="2:20" hidden="1" x14ac:dyDescent="0.45">
      <c r="C7792" s="29" t="s">
        <v>36</v>
      </c>
      <c r="D7792" s="29" t="s">
        <v>52</v>
      </c>
      <c r="E7792" s="29" t="s">
        <v>113</v>
      </c>
      <c r="F7792" t="s">
        <v>222</v>
      </c>
      <c r="G7792" t="s">
        <v>223</v>
      </c>
      <c r="H7792" t="s">
        <v>301</v>
      </c>
      <c r="I7792" t="s">
        <v>225</v>
      </c>
      <c r="J7792" t="s">
        <v>294</v>
      </c>
      <c r="K7792" t="s">
        <v>302</v>
      </c>
      <c r="M7792" t="s">
        <v>228</v>
      </c>
      <c r="N7792" t="s">
        <v>264</v>
      </c>
      <c r="O7792">
        <v>0.73599999999999999</v>
      </c>
      <c r="P7792" t="s">
        <v>257</v>
      </c>
      <c r="Q7792"/>
      <c r="R7792">
        <v>0.245</v>
      </c>
      <c r="S7792">
        <v>2.21</v>
      </c>
      <c r="T7792" t="s">
        <v>263</v>
      </c>
    </row>
    <row r="7793" spans="2:20" hidden="1" x14ac:dyDescent="0.45">
      <c r="C7793" s="29" t="s">
        <v>36</v>
      </c>
      <c r="D7793" s="29" t="s">
        <v>52</v>
      </c>
      <c r="E7793" s="29" t="s">
        <v>113</v>
      </c>
      <c r="F7793" t="s">
        <v>222</v>
      </c>
      <c r="G7793" t="s">
        <v>223</v>
      </c>
      <c r="H7793" t="s">
        <v>301</v>
      </c>
      <c r="I7793" t="s">
        <v>225</v>
      </c>
      <c r="J7793" t="s">
        <v>294</v>
      </c>
      <c r="K7793" t="s">
        <v>302</v>
      </c>
      <c r="M7793" t="s">
        <v>228</v>
      </c>
      <c r="N7793" t="s">
        <v>240</v>
      </c>
      <c r="O7793">
        <v>7.3</v>
      </c>
      <c r="P7793" t="s">
        <v>234</v>
      </c>
      <c r="Q7793"/>
      <c r="R7793">
        <v>5.16</v>
      </c>
      <c r="S7793">
        <v>12</v>
      </c>
      <c r="T7793" t="s">
        <v>263</v>
      </c>
    </row>
    <row r="7794" spans="2:20" hidden="1" x14ac:dyDescent="0.45">
      <c r="C7794" s="29" t="s">
        <v>36</v>
      </c>
      <c r="D7794" s="29" t="s">
        <v>52</v>
      </c>
      <c r="E7794" s="29" t="s">
        <v>113</v>
      </c>
      <c r="F7794" t="s">
        <v>222</v>
      </c>
      <c r="G7794" t="s">
        <v>223</v>
      </c>
      <c r="H7794" t="s">
        <v>301</v>
      </c>
      <c r="I7794" t="s">
        <v>225</v>
      </c>
      <c r="J7794" t="s">
        <v>294</v>
      </c>
      <c r="K7794" t="s">
        <v>302</v>
      </c>
      <c r="M7794" t="s">
        <v>228</v>
      </c>
      <c r="N7794" t="s">
        <v>240</v>
      </c>
      <c r="O7794">
        <v>7.3</v>
      </c>
      <c r="P7794" t="s">
        <v>234</v>
      </c>
      <c r="Q7794"/>
      <c r="R7794">
        <v>5.16</v>
      </c>
      <c r="S7794">
        <v>12</v>
      </c>
      <c r="T7794" t="s">
        <v>263</v>
      </c>
    </row>
    <row r="7795" spans="2:20" hidden="1" x14ac:dyDescent="0.45">
      <c r="C7795" s="29" t="s">
        <v>36</v>
      </c>
      <c r="D7795" s="29" t="s">
        <v>52</v>
      </c>
      <c r="E7795" s="29" t="s">
        <v>115</v>
      </c>
      <c r="F7795" t="s">
        <v>222</v>
      </c>
      <c r="G7795" t="s">
        <v>223</v>
      </c>
      <c r="H7795" t="s">
        <v>296</v>
      </c>
      <c r="I7795" t="s">
        <v>225</v>
      </c>
      <c r="J7795" t="s">
        <v>297</v>
      </c>
      <c r="K7795" t="s">
        <v>298</v>
      </c>
      <c r="M7795" t="s">
        <v>228</v>
      </c>
      <c r="N7795" t="s">
        <v>262</v>
      </c>
      <c r="O7795">
        <v>2.9</v>
      </c>
      <c r="P7795" t="s">
        <v>234</v>
      </c>
      <c r="Q7795"/>
      <c r="R7795">
        <v>2.09</v>
      </c>
      <c r="S7795">
        <v>4.88</v>
      </c>
      <c r="T7795" t="s">
        <v>271</v>
      </c>
    </row>
    <row r="7796" spans="2:20" hidden="1" x14ac:dyDescent="0.45">
      <c r="C7796" s="29" t="s">
        <v>36</v>
      </c>
      <c r="D7796" s="29" t="s">
        <v>52</v>
      </c>
      <c r="E7796" s="29" t="s">
        <v>115</v>
      </c>
      <c r="F7796" t="s">
        <v>222</v>
      </c>
      <c r="G7796" t="s">
        <v>223</v>
      </c>
      <c r="H7796" t="s">
        <v>296</v>
      </c>
      <c r="I7796" t="s">
        <v>225</v>
      </c>
      <c r="J7796" t="s">
        <v>297</v>
      </c>
      <c r="K7796" t="s">
        <v>298</v>
      </c>
      <c r="M7796" t="s">
        <v>228</v>
      </c>
      <c r="N7796" t="s">
        <v>233</v>
      </c>
      <c r="O7796">
        <v>14.3</v>
      </c>
      <c r="P7796" t="s">
        <v>234</v>
      </c>
      <c r="Q7796"/>
      <c r="R7796">
        <v>10.3</v>
      </c>
      <c r="S7796">
        <v>24.1</v>
      </c>
      <c r="T7796" t="s">
        <v>271</v>
      </c>
    </row>
    <row r="7797" spans="2:20" hidden="1" x14ac:dyDescent="0.45">
      <c r="C7797" s="29" t="s">
        <v>36</v>
      </c>
      <c r="D7797" s="29" t="s">
        <v>52</v>
      </c>
      <c r="E7797" s="29" t="s">
        <v>115</v>
      </c>
      <c r="F7797" t="s">
        <v>222</v>
      </c>
      <c r="G7797" t="s">
        <v>223</v>
      </c>
      <c r="H7797" t="s">
        <v>296</v>
      </c>
      <c r="I7797" t="s">
        <v>225</v>
      </c>
      <c r="J7797" t="s">
        <v>297</v>
      </c>
      <c r="K7797" t="s">
        <v>298</v>
      </c>
      <c r="M7797" t="s">
        <v>228</v>
      </c>
      <c r="N7797" t="s">
        <v>279</v>
      </c>
      <c r="O7797">
        <v>9.6999999999999993</v>
      </c>
      <c r="P7797" t="s">
        <v>234</v>
      </c>
      <c r="Q7797"/>
      <c r="R7797">
        <v>7.06</v>
      </c>
      <c r="S7797">
        <v>16.5</v>
      </c>
      <c r="T7797" t="s">
        <v>271</v>
      </c>
    </row>
    <row r="7798" spans="2:20" hidden="1" x14ac:dyDescent="0.45">
      <c r="C7798" s="29" t="s">
        <v>36</v>
      </c>
      <c r="D7798" s="29" t="s">
        <v>52</v>
      </c>
      <c r="E7798" s="29" t="s">
        <v>113</v>
      </c>
      <c r="F7798" t="s">
        <v>222</v>
      </c>
      <c r="G7798" t="s">
        <v>223</v>
      </c>
      <c r="H7798" t="s">
        <v>301</v>
      </c>
      <c r="I7798" t="s">
        <v>225</v>
      </c>
      <c r="J7798" t="s">
        <v>294</v>
      </c>
      <c r="K7798" t="s">
        <v>302</v>
      </c>
      <c r="M7798" t="s">
        <v>228</v>
      </c>
      <c r="N7798" t="s">
        <v>272</v>
      </c>
      <c r="O7798">
        <v>1.18</v>
      </c>
      <c r="P7798" t="s">
        <v>257</v>
      </c>
      <c r="Q7798"/>
      <c r="R7798">
        <v>0.59099999999999997</v>
      </c>
      <c r="S7798">
        <v>2.36</v>
      </c>
      <c r="T7798" t="s">
        <v>263</v>
      </c>
    </row>
    <row r="7799" spans="2:20" hidden="1" x14ac:dyDescent="0.45">
      <c r="C7799" s="29" t="s">
        <v>36</v>
      </c>
      <c r="D7799" s="29" t="s">
        <v>52</v>
      </c>
      <c r="E7799" s="29" t="s">
        <v>113</v>
      </c>
      <c r="F7799" t="s">
        <v>222</v>
      </c>
      <c r="G7799" t="s">
        <v>223</v>
      </c>
      <c r="H7799" t="s">
        <v>301</v>
      </c>
      <c r="I7799" t="s">
        <v>225</v>
      </c>
      <c r="J7799" t="s">
        <v>294</v>
      </c>
      <c r="K7799" t="s">
        <v>302</v>
      </c>
      <c r="M7799" t="s">
        <v>228</v>
      </c>
      <c r="N7799" t="s">
        <v>249</v>
      </c>
      <c r="O7799">
        <v>37</v>
      </c>
      <c r="P7799" t="s">
        <v>257</v>
      </c>
      <c r="Q7799"/>
      <c r="R7799">
        <v>3.7</v>
      </c>
      <c r="S7799">
        <v>370</v>
      </c>
      <c r="T7799" t="s">
        <v>258</v>
      </c>
    </row>
    <row r="7800" spans="2:20" hidden="1" x14ac:dyDescent="0.45">
      <c r="B7800" s="29" t="s">
        <v>26</v>
      </c>
      <c r="C7800" s="29" t="s">
        <v>36</v>
      </c>
      <c r="D7800" s="29" t="s">
        <v>52</v>
      </c>
      <c r="E7800" s="29" t="s">
        <v>115</v>
      </c>
      <c r="F7800" t="s">
        <v>222</v>
      </c>
      <c r="G7800" t="s">
        <v>223</v>
      </c>
      <c r="H7800" t="s">
        <v>296</v>
      </c>
      <c r="I7800" t="s">
        <v>225</v>
      </c>
      <c r="J7800" t="s">
        <v>297</v>
      </c>
      <c r="K7800" t="s">
        <v>298</v>
      </c>
      <c r="M7800" t="s">
        <v>228</v>
      </c>
      <c r="N7800" t="s">
        <v>26</v>
      </c>
      <c r="O7800">
        <v>247</v>
      </c>
      <c r="P7800" t="s">
        <v>237</v>
      </c>
      <c r="Q7800">
        <f>O7800/'Electricity Calcs'!$B$2</f>
        <v>2.6059879559714E-4</v>
      </c>
      <c r="R7800">
        <v>143</v>
      </c>
      <c r="S7800">
        <v>571</v>
      </c>
      <c r="T7800" t="s">
        <v>271</v>
      </c>
    </row>
    <row r="7801" spans="2:20" hidden="1" x14ac:dyDescent="0.45">
      <c r="B7801" s="29" t="s">
        <v>25</v>
      </c>
      <c r="C7801" s="29" t="s">
        <v>36</v>
      </c>
      <c r="D7801" s="29" t="s">
        <v>52</v>
      </c>
      <c r="E7801" s="29" t="s">
        <v>115</v>
      </c>
      <c r="F7801" t="s">
        <v>222</v>
      </c>
      <c r="G7801" t="s">
        <v>223</v>
      </c>
      <c r="H7801" t="s">
        <v>296</v>
      </c>
      <c r="I7801" t="s">
        <v>225</v>
      </c>
      <c r="J7801" t="s">
        <v>297</v>
      </c>
      <c r="K7801" t="s">
        <v>298</v>
      </c>
      <c r="M7801" t="s">
        <v>228</v>
      </c>
      <c r="N7801" t="s">
        <v>25</v>
      </c>
      <c r="O7801">
        <v>8.6999999999999993</v>
      </c>
      <c r="P7801" t="s">
        <v>237</v>
      </c>
      <c r="Q7801">
        <f>O7801/'Electricity Calcs'!$B$2</f>
        <v>9.1789859177940004E-6</v>
      </c>
      <c r="R7801">
        <v>6.72</v>
      </c>
      <c r="S7801">
        <v>60.5</v>
      </c>
      <c r="T7801" t="s">
        <v>271</v>
      </c>
    </row>
    <row r="7802" spans="2:20" hidden="1" x14ac:dyDescent="0.45">
      <c r="B7802" s="29" t="s">
        <v>25</v>
      </c>
      <c r="C7802" s="29" t="s">
        <v>36</v>
      </c>
      <c r="D7802" s="29" t="s">
        <v>52</v>
      </c>
      <c r="E7802" s="29" t="s">
        <v>115</v>
      </c>
      <c r="F7802" t="s">
        <v>222</v>
      </c>
      <c r="G7802" t="s">
        <v>223</v>
      </c>
      <c r="H7802" t="s">
        <v>296</v>
      </c>
      <c r="I7802" t="s">
        <v>225</v>
      </c>
      <c r="J7802" t="s">
        <v>297</v>
      </c>
      <c r="K7802" t="s">
        <v>298</v>
      </c>
      <c r="M7802" t="s">
        <v>228</v>
      </c>
      <c r="N7802" t="s">
        <v>25</v>
      </c>
      <c r="O7802">
        <v>8.6999999999999993</v>
      </c>
      <c r="P7802" t="s">
        <v>237</v>
      </c>
      <c r="Q7802">
        <f>O7802/'Electricity Calcs'!$B$2</f>
        <v>9.1789859177940004E-6</v>
      </c>
      <c r="R7802">
        <v>6.72</v>
      </c>
      <c r="S7802">
        <v>60.5</v>
      </c>
      <c r="T7802" t="s">
        <v>271</v>
      </c>
    </row>
    <row r="7803" spans="2:20" hidden="1" x14ac:dyDescent="0.45">
      <c r="C7803" s="29" t="s">
        <v>36</v>
      </c>
      <c r="D7803" s="29" t="s">
        <v>52</v>
      </c>
      <c r="E7803" s="29" t="s">
        <v>113</v>
      </c>
      <c r="F7803" t="s">
        <v>222</v>
      </c>
      <c r="G7803" t="s">
        <v>223</v>
      </c>
      <c r="H7803" t="s">
        <v>304</v>
      </c>
      <c r="I7803" t="s">
        <v>225</v>
      </c>
      <c r="J7803" t="s">
        <v>305</v>
      </c>
      <c r="K7803" t="s">
        <v>302</v>
      </c>
      <c r="M7803" t="s">
        <v>228</v>
      </c>
      <c r="N7803" t="s">
        <v>253</v>
      </c>
      <c r="O7803">
        <v>0.9</v>
      </c>
      <c r="P7803" t="s">
        <v>234</v>
      </c>
      <c r="Q7803"/>
      <c r="R7803">
        <v>0.627</v>
      </c>
      <c r="S7803">
        <v>1.46</v>
      </c>
      <c r="T7803" t="s">
        <v>263</v>
      </c>
    </row>
    <row r="7804" spans="2:20" hidden="1" x14ac:dyDescent="0.45">
      <c r="C7804" s="29" t="s">
        <v>36</v>
      </c>
      <c r="D7804" s="29" t="s">
        <v>52</v>
      </c>
      <c r="E7804" s="29" t="s">
        <v>113</v>
      </c>
      <c r="F7804" t="s">
        <v>222</v>
      </c>
      <c r="G7804" t="s">
        <v>223</v>
      </c>
      <c r="H7804" t="s">
        <v>304</v>
      </c>
      <c r="I7804" t="s">
        <v>225</v>
      </c>
      <c r="J7804" t="s">
        <v>305</v>
      </c>
      <c r="K7804" t="s">
        <v>302</v>
      </c>
      <c r="M7804" t="s">
        <v>228</v>
      </c>
      <c r="N7804" t="s">
        <v>262</v>
      </c>
      <c r="O7804">
        <v>1.4</v>
      </c>
      <c r="P7804" t="s">
        <v>234</v>
      </c>
      <c r="Q7804"/>
      <c r="R7804">
        <v>1.02</v>
      </c>
      <c r="S7804">
        <v>2.38</v>
      </c>
      <c r="T7804" t="s">
        <v>263</v>
      </c>
    </row>
    <row r="7805" spans="2:20" hidden="1" x14ac:dyDescent="0.45">
      <c r="C7805" s="29" t="s">
        <v>36</v>
      </c>
      <c r="D7805" s="29" t="s">
        <v>52</v>
      </c>
      <c r="E7805" s="29" t="s">
        <v>113</v>
      </c>
      <c r="F7805" t="s">
        <v>222</v>
      </c>
      <c r="G7805" t="s">
        <v>223</v>
      </c>
      <c r="H7805" t="s">
        <v>304</v>
      </c>
      <c r="I7805" t="s">
        <v>225</v>
      </c>
      <c r="J7805" t="s">
        <v>305</v>
      </c>
      <c r="K7805" t="s">
        <v>302</v>
      </c>
      <c r="M7805" t="s">
        <v>228</v>
      </c>
      <c r="N7805" t="s">
        <v>265</v>
      </c>
      <c r="O7805">
        <v>9</v>
      </c>
      <c r="P7805" t="s">
        <v>234</v>
      </c>
      <c r="Q7805"/>
      <c r="R7805">
        <v>0.23300000000000001</v>
      </c>
      <c r="S7805">
        <v>15.5</v>
      </c>
      <c r="T7805" t="s">
        <v>266</v>
      </c>
    </row>
    <row r="7806" spans="2:20" hidden="1" x14ac:dyDescent="0.45">
      <c r="B7806" s="29" t="s">
        <v>26</v>
      </c>
      <c r="C7806" s="29" t="s">
        <v>36</v>
      </c>
      <c r="D7806" s="29" t="s">
        <v>52</v>
      </c>
      <c r="E7806" s="29" t="s">
        <v>113</v>
      </c>
      <c r="F7806" t="s">
        <v>222</v>
      </c>
      <c r="G7806" t="s">
        <v>223</v>
      </c>
      <c r="H7806" t="s">
        <v>304</v>
      </c>
      <c r="I7806" t="s">
        <v>225</v>
      </c>
      <c r="J7806" t="s">
        <v>305</v>
      </c>
      <c r="K7806" t="s">
        <v>302</v>
      </c>
      <c r="M7806" t="s">
        <v>228</v>
      </c>
      <c r="N7806" t="s">
        <v>26</v>
      </c>
      <c r="O7806">
        <v>244</v>
      </c>
      <c r="P7806" t="s">
        <v>237</v>
      </c>
      <c r="Q7806">
        <f>O7806/'Electricity Calcs'!$B$2</f>
        <v>2.5743362803928003E-4</v>
      </c>
      <c r="R7806">
        <v>120</v>
      </c>
      <c r="S7806">
        <v>488</v>
      </c>
      <c r="T7806" t="s">
        <v>263</v>
      </c>
    </row>
    <row r="7807" spans="2:20" hidden="1" x14ac:dyDescent="0.45">
      <c r="B7807" s="29" t="s">
        <v>24</v>
      </c>
      <c r="C7807" s="29" t="s">
        <v>36</v>
      </c>
      <c r="D7807" s="29" t="s">
        <v>52</v>
      </c>
      <c r="E7807" s="29" t="s">
        <v>113</v>
      </c>
      <c r="F7807" t="s">
        <v>222</v>
      </c>
      <c r="G7807" t="s">
        <v>223</v>
      </c>
      <c r="H7807" t="s">
        <v>304</v>
      </c>
      <c r="I7807" t="s">
        <v>225</v>
      </c>
      <c r="J7807" t="s">
        <v>305</v>
      </c>
      <c r="K7807" t="s">
        <v>302</v>
      </c>
      <c r="M7807" t="s">
        <v>228</v>
      </c>
      <c r="N7807" t="s">
        <v>261</v>
      </c>
      <c r="O7807">
        <v>0.7</v>
      </c>
      <c r="P7807" t="s">
        <v>237</v>
      </c>
      <c r="Q7807">
        <f>O7807/'Electricity Calcs'!$B$2</f>
        <v>7.3853909683400002E-7</v>
      </c>
      <c r="R7807">
        <v>0.4</v>
      </c>
      <c r="S7807">
        <v>1.6</v>
      </c>
      <c r="T7807" t="s">
        <v>263</v>
      </c>
    </row>
    <row r="7808" spans="2:20" hidden="1" x14ac:dyDescent="0.45">
      <c r="C7808" s="29" t="s">
        <v>36</v>
      </c>
      <c r="D7808" s="29" t="s">
        <v>52</v>
      </c>
      <c r="E7808" s="29" t="s">
        <v>113</v>
      </c>
      <c r="F7808" t="s">
        <v>222</v>
      </c>
      <c r="G7808" t="s">
        <v>223</v>
      </c>
      <c r="H7808" t="s">
        <v>304</v>
      </c>
      <c r="I7808" t="s">
        <v>225</v>
      </c>
      <c r="J7808" t="s">
        <v>305</v>
      </c>
      <c r="K7808" t="s">
        <v>302</v>
      </c>
      <c r="M7808" t="s">
        <v>228</v>
      </c>
      <c r="N7808" t="s">
        <v>279</v>
      </c>
      <c r="O7808">
        <v>4.9000000000000004</v>
      </c>
      <c r="P7808" t="s">
        <v>234</v>
      </c>
      <c r="Q7808"/>
      <c r="R7808">
        <v>3.44</v>
      </c>
      <c r="S7808">
        <v>8.0299999999999994</v>
      </c>
      <c r="T7808" t="s">
        <v>263</v>
      </c>
    </row>
    <row r="7809" spans="1:20" hidden="1" x14ac:dyDescent="0.45">
      <c r="B7809" s="29" t="s">
        <v>26</v>
      </c>
      <c r="C7809" s="29" t="s">
        <v>36</v>
      </c>
      <c r="D7809" s="29" t="s">
        <v>52</v>
      </c>
      <c r="E7809" s="29" t="s">
        <v>113</v>
      </c>
      <c r="F7809" t="s">
        <v>222</v>
      </c>
      <c r="G7809" t="s">
        <v>223</v>
      </c>
      <c r="H7809" t="s">
        <v>255</v>
      </c>
      <c r="I7809" t="s">
        <v>225</v>
      </c>
      <c r="J7809" t="s">
        <v>256</v>
      </c>
      <c r="K7809" t="s">
        <v>112</v>
      </c>
      <c r="M7809" t="s">
        <v>228</v>
      </c>
      <c r="N7809" t="s">
        <v>26</v>
      </c>
      <c r="O7809">
        <v>82.5</v>
      </c>
      <c r="P7809" t="s">
        <v>237</v>
      </c>
      <c r="Q7809">
        <f>O7809/'Electricity Calcs'!$B$2</f>
        <v>8.7042107841150002E-5</v>
      </c>
      <c r="R7809">
        <v>10</v>
      </c>
      <c r="S7809">
        <v>112</v>
      </c>
      <c r="T7809" t="s">
        <v>270</v>
      </c>
    </row>
    <row r="7810" spans="1:20" hidden="1" x14ac:dyDescent="0.45">
      <c r="B7810" s="29" t="s">
        <v>25</v>
      </c>
      <c r="C7810" s="29" t="s">
        <v>36</v>
      </c>
      <c r="D7810" s="29" t="s">
        <v>52</v>
      </c>
      <c r="E7810" s="29" t="s">
        <v>113</v>
      </c>
      <c r="F7810" t="s">
        <v>222</v>
      </c>
      <c r="G7810" t="s">
        <v>223</v>
      </c>
      <c r="H7810" t="s">
        <v>255</v>
      </c>
      <c r="I7810" t="s">
        <v>225</v>
      </c>
      <c r="J7810" t="s">
        <v>256</v>
      </c>
      <c r="K7810" t="s">
        <v>112</v>
      </c>
      <c r="M7810" t="s">
        <v>228</v>
      </c>
      <c r="N7810" t="s">
        <v>25</v>
      </c>
      <c r="O7810">
        <v>313</v>
      </c>
      <c r="P7810" t="s">
        <v>237</v>
      </c>
      <c r="Q7810">
        <f>O7810/'Electricity Calcs'!$B$2</f>
        <v>3.3023248187005999E-4</v>
      </c>
      <c r="R7810">
        <v>150</v>
      </c>
      <c r="S7810">
        <v>600</v>
      </c>
      <c r="T7810" t="s">
        <v>263</v>
      </c>
    </row>
    <row r="7811" spans="1:20" hidden="1" x14ac:dyDescent="0.45">
      <c r="B7811" s="29" t="s">
        <v>25</v>
      </c>
      <c r="C7811" s="29" t="s">
        <v>36</v>
      </c>
      <c r="D7811" s="29" t="s">
        <v>52</v>
      </c>
      <c r="E7811" s="29" t="s">
        <v>113</v>
      </c>
      <c r="F7811" t="s">
        <v>222</v>
      </c>
      <c r="G7811" t="s">
        <v>223</v>
      </c>
      <c r="H7811" t="s">
        <v>255</v>
      </c>
      <c r="I7811" t="s">
        <v>225</v>
      </c>
      <c r="J7811" t="s">
        <v>256</v>
      </c>
      <c r="K7811" t="s">
        <v>112</v>
      </c>
      <c r="M7811" t="s">
        <v>228</v>
      </c>
      <c r="N7811" t="s">
        <v>25</v>
      </c>
      <c r="O7811">
        <v>313</v>
      </c>
      <c r="P7811" t="s">
        <v>237</v>
      </c>
      <c r="Q7811">
        <f>O7811/'Electricity Calcs'!$B$2</f>
        <v>3.3023248187005999E-4</v>
      </c>
      <c r="R7811">
        <v>150</v>
      </c>
      <c r="S7811">
        <v>600</v>
      </c>
      <c r="T7811" t="s">
        <v>263</v>
      </c>
    </row>
    <row r="7812" spans="1:20" hidden="1" x14ac:dyDescent="0.45">
      <c r="B7812" s="29" t="s">
        <v>24</v>
      </c>
      <c r="C7812" s="29" t="s">
        <v>36</v>
      </c>
      <c r="D7812" s="29" t="s">
        <v>52</v>
      </c>
      <c r="E7812" s="29" t="s">
        <v>113</v>
      </c>
      <c r="F7812" t="s">
        <v>222</v>
      </c>
      <c r="G7812" t="s">
        <v>223</v>
      </c>
      <c r="H7812" t="s">
        <v>255</v>
      </c>
      <c r="I7812" t="s">
        <v>225</v>
      </c>
      <c r="J7812" t="s">
        <v>256</v>
      </c>
      <c r="K7812" t="s">
        <v>112</v>
      </c>
      <c r="M7812" t="s">
        <v>228</v>
      </c>
      <c r="N7812" t="s">
        <v>261</v>
      </c>
      <c r="O7812">
        <v>0.9</v>
      </c>
      <c r="P7812" t="s">
        <v>237</v>
      </c>
      <c r="Q7812">
        <f>O7812/'Electricity Calcs'!$B$2</f>
        <v>9.4955026735800006E-7</v>
      </c>
      <c r="R7812">
        <v>0.6</v>
      </c>
      <c r="S7812">
        <v>2.4</v>
      </c>
      <c r="T7812" t="s">
        <v>263</v>
      </c>
    </row>
    <row r="7813" spans="1:20" hidden="1" x14ac:dyDescent="0.45">
      <c r="C7813" s="29" t="s">
        <v>36</v>
      </c>
      <c r="D7813" s="29" t="s">
        <v>52</v>
      </c>
      <c r="E7813" s="29" t="s">
        <v>113</v>
      </c>
      <c r="F7813" t="s">
        <v>222</v>
      </c>
      <c r="G7813" t="s">
        <v>223</v>
      </c>
      <c r="H7813" t="s">
        <v>304</v>
      </c>
      <c r="I7813" t="s">
        <v>225</v>
      </c>
      <c r="J7813" t="s">
        <v>305</v>
      </c>
      <c r="K7813" t="s">
        <v>302</v>
      </c>
      <c r="M7813" t="s">
        <v>228</v>
      </c>
      <c r="N7813" t="s">
        <v>291</v>
      </c>
      <c r="O7813">
        <v>3.3</v>
      </c>
      <c r="P7813" t="s">
        <v>2672</v>
      </c>
      <c r="Q7813"/>
      <c r="R7813">
        <v>1.1000000000000001</v>
      </c>
      <c r="S7813">
        <v>9.9</v>
      </c>
      <c r="T7813" t="s">
        <v>260</v>
      </c>
    </row>
    <row r="7814" spans="1:20" hidden="1" x14ac:dyDescent="0.45">
      <c r="C7814" s="29" t="s">
        <v>36</v>
      </c>
      <c r="D7814" s="29" t="s">
        <v>52</v>
      </c>
      <c r="E7814" s="29" t="s">
        <v>113</v>
      </c>
      <c r="F7814" t="s">
        <v>222</v>
      </c>
      <c r="G7814" t="s">
        <v>223</v>
      </c>
      <c r="H7814" t="s">
        <v>304</v>
      </c>
      <c r="I7814" t="s">
        <v>225</v>
      </c>
      <c r="J7814" t="s">
        <v>305</v>
      </c>
      <c r="K7814" t="s">
        <v>302</v>
      </c>
      <c r="M7814" t="s">
        <v>228</v>
      </c>
      <c r="N7814" t="s">
        <v>291</v>
      </c>
      <c r="O7814">
        <v>3.3</v>
      </c>
      <c r="P7814" t="s">
        <v>2672</v>
      </c>
      <c r="Q7814"/>
      <c r="R7814">
        <v>1.1000000000000001</v>
      </c>
      <c r="S7814">
        <v>9.9</v>
      </c>
      <c r="T7814" t="s">
        <v>260</v>
      </c>
    </row>
    <row r="7815" spans="1:20" hidden="1" x14ac:dyDescent="0.45">
      <c r="C7815" s="29" t="s">
        <v>36</v>
      </c>
      <c r="D7815" s="29" t="s">
        <v>52</v>
      </c>
      <c r="E7815" s="29" t="s">
        <v>113</v>
      </c>
      <c r="F7815" t="s">
        <v>222</v>
      </c>
      <c r="G7815" t="s">
        <v>223</v>
      </c>
      <c r="H7815" t="s">
        <v>304</v>
      </c>
      <c r="I7815" t="s">
        <v>225</v>
      </c>
      <c r="J7815" t="s">
        <v>305</v>
      </c>
      <c r="K7815" t="s">
        <v>302</v>
      </c>
      <c r="M7815" t="s">
        <v>228</v>
      </c>
      <c r="N7815" t="s">
        <v>246</v>
      </c>
      <c r="O7815">
        <v>10</v>
      </c>
      <c r="P7815" t="s">
        <v>247</v>
      </c>
      <c r="Q7815"/>
      <c r="R7815">
        <v>5</v>
      </c>
      <c r="S7815">
        <v>15</v>
      </c>
      <c r="T7815" t="s">
        <v>273</v>
      </c>
    </row>
    <row r="7816" spans="1:20" hidden="1" x14ac:dyDescent="0.45">
      <c r="C7816" s="29" t="s">
        <v>36</v>
      </c>
      <c r="D7816" s="29" t="s">
        <v>52</v>
      </c>
      <c r="E7816" s="29" t="s">
        <v>113</v>
      </c>
      <c r="F7816" t="s">
        <v>222</v>
      </c>
      <c r="G7816" t="s">
        <v>223</v>
      </c>
      <c r="H7816" t="s">
        <v>304</v>
      </c>
      <c r="I7816" t="s">
        <v>225</v>
      </c>
      <c r="J7816" t="s">
        <v>305</v>
      </c>
      <c r="K7816" t="s">
        <v>302</v>
      </c>
      <c r="M7816" t="s">
        <v>228</v>
      </c>
      <c r="N7816" t="s">
        <v>264</v>
      </c>
      <c r="O7816">
        <v>0.73599999999999999</v>
      </c>
      <c r="P7816" t="s">
        <v>257</v>
      </c>
      <c r="Q7816"/>
      <c r="R7816">
        <v>0.245</v>
      </c>
      <c r="S7816">
        <v>2.21</v>
      </c>
      <c r="T7816" t="s">
        <v>263</v>
      </c>
    </row>
    <row r="7817" spans="1:20" hidden="1" x14ac:dyDescent="0.45">
      <c r="C7817" s="29" t="s">
        <v>36</v>
      </c>
      <c r="D7817" s="29" t="s">
        <v>52</v>
      </c>
      <c r="E7817" s="29" t="s">
        <v>113</v>
      </c>
      <c r="F7817" t="s">
        <v>222</v>
      </c>
      <c r="G7817" t="s">
        <v>223</v>
      </c>
      <c r="H7817" t="s">
        <v>304</v>
      </c>
      <c r="I7817" t="s">
        <v>225</v>
      </c>
      <c r="J7817" t="s">
        <v>305</v>
      </c>
      <c r="K7817" t="s">
        <v>302</v>
      </c>
      <c r="M7817" t="s">
        <v>228</v>
      </c>
      <c r="N7817" t="s">
        <v>264</v>
      </c>
      <c r="O7817">
        <v>0.73599999999999999</v>
      </c>
      <c r="P7817" t="s">
        <v>257</v>
      </c>
      <c r="Q7817"/>
      <c r="R7817">
        <v>0.245</v>
      </c>
      <c r="S7817">
        <v>2.21</v>
      </c>
      <c r="T7817" t="s">
        <v>263</v>
      </c>
    </row>
    <row r="7818" spans="1:20" hidden="1" x14ac:dyDescent="0.45">
      <c r="C7818" s="29" t="s">
        <v>36</v>
      </c>
      <c r="D7818" s="29" t="s">
        <v>52</v>
      </c>
      <c r="E7818" s="29" t="s">
        <v>113</v>
      </c>
      <c r="F7818" t="s">
        <v>222</v>
      </c>
      <c r="G7818" t="s">
        <v>223</v>
      </c>
      <c r="H7818" t="s">
        <v>304</v>
      </c>
      <c r="I7818" t="s">
        <v>225</v>
      </c>
      <c r="J7818" t="s">
        <v>305</v>
      </c>
      <c r="K7818" t="s">
        <v>302</v>
      </c>
      <c r="M7818" t="s">
        <v>228</v>
      </c>
      <c r="N7818" t="s">
        <v>259</v>
      </c>
      <c r="O7818">
        <v>6.7</v>
      </c>
      <c r="P7818" t="s">
        <v>257</v>
      </c>
      <c r="Q7818"/>
      <c r="R7818">
        <v>2.2000000000000002</v>
      </c>
      <c r="S7818">
        <v>20.100000000000001</v>
      </c>
      <c r="T7818" t="s">
        <v>260</v>
      </c>
    </row>
    <row r="7819" spans="1:20" hidden="1" x14ac:dyDescent="0.45">
      <c r="C7819" s="29" t="s">
        <v>36</v>
      </c>
      <c r="D7819" s="29" t="s">
        <v>52</v>
      </c>
      <c r="E7819" s="29" t="s">
        <v>113</v>
      </c>
      <c r="F7819" t="s">
        <v>222</v>
      </c>
      <c r="G7819" t="s">
        <v>223</v>
      </c>
      <c r="H7819" t="s">
        <v>304</v>
      </c>
      <c r="I7819" t="s">
        <v>225</v>
      </c>
      <c r="J7819" t="s">
        <v>305</v>
      </c>
      <c r="K7819" t="s">
        <v>302</v>
      </c>
      <c r="M7819" t="s">
        <v>228</v>
      </c>
      <c r="N7819" t="s">
        <v>249</v>
      </c>
      <c r="O7819">
        <v>37</v>
      </c>
      <c r="P7819" t="s">
        <v>257</v>
      </c>
      <c r="Q7819"/>
      <c r="R7819">
        <v>3.7</v>
      </c>
      <c r="S7819">
        <v>370</v>
      </c>
      <c r="T7819" t="s">
        <v>258</v>
      </c>
    </row>
    <row r="7820" spans="1:20" hidden="1" x14ac:dyDescent="0.45">
      <c r="A7820" s="29" t="s">
        <v>3065</v>
      </c>
      <c r="B7820" s="29" t="s">
        <v>30</v>
      </c>
      <c r="C7820" s="29" t="s">
        <v>36</v>
      </c>
      <c r="D7820" s="29" t="s">
        <v>52</v>
      </c>
      <c r="E7820" s="29" t="s">
        <v>73</v>
      </c>
      <c r="F7820" t="s">
        <v>222</v>
      </c>
      <c r="G7820" t="s">
        <v>223</v>
      </c>
      <c r="H7820" t="s">
        <v>299</v>
      </c>
      <c r="I7820" t="s">
        <v>225</v>
      </c>
      <c r="J7820" t="s">
        <v>294</v>
      </c>
      <c r="K7820" t="s">
        <v>18</v>
      </c>
      <c r="M7820" t="s">
        <v>228</v>
      </c>
      <c r="N7820" t="s">
        <v>30</v>
      </c>
      <c r="O7820">
        <v>2.5</v>
      </c>
      <c r="P7820" t="s">
        <v>229</v>
      </c>
      <c r="Q7820"/>
      <c r="R7820">
        <v>1</v>
      </c>
      <c r="S7820">
        <v>6.3</v>
      </c>
      <c r="T7820" t="s">
        <v>241</v>
      </c>
    </row>
    <row r="7821" spans="1:20" hidden="1" x14ac:dyDescent="0.45">
      <c r="C7821" s="29" t="s">
        <v>36</v>
      </c>
      <c r="D7821" s="29" t="s">
        <v>52</v>
      </c>
      <c r="E7821" s="29" t="s">
        <v>73</v>
      </c>
      <c r="F7821" t="s">
        <v>222</v>
      </c>
      <c r="G7821" t="s">
        <v>223</v>
      </c>
      <c r="H7821" t="s">
        <v>299</v>
      </c>
      <c r="I7821" t="s">
        <v>225</v>
      </c>
      <c r="J7821" t="s">
        <v>294</v>
      </c>
      <c r="K7821" t="s">
        <v>18</v>
      </c>
      <c r="M7821" t="s">
        <v>228</v>
      </c>
      <c r="N7821" t="s">
        <v>253</v>
      </c>
      <c r="O7821">
        <v>2.5000000000000001E-4</v>
      </c>
      <c r="P7821" t="s">
        <v>234</v>
      </c>
      <c r="Q7821"/>
      <c r="R7821" s="27">
        <v>8.0000000000000007E-5</v>
      </c>
      <c r="S7821">
        <v>7.5000000000000002E-4</v>
      </c>
      <c r="T7821" t="s">
        <v>235</v>
      </c>
    </row>
    <row r="7822" spans="1:20" hidden="1" x14ac:dyDescent="0.45">
      <c r="C7822" s="29" t="s">
        <v>36</v>
      </c>
      <c r="D7822" s="29" t="s">
        <v>52</v>
      </c>
      <c r="E7822" s="29" t="s">
        <v>73</v>
      </c>
      <c r="F7822" t="s">
        <v>222</v>
      </c>
      <c r="G7822" t="s">
        <v>223</v>
      </c>
      <c r="H7822" t="s">
        <v>299</v>
      </c>
      <c r="I7822" t="s">
        <v>225</v>
      </c>
      <c r="J7822" t="s">
        <v>294</v>
      </c>
      <c r="K7822" t="s">
        <v>18</v>
      </c>
      <c r="M7822" t="s">
        <v>228</v>
      </c>
      <c r="N7822" t="s">
        <v>253</v>
      </c>
      <c r="O7822">
        <v>2.5000000000000001E-4</v>
      </c>
      <c r="P7822" t="s">
        <v>234</v>
      </c>
      <c r="Q7822"/>
      <c r="R7822" s="27">
        <v>8.0000000000000007E-5</v>
      </c>
      <c r="S7822">
        <v>7.5000000000000002E-4</v>
      </c>
      <c r="T7822" t="s">
        <v>235</v>
      </c>
    </row>
    <row r="7823" spans="1:20" hidden="1" x14ac:dyDescent="0.45">
      <c r="C7823" s="29" t="s">
        <v>36</v>
      </c>
      <c r="D7823" s="29" t="s">
        <v>52</v>
      </c>
      <c r="E7823" s="29" t="s">
        <v>73</v>
      </c>
      <c r="F7823" t="s">
        <v>222</v>
      </c>
      <c r="G7823" t="s">
        <v>223</v>
      </c>
      <c r="H7823" t="s">
        <v>299</v>
      </c>
      <c r="I7823" t="s">
        <v>225</v>
      </c>
      <c r="J7823" t="s">
        <v>294</v>
      </c>
      <c r="K7823" t="s">
        <v>18</v>
      </c>
      <c r="M7823" t="s">
        <v>228</v>
      </c>
      <c r="N7823" t="s">
        <v>242</v>
      </c>
      <c r="O7823">
        <v>7.6000000000000004E-4</v>
      </c>
      <c r="P7823" t="s">
        <v>234</v>
      </c>
      <c r="Q7823"/>
      <c r="R7823">
        <v>2.5000000000000001E-4</v>
      </c>
      <c r="S7823">
        <v>2.2799999999999999E-3</v>
      </c>
      <c r="T7823" t="s">
        <v>235</v>
      </c>
    </row>
    <row r="7824" spans="1:20" hidden="1" x14ac:dyDescent="0.45">
      <c r="C7824" s="29" t="s">
        <v>36</v>
      </c>
      <c r="D7824" s="29" t="s">
        <v>52</v>
      </c>
      <c r="E7824" s="29" t="s">
        <v>51</v>
      </c>
      <c r="F7824" t="s">
        <v>222</v>
      </c>
      <c r="G7824" t="s">
        <v>223</v>
      </c>
      <c r="H7824" t="s">
        <v>306</v>
      </c>
      <c r="I7824" t="s">
        <v>225</v>
      </c>
      <c r="J7824" t="s">
        <v>294</v>
      </c>
      <c r="K7824" t="s">
        <v>307</v>
      </c>
      <c r="M7824" t="s">
        <v>228</v>
      </c>
      <c r="N7824" t="s">
        <v>246</v>
      </c>
      <c r="O7824">
        <v>50</v>
      </c>
      <c r="P7824" t="s">
        <v>247</v>
      </c>
      <c r="Q7824"/>
      <c r="R7824">
        <v>25</v>
      </c>
      <c r="S7824">
        <v>75</v>
      </c>
      <c r="T7824" t="s">
        <v>1920</v>
      </c>
    </row>
    <row r="7825" spans="2:20" hidden="1" x14ac:dyDescent="0.45">
      <c r="C7825" s="29" t="s">
        <v>36</v>
      </c>
      <c r="D7825" s="29" t="s">
        <v>52</v>
      </c>
      <c r="E7825" s="29" t="s">
        <v>51</v>
      </c>
      <c r="F7825" t="s">
        <v>222</v>
      </c>
      <c r="G7825" t="s">
        <v>223</v>
      </c>
      <c r="H7825" t="s">
        <v>306</v>
      </c>
      <c r="I7825" t="s">
        <v>225</v>
      </c>
      <c r="J7825" t="s">
        <v>294</v>
      </c>
      <c r="K7825" t="s">
        <v>307</v>
      </c>
      <c r="M7825" t="s">
        <v>228</v>
      </c>
      <c r="N7825" t="s">
        <v>242</v>
      </c>
      <c r="O7825">
        <v>9.0299999999999994</v>
      </c>
      <c r="P7825" t="s">
        <v>234</v>
      </c>
      <c r="Q7825"/>
      <c r="R7825">
        <v>5.42</v>
      </c>
      <c r="S7825">
        <v>12.6</v>
      </c>
      <c r="T7825" t="s">
        <v>285</v>
      </c>
    </row>
    <row r="7826" spans="2:20" hidden="1" x14ac:dyDescent="0.45">
      <c r="C7826" s="29" t="s">
        <v>36</v>
      </c>
      <c r="D7826" s="29" t="s">
        <v>52</v>
      </c>
      <c r="E7826" s="29" t="s">
        <v>51</v>
      </c>
      <c r="F7826" t="s">
        <v>222</v>
      </c>
      <c r="G7826" t="s">
        <v>223</v>
      </c>
      <c r="H7826" t="s">
        <v>306</v>
      </c>
      <c r="I7826" t="s">
        <v>225</v>
      </c>
      <c r="J7826" t="s">
        <v>294</v>
      </c>
      <c r="K7826" t="s">
        <v>307</v>
      </c>
      <c r="M7826" t="s">
        <v>228</v>
      </c>
      <c r="N7826" t="s">
        <v>291</v>
      </c>
      <c r="O7826">
        <v>3.5</v>
      </c>
      <c r="P7826" t="s">
        <v>257</v>
      </c>
      <c r="Q7826"/>
      <c r="R7826">
        <v>0.35</v>
      </c>
      <c r="S7826">
        <v>35</v>
      </c>
      <c r="T7826" t="s">
        <v>285</v>
      </c>
    </row>
    <row r="7827" spans="2:20" hidden="1" x14ac:dyDescent="0.45">
      <c r="C7827" s="29" t="s">
        <v>36</v>
      </c>
      <c r="D7827" s="29" t="s">
        <v>52</v>
      </c>
      <c r="E7827" s="29" t="s">
        <v>73</v>
      </c>
      <c r="F7827" t="s">
        <v>222</v>
      </c>
      <c r="G7827" t="s">
        <v>223</v>
      </c>
      <c r="H7827" t="s">
        <v>299</v>
      </c>
      <c r="I7827" t="s">
        <v>225</v>
      </c>
      <c r="J7827" t="s">
        <v>294</v>
      </c>
      <c r="K7827" t="s">
        <v>18</v>
      </c>
      <c r="M7827" t="s">
        <v>228</v>
      </c>
      <c r="N7827" t="s">
        <v>279</v>
      </c>
      <c r="O7827">
        <v>5.1000000000000004E-4</v>
      </c>
      <c r="P7827" t="s">
        <v>234</v>
      </c>
      <c r="Q7827"/>
      <c r="R7827">
        <v>1.7000000000000001E-4</v>
      </c>
      <c r="S7827">
        <v>1.5299999999999999E-3</v>
      </c>
      <c r="T7827" t="s">
        <v>235</v>
      </c>
    </row>
    <row r="7828" spans="2:20" hidden="1" x14ac:dyDescent="0.45">
      <c r="B7828" s="29" t="s">
        <v>27</v>
      </c>
      <c r="C7828" s="29" t="s">
        <v>36</v>
      </c>
      <c r="D7828" s="29" t="s">
        <v>52</v>
      </c>
      <c r="E7828" s="29" t="s">
        <v>51</v>
      </c>
      <c r="F7828" t="s">
        <v>222</v>
      </c>
      <c r="G7828" t="s">
        <v>223</v>
      </c>
      <c r="H7828" t="s">
        <v>306</v>
      </c>
      <c r="I7828" t="s">
        <v>225</v>
      </c>
      <c r="J7828" t="s">
        <v>294</v>
      </c>
      <c r="K7828" t="s">
        <v>307</v>
      </c>
      <c r="M7828" t="s">
        <v>228</v>
      </c>
      <c r="N7828" t="s">
        <v>27</v>
      </c>
      <c r="O7828">
        <v>155</v>
      </c>
      <c r="P7828" t="s">
        <v>237</v>
      </c>
      <c r="Q7828">
        <f>O7828/'Electricity Calcs'!$B$2</f>
        <v>1.6353365715610001E-4</v>
      </c>
      <c r="R7828">
        <v>77</v>
      </c>
      <c r="S7828">
        <v>310</v>
      </c>
      <c r="T7828" t="s">
        <v>285</v>
      </c>
    </row>
    <row r="7829" spans="2:20" hidden="1" x14ac:dyDescent="0.45">
      <c r="B7829" s="29" t="s">
        <v>43</v>
      </c>
      <c r="C7829" s="29" t="s">
        <v>36</v>
      </c>
      <c r="D7829" s="29" t="s">
        <v>52</v>
      </c>
      <c r="E7829" s="29" t="s">
        <v>51</v>
      </c>
      <c r="F7829" t="s">
        <v>222</v>
      </c>
      <c r="G7829" t="s">
        <v>223</v>
      </c>
      <c r="H7829" t="s">
        <v>306</v>
      </c>
      <c r="I7829" t="s">
        <v>225</v>
      </c>
      <c r="J7829" t="s">
        <v>294</v>
      </c>
      <c r="K7829" t="s">
        <v>307</v>
      </c>
      <c r="M7829" t="s">
        <v>228</v>
      </c>
      <c r="N7829" t="s">
        <v>28</v>
      </c>
      <c r="O7829">
        <v>133</v>
      </c>
      <c r="P7829" t="s">
        <v>237</v>
      </c>
      <c r="Q7829">
        <f>O7829/'Electricity Calcs'!$B$2</f>
        <v>1.4032242839846001E-4</v>
      </c>
      <c r="R7829">
        <v>66</v>
      </c>
      <c r="S7829">
        <v>266</v>
      </c>
      <c r="T7829" t="s">
        <v>285</v>
      </c>
    </row>
    <row r="7830" spans="2:20" hidden="1" x14ac:dyDescent="0.45">
      <c r="C7830" s="29" t="s">
        <v>36</v>
      </c>
      <c r="D7830" s="29" t="s">
        <v>52</v>
      </c>
      <c r="E7830" s="29" t="s">
        <v>51</v>
      </c>
      <c r="F7830" t="s">
        <v>222</v>
      </c>
      <c r="G7830" t="s">
        <v>223</v>
      </c>
      <c r="H7830" t="s">
        <v>306</v>
      </c>
      <c r="I7830" t="s">
        <v>225</v>
      </c>
      <c r="J7830" t="s">
        <v>294</v>
      </c>
      <c r="K7830" t="s">
        <v>307</v>
      </c>
      <c r="M7830" t="s">
        <v>228</v>
      </c>
      <c r="N7830" t="s">
        <v>233</v>
      </c>
      <c r="O7830">
        <v>9.4600000000000009</v>
      </c>
      <c r="P7830" t="s">
        <v>234</v>
      </c>
      <c r="Q7830"/>
      <c r="R7830">
        <v>5.68</v>
      </c>
      <c r="S7830">
        <v>13.2</v>
      </c>
      <c r="T7830" t="s">
        <v>285</v>
      </c>
    </row>
    <row r="7831" spans="2:20" hidden="1" x14ac:dyDescent="0.45">
      <c r="F7831" t="s">
        <v>309</v>
      </c>
      <c r="G7831" t="s">
        <v>310</v>
      </c>
      <c r="H7831" t="s">
        <v>311</v>
      </c>
      <c r="I7831" t="s">
        <v>225</v>
      </c>
      <c r="J7831" t="s">
        <v>312</v>
      </c>
      <c r="K7831" t="s">
        <v>313</v>
      </c>
      <c r="M7831" t="s">
        <v>228</v>
      </c>
      <c r="N7831" t="s">
        <v>279</v>
      </c>
      <c r="O7831">
        <v>1030</v>
      </c>
      <c r="P7831" t="s">
        <v>234</v>
      </c>
      <c r="Q7831"/>
      <c r="R7831">
        <v>206</v>
      </c>
      <c r="S7831">
        <v>5150</v>
      </c>
      <c r="T7831" t="s">
        <v>314</v>
      </c>
    </row>
    <row r="7832" spans="2:20" hidden="1" x14ac:dyDescent="0.45">
      <c r="F7832" t="s">
        <v>309</v>
      </c>
      <c r="G7832" t="s">
        <v>310</v>
      </c>
      <c r="H7832" t="s">
        <v>311</v>
      </c>
      <c r="I7832" t="s">
        <v>225</v>
      </c>
      <c r="J7832" t="s">
        <v>312</v>
      </c>
      <c r="K7832" t="s">
        <v>313</v>
      </c>
      <c r="M7832" t="s">
        <v>228</v>
      </c>
      <c r="N7832" t="s">
        <v>246</v>
      </c>
      <c r="O7832">
        <v>2.5</v>
      </c>
      <c r="P7832" t="s">
        <v>247</v>
      </c>
      <c r="Q7832"/>
      <c r="R7832">
        <v>1.25</v>
      </c>
      <c r="S7832">
        <v>3.75</v>
      </c>
      <c r="T7832" t="s">
        <v>300</v>
      </c>
    </row>
    <row r="7833" spans="2:20" hidden="1" x14ac:dyDescent="0.45">
      <c r="B7833" s="29" t="s">
        <v>25</v>
      </c>
      <c r="F7833" t="s">
        <v>309</v>
      </c>
      <c r="G7833" t="s">
        <v>310</v>
      </c>
      <c r="H7833" t="s">
        <v>315</v>
      </c>
      <c r="I7833" t="s">
        <v>225</v>
      </c>
      <c r="J7833" t="s">
        <v>312</v>
      </c>
      <c r="K7833" t="s">
        <v>227</v>
      </c>
      <c r="M7833" t="s">
        <v>228</v>
      </c>
      <c r="N7833" t="s">
        <v>25</v>
      </c>
      <c r="O7833">
        <v>16.2</v>
      </c>
      <c r="P7833" t="s">
        <v>237</v>
      </c>
      <c r="Q7833"/>
      <c r="R7833">
        <v>5.4</v>
      </c>
      <c r="S7833">
        <v>50</v>
      </c>
      <c r="T7833" t="s">
        <v>280</v>
      </c>
    </row>
    <row r="7834" spans="2:20" hidden="1" x14ac:dyDescent="0.45">
      <c r="F7834" t="s">
        <v>309</v>
      </c>
      <c r="G7834" t="s">
        <v>310</v>
      </c>
      <c r="H7834" t="s">
        <v>311</v>
      </c>
      <c r="I7834" t="s">
        <v>225</v>
      </c>
      <c r="J7834" t="s">
        <v>312</v>
      </c>
      <c r="K7834" t="s">
        <v>313</v>
      </c>
      <c r="M7834" t="s">
        <v>228</v>
      </c>
      <c r="N7834" t="s">
        <v>265</v>
      </c>
      <c r="O7834">
        <v>11.9</v>
      </c>
      <c r="P7834" t="s">
        <v>234</v>
      </c>
      <c r="Q7834"/>
      <c r="R7834">
        <v>2.38</v>
      </c>
      <c r="S7834">
        <v>59.5</v>
      </c>
      <c r="T7834" t="s">
        <v>314</v>
      </c>
    </row>
    <row r="7835" spans="2:20" hidden="1" x14ac:dyDescent="0.45">
      <c r="F7835" t="s">
        <v>309</v>
      </c>
      <c r="G7835" t="s">
        <v>310</v>
      </c>
      <c r="H7835" t="s">
        <v>311</v>
      </c>
      <c r="I7835" t="s">
        <v>225</v>
      </c>
      <c r="J7835" t="s">
        <v>312</v>
      </c>
      <c r="K7835" t="s">
        <v>313</v>
      </c>
      <c r="M7835" t="s">
        <v>228</v>
      </c>
      <c r="N7835" t="s">
        <v>240</v>
      </c>
      <c r="O7835">
        <v>4.5599999999999996</v>
      </c>
      <c r="P7835" t="s">
        <v>234</v>
      </c>
      <c r="Q7835"/>
      <c r="R7835">
        <v>0.91200000000000003</v>
      </c>
      <c r="S7835">
        <v>22.8</v>
      </c>
      <c r="T7835" t="s">
        <v>280</v>
      </c>
    </row>
    <row r="7836" spans="2:20" hidden="1" x14ac:dyDescent="0.45">
      <c r="F7836" t="s">
        <v>309</v>
      </c>
      <c r="G7836" t="s">
        <v>310</v>
      </c>
      <c r="H7836" t="s">
        <v>315</v>
      </c>
      <c r="I7836" t="s">
        <v>225</v>
      </c>
      <c r="J7836" t="s">
        <v>312</v>
      </c>
      <c r="K7836" t="s">
        <v>227</v>
      </c>
      <c r="M7836" t="s">
        <v>228</v>
      </c>
      <c r="N7836" t="s">
        <v>236</v>
      </c>
      <c r="O7836">
        <v>6.47</v>
      </c>
      <c r="P7836" t="s">
        <v>237</v>
      </c>
      <c r="Q7836"/>
      <c r="R7836">
        <v>1.29</v>
      </c>
      <c r="S7836">
        <v>32.299999999999997</v>
      </c>
      <c r="T7836" t="s">
        <v>280</v>
      </c>
    </row>
    <row r="7837" spans="2:20" hidden="1" x14ac:dyDescent="0.45">
      <c r="F7837" t="s">
        <v>309</v>
      </c>
      <c r="G7837" t="s">
        <v>310</v>
      </c>
      <c r="H7837" t="s">
        <v>317</v>
      </c>
      <c r="I7837" t="s">
        <v>225</v>
      </c>
      <c r="J7837" t="s">
        <v>312</v>
      </c>
      <c r="K7837" t="s">
        <v>18</v>
      </c>
      <c r="M7837" t="s">
        <v>228</v>
      </c>
      <c r="N7837" t="s">
        <v>233</v>
      </c>
      <c r="O7837">
        <v>0.12</v>
      </c>
      <c r="P7837" t="s">
        <v>234</v>
      </c>
      <c r="Q7837"/>
      <c r="R7837">
        <v>0.04</v>
      </c>
      <c r="S7837">
        <v>0.36</v>
      </c>
      <c r="T7837" t="s">
        <v>235</v>
      </c>
    </row>
    <row r="7838" spans="2:20" hidden="1" x14ac:dyDescent="0.45">
      <c r="F7838" t="s">
        <v>309</v>
      </c>
      <c r="G7838" t="s">
        <v>310</v>
      </c>
      <c r="H7838" t="s">
        <v>317</v>
      </c>
      <c r="I7838" t="s">
        <v>225</v>
      </c>
      <c r="J7838" t="s">
        <v>312</v>
      </c>
      <c r="K7838" t="s">
        <v>18</v>
      </c>
      <c r="M7838" t="s">
        <v>228</v>
      </c>
      <c r="N7838" t="s">
        <v>253</v>
      </c>
      <c r="O7838">
        <v>2.5000000000000001E-4</v>
      </c>
      <c r="P7838" t="s">
        <v>234</v>
      </c>
      <c r="Q7838"/>
      <c r="R7838" s="27">
        <v>8.0000000000000007E-5</v>
      </c>
      <c r="S7838">
        <v>7.5000000000000002E-4</v>
      </c>
      <c r="T7838" t="s">
        <v>235</v>
      </c>
    </row>
    <row r="7839" spans="2:20" hidden="1" x14ac:dyDescent="0.45">
      <c r="F7839" t="s">
        <v>309</v>
      </c>
      <c r="G7839" t="s">
        <v>310</v>
      </c>
      <c r="H7839" t="s">
        <v>317</v>
      </c>
      <c r="I7839" t="s">
        <v>225</v>
      </c>
      <c r="J7839" t="s">
        <v>312</v>
      </c>
      <c r="K7839" t="s">
        <v>18</v>
      </c>
      <c r="M7839" t="s">
        <v>228</v>
      </c>
      <c r="N7839" t="s">
        <v>240</v>
      </c>
      <c r="O7839">
        <v>1.5E-3</v>
      </c>
      <c r="P7839" t="s">
        <v>234</v>
      </c>
      <c r="Q7839"/>
      <c r="R7839">
        <v>5.0000000000000001E-4</v>
      </c>
      <c r="S7839">
        <v>4.4999999999999997E-3</v>
      </c>
      <c r="T7839" t="s">
        <v>235</v>
      </c>
    </row>
    <row r="7840" spans="2:20" hidden="1" x14ac:dyDescent="0.45">
      <c r="F7840" t="s">
        <v>309</v>
      </c>
      <c r="G7840" t="s">
        <v>310</v>
      </c>
      <c r="H7840" t="s">
        <v>315</v>
      </c>
      <c r="I7840" t="s">
        <v>225</v>
      </c>
      <c r="J7840" t="s">
        <v>312</v>
      </c>
      <c r="K7840" t="s">
        <v>227</v>
      </c>
      <c r="M7840" t="s">
        <v>228</v>
      </c>
      <c r="N7840" t="s">
        <v>233</v>
      </c>
      <c r="O7840">
        <v>1.81</v>
      </c>
      <c r="P7840" t="s">
        <v>234</v>
      </c>
      <c r="Q7840"/>
      <c r="R7840">
        <v>0.90500000000000003</v>
      </c>
      <c r="S7840">
        <v>3.62</v>
      </c>
      <c r="T7840" t="s">
        <v>280</v>
      </c>
    </row>
    <row r="7841" spans="2:20" hidden="1" x14ac:dyDescent="0.45">
      <c r="B7841" s="29" t="s">
        <v>43</v>
      </c>
      <c r="F7841" t="s">
        <v>309</v>
      </c>
      <c r="G7841" t="s">
        <v>310</v>
      </c>
      <c r="H7841" t="s">
        <v>315</v>
      </c>
      <c r="I7841" t="s">
        <v>225</v>
      </c>
      <c r="J7841" t="s">
        <v>312</v>
      </c>
      <c r="K7841" t="s">
        <v>227</v>
      </c>
      <c r="M7841" t="s">
        <v>228</v>
      </c>
      <c r="N7841" t="s">
        <v>28</v>
      </c>
      <c r="O7841">
        <v>0.80800000000000005</v>
      </c>
      <c r="P7841" t="s">
        <v>237</v>
      </c>
      <c r="Q7841"/>
      <c r="R7841">
        <v>0.16200000000000001</v>
      </c>
      <c r="S7841">
        <v>4.04</v>
      </c>
      <c r="T7841" t="s">
        <v>280</v>
      </c>
    </row>
    <row r="7842" spans="2:20" hidden="1" x14ac:dyDescent="0.45">
      <c r="B7842" s="29" t="s">
        <v>30</v>
      </c>
      <c r="F7842" t="s">
        <v>309</v>
      </c>
      <c r="G7842" t="s">
        <v>310</v>
      </c>
      <c r="H7842" t="s">
        <v>318</v>
      </c>
      <c r="I7842" t="s">
        <v>225</v>
      </c>
      <c r="J7842" t="s">
        <v>319</v>
      </c>
      <c r="K7842" t="s">
        <v>227</v>
      </c>
      <c r="M7842" t="s">
        <v>228</v>
      </c>
      <c r="N7842" t="s">
        <v>30</v>
      </c>
      <c r="O7842">
        <v>78</v>
      </c>
      <c r="P7842" t="s">
        <v>229</v>
      </c>
      <c r="Q7842"/>
      <c r="R7842">
        <v>63</v>
      </c>
      <c r="S7842">
        <v>93</v>
      </c>
      <c r="T7842" t="s">
        <v>245</v>
      </c>
    </row>
    <row r="7843" spans="2:20" hidden="1" x14ac:dyDescent="0.45">
      <c r="F7843" t="s">
        <v>309</v>
      </c>
      <c r="G7843" t="s">
        <v>310</v>
      </c>
      <c r="H7843" t="s">
        <v>318</v>
      </c>
      <c r="I7843" t="s">
        <v>225</v>
      </c>
      <c r="J7843" t="s">
        <v>319</v>
      </c>
      <c r="K7843" t="s">
        <v>227</v>
      </c>
      <c r="M7843" t="s">
        <v>228</v>
      </c>
      <c r="N7843" t="s">
        <v>253</v>
      </c>
      <c r="O7843">
        <v>1.36</v>
      </c>
      <c r="P7843" t="s">
        <v>234</v>
      </c>
      <c r="Q7843"/>
      <c r="R7843">
        <v>0.14000000000000001</v>
      </c>
      <c r="S7843">
        <v>13.6</v>
      </c>
      <c r="T7843" t="s">
        <v>280</v>
      </c>
    </row>
    <row r="7844" spans="2:20" hidden="1" x14ac:dyDescent="0.45">
      <c r="B7844" s="29" t="s">
        <v>27</v>
      </c>
      <c r="F7844" t="s">
        <v>309</v>
      </c>
      <c r="G7844" t="s">
        <v>310</v>
      </c>
      <c r="H7844" t="s">
        <v>318</v>
      </c>
      <c r="I7844" t="s">
        <v>225</v>
      </c>
      <c r="J7844" t="s">
        <v>319</v>
      </c>
      <c r="K7844" t="s">
        <v>227</v>
      </c>
      <c r="M7844" t="s">
        <v>228</v>
      </c>
      <c r="N7844" t="s">
        <v>27</v>
      </c>
      <c r="O7844">
        <v>22.4</v>
      </c>
      <c r="P7844" t="s">
        <v>237</v>
      </c>
      <c r="Q7844"/>
      <c r="R7844">
        <v>11.2</v>
      </c>
      <c r="S7844">
        <v>44.8</v>
      </c>
      <c r="T7844" t="s">
        <v>1921</v>
      </c>
    </row>
    <row r="7845" spans="2:20" hidden="1" x14ac:dyDescent="0.45">
      <c r="B7845" s="29" t="s">
        <v>29</v>
      </c>
      <c r="F7845" t="s">
        <v>309</v>
      </c>
      <c r="G7845" t="s">
        <v>310</v>
      </c>
      <c r="H7845" t="s">
        <v>318</v>
      </c>
      <c r="I7845" t="s">
        <v>225</v>
      </c>
      <c r="J7845" t="s">
        <v>319</v>
      </c>
      <c r="K7845" t="s">
        <v>227</v>
      </c>
      <c r="M7845" t="s">
        <v>228</v>
      </c>
      <c r="N7845" t="s">
        <v>29</v>
      </c>
      <c r="O7845">
        <v>46.1</v>
      </c>
      <c r="P7845" t="s">
        <v>237</v>
      </c>
      <c r="Q7845"/>
      <c r="R7845">
        <v>4.6100000000000003</v>
      </c>
      <c r="S7845">
        <v>461</v>
      </c>
      <c r="T7845" t="s">
        <v>241</v>
      </c>
    </row>
    <row r="7846" spans="2:20" hidden="1" x14ac:dyDescent="0.45">
      <c r="F7846" t="s">
        <v>309</v>
      </c>
      <c r="G7846" t="s">
        <v>310</v>
      </c>
      <c r="H7846" t="s">
        <v>318</v>
      </c>
      <c r="I7846" t="s">
        <v>225</v>
      </c>
      <c r="J7846" t="s">
        <v>319</v>
      </c>
      <c r="K7846" t="s">
        <v>227</v>
      </c>
      <c r="M7846" t="s">
        <v>228</v>
      </c>
      <c r="N7846" t="s">
        <v>233</v>
      </c>
      <c r="O7846">
        <v>1.81</v>
      </c>
      <c r="P7846" t="s">
        <v>234</v>
      </c>
      <c r="Q7846"/>
      <c r="R7846">
        <v>0.18</v>
      </c>
      <c r="S7846">
        <v>18.100000000000001</v>
      </c>
      <c r="T7846" t="s">
        <v>280</v>
      </c>
    </row>
    <row r="7847" spans="2:20" hidden="1" x14ac:dyDescent="0.45">
      <c r="F7847" t="s">
        <v>309</v>
      </c>
      <c r="G7847" t="s">
        <v>310</v>
      </c>
      <c r="H7847" t="s">
        <v>321</v>
      </c>
      <c r="I7847" t="s">
        <v>275</v>
      </c>
      <c r="J7847" t="s">
        <v>228</v>
      </c>
      <c r="K7847" t="s">
        <v>322</v>
      </c>
      <c r="M7847" t="s">
        <v>228</v>
      </c>
      <c r="N7847" t="s">
        <v>303</v>
      </c>
      <c r="O7847">
        <v>1.56</v>
      </c>
      <c r="P7847" t="s">
        <v>234</v>
      </c>
      <c r="Q7847"/>
      <c r="R7847">
        <v>1.1000000000000001</v>
      </c>
      <c r="S7847">
        <v>2</v>
      </c>
      <c r="T7847" t="s">
        <v>323</v>
      </c>
    </row>
    <row r="7848" spans="2:20" hidden="1" x14ac:dyDescent="0.45">
      <c r="F7848" t="s">
        <v>309</v>
      </c>
      <c r="G7848" t="s">
        <v>310</v>
      </c>
      <c r="H7848" t="s">
        <v>321</v>
      </c>
      <c r="I7848" t="s">
        <v>275</v>
      </c>
      <c r="J7848" t="s">
        <v>228</v>
      </c>
      <c r="K7848" t="s">
        <v>322</v>
      </c>
      <c r="M7848" t="s">
        <v>228</v>
      </c>
      <c r="N7848" t="s">
        <v>249</v>
      </c>
      <c r="O7848">
        <v>1.1399999999999999</v>
      </c>
      <c r="P7848" t="s">
        <v>257</v>
      </c>
      <c r="Q7848"/>
      <c r="R7848">
        <v>0.379</v>
      </c>
      <c r="S7848">
        <v>3.41</v>
      </c>
      <c r="T7848" t="s">
        <v>314</v>
      </c>
    </row>
    <row r="7849" spans="2:20" hidden="1" x14ac:dyDescent="0.45">
      <c r="F7849" t="s">
        <v>309</v>
      </c>
      <c r="G7849" t="s">
        <v>310</v>
      </c>
      <c r="H7849" t="s">
        <v>318</v>
      </c>
      <c r="I7849" t="s">
        <v>225</v>
      </c>
      <c r="J7849" t="s">
        <v>319</v>
      </c>
      <c r="K7849" t="s">
        <v>227</v>
      </c>
      <c r="M7849" t="s">
        <v>228</v>
      </c>
      <c r="N7849" t="s">
        <v>246</v>
      </c>
      <c r="O7849">
        <v>0.99</v>
      </c>
      <c r="P7849" t="s">
        <v>247</v>
      </c>
      <c r="Q7849"/>
      <c r="R7849">
        <v>0.1</v>
      </c>
      <c r="S7849">
        <v>10</v>
      </c>
      <c r="T7849" t="s">
        <v>248</v>
      </c>
    </row>
    <row r="7850" spans="2:20" hidden="1" x14ac:dyDescent="0.45">
      <c r="F7850" t="s">
        <v>309</v>
      </c>
      <c r="G7850" t="s">
        <v>310</v>
      </c>
      <c r="H7850" t="s">
        <v>318</v>
      </c>
      <c r="I7850" t="s">
        <v>225</v>
      </c>
      <c r="J7850" t="s">
        <v>319</v>
      </c>
      <c r="K7850" t="s">
        <v>227</v>
      </c>
      <c r="M7850" t="s">
        <v>228</v>
      </c>
      <c r="N7850" t="s">
        <v>259</v>
      </c>
      <c r="O7850">
        <v>0.22</v>
      </c>
      <c r="P7850" t="s">
        <v>257</v>
      </c>
      <c r="Q7850"/>
      <c r="R7850">
        <v>2.1999999999999999E-2</v>
      </c>
      <c r="S7850">
        <v>2.2000000000000002</v>
      </c>
      <c r="T7850" t="s">
        <v>248</v>
      </c>
    </row>
    <row r="7851" spans="2:20" hidden="1" x14ac:dyDescent="0.45">
      <c r="F7851" t="s">
        <v>309</v>
      </c>
      <c r="G7851" t="s">
        <v>310</v>
      </c>
      <c r="H7851" t="s">
        <v>321</v>
      </c>
      <c r="I7851" t="s">
        <v>275</v>
      </c>
      <c r="J7851" t="s">
        <v>228</v>
      </c>
      <c r="K7851" t="s">
        <v>322</v>
      </c>
      <c r="M7851" t="s">
        <v>228</v>
      </c>
      <c r="N7851" t="s">
        <v>240</v>
      </c>
      <c r="O7851">
        <v>1.61</v>
      </c>
      <c r="P7851" t="s">
        <v>234</v>
      </c>
      <c r="Q7851"/>
      <c r="R7851">
        <v>1.2</v>
      </c>
      <c r="S7851">
        <v>2.1</v>
      </c>
      <c r="T7851" t="s">
        <v>323</v>
      </c>
    </row>
    <row r="7852" spans="2:20" hidden="1" x14ac:dyDescent="0.45">
      <c r="F7852" t="s">
        <v>309</v>
      </c>
      <c r="G7852" t="s">
        <v>310</v>
      </c>
      <c r="H7852" t="s">
        <v>321</v>
      </c>
      <c r="I7852" t="s">
        <v>275</v>
      </c>
      <c r="J7852" t="s">
        <v>228</v>
      </c>
      <c r="K7852" t="s">
        <v>322</v>
      </c>
      <c r="M7852" t="s">
        <v>228</v>
      </c>
      <c r="N7852" t="s">
        <v>233</v>
      </c>
      <c r="O7852">
        <v>0.35199999999999998</v>
      </c>
      <c r="P7852" t="s">
        <v>234</v>
      </c>
      <c r="Q7852"/>
      <c r="R7852">
        <v>0.3</v>
      </c>
      <c r="S7852">
        <v>13.1</v>
      </c>
      <c r="T7852" t="s">
        <v>323</v>
      </c>
    </row>
    <row r="7853" spans="2:20" hidden="1" x14ac:dyDescent="0.45">
      <c r="F7853" t="s">
        <v>309</v>
      </c>
      <c r="G7853" t="s">
        <v>310</v>
      </c>
      <c r="H7853" t="s">
        <v>324</v>
      </c>
      <c r="I7853" t="s">
        <v>225</v>
      </c>
      <c r="J7853" t="s">
        <v>325</v>
      </c>
      <c r="K7853" t="s">
        <v>18</v>
      </c>
      <c r="M7853" t="s">
        <v>228</v>
      </c>
      <c r="N7853" t="s">
        <v>249</v>
      </c>
      <c r="O7853">
        <v>149</v>
      </c>
      <c r="P7853" t="s">
        <v>257</v>
      </c>
      <c r="Q7853"/>
      <c r="R7853">
        <v>50</v>
      </c>
      <c r="S7853">
        <v>447</v>
      </c>
      <c r="T7853" t="s">
        <v>326</v>
      </c>
    </row>
    <row r="7854" spans="2:20" hidden="1" x14ac:dyDescent="0.45">
      <c r="F7854" t="s">
        <v>309</v>
      </c>
      <c r="G7854" t="s">
        <v>310</v>
      </c>
      <c r="H7854" t="s">
        <v>317</v>
      </c>
      <c r="I7854" t="s">
        <v>225</v>
      </c>
      <c r="J7854" t="s">
        <v>312</v>
      </c>
      <c r="K7854" t="s">
        <v>18</v>
      </c>
      <c r="M7854" t="s">
        <v>228</v>
      </c>
      <c r="N7854" t="s">
        <v>303</v>
      </c>
      <c r="O7854">
        <v>1.12E-2</v>
      </c>
      <c r="P7854" t="s">
        <v>234</v>
      </c>
      <c r="Q7854"/>
      <c r="R7854">
        <v>3.7499999999999999E-3</v>
      </c>
      <c r="S7854">
        <v>3.3700000000000001E-2</v>
      </c>
      <c r="T7854" t="s">
        <v>288</v>
      </c>
    </row>
    <row r="7855" spans="2:20" hidden="1" x14ac:dyDescent="0.45">
      <c r="F7855" t="s">
        <v>309</v>
      </c>
      <c r="G7855" t="s">
        <v>310</v>
      </c>
      <c r="H7855" t="s">
        <v>317</v>
      </c>
      <c r="I7855" t="s">
        <v>225</v>
      </c>
      <c r="J7855" t="s">
        <v>312</v>
      </c>
      <c r="K7855" t="s">
        <v>18</v>
      </c>
      <c r="M7855" t="s">
        <v>228</v>
      </c>
      <c r="N7855" t="s">
        <v>358</v>
      </c>
      <c r="O7855">
        <v>0.84</v>
      </c>
      <c r="P7855" t="s">
        <v>257</v>
      </c>
      <c r="Q7855"/>
      <c r="R7855">
        <v>0.28000000000000003</v>
      </c>
      <c r="S7855">
        <v>0.84</v>
      </c>
      <c r="T7855" t="s">
        <v>308</v>
      </c>
    </row>
    <row r="7856" spans="2:20" hidden="1" x14ac:dyDescent="0.45">
      <c r="F7856" t="s">
        <v>309</v>
      </c>
      <c r="G7856" t="s">
        <v>310</v>
      </c>
      <c r="H7856" t="s">
        <v>324</v>
      </c>
      <c r="I7856" t="s">
        <v>225</v>
      </c>
      <c r="J7856" t="s">
        <v>325</v>
      </c>
      <c r="K7856" t="s">
        <v>18</v>
      </c>
      <c r="M7856" t="s">
        <v>228</v>
      </c>
      <c r="N7856" t="s">
        <v>236</v>
      </c>
      <c r="O7856">
        <v>3.6999999999999998E-2</v>
      </c>
      <c r="P7856" t="s">
        <v>237</v>
      </c>
      <c r="Q7856"/>
      <c r="R7856">
        <v>3.0000000000000001E-3</v>
      </c>
      <c r="S7856">
        <v>0.37</v>
      </c>
      <c r="T7856" t="s">
        <v>327</v>
      </c>
    </row>
    <row r="7857" spans="2:20" hidden="1" x14ac:dyDescent="0.45">
      <c r="F7857" t="s">
        <v>309</v>
      </c>
      <c r="G7857" t="s">
        <v>310</v>
      </c>
      <c r="H7857" t="s">
        <v>317</v>
      </c>
      <c r="I7857" t="s">
        <v>225</v>
      </c>
      <c r="J7857" t="s">
        <v>312</v>
      </c>
      <c r="K7857" t="s">
        <v>18</v>
      </c>
      <c r="M7857" t="s">
        <v>228</v>
      </c>
      <c r="N7857" t="s">
        <v>264</v>
      </c>
      <c r="O7857">
        <v>0.56000000000000005</v>
      </c>
      <c r="P7857" t="s">
        <v>257</v>
      </c>
      <c r="Q7857"/>
      <c r="R7857">
        <v>0.19</v>
      </c>
      <c r="S7857">
        <v>0.56000000000000005</v>
      </c>
      <c r="T7857" t="s">
        <v>308</v>
      </c>
    </row>
    <row r="7858" spans="2:20" hidden="1" x14ac:dyDescent="0.45">
      <c r="F7858" t="s">
        <v>329</v>
      </c>
      <c r="G7858" t="s">
        <v>330</v>
      </c>
      <c r="H7858" t="s">
        <v>335</v>
      </c>
      <c r="I7858" t="s">
        <v>225</v>
      </c>
      <c r="J7858" t="s">
        <v>336</v>
      </c>
      <c r="K7858" t="s">
        <v>22</v>
      </c>
      <c r="M7858" t="s">
        <v>228</v>
      </c>
      <c r="N7858" t="s">
        <v>303</v>
      </c>
      <c r="O7858">
        <v>1.8</v>
      </c>
      <c r="P7858" t="s">
        <v>337</v>
      </c>
      <c r="Q7858"/>
      <c r="R7858">
        <v>0.9</v>
      </c>
      <c r="S7858">
        <v>3.6</v>
      </c>
      <c r="T7858" t="s">
        <v>334</v>
      </c>
    </row>
    <row r="7859" spans="2:20" hidden="1" x14ac:dyDescent="0.45">
      <c r="B7859" s="29" t="s">
        <v>27</v>
      </c>
      <c r="F7859" t="s">
        <v>329</v>
      </c>
      <c r="G7859" t="s">
        <v>330</v>
      </c>
      <c r="H7859" t="s">
        <v>331</v>
      </c>
      <c r="I7859" t="s">
        <v>225</v>
      </c>
      <c r="J7859" t="s">
        <v>332</v>
      </c>
      <c r="K7859" t="s">
        <v>22</v>
      </c>
      <c r="M7859" t="s">
        <v>228</v>
      </c>
      <c r="N7859" t="s">
        <v>27</v>
      </c>
      <c r="O7859">
        <v>2618</v>
      </c>
      <c r="P7859" t="s">
        <v>333</v>
      </c>
      <c r="Q7859"/>
      <c r="R7859">
        <v>1309</v>
      </c>
      <c r="S7859">
        <v>5236</v>
      </c>
      <c r="T7859" t="s">
        <v>334</v>
      </c>
    </row>
    <row r="7860" spans="2:20" hidden="1" x14ac:dyDescent="0.45">
      <c r="F7860" t="s">
        <v>329</v>
      </c>
      <c r="G7860" t="s">
        <v>330</v>
      </c>
      <c r="H7860" t="s">
        <v>331</v>
      </c>
      <c r="I7860" t="s">
        <v>225</v>
      </c>
      <c r="J7860" t="s">
        <v>332</v>
      </c>
      <c r="K7860" t="s">
        <v>22</v>
      </c>
      <c r="M7860" t="s">
        <v>228</v>
      </c>
      <c r="N7860" t="s">
        <v>240</v>
      </c>
      <c r="O7860">
        <v>1600</v>
      </c>
      <c r="P7860" t="s">
        <v>337</v>
      </c>
      <c r="Q7860"/>
      <c r="R7860">
        <v>800</v>
      </c>
      <c r="S7860">
        <v>3200</v>
      </c>
      <c r="T7860" t="s">
        <v>334</v>
      </c>
    </row>
    <row r="7861" spans="2:20" hidden="1" x14ac:dyDescent="0.45">
      <c r="B7861" s="29" t="s">
        <v>30</v>
      </c>
      <c r="F7861" t="s">
        <v>329</v>
      </c>
      <c r="G7861" t="s">
        <v>330</v>
      </c>
      <c r="H7861" t="s">
        <v>331</v>
      </c>
      <c r="I7861" t="s">
        <v>225</v>
      </c>
      <c r="J7861" t="s">
        <v>332</v>
      </c>
      <c r="K7861" t="s">
        <v>22</v>
      </c>
      <c r="M7861" t="s">
        <v>228</v>
      </c>
      <c r="N7861" t="s">
        <v>30</v>
      </c>
      <c r="O7861">
        <v>48</v>
      </c>
      <c r="P7861" t="s">
        <v>229</v>
      </c>
      <c r="Q7861"/>
      <c r="R7861">
        <v>5</v>
      </c>
      <c r="S7861">
        <v>95</v>
      </c>
      <c r="T7861" t="s">
        <v>1922</v>
      </c>
    </row>
    <row r="7862" spans="2:20" hidden="1" x14ac:dyDescent="0.45">
      <c r="F7862" t="s">
        <v>329</v>
      </c>
      <c r="G7862" t="s">
        <v>330</v>
      </c>
      <c r="H7862" t="s">
        <v>331</v>
      </c>
      <c r="I7862" t="s">
        <v>225</v>
      </c>
      <c r="J7862" t="s">
        <v>332</v>
      </c>
      <c r="K7862" t="s">
        <v>22</v>
      </c>
      <c r="M7862" t="s">
        <v>228</v>
      </c>
      <c r="N7862" t="s">
        <v>264</v>
      </c>
      <c r="O7862">
        <v>0.5</v>
      </c>
      <c r="P7862" t="s">
        <v>337</v>
      </c>
      <c r="Q7862"/>
      <c r="R7862">
        <v>0.1</v>
      </c>
      <c r="S7862">
        <v>2.5</v>
      </c>
      <c r="T7862" t="s">
        <v>334</v>
      </c>
    </row>
    <row r="7863" spans="2:20" hidden="1" x14ac:dyDescent="0.45">
      <c r="F7863" t="s">
        <v>329</v>
      </c>
      <c r="G7863" t="s">
        <v>330</v>
      </c>
      <c r="H7863" t="s">
        <v>338</v>
      </c>
      <c r="I7863" t="s">
        <v>275</v>
      </c>
      <c r="J7863" t="s">
        <v>228</v>
      </c>
      <c r="K7863" t="s">
        <v>22</v>
      </c>
      <c r="M7863" t="s">
        <v>228</v>
      </c>
      <c r="N7863" t="s">
        <v>242</v>
      </c>
      <c r="O7863">
        <v>5.7</v>
      </c>
      <c r="P7863" t="s">
        <v>234</v>
      </c>
      <c r="Q7863"/>
      <c r="R7863">
        <v>1.18</v>
      </c>
      <c r="S7863">
        <v>29.5</v>
      </c>
      <c r="T7863" t="s">
        <v>241</v>
      </c>
    </row>
    <row r="7864" spans="2:20" hidden="1" x14ac:dyDescent="0.45">
      <c r="F7864" t="s">
        <v>329</v>
      </c>
      <c r="G7864" t="s">
        <v>330</v>
      </c>
      <c r="H7864" t="s">
        <v>335</v>
      </c>
      <c r="I7864" t="s">
        <v>225</v>
      </c>
      <c r="J7864" t="s">
        <v>336</v>
      </c>
      <c r="K7864" t="s">
        <v>22</v>
      </c>
      <c r="M7864" t="s">
        <v>228</v>
      </c>
      <c r="N7864" t="s">
        <v>253</v>
      </c>
      <c r="O7864">
        <v>0.1</v>
      </c>
      <c r="P7864" t="s">
        <v>337</v>
      </c>
      <c r="Q7864"/>
      <c r="R7864">
        <v>0.05</v>
      </c>
      <c r="S7864">
        <v>0.2</v>
      </c>
      <c r="T7864" t="s">
        <v>334</v>
      </c>
    </row>
    <row r="7865" spans="2:20" hidden="1" x14ac:dyDescent="0.45">
      <c r="B7865" s="29" t="s">
        <v>24</v>
      </c>
      <c r="F7865" t="s">
        <v>329</v>
      </c>
      <c r="G7865" t="s">
        <v>330</v>
      </c>
      <c r="H7865" t="s">
        <v>338</v>
      </c>
      <c r="I7865" t="s">
        <v>275</v>
      </c>
      <c r="J7865" t="s">
        <v>228</v>
      </c>
      <c r="K7865" t="s">
        <v>22</v>
      </c>
      <c r="M7865" t="s">
        <v>228</v>
      </c>
      <c r="N7865" t="s">
        <v>261</v>
      </c>
      <c r="O7865">
        <v>0.8</v>
      </c>
      <c r="P7865" t="s">
        <v>237</v>
      </c>
      <c r="Q7865"/>
      <c r="R7865">
        <v>0.08</v>
      </c>
      <c r="S7865">
        <v>8.1</v>
      </c>
      <c r="T7865" t="s">
        <v>241</v>
      </c>
    </row>
    <row r="7866" spans="2:20" hidden="1" x14ac:dyDescent="0.45">
      <c r="B7866" s="29" t="s">
        <v>24</v>
      </c>
      <c r="F7866" t="s">
        <v>329</v>
      </c>
      <c r="G7866" t="s">
        <v>330</v>
      </c>
      <c r="H7866" t="s">
        <v>335</v>
      </c>
      <c r="I7866" t="s">
        <v>225</v>
      </c>
      <c r="J7866" t="s">
        <v>336</v>
      </c>
      <c r="K7866" t="s">
        <v>22</v>
      </c>
      <c r="M7866" t="s">
        <v>228</v>
      </c>
      <c r="N7866" t="s">
        <v>261</v>
      </c>
      <c r="O7866">
        <v>47</v>
      </c>
      <c r="P7866" t="s">
        <v>333</v>
      </c>
      <c r="Q7866"/>
      <c r="R7866">
        <v>24</v>
      </c>
      <c r="S7866">
        <v>94</v>
      </c>
      <c r="T7866" t="s">
        <v>334</v>
      </c>
    </row>
    <row r="7867" spans="2:20" hidden="1" x14ac:dyDescent="0.45">
      <c r="C7867" s="29" t="s">
        <v>3078</v>
      </c>
      <c r="F7867" t="s">
        <v>339</v>
      </c>
      <c r="G7867" t="s">
        <v>340</v>
      </c>
      <c r="H7867" t="s">
        <v>281</v>
      </c>
      <c r="I7867" t="s">
        <v>275</v>
      </c>
      <c r="J7867" t="s">
        <v>228</v>
      </c>
      <c r="K7867" t="s">
        <v>342</v>
      </c>
      <c r="M7867" t="s">
        <v>228</v>
      </c>
      <c r="N7867" t="s">
        <v>264</v>
      </c>
      <c r="O7867">
        <v>1.9</v>
      </c>
      <c r="P7867" t="s">
        <v>234</v>
      </c>
      <c r="Q7867"/>
      <c r="R7867">
        <v>0.2</v>
      </c>
      <c r="S7867">
        <v>1.9</v>
      </c>
      <c r="T7867" t="s">
        <v>241</v>
      </c>
    </row>
    <row r="7868" spans="2:20" hidden="1" x14ac:dyDescent="0.45">
      <c r="C7868" s="29" t="s">
        <v>3078</v>
      </c>
      <c r="F7868" t="s">
        <v>339</v>
      </c>
      <c r="G7868" t="s">
        <v>340</v>
      </c>
      <c r="H7868" t="s">
        <v>281</v>
      </c>
      <c r="I7868" t="s">
        <v>275</v>
      </c>
      <c r="J7868" t="s">
        <v>228</v>
      </c>
      <c r="K7868" t="s">
        <v>342</v>
      </c>
      <c r="M7868" t="s">
        <v>228</v>
      </c>
      <c r="N7868" t="s">
        <v>272</v>
      </c>
      <c r="O7868">
        <v>2.2000000000000002</v>
      </c>
      <c r="P7868" t="s">
        <v>234</v>
      </c>
      <c r="Q7868"/>
      <c r="R7868">
        <v>1</v>
      </c>
      <c r="S7868">
        <v>3</v>
      </c>
      <c r="T7868" t="s">
        <v>377</v>
      </c>
    </row>
    <row r="7869" spans="2:20" hidden="1" x14ac:dyDescent="0.45">
      <c r="C7869" s="29" t="s">
        <v>3078</v>
      </c>
      <c r="F7869" t="s">
        <v>339</v>
      </c>
      <c r="G7869" t="s">
        <v>340</v>
      </c>
      <c r="H7869" t="s">
        <v>277</v>
      </c>
      <c r="I7869" t="s">
        <v>275</v>
      </c>
      <c r="J7869" t="s">
        <v>228</v>
      </c>
      <c r="K7869" t="s">
        <v>38</v>
      </c>
      <c r="M7869" t="s">
        <v>228</v>
      </c>
      <c r="N7869" t="s">
        <v>236</v>
      </c>
      <c r="O7869">
        <v>150</v>
      </c>
      <c r="P7869" t="s">
        <v>237</v>
      </c>
      <c r="Q7869"/>
      <c r="R7869">
        <v>75</v>
      </c>
      <c r="S7869">
        <v>300</v>
      </c>
      <c r="T7869" t="s">
        <v>361</v>
      </c>
    </row>
    <row r="7870" spans="2:20" hidden="1" x14ac:dyDescent="0.45">
      <c r="C7870" s="29" t="s">
        <v>3078</v>
      </c>
      <c r="F7870" t="s">
        <v>339</v>
      </c>
      <c r="G7870" t="s">
        <v>340</v>
      </c>
      <c r="H7870" t="s">
        <v>281</v>
      </c>
      <c r="I7870" t="s">
        <v>275</v>
      </c>
      <c r="J7870" t="s">
        <v>228</v>
      </c>
      <c r="K7870" t="s">
        <v>342</v>
      </c>
      <c r="M7870" t="s">
        <v>228</v>
      </c>
      <c r="N7870" t="s">
        <v>253</v>
      </c>
      <c r="O7870">
        <v>6.0000000000000001E-3</v>
      </c>
      <c r="P7870" t="s">
        <v>234</v>
      </c>
      <c r="Q7870"/>
      <c r="R7870">
        <v>3.0000000000000001E-3</v>
      </c>
      <c r="S7870">
        <v>1.0999999999999999E-2</v>
      </c>
      <c r="T7870" t="s">
        <v>241</v>
      </c>
    </row>
    <row r="7871" spans="2:20" hidden="1" x14ac:dyDescent="0.45">
      <c r="C7871" s="29" t="s">
        <v>3078</v>
      </c>
      <c r="F7871" t="s">
        <v>339</v>
      </c>
      <c r="G7871" t="s">
        <v>340</v>
      </c>
      <c r="H7871" t="s">
        <v>281</v>
      </c>
      <c r="I7871" t="s">
        <v>275</v>
      </c>
      <c r="J7871" t="s">
        <v>228</v>
      </c>
      <c r="K7871" t="s">
        <v>342</v>
      </c>
      <c r="M7871" t="s">
        <v>228</v>
      </c>
      <c r="N7871" t="s">
        <v>242</v>
      </c>
      <c r="O7871">
        <v>0.2</v>
      </c>
      <c r="P7871" t="s">
        <v>234</v>
      </c>
      <c r="Q7871"/>
      <c r="R7871">
        <v>0.1</v>
      </c>
      <c r="S7871">
        <v>0.4</v>
      </c>
      <c r="T7871" t="s">
        <v>241</v>
      </c>
    </row>
    <row r="7872" spans="2:20" hidden="1" x14ac:dyDescent="0.45">
      <c r="B7872" s="29" t="s">
        <v>43</v>
      </c>
      <c r="C7872" s="29" t="s">
        <v>3078</v>
      </c>
      <c r="F7872" t="s">
        <v>339</v>
      </c>
      <c r="G7872" t="s">
        <v>340</v>
      </c>
      <c r="H7872" t="s">
        <v>281</v>
      </c>
      <c r="I7872" t="s">
        <v>275</v>
      </c>
      <c r="J7872" t="s">
        <v>228</v>
      </c>
      <c r="K7872" t="s">
        <v>342</v>
      </c>
      <c r="M7872" t="s">
        <v>228</v>
      </c>
      <c r="N7872" t="s">
        <v>28</v>
      </c>
      <c r="O7872">
        <v>20</v>
      </c>
      <c r="P7872" t="s">
        <v>237</v>
      </c>
      <c r="Q7872"/>
      <c r="R7872">
        <v>12</v>
      </c>
      <c r="S7872">
        <v>28</v>
      </c>
      <c r="T7872" t="s">
        <v>241</v>
      </c>
    </row>
    <row r="7873" spans="2:20" hidden="1" x14ac:dyDescent="0.45">
      <c r="B7873" s="29" t="s">
        <v>29</v>
      </c>
      <c r="C7873" s="29" t="s">
        <v>3078</v>
      </c>
      <c r="F7873" t="s">
        <v>339</v>
      </c>
      <c r="G7873" t="s">
        <v>340</v>
      </c>
      <c r="H7873" t="s">
        <v>301</v>
      </c>
      <c r="I7873" t="s">
        <v>225</v>
      </c>
      <c r="J7873" t="s">
        <v>344</v>
      </c>
      <c r="K7873" t="s">
        <v>345</v>
      </c>
      <c r="M7873" t="s">
        <v>228</v>
      </c>
      <c r="N7873" t="s">
        <v>29</v>
      </c>
      <c r="O7873">
        <v>48</v>
      </c>
      <c r="P7873" t="s">
        <v>346</v>
      </c>
      <c r="Q7873"/>
      <c r="R7873">
        <v>11</v>
      </c>
      <c r="S7873">
        <v>213</v>
      </c>
      <c r="T7873" t="s">
        <v>446</v>
      </c>
    </row>
    <row r="7874" spans="2:20" hidden="1" x14ac:dyDescent="0.45">
      <c r="B7874" s="29" t="s">
        <v>25</v>
      </c>
      <c r="C7874" s="29" t="s">
        <v>3078</v>
      </c>
      <c r="F7874" t="s">
        <v>339</v>
      </c>
      <c r="G7874" t="s">
        <v>340</v>
      </c>
      <c r="H7874" t="s">
        <v>1251</v>
      </c>
      <c r="I7874" t="s">
        <v>225</v>
      </c>
      <c r="J7874" t="s">
        <v>2373</v>
      </c>
      <c r="K7874" t="s">
        <v>2374</v>
      </c>
      <c r="M7874" t="s">
        <v>228</v>
      </c>
      <c r="N7874" t="s">
        <v>25</v>
      </c>
      <c r="O7874">
        <v>18000</v>
      </c>
      <c r="P7874" t="s">
        <v>2375</v>
      </c>
      <c r="Q7874"/>
      <c r="R7874">
        <v>8780</v>
      </c>
      <c r="S7874">
        <v>37000</v>
      </c>
      <c r="T7874" t="s">
        <v>446</v>
      </c>
    </row>
    <row r="7875" spans="2:20" hidden="1" x14ac:dyDescent="0.45">
      <c r="B7875" s="29" t="s">
        <v>26</v>
      </c>
      <c r="C7875" s="29" t="s">
        <v>3078</v>
      </c>
      <c r="F7875" t="s">
        <v>339</v>
      </c>
      <c r="G7875" t="s">
        <v>340</v>
      </c>
      <c r="H7875" t="s">
        <v>1251</v>
      </c>
      <c r="I7875" t="s">
        <v>225</v>
      </c>
      <c r="J7875" t="s">
        <v>2373</v>
      </c>
      <c r="K7875" t="s">
        <v>2374</v>
      </c>
      <c r="M7875" t="s">
        <v>228</v>
      </c>
      <c r="N7875" t="s">
        <v>26</v>
      </c>
      <c r="O7875">
        <v>558</v>
      </c>
      <c r="P7875" t="s">
        <v>2375</v>
      </c>
      <c r="Q7875"/>
      <c r="R7875">
        <v>302</v>
      </c>
      <c r="S7875">
        <v>1030</v>
      </c>
      <c r="T7875" t="s">
        <v>446</v>
      </c>
    </row>
    <row r="7876" spans="2:20" hidden="1" x14ac:dyDescent="0.45">
      <c r="B7876" s="29" t="s">
        <v>29</v>
      </c>
      <c r="C7876" s="29" t="s">
        <v>3078</v>
      </c>
      <c r="F7876" t="s">
        <v>339</v>
      </c>
      <c r="G7876" t="s">
        <v>340</v>
      </c>
      <c r="H7876" t="s">
        <v>284</v>
      </c>
      <c r="I7876" t="s">
        <v>225</v>
      </c>
      <c r="J7876" t="s">
        <v>2673</v>
      </c>
      <c r="K7876" t="s">
        <v>2674</v>
      </c>
      <c r="M7876" t="s">
        <v>228</v>
      </c>
      <c r="N7876" t="s">
        <v>29</v>
      </c>
      <c r="O7876">
        <v>38</v>
      </c>
      <c r="P7876" t="s">
        <v>2675</v>
      </c>
      <c r="Q7876"/>
      <c r="R7876">
        <v>7</v>
      </c>
      <c r="S7876">
        <v>194</v>
      </c>
      <c r="T7876" t="s">
        <v>446</v>
      </c>
    </row>
    <row r="7877" spans="2:20" hidden="1" x14ac:dyDescent="0.45">
      <c r="C7877" s="29" t="s">
        <v>3078</v>
      </c>
      <c r="F7877" t="s">
        <v>339</v>
      </c>
      <c r="G7877" t="s">
        <v>340</v>
      </c>
      <c r="H7877" t="s">
        <v>277</v>
      </c>
      <c r="I7877" t="s">
        <v>275</v>
      </c>
      <c r="J7877" t="s">
        <v>228</v>
      </c>
      <c r="K7877" t="s">
        <v>38</v>
      </c>
      <c r="M7877" t="s">
        <v>228</v>
      </c>
      <c r="N7877" t="s">
        <v>400</v>
      </c>
      <c r="O7877">
        <v>37</v>
      </c>
      <c r="P7877" t="s">
        <v>237</v>
      </c>
      <c r="Q7877"/>
      <c r="R7877">
        <v>18</v>
      </c>
      <c r="S7877">
        <v>74</v>
      </c>
      <c r="T7877" t="s">
        <v>1929</v>
      </c>
    </row>
    <row r="7878" spans="2:20" hidden="1" x14ac:dyDescent="0.45">
      <c r="C7878" s="29" t="s">
        <v>3078</v>
      </c>
      <c r="F7878" t="s">
        <v>339</v>
      </c>
      <c r="G7878" t="s">
        <v>340</v>
      </c>
      <c r="H7878" t="s">
        <v>277</v>
      </c>
      <c r="I7878" t="s">
        <v>275</v>
      </c>
      <c r="J7878" t="s">
        <v>228</v>
      </c>
      <c r="K7878" t="s">
        <v>38</v>
      </c>
      <c r="M7878" t="s">
        <v>228</v>
      </c>
      <c r="N7878" t="s">
        <v>259</v>
      </c>
      <c r="O7878">
        <v>5</v>
      </c>
      <c r="P7878" t="s">
        <v>257</v>
      </c>
      <c r="Q7878"/>
      <c r="R7878">
        <v>0.1</v>
      </c>
      <c r="S7878">
        <v>30</v>
      </c>
      <c r="T7878" t="s">
        <v>373</v>
      </c>
    </row>
    <row r="7879" spans="2:20" hidden="1" x14ac:dyDescent="0.45">
      <c r="C7879" s="29" t="s">
        <v>3078</v>
      </c>
      <c r="F7879" t="s">
        <v>339</v>
      </c>
      <c r="G7879" t="s">
        <v>340</v>
      </c>
      <c r="H7879" t="s">
        <v>277</v>
      </c>
      <c r="I7879" t="s">
        <v>275</v>
      </c>
      <c r="J7879" t="s">
        <v>228</v>
      </c>
      <c r="K7879" t="s">
        <v>38</v>
      </c>
      <c r="M7879" t="s">
        <v>228</v>
      </c>
      <c r="N7879" t="s">
        <v>246</v>
      </c>
      <c r="O7879">
        <v>100</v>
      </c>
      <c r="P7879" t="s">
        <v>247</v>
      </c>
      <c r="Q7879"/>
      <c r="R7879">
        <v>30</v>
      </c>
      <c r="S7879">
        <v>500</v>
      </c>
      <c r="T7879" t="s">
        <v>376</v>
      </c>
    </row>
    <row r="7880" spans="2:20" hidden="1" x14ac:dyDescent="0.45">
      <c r="C7880" s="29" t="s">
        <v>3078</v>
      </c>
      <c r="F7880" t="s">
        <v>339</v>
      </c>
      <c r="G7880" t="s">
        <v>340</v>
      </c>
      <c r="H7880" t="s">
        <v>286</v>
      </c>
      <c r="I7880" t="s">
        <v>275</v>
      </c>
      <c r="J7880" t="s">
        <v>228</v>
      </c>
      <c r="K7880" t="s">
        <v>352</v>
      </c>
      <c r="M7880" t="s">
        <v>228</v>
      </c>
      <c r="N7880" t="s">
        <v>264</v>
      </c>
      <c r="O7880">
        <v>45.5</v>
      </c>
      <c r="P7880" t="s">
        <v>234</v>
      </c>
      <c r="Q7880"/>
      <c r="R7880">
        <v>10</v>
      </c>
      <c r="S7880">
        <v>150</v>
      </c>
      <c r="T7880" t="s">
        <v>353</v>
      </c>
    </row>
    <row r="7881" spans="2:20" hidden="1" x14ac:dyDescent="0.45">
      <c r="C7881" s="29" t="s">
        <v>3078</v>
      </c>
      <c r="F7881" t="s">
        <v>339</v>
      </c>
      <c r="G7881" t="s">
        <v>340</v>
      </c>
      <c r="H7881" t="s">
        <v>286</v>
      </c>
      <c r="I7881" t="s">
        <v>275</v>
      </c>
      <c r="J7881" t="s">
        <v>228</v>
      </c>
      <c r="K7881" t="s">
        <v>352</v>
      </c>
      <c r="M7881" t="s">
        <v>228</v>
      </c>
      <c r="N7881" t="s">
        <v>246</v>
      </c>
      <c r="O7881">
        <v>203</v>
      </c>
      <c r="P7881" t="s">
        <v>247</v>
      </c>
      <c r="Q7881"/>
      <c r="R7881">
        <v>40</v>
      </c>
      <c r="S7881">
        <v>500</v>
      </c>
      <c r="T7881" t="s">
        <v>353</v>
      </c>
    </row>
    <row r="7882" spans="2:20" hidden="1" x14ac:dyDescent="0.45">
      <c r="C7882" s="29" t="s">
        <v>3078</v>
      </c>
      <c r="F7882" t="s">
        <v>339</v>
      </c>
      <c r="G7882" t="s">
        <v>340</v>
      </c>
      <c r="H7882" t="s">
        <v>286</v>
      </c>
      <c r="I7882" t="s">
        <v>275</v>
      </c>
      <c r="J7882" t="s">
        <v>228</v>
      </c>
      <c r="K7882" t="s">
        <v>352</v>
      </c>
      <c r="M7882" t="s">
        <v>228</v>
      </c>
      <c r="N7882" t="s">
        <v>233</v>
      </c>
      <c r="O7882">
        <v>4</v>
      </c>
      <c r="P7882" t="s">
        <v>234</v>
      </c>
      <c r="Q7882"/>
      <c r="R7882">
        <v>0.2</v>
      </c>
      <c r="S7882">
        <v>8</v>
      </c>
      <c r="T7882" t="s">
        <v>353</v>
      </c>
    </row>
    <row r="7883" spans="2:20" hidden="1" x14ac:dyDescent="0.45">
      <c r="C7883" s="29" t="s">
        <v>3078</v>
      </c>
      <c r="F7883" t="s">
        <v>339</v>
      </c>
      <c r="G7883" t="s">
        <v>340</v>
      </c>
      <c r="H7883" t="s">
        <v>286</v>
      </c>
      <c r="I7883" t="s">
        <v>275</v>
      </c>
      <c r="J7883" t="s">
        <v>228</v>
      </c>
      <c r="K7883" t="s">
        <v>352</v>
      </c>
      <c r="M7883" t="s">
        <v>228</v>
      </c>
      <c r="N7883" t="s">
        <v>240</v>
      </c>
      <c r="O7883">
        <v>134</v>
      </c>
      <c r="P7883" t="s">
        <v>234</v>
      </c>
      <c r="Q7883"/>
      <c r="R7883">
        <v>50</v>
      </c>
      <c r="S7883">
        <v>300</v>
      </c>
      <c r="T7883" t="s">
        <v>353</v>
      </c>
    </row>
    <row r="7884" spans="2:20" hidden="1" x14ac:dyDescent="0.45">
      <c r="C7884" s="29" t="s">
        <v>3078</v>
      </c>
      <c r="F7884" t="s">
        <v>339</v>
      </c>
      <c r="G7884" t="s">
        <v>340</v>
      </c>
      <c r="H7884" t="s">
        <v>289</v>
      </c>
      <c r="I7884" t="s">
        <v>275</v>
      </c>
      <c r="J7884" t="s">
        <v>228</v>
      </c>
      <c r="K7884" t="s">
        <v>232</v>
      </c>
      <c r="M7884" t="s">
        <v>228</v>
      </c>
      <c r="N7884" t="s">
        <v>242</v>
      </c>
      <c r="O7884">
        <v>1.2999999999999999E-2</v>
      </c>
      <c r="P7884" t="s">
        <v>234</v>
      </c>
      <c r="Q7884"/>
      <c r="R7884">
        <v>7.0000000000000001E-3</v>
      </c>
      <c r="S7884">
        <v>2.5999999999999999E-2</v>
      </c>
      <c r="T7884" t="s">
        <v>241</v>
      </c>
    </row>
    <row r="7885" spans="2:20" hidden="1" x14ac:dyDescent="0.45">
      <c r="C7885" s="29" t="s">
        <v>3078</v>
      </c>
      <c r="F7885" t="s">
        <v>339</v>
      </c>
      <c r="G7885" t="s">
        <v>340</v>
      </c>
      <c r="H7885" t="s">
        <v>286</v>
      </c>
      <c r="I7885" t="s">
        <v>275</v>
      </c>
      <c r="J7885" t="s">
        <v>228</v>
      </c>
      <c r="K7885" t="s">
        <v>352</v>
      </c>
      <c r="M7885" t="s">
        <v>228</v>
      </c>
      <c r="N7885" t="s">
        <v>259</v>
      </c>
      <c r="O7885">
        <v>0.62</v>
      </c>
      <c r="P7885" t="s">
        <v>257</v>
      </c>
      <c r="Q7885"/>
      <c r="R7885">
        <v>0.31</v>
      </c>
      <c r="S7885">
        <v>1.2</v>
      </c>
      <c r="T7885" t="s">
        <v>353</v>
      </c>
    </row>
    <row r="7886" spans="2:20" hidden="1" x14ac:dyDescent="0.45">
      <c r="B7886" s="29" t="s">
        <v>24</v>
      </c>
      <c r="C7886" s="29" t="s">
        <v>3078</v>
      </c>
      <c r="F7886" t="s">
        <v>339</v>
      </c>
      <c r="G7886" t="s">
        <v>340</v>
      </c>
      <c r="H7886" t="s">
        <v>289</v>
      </c>
      <c r="I7886" t="s">
        <v>275</v>
      </c>
      <c r="J7886" t="s">
        <v>228</v>
      </c>
      <c r="K7886" t="s">
        <v>232</v>
      </c>
      <c r="M7886" t="s">
        <v>228</v>
      </c>
      <c r="N7886" t="s">
        <v>261</v>
      </c>
      <c r="O7886">
        <v>23</v>
      </c>
      <c r="P7886" t="s">
        <v>237</v>
      </c>
      <c r="Q7886"/>
      <c r="R7886">
        <v>14</v>
      </c>
      <c r="S7886">
        <v>33</v>
      </c>
      <c r="T7886" t="s">
        <v>241</v>
      </c>
    </row>
    <row r="7887" spans="2:20" hidden="1" x14ac:dyDescent="0.45">
      <c r="C7887" s="29" t="s">
        <v>3078</v>
      </c>
      <c r="F7887" t="s">
        <v>339</v>
      </c>
      <c r="G7887" t="s">
        <v>340</v>
      </c>
      <c r="H7887" t="s">
        <v>286</v>
      </c>
      <c r="I7887" t="s">
        <v>275</v>
      </c>
      <c r="J7887" t="s">
        <v>228</v>
      </c>
      <c r="K7887" t="s">
        <v>352</v>
      </c>
      <c r="M7887" t="s">
        <v>228</v>
      </c>
      <c r="N7887" t="s">
        <v>272</v>
      </c>
      <c r="O7887">
        <v>18.5</v>
      </c>
      <c r="P7887" t="s">
        <v>234</v>
      </c>
      <c r="Q7887"/>
      <c r="R7887">
        <v>5</v>
      </c>
      <c r="S7887">
        <v>80</v>
      </c>
      <c r="T7887" t="s">
        <v>353</v>
      </c>
    </row>
    <row r="7888" spans="2:20" hidden="1" x14ac:dyDescent="0.45">
      <c r="C7888" s="29" t="s">
        <v>3124</v>
      </c>
      <c r="F7888" t="s">
        <v>359</v>
      </c>
      <c r="G7888" t="s">
        <v>360</v>
      </c>
      <c r="H7888" t="s">
        <v>281</v>
      </c>
      <c r="I7888" t="s">
        <v>275</v>
      </c>
      <c r="J7888" t="s">
        <v>228</v>
      </c>
      <c r="K7888" t="s">
        <v>342</v>
      </c>
      <c r="M7888" t="s">
        <v>228</v>
      </c>
      <c r="N7888" t="s">
        <v>265</v>
      </c>
      <c r="O7888">
        <v>0.22</v>
      </c>
      <c r="P7888" t="s">
        <v>234</v>
      </c>
      <c r="Q7888"/>
      <c r="R7888">
        <v>0.11</v>
      </c>
      <c r="S7888">
        <v>0.43</v>
      </c>
      <c r="T7888" t="s">
        <v>241</v>
      </c>
    </row>
    <row r="7889" spans="2:20" hidden="1" x14ac:dyDescent="0.45">
      <c r="B7889" s="29" t="s">
        <v>43</v>
      </c>
      <c r="C7889" s="29" t="s">
        <v>3124</v>
      </c>
      <c r="F7889" t="s">
        <v>359</v>
      </c>
      <c r="G7889" t="s">
        <v>360</v>
      </c>
      <c r="H7889" t="s">
        <v>281</v>
      </c>
      <c r="I7889" t="s">
        <v>275</v>
      </c>
      <c r="J7889" t="s">
        <v>228</v>
      </c>
      <c r="K7889" t="s">
        <v>342</v>
      </c>
      <c r="M7889" t="s">
        <v>228</v>
      </c>
      <c r="N7889" t="s">
        <v>28</v>
      </c>
      <c r="O7889">
        <v>20</v>
      </c>
      <c r="P7889" t="s">
        <v>237</v>
      </c>
      <c r="Q7889"/>
      <c r="R7889">
        <v>12</v>
      </c>
      <c r="S7889">
        <v>28</v>
      </c>
      <c r="T7889" t="s">
        <v>241</v>
      </c>
    </row>
    <row r="7890" spans="2:20" hidden="1" x14ac:dyDescent="0.45">
      <c r="B7890" s="29" t="s">
        <v>30</v>
      </c>
      <c r="C7890" s="29" t="s">
        <v>3124</v>
      </c>
      <c r="F7890" t="s">
        <v>359</v>
      </c>
      <c r="G7890" t="s">
        <v>360</v>
      </c>
      <c r="H7890" t="s">
        <v>289</v>
      </c>
      <c r="I7890" t="s">
        <v>275</v>
      </c>
      <c r="J7890" t="s">
        <v>228</v>
      </c>
      <c r="K7890" t="s">
        <v>232</v>
      </c>
      <c r="M7890" t="s">
        <v>228</v>
      </c>
      <c r="N7890" t="s">
        <v>30</v>
      </c>
      <c r="O7890">
        <v>4</v>
      </c>
      <c r="P7890" t="s">
        <v>229</v>
      </c>
      <c r="Q7890"/>
      <c r="R7890">
        <v>2.1</v>
      </c>
      <c r="S7890">
        <v>7</v>
      </c>
      <c r="T7890" t="s">
        <v>241</v>
      </c>
    </row>
    <row r="7891" spans="2:20" hidden="1" x14ac:dyDescent="0.45">
      <c r="B7891" s="29" t="s">
        <v>29</v>
      </c>
      <c r="C7891" s="29" t="s">
        <v>3124</v>
      </c>
      <c r="F7891" t="s">
        <v>359</v>
      </c>
      <c r="G7891" t="s">
        <v>360</v>
      </c>
      <c r="H7891" t="s">
        <v>281</v>
      </c>
      <c r="I7891" t="s">
        <v>275</v>
      </c>
      <c r="J7891" t="s">
        <v>228</v>
      </c>
      <c r="K7891" t="s">
        <v>342</v>
      </c>
      <c r="M7891" t="s">
        <v>228</v>
      </c>
      <c r="N7891" t="s">
        <v>29</v>
      </c>
      <c r="O7891">
        <v>47</v>
      </c>
      <c r="P7891" t="s">
        <v>237</v>
      </c>
      <c r="Q7891"/>
      <c r="R7891">
        <v>28</v>
      </c>
      <c r="S7891">
        <v>66</v>
      </c>
      <c r="T7891" t="s">
        <v>241</v>
      </c>
    </row>
    <row r="7892" spans="2:20" hidden="1" x14ac:dyDescent="0.45">
      <c r="C7892" s="29" t="s">
        <v>3124</v>
      </c>
      <c r="F7892" t="s">
        <v>359</v>
      </c>
      <c r="G7892" t="s">
        <v>360</v>
      </c>
      <c r="H7892" t="s">
        <v>289</v>
      </c>
      <c r="I7892" t="s">
        <v>275</v>
      </c>
      <c r="J7892" t="s">
        <v>228</v>
      </c>
      <c r="K7892" t="s">
        <v>232</v>
      </c>
      <c r="M7892" t="s">
        <v>228</v>
      </c>
      <c r="N7892" t="s">
        <v>267</v>
      </c>
      <c r="O7892">
        <v>0.73</v>
      </c>
      <c r="P7892" t="s">
        <v>234</v>
      </c>
      <c r="Q7892"/>
      <c r="R7892">
        <v>0.36</v>
      </c>
      <c r="S7892">
        <v>1.5</v>
      </c>
      <c r="T7892" t="s">
        <v>241</v>
      </c>
    </row>
    <row r="7893" spans="2:20" hidden="1" x14ac:dyDescent="0.45">
      <c r="C7893" s="29" t="s">
        <v>3124</v>
      </c>
      <c r="F7893" t="s">
        <v>359</v>
      </c>
      <c r="G7893" t="s">
        <v>360</v>
      </c>
      <c r="H7893" t="s">
        <v>277</v>
      </c>
      <c r="I7893" t="s">
        <v>275</v>
      </c>
      <c r="J7893" t="s">
        <v>228</v>
      </c>
      <c r="K7893" t="s">
        <v>38</v>
      </c>
      <c r="M7893" t="s">
        <v>228</v>
      </c>
      <c r="N7893" t="s">
        <v>242</v>
      </c>
      <c r="O7893">
        <v>23</v>
      </c>
      <c r="P7893" t="s">
        <v>234</v>
      </c>
      <c r="Q7893"/>
      <c r="R7893">
        <v>1</v>
      </c>
      <c r="S7893">
        <v>100</v>
      </c>
      <c r="T7893" t="s">
        <v>351</v>
      </c>
    </row>
    <row r="7894" spans="2:20" hidden="1" x14ac:dyDescent="0.45">
      <c r="C7894" s="29" t="s">
        <v>3124</v>
      </c>
      <c r="F7894" t="s">
        <v>359</v>
      </c>
      <c r="G7894" t="s">
        <v>360</v>
      </c>
      <c r="H7894" t="s">
        <v>277</v>
      </c>
      <c r="I7894" t="s">
        <v>275</v>
      </c>
      <c r="J7894" t="s">
        <v>228</v>
      </c>
      <c r="K7894" t="s">
        <v>38</v>
      </c>
      <c r="M7894" t="s">
        <v>228</v>
      </c>
      <c r="N7894" t="s">
        <v>400</v>
      </c>
      <c r="O7894">
        <v>37</v>
      </c>
      <c r="P7894" t="s">
        <v>237</v>
      </c>
      <c r="Q7894"/>
      <c r="R7894">
        <v>18</v>
      </c>
      <c r="S7894">
        <v>74</v>
      </c>
      <c r="T7894" t="s">
        <v>1929</v>
      </c>
    </row>
    <row r="7895" spans="2:20" hidden="1" x14ac:dyDescent="0.45">
      <c r="C7895" s="29" t="s">
        <v>3124</v>
      </c>
      <c r="F7895" t="s">
        <v>359</v>
      </c>
      <c r="G7895" t="s">
        <v>360</v>
      </c>
      <c r="H7895" t="s">
        <v>277</v>
      </c>
      <c r="I7895" t="s">
        <v>275</v>
      </c>
      <c r="J7895" t="s">
        <v>228</v>
      </c>
      <c r="K7895" t="s">
        <v>38</v>
      </c>
      <c r="M7895" t="s">
        <v>228</v>
      </c>
      <c r="N7895" t="s">
        <v>246</v>
      </c>
      <c r="O7895">
        <v>100</v>
      </c>
      <c r="P7895" t="s">
        <v>247</v>
      </c>
      <c r="Q7895"/>
      <c r="R7895">
        <v>30</v>
      </c>
      <c r="S7895">
        <v>500</v>
      </c>
      <c r="T7895" t="s">
        <v>376</v>
      </c>
    </row>
    <row r="7896" spans="2:20" hidden="1" x14ac:dyDescent="0.45">
      <c r="C7896" s="29" t="s">
        <v>3124</v>
      </c>
      <c r="F7896" t="s">
        <v>359</v>
      </c>
      <c r="G7896" t="s">
        <v>360</v>
      </c>
      <c r="H7896" t="s">
        <v>277</v>
      </c>
      <c r="I7896" t="s">
        <v>275</v>
      </c>
      <c r="J7896" t="s">
        <v>228</v>
      </c>
      <c r="K7896" t="s">
        <v>38</v>
      </c>
      <c r="M7896" t="s">
        <v>228</v>
      </c>
      <c r="N7896" t="s">
        <v>267</v>
      </c>
      <c r="O7896">
        <v>512</v>
      </c>
      <c r="P7896" t="s">
        <v>234</v>
      </c>
      <c r="Q7896"/>
      <c r="R7896">
        <v>80</v>
      </c>
      <c r="S7896">
        <v>1300</v>
      </c>
      <c r="T7896" t="s">
        <v>1923</v>
      </c>
    </row>
    <row r="7897" spans="2:20" hidden="1" x14ac:dyDescent="0.45">
      <c r="C7897" s="29" t="s">
        <v>3124</v>
      </c>
      <c r="F7897" t="s">
        <v>359</v>
      </c>
      <c r="G7897" t="s">
        <v>360</v>
      </c>
      <c r="H7897" t="s">
        <v>277</v>
      </c>
      <c r="I7897" t="s">
        <v>275</v>
      </c>
      <c r="J7897" t="s">
        <v>228</v>
      </c>
      <c r="K7897" t="s">
        <v>38</v>
      </c>
      <c r="M7897" t="s">
        <v>228</v>
      </c>
      <c r="N7897" t="s">
        <v>265</v>
      </c>
      <c r="O7897">
        <v>6</v>
      </c>
      <c r="P7897" t="s">
        <v>234</v>
      </c>
      <c r="Q7897"/>
      <c r="R7897">
        <v>4</v>
      </c>
      <c r="S7897">
        <v>89</v>
      </c>
      <c r="T7897" t="s">
        <v>1923</v>
      </c>
    </row>
    <row r="7898" spans="2:20" hidden="1" x14ac:dyDescent="0.45">
      <c r="C7898" s="29" t="s">
        <v>3124</v>
      </c>
      <c r="F7898" t="s">
        <v>359</v>
      </c>
      <c r="G7898" t="s">
        <v>360</v>
      </c>
      <c r="H7898" t="s">
        <v>277</v>
      </c>
      <c r="I7898" t="s">
        <v>275</v>
      </c>
      <c r="J7898" t="s">
        <v>228</v>
      </c>
      <c r="K7898" t="s">
        <v>38</v>
      </c>
      <c r="M7898" t="s">
        <v>228</v>
      </c>
      <c r="N7898" t="s">
        <v>233</v>
      </c>
      <c r="O7898">
        <v>0.19</v>
      </c>
      <c r="P7898" t="s">
        <v>234</v>
      </c>
      <c r="Q7898"/>
      <c r="R7898">
        <v>0.05</v>
      </c>
      <c r="S7898">
        <v>12</v>
      </c>
      <c r="T7898" t="s">
        <v>433</v>
      </c>
    </row>
    <row r="7899" spans="2:20" hidden="1" x14ac:dyDescent="0.45">
      <c r="C7899" s="29" t="s">
        <v>3124</v>
      </c>
      <c r="F7899" t="s">
        <v>359</v>
      </c>
      <c r="G7899" t="s">
        <v>360</v>
      </c>
      <c r="H7899" t="s">
        <v>277</v>
      </c>
      <c r="I7899" t="s">
        <v>275</v>
      </c>
      <c r="J7899" t="s">
        <v>228</v>
      </c>
      <c r="K7899" t="s">
        <v>38</v>
      </c>
      <c r="M7899" t="s">
        <v>228</v>
      </c>
      <c r="N7899" t="s">
        <v>262</v>
      </c>
      <c r="O7899">
        <v>0.56000000000000005</v>
      </c>
      <c r="P7899" t="s">
        <v>234</v>
      </c>
      <c r="Q7899"/>
      <c r="R7899">
        <v>0.2</v>
      </c>
      <c r="S7899">
        <v>1</v>
      </c>
      <c r="T7899" t="s">
        <v>433</v>
      </c>
    </row>
    <row r="7900" spans="2:20" hidden="1" x14ac:dyDescent="0.45">
      <c r="B7900" s="29" t="s">
        <v>24</v>
      </c>
      <c r="C7900" s="29" t="s">
        <v>3124</v>
      </c>
      <c r="F7900" t="s">
        <v>359</v>
      </c>
      <c r="G7900" t="s">
        <v>360</v>
      </c>
      <c r="H7900" t="s">
        <v>277</v>
      </c>
      <c r="I7900" t="s">
        <v>275</v>
      </c>
      <c r="J7900" t="s">
        <v>228</v>
      </c>
      <c r="K7900" t="s">
        <v>38</v>
      </c>
      <c r="M7900" t="s">
        <v>228</v>
      </c>
      <c r="N7900" t="s">
        <v>261</v>
      </c>
      <c r="O7900">
        <v>300</v>
      </c>
      <c r="P7900" t="s">
        <v>237</v>
      </c>
      <c r="Q7900"/>
      <c r="R7900">
        <v>5</v>
      </c>
      <c r="S7900">
        <v>500</v>
      </c>
      <c r="T7900" t="s">
        <v>361</v>
      </c>
    </row>
    <row r="7901" spans="2:20" hidden="1" x14ac:dyDescent="0.45">
      <c r="B7901" s="29" t="s">
        <v>30</v>
      </c>
      <c r="C7901" s="29" t="s">
        <v>3124</v>
      </c>
      <c r="F7901" t="s">
        <v>359</v>
      </c>
      <c r="G7901" t="s">
        <v>360</v>
      </c>
      <c r="H7901" t="s">
        <v>281</v>
      </c>
      <c r="I7901" t="s">
        <v>275</v>
      </c>
      <c r="J7901" t="s">
        <v>228</v>
      </c>
      <c r="K7901" t="s">
        <v>342</v>
      </c>
      <c r="M7901" t="s">
        <v>228</v>
      </c>
      <c r="N7901" t="s">
        <v>30</v>
      </c>
      <c r="O7901">
        <v>56</v>
      </c>
      <c r="P7901" t="s">
        <v>229</v>
      </c>
      <c r="Q7901"/>
      <c r="R7901">
        <v>33</v>
      </c>
      <c r="S7901">
        <v>78</v>
      </c>
      <c r="T7901" t="s">
        <v>241</v>
      </c>
    </row>
    <row r="7902" spans="2:20" hidden="1" x14ac:dyDescent="0.45">
      <c r="C7902" s="29" t="s">
        <v>3124</v>
      </c>
      <c r="F7902" t="s">
        <v>359</v>
      </c>
      <c r="G7902" t="s">
        <v>360</v>
      </c>
      <c r="H7902" t="s">
        <v>277</v>
      </c>
      <c r="I7902" t="s">
        <v>275</v>
      </c>
      <c r="J7902" t="s">
        <v>228</v>
      </c>
      <c r="K7902" t="s">
        <v>38</v>
      </c>
      <c r="M7902" t="s">
        <v>228</v>
      </c>
      <c r="N7902" t="s">
        <v>279</v>
      </c>
      <c r="O7902">
        <v>2</v>
      </c>
      <c r="P7902" t="s">
        <v>234</v>
      </c>
      <c r="Q7902"/>
      <c r="R7902">
        <v>0.5</v>
      </c>
      <c r="S7902">
        <v>16</v>
      </c>
      <c r="T7902" t="s">
        <v>1329</v>
      </c>
    </row>
    <row r="7903" spans="2:20" hidden="1" x14ac:dyDescent="0.45">
      <c r="C7903" s="29" t="s">
        <v>3124</v>
      </c>
      <c r="F7903" t="s">
        <v>359</v>
      </c>
      <c r="G7903" t="s">
        <v>360</v>
      </c>
      <c r="H7903" t="s">
        <v>286</v>
      </c>
      <c r="I7903" t="s">
        <v>275</v>
      </c>
      <c r="J7903" t="s">
        <v>228</v>
      </c>
      <c r="K7903" t="s">
        <v>352</v>
      </c>
      <c r="M7903" t="s">
        <v>228</v>
      </c>
      <c r="N7903" t="s">
        <v>262</v>
      </c>
      <c r="O7903">
        <v>7.9</v>
      </c>
      <c r="P7903" t="s">
        <v>234</v>
      </c>
      <c r="Q7903"/>
      <c r="R7903">
        <v>5</v>
      </c>
      <c r="S7903">
        <v>10</v>
      </c>
      <c r="T7903" t="s">
        <v>353</v>
      </c>
    </row>
    <row r="7904" spans="2:20" hidden="1" x14ac:dyDescent="0.45">
      <c r="C7904" s="29" t="s">
        <v>3124</v>
      </c>
      <c r="F7904" t="s">
        <v>359</v>
      </c>
      <c r="G7904" t="s">
        <v>360</v>
      </c>
      <c r="H7904" t="s">
        <v>286</v>
      </c>
      <c r="I7904" t="s">
        <v>275</v>
      </c>
      <c r="J7904" t="s">
        <v>228</v>
      </c>
      <c r="K7904" t="s">
        <v>352</v>
      </c>
      <c r="M7904" t="s">
        <v>228</v>
      </c>
      <c r="N7904" t="s">
        <v>253</v>
      </c>
      <c r="O7904">
        <v>1.8</v>
      </c>
      <c r="P7904" t="s">
        <v>234</v>
      </c>
      <c r="Q7904"/>
      <c r="R7904">
        <v>0.2</v>
      </c>
      <c r="S7904">
        <v>5</v>
      </c>
      <c r="T7904" t="s">
        <v>353</v>
      </c>
    </row>
    <row r="7905" spans="2:20" hidden="1" x14ac:dyDescent="0.45">
      <c r="C7905" s="29" t="s">
        <v>3124</v>
      </c>
      <c r="F7905" t="s">
        <v>359</v>
      </c>
      <c r="G7905" t="s">
        <v>360</v>
      </c>
      <c r="H7905" t="s">
        <v>286</v>
      </c>
      <c r="I7905" t="s">
        <v>275</v>
      </c>
      <c r="J7905" t="s">
        <v>228</v>
      </c>
      <c r="K7905" t="s">
        <v>352</v>
      </c>
      <c r="M7905" t="s">
        <v>228</v>
      </c>
      <c r="N7905" t="s">
        <v>240</v>
      </c>
      <c r="O7905">
        <v>134</v>
      </c>
      <c r="P7905" t="s">
        <v>234</v>
      </c>
      <c r="Q7905"/>
      <c r="R7905">
        <v>50</v>
      </c>
      <c r="S7905">
        <v>300</v>
      </c>
      <c r="T7905" t="s">
        <v>353</v>
      </c>
    </row>
    <row r="7906" spans="2:20" hidden="1" x14ac:dyDescent="0.45">
      <c r="B7906" s="29" t="s">
        <v>25</v>
      </c>
      <c r="C7906" s="29" t="s">
        <v>3124</v>
      </c>
      <c r="F7906" t="s">
        <v>359</v>
      </c>
      <c r="G7906" t="s">
        <v>360</v>
      </c>
      <c r="H7906" t="s">
        <v>286</v>
      </c>
      <c r="I7906" t="s">
        <v>275</v>
      </c>
      <c r="J7906" t="s">
        <v>228</v>
      </c>
      <c r="K7906" t="s">
        <v>352</v>
      </c>
      <c r="M7906" t="s">
        <v>228</v>
      </c>
      <c r="N7906" t="s">
        <v>25</v>
      </c>
      <c r="O7906">
        <v>931</v>
      </c>
      <c r="P7906" t="s">
        <v>237</v>
      </c>
      <c r="Q7906"/>
      <c r="R7906">
        <v>150</v>
      </c>
      <c r="S7906">
        <v>2000</v>
      </c>
      <c r="T7906" t="s">
        <v>353</v>
      </c>
    </row>
    <row r="7907" spans="2:20" hidden="1" x14ac:dyDescent="0.45">
      <c r="B7907" s="29" t="s">
        <v>29</v>
      </c>
      <c r="C7907" s="29" t="s">
        <v>3124</v>
      </c>
      <c r="F7907" t="s">
        <v>359</v>
      </c>
      <c r="G7907" t="s">
        <v>360</v>
      </c>
      <c r="H7907" t="s">
        <v>268</v>
      </c>
      <c r="I7907" t="s">
        <v>225</v>
      </c>
      <c r="J7907" t="s">
        <v>1600</v>
      </c>
      <c r="K7907" t="s">
        <v>367</v>
      </c>
      <c r="M7907" t="s">
        <v>228</v>
      </c>
      <c r="N7907" t="s">
        <v>29</v>
      </c>
      <c r="O7907">
        <v>5290</v>
      </c>
      <c r="P7907" t="s">
        <v>356</v>
      </c>
      <c r="Q7907"/>
      <c r="R7907">
        <v>2500</v>
      </c>
      <c r="S7907">
        <v>9000</v>
      </c>
      <c r="T7907" t="s">
        <v>357</v>
      </c>
    </row>
    <row r="7908" spans="2:20" hidden="1" x14ac:dyDescent="0.45">
      <c r="B7908" s="29" t="s">
        <v>29</v>
      </c>
      <c r="C7908" s="29" t="s">
        <v>3124</v>
      </c>
      <c r="F7908" t="s">
        <v>359</v>
      </c>
      <c r="G7908" t="s">
        <v>360</v>
      </c>
      <c r="H7908" t="s">
        <v>255</v>
      </c>
      <c r="I7908" t="s">
        <v>225</v>
      </c>
      <c r="J7908" t="s">
        <v>1587</v>
      </c>
      <c r="K7908" t="s">
        <v>363</v>
      </c>
      <c r="M7908" t="s">
        <v>228</v>
      </c>
      <c r="N7908" t="s">
        <v>29</v>
      </c>
      <c r="O7908">
        <v>2200</v>
      </c>
      <c r="P7908" t="s">
        <v>356</v>
      </c>
      <c r="Q7908"/>
      <c r="R7908">
        <v>210</v>
      </c>
      <c r="S7908">
        <v>7800</v>
      </c>
      <c r="T7908" t="s">
        <v>357</v>
      </c>
    </row>
    <row r="7909" spans="2:20" hidden="1" x14ac:dyDescent="0.45">
      <c r="B7909" s="29" t="s">
        <v>29</v>
      </c>
      <c r="C7909" s="29" t="s">
        <v>3124</v>
      </c>
      <c r="F7909" t="s">
        <v>359</v>
      </c>
      <c r="G7909" t="s">
        <v>360</v>
      </c>
      <c r="H7909" t="s">
        <v>299</v>
      </c>
      <c r="I7909" t="s">
        <v>225</v>
      </c>
      <c r="J7909" t="s">
        <v>1607</v>
      </c>
      <c r="K7909" t="s">
        <v>1931</v>
      </c>
      <c r="M7909" t="s">
        <v>228</v>
      </c>
      <c r="N7909" t="s">
        <v>29</v>
      </c>
      <c r="O7909">
        <v>10300</v>
      </c>
      <c r="P7909" t="s">
        <v>356</v>
      </c>
      <c r="Q7909"/>
      <c r="R7909">
        <v>6600</v>
      </c>
      <c r="S7909">
        <v>16000</v>
      </c>
      <c r="T7909" t="s">
        <v>357</v>
      </c>
    </row>
    <row r="7910" spans="2:20" hidden="1" x14ac:dyDescent="0.45">
      <c r="B7910" s="29" t="s">
        <v>26</v>
      </c>
      <c r="C7910" s="29" t="s">
        <v>3124</v>
      </c>
      <c r="F7910" t="s">
        <v>359</v>
      </c>
      <c r="G7910" t="s">
        <v>360</v>
      </c>
      <c r="H7910" t="s">
        <v>299</v>
      </c>
      <c r="I7910" t="s">
        <v>225</v>
      </c>
      <c r="J7910" t="s">
        <v>1607</v>
      </c>
      <c r="K7910" t="s">
        <v>1931</v>
      </c>
      <c r="M7910" t="s">
        <v>228</v>
      </c>
      <c r="N7910" t="s">
        <v>26</v>
      </c>
      <c r="O7910">
        <v>7060</v>
      </c>
      <c r="P7910" t="s">
        <v>356</v>
      </c>
      <c r="Q7910"/>
      <c r="R7910">
        <v>4240</v>
      </c>
      <c r="S7910">
        <v>12100</v>
      </c>
      <c r="T7910" t="s">
        <v>2676</v>
      </c>
    </row>
    <row r="7911" spans="2:20" hidden="1" x14ac:dyDescent="0.45">
      <c r="B7911" s="29" t="s">
        <v>24</v>
      </c>
      <c r="C7911" s="29" t="s">
        <v>3124</v>
      </c>
      <c r="F7911" t="s">
        <v>359</v>
      </c>
      <c r="G7911" t="s">
        <v>360</v>
      </c>
      <c r="H7911" t="s">
        <v>289</v>
      </c>
      <c r="I7911" t="s">
        <v>275</v>
      </c>
      <c r="J7911" t="s">
        <v>228</v>
      </c>
      <c r="K7911" t="s">
        <v>232</v>
      </c>
      <c r="M7911" t="s">
        <v>228</v>
      </c>
      <c r="N7911" t="s">
        <v>261</v>
      </c>
      <c r="O7911">
        <v>23</v>
      </c>
      <c r="P7911" t="s">
        <v>237</v>
      </c>
      <c r="Q7911"/>
      <c r="R7911">
        <v>14</v>
      </c>
      <c r="S7911">
        <v>33</v>
      </c>
      <c r="T7911" t="s">
        <v>241</v>
      </c>
    </row>
    <row r="7912" spans="2:20" hidden="1" x14ac:dyDescent="0.45">
      <c r="B7912" s="29" t="s">
        <v>29</v>
      </c>
      <c r="C7912" s="29" t="s">
        <v>3124</v>
      </c>
      <c r="F7912" t="s">
        <v>359</v>
      </c>
      <c r="G7912" t="s">
        <v>360</v>
      </c>
      <c r="H7912" t="s">
        <v>1234</v>
      </c>
      <c r="I7912" t="s">
        <v>225</v>
      </c>
      <c r="J7912" t="s">
        <v>1928</v>
      </c>
      <c r="K7912" t="s">
        <v>445</v>
      </c>
      <c r="M7912" t="s">
        <v>228</v>
      </c>
      <c r="N7912" t="s">
        <v>29</v>
      </c>
      <c r="O7912">
        <v>637</v>
      </c>
      <c r="P7912" t="s">
        <v>356</v>
      </c>
      <c r="Q7912"/>
      <c r="R7912">
        <v>88</v>
      </c>
      <c r="S7912">
        <v>4610</v>
      </c>
      <c r="T7912" t="s">
        <v>1392</v>
      </c>
    </row>
    <row r="7913" spans="2:20" hidden="1" x14ac:dyDescent="0.45">
      <c r="C7913" s="29" t="s">
        <v>3124</v>
      </c>
      <c r="F7913" t="s">
        <v>359</v>
      </c>
      <c r="G7913" t="s">
        <v>360</v>
      </c>
      <c r="H7913" t="s">
        <v>286</v>
      </c>
      <c r="I7913" t="s">
        <v>275</v>
      </c>
      <c r="J7913" t="s">
        <v>228</v>
      </c>
      <c r="K7913" t="s">
        <v>352</v>
      </c>
      <c r="M7913" t="s">
        <v>228</v>
      </c>
      <c r="N7913" t="s">
        <v>303</v>
      </c>
      <c r="O7913">
        <v>1.8</v>
      </c>
      <c r="P7913" t="s">
        <v>234</v>
      </c>
      <c r="Q7913"/>
      <c r="R7913">
        <v>0.2</v>
      </c>
      <c r="S7913">
        <v>3</v>
      </c>
      <c r="T7913" t="s">
        <v>353</v>
      </c>
    </row>
    <row r="7914" spans="2:20" hidden="1" x14ac:dyDescent="0.45">
      <c r="C7914" s="29" t="s">
        <v>3124</v>
      </c>
      <c r="F7914" t="s">
        <v>359</v>
      </c>
      <c r="G7914" t="s">
        <v>360</v>
      </c>
      <c r="H7914" t="s">
        <v>286</v>
      </c>
      <c r="I7914" t="s">
        <v>275</v>
      </c>
      <c r="J7914" t="s">
        <v>228</v>
      </c>
      <c r="K7914" t="s">
        <v>352</v>
      </c>
      <c r="M7914" t="s">
        <v>228</v>
      </c>
      <c r="N7914" t="s">
        <v>267</v>
      </c>
      <c r="O7914">
        <v>200</v>
      </c>
      <c r="P7914" t="s">
        <v>234</v>
      </c>
      <c r="Q7914"/>
      <c r="R7914">
        <v>50</v>
      </c>
      <c r="S7914">
        <v>500</v>
      </c>
      <c r="T7914" t="s">
        <v>353</v>
      </c>
    </row>
    <row r="7915" spans="2:20" hidden="1" x14ac:dyDescent="0.45">
      <c r="B7915" s="29" t="s">
        <v>30</v>
      </c>
      <c r="C7915" s="29" t="s">
        <v>3124</v>
      </c>
      <c r="F7915" t="s">
        <v>359</v>
      </c>
      <c r="G7915" t="s">
        <v>360</v>
      </c>
      <c r="H7915" t="s">
        <v>286</v>
      </c>
      <c r="I7915" t="s">
        <v>275</v>
      </c>
      <c r="J7915" t="s">
        <v>228</v>
      </c>
      <c r="K7915" t="s">
        <v>352</v>
      </c>
      <c r="M7915" t="s">
        <v>228</v>
      </c>
      <c r="N7915" t="s">
        <v>30</v>
      </c>
      <c r="O7915">
        <v>6.4</v>
      </c>
      <c r="P7915" t="s">
        <v>229</v>
      </c>
      <c r="Q7915"/>
      <c r="R7915">
        <v>2</v>
      </c>
      <c r="S7915">
        <v>26</v>
      </c>
      <c r="T7915" t="s">
        <v>241</v>
      </c>
    </row>
    <row r="7916" spans="2:20" hidden="1" x14ac:dyDescent="0.45">
      <c r="B7916" s="29" t="s">
        <v>26</v>
      </c>
      <c r="C7916" s="29" t="s">
        <v>3124</v>
      </c>
      <c r="F7916" t="s">
        <v>359</v>
      </c>
      <c r="G7916" t="s">
        <v>360</v>
      </c>
      <c r="H7916" t="s">
        <v>251</v>
      </c>
      <c r="I7916" t="s">
        <v>225</v>
      </c>
      <c r="J7916" t="s">
        <v>2376</v>
      </c>
      <c r="K7916" t="s">
        <v>18</v>
      </c>
      <c r="M7916" t="s">
        <v>228</v>
      </c>
      <c r="N7916" t="s">
        <v>26</v>
      </c>
      <c r="O7916">
        <v>3050</v>
      </c>
      <c r="P7916" t="s">
        <v>356</v>
      </c>
      <c r="Q7916"/>
      <c r="R7916">
        <v>1830</v>
      </c>
      <c r="S7916">
        <v>4270</v>
      </c>
      <c r="T7916" t="s">
        <v>357</v>
      </c>
    </row>
    <row r="7917" spans="2:20" hidden="1" x14ac:dyDescent="0.45">
      <c r="C7917" s="29" t="s">
        <v>372</v>
      </c>
      <c r="F7917" t="s">
        <v>371</v>
      </c>
      <c r="G7917" t="s">
        <v>372</v>
      </c>
      <c r="H7917" t="s">
        <v>281</v>
      </c>
      <c r="I7917" t="s">
        <v>275</v>
      </c>
      <c r="J7917" t="s">
        <v>228</v>
      </c>
      <c r="K7917" t="s">
        <v>342</v>
      </c>
      <c r="M7917" t="s">
        <v>228</v>
      </c>
      <c r="N7917" t="s">
        <v>246</v>
      </c>
      <c r="O7917">
        <v>1.4</v>
      </c>
      <c r="P7917" t="s">
        <v>247</v>
      </c>
      <c r="Q7917"/>
      <c r="R7917">
        <v>0.3</v>
      </c>
      <c r="S7917">
        <v>7.1</v>
      </c>
      <c r="T7917" t="s">
        <v>241</v>
      </c>
    </row>
    <row r="7918" spans="2:20" hidden="1" x14ac:dyDescent="0.45">
      <c r="C7918" s="29" t="s">
        <v>372</v>
      </c>
      <c r="F7918" t="s">
        <v>371</v>
      </c>
      <c r="G7918" t="s">
        <v>372</v>
      </c>
      <c r="H7918" t="s">
        <v>281</v>
      </c>
      <c r="I7918" t="s">
        <v>275</v>
      </c>
      <c r="J7918" t="s">
        <v>228</v>
      </c>
      <c r="K7918" t="s">
        <v>342</v>
      </c>
      <c r="M7918" t="s">
        <v>228</v>
      </c>
      <c r="N7918" t="s">
        <v>358</v>
      </c>
      <c r="O7918">
        <v>1.7</v>
      </c>
      <c r="P7918" t="s">
        <v>234</v>
      </c>
      <c r="Q7918"/>
      <c r="R7918">
        <v>0.2</v>
      </c>
      <c r="S7918">
        <v>1.7</v>
      </c>
      <c r="T7918" t="s">
        <v>241</v>
      </c>
    </row>
    <row r="7919" spans="2:20" hidden="1" x14ac:dyDescent="0.45">
      <c r="C7919" s="29" t="s">
        <v>372</v>
      </c>
      <c r="F7919" t="s">
        <v>371</v>
      </c>
      <c r="G7919" t="s">
        <v>372</v>
      </c>
      <c r="H7919" t="s">
        <v>281</v>
      </c>
      <c r="I7919" t="s">
        <v>275</v>
      </c>
      <c r="J7919" t="s">
        <v>228</v>
      </c>
      <c r="K7919" t="s">
        <v>342</v>
      </c>
      <c r="M7919" t="s">
        <v>228</v>
      </c>
      <c r="N7919" t="s">
        <v>242</v>
      </c>
      <c r="O7919">
        <v>0.2</v>
      </c>
      <c r="P7919" t="s">
        <v>234</v>
      </c>
      <c r="Q7919"/>
      <c r="R7919">
        <v>0.1</v>
      </c>
      <c r="S7919">
        <v>0.4</v>
      </c>
      <c r="T7919" t="s">
        <v>241</v>
      </c>
    </row>
    <row r="7920" spans="2:20" hidden="1" x14ac:dyDescent="0.45">
      <c r="C7920" s="29" t="s">
        <v>372</v>
      </c>
      <c r="F7920" t="s">
        <v>371</v>
      </c>
      <c r="G7920" t="s">
        <v>372</v>
      </c>
      <c r="H7920" t="s">
        <v>281</v>
      </c>
      <c r="I7920" t="s">
        <v>275</v>
      </c>
      <c r="J7920" t="s">
        <v>228</v>
      </c>
      <c r="K7920" t="s">
        <v>342</v>
      </c>
      <c r="M7920" t="s">
        <v>228</v>
      </c>
      <c r="N7920" t="s">
        <v>240</v>
      </c>
      <c r="O7920">
        <v>0.08</v>
      </c>
      <c r="P7920" t="s">
        <v>234</v>
      </c>
      <c r="Q7920"/>
      <c r="R7920">
        <v>0.04</v>
      </c>
      <c r="S7920">
        <v>0.16</v>
      </c>
      <c r="T7920" t="s">
        <v>241</v>
      </c>
    </row>
    <row r="7921" spans="2:20" hidden="1" x14ac:dyDescent="0.45">
      <c r="B7921" s="29" t="s">
        <v>25</v>
      </c>
      <c r="C7921" s="29" t="s">
        <v>372</v>
      </c>
      <c r="F7921" t="s">
        <v>371</v>
      </c>
      <c r="G7921" t="s">
        <v>372</v>
      </c>
      <c r="H7921" t="s">
        <v>277</v>
      </c>
      <c r="I7921" t="s">
        <v>275</v>
      </c>
      <c r="J7921" t="s">
        <v>228</v>
      </c>
      <c r="K7921" t="s">
        <v>38</v>
      </c>
      <c r="M7921" t="s">
        <v>228</v>
      </c>
      <c r="N7921" t="s">
        <v>25</v>
      </c>
      <c r="O7921">
        <v>570</v>
      </c>
      <c r="P7921" t="s">
        <v>237</v>
      </c>
      <c r="Q7921"/>
      <c r="R7921">
        <v>50</v>
      </c>
      <c r="S7921">
        <v>4000</v>
      </c>
      <c r="T7921" t="s">
        <v>1230</v>
      </c>
    </row>
    <row r="7922" spans="2:20" hidden="1" x14ac:dyDescent="0.45">
      <c r="C7922" s="29" t="s">
        <v>372</v>
      </c>
      <c r="F7922" t="s">
        <v>371</v>
      </c>
      <c r="G7922" t="s">
        <v>372</v>
      </c>
      <c r="H7922" t="s">
        <v>277</v>
      </c>
      <c r="I7922" t="s">
        <v>275</v>
      </c>
      <c r="J7922" t="s">
        <v>228</v>
      </c>
      <c r="K7922" t="s">
        <v>38</v>
      </c>
      <c r="M7922" t="s">
        <v>228</v>
      </c>
      <c r="N7922" t="s">
        <v>265</v>
      </c>
      <c r="O7922">
        <v>6</v>
      </c>
      <c r="P7922" t="s">
        <v>234</v>
      </c>
      <c r="Q7922"/>
      <c r="R7922">
        <v>4</v>
      </c>
      <c r="S7922">
        <v>89</v>
      </c>
      <c r="T7922" t="s">
        <v>1923</v>
      </c>
    </row>
    <row r="7923" spans="2:20" hidden="1" x14ac:dyDescent="0.45">
      <c r="B7923" s="29" t="s">
        <v>30</v>
      </c>
      <c r="C7923" s="29" t="s">
        <v>372</v>
      </c>
      <c r="F7923" t="s">
        <v>371</v>
      </c>
      <c r="G7923" t="s">
        <v>372</v>
      </c>
      <c r="H7923" t="s">
        <v>277</v>
      </c>
      <c r="I7923" t="s">
        <v>275</v>
      </c>
      <c r="J7923" t="s">
        <v>228</v>
      </c>
      <c r="K7923" t="s">
        <v>38</v>
      </c>
      <c r="M7923" t="s">
        <v>228</v>
      </c>
      <c r="N7923" t="s">
        <v>30</v>
      </c>
      <c r="O7923">
        <v>28</v>
      </c>
      <c r="P7923" t="s">
        <v>229</v>
      </c>
      <c r="Q7923"/>
      <c r="R7923">
        <v>11</v>
      </c>
      <c r="S7923">
        <v>39</v>
      </c>
      <c r="T7923" t="s">
        <v>380</v>
      </c>
    </row>
    <row r="7924" spans="2:20" hidden="1" x14ac:dyDescent="0.45">
      <c r="C7924" s="29" t="s">
        <v>372</v>
      </c>
      <c r="F7924" t="s">
        <v>371</v>
      </c>
      <c r="G7924" t="s">
        <v>372</v>
      </c>
      <c r="H7924" t="s">
        <v>277</v>
      </c>
      <c r="I7924" t="s">
        <v>275</v>
      </c>
      <c r="J7924" t="s">
        <v>228</v>
      </c>
      <c r="K7924" t="s">
        <v>38</v>
      </c>
      <c r="M7924" t="s">
        <v>228</v>
      </c>
      <c r="N7924" t="s">
        <v>400</v>
      </c>
      <c r="O7924">
        <v>37</v>
      </c>
      <c r="P7924" t="s">
        <v>237</v>
      </c>
      <c r="Q7924"/>
      <c r="R7924">
        <v>18</v>
      </c>
      <c r="S7924">
        <v>74</v>
      </c>
      <c r="T7924" t="s">
        <v>1929</v>
      </c>
    </row>
    <row r="7925" spans="2:20" hidden="1" x14ac:dyDescent="0.45">
      <c r="C7925" s="29" t="s">
        <v>372</v>
      </c>
      <c r="F7925" t="s">
        <v>371</v>
      </c>
      <c r="G7925" t="s">
        <v>372</v>
      </c>
      <c r="H7925" t="s">
        <v>277</v>
      </c>
      <c r="I7925" t="s">
        <v>275</v>
      </c>
      <c r="J7925" t="s">
        <v>228</v>
      </c>
      <c r="K7925" t="s">
        <v>38</v>
      </c>
      <c r="M7925" t="s">
        <v>228</v>
      </c>
      <c r="N7925" t="s">
        <v>246</v>
      </c>
      <c r="O7925">
        <v>100</v>
      </c>
      <c r="P7925" t="s">
        <v>247</v>
      </c>
      <c r="Q7925"/>
      <c r="R7925">
        <v>30</v>
      </c>
      <c r="S7925">
        <v>500</v>
      </c>
      <c r="T7925" t="s">
        <v>376</v>
      </c>
    </row>
    <row r="7926" spans="2:20" hidden="1" x14ac:dyDescent="0.45">
      <c r="B7926" s="29" t="s">
        <v>24</v>
      </c>
      <c r="C7926" s="29" t="s">
        <v>372</v>
      </c>
      <c r="F7926" t="s">
        <v>371</v>
      </c>
      <c r="G7926" t="s">
        <v>372</v>
      </c>
      <c r="H7926" t="s">
        <v>277</v>
      </c>
      <c r="I7926" t="s">
        <v>275</v>
      </c>
      <c r="J7926" t="s">
        <v>228</v>
      </c>
      <c r="K7926" t="s">
        <v>38</v>
      </c>
      <c r="M7926" t="s">
        <v>228</v>
      </c>
      <c r="N7926" t="s">
        <v>261</v>
      </c>
      <c r="O7926">
        <v>300</v>
      </c>
      <c r="P7926" t="s">
        <v>237</v>
      </c>
      <c r="Q7926"/>
      <c r="R7926">
        <v>5</v>
      </c>
      <c r="S7926">
        <v>500</v>
      </c>
      <c r="T7926" t="s">
        <v>361</v>
      </c>
    </row>
    <row r="7927" spans="2:20" hidden="1" x14ac:dyDescent="0.45">
      <c r="C7927" s="29" t="s">
        <v>372</v>
      </c>
      <c r="F7927" t="s">
        <v>371</v>
      </c>
      <c r="G7927" t="s">
        <v>372</v>
      </c>
      <c r="H7927" t="s">
        <v>277</v>
      </c>
      <c r="I7927" t="s">
        <v>275</v>
      </c>
      <c r="J7927" t="s">
        <v>228</v>
      </c>
      <c r="K7927" t="s">
        <v>38</v>
      </c>
      <c r="M7927" t="s">
        <v>228</v>
      </c>
      <c r="N7927" t="s">
        <v>262</v>
      </c>
      <c r="O7927">
        <v>0.56000000000000005</v>
      </c>
      <c r="P7927" t="s">
        <v>234</v>
      </c>
      <c r="Q7927"/>
      <c r="R7927">
        <v>0.2</v>
      </c>
      <c r="S7927">
        <v>1</v>
      </c>
      <c r="T7927" t="s">
        <v>433</v>
      </c>
    </row>
    <row r="7928" spans="2:20" hidden="1" x14ac:dyDescent="0.45">
      <c r="C7928" s="29" t="s">
        <v>372</v>
      </c>
      <c r="F7928" t="s">
        <v>371</v>
      </c>
      <c r="G7928" t="s">
        <v>372</v>
      </c>
      <c r="H7928" t="s">
        <v>277</v>
      </c>
      <c r="I7928" t="s">
        <v>275</v>
      </c>
      <c r="J7928" t="s">
        <v>228</v>
      </c>
      <c r="K7928" t="s">
        <v>38</v>
      </c>
      <c r="M7928" t="s">
        <v>228</v>
      </c>
      <c r="N7928" t="s">
        <v>253</v>
      </c>
      <c r="O7928">
        <v>13</v>
      </c>
      <c r="P7928" t="s">
        <v>234</v>
      </c>
      <c r="Q7928"/>
      <c r="R7928">
        <v>0.5</v>
      </c>
      <c r="S7928">
        <v>87</v>
      </c>
      <c r="T7928" t="s">
        <v>1329</v>
      </c>
    </row>
    <row r="7929" spans="2:20" hidden="1" x14ac:dyDescent="0.45">
      <c r="C7929" s="29" t="s">
        <v>372</v>
      </c>
      <c r="F7929" t="s">
        <v>371</v>
      </c>
      <c r="G7929" t="s">
        <v>372</v>
      </c>
      <c r="H7929" t="s">
        <v>277</v>
      </c>
      <c r="I7929" t="s">
        <v>275</v>
      </c>
      <c r="J7929" t="s">
        <v>228</v>
      </c>
      <c r="K7929" t="s">
        <v>38</v>
      </c>
      <c r="M7929" t="s">
        <v>228</v>
      </c>
      <c r="N7929" t="s">
        <v>240</v>
      </c>
      <c r="O7929">
        <v>27</v>
      </c>
      <c r="P7929" t="s">
        <v>234</v>
      </c>
      <c r="Q7929"/>
      <c r="R7929">
        <v>0.5</v>
      </c>
      <c r="S7929">
        <v>118</v>
      </c>
      <c r="T7929" t="s">
        <v>1923</v>
      </c>
    </row>
    <row r="7930" spans="2:20" hidden="1" x14ac:dyDescent="0.45">
      <c r="B7930" s="29" t="s">
        <v>27</v>
      </c>
      <c r="C7930" s="29" t="s">
        <v>372</v>
      </c>
      <c r="F7930" t="s">
        <v>371</v>
      </c>
      <c r="G7930" t="s">
        <v>372</v>
      </c>
      <c r="H7930" t="s">
        <v>277</v>
      </c>
      <c r="I7930" t="s">
        <v>275</v>
      </c>
      <c r="J7930" t="s">
        <v>228</v>
      </c>
      <c r="K7930" t="s">
        <v>38</v>
      </c>
      <c r="M7930" t="s">
        <v>228</v>
      </c>
      <c r="N7930" t="s">
        <v>27</v>
      </c>
      <c r="O7930">
        <v>143</v>
      </c>
      <c r="P7930" t="s">
        <v>237</v>
      </c>
      <c r="Q7930"/>
      <c r="R7930">
        <v>71</v>
      </c>
      <c r="S7930">
        <v>285</v>
      </c>
      <c r="T7930" t="s">
        <v>343</v>
      </c>
    </row>
    <row r="7931" spans="2:20" hidden="1" x14ac:dyDescent="0.45">
      <c r="C7931" s="29" t="s">
        <v>372</v>
      </c>
      <c r="F7931" t="s">
        <v>371</v>
      </c>
      <c r="G7931" t="s">
        <v>372</v>
      </c>
      <c r="H7931" t="s">
        <v>286</v>
      </c>
      <c r="I7931" t="s">
        <v>275</v>
      </c>
      <c r="J7931" t="s">
        <v>228</v>
      </c>
      <c r="K7931" t="s">
        <v>352</v>
      </c>
      <c r="M7931" t="s">
        <v>228</v>
      </c>
      <c r="N7931" t="s">
        <v>264</v>
      </c>
      <c r="O7931">
        <v>45.5</v>
      </c>
      <c r="P7931" t="s">
        <v>234</v>
      </c>
      <c r="Q7931"/>
      <c r="R7931">
        <v>10</v>
      </c>
      <c r="S7931">
        <v>150</v>
      </c>
      <c r="T7931" t="s">
        <v>353</v>
      </c>
    </row>
    <row r="7932" spans="2:20" hidden="1" x14ac:dyDescent="0.45">
      <c r="C7932" s="29" t="s">
        <v>372</v>
      </c>
      <c r="F7932" t="s">
        <v>371</v>
      </c>
      <c r="G7932" t="s">
        <v>372</v>
      </c>
      <c r="H7932" t="s">
        <v>286</v>
      </c>
      <c r="I7932" t="s">
        <v>275</v>
      </c>
      <c r="J7932" t="s">
        <v>228</v>
      </c>
      <c r="K7932" t="s">
        <v>352</v>
      </c>
      <c r="M7932" t="s">
        <v>228</v>
      </c>
      <c r="N7932" t="s">
        <v>240</v>
      </c>
      <c r="O7932">
        <v>134</v>
      </c>
      <c r="P7932" t="s">
        <v>234</v>
      </c>
      <c r="Q7932"/>
      <c r="R7932">
        <v>50</v>
      </c>
      <c r="S7932">
        <v>300</v>
      </c>
      <c r="T7932" t="s">
        <v>353</v>
      </c>
    </row>
    <row r="7933" spans="2:20" hidden="1" x14ac:dyDescent="0.45">
      <c r="B7933" s="29" t="s">
        <v>43</v>
      </c>
      <c r="C7933" s="29" t="s">
        <v>372</v>
      </c>
      <c r="F7933" t="s">
        <v>371</v>
      </c>
      <c r="G7933" t="s">
        <v>372</v>
      </c>
      <c r="H7933" t="s">
        <v>286</v>
      </c>
      <c r="I7933" t="s">
        <v>275</v>
      </c>
      <c r="J7933" t="s">
        <v>228</v>
      </c>
      <c r="K7933" t="s">
        <v>352</v>
      </c>
      <c r="M7933" t="s">
        <v>228</v>
      </c>
      <c r="N7933" t="s">
        <v>28</v>
      </c>
      <c r="O7933">
        <v>108</v>
      </c>
      <c r="P7933" t="s">
        <v>237</v>
      </c>
      <c r="Q7933"/>
      <c r="R7933">
        <v>60</v>
      </c>
      <c r="S7933">
        <v>220</v>
      </c>
      <c r="T7933" t="s">
        <v>353</v>
      </c>
    </row>
    <row r="7934" spans="2:20" hidden="1" x14ac:dyDescent="0.45">
      <c r="C7934" s="29" t="s">
        <v>372</v>
      </c>
      <c r="F7934" t="s">
        <v>371</v>
      </c>
      <c r="G7934" t="s">
        <v>372</v>
      </c>
      <c r="H7934" t="s">
        <v>289</v>
      </c>
      <c r="I7934" t="s">
        <v>275</v>
      </c>
      <c r="J7934" t="s">
        <v>228</v>
      </c>
      <c r="K7934" t="s">
        <v>232</v>
      </c>
      <c r="M7934" t="s">
        <v>228</v>
      </c>
      <c r="N7934" t="s">
        <v>233</v>
      </c>
      <c r="O7934">
        <v>0.1</v>
      </c>
      <c r="P7934" t="s">
        <v>234</v>
      </c>
      <c r="Q7934"/>
      <c r="R7934">
        <v>0.05</v>
      </c>
      <c r="S7934">
        <v>0.19</v>
      </c>
      <c r="T7934" t="s">
        <v>241</v>
      </c>
    </row>
    <row r="7935" spans="2:20" hidden="1" x14ac:dyDescent="0.45">
      <c r="C7935" s="29" t="s">
        <v>3124</v>
      </c>
      <c r="F7935" t="s">
        <v>374</v>
      </c>
      <c r="G7935" t="s">
        <v>375</v>
      </c>
      <c r="H7935" t="s">
        <v>281</v>
      </c>
      <c r="I7935" t="s">
        <v>275</v>
      </c>
      <c r="J7935" t="s">
        <v>228</v>
      </c>
      <c r="K7935" t="s">
        <v>342</v>
      </c>
      <c r="M7935" t="s">
        <v>228</v>
      </c>
      <c r="N7935" t="s">
        <v>249</v>
      </c>
      <c r="O7935">
        <v>15</v>
      </c>
      <c r="P7935" t="s">
        <v>234</v>
      </c>
      <c r="Q7935"/>
      <c r="R7935">
        <v>1.5</v>
      </c>
      <c r="S7935">
        <v>15</v>
      </c>
      <c r="T7935" t="s">
        <v>241</v>
      </c>
    </row>
    <row r="7936" spans="2:20" hidden="1" x14ac:dyDescent="0.45">
      <c r="B7936" s="29" t="s">
        <v>26</v>
      </c>
      <c r="C7936" s="29" t="s">
        <v>3124</v>
      </c>
      <c r="F7936" t="s">
        <v>374</v>
      </c>
      <c r="G7936" t="s">
        <v>375</v>
      </c>
      <c r="H7936" t="s">
        <v>277</v>
      </c>
      <c r="I7936" t="s">
        <v>275</v>
      </c>
      <c r="J7936" t="s">
        <v>228</v>
      </c>
      <c r="K7936" t="s">
        <v>38</v>
      </c>
      <c r="M7936" t="s">
        <v>228</v>
      </c>
      <c r="N7936" t="s">
        <v>26</v>
      </c>
      <c r="O7936">
        <v>91</v>
      </c>
      <c r="P7936" t="s">
        <v>237</v>
      </c>
      <c r="Q7936"/>
      <c r="R7936">
        <v>20</v>
      </c>
      <c r="S7936">
        <v>120</v>
      </c>
      <c r="T7936" t="s">
        <v>341</v>
      </c>
    </row>
    <row r="7937" spans="2:20" hidden="1" x14ac:dyDescent="0.45">
      <c r="B7937" s="29" t="s">
        <v>27</v>
      </c>
      <c r="C7937" s="29" t="s">
        <v>3124</v>
      </c>
      <c r="F7937" t="s">
        <v>374</v>
      </c>
      <c r="G7937" t="s">
        <v>375</v>
      </c>
      <c r="H7937" t="s">
        <v>281</v>
      </c>
      <c r="I7937" t="s">
        <v>275</v>
      </c>
      <c r="J7937" t="s">
        <v>228</v>
      </c>
      <c r="K7937" t="s">
        <v>342</v>
      </c>
      <c r="M7937" t="s">
        <v>228</v>
      </c>
      <c r="N7937" t="s">
        <v>27</v>
      </c>
      <c r="O7937">
        <v>20</v>
      </c>
      <c r="P7937" t="s">
        <v>237</v>
      </c>
      <c r="Q7937"/>
      <c r="R7937">
        <v>12</v>
      </c>
      <c r="S7937">
        <v>28</v>
      </c>
      <c r="T7937" t="s">
        <v>241</v>
      </c>
    </row>
    <row r="7938" spans="2:20" hidden="1" x14ac:dyDescent="0.45">
      <c r="B7938" s="29" t="s">
        <v>25</v>
      </c>
      <c r="C7938" s="29" t="s">
        <v>3124</v>
      </c>
      <c r="F7938" t="s">
        <v>374</v>
      </c>
      <c r="G7938" t="s">
        <v>375</v>
      </c>
      <c r="H7938" t="s">
        <v>281</v>
      </c>
      <c r="I7938" t="s">
        <v>275</v>
      </c>
      <c r="J7938" t="s">
        <v>228</v>
      </c>
      <c r="K7938" t="s">
        <v>342</v>
      </c>
      <c r="M7938" t="s">
        <v>228</v>
      </c>
      <c r="N7938" t="s">
        <v>25</v>
      </c>
      <c r="O7938">
        <v>66</v>
      </c>
      <c r="P7938" t="s">
        <v>237</v>
      </c>
      <c r="Q7938"/>
      <c r="R7938">
        <v>40</v>
      </c>
      <c r="S7938">
        <v>93</v>
      </c>
      <c r="T7938" t="s">
        <v>241</v>
      </c>
    </row>
    <row r="7939" spans="2:20" hidden="1" x14ac:dyDescent="0.45">
      <c r="C7939" s="29" t="s">
        <v>3124</v>
      </c>
      <c r="F7939" t="s">
        <v>374</v>
      </c>
      <c r="G7939" t="s">
        <v>375</v>
      </c>
      <c r="H7939" t="s">
        <v>277</v>
      </c>
      <c r="I7939" t="s">
        <v>275</v>
      </c>
      <c r="J7939" t="s">
        <v>228</v>
      </c>
      <c r="K7939" t="s">
        <v>38</v>
      </c>
      <c r="M7939" t="s">
        <v>228</v>
      </c>
      <c r="N7939" t="s">
        <v>303</v>
      </c>
      <c r="O7939">
        <v>0.5</v>
      </c>
      <c r="P7939" t="s">
        <v>234</v>
      </c>
      <c r="Q7939"/>
      <c r="R7939">
        <v>0.25</v>
      </c>
      <c r="S7939">
        <v>1.1000000000000001</v>
      </c>
      <c r="T7939" t="s">
        <v>350</v>
      </c>
    </row>
    <row r="7940" spans="2:20" hidden="1" x14ac:dyDescent="0.45">
      <c r="C7940" s="29" t="s">
        <v>3124</v>
      </c>
      <c r="F7940" t="s">
        <v>374</v>
      </c>
      <c r="G7940" t="s">
        <v>375</v>
      </c>
      <c r="H7940" t="s">
        <v>277</v>
      </c>
      <c r="I7940" t="s">
        <v>275</v>
      </c>
      <c r="J7940" t="s">
        <v>228</v>
      </c>
      <c r="K7940" t="s">
        <v>38</v>
      </c>
      <c r="M7940" t="s">
        <v>228</v>
      </c>
      <c r="N7940" t="s">
        <v>262</v>
      </c>
      <c r="O7940">
        <v>0.56000000000000005</v>
      </c>
      <c r="P7940" t="s">
        <v>234</v>
      </c>
      <c r="Q7940"/>
      <c r="R7940">
        <v>0.2</v>
      </c>
      <c r="S7940">
        <v>1</v>
      </c>
      <c r="T7940" t="s">
        <v>433</v>
      </c>
    </row>
    <row r="7941" spans="2:20" hidden="1" x14ac:dyDescent="0.45">
      <c r="C7941" s="29" t="s">
        <v>3124</v>
      </c>
      <c r="F7941" t="s">
        <v>374</v>
      </c>
      <c r="G7941" t="s">
        <v>375</v>
      </c>
      <c r="H7941" t="s">
        <v>277</v>
      </c>
      <c r="I7941" t="s">
        <v>275</v>
      </c>
      <c r="J7941" t="s">
        <v>228</v>
      </c>
      <c r="K7941" t="s">
        <v>38</v>
      </c>
      <c r="M7941" t="s">
        <v>228</v>
      </c>
      <c r="N7941" t="s">
        <v>240</v>
      </c>
      <c r="O7941">
        <v>27</v>
      </c>
      <c r="P7941" t="s">
        <v>234</v>
      </c>
      <c r="Q7941"/>
      <c r="R7941">
        <v>0.5</v>
      </c>
      <c r="S7941">
        <v>118</v>
      </c>
      <c r="T7941" t="s">
        <v>1923</v>
      </c>
    </row>
    <row r="7942" spans="2:20" hidden="1" x14ac:dyDescent="0.45">
      <c r="C7942" s="29" t="s">
        <v>3124</v>
      </c>
      <c r="F7942" t="s">
        <v>374</v>
      </c>
      <c r="G7942" t="s">
        <v>375</v>
      </c>
      <c r="H7942" t="s">
        <v>286</v>
      </c>
      <c r="I7942" t="s">
        <v>275</v>
      </c>
      <c r="J7942" t="s">
        <v>228</v>
      </c>
      <c r="K7942" t="s">
        <v>352</v>
      </c>
      <c r="M7942" t="s">
        <v>228</v>
      </c>
      <c r="N7942" t="s">
        <v>272</v>
      </c>
      <c r="O7942">
        <v>18.5</v>
      </c>
      <c r="P7942" t="s">
        <v>234</v>
      </c>
      <c r="Q7942"/>
      <c r="R7942">
        <v>5</v>
      </c>
      <c r="S7942">
        <v>80</v>
      </c>
      <c r="T7942" t="s">
        <v>353</v>
      </c>
    </row>
    <row r="7943" spans="2:20" hidden="1" x14ac:dyDescent="0.45">
      <c r="C7943" s="29" t="s">
        <v>3124</v>
      </c>
      <c r="F7943" t="s">
        <v>374</v>
      </c>
      <c r="G7943" t="s">
        <v>375</v>
      </c>
      <c r="H7943" t="s">
        <v>286</v>
      </c>
      <c r="I7943" t="s">
        <v>275</v>
      </c>
      <c r="J7943" t="s">
        <v>228</v>
      </c>
      <c r="K7943" t="s">
        <v>352</v>
      </c>
      <c r="M7943" t="s">
        <v>228</v>
      </c>
      <c r="N7943" t="s">
        <v>236</v>
      </c>
      <c r="O7943">
        <v>124</v>
      </c>
      <c r="P7943" t="s">
        <v>237</v>
      </c>
      <c r="Q7943"/>
      <c r="R7943">
        <v>70</v>
      </c>
      <c r="S7943">
        <v>250</v>
      </c>
      <c r="T7943" t="s">
        <v>353</v>
      </c>
    </row>
    <row r="7944" spans="2:20" hidden="1" x14ac:dyDescent="0.45">
      <c r="B7944" s="29" t="s">
        <v>26</v>
      </c>
      <c r="C7944" s="29" t="s">
        <v>3124</v>
      </c>
      <c r="F7944" t="s">
        <v>374</v>
      </c>
      <c r="G7944" t="s">
        <v>375</v>
      </c>
      <c r="H7944" t="s">
        <v>286</v>
      </c>
      <c r="I7944" t="s">
        <v>275</v>
      </c>
      <c r="J7944" t="s">
        <v>228</v>
      </c>
      <c r="K7944" t="s">
        <v>352</v>
      </c>
      <c r="M7944" t="s">
        <v>228</v>
      </c>
      <c r="N7944" t="s">
        <v>26</v>
      </c>
      <c r="O7944">
        <v>173</v>
      </c>
      <c r="P7944" t="s">
        <v>237</v>
      </c>
      <c r="Q7944"/>
      <c r="R7944">
        <v>150</v>
      </c>
      <c r="S7944">
        <v>200</v>
      </c>
      <c r="T7944" t="s">
        <v>353</v>
      </c>
    </row>
    <row r="7945" spans="2:20" hidden="1" x14ac:dyDescent="0.45">
      <c r="C7945" s="29" t="s">
        <v>3124</v>
      </c>
      <c r="F7945" t="s">
        <v>374</v>
      </c>
      <c r="G7945" t="s">
        <v>375</v>
      </c>
      <c r="H7945" t="s">
        <v>286</v>
      </c>
      <c r="I7945" t="s">
        <v>275</v>
      </c>
      <c r="J7945" t="s">
        <v>228</v>
      </c>
      <c r="K7945" t="s">
        <v>352</v>
      </c>
      <c r="M7945" t="s">
        <v>228</v>
      </c>
      <c r="N7945" t="s">
        <v>265</v>
      </c>
      <c r="O7945">
        <v>17.5</v>
      </c>
      <c r="P7945" t="s">
        <v>234</v>
      </c>
      <c r="Q7945"/>
      <c r="R7945">
        <v>5</v>
      </c>
      <c r="S7945">
        <v>50</v>
      </c>
      <c r="T7945" t="s">
        <v>353</v>
      </c>
    </row>
    <row r="7946" spans="2:20" hidden="1" x14ac:dyDescent="0.45">
      <c r="B7946" s="29" t="s">
        <v>30</v>
      </c>
      <c r="C7946" s="29" t="s">
        <v>3124</v>
      </c>
      <c r="F7946" t="s">
        <v>374</v>
      </c>
      <c r="G7946" t="s">
        <v>375</v>
      </c>
      <c r="H7946" t="s">
        <v>286</v>
      </c>
      <c r="I7946" t="s">
        <v>275</v>
      </c>
      <c r="J7946" t="s">
        <v>228</v>
      </c>
      <c r="K7946" t="s">
        <v>352</v>
      </c>
      <c r="M7946" t="s">
        <v>228</v>
      </c>
      <c r="N7946" t="s">
        <v>30</v>
      </c>
      <c r="O7946">
        <v>6.4</v>
      </c>
      <c r="P7946" t="s">
        <v>229</v>
      </c>
      <c r="Q7946"/>
      <c r="R7946">
        <v>2</v>
      </c>
      <c r="S7946">
        <v>26</v>
      </c>
      <c r="T7946" t="s">
        <v>241</v>
      </c>
    </row>
    <row r="7947" spans="2:20" hidden="1" x14ac:dyDescent="0.45">
      <c r="C7947" s="29" t="s">
        <v>3124</v>
      </c>
      <c r="F7947" t="s">
        <v>374</v>
      </c>
      <c r="G7947" t="s">
        <v>375</v>
      </c>
      <c r="H7947" t="s">
        <v>289</v>
      </c>
      <c r="I7947" t="s">
        <v>275</v>
      </c>
      <c r="J7947" t="s">
        <v>228</v>
      </c>
      <c r="K7947" t="s">
        <v>232</v>
      </c>
      <c r="M7947" t="s">
        <v>228</v>
      </c>
      <c r="N7947" t="s">
        <v>358</v>
      </c>
      <c r="O7947">
        <v>1.1000000000000001</v>
      </c>
      <c r="P7947" t="s">
        <v>257</v>
      </c>
      <c r="Q7947"/>
      <c r="R7947">
        <v>0.3</v>
      </c>
      <c r="S7947">
        <v>2.8</v>
      </c>
      <c r="T7947" t="s">
        <v>241</v>
      </c>
    </row>
    <row r="7948" spans="2:20" hidden="1" x14ac:dyDescent="0.45">
      <c r="C7948" s="29" t="s">
        <v>3124</v>
      </c>
      <c r="F7948" t="s">
        <v>374</v>
      </c>
      <c r="G7948" t="s">
        <v>375</v>
      </c>
      <c r="H7948" t="s">
        <v>289</v>
      </c>
      <c r="I7948" t="s">
        <v>275</v>
      </c>
      <c r="J7948" t="s">
        <v>228</v>
      </c>
      <c r="K7948" t="s">
        <v>232</v>
      </c>
      <c r="M7948" t="s">
        <v>228</v>
      </c>
      <c r="N7948" t="s">
        <v>249</v>
      </c>
      <c r="O7948">
        <v>2.9</v>
      </c>
      <c r="P7948" t="s">
        <v>257</v>
      </c>
      <c r="Q7948"/>
      <c r="R7948">
        <v>0.7</v>
      </c>
      <c r="S7948">
        <v>12</v>
      </c>
      <c r="T7948" t="s">
        <v>241</v>
      </c>
    </row>
    <row r="7949" spans="2:20" hidden="1" x14ac:dyDescent="0.45">
      <c r="C7949" s="29" t="s">
        <v>3124</v>
      </c>
      <c r="F7949" t="s">
        <v>374</v>
      </c>
      <c r="G7949" t="s">
        <v>375</v>
      </c>
      <c r="H7949" t="s">
        <v>289</v>
      </c>
      <c r="I7949" t="s">
        <v>275</v>
      </c>
      <c r="J7949" t="s">
        <v>228</v>
      </c>
      <c r="K7949" t="s">
        <v>232</v>
      </c>
      <c r="M7949" t="s">
        <v>228</v>
      </c>
      <c r="N7949" t="s">
        <v>267</v>
      </c>
      <c r="O7949">
        <v>0.73</v>
      </c>
      <c r="P7949" t="s">
        <v>234</v>
      </c>
      <c r="Q7949"/>
      <c r="R7949">
        <v>0.36</v>
      </c>
      <c r="S7949">
        <v>1.5</v>
      </c>
      <c r="T7949" t="s">
        <v>241</v>
      </c>
    </row>
    <row r="7950" spans="2:20" hidden="1" x14ac:dyDescent="0.45">
      <c r="C7950" s="29" t="s">
        <v>3124</v>
      </c>
      <c r="F7950" t="s">
        <v>374</v>
      </c>
      <c r="G7950" t="s">
        <v>375</v>
      </c>
      <c r="H7950" t="s">
        <v>289</v>
      </c>
      <c r="I7950" t="s">
        <v>275</v>
      </c>
      <c r="J7950" t="s">
        <v>228</v>
      </c>
      <c r="K7950" t="s">
        <v>232</v>
      </c>
      <c r="M7950" t="s">
        <v>228</v>
      </c>
      <c r="N7950" t="s">
        <v>279</v>
      </c>
      <c r="O7950">
        <v>1.2999999999999999E-2</v>
      </c>
      <c r="P7950" t="s">
        <v>234</v>
      </c>
      <c r="Q7950"/>
      <c r="R7950">
        <v>6.0000000000000001E-3</v>
      </c>
      <c r="S7950">
        <v>2.5999999999999999E-2</v>
      </c>
      <c r="T7950" t="s">
        <v>241</v>
      </c>
    </row>
    <row r="7951" spans="2:20" hidden="1" x14ac:dyDescent="0.45">
      <c r="B7951" s="29" t="s">
        <v>43</v>
      </c>
      <c r="C7951" s="29" t="s">
        <v>3124</v>
      </c>
      <c r="F7951" t="s">
        <v>378</v>
      </c>
      <c r="G7951" t="s">
        <v>379</v>
      </c>
      <c r="H7951" t="s">
        <v>281</v>
      </c>
      <c r="I7951" t="s">
        <v>275</v>
      </c>
      <c r="J7951" t="s">
        <v>228</v>
      </c>
      <c r="K7951" t="s">
        <v>342</v>
      </c>
      <c r="M7951" t="s">
        <v>228</v>
      </c>
      <c r="N7951" t="s">
        <v>28</v>
      </c>
      <c r="O7951">
        <v>20</v>
      </c>
      <c r="P7951" t="s">
        <v>237</v>
      </c>
      <c r="Q7951"/>
      <c r="R7951">
        <v>12</v>
      </c>
      <c r="S7951">
        <v>28</v>
      </c>
      <c r="T7951" t="s">
        <v>241</v>
      </c>
    </row>
    <row r="7952" spans="2:20" hidden="1" x14ac:dyDescent="0.45">
      <c r="B7952" s="29" t="s">
        <v>25</v>
      </c>
      <c r="C7952" s="29" t="s">
        <v>3124</v>
      </c>
      <c r="F7952" t="s">
        <v>378</v>
      </c>
      <c r="G7952" t="s">
        <v>379</v>
      </c>
      <c r="H7952" t="s">
        <v>277</v>
      </c>
      <c r="I7952" t="s">
        <v>275</v>
      </c>
      <c r="J7952" t="s">
        <v>228</v>
      </c>
      <c r="K7952" t="s">
        <v>38</v>
      </c>
      <c r="M7952" t="s">
        <v>228</v>
      </c>
      <c r="N7952" t="s">
        <v>25</v>
      </c>
      <c r="O7952">
        <v>570</v>
      </c>
      <c r="P7952" t="s">
        <v>237</v>
      </c>
      <c r="Q7952"/>
      <c r="R7952">
        <v>50</v>
      </c>
      <c r="S7952">
        <v>4000</v>
      </c>
      <c r="T7952" t="s">
        <v>1230</v>
      </c>
    </row>
    <row r="7953" spans="2:20" hidden="1" x14ac:dyDescent="0.45">
      <c r="C7953" s="29" t="s">
        <v>3124</v>
      </c>
      <c r="F7953" t="s">
        <v>378</v>
      </c>
      <c r="G7953" t="s">
        <v>379</v>
      </c>
      <c r="H7953" t="s">
        <v>281</v>
      </c>
      <c r="I7953" t="s">
        <v>275</v>
      </c>
      <c r="J7953" t="s">
        <v>228</v>
      </c>
      <c r="K7953" t="s">
        <v>342</v>
      </c>
      <c r="M7953" t="s">
        <v>228</v>
      </c>
      <c r="N7953" t="s">
        <v>236</v>
      </c>
      <c r="O7953">
        <v>20</v>
      </c>
      <c r="P7953" t="s">
        <v>237</v>
      </c>
      <c r="Q7953"/>
      <c r="R7953">
        <v>12</v>
      </c>
      <c r="S7953">
        <v>28</v>
      </c>
      <c r="T7953" t="s">
        <v>241</v>
      </c>
    </row>
    <row r="7954" spans="2:20" hidden="1" x14ac:dyDescent="0.45">
      <c r="B7954" s="29" t="s">
        <v>25</v>
      </c>
      <c r="C7954" s="29" t="s">
        <v>3124</v>
      </c>
      <c r="F7954" t="s">
        <v>378</v>
      </c>
      <c r="G7954" t="s">
        <v>379</v>
      </c>
      <c r="H7954" t="s">
        <v>281</v>
      </c>
      <c r="I7954" t="s">
        <v>275</v>
      </c>
      <c r="J7954" t="s">
        <v>228</v>
      </c>
      <c r="K7954" t="s">
        <v>342</v>
      </c>
      <c r="M7954" t="s">
        <v>228</v>
      </c>
      <c r="N7954" t="s">
        <v>25</v>
      </c>
      <c r="O7954">
        <v>66</v>
      </c>
      <c r="P7954" t="s">
        <v>237</v>
      </c>
      <c r="Q7954"/>
      <c r="R7954">
        <v>40</v>
      </c>
      <c r="S7954">
        <v>93</v>
      </c>
      <c r="T7954" t="s">
        <v>241</v>
      </c>
    </row>
    <row r="7955" spans="2:20" hidden="1" x14ac:dyDescent="0.45">
      <c r="C7955" s="29" t="s">
        <v>3124</v>
      </c>
      <c r="F7955" t="s">
        <v>378</v>
      </c>
      <c r="G7955" t="s">
        <v>379</v>
      </c>
      <c r="H7955" t="s">
        <v>277</v>
      </c>
      <c r="I7955" t="s">
        <v>275</v>
      </c>
      <c r="J7955" t="s">
        <v>228</v>
      </c>
      <c r="K7955" t="s">
        <v>38</v>
      </c>
      <c r="M7955" t="s">
        <v>228</v>
      </c>
      <c r="N7955" t="s">
        <v>249</v>
      </c>
      <c r="O7955">
        <v>16</v>
      </c>
      <c r="P7955" t="s">
        <v>234</v>
      </c>
      <c r="Q7955"/>
      <c r="R7955">
        <v>8</v>
      </c>
      <c r="S7955">
        <v>32</v>
      </c>
      <c r="T7955" t="s">
        <v>348</v>
      </c>
    </row>
    <row r="7956" spans="2:20" hidden="1" x14ac:dyDescent="0.45">
      <c r="C7956" s="29" t="s">
        <v>3124</v>
      </c>
      <c r="F7956" t="s">
        <v>378</v>
      </c>
      <c r="G7956" t="s">
        <v>379</v>
      </c>
      <c r="H7956" t="s">
        <v>277</v>
      </c>
      <c r="I7956" t="s">
        <v>275</v>
      </c>
      <c r="J7956" t="s">
        <v>228</v>
      </c>
      <c r="K7956" t="s">
        <v>38</v>
      </c>
      <c r="M7956" t="s">
        <v>228</v>
      </c>
      <c r="N7956" t="s">
        <v>264</v>
      </c>
      <c r="O7956">
        <v>10</v>
      </c>
      <c r="P7956" t="s">
        <v>234</v>
      </c>
      <c r="Q7956"/>
      <c r="R7956">
        <v>5</v>
      </c>
      <c r="S7956">
        <v>20</v>
      </c>
      <c r="T7956" t="s">
        <v>348</v>
      </c>
    </row>
    <row r="7957" spans="2:20" hidden="1" x14ac:dyDescent="0.45">
      <c r="C7957" s="29" t="s">
        <v>3124</v>
      </c>
      <c r="F7957" t="s">
        <v>378</v>
      </c>
      <c r="G7957" t="s">
        <v>379</v>
      </c>
      <c r="H7957" t="s">
        <v>277</v>
      </c>
      <c r="I7957" t="s">
        <v>275</v>
      </c>
      <c r="J7957" t="s">
        <v>228</v>
      </c>
      <c r="K7957" t="s">
        <v>38</v>
      </c>
      <c r="M7957" t="s">
        <v>228</v>
      </c>
      <c r="N7957" t="s">
        <v>303</v>
      </c>
      <c r="O7957">
        <v>0.5</v>
      </c>
      <c r="P7957" t="s">
        <v>234</v>
      </c>
      <c r="Q7957"/>
      <c r="R7957">
        <v>0.25</v>
      </c>
      <c r="S7957">
        <v>1.1000000000000001</v>
      </c>
      <c r="T7957" t="s">
        <v>350</v>
      </c>
    </row>
    <row r="7958" spans="2:20" hidden="1" x14ac:dyDescent="0.45">
      <c r="C7958" s="29" t="s">
        <v>3124</v>
      </c>
      <c r="F7958" t="s">
        <v>378</v>
      </c>
      <c r="G7958" t="s">
        <v>379</v>
      </c>
      <c r="H7958" t="s">
        <v>277</v>
      </c>
      <c r="I7958" t="s">
        <v>275</v>
      </c>
      <c r="J7958" t="s">
        <v>228</v>
      </c>
      <c r="K7958" t="s">
        <v>38</v>
      </c>
      <c r="M7958" t="s">
        <v>228</v>
      </c>
      <c r="N7958" t="s">
        <v>233</v>
      </c>
      <c r="O7958">
        <v>0.19</v>
      </c>
      <c r="P7958" t="s">
        <v>234</v>
      </c>
      <c r="Q7958"/>
      <c r="R7958">
        <v>0.05</v>
      </c>
      <c r="S7958">
        <v>12</v>
      </c>
      <c r="T7958" t="s">
        <v>433</v>
      </c>
    </row>
    <row r="7959" spans="2:20" hidden="1" x14ac:dyDescent="0.45">
      <c r="C7959" s="29" t="s">
        <v>3124</v>
      </c>
      <c r="F7959" t="s">
        <v>378</v>
      </c>
      <c r="G7959" t="s">
        <v>379</v>
      </c>
      <c r="H7959" t="s">
        <v>277</v>
      </c>
      <c r="I7959" t="s">
        <v>275</v>
      </c>
      <c r="J7959" t="s">
        <v>228</v>
      </c>
      <c r="K7959" t="s">
        <v>38</v>
      </c>
      <c r="M7959" t="s">
        <v>228</v>
      </c>
      <c r="N7959" t="s">
        <v>240</v>
      </c>
      <c r="O7959">
        <v>27</v>
      </c>
      <c r="P7959" t="s">
        <v>234</v>
      </c>
      <c r="Q7959"/>
      <c r="R7959">
        <v>0.5</v>
      </c>
      <c r="S7959">
        <v>118</v>
      </c>
      <c r="T7959" t="s">
        <v>1923</v>
      </c>
    </row>
    <row r="7960" spans="2:20" hidden="1" x14ac:dyDescent="0.45">
      <c r="C7960" s="29" t="s">
        <v>3124</v>
      </c>
      <c r="F7960" t="s">
        <v>378</v>
      </c>
      <c r="G7960" t="s">
        <v>379</v>
      </c>
      <c r="H7960" t="s">
        <v>277</v>
      </c>
      <c r="I7960" t="s">
        <v>275</v>
      </c>
      <c r="J7960" t="s">
        <v>228</v>
      </c>
      <c r="K7960" t="s">
        <v>38</v>
      </c>
      <c r="M7960" t="s">
        <v>228</v>
      </c>
      <c r="N7960" t="s">
        <v>236</v>
      </c>
      <c r="O7960">
        <v>150</v>
      </c>
      <c r="P7960" t="s">
        <v>237</v>
      </c>
      <c r="Q7960"/>
      <c r="R7960">
        <v>75</v>
      </c>
      <c r="S7960">
        <v>300</v>
      </c>
      <c r="T7960" t="s">
        <v>361</v>
      </c>
    </row>
    <row r="7961" spans="2:20" hidden="1" x14ac:dyDescent="0.45">
      <c r="C7961" s="29" t="s">
        <v>3124</v>
      </c>
      <c r="F7961" t="s">
        <v>378</v>
      </c>
      <c r="G7961" t="s">
        <v>379</v>
      </c>
      <c r="H7961" t="s">
        <v>277</v>
      </c>
      <c r="I7961" t="s">
        <v>275</v>
      </c>
      <c r="J7961" t="s">
        <v>228</v>
      </c>
      <c r="K7961" t="s">
        <v>38</v>
      </c>
      <c r="M7961" t="s">
        <v>228</v>
      </c>
      <c r="N7961" t="s">
        <v>267</v>
      </c>
      <c r="O7961">
        <v>512</v>
      </c>
      <c r="P7961" t="s">
        <v>234</v>
      </c>
      <c r="Q7961"/>
      <c r="R7961">
        <v>80</v>
      </c>
      <c r="S7961">
        <v>1300</v>
      </c>
      <c r="T7961" t="s">
        <v>1923</v>
      </c>
    </row>
    <row r="7962" spans="2:20" hidden="1" x14ac:dyDescent="0.45">
      <c r="C7962" s="29" t="s">
        <v>3124</v>
      </c>
      <c r="F7962" t="s">
        <v>378</v>
      </c>
      <c r="G7962" t="s">
        <v>379</v>
      </c>
      <c r="H7962" t="s">
        <v>286</v>
      </c>
      <c r="I7962" t="s">
        <v>275</v>
      </c>
      <c r="J7962" t="s">
        <v>228</v>
      </c>
      <c r="K7962" t="s">
        <v>352</v>
      </c>
      <c r="M7962" t="s">
        <v>228</v>
      </c>
      <c r="N7962" t="s">
        <v>303</v>
      </c>
      <c r="O7962">
        <v>1.8</v>
      </c>
      <c r="P7962" t="s">
        <v>234</v>
      </c>
      <c r="Q7962"/>
      <c r="R7962">
        <v>0.2</v>
      </c>
      <c r="S7962">
        <v>3</v>
      </c>
      <c r="T7962" t="s">
        <v>353</v>
      </c>
    </row>
    <row r="7963" spans="2:20" hidden="1" x14ac:dyDescent="0.45">
      <c r="B7963" s="29" t="s">
        <v>25</v>
      </c>
      <c r="C7963" s="29" t="s">
        <v>3124</v>
      </c>
      <c r="F7963" t="s">
        <v>378</v>
      </c>
      <c r="G7963" t="s">
        <v>379</v>
      </c>
      <c r="H7963" t="s">
        <v>289</v>
      </c>
      <c r="I7963" t="s">
        <v>275</v>
      </c>
      <c r="J7963" t="s">
        <v>228</v>
      </c>
      <c r="K7963" t="s">
        <v>232</v>
      </c>
      <c r="M7963" t="s">
        <v>228</v>
      </c>
      <c r="N7963" t="s">
        <v>25</v>
      </c>
      <c r="O7963">
        <v>29</v>
      </c>
      <c r="P7963" t="s">
        <v>237</v>
      </c>
      <c r="Q7963"/>
      <c r="R7963">
        <v>21</v>
      </c>
      <c r="S7963">
        <v>48</v>
      </c>
      <c r="T7963" t="s">
        <v>241</v>
      </c>
    </row>
    <row r="7964" spans="2:20" hidden="1" x14ac:dyDescent="0.45">
      <c r="C7964" s="29" t="s">
        <v>3124</v>
      </c>
      <c r="F7964" t="s">
        <v>378</v>
      </c>
      <c r="G7964" t="s">
        <v>379</v>
      </c>
      <c r="H7964" t="s">
        <v>289</v>
      </c>
      <c r="I7964" t="s">
        <v>275</v>
      </c>
      <c r="J7964" t="s">
        <v>228</v>
      </c>
      <c r="K7964" t="s">
        <v>232</v>
      </c>
      <c r="M7964" t="s">
        <v>228</v>
      </c>
      <c r="N7964" t="s">
        <v>272</v>
      </c>
      <c r="O7964">
        <v>1.08</v>
      </c>
      <c r="P7964" t="s">
        <v>257</v>
      </c>
      <c r="Q7964"/>
      <c r="R7964">
        <v>0.3</v>
      </c>
      <c r="S7964">
        <v>2.9</v>
      </c>
      <c r="T7964" t="s">
        <v>241</v>
      </c>
    </row>
    <row r="7965" spans="2:20" hidden="1" x14ac:dyDescent="0.45">
      <c r="C7965" s="29" t="s">
        <v>3124</v>
      </c>
      <c r="F7965" t="s">
        <v>378</v>
      </c>
      <c r="G7965" t="s">
        <v>379</v>
      </c>
      <c r="H7965" t="s">
        <v>289</v>
      </c>
      <c r="I7965" t="s">
        <v>275</v>
      </c>
      <c r="J7965" t="s">
        <v>228</v>
      </c>
      <c r="K7965" t="s">
        <v>232</v>
      </c>
      <c r="M7965" t="s">
        <v>228</v>
      </c>
      <c r="N7965" t="s">
        <v>358</v>
      </c>
      <c r="O7965">
        <v>1.1000000000000001</v>
      </c>
      <c r="P7965" t="s">
        <v>257</v>
      </c>
      <c r="Q7965"/>
      <c r="R7965">
        <v>0.3</v>
      </c>
      <c r="S7965">
        <v>2.8</v>
      </c>
      <c r="T7965" t="s">
        <v>241</v>
      </c>
    </row>
    <row r="7966" spans="2:20" hidden="1" x14ac:dyDescent="0.45">
      <c r="C7966" s="29" t="s">
        <v>3124</v>
      </c>
      <c r="F7966" t="s">
        <v>378</v>
      </c>
      <c r="G7966" t="s">
        <v>379</v>
      </c>
      <c r="H7966" t="s">
        <v>289</v>
      </c>
      <c r="I7966" t="s">
        <v>275</v>
      </c>
      <c r="J7966" t="s">
        <v>228</v>
      </c>
      <c r="K7966" t="s">
        <v>232</v>
      </c>
      <c r="M7966" t="s">
        <v>228</v>
      </c>
      <c r="N7966" t="s">
        <v>242</v>
      </c>
      <c r="O7966">
        <v>1.2999999999999999E-2</v>
      </c>
      <c r="P7966" t="s">
        <v>234</v>
      </c>
      <c r="Q7966"/>
      <c r="R7966">
        <v>7.0000000000000001E-3</v>
      </c>
      <c r="S7966">
        <v>2.5999999999999999E-2</v>
      </c>
      <c r="T7966" t="s">
        <v>241</v>
      </c>
    </row>
    <row r="7967" spans="2:20" hidden="1" x14ac:dyDescent="0.45">
      <c r="B7967" s="29" t="s">
        <v>43</v>
      </c>
      <c r="C7967" s="29" t="s">
        <v>3124</v>
      </c>
      <c r="F7967" t="s">
        <v>378</v>
      </c>
      <c r="G7967" t="s">
        <v>379</v>
      </c>
      <c r="H7967" t="s">
        <v>289</v>
      </c>
      <c r="I7967" t="s">
        <v>275</v>
      </c>
      <c r="J7967" t="s">
        <v>228</v>
      </c>
      <c r="K7967" t="s">
        <v>232</v>
      </c>
      <c r="M7967" t="s">
        <v>228</v>
      </c>
      <c r="N7967" t="s">
        <v>28</v>
      </c>
      <c r="O7967">
        <v>0.78</v>
      </c>
      <c r="P7967" t="s">
        <v>237</v>
      </c>
      <c r="Q7967"/>
      <c r="R7967">
        <v>0.47</v>
      </c>
      <c r="S7967">
        <v>1.0900000000000001</v>
      </c>
      <c r="T7967" t="s">
        <v>241</v>
      </c>
    </row>
    <row r="7968" spans="2:20" hidden="1" x14ac:dyDescent="0.45">
      <c r="B7968" s="29" t="s">
        <v>30</v>
      </c>
      <c r="C7968" s="29" t="s">
        <v>3124</v>
      </c>
      <c r="F7968" t="s">
        <v>378</v>
      </c>
      <c r="G7968" t="s">
        <v>379</v>
      </c>
      <c r="H7968" t="s">
        <v>289</v>
      </c>
      <c r="I7968" t="s">
        <v>275</v>
      </c>
      <c r="J7968" t="s">
        <v>228</v>
      </c>
      <c r="K7968" t="s">
        <v>232</v>
      </c>
      <c r="M7968" t="s">
        <v>228</v>
      </c>
      <c r="N7968" t="s">
        <v>30</v>
      </c>
      <c r="O7968">
        <v>4</v>
      </c>
      <c r="P7968" t="s">
        <v>229</v>
      </c>
      <c r="Q7968"/>
      <c r="R7968">
        <v>2.1</v>
      </c>
      <c r="S7968">
        <v>7</v>
      </c>
      <c r="T7968" t="s">
        <v>241</v>
      </c>
    </row>
    <row r="7969" spans="2:20" hidden="1" x14ac:dyDescent="0.45">
      <c r="F7969" t="s">
        <v>381</v>
      </c>
      <c r="G7969" t="s">
        <v>382</v>
      </c>
      <c r="H7969" t="s">
        <v>388</v>
      </c>
      <c r="I7969" t="s">
        <v>275</v>
      </c>
      <c r="J7969" t="s">
        <v>228</v>
      </c>
      <c r="K7969" t="s">
        <v>20</v>
      </c>
      <c r="M7969" t="s">
        <v>228</v>
      </c>
      <c r="N7969" t="s">
        <v>264</v>
      </c>
      <c r="O7969">
        <v>40</v>
      </c>
      <c r="P7969" t="s">
        <v>1280</v>
      </c>
      <c r="Q7969"/>
      <c r="T7969" t="s">
        <v>386</v>
      </c>
    </row>
    <row r="7970" spans="2:20" hidden="1" x14ac:dyDescent="0.45">
      <c r="B7970" s="29" t="s">
        <v>24</v>
      </c>
      <c r="D7970" s="29" t="s">
        <v>53</v>
      </c>
      <c r="F7970" t="s">
        <v>381</v>
      </c>
      <c r="G7970" t="s">
        <v>382</v>
      </c>
      <c r="H7970" t="s">
        <v>383</v>
      </c>
      <c r="I7970" t="s">
        <v>225</v>
      </c>
      <c r="J7970" t="s">
        <v>384</v>
      </c>
      <c r="K7970" t="s">
        <v>35</v>
      </c>
      <c r="M7970" t="s">
        <v>228</v>
      </c>
      <c r="N7970" t="s">
        <v>261</v>
      </c>
      <c r="O7970">
        <v>8077</v>
      </c>
      <c r="P7970" t="s">
        <v>385</v>
      </c>
      <c r="Q7970"/>
      <c r="T7970" t="s">
        <v>386</v>
      </c>
    </row>
    <row r="7971" spans="2:20" hidden="1" x14ac:dyDescent="0.45">
      <c r="D7971" s="29" t="s">
        <v>53</v>
      </c>
      <c r="F7971" t="s">
        <v>381</v>
      </c>
      <c r="G7971" t="s">
        <v>382</v>
      </c>
      <c r="H7971" t="s">
        <v>383</v>
      </c>
      <c r="I7971" t="s">
        <v>225</v>
      </c>
      <c r="J7971" t="s">
        <v>384</v>
      </c>
      <c r="K7971" t="s">
        <v>35</v>
      </c>
      <c r="M7971" t="s">
        <v>228</v>
      </c>
      <c r="N7971" t="s">
        <v>400</v>
      </c>
      <c r="O7971">
        <v>7</v>
      </c>
      <c r="P7971" t="s">
        <v>385</v>
      </c>
      <c r="Q7971"/>
      <c r="T7971" t="s">
        <v>386</v>
      </c>
    </row>
    <row r="7972" spans="2:20" hidden="1" x14ac:dyDescent="0.45">
      <c r="B7972" s="29" t="s">
        <v>32</v>
      </c>
      <c r="D7972" s="29" t="s">
        <v>53</v>
      </c>
      <c r="F7972" t="s">
        <v>381</v>
      </c>
      <c r="G7972" t="s">
        <v>382</v>
      </c>
      <c r="H7972" t="s">
        <v>383</v>
      </c>
      <c r="I7972" t="s">
        <v>225</v>
      </c>
      <c r="J7972" t="s">
        <v>384</v>
      </c>
      <c r="K7972" t="s">
        <v>35</v>
      </c>
      <c r="M7972" t="s">
        <v>228</v>
      </c>
      <c r="N7972" t="s">
        <v>32</v>
      </c>
      <c r="O7972">
        <v>199</v>
      </c>
      <c r="P7972" t="s">
        <v>385</v>
      </c>
      <c r="Q7972"/>
      <c r="T7972" t="s">
        <v>386</v>
      </c>
    </row>
    <row r="7973" spans="2:20" hidden="1" x14ac:dyDescent="0.45">
      <c r="F7973" t="s">
        <v>381</v>
      </c>
      <c r="G7973" t="s">
        <v>382</v>
      </c>
      <c r="H7973" t="s">
        <v>390</v>
      </c>
      <c r="I7973" t="s">
        <v>275</v>
      </c>
      <c r="J7973" t="s">
        <v>228</v>
      </c>
      <c r="K7973" t="s">
        <v>391</v>
      </c>
      <c r="M7973" t="s">
        <v>228</v>
      </c>
      <c r="N7973" t="s">
        <v>236</v>
      </c>
      <c r="O7973">
        <v>3762</v>
      </c>
      <c r="P7973" t="s">
        <v>385</v>
      </c>
      <c r="Q7973"/>
      <c r="T7973" t="s">
        <v>386</v>
      </c>
    </row>
    <row r="7974" spans="2:20" hidden="1" x14ac:dyDescent="0.45">
      <c r="B7974" s="29" t="s">
        <v>27</v>
      </c>
      <c r="D7974" s="29" t="s">
        <v>53</v>
      </c>
      <c r="F7974" t="s">
        <v>381</v>
      </c>
      <c r="G7974" t="s">
        <v>382</v>
      </c>
      <c r="H7974" t="s">
        <v>383</v>
      </c>
      <c r="I7974" t="s">
        <v>225</v>
      </c>
      <c r="J7974" t="s">
        <v>384</v>
      </c>
      <c r="K7974" t="s">
        <v>35</v>
      </c>
      <c r="M7974" t="s">
        <v>228</v>
      </c>
      <c r="N7974" t="s">
        <v>27</v>
      </c>
      <c r="O7974">
        <v>6207</v>
      </c>
      <c r="P7974" t="s">
        <v>385</v>
      </c>
      <c r="Q7974"/>
      <c r="T7974" t="s">
        <v>386</v>
      </c>
    </row>
    <row r="7975" spans="2:20" hidden="1" x14ac:dyDescent="0.45">
      <c r="B7975" s="29" t="s">
        <v>43</v>
      </c>
      <c r="D7975" s="29" t="s">
        <v>53</v>
      </c>
      <c r="F7975" t="s">
        <v>381</v>
      </c>
      <c r="G7975" t="s">
        <v>382</v>
      </c>
      <c r="H7975" t="s">
        <v>392</v>
      </c>
      <c r="I7975" t="s">
        <v>225</v>
      </c>
      <c r="J7975" t="s">
        <v>393</v>
      </c>
      <c r="K7975" t="s">
        <v>35</v>
      </c>
      <c r="M7975" t="s">
        <v>228</v>
      </c>
      <c r="N7975" t="s">
        <v>28</v>
      </c>
      <c r="O7975">
        <v>3642</v>
      </c>
      <c r="P7975" t="s">
        <v>385</v>
      </c>
      <c r="Q7975"/>
      <c r="T7975" t="s">
        <v>386</v>
      </c>
    </row>
    <row r="7976" spans="2:20" hidden="1" x14ac:dyDescent="0.45">
      <c r="B7976" s="29" t="s">
        <v>43</v>
      </c>
      <c r="D7976" s="29" t="s">
        <v>53</v>
      </c>
      <c r="F7976" t="s">
        <v>381</v>
      </c>
      <c r="G7976" t="s">
        <v>382</v>
      </c>
      <c r="H7976" t="s">
        <v>394</v>
      </c>
      <c r="I7976" t="s">
        <v>225</v>
      </c>
      <c r="J7976" t="s">
        <v>395</v>
      </c>
      <c r="K7976" t="s">
        <v>35</v>
      </c>
      <c r="M7976" t="s">
        <v>228</v>
      </c>
      <c r="N7976" t="s">
        <v>28</v>
      </c>
      <c r="O7976">
        <v>4308</v>
      </c>
      <c r="P7976" t="s">
        <v>385</v>
      </c>
      <c r="Q7976"/>
      <c r="T7976" t="s">
        <v>386</v>
      </c>
    </row>
    <row r="7977" spans="2:20" hidden="1" x14ac:dyDescent="0.45">
      <c r="B7977" s="29" t="s">
        <v>25</v>
      </c>
      <c r="D7977" s="29" t="s">
        <v>53</v>
      </c>
      <c r="F7977" t="s">
        <v>381</v>
      </c>
      <c r="G7977" t="s">
        <v>382</v>
      </c>
      <c r="H7977" t="s">
        <v>392</v>
      </c>
      <c r="I7977" t="s">
        <v>225</v>
      </c>
      <c r="J7977" t="s">
        <v>393</v>
      </c>
      <c r="K7977" t="s">
        <v>35</v>
      </c>
      <c r="M7977" t="s">
        <v>228</v>
      </c>
      <c r="N7977" t="s">
        <v>25</v>
      </c>
      <c r="O7977">
        <v>16258</v>
      </c>
      <c r="P7977" t="s">
        <v>385</v>
      </c>
      <c r="Q7977"/>
      <c r="T7977" t="s">
        <v>386</v>
      </c>
    </row>
    <row r="7978" spans="2:20" hidden="1" x14ac:dyDescent="0.45">
      <c r="B7978" s="29" t="s">
        <v>32</v>
      </c>
      <c r="D7978" s="29" t="s">
        <v>53</v>
      </c>
      <c r="F7978" t="s">
        <v>381</v>
      </c>
      <c r="G7978" t="s">
        <v>382</v>
      </c>
      <c r="H7978" t="s">
        <v>392</v>
      </c>
      <c r="I7978" t="s">
        <v>225</v>
      </c>
      <c r="J7978" t="s">
        <v>393</v>
      </c>
      <c r="K7978" t="s">
        <v>35</v>
      </c>
      <c r="M7978" t="s">
        <v>228</v>
      </c>
      <c r="N7978" t="s">
        <v>32</v>
      </c>
      <c r="O7978">
        <v>144</v>
      </c>
      <c r="P7978" t="s">
        <v>385</v>
      </c>
      <c r="Q7978"/>
      <c r="T7978" t="s">
        <v>386</v>
      </c>
    </row>
    <row r="7979" spans="2:20" hidden="1" x14ac:dyDescent="0.45">
      <c r="B7979" s="29" t="s">
        <v>30</v>
      </c>
      <c r="D7979" s="29" t="s">
        <v>53</v>
      </c>
      <c r="F7979" t="s">
        <v>381</v>
      </c>
      <c r="G7979" t="s">
        <v>382</v>
      </c>
      <c r="H7979" t="s">
        <v>394</v>
      </c>
      <c r="I7979" t="s">
        <v>225</v>
      </c>
      <c r="J7979" t="s">
        <v>395</v>
      </c>
      <c r="K7979" t="s">
        <v>35</v>
      </c>
      <c r="M7979" t="s">
        <v>228</v>
      </c>
      <c r="N7979" t="s">
        <v>30</v>
      </c>
      <c r="O7979">
        <v>2369</v>
      </c>
      <c r="P7979" t="s">
        <v>385</v>
      </c>
      <c r="Q7979"/>
      <c r="T7979" t="s">
        <v>386</v>
      </c>
    </row>
    <row r="7980" spans="2:20" hidden="1" x14ac:dyDescent="0.45">
      <c r="B7980" s="29" t="s">
        <v>30</v>
      </c>
      <c r="D7980" s="29" t="s">
        <v>53</v>
      </c>
      <c r="F7980" t="s">
        <v>381</v>
      </c>
      <c r="G7980" t="s">
        <v>382</v>
      </c>
      <c r="H7980" t="s">
        <v>392</v>
      </c>
      <c r="I7980" t="s">
        <v>225</v>
      </c>
      <c r="J7980" t="s">
        <v>393</v>
      </c>
      <c r="K7980" t="s">
        <v>35</v>
      </c>
      <c r="M7980" t="s">
        <v>228</v>
      </c>
      <c r="N7980" t="s">
        <v>30</v>
      </c>
      <c r="O7980">
        <v>2001</v>
      </c>
      <c r="P7980" t="s">
        <v>385</v>
      </c>
      <c r="Q7980"/>
      <c r="T7980" t="s">
        <v>386</v>
      </c>
    </row>
    <row r="7981" spans="2:20" hidden="1" x14ac:dyDescent="0.45">
      <c r="B7981" s="29" t="s">
        <v>27</v>
      </c>
      <c r="D7981" s="29" t="s">
        <v>53</v>
      </c>
      <c r="F7981" t="s">
        <v>381</v>
      </c>
      <c r="G7981" t="s">
        <v>382</v>
      </c>
      <c r="H7981" t="s">
        <v>397</v>
      </c>
      <c r="I7981" t="s">
        <v>275</v>
      </c>
      <c r="J7981" t="s">
        <v>228</v>
      </c>
      <c r="K7981" t="s">
        <v>35</v>
      </c>
      <c r="M7981" t="s">
        <v>228</v>
      </c>
      <c r="N7981" t="s">
        <v>27</v>
      </c>
      <c r="O7981">
        <v>2104</v>
      </c>
      <c r="P7981" t="s">
        <v>385</v>
      </c>
      <c r="Q7981"/>
      <c r="T7981" t="s">
        <v>386</v>
      </c>
    </row>
    <row r="7982" spans="2:20" hidden="1" x14ac:dyDescent="0.45">
      <c r="D7982" s="29" t="s">
        <v>53</v>
      </c>
      <c r="F7982" t="s">
        <v>381</v>
      </c>
      <c r="G7982" t="s">
        <v>382</v>
      </c>
      <c r="H7982" t="s">
        <v>392</v>
      </c>
      <c r="I7982" t="s">
        <v>225</v>
      </c>
      <c r="J7982" t="s">
        <v>393</v>
      </c>
      <c r="K7982" t="s">
        <v>35</v>
      </c>
      <c r="M7982" t="s">
        <v>228</v>
      </c>
      <c r="N7982" t="s">
        <v>236</v>
      </c>
      <c r="O7982">
        <v>3642</v>
      </c>
      <c r="P7982" t="s">
        <v>385</v>
      </c>
      <c r="Q7982"/>
      <c r="T7982" t="s">
        <v>386</v>
      </c>
    </row>
    <row r="7983" spans="2:20" hidden="1" x14ac:dyDescent="0.45">
      <c r="B7983" s="29" t="s">
        <v>30</v>
      </c>
      <c r="F7983" t="s">
        <v>381</v>
      </c>
      <c r="G7983" t="s">
        <v>382</v>
      </c>
      <c r="H7983" t="s">
        <v>390</v>
      </c>
      <c r="I7983" t="s">
        <v>275</v>
      </c>
      <c r="J7983" t="s">
        <v>228</v>
      </c>
      <c r="K7983" t="s">
        <v>391</v>
      </c>
      <c r="M7983" t="s">
        <v>228</v>
      </c>
      <c r="N7983" t="s">
        <v>30</v>
      </c>
      <c r="O7983">
        <v>188</v>
      </c>
      <c r="P7983" t="s">
        <v>385</v>
      </c>
      <c r="Q7983"/>
      <c r="T7983" t="s">
        <v>386</v>
      </c>
    </row>
    <row r="7984" spans="2:20" hidden="1" x14ac:dyDescent="0.45">
      <c r="B7984" s="29" t="s">
        <v>30</v>
      </c>
      <c r="F7984" t="s">
        <v>381</v>
      </c>
      <c r="G7984" t="s">
        <v>382</v>
      </c>
      <c r="H7984" t="s">
        <v>398</v>
      </c>
      <c r="I7984" t="s">
        <v>275</v>
      </c>
      <c r="J7984" t="s">
        <v>228</v>
      </c>
      <c r="K7984" t="s">
        <v>399</v>
      </c>
      <c r="M7984" t="s">
        <v>228</v>
      </c>
      <c r="N7984" t="s">
        <v>30</v>
      </c>
      <c r="O7984">
        <v>8</v>
      </c>
      <c r="P7984" t="s">
        <v>385</v>
      </c>
      <c r="Q7984"/>
      <c r="T7984" t="s">
        <v>386</v>
      </c>
    </row>
    <row r="7985" spans="2:20" hidden="1" x14ac:dyDescent="0.45">
      <c r="F7985" t="s">
        <v>381</v>
      </c>
      <c r="G7985" t="s">
        <v>382</v>
      </c>
      <c r="H7985" t="s">
        <v>390</v>
      </c>
      <c r="I7985" t="s">
        <v>275</v>
      </c>
      <c r="J7985" t="s">
        <v>228</v>
      </c>
      <c r="K7985" t="s">
        <v>391</v>
      </c>
      <c r="M7985" t="s">
        <v>228</v>
      </c>
      <c r="N7985" t="s">
        <v>400</v>
      </c>
      <c r="O7985">
        <v>3</v>
      </c>
      <c r="P7985" t="s">
        <v>385</v>
      </c>
      <c r="Q7985"/>
      <c r="T7985" t="s">
        <v>386</v>
      </c>
    </row>
    <row r="7986" spans="2:20" hidden="1" x14ac:dyDescent="0.45">
      <c r="F7986" t="s">
        <v>381</v>
      </c>
      <c r="G7986" t="s">
        <v>382</v>
      </c>
      <c r="H7986" t="s">
        <v>402</v>
      </c>
      <c r="I7986" t="s">
        <v>225</v>
      </c>
      <c r="J7986" t="s">
        <v>395</v>
      </c>
      <c r="K7986" t="s">
        <v>399</v>
      </c>
      <c r="M7986" t="s">
        <v>228</v>
      </c>
      <c r="N7986" t="s">
        <v>400</v>
      </c>
      <c r="O7986">
        <v>4</v>
      </c>
      <c r="P7986" t="s">
        <v>385</v>
      </c>
      <c r="Q7986"/>
      <c r="T7986" t="s">
        <v>386</v>
      </c>
    </row>
    <row r="7987" spans="2:20" hidden="1" x14ac:dyDescent="0.45">
      <c r="B7987" s="29" t="s">
        <v>27</v>
      </c>
      <c r="F7987" t="s">
        <v>381</v>
      </c>
      <c r="G7987" t="s">
        <v>382</v>
      </c>
      <c r="H7987" t="s">
        <v>401</v>
      </c>
      <c r="I7987" t="s">
        <v>225</v>
      </c>
      <c r="J7987" t="s">
        <v>384</v>
      </c>
      <c r="K7987" t="s">
        <v>399</v>
      </c>
      <c r="M7987" t="s">
        <v>228</v>
      </c>
      <c r="N7987" t="s">
        <v>27</v>
      </c>
      <c r="O7987">
        <v>148</v>
      </c>
      <c r="P7987" t="s">
        <v>385</v>
      </c>
      <c r="Q7987"/>
      <c r="T7987" t="s">
        <v>386</v>
      </c>
    </row>
    <row r="7988" spans="2:20" hidden="1" x14ac:dyDescent="0.45">
      <c r="B7988" s="29" t="s">
        <v>32</v>
      </c>
      <c r="F7988" t="s">
        <v>381</v>
      </c>
      <c r="G7988" t="s">
        <v>382</v>
      </c>
      <c r="H7988" t="s">
        <v>415</v>
      </c>
      <c r="I7988" t="s">
        <v>225</v>
      </c>
      <c r="J7988" t="s">
        <v>416</v>
      </c>
      <c r="K7988" t="s">
        <v>399</v>
      </c>
      <c r="M7988" t="s">
        <v>228</v>
      </c>
      <c r="N7988" t="s">
        <v>32</v>
      </c>
      <c r="O7988">
        <v>650</v>
      </c>
      <c r="P7988" t="s">
        <v>385</v>
      </c>
      <c r="Q7988"/>
      <c r="T7988" t="s">
        <v>386</v>
      </c>
    </row>
    <row r="7989" spans="2:20" hidden="1" x14ac:dyDescent="0.45">
      <c r="B7989" s="29" t="s">
        <v>27</v>
      </c>
      <c r="F7989" t="s">
        <v>381</v>
      </c>
      <c r="G7989" t="s">
        <v>382</v>
      </c>
      <c r="H7989" t="s">
        <v>403</v>
      </c>
      <c r="I7989" t="s">
        <v>225</v>
      </c>
      <c r="J7989" t="s">
        <v>393</v>
      </c>
      <c r="K7989" t="s">
        <v>399</v>
      </c>
      <c r="M7989" t="s">
        <v>228</v>
      </c>
      <c r="N7989" t="s">
        <v>27</v>
      </c>
      <c r="O7989">
        <v>157</v>
      </c>
      <c r="P7989" t="s">
        <v>385</v>
      </c>
      <c r="Q7989"/>
      <c r="T7989" t="s">
        <v>386</v>
      </c>
    </row>
    <row r="7990" spans="2:20" hidden="1" x14ac:dyDescent="0.45">
      <c r="B7990" s="29" t="s">
        <v>25</v>
      </c>
      <c r="F7990" t="s">
        <v>381</v>
      </c>
      <c r="G7990" t="s">
        <v>382</v>
      </c>
      <c r="H7990" t="s">
        <v>404</v>
      </c>
      <c r="I7990" t="s">
        <v>225</v>
      </c>
      <c r="J7990" t="s">
        <v>405</v>
      </c>
      <c r="K7990" t="s">
        <v>391</v>
      </c>
      <c r="M7990" t="s">
        <v>228</v>
      </c>
      <c r="N7990" t="s">
        <v>25</v>
      </c>
      <c r="P7990" t="s">
        <v>385</v>
      </c>
      <c r="Q7990"/>
      <c r="T7990" t="s">
        <v>386</v>
      </c>
    </row>
    <row r="7991" spans="2:20" hidden="1" x14ac:dyDescent="0.45">
      <c r="B7991" s="29" t="s">
        <v>25</v>
      </c>
      <c r="F7991" t="s">
        <v>381</v>
      </c>
      <c r="G7991" t="s">
        <v>382</v>
      </c>
      <c r="H7991" t="s">
        <v>406</v>
      </c>
      <c r="I7991" t="s">
        <v>225</v>
      </c>
      <c r="J7991" t="s">
        <v>407</v>
      </c>
      <c r="K7991" t="s">
        <v>391</v>
      </c>
      <c r="M7991" t="s">
        <v>228</v>
      </c>
      <c r="N7991" t="s">
        <v>25</v>
      </c>
      <c r="P7991" t="s">
        <v>385</v>
      </c>
      <c r="Q7991"/>
      <c r="T7991" t="s">
        <v>386</v>
      </c>
    </row>
    <row r="7992" spans="2:20" hidden="1" x14ac:dyDescent="0.45">
      <c r="B7992" s="29" t="s">
        <v>43</v>
      </c>
      <c r="F7992" t="s">
        <v>381</v>
      </c>
      <c r="G7992" t="s">
        <v>382</v>
      </c>
      <c r="H7992" t="s">
        <v>408</v>
      </c>
      <c r="I7992" t="s">
        <v>225</v>
      </c>
      <c r="J7992" t="s">
        <v>409</v>
      </c>
      <c r="K7992" t="s">
        <v>391</v>
      </c>
      <c r="M7992" t="s">
        <v>228</v>
      </c>
      <c r="N7992" t="s">
        <v>28</v>
      </c>
      <c r="O7992">
        <v>4278</v>
      </c>
      <c r="P7992" t="s">
        <v>385</v>
      </c>
      <c r="Q7992"/>
      <c r="T7992" t="s">
        <v>386</v>
      </c>
    </row>
    <row r="7993" spans="2:20" hidden="1" x14ac:dyDescent="0.45">
      <c r="B7993" s="29" t="s">
        <v>24</v>
      </c>
      <c r="F7993" t="s">
        <v>381</v>
      </c>
      <c r="G7993" t="s">
        <v>382</v>
      </c>
      <c r="H7993" t="s">
        <v>408</v>
      </c>
      <c r="I7993" t="s">
        <v>225</v>
      </c>
      <c r="J7993" t="s">
        <v>409</v>
      </c>
      <c r="K7993" t="s">
        <v>391</v>
      </c>
      <c r="M7993" t="s">
        <v>228</v>
      </c>
      <c r="N7993" t="s">
        <v>261</v>
      </c>
      <c r="O7993">
        <v>111450</v>
      </c>
      <c r="P7993" t="s">
        <v>385</v>
      </c>
      <c r="Q7993"/>
      <c r="T7993" t="s">
        <v>386</v>
      </c>
    </row>
    <row r="7994" spans="2:20" hidden="1" x14ac:dyDescent="0.45">
      <c r="F7994" t="s">
        <v>381</v>
      </c>
      <c r="G7994" t="s">
        <v>382</v>
      </c>
      <c r="H7994" t="s">
        <v>404</v>
      </c>
      <c r="I7994" t="s">
        <v>225</v>
      </c>
      <c r="J7994" t="s">
        <v>405</v>
      </c>
      <c r="K7994" t="s">
        <v>391</v>
      </c>
      <c r="M7994" t="s">
        <v>228</v>
      </c>
      <c r="N7994" t="s">
        <v>400</v>
      </c>
      <c r="P7994" t="s">
        <v>385</v>
      </c>
      <c r="Q7994"/>
      <c r="T7994" t="s">
        <v>386</v>
      </c>
    </row>
    <row r="7995" spans="2:20" hidden="1" x14ac:dyDescent="0.45">
      <c r="B7995" s="29" t="s">
        <v>43</v>
      </c>
      <c r="F7995" t="s">
        <v>381</v>
      </c>
      <c r="G7995" t="s">
        <v>382</v>
      </c>
      <c r="H7995" t="s">
        <v>404</v>
      </c>
      <c r="I7995" t="s">
        <v>225</v>
      </c>
      <c r="J7995" t="s">
        <v>405</v>
      </c>
      <c r="K7995" t="s">
        <v>391</v>
      </c>
      <c r="M7995" t="s">
        <v>228</v>
      </c>
      <c r="N7995" t="s">
        <v>28</v>
      </c>
      <c r="P7995" t="s">
        <v>385</v>
      </c>
      <c r="Q7995"/>
      <c r="T7995" t="s">
        <v>386</v>
      </c>
    </row>
    <row r="7996" spans="2:20" hidden="1" x14ac:dyDescent="0.45">
      <c r="B7996" s="29" t="s">
        <v>27</v>
      </c>
      <c r="F7996" t="s">
        <v>381</v>
      </c>
      <c r="G7996" t="s">
        <v>382</v>
      </c>
      <c r="H7996" t="s">
        <v>404</v>
      </c>
      <c r="I7996" t="s">
        <v>225</v>
      </c>
      <c r="J7996" t="s">
        <v>405</v>
      </c>
      <c r="K7996" t="s">
        <v>391</v>
      </c>
      <c r="M7996" t="s">
        <v>228</v>
      </c>
      <c r="N7996" t="s">
        <v>27</v>
      </c>
      <c r="P7996" t="s">
        <v>385</v>
      </c>
      <c r="Q7996"/>
      <c r="T7996" t="s">
        <v>386</v>
      </c>
    </row>
    <row r="7997" spans="2:20" hidden="1" x14ac:dyDescent="0.45">
      <c r="B7997" s="29" t="s">
        <v>26</v>
      </c>
      <c r="F7997" t="s">
        <v>381</v>
      </c>
      <c r="G7997" t="s">
        <v>382</v>
      </c>
      <c r="H7997" t="s">
        <v>404</v>
      </c>
      <c r="I7997" t="s">
        <v>225</v>
      </c>
      <c r="J7997" t="s">
        <v>405</v>
      </c>
      <c r="K7997" t="s">
        <v>391</v>
      </c>
      <c r="M7997" t="s">
        <v>228</v>
      </c>
      <c r="N7997" t="s">
        <v>26</v>
      </c>
      <c r="P7997" t="s">
        <v>385</v>
      </c>
      <c r="Q7997"/>
      <c r="T7997" t="s">
        <v>386</v>
      </c>
    </row>
    <row r="7998" spans="2:20" hidden="1" x14ac:dyDescent="0.45">
      <c r="B7998" s="29" t="s">
        <v>33</v>
      </c>
      <c r="F7998" t="s">
        <v>381</v>
      </c>
      <c r="G7998" t="s">
        <v>382</v>
      </c>
      <c r="H7998" t="s">
        <v>411</v>
      </c>
      <c r="I7998" t="s">
        <v>225</v>
      </c>
      <c r="J7998" t="s">
        <v>405</v>
      </c>
      <c r="K7998" t="s">
        <v>399</v>
      </c>
      <c r="M7998" t="s">
        <v>228</v>
      </c>
      <c r="N7998" t="s">
        <v>33</v>
      </c>
      <c r="P7998" t="s">
        <v>385</v>
      </c>
      <c r="Q7998"/>
      <c r="T7998" t="s">
        <v>386</v>
      </c>
    </row>
    <row r="7999" spans="2:20" hidden="1" x14ac:dyDescent="0.45">
      <c r="B7999" s="29" t="s">
        <v>24</v>
      </c>
      <c r="F7999" t="s">
        <v>381</v>
      </c>
      <c r="G7999" t="s">
        <v>382</v>
      </c>
      <c r="H7999" t="s">
        <v>410</v>
      </c>
      <c r="I7999" t="s">
        <v>225</v>
      </c>
      <c r="J7999" t="s">
        <v>407</v>
      </c>
      <c r="K7999" t="s">
        <v>399</v>
      </c>
      <c r="M7999" t="s">
        <v>228</v>
      </c>
      <c r="N7999" t="s">
        <v>261</v>
      </c>
      <c r="P7999" t="s">
        <v>385</v>
      </c>
      <c r="Q7999"/>
      <c r="T7999" t="s">
        <v>386</v>
      </c>
    </row>
    <row r="8000" spans="2:20" hidden="1" x14ac:dyDescent="0.45">
      <c r="B8000" s="29" t="s">
        <v>43</v>
      </c>
      <c r="F8000" t="s">
        <v>381</v>
      </c>
      <c r="G8000" t="s">
        <v>382</v>
      </c>
      <c r="H8000" t="s">
        <v>412</v>
      </c>
      <c r="I8000" t="s">
        <v>225</v>
      </c>
      <c r="J8000" t="s">
        <v>409</v>
      </c>
      <c r="K8000" t="s">
        <v>399</v>
      </c>
      <c r="M8000" t="s">
        <v>228</v>
      </c>
      <c r="N8000" t="s">
        <v>28</v>
      </c>
      <c r="O8000">
        <v>159</v>
      </c>
      <c r="P8000" t="s">
        <v>385</v>
      </c>
      <c r="Q8000"/>
      <c r="T8000" t="s">
        <v>386</v>
      </c>
    </row>
    <row r="8001" spans="2:20" hidden="1" x14ac:dyDescent="0.45">
      <c r="B8001" s="29" t="s">
        <v>27</v>
      </c>
      <c r="F8001" t="s">
        <v>381</v>
      </c>
      <c r="G8001" t="s">
        <v>382</v>
      </c>
      <c r="H8001" t="s">
        <v>412</v>
      </c>
      <c r="I8001" t="s">
        <v>225</v>
      </c>
      <c r="J8001" t="s">
        <v>409</v>
      </c>
      <c r="K8001" t="s">
        <v>399</v>
      </c>
      <c r="M8001" t="s">
        <v>228</v>
      </c>
      <c r="N8001" t="s">
        <v>27</v>
      </c>
      <c r="O8001">
        <v>159</v>
      </c>
      <c r="P8001" t="s">
        <v>385</v>
      </c>
      <c r="Q8001"/>
      <c r="T8001" t="s">
        <v>386</v>
      </c>
    </row>
    <row r="8002" spans="2:20" hidden="1" x14ac:dyDescent="0.45">
      <c r="B8002" s="29" t="s">
        <v>43</v>
      </c>
      <c r="F8002" t="s">
        <v>381</v>
      </c>
      <c r="G8002" t="s">
        <v>382</v>
      </c>
      <c r="H8002" t="s">
        <v>411</v>
      </c>
      <c r="I8002" t="s">
        <v>225</v>
      </c>
      <c r="J8002" t="s">
        <v>405</v>
      </c>
      <c r="K8002" t="s">
        <v>399</v>
      </c>
      <c r="M8002" t="s">
        <v>228</v>
      </c>
      <c r="N8002" t="s">
        <v>28</v>
      </c>
      <c r="P8002" t="s">
        <v>385</v>
      </c>
      <c r="Q8002"/>
      <c r="T8002" t="s">
        <v>386</v>
      </c>
    </row>
    <row r="8003" spans="2:20" hidden="1" x14ac:dyDescent="0.45">
      <c r="F8003" t="s">
        <v>381</v>
      </c>
      <c r="G8003" t="s">
        <v>382</v>
      </c>
      <c r="H8003" t="s">
        <v>413</v>
      </c>
      <c r="I8003" t="s">
        <v>225</v>
      </c>
      <c r="J8003" t="s">
        <v>414</v>
      </c>
      <c r="K8003" t="s">
        <v>399</v>
      </c>
      <c r="M8003" t="s">
        <v>228</v>
      </c>
      <c r="N8003" t="s">
        <v>400</v>
      </c>
      <c r="O8003">
        <v>4</v>
      </c>
      <c r="P8003" t="s">
        <v>385</v>
      </c>
      <c r="Q8003"/>
      <c r="T8003" t="s">
        <v>386</v>
      </c>
    </row>
    <row r="8004" spans="2:20" hidden="1" x14ac:dyDescent="0.45">
      <c r="F8004" t="s">
        <v>381</v>
      </c>
      <c r="G8004" t="s">
        <v>382</v>
      </c>
      <c r="H8004" t="s">
        <v>417</v>
      </c>
      <c r="I8004" t="s">
        <v>225</v>
      </c>
      <c r="J8004" t="s">
        <v>418</v>
      </c>
      <c r="K8004" t="s">
        <v>399</v>
      </c>
      <c r="M8004" t="s">
        <v>228</v>
      </c>
      <c r="N8004" t="s">
        <v>236</v>
      </c>
      <c r="P8004" t="s">
        <v>385</v>
      </c>
      <c r="Q8004"/>
      <c r="T8004" t="s">
        <v>386</v>
      </c>
    </row>
    <row r="8005" spans="2:20" hidden="1" x14ac:dyDescent="0.45">
      <c r="B8005" s="29" t="s">
        <v>32</v>
      </c>
      <c r="F8005" t="s">
        <v>381</v>
      </c>
      <c r="G8005" t="s">
        <v>382</v>
      </c>
      <c r="H8005" t="s">
        <v>417</v>
      </c>
      <c r="I8005" t="s">
        <v>225</v>
      </c>
      <c r="J8005" t="s">
        <v>418</v>
      </c>
      <c r="K8005" t="s">
        <v>399</v>
      </c>
      <c r="M8005" t="s">
        <v>228</v>
      </c>
      <c r="N8005" t="s">
        <v>32</v>
      </c>
      <c r="P8005" t="s">
        <v>385</v>
      </c>
      <c r="Q8005"/>
      <c r="T8005" t="s">
        <v>386</v>
      </c>
    </row>
    <row r="8006" spans="2:20" hidden="1" x14ac:dyDescent="0.45">
      <c r="B8006" s="29" t="s">
        <v>34</v>
      </c>
      <c r="D8006" s="29" t="s">
        <v>53</v>
      </c>
      <c r="F8006" t="s">
        <v>381</v>
      </c>
      <c r="G8006" t="s">
        <v>382</v>
      </c>
      <c r="H8006" t="s">
        <v>419</v>
      </c>
      <c r="I8006" t="s">
        <v>225</v>
      </c>
      <c r="J8006" t="s">
        <v>405</v>
      </c>
      <c r="K8006" t="s">
        <v>35</v>
      </c>
      <c r="M8006" t="s">
        <v>228</v>
      </c>
      <c r="N8006" t="s">
        <v>34</v>
      </c>
      <c r="O8006">
        <v>3160</v>
      </c>
      <c r="P8006" t="s">
        <v>387</v>
      </c>
      <c r="Q8006"/>
      <c r="T8006" t="s">
        <v>386</v>
      </c>
    </row>
    <row r="8007" spans="2:20" hidden="1" x14ac:dyDescent="0.45">
      <c r="B8007" s="29" t="s">
        <v>30</v>
      </c>
      <c r="F8007" t="s">
        <v>381</v>
      </c>
      <c r="G8007" t="s">
        <v>382</v>
      </c>
      <c r="H8007" t="s">
        <v>428</v>
      </c>
      <c r="I8007" t="s">
        <v>225</v>
      </c>
      <c r="J8007" t="s">
        <v>384</v>
      </c>
      <c r="K8007" t="s">
        <v>391</v>
      </c>
      <c r="M8007" t="s">
        <v>228</v>
      </c>
      <c r="N8007" t="s">
        <v>30</v>
      </c>
      <c r="O8007">
        <v>352</v>
      </c>
      <c r="P8007" t="s">
        <v>385</v>
      </c>
      <c r="Q8007"/>
      <c r="T8007" t="s">
        <v>386</v>
      </c>
    </row>
    <row r="8008" spans="2:20" hidden="1" x14ac:dyDescent="0.45">
      <c r="B8008" s="29" t="s">
        <v>26</v>
      </c>
      <c r="D8008" s="29" t="s">
        <v>53</v>
      </c>
      <c r="F8008" t="s">
        <v>381</v>
      </c>
      <c r="G8008" t="s">
        <v>382</v>
      </c>
      <c r="H8008" t="s">
        <v>419</v>
      </c>
      <c r="I8008" t="s">
        <v>225</v>
      </c>
      <c r="J8008" t="s">
        <v>405</v>
      </c>
      <c r="K8008" t="s">
        <v>35</v>
      </c>
      <c r="M8008" t="s">
        <v>228</v>
      </c>
      <c r="N8008" t="s">
        <v>26</v>
      </c>
      <c r="O8008">
        <v>1570</v>
      </c>
      <c r="P8008" t="s">
        <v>385</v>
      </c>
      <c r="Q8008"/>
      <c r="T8008" t="s">
        <v>386</v>
      </c>
    </row>
    <row r="8009" spans="2:20" hidden="1" x14ac:dyDescent="0.45">
      <c r="D8009" s="29" t="s">
        <v>53</v>
      </c>
      <c r="F8009" t="s">
        <v>381</v>
      </c>
      <c r="G8009" t="s">
        <v>382</v>
      </c>
      <c r="H8009" t="s">
        <v>420</v>
      </c>
      <c r="I8009" t="s">
        <v>225</v>
      </c>
      <c r="J8009" t="s">
        <v>407</v>
      </c>
      <c r="K8009" t="s">
        <v>35</v>
      </c>
      <c r="M8009" t="s">
        <v>228</v>
      </c>
      <c r="N8009" t="s">
        <v>400</v>
      </c>
      <c r="O8009">
        <v>8</v>
      </c>
      <c r="P8009" t="s">
        <v>385</v>
      </c>
      <c r="Q8009"/>
      <c r="T8009" t="s">
        <v>386</v>
      </c>
    </row>
    <row r="8010" spans="2:20" hidden="1" x14ac:dyDescent="0.45">
      <c r="B8010" s="29" t="s">
        <v>33</v>
      </c>
      <c r="D8010" s="29" t="s">
        <v>53</v>
      </c>
      <c r="F8010" t="s">
        <v>381</v>
      </c>
      <c r="G8010" t="s">
        <v>382</v>
      </c>
      <c r="H8010" t="s">
        <v>420</v>
      </c>
      <c r="I8010" t="s">
        <v>225</v>
      </c>
      <c r="J8010" t="s">
        <v>407</v>
      </c>
      <c r="K8010" t="s">
        <v>35</v>
      </c>
      <c r="M8010" t="s">
        <v>228</v>
      </c>
      <c r="N8010" t="s">
        <v>33</v>
      </c>
      <c r="O8010">
        <v>137</v>
      </c>
      <c r="P8010" t="s">
        <v>385</v>
      </c>
      <c r="Q8010"/>
      <c r="T8010" t="s">
        <v>386</v>
      </c>
    </row>
    <row r="8011" spans="2:20" hidden="1" x14ac:dyDescent="0.45">
      <c r="B8011" s="29" t="s">
        <v>25</v>
      </c>
      <c r="D8011" s="29" t="s">
        <v>53</v>
      </c>
      <c r="F8011" t="s">
        <v>381</v>
      </c>
      <c r="G8011" t="s">
        <v>382</v>
      </c>
      <c r="H8011" t="s">
        <v>420</v>
      </c>
      <c r="I8011" t="s">
        <v>225</v>
      </c>
      <c r="J8011" t="s">
        <v>407</v>
      </c>
      <c r="K8011" t="s">
        <v>35</v>
      </c>
      <c r="M8011" t="s">
        <v>228</v>
      </c>
      <c r="N8011" t="s">
        <v>25</v>
      </c>
      <c r="O8011">
        <v>6445</v>
      </c>
      <c r="P8011" t="s">
        <v>385</v>
      </c>
      <c r="Q8011"/>
      <c r="T8011" t="s">
        <v>386</v>
      </c>
    </row>
    <row r="8012" spans="2:20" hidden="1" x14ac:dyDescent="0.45">
      <c r="D8012" s="29" t="s">
        <v>53</v>
      </c>
      <c r="F8012" t="s">
        <v>381</v>
      </c>
      <c r="G8012" t="s">
        <v>382</v>
      </c>
      <c r="H8012" t="s">
        <v>420</v>
      </c>
      <c r="I8012" t="s">
        <v>225</v>
      </c>
      <c r="J8012" t="s">
        <v>407</v>
      </c>
      <c r="K8012" t="s">
        <v>35</v>
      </c>
      <c r="M8012" t="s">
        <v>228</v>
      </c>
      <c r="N8012" t="s">
        <v>236</v>
      </c>
      <c r="O8012">
        <v>98</v>
      </c>
      <c r="P8012" t="s">
        <v>385</v>
      </c>
      <c r="Q8012"/>
      <c r="T8012" t="s">
        <v>386</v>
      </c>
    </row>
    <row r="8013" spans="2:20" hidden="1" x14ac:dyDescent="0.45">
      <c r="B8013" s="29" t="s">
        <v>43</v>
      </c>
      <c r="D8013" s="29" t="s">
        <v>53</v>
      </c>
      <c r="F8013" t="s">
        <v>381</v>
      </c>
      <c r="G8013" t="s">
        <v>382</v>
      </c>
      <c r="H8013" t="s">
        <v>421</v>
      </c>
      <c r="I8013" t="s">
        <v>225</v>
      </c>
      <c r="J8013" t="s">
        <v>409</v>
      </c>
      <c r="K8013" t="s">
        <v>35</v>
      </c>
      <c r="M8013" t="s">
        <v>228</v>
      </c>
      <c r="N8013" t="s">
        <v>28</v>
      </c>
      <c r="O8013">
        <v>116</v>
      </c>
      <c r="P8013" t="s">
        <v>385</v>
      </c>
      <c r="Q8013"/>
      <c r="T8013" t="s">
        <v>386</v>
      </c>
    </row>
    <row r="8014" spans="2:20" hidden="1" x14ac:dyDescent="0.45">
      <c r="B8014" s="29" t="s">
        <v>24</v>
      </c>
      <c r="D8014" s="29" t="s">
        <v>53</v>
      </c>
      <c r="F8014" t="s">
        <v>381</v>
      </c>
      <c r="G8014" t="s">
        <v>382</v>
      </c>
      <c r="H8014" t="s">
        <v>421</v>
      </c>
      <c r="I8014" t="s">
        <v>225</v>
      </c>
      <c r="J8014" t="s">
        <v>409</v>
      </c>
      <c r="K8014" t="s">
        <v>35</v>
      </c>
      <c r="M8014" t="s">
        <v>228</v>
      </c>
      <c r="N8014" t="s">
        <v>261</v>
      </c>
      <c r="O8014">
        <v>930</v>
      </c>
      <c r="P8014" t="s">
        <v>385</v>
      </c>
      <c r="Q8014"/>
      <c r="T8014" t="s">
        <v>386</v>
      </c>
    </row>
    <row r="8015" spans="2:20" hidden="1" x14ac:dyDescent="0.45">
      <c r="B8015" s="29" t="s">
        <v>25</v>
      </c>
      <c r="D8015" s="29" t="s">
        <v>53</v>
      </c>
      <c r="F8015" t="s">
        <v>381</v>
      </c>
      <c r="G8015" t="s">
        <v>382</v>
      </c>
      <c r="H8015" t="s">
        <v>424</v>
      </c>
      <c r="I8015" t="s">
        <v>225</v>
      </c>
      <c r="J8015" t="s">
        <v>414</v>
      </c>
      <c r="K8015" t="s">
        <v>35</v>
      </c>
      <c r="M8015" t="s">
        <v>228</v>
      </c>
      <c r="N8015" t="s">
        <v>25</v>
      </c>
      <c r="O8015">
        <v>7135</v>
      </c>
      <c r="P8015" t="s">
        <v>385</v>
      </c>
      <c r="Q8015"/>
      <c r="T8015" t="s">
        <v>386</v>
      </c>
    </row>
    <row r="8016" spans="2:20" hidden="1" x14ac:dyDescent="0.45">
      <c r="B8016" s="29" t="s">
        <v>25</v>
      </c>
      <c r="D8016" s="29" t="s">
        <v>53</v>
      </c>
      <c r="F8016" t="s">
        <v>381</v>
      </c>
      <c r="G8016" t="s">
        <v>382</v>
      </c>
      <c r="H8016" t="s">
        <v>423</v>
      </c>
      <c r="I8016" t="s">
        <v>225</v>
      </c>
      <c r="J8016" t="s">
        <v>416</v>
      </c>
      <c r="K8016" t="s">
        <v>35</v>
      </c>
      <c r="M8016" t="s">
        <v>228</v>
      </c>
      <c r="N8016" t="s">
        <v>25</v>
      </c>
      <c r="O8016">
        <v>6639</v>
      </c>
      <c r="P8016" t="s">
        <v>385</v>
      </c>
      <c r="Q8016"/>
      <c r="T8016" t="s">
        <v>386</v>
      </c>
    </row>
    <row r="8017" spans="2:20" hidden="1" x14ac:dyDescent="0.45">
      <c r="B8017" s="29" t="s">
        <v>43</v>
      </c>
      <c r="D8017" s="29" t="s">
        <v>53</v>
      </c>
      <c r="F8017" t="s">
        <v>381</v>
      </c>
      <c r="G8017" t="s">
        <v>382</v>
      </c>
      <c r="H8017" t="s">
        <v>425</v>
      </c>
      <c r="I8017" t="s">
        <v>225</v>
      </c>
      <c r="J8017" t="s">
        <v>418</v>
      </c>
      <c r="K8017" t="s">
        <v>35</v>
      </c>
      <c r="M8017" t="s">
        <v>228</v>
      </c>
      <c r="N8017" t="s">
        <v>28</v>
      </c>
      <c r="O8017">
        <v>950</v>
      </c>
      <c r="P8017" t="s">
        <v>385</v>
      </c>
      <c r="Q8017"/>
      <c r="T8017" t="s">
        <v>386</v>
      </c>
    </row>
    <row r="8018" spans="2:20" hidden="1" x14ac:dyDescent="0.45">
      <c r="B8018" s="29" t="s">
        <v>27</v>
      </c>
      <c r="D8018" s="29" t="s">
        <v>53</v>
      </c>
      <c r="F8018" t="s">
        <v>381</v>
      </c>
      <c r="G8018" t="s">
        <v>382</v>
      </c>
      <c r="H8018" t="s">
        <v>425</v>
      </c>
      <c r="I8018" t="s">
        <v>225</v>
      </c>
      <c r="J8018" t="s">
        <v>418</v>
      </c>
      <c r="K8018" t="s">
        <v>35</v>
      </c>
      <c r="M8018" t="s">
        <v>228</v>
      </c>
      <c r="N8018" t="s">
        <v>27</v>
      </c>
      <c r="O8018">
        <v>950</v>
      </c>
      <c r="P8018" t="s">
        <v>385</v>
      </c>
      <c r="Q8018"/>
      <c r="T8018" t="s">
        <v>386</v>
      </c>
    </row>
    <row r="8019" spans="2:20" hidden="1" x14ac:dyDescent="0.45">
      <c r="B8019" s="29" t="s">
        <v>24</v>
      </c>
      <c r="D8019" s="29" t="s">
        <v>53</v>
      </c>
      <c r="F8019" t="s">
        <v>381</v>
      </c>
      <c r="G8019" t="s">
        <v>382</v>
      </c>
      <c r="H8019" t="s">
        <v>425</v>
      </c>
      <c r="I8019" t="s">
        <v>225</v>
      </c>
      <c r="J8019" t="s">
        <v>418</v>
      </c>
      <c r="K8019" t="s">
        <v>35</v>
      </c>
      <c r="M8019" t="s">
        <v>228</v>
      </c>
      <c r="N8019" t="s">
        <v>261</v>
      </c>
      <c r="O8019">
        <v>1470</v>
      </c>
      <c r="P8019" t="s">
        <v>385</v>
      </c>
      <c r="Q8019"/>
      <c r="T8019" t="s">
        <v>386</v>
      </c>
    </row>
    <row r="8020" spans="2:20" hidden="1" x14ac:dyDescent="0.45">
      <c r="B8020" s="29" t="s">
        <v>33</v>
      </c>
      <c r="D8020" s="29" t="s">
        <v>53</v>
      </c>
      <c r="F8020" t="s">
        <v>381</v>
      </c>
      <c r="G8020" t="s">
        <v>382</v>
      </c>
      <c r="H8020" t="s">
        <v>424</v>
      </c>
      <c r="I8020" t="s">
        <v>225</v>
      </c>
      <c r="J8020" t="s">
        <v>414</v>
      </c>
      <c r="K8020" t="s">
        <v>35</v>
      </c>
      <c r="M8020" t="s">
        <v>228</v>
      </c>
      <c r="N8020" t="s">
        <v>33</v>
      </c>
      <c r="O8020">
        <v>136</v>
      </c>
      <c r="P8020" t="s">
        <v>385</v>
      </c>
      <c r="Q8020"/>
      <c r="T8020" t="s">
        <v>386</v>
      </c>
    </row>
    <row r="8021" spans="2:20" hidden="1" x14ac:dyDescent="0.45">
      <c r="B8021" s="29" t="s">
        <v>33</v>
      </c>
      <c r="F8021" t="s">
        <v>381</v>
      </c>
      <c r="G8021" t="s">
        <v>382</v>
      </c>
      <c r="H8021" t="s">
        <v>427</v>
      </c>
      <c r="I8021" t="s">
        <v>225</v>
      </c>
      <c r="J8021" t="s">
        <v>414</v>
      </c>
      <c r="K8021" t="s">
        <v>391</v>
      </c>
      <c r="M8021" t="s">
        <v>228</v>
      </c>
      <c r="N8021" t="s">
        <v>33</v>
      </c>
      <c r="O8021">
        <v>20</v>
      </c>
      <c r="P8021" t="s">
        <v>385</v>
      </c>
      <c r="Q8021"/>
      <c r="T8021" t="s">
        <v>386</v>
      </c>
    </row>
    <row r="8022" spans="2:20" hidden="1" x14ac:dyDescent="0.45">
      <c r="B8022" s="29" t="s">
        <v>32</v>
      </c>
      <c r="F8022" t="s">
        <v>381</v>
      </c>
      <c r="G8022" t="s">
        <v>382</v>
      </c>
      <c r="H8022" t="s">
        <v>427</v>
      </c>
      <c r="I8022" t="s">
        <v>225</v>
      </c>
      <c r="J8022" t="s">
        <v>414</v>
      </c>
      <c r="K8022" t="s">
        <v>391</v>
      </c>
      <c r="M8022" t="s">
        <v>228</v>
      </c>
      <c r="N8022" t="s">
        <v>32</v>
      </c>
      <c r="O8022">
        <v>8517</v>
      </c>
      <c r="P8022" t="s">
        <v>385</v>
      </c>
      <c r="Q8022"/>
      <c r="T8022" t="s">
        <v>386</v>
      </c>
    </row>
    <row r="8023" spans="2:20" hidden="1" x14ac:dyDescent="0.45">
      <c r="B8023" s="29" t="s">
        <v>30</v>
      </c>
      <c r="F8023" t="s">
        <v>381</v>
      </c>
      <c r="G8023" t="s">
        <v>382</v>
      </c>
      <c r="H8023" t="s">
        <v>427</v>
      </c>
      <c r="I8023" t="s">
        <v>225</v>
      </c>
      <c r="J8023" t="s">
        <v>414</v>
      </c>
      <c r="K8023" t="s">
        <v>391</v>
      </c>
      <c r="M8023" t="s">
        <v>228</v>
      </c>
      <c r="N8023" t="s">
        <v>30</v>
      </c>
      <c r="O8023">
        <v>215</v>
      </c>
      <c r="P8023" t="s">
        <v>385</v>
      </c>
      <c r="Q8023"/>
      <c r="T8023" t="s">
        <v>386</v>
      </c>
    </row>
    <row r="8024" spans="2:20" hidden="1" x14ac:dyDescent="0.45">
      <c r="B8024" s="29" t="s">
        <v>27</v>
      </c>
      <c r="F8024" t="s">
        <v>381</v>
      </c>
      <c r="G8024" t="s">
        <v>382</v>
      </c>
      <c r="H8024" t="s">
        <v>426</v>
      </c>
      <c r="I8024" t="s">
        <v>225</v>
      </c>
      <c r="J8024" t="s">
        <v>416</v>
      </c>
      <c r="K8024" t="s">
        <v>391</v>
      </c>
      <c r="M8024" t="s">
        <v>228</v>
      </c>
      <c r="N8024" t="s">
        <v>27</v>
      </c>
      <c r="O8024">
        <v>3683</v>
      </c>
      <c r="P8024" t="s">
        <v>385</v>
      </c>
      <c r="Q8024"/>
      <c r="T8024" t="s">
        <v>386</v>
      </c>
    </row>
    <row r="8025" spans="2:20" hidden="1" x14ac:dyDescent="0.45">
      <c r="B8025" s="29" t="s">
        <v>24</v>
      </c>
      <c r="F8025" t="s">
        <v>381</v>
      </c>
      <c r="G8025" t="s">
        <v>382</v>
      </c>
      <c r="H8025" t="s">
        <v>430</v>
      </c>
      <c r="I8025" t="s">
        <v>225</v>
      </c>
      <c r="J8025" t="s">
        <v>393</v>
      </c>
      <c r="K8025" t="s">
        <v>391</v>
      </c>
      <c r="M8025" t="s">
        <v>228</v>
      </c>
      <c r="N8025" t="s">
        <v>261</v>
      </c>
      <c r="O8025">
        <v>229630</v>
      </c>
      <c r="P8025" t="s">
        <v>385</v>
      </c>
      <c r="Q8025"/>
      <c r="T8025" t="s">
        <v>386</v>
      </c>
    </row>
    <row r="8026" spans="2:20" hidden="1" x14ac:dyDescent="0.45">
      <c r="B8026" s="29" t="s">
        <v>43</v>
      </c>
      <c r="F8026" t="s">
        <v>381</v>
      </c>
      <c r="G8026" t="s">
        <v>382</v>
      </c>
      <c r="H8026" t="s">
        <v>429</v>
      </c>
      <c r="I8026" t="s">
        <v>225</v>
      </c>
      <c r="J8026" t="s">
        <v>395</v>
      </c>
      <c r="K8026" t="s">
        <v>391</v>
      </c>
      <c r="M8026" t="s">
        <v>228</v>
      </c>
      <c r="N8026" t="s">
        <v>28</v>
      </c>
      <c r="O8026">
        <v>4786</v>
      </c>
      <c r="P8026" t="s">
        <v>385</v>
      </c>
      <c r="Q8026"/>
      <c r="T8026" t="s">
        <v>386</v>
      </c>
    </row>
    <row r="8027" spans="2:20" hidden="1" x14ac:dyDescent="0.45">
      <c r="B8027" s="29" t="s">
        <v>26</v>
      </c>
      <c r="C8027" s="29" t="s">
        <v>3124</v>
      </c>
      <c r="F8027" t="s">
        <v>431</v>
      </c>
      <c r="G8027" t="s">
        <v>432</v>
      </c>
      <c r="H8027" t="s">
        <v>1244</v>
      </c>
      <c r="I8027" t="s">
        <v>225</v>
      </c>
      <c r="J8027" t="s">
        <v>2677</v>
      </c>
      <c r="K8027" t="s">
        <v>445</v>
      </c>
      <c r="M8027" t="s">
        <v>228</v>
      </c>
      <c r="N8027" t="s">
        <v>26</v>
      </c>
      <c r="O8027">
        <v>12000</v>
      </c>
      <c r="P8027" t="s">
        <v>356</v>
      </c>
      <c r="Q8027"/>
      <c r="R8027">
        <v>7100</v>
      </c>
      <c r="S8027">
        <v>29300</v>
      </c>
      <c r="T8027" t="s">
        <v>2678</v>
      </c>
    </row>
    <row r="8028" spans="2:20" hidden="1" x14ac:dyDescent="0.45">
      <c r="C8028" s="29" t="s">
        <v>3124</v>
      </c>
      <c r="F8028" t="s">
        <v>431</v>
      </c>
      <c r="G8028" t="s">
        <v>432</v>
      </c>
      <c r="H8028" t="s">
        <v>281</v>
      </c>
      <c r="I8028" t="s">
        <v>275</v>
      </c>
      <c r="J8028" t="s">
        <v>228</v>
      </c>
      <c r="K8028" t="s">
        <v>342</v>
      </c>
      <c r="M8028" t="s">
        <v>228</v>
      </c>
      <c r="N8028" t="s">
        <v>233</v>
      </c>
      <c r="O8028">
        <v>0.03</v>
      </c>
      <c r="P8028" t="s">
        <v>234</v>
      </c>
      <c r="Q8028"/>
      <c r="R8028">
        <v>0.02</v>
      </c>
      <c r="S8028">
        <v>0.06</v>
      </c>
      <c r="T8028" t="s">
        <v>241</v>
      </c>
    </row>
    <row r="8029" spans="2:20" hidden="1" x14ac:dyDescent="0.45">
      <c r="C8029" s="29" t="s">
        <v>3124</v>
      </c>
      <c r="F8029" t="s">
        <v>431</v>
      </c>
      <c r="G8029" t="s">
        <v>432</v>
      </c>
      <c r="H8029" t="s">
        <v>281</v>
      </c>
      <c r="I8029" t="s">
        <v>275</v>
      </c>
      <c r="J8029" t="s">
        <v>228</v>
      </c>
      <c r="K8029" t="s">
        <v>342</v>
      </c>
      <c r="M8029" t="s">
        <v>228</v>
      </c>
      <c r="N8029" t="s">
        <v>262</v>
      </c>
      <c r="O8029">
        <v>0.12</v>
      </c>
      <c r="P8029" t="s">
        <v>234</v>
      </c>
      <c r="Q8029"/>
      <c r="R8029">
        <v>0.04</v>
      </c>
      <c r="S8029">
        <v>0.17</v>
      </c>
      <c r="T8029" t="s">
        <v>241</v>
      </c>
    </row>
    <row r="8030" spans="2:20" hidden="1" x14ac:dyDescent="0.45">
      <c r="C8030" s="29" t="s">
        <v>3124</v>
      </c>
      <c r="F8030" t="s">
        <v>431</v>
      </c>
      <c r="G8030" t="s">
        <v>432</v>
      </c>
      <c r="H8030" t="s">
        <v>281</v>
      </c>
      <c r="I8030" t="s">
        <v>275</v>
      </c>
      <c r="J8030" t="s">
        <v>228</v>
      </c>
      <c r="K8030" t="s">
        <v>342</v>
      </c>
      <c r="M8030" t="s">
        <v>228</v>
      </c>
      <c r="N8030" t="s">
        <v>236</v>
      </c>
      <c r="O8030">
        <v>20</v>
      </c>
      <c r="P8030" t="s">
        <v>237</v>
      </c>
      <c r="Q8030"/>
      <c r="R8030">
        <v>12</v>
      </c>
      <c r="S8030">
        <v>28</v>
      </c>
      <c r="T8030" t="s">
        <v>241</v>
      </c>
    </row>
    <row r="8031" spans="2:20" hidden="1" x14ac:dyDescent="0.45">
      <c r="B8031" s="29" t="s">
        <v>30</v>
      </c>
      <c r="C8031" s="29" t="s">
        <v>3124</v>
      </c>
      <c r="F8031" t="s">
        <v>431</v>
      </c>
      <c r="G8031" t="s">
        <v>432</v>
      </c>
      <c r="H8031" t="s">
        <v>277</v>
      </c>
      <c r="I8031" t="s">
        <v>275</v>
      </c>
      <c r="J8031" t="s">
        <v>228</v>
      </c>
      <c r="K8031" t="s">
        <v>38</v>
      </c>
      <c r="M8031" t="s">
        <v>228</v>
      </c>
      <c r="N8031" t="s">
        <v>30</v>
      </c>
      <c r="O8031">
        <v>28</v>
      </c>
      <c r="P8031" t="s">
        <v>229</v>
      </c>
      <c r="Q8031"/>
      <c r="R8031">
        <v>11</v>
      </c>
      <c r="S8031">
        <v>39</v>
      </c>
      <c r="T8031" t="s">
        <v>380</v>
      </c>
    </row>
    <row r="8032" spans="2:20" hidden="1" x14ac:dyDescent="0.45">
      <c r="C8032" s="29" t="s">
        <v>3124</v>
      </c>
      <c r="F8032" t="s">
        <v>431</v>
      </c>
      <c r="G8032" t="s">
        <v>432</v>
      </c>
      <c r="H8032" t="s">
        <v>289</v>
      </c>
      <c r="I8032" t="s">
        <v>275</v>
      </c>
      <c r="J8032" t="s">
        <v>228</v>
      </c>
      <c r="K8032" t="s">
        <v>232</v>
      </c>
      <c r="M8032" t="s">
        <v>228</v>
      </c>
      <c r="N8032" t="s">
        <v>253</v>
      </c>
      <c r="O8032">
        <v>8.9999999999999998E-4</v>
      </c>
      <c r="P8032" t="s">
        <v>234</v>
      </c>
      <c r="Q8032"/>
      <c r="R8032">
        <v>2.9999999999999997E-4</v>
      </c>
      <c r="S8032">
        <v>1.1000000000000001E-3</v>
      </c>
      <c r="T8032" t="s">
        <v>241</v>
      </c>
    </row>
    <row r="8033" spans="2:20" hidden="1" x14ac:dyDescent="0.45">
      <c r="C8033" s="29" t="s">
        <v>3124</v>
      </c>
      <c r="F8033" t="s">
        <v>431</v>
      </c>
      <c r="G8033" t="s">
        <v>432</v>
      </c>
      <c r="H8033" t="s">
        <v>289</v>
      </c>
      <c r="I8033" t="s">
        <v>275</v>
      </c>
      <c r="J8033" t="s">
        <v>228</v>
      </c>
      <c r="K8033" t="s">
        <v>232</v>
      </c>
      <c r="M8033" t="s">
        <v>228</v>
      </c>
      <c r="N8033" t="s">
        <v>264</v>
      </c>
      <c r="O8033">
        <v>0.72</v>
      </c>
      <c r="P8033" t="s">
        <v>257</v>
      </c>
      <c r="Q8033"/>
      <c r="R8033">
        <v>0.2</v>
      </c>
      <c r="S8033">
        <v>1.9</v>
      </c>
      <c r="T8033" t="s">
        <v>241</v>
      </c>
    </row>
    <row r="8034" spans="2:20" hidden="1" x14ac:dyDescent="0.45">
      <c r="C8034" s="29" t="s">
        <v>3124</v>
      </c>
      <c r="F8034" t="s">
        <v>431</v>
      </c>
      <c r="G8034" t="s">
        <v>432</v>
      </c>
      <c r="H8034" t="s">
        <v>289</v>
      </c>
      <c r="I8034" t="s">
        <v>275</v>
      </c>
      <c r="J8034" t="s">
        <v>228</v>
      </c>
      <c r="K8034" t="s">
        <v>232</v>
      </c>
      <c r="M8034" t="s">
        <v>228</v>
      </c>
      <c r="N8034" t="s">
        <v>249</v>
      </c>
      <c r="O8034">
        <v>2.9</v>
      </c>
      <c r="P8034" t="s">
        <v>257</v>
      </c>
      <c r="Q8034"/>
      <c r="R8034">
        <v>0.7</v>
      </c>
      <c r="S8034">
        <v>12</v>
      </c>
      <c r="T8034" t="s">
        <v>241</v>
      </c>
    </row>
    <row r="8035" spans="2:20" hidden="1" x14ac:dyDescent="0.45">
      <c r="C8035" s="29" t="s">
        <v>3124</v>
      </c>
      <c r="F8035" t="s">
        <v>431</v>
      </c>
      <c r="G8035" t="s">
        <v>432</v>
      </c>
      <c r="H8035" t="s">
        <v>277</v>
      </c>
      <c r="I8035" t="s">
        <v>275</v>
      </c>
      <c r="J8035" t="s">
        <v>228</v>
      </c>
      <c r="K8035" t="s">
        <v>38</v>
      </c>
      <c r="M8035" t="s">
        <v>228</v>
      </c>
      <c r="N8035" t="s">
        <v>265</v>
      </c>
      <c r="O8035">
        <v>6</v>
      </c>
      <c r="P8035" t="s">
        <v>234</v>
      </c>
      <c r="Q8035"/>
      <c r="R8035">
        <v>4</v>
      </c>
      <c r="S8035">
        <v>89</v>
      </c>
      <c r="T8035" t="s">
        <v>1923</v>
      </c>
    </row>
    <row r="8036" spans="2:20" hidden="1" x14ac:dyDescent="0.45">
      <c r="B8036" s="29" t="s">
        <v>26</v>
      </c>
      <c r="C8036" s="29" t="s">
        <v>3124</v>
      </c>
      <c r="F8036" t="s">
        <v>431</v>
      </c>
      <c r="G8036" t="s">
        <v>432</v>
      </c>
      <c r="H8036" t="s">
        <v>277</v>
      </c>
      <c r="I8036" t="s">
        <v>275</v>
      </c>
      <c r="J8036" t="s">
        <v>228</v>
      </c>
      <c r="K8036" t="s">
        <v>38</v>
      </c>
      <c r="M8036" t="s">
        <v>228</v>
      </c>
      <c r="N8036" t="s">
        <v>26</v>
      </c>
      <c r="O8036">
        <v>91</v>
      </c>
      <c r="P8036" t="s">
        <v>237</v>
      </c>
      <c r="Q8036"/>
      <c r="R8036">
        <v>20</v>
      </c>
      <c r="S8036">
        <v>120</v>
      </c>
      <c r="T8036" t="s">
        <v>341</v>
      </c>
    </row>
    <row r="8037" spans="2:20" hidden="1" x14ac:dyDescent="0.45">
      <c r="C8037" s="29" t="s">
        <v>3124</v>
      </c>
      <c r="F8037" t="s">
        <v>431</v>
      </c>
      <c r="G8037" t="s">
        <v>432</v>
      </c>
      <c r="H8037" t="s">
        <v>281</v>
      </c>
      <c r="I8037" t="s">
        <v>275</v>
      </c>
      <c r="J8037" t="s">
        <v>228</v>
      </c>
      <c r="K8037" t="s">
        <v>342</v>
      </c>
      <c r="M8037" t="s">
        <v>228</v>
      </c>
      <c r="N8037" t="s">
        <v>249</v>
      </c>
      <c r="O8037">
        <v>15</v>
      </c>
      <c r="P8037" t="s">
        <v>234</v>
      </c>
      <c r="Q8037"/>
      <c r="R8037">
        <v>1.5</v>
      </c>
      <c r="S8037">
        <v>15</v>
      </c>
      <c r="T8037" t="s">
        <v>241</v>
      </c>
    </row>
    <row r="8038" spans="2:20" hidden="1" x14ac:dyDescent="0.45">
      <c r="B8038" s="29" t="s">
        <v>30</v>
      </c>
      <c r="C8038" s="29" t="s">
        <v>3124</v>
      </c>
      <c r="F8038" t="s">
        <v>431</v>
      </c>
      <c r="G8038" t="s">
        <v>432</v>
      </c>
      <c r="H8038" t="s">
        <v>281</v>
      </c>
      <c r="I8038" t="s">
        <v>275</v>
      </c>
      <c r="J8038" t="s">
        <v>228</v>
      </c>
      <c r="K8038" t="s">
        <v>342</v>
      </c>
      <c r="M8038" t="s">
        <v>228</v>
      </c>
      <c r="N8038" t="s">
        <v>30</v>
      </c>
      <c r="O8038">
        <v>56</v>
      </c>
      <c r="P8038" t="s">
        <v>229</v>
      </c>
      <c r="Q8038"/>
      <c r="R8038">
        <v>33</v>
      </c>
      <c r="S8038">
        <v>78</v>
      </c>
      <c r="T8038" t="s">
        <v>241</v>
      </c>
    </row>
    <row r="8039" spans="2:20" hidden="1" x14ac:dyDescent="0.45">
      <c r="C8039" s="29" t="s">
        <v>3124</v>
      </c>
      <c r="F8039" t="s">
        <v>431</v>
      </c>
      <c r="G8039" t="s">
        <v>432</v>
      </c>
      <c r="H8039" t="s">
        <v>277</v>
      </c>
      <c r="I8039" t="s">
        <v>275</v>
      </c>
      <c r="J8039" t="s">
        <v>228</v>
      </c>
      <c r="K8039" t="s">
        <v>38</v>
      </c>
      <c r="M8039" t="s">
        <v>228</v>
      </c>
      <c r="N8039" t="s">
        <v>253</v>
      </c>
      <c r="O8039">
        <v>13</v>
      </c>
      <c r="P8039" t="s">
        <v>234</v>
      </c>
      <c r="Q8039"/>
      <c r="R8039">
        <v>0.5</v>
      </c>
      <c r="S8039">
        <v>87</v>
      </c>
      <c r="T8039" t="s">
        <v>1329</v>
      </c>
    </row>
    <row r="8040" spans="2:20" hidden="1" x14ac:dyDescent="0.45">
      <c r="B8040" s="29" t="s">
        <v>25</v>
      </c>
      <c r="C8040" s="29" t="s">
        <v>3124</v>
      </c>
      <c r="F8040" t="s">
        <v>431</v>
      </c>
      <c r="G8040" t="s">
        <v>432</v>
      </c>
      <c r="H8040" t="s">
        <v>277</v>
      </c>
      <c r="I8040" t="s">
        <v>275</v>
      </c>
      <c r="J8040" t="s">
        <v>228</v>
      </c>
      <c r="K8040" t="s">
        <v>38</v>
      </c>
      <c r="M8040" t="s">
        <v>228</v>
      </c>
      <c r="N8040" t="s">
        <v>25</v>
      </c>
      <c r="O8040">
        <v>570</v>
      </c>
      <c r="P8040" t="s">
        <v>237</v>
      </c>
      <c r="Q8040"/>
      <c r="R8040">
        <v>50</v>
      </c>
      <c r="S8040">
        <v>4000</v>
      </c>
      <c r="T8040" t="s">
        <v>1230</v>
      </c>
    </row>
    <row r="8041" spans="2:20" hidden="1" x14ac:dyDescent="0.45">
      <c r="C8041" s="29" t="s">
        <v>3124</v>
      </c>
      <c r="F8041" t="s">
        <v>431</v>
      </c>
      <c r="G8041" t="s">
        <v>432</v>
      </c>
      <c r="H8041" t="s">
        <v>281</v>
      </c>
      <c r="I8041" t="s">
        <v>275</v>
      </c>
      <c r="J8041" t="s">
        <v>228</v>
      </c>
      <c r="K8041" t="s">
        <v>342</v>
      </c>
      <c r="M8041" t="s">
        <v>228</v>
      </c>
      <c r="N8041" t="s">
        <v>272</v>
      </c>
      <c r="O8041">
        <v>2.2000000000000002</v>
      </c>
      <c r="P8041" t="s">
        <v>234</v>
      </c>
      <c r="Q8041"/>
      <c r="R8041">
        <v>1</v>
      </c>
      <c r="S8041">
        <v>3</v>
      </c>
      <c r="T8041" t="s">
        <v>377</v>
      </c>
    </row>
    <row r="8042" spans="2:20" hidden="1" x14ac:dyDescent="0.45">
      <c r="B8042" s="29" t="s">
        <v>26</v>
      </c>
      <c r="C8042" s="29" t="s">
        <v>3076</v>
      </c>
      <c r="F8042" t="s">
        <v>431</v>
      </c>
      <c r="G8042" t="s">
        <v>432</v>
      </c>
      <c r="H8042" t="s">
        <v>1221</v>
      </c>
      <c r="I8042" t="s">
        <v>225</v>
      </c>
      <c r="J8042" t="s">
        <v>1930</v>
      </c>
      <c r="K8042" t="s">
        <v>1931</v>
      </c>
      <c r="M8042" t="s">
        <v>228</v>
      </c>
      <c r="N8042" t="s">
        <v>26</v>
      </c>
      <c r="O8042">
        <v>1369</v>
      </c>
      <c r="P8042" t="s">
        <v>356</v>
      </c>
      <c r="Q8042"/>
      <c r="R8042">
        <v>150</v>
      </c>
      <c r="S8042">
        <v>12500</v>
      </c>
      <c r="T8042" t="s">
        <v>438</v>
      </c>
    </row>
    <row r="8043" spans="2:20" hidden="1" x14ac:dyDescent="0.45">
      <c r="B8043" s="29" t="s">
        <v>25</v>
      </c>
      <c r="C8043" s="29" t="s">
        <v>3076</v>
      </c>
      <c r="F8043" t="s">
        <v>431</v>
      </c>
      <c r="G8043" t="s">
        <v>432</v>
      </c>
      <c r="H8043" t="s">
        <v>1221</v>
      </c>
      <c r="I8043" t="s">
        <v>225</v>
      </c>
      <c r="J8043" t="s">
        <v>1930</v>
      </c>
      <c r="K8043" t="s">
        <v>1931</v>
      </c>
      <c r="M8043" t="s">
        <v>228</v>
      </c>
      <c r="N8043" t="s">
        <v>25</v>
      </c>
      <c r="O8043">
        <v>1940</v>
      </c>
      <c r="P8043" t="s">
        <v>356</v>
      </c>
      <c r="Q8043"/>
      <c r="R8043">
        <v>300</v>
      </c>
      <c r="S8043">
        <v>12500</v>
      </c>
      <c r="T8043" t="s">
        <v>438</v>
      </c>
    </row>
    <row r="8044" spans="2:20" hidden="1" x14ac:dyDescent="0.45">
      <c r="B8044" s="29" t="s">
        <v>24</v>
      </c>
      <c r="C8044" s="29" t="s">
        <v>3076</v>
      </c>
      <c r="F8044" t="s">
        <v>431</v>
      </c>
      <c r="G8044" t="s">
        <v>432</v>
      </c>
      <c r="H8044" t="s">
        <v>434</v>
      </c>
      <c r="I8044" t="s">
        <v>225</v>
      </c>
      <c r="J8044" t="s">
        <v>435</v>
      </c>
      <c r="K8044" t="s">
        <v>436</v>
      </c>
      <c r="M8044" t="s">
        <v>228</v>
      </c>
      <c r="N8044" t="s">
        <v>261</v>
      </c>
      <c r="O8044">
        <v>18</v>
      </c>
      <c r="P8044" t="s">
        <v>437</v>
      </c>
      <c r="Q8044"/>
      <c r="R8044">
        <v>2.2999999999999998</v>
      </c>
      <c r="S8044">
        <v>138</v>
      </c>
      <c r="T8044" t="s">
        <v>438</v>
      </c>
    </row>
    <row r="8045" spans="2:20" hidden="1" x14ac:dyDescent="0.45">
      <c r="B8045" s="29" t="s">
        <v>24</v>
      </c>
      <c r="C8045" s="29" t="s">
        <v>3124</v>
      </c>
      <c r="F8045" t="s">
        <v>431</v>
      </c>
      <c r="G8045" t="s">
        <v>432</v>
      </c>
      <c r="H8045" t="s">
        <v>289</v>
      </c>
      <c r="I8045" t="s">
        <v>275</v>
      </c>
      <c r="J8045" t="s">
        <v>228</v>
      </c>
      <c r="K8045" t="s">
        <v>232</v>
      </c>
      <c r="M8045" t="s">
        <v>228</v>
      </c>
      <c r="N8045" t="s">
        <v>261</v>
      </c>
      <c r="O8045">
        <v>23</v>
      </c>
      <c r="P8045" t="s">
        <v>237</v>
      </c>
      <c r="Q8045"/>
      <c r="R8045">
        <v>14</v>
      </c>
      <c r="S8045">
        <v>33</v>
      </c>
      <c r="T8045" t="s">
        <v>241</v>
      </c>
    </row>
    <row r="8046" spans="2:20" hidden="1" x14ac:dyDescent="0.45">
      <c r="B8046" s="29" t="s">
        <v>25</v>
      </c>
      <c r="C8046" s="29" t="s">
        <v>3124</v>
      </c>
      <c r="F8046" t="s">
        <v>431</v>
      </c>
      <c r="G8046" t="s">
        <v>432</v>
      </c>
      <c r="H8046" t="s">
        <v>450</v>
      </c>
      <c r="I8046" t="s">
        <v>225</v>
      </c>
      <c r="J8046" t="s">
        <v>214</v>
      </c>
      <c r="K8046" t="s">
        <v>445</v>
      </c>
      <c r="M8046" t="s">
        <v>228</v>
      </c>
      <c r="N8046" t="s">
        <v>25</v>
      </c>
      <c r="O8046">
        <v>200</v>
      </c>
      <c r="P8046" t="s">
        <v>356</v>
      </c>
      <c r="Q8046"/>
      <c r="R8046">
        <v>100</v>
      </c>
      <c r="S8046">
        <v>300</v>
      </c>
      <c r="T8046" t="s">
        <v>451</v>
      </c>
    </row>
    <row r="8047" spans="2:20" hidden="1" x14ac:dyDescent="0.45">
      <c r="C8047" s="29" t="s">
        <v>3124</v>
      </c>
      <c r="F8047" t="s">
        <v>431</v>
      </c>
      <c r="G8047" t="s">
        <v>432</v>
      </c>
      <c r="H8047" t="s">
        <v>286</v>
      </c>
      <c r="I8047" t="s">
        <v>275</v>
      </c>
      <c r="J8047" t="s">
        <v>228</v>
      </c>
      <c r="K8047" t="s">
        <v>352</v>
      </c>
      <c r="M8047" t="s">
        <v>228</v>
      </c>
      <c r="N8047" t="s">
        <v>262</v>
      </c>
      <c r="O8047">
        <v>7.9</v>
      </c>
      <c r="P8047" t="s">
        <v>234</v>
      </c>
      <c r="Q8047"/>
      <c r="R8047">
        <v>5</v>
      </c>
      <c r="S8047">
        <v>10</v>
      </c>
      <c r="T8047" t="s">
        <v>353</v>
      </c>
    </row>
    <row r="8048" spans="2:20" hidden="1" x14ac:dyDescent="0.45">
      <c r="C8048" s="29" t="s">
        <v>3124</v>
      </c>
      <c r="F8048" t="s">
        <v>431</v>
      </c>
      <c r="G8048" t="s">
        <v>432</v>
      </c>
      <c r="H8048" t="s">
        <v>286</v>
      </c>
      <c r="I8048" t="s">
        <v>275</v>
      </c>
      <c r="J8048" t="s">
        <v>228</v>
      </c>
      <c r="K8048" t="s">
        <v>352</v>
      </c>
      <c r="M8048" t="s">
        <v>228</v>
      </c>
      <c r="N8048" t="s">
        <v>242</v>
      </c>
      <c r="O8048">
        <v>13.5</v>
      </c>
      <c r="P8048" t="s">
        <v>234</v>
      </c>
      <c r="Q8048"/>
      <c r="R8048">
        <v>0.5</v>
      </c>
      <c r="S8048">
        <v>20</v>
      </c>
      <c r="T8048" t="s">
        <v>353</v>
      </c>
    </row>
    <row r="8049" spans="2:20" hidden="1" x14ac:dyDescent="0.45">
      <c r="C8049" s="29" t="s">
        <v>3124</v>
      </c>
      <c r="F8049" t="s">
        <v>431</v>
      </c>
      <c r="G8049" t="s">
        <v>432</v>
      </c>
      <c r="H8049" t="s">
        <v>286</v>
      </c>
      <c r="I8049" t="s">
        <v>275</v>
      </c>
      <c r="J8049" t="s">
        <v>228</v>
      </c>
      <c r="K8049" t="s">
        <v>352</v>
      </c>
      <c r="M8049" t="s">
        <v>228</v>
      </c>
      <c r="N8049" t="s">
        <v>265</v>
      </c>
      <c r="O8049">
        <v>17.5</v>
      </c>
      <c r="P8049" t="s">
        <v>234</v>
      </c>
      <c r="Q8049"/>
      <c r="R8049">
        <v>5</v>
      </c>
      <c r="S8049">
        <v>50</v>
      </c>
      <c r="T8049" t="s">
        <v>353</v>
      </c>
    </row>
    <row r="8050" spans="2:20" hidden="1" x14ac:dyDescent="0.45">
      <c r="C8050" s="29" t="s">
        <v>3124</v>
      </c>
      <c r="F8050" t="s">
        <v>431</v>
      </c>
      <c r="G8050" t="s">
        <v>432</v>
      </c>
      <c r="H8050" t="s">
        <v>286</v>
      </c>
      <c r="I8050" t="s">
        <v>275</v>
      </c>
      <c r="J8050" t="s">
        <v>228</v>
      </c>
      <c r="K8050" t="s">
        <v>352</v>
      </c>
      <c r="M8050" t="s">
        <v>228</v>
      </c>
      <c r="N8050" t="s">
        <v>279</v>
      </c>
      <c r="O8050">
        <v>13</v>
      </c>
      <c r="P8050" t="s">
        <v>234</v>
      </c>
      <c r="Q8050"/>
      <c r="R8050">
        <v>0.5</v>
      </c>
      <c r="S8050">
        <v>30</v>
      </c>
      <c r="T8050" t="s">
        <v>353</v>
      </c>
    </row>
    <row r="8051" spans="2:20" hidden="1" x14ac:dyDescent="0.45">
      <c r="C8051" s="29" t="s">
        <v>3124</v>
      </c>
      <c r="F8051" t="s">
        <v>431</v>
      </c>
      <c r="G8051" t="s">
        <v>432</v>
      </c>
      <c r="H8051" t="s">
        <v>286</v>
      </c>
      <c r="I8051" t="s">
        <v>275</v>
      </c>
      <c r="J8051" t="s">
        <v>228</v>
      </c>
      <c r="K8051" t="s">
        <v>352</v>
      </c>
      <c r="M8051" t="s">
        <v>228</v>
      </c>
      <c r="N8051" t="s">
        <v>303</v>
      </c>
      <c r="O8051">
        <v>1.8</v>
      </c>
      <c r="P8051" t="s">
        <v>234</v>
      </c>
      <c r="Q8051"/>
      <c r="R8051">
        <v>0.2</v>
      </c>
      <c r="S8051">
        <v>3</v>
      </c>
      <c r="T8051" t="s">
        <v>353</v>
      </c>
    </row>
    <row r="8052" spans="2:20" hidden="1" x14ac:dyDescent="0.45">
      <c r="C8052" s="29" t="s">
        <v>3076</v>
      </c>
      <c r="F8052" t="s">
        <v>431</v>
      </c>
      <c r="G8052" t="s">
        <v>432</v>
      </c>
      <c r="H8052" t="s">
        <v>434</v>
      </c>
      <c r="I8052" t="s">
        <v>225</v>
      </c>
      <c r="J8052" t="s">
        <v>435</v>
      </c>
      <c r="K8052" t="s">
        <v>436</v>
      </c>
      <c r="M8052" t="s">
        <v>228</v>
      </c>
      <c r="N8052" t="s">
        <v>265</v>
      </c>
      <c r="O8052">
        <v>6.4699999999999994E-2</v>
      </c>
      <c r="P8052" t="s">
        <v>437</v>
      </c>
      <c r="Q8052"/>
      <c r="R8052">
        <v>2.1999999999999999E-2</v>
      </c>
      <c r="S8052">
        <v>0.19</v>
      </c>
      <c r="T8052" t="s">
        <v>438</v>
      </c>
    </row>
    <row r="8053" spans="2:20" hidden="1" x14ac:dyDescent="0.45">
      <c r="C8053" s="29" t="s">
        <v>3076</v>
      </c>
      <c r="F8053" t="s">
        <v>431</v>
      </c>
      <c r="G8053" t="s">
        <v>432</v>
      </c>
      <c r="H8053" t="s">
        <v>434</v>
      </c>
      <c r="I8053" t="s">
        <v>225</v>
      </c>
      <c r="J8053" t="s">
        <v>435</v>
      </c>
      <c r="K8053" t="s">
        <v>436</v>
      </c>
      <c r="M8053" t="s">
        <v>228</v>
      </c>
      <c r="N8053" t="s">
        <v>279</v>
      </c>
      <c r="O8053">
        <v>4.9000000000000002E-2</v>
      </c>
      <c r="P8053" t="s">
        <v>437</v>
      </c>
      <c r="Q8053"/>
      <c r="R8053">
        <v>1.6E-2</v>
      </c>
      <c r="S8053">
        <v>0.15</v>
      </c>
      <c r="T8053" t="s">
        <v>438</v>
      </c>
    </row>
    <row r="8054" spans="2:20" hidden="1" x14ac:dyDescent="0.45">
      <c r="B8054" s="29" t="s">
        <v>34</v>
      </c>
      <c r="C8054" s="29" t="s">
        <v>180</v>
      </c>
      <c r="D8054" s="29" t="s">
        <v>58</v>
      </c>
      <c r="F8054" t="s">
        <v>453</v>
      </c>
      <c r="G8054" t="s">
        <v>454</v>
      </c>
      <c r="H8054" t="s">
        <v>463</v>
      </c>
      <c r="I8054" t="s">
        <v>456</v>
      </c>
      <c r="J8054" t="s">
        <v>464</v>
      </c>
      <c r="K8054" t="s">
        <v>458</v>
      </c>
      <c r="N8054" t="s">
        <v>34</v>
      </c>
      <c r="O8054">
        <v>7580.19</v>
      </c>
      <c r="P8054" t="s">
        <v>459</v>
      </c>
      <c r="Q8054"/>
      <c r="T8054" t="s">
        <v>460</v>
      </c>
    </row>
    <row r="8055" spans="2:20" hidden="1" x14ac:dyDescent="0.45">
      <c r="C8055" s="29" t="s">
        <v>180</v>
      </c>
      <c r="D8055" s="29" t="s">
        <v>58</v>
      </c>
      <c r="F8055" t="s">
        <v>453</v>
      </c>
      <c r="G8055" t="s">
        <v>454</v>
      </c>
      <c r="H8055" t="s">
        <v>463</v>
      </c>
      <c r="I8055" t="s">
        <v>456</v>
      </c>
      <c r="J8055" t="s">
        <v>464</v>
      </c>
      <c r="K8055" t="s">
        <v>458</v>
      </c>
      <c r="N8055" t="s">
        <v>469</v>
      </c>
      <c r="O8055">
        <v>2406.41</v>
      </c>
      <c r="P8055" t="s">
        <v>459</v>
      </c>
      <c r="Q8055"/>
      <c r="T8055" t="s">
        <v>460</v>
      </c>
    </row>
    <row r="8056" spans="2:20" hidden="1" x14ac:dyDescent="0.45">
      <c r="C8056" s="29" t="s">
        <v>180</v>
      </c>
      <c r="D8056" s="29" t="s">
        <v>58</v>
      </c>
      <c r="F8056" t="s">
        <v>453</v>
      </c>
      <c r="G8056" t="s">
        <v>454</v>
      </c>
      <c r="H8056" t="s">
        <v>455</v>
      </c>
      <c r="I8056" t="s">
        <v>456</v>
      </c>
      <c r="J8056" t="s">
        <v>457</v>
      </c>
      <c r="K8056" t="s">
        <v>458</v>
      </c>
      <c r="N8056" t="s">
        <v>472</v>
      </c>
      <c r="O8056">
        <v>2127.8200000000002</v>
      </c>
      <c r="P8056" t="s">
        <v>459</v>
      </c>
      <c r="Q8056"/>
      <c r="T8056" t="s">
        <v>460</v>
      </c>
    </row>
    <row r="8057" spans="2:20" hidden="1" x14ac:dyDescent="0.45">
      <c r="C8057" s="29" t="s">
        <v>180</v>
      </c>
      <c r="D8057" s="29" t="s">
        <v>58</v>
      </c>
      <c r="F8057" t="s">
        <v>453</v>
      </c>
      <c r="G8057" t="s">
        <v>454</v>
      </c>
      <c r="H8057" t="s">
        <v>455</v>
      </c>
      <c r="I8057" t="s">
        <v>456</v>
      </c>
      <c r="J8057" t="s">
        <v>457</v>
      </c>
      <c r="K8057" t="s">
        <v>458</v>
      </c>
      <c r="N8057" t="s">
        <v>469</v>
      </c>
      <c r="O8057">
        <v>1729.93</v>
      </c>
      <c r="P8057" t="s">
        <v>459</v>
      </c>
      <c r="Q8057"/>
      <c r="T8057" t="s">
        <v>460</v>
      </c>
    </row>
    <row r="8058" spans="2:20" hidden="1" x14ac:dyDescent="0.45">
      <c r="C8058" s="29" t="s">
        <v>180</v>
      </c>
      <c r="D8058" s="29" t="s">
        <v>58</v>
      </c>
      <c r="F8058" t="s">
        <v>453</v>
      </c>
      <c r="G8058" t="s">
        <v>454</v>
      </c>
      <c r="H8058" t="s">
        <v>463</v>
      </c>
      <c r="I8058" t="s">
        <v>456</v>
      </c>
      <c r="J8058" t="s">
        <v>464</v>
      </c>
      <c r="K8058" t="s">
        <v>458</v>
      </c>
      <c r="N8058" t="s">
        <v>236</v>
      </c>
      <c r="O8058">
        <v>0.16</v>
      </c>
      <c r="P8058" t="s">
        <v>459</v>
      </c>
      <c r="Q8058"/>
      <c r="T8058" t="s">
        <v>460</v>
      </c>
    </row>
    <row r="8059" spans="2:20" hidden="1" x14ac:dyDescent="0.45">
      <c r="B8059" s="29" t="s">
        <v>26</v>
      </c>
      <c r="C8059" s="29" t="s">
        <v>180</v>
      </c>
      <c r="D8059" s="29" t="s">
        <v>58</v>
      </c>
      <c r="F8059" t="s">
        <v>453</v>
      </c>
      <c r="G8059" t="s">
        <v>454</v>
      </c>
      <c r="H8059" t="s">
        <v>512</v>
      </c>
      <c r="I8059" t="s">
        <v>456</v>
      </c>
      <c r="J8059" t="s">
        <v>513</v>
      </c>
      <c r="K8059" t="s">
        <v>458</v>
      </c>
      <c r="N8059" t="s">
        <v>26</v>
      </c>
      <c r="O8059">
        <v>44.45</v>
      </c>
      <c r="P8059" t="s">
        <v>459</v>
      </c>
      <c r="Q8059"/>
      <c r="T8059" t="s">
        <v>460</v>
      </c>
    </row>
    <row r="8060" spans="2:20" hidden="1" x14ac:dyDescent="0.45">
      <c r="C8060" s="29" t="s">
        <v>180</v>
      </c>
      <c r="D8060" s="29" t="s">
        <v>58</v>
      </c>
      <c r="F8060" t="s">
        <v>453</v>
      </c>
      <c r="G8060" t="s">
        <v>454</v>
      </c>
      <c r="H8060" t="s">
        <v>470</v>
      </c>
      <c r="I8060" t="s">
        <v>456</v>
      </c>
      <c r="J8060" t="s">
        <v>471</v>
      </c>
      <c r="K8060" t="s">
        <v>458</v>
      </c>
      <c r="N8060" t="s">
        <v>236</v>
      </c>
      <c r="O8060">
        <v>0.16</v>
      </c>
      <c r="P8060" t="s">
        <v>459</v>
      </c>
      <c r="Q8060"/>
      <c r="T8060" t="s">
        <v>460</v>
      </c>
    </row>
    <row r="8061" spans="2:20" hidden="1" x14ac:dyDescent="0.45">
      <c r="B8061" s="29" t="s">
        <v>29</v>
      </c>
      <c r="C8061" s="29" t="s">
        <v>180</v>
      </c>
      <c r="D8061" s="29" t="s">
        <v>58</v>
      </c>
      <c r="F8061" t="s">
        <v>453</v>
      </c>
      <c r="G8061" t="s">
        <v>454</v>
      </c>
      <c r="H8061" t="s">
        <v>467</v>
      </c>
      <c r="I8061" t="s">
        <v>456</v>
      </c>
      <c r="J8061" t="s">
        <v>468</v>
      </c>
      <c r="K8061" t="s">
        <v>458</v>
      </c>
      <c r="N8061" t="s">
        <v>29</v>
      </c>
      <c r="O8061">
        <v>1.23</v>
      </c>
      <c r="P8061" t="s">
        <v>459</v>
      </c>
      <c r="Q8061"/>
      <c r="T8061" t="s">
        <v>460</v>
      </c>
    </row>
    <row r="8062" spans="2:20" hidden="1" x14ac:dyDescent="0.45">
      <c r="B8062" s="29" t="s">
        <v>34</v>
      </c>
      <c r="C8062" s="29" t="s">
        <v>180</v>
      </c>
      <c r="D8062" s="29" t="s">
        <v>58</v>
      </c>
      <c r="F8062" t="s">
        <v>453</v>
      </c>
      <c r="G8062" t="s">
        <v>454</v>
      </c>
      <c r="H8062" t="s">
        <v>461</v>
      </c>
      <c r="I8062" t="s">
        <v>456</v>
      </c>
      <c r="J8062" t="s">
        <v>462</v>
      </c>
      <c r="K8062" t="s">
        <v>458</v>
      </c>
      <c r="N8062" t="s">
        <v>34</v>
      </c>
      <c r="O8062">
        <v>4607.37</v>
      </c>
      <c r="P8062" t="s">
        <v>459</v>
      </c>
      <c r="Q8062"/>
      <c r="T8062" t="s">
        <v>460</v>
      </c>
    </row>
    <row r="8063" spans="2:20" hidden="1" x14ac:dyDescent="0.45">
      <c r="B8063" s="29" t="s">
        <v>25</v>
      </c>
      <c r="C8063" s="29" t="s">
        <v>180</v>
      </c>
      <c r="D8063" s="29" t="s">
        <v>58</v>
      </c>
      <c r="F8063" t="s">
        <v>453</v>
      </c>
      <c r="G8063" t="s">
        <v>454</v>
      </c>
      <c r="H8063" t="s">
        <v>470</v>
      </c>
      <c r="I8063" t="s">
        <v>456</v>
      </c>
      <c r="J8063" t="s">
        <v>471</v>
      </c>
      <c r="K8063" t="s">
        <v>458</v>
      </c>
      <c r="N8063" t="s">
        <v>25</v>
      </c>
      <c r="O8063">
        <v>12.25</v>
      </c>
      <c r="P8063" t="s">
        <v>459</v>
      </c>
      <c r="Q8063"/>
      <c r="T8063" t="s">
        <v>460</v>
      </c>
    </row>
    <row r="8064" spans="2:20" hidden="1" x14ac:dyDescent="0.45">
      <c r="C8064" s="29" t="s">
        <v>180</v>
      </c>
      <c r="D8064" s="29" t="s">
        <v>58</v>
      </c>
      <c r="F8064" t="s">
        <v>453</v>
      </c>
      <c r="G8064" t="s">
        <v>454</v>
      </c>
      <c r="H8064" t="s">
        <v>475</v>
      </c>
      <c r="I8064" t="s">
        <v>456</v>
      </c>
      <c r="J8064" t="s">
        <v>476</v>
      </c>
      <c r="K8064" t="s">
        <v>458</v>
      </c>
      <c r="N8064" t="s">
        <v>483</v>
      </c>
      <c r="O8064">
        <v>2.37</v>
      </c>
      <c r="P8064" t="s">
        <v>459</v>
      </c>
      <c r="Q8064"/>
      <c r="T8064" t="s">
        <v>460</v>
      </c>
    </row>
    <row r="8065" spans="2:20" hidden="1" x14ac:dyDescent="0.45">
      <c r="B8065" s="29" t="s">
        <v>34</v>
      </c>
      <c r="C8065" s="29" t="s">
        <v>180</v>
      </c>
      <c r="D8065" s="29" t="s">
        <v>58</v>
      </c>
      <c r="F8065" t="s">
        <v>453</v>
      </c>
      <c r="G8065" t="s">
        <v>454</v>
      </c>
      <c r="H8065" t="s">
        <v>512</v>
      </c>
      <c r="I8065" t="s">
        <v>456</v>
      </c>
      <c r="J8065" t="s">
        <v>513</v>
      </c>
      <c r="K8065" t="s">
        <v>458</v>
      </c>
      <c r="N8065" t="s">
        <v>34</v>
      </c>
      <c r="O8065">
        <v>10456.98</v>
      </c>
      <c r="P8065" t="s">
        <v>459</v>
      </c>
      <c r="Q8065"/>
      <c r="T8065" t="s">
        <v>460</v>
      </c>
    </row>
    <row r="8066" spans="2:20" hidden="1" x14ac:dyDescent="0.45">
      <c r="C8066" s="29" t="s">
        <v>180</v>
      </c>
      <c r="D8066" s="29" t="s">
        <v>58</v>
      </c>
      <c r="F8066" t="s">
        <v>453</v>
      </c>
      <c r="G8066" t="s">
        <v>454</v>
      </c>
      <c r="H8066" t="s">
        <v>477</v>
      </c>
      <c r="I8066" t="s">
        <v>456</v>
      </c>
      <c r="J8066" t="s">
        <v>478</v>
      </c>
      <c r="K8066" t="s">
        <v>458</v>
      </c>
      <c r="N8066" t="s">
        <v>469</v>
      </c>
      <c r="O8066">
        <v>217.15</v>
      </c>
      <c r="P8066" t="s">
        <v>459</v>
      </c>
      <c r="Q8066"/>
      <c r="T8066" t="s">
        <v>460</v>
      </c>
    </row>
    <row r="8067" spans="2:20" hidden="1" x14ac:dyDescent="0.45">
      <c r="B8067" s="29" t="s">
        <v>29</v>
      </c>
      <c r="C8067" s="29" t="s">
        <v>180</v>
      </c>
      <c r="D8067" s="29" t="s">
        <v>58</v>
      </c>
      <c r="F8067" t="s">
        <v>453</v>
      </c>
      <c r="G8067" t="s">
        <v>454</v>
      </c>
      <c r="H8067" t="s">
        <v>475</v>
      </c>
      <c r="I8067" t="s">
        <v>456</v>
      </c>
      <c r="J8067" t="s">
        <v>476</v>
      </c>
      <c r="K8067" t="s">
        <v>458</v>
      </c>
      <c r="N8067" t="s">
        <v>29</v>
      </c>
      <c r="O8067">
        <v>1.94</v>
      </c>
      <c r="P8067" t="s">
        <v>459</v>
      </c>
      <c r="Q8067"/>
      <c r="T8067" t="s">
        <v>460</v>
      </c>
    </row>
    <row r="8068" spans="2:20" hidden="1" x14ac:dyDescent="0.45">
      <c r="C8068" s="29" t="s">
        <v>180</v>
      </c>
      <c r="D8068" s="29" t="s">
        <v>58</v>
      </c>
      <c r="F8068" t="s">
        <v>453</v>
      </c>
      <c r="G8068" t="s">
        <v>454</v>
      </c>
      <c r="H8068" t="s">
        <v>477</v>
      </c>
      <c r="I8068" t="s">
        <v>456</v>
      </c>
      <c r="J8068" t="s">
        <v>478</v>
      </c>
      <c r="K8068" t="s">
        <v>458</v>
      </c>
      <c r="N8068" t="s">
        <v>472</v>
      </c>
      <c r="O8068">
        <v>267.10000000000002</v>
      </c>
      <c r="P8068" t="s">
        <v>459</v>
      </c>
      <c r="Q8068"/>
      <c r="T8068" t="s">
        <v>460</v>
      </c>
    </row>
    <row r="8069" spans="2:20" hidden="1" x14ac:dyDescent="0.45">
      <c r="C8069" s="29" t="s">
        <v>180</v>
      </c>
      <c r="D8069" s="29" t="s">
        <v>58</v>
      </c>
      <c r="F8069" t="s">
        <v>453</v>
      </c>
      <c r="G8069" t="s">
        <v>454</v>
      </c>
      <c r="H8069" t="s">
        <v>477</v>
      </c>
      <c r="I8069" t="s">
        <v>456</v>
      </c>
      <c r="J8069" t="s">
        <v>478</v>
      </c>
      <c r="K8069" t="s">
        <v>458</v>
      </c>
      <c r="N8069" t="s">
        <v>483</v>
      </c>
      <c r="O8069">
        <v>13.48</v>
      </c>
      <c r="P8069" t="s">
        <v>459</v>
      </c>
      <c r="Q8069"/>
      <c r="T8069" t="s">
        <v>460</v>
      </c>
    </row>
    <row r="8070" spans="2:20" hidden="1" x14ac:dyDescent="0.45">
      <c r="C8070" s="29" t="s">
        <v>180</v>
      </c>
      <c r="D8070" s="29" t="s">
        <v>58</v>
      </c>
      <c r="F8070" t="s">
        <v>453</v>
      </c>
      <c r="G8070" t="s">
        <v>454</v>
      </c>
      <c r="H8070" t="s">
        <v>477</v>
      </c>
      <c r="I8070" t="s">
        <v>456</v>
      </c>
      <c r="J8070" t="s">
        <v>478</v>
      </c>
      <c r="K8070" t="s">
        <v>458</v>
      </c>
      <c r="N8070" t="s">
        <v>236</v>
      </c>
      <c r="O8070">
        <v>0</v>
      </c>
      <c r="P8070" t="s">
        <v>459</v>
      </c>
      <c r="Q8070"/>
      <c r="T8070" t="s">
        <v>460</v>
      </c>
    </row>
    <row r="8071" spans="2:20" hidden="1" x14ac:dyDescent="0.45">
      <c r="C8071" s="29" t="s">
        <v>180</v>
      </c>
      <c r="D8071" s="29" t="s">
        <v>58</v>
      </c>
      <c r="F8071" t="s">
        <v>453</v>
      </c>
      <c r="G8071" t="s">
        <v>454</v>
      </c>
      <c r="H8071" t="s">
        <v>514</v>
      </c>
      <c r="I8071" t="s">
        <v>456</v>
      </c>
      <c r="J8071" t="s">
        <v>515</v>
      </c>
      <c r="K8071" t="s">
        <v>458</v>
      </c>
      <c r="N8071" t="s">
        <v>469</v>
      </c>
      <c r="O8071">
        <v>2627.91</v>
      </c>
      <c r="P8071" t="s">
        <v>459</v>
      </c>
      <c r="Q8071"/>
      <c r="T8071" t="s">
        <v>460</v>
      </c>
    </row>
    <row r="8072" spans="2:20" hidden="1" x14ac:dyDescent="0.45">
      <c r="B8072" s="29" t="s">
        <v>34</v>
      </c>
      <c r="C8072" s="29" t="s">
        <v>180</v>
      </c>
      <c r="D8072" s="29" t="s">
        <v>58</v>
      </c>
      <c r="F8072" t="s">
        <v>453</v>
      </c>
      <c r="G8072" t="s">
        <v>454</v>
      </c>
      <c r="H8072" t="s">
        <v>514</v>
      </c>
      <c r="I8072" t="s">
        <v>456</v>
      </c>
      <c r="J8072" t="s">
        <v>515</v>
      </c>
      <c r="K8072" t="s">
        <v>458</v>
      </c>
      <c r="N8072" t="s">
        <v>34</v>
      </c>
      <c r="O8072">
        <v>8277.92</v>
      </c>
      <c r="P8072" t="s">
        <v>459</v>
      </c>
      <c r="Q8072"/>
      <c r="T8072" t="s">
        <v>460</v>
      </c>
    </row>
    <row r="8073" spans="2:20" hidden="1" x14ac:dyDescent="0.45">
      <c r="B8073" s="29" t="s">
        <v>29</v>
      </c>
      <c r="C8073" s="29" t="s">
        <v>180</v>
      </c>
      <c r="D8073" s="29" t="s">
        <v>58</v>
      </c>
      <c r="F8073" t="s">
        <v>453</v>
      </c>
      <c r="G8073" t="s">
        <v>454</v>
      </c>
      <c r="H8073" t="s">
        <v>514</v>
      </c>
      <c r="I8073" t="s">
        <v>456</v>
      </c>
      <c r="J8073" t="s">
        <v>515</v>
      </c>
      <c r="K8073" t="s">
        <v>458</v>
      </c>
      <c r="N8073" t="s">
        <v>29</v>
      </c>
      <c r="O8073">
        <v>2.21</v>
      </c>
      <c r="P8073" t="s">
        <v>459</v>
      </c>
      <c r="Q8073"/>
      <c r="T8073" t="s">
        <v>460</v>
      </c>
    </row>
    <row r="8074" spans="2:20" hidden="1" x14ac:dyDescent="0.45">
      <c r="B8074" s="29" t="s">
        <v>26</v>
      </c>
      <c r="C8074" s="29" t="s">
        <v>180</v>
      </c>
      <c r="D8074" s="29" t="s">
        <v>58</v>
      </c>
      <c r="F8074" t="s">
        <v>453</v>
      </c>
      <c r="G8074" t="s">
        <v>454</v>
      </c>
      <c r="H8074" t="s">
        <v>479</v>
      </c>
      <c r="I8074" t="s">
        <v>456</v>
      </c>
      <c r="J8074" t="s">
        <v>480</v>
      </c>
      <c r="K8074" t="s">
        <v>458</v>
      </c>
      <c r="N8074" t="s">
        <v>26</v>
      </c>
      <c r="O8074">
        <v>69.790000000000006</v>
      </c>
      <c r="P8074" t="s">
        <v>459</v>
      </c>
      <c r="Q8074"/>
      <c r="T8074" t="s">
        <v>460</v>
      </c>
    </row>
    <row r="8075" spans="2:20" hidden="1" x14ac:dyDescent="0.45">
      <c r="C8075" s="29" t="s">
        <v>180</v>
      </c>
      <c r="D8075" s="29" t="s">
        <v>58</v>
      </c>
      <c r="F8075" t="s">
        <v>453</v>
      </c>
      <c r="G8075" t="s">
        <v>454</v>
      </c>
      <c r="H8075" t="s">
        <v>479</v>
      </c>
      <c r="I8075" t="s">
        <v>456</v>
      </c>
      <c r="J8075" t="s">
        <v>480</v>
      </c>
      <c r="K8075" t="s">
        <v>458</v>
      </c>
      <c r="N8075" t="s">
        <v>483</v>
      </c>
      <c r="O8075">
        <v>5.0999999999999996</v>
      </c>
      <c r="P8075" t="s">
        <v>459</v>
      </c>
      <c r="Q8075"/>
      <c r="T8075" t="s">
        <v>460</v>
      </c>
    </row>
    <row r="8076" spans="2:20" hidden="1" x14ac:dyDescent="0.45">
      <c r="B8076" s="29" t="s">
        <v>26</v>
      </c>
      <c r="C8076" s="29" t="s">
        <v>180</v>
      </c>
      <c r="D8076" s="29" t="s">
        <v>58</v>
      </c>
      <c r="F8076" t="s">
        <v>453</v>
      </c>
      <c r="G8076" t="s">
        <v>454</v>
      </c>
      <c r="H8076" t="s">
        <v>481</v>
      </c>
      <c r="I8076" t="s">
        <v>456</v>
      </c>
      <c r="J8076" t="s">
        <v>482</v>
      </c>
      <c r="K8076" t="s">
        <v>458</v>
      </c>
      <c r="N8076" t="s">
        <v>26</v>
      </c>
      <c r="O8076">
        <v>49.8</v>
      </c>
      <c r="P8076" t="s">
        <v>459</v>
      </c>
      <c r="Q8076"/>
      <c r="T8076" t="s">
        <v>460</v>
      </c>
    </row>
    <row r="8077" spans="2:20" hidden="1" x14ac:dyDescent="0.45">
      <c r="B8077" s="29" t="s">
        <v>25</v>
      </c>
      <c r="C8077" s="29" t="s">
        <v>180</v>
      </c>
      <c r="D8077" s="29" t="s">
        <v>58</v>
      </c>
      <c r="F8077" t="s">
        <v>453</v>
      </c>
      <c r="G8077" t="s">
        <v>454</v>
      </c>
      <c r="H8077" t="s">
        <v>475</v>
      </c>
      <c r="I8077" t="s">
        <v>456</v>
      </c>
      <c r="J8077" t="s">
        <v>476</v>
      </c>
      <c r="K8077" t="s">
        <v>458</v>
      </c>
      <c r="N8077" t="s">
        <v>25</v>
      </c>
      <c r="O8077">
        <v>20.59</v>
      </c>
      <c r="P8077" t="s">
        <v>459</v>
      </c>
      <c r="Q8077"/>
      <c r="T8077" t="s">
        <v>460</v>
      </c>
    </row>
    <row r="8078" spans="2:20" hidden="1" x14ac:dyDescent="0.45">
      <c r="C8078" s="29" t="s">
        <v>180</v>
      </c>
      <c r="D8078" s="29" t="s">
        <v>58</v>
      </c>
      <c r="F8078" t="s">
        <v>453</v>
      </c>
      <c r="G8078" t="s">
        <v>454</v>
      </c>
      <c r="H8078" t="s">
        <v>484</v>
      </c>
      <c r="I8078" t="s">
        <v>456</v>
      </c>
      <c r="J8078" t="s">
        <v>485</v>
      </c>
      <c r="K8078" t="s">
        <v>458</v>
      </c>
      <c r="N8078" t="s">
        <v>483</v>
      </c>
      <c r="O8078">
        <v>1.51</v>
      </c>
      <c r="P8078" t="s">
        <v>459</v>
      </c>
      <c r="Q8078"/>
      <c r="T8078" t="s">
        <v>460</v>
      </c>
    </row>
    <row r="8079" spans="2:20" hidden="1" x14ac:dyDescent="0.45">
      <c r="C8079" s="29" t="s">
        <v>180</v>
      </c>
      <c r="D8079" s="29" t="s">
        <v>58</v>
      </c>
      <c r="F8079" t="s">
        <v>453</v>
      </c>
      <c r="G8079" t="s">
        <v>454</v>
      </c>
      <c r="H8079" t="s">
        <v>473</v>
      </c>
      <c r="I8079" t="s">
        <v>456</v>
      </c>
      <c r="J8079" t="s">
        <v>474</v>
      </c>
      <c r="K8079" t="s">
        <v>458</v>
      </c>
      <c r="N8079" t="s">
        <v>236</v>
      </c>
      <c r="O8079">
        <v>0.25</v>
      </c>
      <c r="P8079" t="s">
        <v>459</v>
      </c>
      <c r="Q8079"/>
      <c r="T8079" t="s">
        <v>460</v>
      </c>
    </row>
    <row r="8080" spans="2:20" hidden="1" x14ac:dyDescent="0.45">
      <c r="C8080" s="29" t="s">
        <v>180</v>
      </c>
      <c r="D8080" s="29" t="s">
        <v>58</v>
      </c>
      <c r="F8080" t="s">
        <v>453</v>
      </c>
      <c r="G8080" t="s">
        <v>454</v>
      </c>
      <c r="H8080" t="s">
        <v>486</v>
      </c>
      <c r="I8080" t="s">
        <v>456</v>
      </c>
      <c r="J8080" t="s">
        <v>487</v>
      </c>
      <c r="K8080" t="s">
        <v>458</v>
      </c>
      <c r="N8080" t="s">
        <v>472</v>
      </c>
      <c r="O8080">
        <v>1003.89</v>
      </c>
      <c r="P8080" t="s">
        <v>459</v>
      </c>
      <c r="Q8080"/>
      <c r="T8080" t="s">
        <v>460</v>
      </c>
    </row>
    <row r="8081" spans="2:20" hidden="1" x14ac:dyDescent="0.45">
      <c r="B8081" s="29" t="s">
        <v>34</v>
      </c>
      <c r="C8081" s="29" t="s">
        <v>180</v>
      </c>
      <c r="D8081" s="29" t="s">
        <v>58</v>
      </c>
      <c r="F8081" t="s">
        <v>453</v>
      </c>
      <c r="G8081" t="s">
        <v>454</v>
      </c>
      <c r="H8081" t="s">
        <v>486</v>
      </c>
      <c r="I8081" t="s">
        <v>456</v>
      </c>
      <c r="J8081" t="s">
        <v>487</v>
      </c>
      <c r="K8081" t="s">
        <v>458</v>
      </c>
      <c r="N8081" t="s">
        <v>34</v>
      </c>
      <c r="O8081">
        <v>2570.9299999999998</v>
      </c>
      <c r="P8081" t="s">
        <v>459</v>
      </c>
      <c r="Q8081"/>
      <c r="T8081" t="s">
        <v>460</v>
      </c>
    </row>
    <row r="8082" spans="2:20" hidden="1" x14ac:dyDescent="0.45">
      <c r="C8082" s="29" t="s">
        <v>180</v>
      </c>
      <c r="D8082" s="29" t="s">
        <v>58</v>
      </c>
      <c r="F8082" t="s">
        <v>453</v>
      </c>
      <c r="G8082" t="s">
        <v>454</v>
      </c>
      <c r="H8082" t="s">
        <v>488</v>
      </c>
      <c r="I8082" t="s">
        <v>456</v>
      </c>
      <c r="J8082" t="s">
        <v>489</v>
      </c>
      <c r="K8082" t="s">
        <v>458</v>
      </c>
      <c r="N8082" t="s">
        <v>483</v>
      </c>
      <c r="O8082">
        <v>2.1</v>
      </c>
      <c r="P8082" t="s">
        <v>459</v>
      </c>
      <c r="Q8082"/>
      <c r="T8082" t="s">
        <v>460</v>
      </c>
    </row>
    <row r="8083" spans="2:20" hidden="1" x14ac:dyDescent="0.45">
      <c r="B8083" s="29" t="s">
        <v>29</v>
      </c>
      <c r="C8083" s="29" t="s">
        <v>180</v>
      </c>
      <c r="D8083" s="29" t="s">
        <v>58</v>
      </c>
      <c r="F8083" t="s">
        <v>453</v>
      </c>
      <c r="G8083" t="s">
        <v>454</v>
      </c>
      <c r="H8083" t="s">
        <v>494</v>
      </c>
      <c r="I8083" t="s">
        <v>456</v>
      </c>
      <c r="J8083" t="s">
        <v>495</v>
      </c>
      <c r="K8083" t="s">
        <v>458</v>
      </c>
      <c r="N8083" t="s">
        <v>29</v>
      </c>
      <c r="O8083">
        <v>1.45</v>
      </c>
      <c r="P8083" t="s">
        <v>459</v>
      </c>
      <c r="Q8083"/>
      <c r="T8083" t="s">
        <v>460</v>
      </c>
    </row>
    <row r="8084" spans="2:20" hidden="1" x14ac:dyDescent="0.45">
      <c r="C8084" s="29" t="s">
        <v>180</v>
      </c>
      <c r="D8084" s="29" t="s">
        <v>58</v>
      </c>
      <c r="F8084" t="s">
        <v>453</v>
      </c>
      <c r="G8084" t="s">
        <v>454</v>
      </c>
      <c r="H8084" t="s">
        <v>486</v>
      </c>
      <c r="I8084" t="s">
        <v>456</v>
      </c>
      <c r="J8084" t="s">
        <v>487</v>
      </c>
      <c r="K8084" t="s">
        <v>458</v>
      </c>
      <c r="N8084" t="s">
        <v>469</v>
      </c>
      <c r="O8084">
        <v>816.17</v>
      </c>
      <c r="P8084" t="s">
        <v>459</v>
      </c>
      <c r="Q8084"/>
      <c r="T8084" t="s">
        <v>460</v>
      </c>
    </row>
    <row r="8085" spans="2:20" hidden="1" x14ac:dyDescent="0.45">
      <c r="B8085" s="29" t="s">
        <v>26</v>
      </c>
      <c r="C8085" s="29" t="s">
        <v>180</v>
      </c>
      <c r="D8085" s="29" t="s">
        <v>58</v>
      </c>
      <c r="F8085" t="s">
        <v>453</v>
      </c>
      <c r="G8085" t="s">
        <v>454</v>
      </c>
      <c r="H8085" t="s">
        <v>500</v>
      </c>
      <c r="I8085" t="s">
        <v>456</v>
      </c>
      <c r="J8085" t="s">
        <v>501</v>
      </c>
      <c r="K8085" t="s">
        <v>458</v>
      </c>
      <c r="N8085" t="s">
        <v>26</v>
      </c>
      <c r="O8085">
        <v>12.3</v>
      </c>
      <c r="P8085" t="s">
        <v>459</v>
      </c>
      <c r="Q8085"/>
      <c r="T8085" t="s">
        <v>460</v>
      </c>
    </row>
    <row r="8086" spans="2:20" hidden="1" x14ac:dyDescent="0.45">
      <c r="C8086" s="29" t="s">
        <v>180</v>
      </c>
      <c r="D8086" s="29" t="s">
        <v>58</v>
      </c>
      <c r="F8086" t="s">
        <v>453</v>
      </c>
      <c r="G8086" t="s">
        <v>454</v>
      </c>
      <c r="H8086" t="s">
        <v>500</v>
      </c>
      <c r="I8086" t="s">
        <v>456</v>
      </c>
      <c r="J8086" t="s">
        <v>501</v>
      </c>
      <c r="K8086" t="s">
        <v>458</v>
      </c>
      <c r="N8086" t="s">
        <v>483</v>
      </c>
      <c r="O8086">
        <v>0.72</v>
      </c>
      <c r="P8086" t="s">
        <v>459</v>
      </c>
      <c r="Q8086"/>
      <c r="T8086" t="s">
        <v>460</v>
      </c>
    </row>
    <row r="8087" spans="2:20" hidden="1" x14ac:dyDescent="0.45">
      <c r="B8087" s="29" t="s">
        <v>25</v>
      </c>
      <c r="C8087" s="29" t="s">
        <v>180</v>
      </c>
      <c r="D8087" s="29" t="s">
        <v>58</v>
      </c>
      <c r="F8087" t="s">
        <v>453</v>
      </c>
      <c r="G8087" t="s">
        <v>454</v>
      </c>
      <c r="H8087" t="s">
        <v>492</v>
      </c>
      <c r="I8087" t="s">
        <v>456</v>
      </c>
      <c r="J8087" t="s">
        <v>493</v>
      </c>
      <c r="K8087" t="s">
        <v>458</v>
      </c>
      <c r="N8087" t="s">
        <v>25</v>
      </c>
      <c r="O8087">
        <v>25.23</v>
      </c>
      <c r="P8087" t="s">
        <v>459</v>
      </c>
      <c r="Q8087"/>
      <c r="T8087" t="s">
        <v>460</v>
      </c>
    </row>
    <row r="8088" spans="2:20" hidden="1" x14ac:dyDescent="0.45">
      <c r="B8088" s="29" t="s">
        <v>34</v>
      </c>
      <c r="C8088" s="29" t="s">
        <v>180</v>
      </c>
      <c r="D8088" s="29" t="s">
        <v>58</v>
      </c>
      <c r="F8088" t="s">
        <v>453</v>
      </c>
      <c r="G8088" t="s">
        <v>454</v>
      </c>
      <c r="H8088" t="s">
        <v>504</v>
      </c>
      <c r="I8088" t="s">
        <v>456</v>
      </c>
      <c r="J8088" t="s">
        <v>505</v>
      </c>
      <c r="K8088" t="s">
        <v>458</v>
      </c>
      <c r="N8088" t="s">
        <v>34</v>
      </c>
      <c r="O8088">
        <v>9684.89</v>
      </c>
      <c r="P8088" t="s">
        <v>459</v>
      </c>
      <c r="Q8088"/>
      <c r="T8088" t="s">
        <v>460</v>
      </c>
    </row>
    <row r="8089" spans="2:20" hidden="1" x14ac:dyDescent="0.45">
      <c r="C8089" s="29" t="s">
        <v>180</v>
      </c>
      <c r="D8089" s="29" t="s">
        <v>58</v>
      </c>
      <c r="F8089" t="s">
        <v>453</v>
      </c>
      <c r="G8089" t="s">
        <v>454</v>
      </c>
      <c r="H8089" t="s">
        <v>504</v>
      </c>
      <c r="I8089" t="s">
        <v>456</v>
      </c>
      <c r="J8089" t="s">
        <v>505</v>
      </c>
      <c r="K8089" t="s">
        <v>458</v>
      </c>
      <c r="N8089" t="s">
        <v>236</v>
      </c>
      <c r="O8089">
        <v>0.28999999999999998</v>
      </c>
      <c r="P8089" t="s">
        <v>459</v>
      </c>
      <c r="Q8089"/>
      <c r="T8089" t="s">
        <v>460</v>
      </c>
    </row>
    <row r="8090" spans="2:20" hidden="1" x14ac:dyDescent="0.45">
      <c r="B8090" s="29" t="s">
        <v>25</v>
      </c>
      <c r="C8090" s="29" t="s">
        <v>180</v>
      </c>
      <c r="D8090" s="29" t="s">
        <v>58</v>
      </c>
      <c r="F8090" t="s">
        <v>453</v>
      </c>
      <c r="G8090" t="s">
        <v>454</v>
      </c>
      <c r="H8090" t="s">
        <v>506</v>
      </c>
      <c r="I8090" t="s">
        <v>456</v>
      </c>
      <c r="J8090" t="s">
        <v>507</v>
      </c>
      <c r="K8090" t="s">
        <v>458</v>
      </c>
      <c r="N8090" t="s">
        <v>25</v>
      </c>
      <c r="O8090">
        <v>15.05</v>
      </c>
      <c r="P8090" t="s">
        <v>459</v>
      </c>
      <c r="Q8090"/>
      <c r="T8090" t="s">
        <v>460</v>
      </c>
    </row>
    <row r="8091" spans="2:20" hidden="1" x14ac:dyDescent="0.45">
      <c r="C8091" s="29" t="s">
        <v>180</v>
      </c>
      <c r="D8091" s="29" t="s">
        <v>58</v>
      </c>
      <c r="F8091" t="s">
        <v>453</v>
      </c>
      <c r="G8091" t="s">
        <v>454</v>
      </c>
      <c r="H8091" t="s">
        <v>512</v>
      </c>
      <c r="I8091" t="s">
        <v>456</v>
      </c>
      <c r="J8091" t="s">
        <v>513</v>
      </c>
      <c r="K8091" t="s">
        <v>458</v>
      </c>
      <c r="N8091" t="s">
        <v>469</v>
      </c>
      <c r="O8091">
        <v>3319.68</v>
      </c>
      <c r="P8091" t="s">
        <v>459</v>
      </c>
      <c r="Q8091"/>
      <c r="T8091" t="s">
        <v>460</v>
      </c>
    </row>
    <row r="8092" spans="2:20" hidden="1" x14ac:dyDescent="0.45">
      <c r="C8092" s="29" t="s">
        <v>180</v>
      </c>
      <c r="D8092" s="29" t="s">
        <v>58</v>
      </c>
      <c r="F8092" t="s">
        <v>453</v>
      </c>
      <c r="G8092" t="s">
        <v>454</v>
      </c>
      <c r="H8092" t="s">
        <v>1936</v>
      </c>
      <c r="I8092" t="s">
        <v>456</v>
      </c>
      <c r="J8092" t="s">
        <v>1937</v>
      </c>
      <c r="K8092" t="s">
        <v>458</v>
      </c>
      <c r="N8092" t="s">
        <v>483</v>
      </c>
      <c r="O8092">
        <v>0.24</v>
      </c>
      <c r="P8092" t="s">
        <v>459</v>
      </c>
      <c r="Q8092"/>
      <c r="T8092" t="s">
        <v>460</v>
      </c>
    </row>
    <row r="8093" spans="2:20" hidden="1" x14ac:dyDescent="0.45">
      <c r="B8093" s="29" t="s">
        <v>25</v>
      </c>
      <c r="C8093" s="29" t="s">
        <v>180</v>
      </c>
      <c r="D8093" s="29" t="s">
        <v>58</v>
      </c>
      <c r="F8093" t="s">
        <v>453</v>
      </c>
      <c r="G8093" t="s">
        <v>454</v>
      </c>
      <c r="H8093" t="s">
        <v>1933</v>
      </c>
      <c r="I8093" t="s">
        <v>456</v>
      </c>
      <c r="J8093" t="s">
        <v>1934</v>
      </c>
      <c r="K8093" t="s">
        <v>458</v>
      </c>
      <c r="N8093" t="s">
        <v>25</v>
      </c>
      <c r="O8093">
        <v>8</v>
      </c>
      <c r="P8093" t="s">
        <v>459</v>
      </c>
      <c r="Q8093"/>
      <c r="T8093" t="s">
        <v>460</v>
      </c>
    </row>
    <row r="8094" spans="2:20" hidden="1" x14ac:dyDescent="0.45">
      <c r="C8094" s="29" t="s">
        <v>180</v>
      </c>
      <c r="D8094" s="29" t="s">
        <v>58</v>
      </c>
      <c r="F8094" t="s">
        <v>453</v>
      </c>
      <c r="G8094" t="s">
        <v>454</v>
      </c>
      <c r="H8094" t="s">
        <v>506</v>
      </c>
      <c r="I8094" t="s">
        <v>456</v>
      </c>
      <c r="J8094" t="s">
        <v>507</v>
      </c>
      <c r="K8094" t="s">
        <v>458</v>
      </c>
      <c r="N8094" t="s">
        <v>472</v>
      </c>
      <c r="O8094">
        <v>4148.74</v>
      </c>
      <c r="P8094" t="s">
        <v>459</v>
      </c>
      <c r="Q8094"/>
      <c r="T8094" t="s">
        <v>460</v>
      </c>
    </row>
    <row r="8095" spans="2:20" hidden="1" x14ac:dyDescent="0.45">
      <c r="B8095" s="29" t="s">
        <v>34</v>
      </c>
      <c r="C8095" s="29" t="s">
        <v>180</v>
      </c>
      <c r="D8095" s="29" t="s">
        <v>58</v>
      </c>
      <c r="F8095" t="s">
        <v>453</v>
      </c>
      <c r="G8095" t="s">
        <v>454</v>
      </c>
      <c r="H8095" t="s">
        <v>473</v>
      </c>
      <c r="I8095" t="s">
        <v>456</v>
      </c>
      <c r="J8095" t="s">
        <v>474</v>
      </c>
      <c r="K8095" t="s">
        <v>458</v>
      </c>
      <c r="N8095" t="s">
        <v>34</v>
      </c>
      <c r="O8095">
        <v>13048.56</v>
      </c>
      <c r="P8095" t="s">
        <v>459</v>
      </c>
      <c r="Q8095"/>
      <c r="T8095" t="s">
        <v>460</v>
      </c>
    </row>
    <row r="8096" spans="2:20" hidden="1" x14ac:dyDescent="0.45">
      <c r="B8096" s="29" t="s">
        <v>29</v>
      </c>
      <c r="C8096" s="29" t="s">
        <v>180</v>
      </c>
      <c r="D8096" s="29" t="s">
        <v>58</v>
      </c>
      <c r="F8096" t="s">
        <v>453</v>
      </c>
      <c r="G8096" t="s">
        <v>454</v>
      </c>
      <c r="H8096" t="s">
        <v>473</v>
      </c>
      <c r="I8096" t="s">
        <v>456</v>
      </c>
      <c r="J8096" t="s">
        <v>474</v>
      </c>
      <c r="K8096" t="s">
        <v>458</v>
      </c>
      <c r="N8096" t="s">
        <v>29</v>
      </c>
      <c r="O8096">
        <v>3.48</v>
      </c>
      <c r="P8096" t="s">
        <v>459</v>
      </c>
      <c r="Q8096"/>
      <c r="T8096" t="s">
        <v>460</v>
      </c>
    </row>
    <row r="8097" spans="2:20" hidden="1" x14ac:dyDescent="0.45">
      <c r="B8097" s="29" t="s">
        <v>26</v>
      </c>
      <c r="C8097" s="29" t="s">
        <v>180</v>
      </c>
      <c r="D8097" s="29" t="s">
        <v>58</v>
      </c>
      <c r="F8097" t="s">
        <v>453</v>
      </c>
      <c r="G8097" t="s">
        <v>454</v>
      </c>
      <c r="H8097" t="s">
        <v>1933</v>
      </c>
      <c r="I8097" t="s">
        <v>456</v>
      </c>
      <c r="J8097" t="s">
        <v>1934</v>
      </c>
      <c r="K8097" t="s">
        <v>458</v>
      </c>
      <c r="N8097" t="s">
        <v>26</v>
      </c>
      <c r="O8097">
        <v>10.3</v>
      </c>
      <c r="P8097" t="s">
        <v>459</v>
      </c>
      <c r="Q8097"/>
      <c r="T8097" t="s">
        <v>460</v>
      </c>
    </row>
    <row r="8098" spans="2:20" hidden="1" x14ac:dyDescent="0.45">
      <c r="C8098" s="29" t="s">
        <v>180</v>
      </c>
      <c r="D8098" s="29" t="s">
        <v>58</v>
      </c>
      <c r="F8098" t="s">
        <v>453</v>
      </c>
      <c r="G8098" t="s">
        <v>454</v>
      </c>
      <c r="H8098" t="s">
        <v>492</v>
      </c>
      <c r="I8098" t="s">
        <v>456</v>
      </c>
      <c r="J8098" t="s">
        <v>493</v>
      </c>
      <c r="K8098" t="s">
        <v>458</v>
      </c>
      <c r="N8098" t="s">
        <v>483</v>
      </c>
      <c r="O8098">
        <v>3.9</v>
      </c>
      <c r="P8098" t="s">
        <v>459</v>
      </c>
      <c r="Q8098"/>
      <c r="T8098" t="s">
        <v>460</v>
      </c>
    </row>
    <row r="8099" spans="2:20" hidden="1" x14ac:dyDescent="0.45">
      <c r="B8099" s="29" t="s">
        <v>29</v>
      </c>
      <c r="C8099" s="29" t="s">
        <v>180</v>
      </c>
      <c r="D8099" s="29" t="s">
        <v>58</v>
      </c>
      <c r="F8099" t="s">
        <v>453</v>
      </c>
      <c r="G8099" t="s">
        <v>454</v>
      </c>
      <c r="H8099" t="s">
        <v>508</v>
      </c>
      <c r="I8099" t="s">
        <v>456</v>
      </c>
      <c r="J8099" t="s">
        <v>509</v>
      </c>
      <c r="K8099" t="s">
        <v>458</v>
      </c>
      <c r="N8099" t="s">
        <v>29</v>
      </c>
      <c r="O8099">
        <v>0.15</v>
      </c>
      <c r="P8099" t="s">
        <v>459</v>
      </c>
      <c r="Q8099"/>
      <c r="T8099" t="s">
        <v>460</v>
      </c>
    </row>
    <row r="8100" spans="2:20" hidden="1" x14ac:dyDescent="0.45">
      <c r="B8100" s="29" t="s">
        <v>26</v>
      </c>
      <c r="C8100" s="29" t="s">
        <v>180</v>
      </c>
      <c r="D8100" s="29" t="s">
        <v>58</v>
      </c>
      <c r="F8100" t="s">
        <v>510</v>
      </c>
      <c r="G8100" t="s">
        <v>511</v>
      </c>
      <c r="H8100" t="s">
        <v>465</v>
      </c>
      <c r="I8100" t="s">
        <v>456</v>
      </c>
      <c r="J8100" t="s">
        <v>466</v>
      </c>
      <c r="K8100" t="s">
        <v>458</v>
      </c>
      <c r="N8100" t="s">
        <v>26</v>
      </c>
      <c r="O8100">
        <v>52.8</v>
      </c>
      <c r="P8100" t="s">
        <v>459</v>
      </c>
      <c r="Q8100"/>
      <c r="T8100" t="s">
        <v>460</v>
      </c>
    </row>
    <row r="8101" spans="2:20" hidden="1" x14ac:dyDescent="0.45">
      <c r="C8101" s="29" t="s">
        <v>180</v>
      </c>
      <c r="D8101" s="29" t="s">
        <v>58</v>
      </c>
      <c r="F8101" t="s">
        <v>510</v>
      </c>
      <c r="G8101" t="s">
        <v>511</v>
      </c>
      <c r="H8101" t="s">
        <v>465</v>
      </c>
      <c r="I8101" t="s">
        <v>456</v>
      </c>
      <c r="J8101" t="s">
        <v>466</v>
      </c>
      <c r="K8101" t="s">
        <v>458</v>
      </c>
      <c r="N8101" t="s">
        <v>483</v>
      </c>
      <c r="O8101">
        <v>0.66</v>
      </c>
      <c r="P8101" t="s">
        <v>459</v>
      </c>
      <c r="Q8101"/>
      <c r="T8101" t="s">
        <v>460</v>
      </c>
    </row>
    <row r="8102" spans="2:20" hidden="1" x14ac:dyDescent="0.45">
      <c r="B8102" s="29" t="s">
        <v>25</v>
      </c>
      <c r="C8102" s="29" t="s">
        <v>180</v>
      </c>
      <c r="D8102" s="29" t="s">
        <v>58</v>
      </c>
      <c r="F8102" t="s">
        <v>510</v>
      </c>
      <c r="G8102" t="s">
        <v>511</v>
      </c>
      <c r="H8102" t="s">
        <v>512</v>
      </c>
      <c r="I8102" t="s">
        <v>456</v>
      </c>
      <c r="J8102" t="s">
        <v>513</v>
      </c>
      <c r="K8102" t="s">
        <v>458</v>
      </c>
      <c r="N8102" t="s">
        <v>25</v>
      </c>
      <c r="O8102">
        <v>25.27</v>
      </c>
      <c r="P8102" t="s">
        <v>459</v>
      </c>
      <c r="Q8102"/>
      <c r="T8102" t="s">
        <v>460</v>
      </c>
    </row>
    <row r="8103" spans="2:20" hidden="1" x14ac:dyDescent="0.45">
      <c r="C8103" s="29" t="s">
        <v>180</v>
      </c>
      <c r="D8103" s="29" t="s">
        <v>58</v>
      </c>
      <c r="F8103" t="s">
        <v>510</v>
      </c>
      <c r="G8103" t="s">
        <v>511</v>
      </c>
      <c r="H8103" t="s">
        <v>512</v>
      </c>
      <c r="I8103" t="s">
        <v>456</v>
      </c>
      <c r="J8103" t="s">
        <v>513</v>
      </c>
      <c r="K8103" t="s">
        <v>458</v>
      </c>
      <c r="N8103" t="s">
        <v>483</v>
      </c>
      <c r="O8103">
        <v>2.0499999999999998</v>
      </c>
      <c r="P8103" t="s">
        <v>459</v>
      </c>
      <c r="Q8103"/>
      <c r="T8103" t="s">
        <v>460</v>
      </c>
    </row>
    <row r="8104" spans="2:20" hidden="1" x14ac:dyDescent="0.45">
      <c r="C8104" s="29" t="s">
        <v>180</v>
      </c>
      <c r="D8104" s="29" t="s">
        <v>58</v>
      </c>
      <c r="F8104" t="s">
        <v>510</v>
      </c>
      <c r="G8104" t="s">
        <v>511</v>
      </c>
      <c r="H8104" t="s">
        <v>512</v>
      </c>
      <c r="I8104" t="s">
        <v>456</v>
      </c>
      <c r="J8104" t="s">
        <v>513</v>
      </c>
      <c r="K8104" t="s">
        <v>458</v>
      </c>
      <c r="N8104" t="s">
        <v>236</v>
      </c>
      <c r="O8104">
        <v>0.21</v>
      </c>
      <c r="P8104" t="s">
        <v>459</v>
      </c>
      <c r="Q8104"/>
      <c r="T8104" t="s">
        <v>460</v>
      </c>
    </row>
    <row r="8105" spans="2:20" hidden="1" x14ac:dyDescent="0.45">
      <c r="C8105" s="29" t="s">
        <v>180</v>
      </c>
      <c r="D8105" s="29" t="s">
        <v>58</v>
      </c>
      <c r="F8105" t="s">
        <v>510</v>
      </c>
      <c r="G8105" t="s">
        <v>511</v>
      </c>
      <c r="H8105" t="s">
        <v>461</v>
      </c>
      <c r="I8105" t="s">
        <v>456</v>
      </c>
      <c r="J8105" t="s">
        <v>462</v>
      </c>
      <c r="K8105" t="s">
        <v>458</v>
      </c>
      <c r="N8105" t="s">
        <v>472</v>
      </c>
      <c r="O8105">
        <v>1799.07</v>
      </c>
      <c r="P8105" t="s">
        <v>459</v>
      </c>
      <c r="Q8105"/>
      <c r="T8105" t="s">
        <v>460</v>
      </c>
    </row>
    <row r="8106" spans="2:20" hidden="1" x14ac:dyDescent="0.45">
      <c r="C8106" s="29" t="s">
        <v>180</v>
      </c>
      <c r="D8106" s="29" t="s">
        <v>58</v>
      </c>
      <c r="F8106" t="s">
        <v>510</v>
      </c>
      <c r="G8106" t="s">
        <v>511</v>
      </c>
      <c r="H8106" t="s">
        <v>461</v>
      </c>
      <c r="I8106" t="s">
        <v>456</v>
      </c>
      <c r="J8106" t="s">
        <v>462</v>
      </c>
      <c r="K8106" t="s">
        <v>458</v>
      </c>
      <c r="N8106" t="s">
        <v>483</v>
      </c>
      <c r="O8106">
        <v>3.32</v>
      </c>
      <c r="P8106" t="s">
        <v>459</v>
      </c>
      <c r="Q8106"/>
      <c r="T8106" t="s">
        <v>460</v>
      </c>
    </row>
    <row r="8107" spans="2:20" hidden="1" x14ac:dyDescent="0.45">
      <c r="B8107" s="29" t="s">
        <v>26</v>
      </c>
      <c r="C8107" s="29" t="s">
        <v>180</v>
      </c>
      <c r="D8107" s="29" t="s">
        <v>58</v>
      </c>
      <c r="F8107" t="s">
        <v>510</v>
      </c>
      <c r="G8107" t="s">
        <v>511</v>
      </c>
      <c r="H8107" t="s">
        <v>467</v>
      </c>
      <c r="I8107" t="s">
        <v>456</v>
      </c>
      <c r="J8107" t="s">
        <v>468</v>
      </c>
      <c r="K8107" t="s">
        <v>458</v>
      </c>
      <c r="N8107" t="s">
        <v>26</v>
      </c>
      <c r="O8107">
        <v>17.850000000000001</v>
      </c>
      <c r="P8107" t="s">
        <v>459</v>
      </c>
      <c r="Q8107"/>
      <c r="T8107" t="s">
        <v>460</v>
      </c>
    </row>
    <row r="8108" spans="2:20" hidden="1" x14ac:dyDescent="0.45">
      <c r="B8108" s="29" t="s">
        <v>25</v>
      </c>
      <c r="C8108" s="29" t="s">
        <v>180</v>
      </c>
      <c r="D8108" s="29" t="s">
        <v>58</v>
      </c>
      <c r="F8108" t="s">
        <v>510</v>
      </c>
      <c r="G8108" t="s">
        <v>511</v>
      </c>
      <c r="H8108" t="s">
        <v>467</v>
      </c>
      <c r="I8108" t="s">
        <v>456</v>
      </c>
      <c r="J8108" t="s">
        <v>468</v>
      </c>
      <c r="K8108" t="s">
        <v>458</v>
      </c>
      <c r="N8108" t="s">
        <v>25</v>
      </c>
      <c r="O8108">
        <v>11.63</v>
      </c>
      <c r="P8108" t="s">
        <v>459</v>
      </c>
      <c r="Q8108"/>
      <c r="T8108" t="s">
        <v>460</v>
      </c>
    </row>
    <row r="8109" spans="2:20" hidden="1" x14ac:dyDescent="0.45">
      <c r="B8109" s="29" t="s">
        <v>29</v>
      </c>
      <c r="C8109" s="29" t="s">
        <v>180</v>
      </c>
      <c r="D8109" s="29" t="s">
        <v>58</v>
      </c>
      <c r="F8109" t="s">
        <v>510</v>
      </c>
      <c r="G8109" t="s">
        <v>511</v>
      </c>
      <c r="H8109" t="s">
        <v>479</v>
      </c>
      <c r="I8109" t="s">
        <v>456</v>
      </c>
      <c r="J8109" t="s">
        <v>480</v>
      </c>
      <c r="K8109" t="s">
        <v>458</v>
      </c>
      <c r="N8109" t="s">
        <v>29</v>
      </c>
      <c r="O8109">
        <v>2.6</v>
      </c>
      <c r="P8109" t="s">
        <v>459</v>
      </c>
      <c r="Q8109"/>
      <c r="T8109" t="s">
        <v>460</v>
      </c>
    </row>
    <row r="8110" spans="2:20" hidden="1" x14ac:dyDescent="0.45">
      <c r="C8110" s="29" t="s">
        <v>180</v>
      </c>
      <c r="D8110" s="29" t="s">
        <v>58</v>
      </c>
      <c r="F8110" t="s">
        <v>510</v>
      </c>
      <c r="G8110" t="s">
        <v>511</v>
      </c>
      <c r="H8110" t="s">
        <v>470</v>
      </c>
      <c r="I8110" t="s">
        <v>456</v>
      </c>
      <c r="J8110" t="s">
        <v>471</v>
      </c>
      <c r="K8110" t="s">
        <v>458</v>
      </c>
      <c r="N8110" t="s">
        <v>236</v>
      </c>
      <c r="O8110">
        <v>0.16</v>
      </c>
      <c r="P8110" t="s">
        <v>459</v>
      </c>
      <c r="Q8110"/>
      <c r="T8110" t="s">
        <v>460</v>
      </c>
    </row>
    <row r="8111" spans="2:20" hidden="1" x14ac:dyDescent="0.45">
      <c r="B8111" s="29" t="s">
        <v>29</v>
      </c>
      <c r="C8111" s="29" t="s">
        <v>180</v>
      </c>
      <c r="D8111" s="29" t="s">
        <v>58</v>
      </c>
      <c r="F8111" t="s">
        <v>510</v>
      </c>
      <c r="G8111" t="s">
        <v>511</v>
      </c>
      <c r="H8111" t="s">
        <v>514</v>
      </c>
      <c r="I8111" t="s">
        <v>456</v>
      </c>
      <c r="J8111" t="s">
        <v>515</v>
      </c>
      <c r="K8111" t="s">
        <v>458</v>
      </c>
      <c r="N8111" t="s">
        <v>29</v>
      </c>
      <c r="O8111">
        <v>2.21</v>
      </c>
      <c r="P8111" t="s">
        <v>459</v>
      </c>
      <c r="Q8111"/>
      <c r="T8111" t="s">
        <v>460</v>
      </c>
    </row>
    <row r="8112" spans="2:20" hidden="1" x14ac:dyDescent="0.45">
      <c r="B8112" s="29" t="s">
        <v>29</v>
      </c>
      <c r="C8112" s="29" t="s">
        <v>180</v>
      </c>
      <c r="D8112" s="29" t="s">
        <v>58</v>
      </c>
      <c r="F8112" t="s">
        <v>510</v>
      </c>
      <c r="G8112" t="s">
        <v>511</v>
      </c>
      <c r="H8112" t="s">
        <v>477</v>
      </c>
      <c r="I8112" t="s">
        <v>456</v>
      </c>
      <c r="J8112" t="s">
        <v>478</v>
      </c>
      <c r="K8112" t="s">
        <v>458</v>
      </c>
      <c r="N8112" t="s">
        <v>29</v>
      </c>
      <c r="O8112">
        <v>0.18</v>
      </c>
      <c r="P8112" t="s">
        <v>459</v>
      </c>
      <c r="Q8112"/>
      <c r="T8112" t="s">
        <v>460</v>
      </c>
    </row>
    <row r="8113" spans="2:20" hidden="1" x14ac:dyDescent="0.45">
      <c r="B8113" s="29" t="s">
        <v>25</v>
      </c>
      <c r="C8113" s="29" t="s">
        <v>180</v>
      </c>
      <c r="D8113" s="29" t="s">
        <v>58</v>
      </c>
      <c r="F8113" t="s">
        <v>510</v>
      </c>
      <c r="G8113" t="s">
        <v>511</v>
      </c>
      <c r="H8113" t="s">
        <v>477</v>
      </c>
      <c r="I8113" t="s">
        <v>456</v>
      </c>
      <c r="J8113" t="s">
        <v>478</v>
      </c>
      <c r="K8113" t="s">
        <v>458</v>
      </c>
      <c r="N8113" t="s">
        <v>25</v>
      </c>
      <c r="O8113">
        <v>18.649999999999999</v>
      </c>
      <c r="P8113" t="s">
        <v>459</v>
      </c>
      <c r="Q8113"/>
      <c r="T8113" t="s">
        <v>460</v>
      </c>
    </row>
    <row r="8114" spans="2:20" hidden="1" x14ac:dyDescent="0.45">
      <c r="C8114" s="29" t="s">
        <v>180</v>
      </c>
      <c r="D8114" s="29" t="s">
        <v>58</v>
      </c>
      <c r="F8114" t="s">
        <v>510</v>
      </c>
      <c r="G8114" t="s">
        <v>511</v>
      </c>
      <c r="H8114" t="s">
        <v>477</v>
      </c>
      <c r="I8114" t="s">
        <v>456</v>
      </c>
      <c r="J8114" t="s">
        <v>478</v>
      </c>
      <c r="K8114" t="s">
        <v>458</v>
      </c>
      <c r="N8114" t="s">
        <v>236</v>
      </c>
      <c r="O8114">
        <v>0</v>
      </c>
      <c r="P8114" t="s">
        <v>459</v>
      </c>
      <c r="Q8114"/>
      <c r="T8114" t="s">
        <v>460</v>
      </c>
    </row>
    <row r="8115" spans="2:20" hidden="1" x14ac:dyDescent="0.45">
      <c r="C8115" s="29" t="s">
        <v>180</v>
      </c>
      <c r="D8115" s="29" t="s">
        <v>58</v>
      </c>
      <c r="F8115" t="s">
        <v>510</v>
      </c>
      <c r="G8115" t="s">
        <v>511</v>
      </c>
      <c r="H8115" t="s">
        <v>508</v>
      </c>
      <c r="I8115" t="s">
        <v>456</v>
      </c>
      <c r="J8115" t="s">
        <v>509</v>
      </c>
      <c r="K8115" t="s">
        <v>458</v>
      </c>
      <c r="N8115" t="s">
        <v>472</v>
      </c>
      <c r="O8115">
        <v>225.93</v>
      </c>
      <c r="P8115" t="s">
        <v>459</v>
      </c>
      <c r="Q8115"/>
      <c r="T8115" t="s">
        <v>460</v>
      </c>
    </row>
    <row r="8116" spans="2:20" hidden="1" x14ac:dyDescent="0.45">
      <c r="C8116" s="29" t="s">
        <v>180</v>
      </c>
      <c r="D8116" s="29" t="s">
        <v>58</v>
      </c>
      <c r="F8116" t="s">
        <v>510</v>
      </c>
      <c r="G8116" t="s">
        <v>511</v>
      </c>
      <c r="H8116" t="s">
        <v>508</v>
      </c>
      <c r="I8116" t="s">
        <v>456</v>
      </c>
      <c r="J8116" t="s">
        <v>509</v>
      </c>
      <c r="K8116" t="s">
        <v>458</v>
      </c>
      <c r="N8116" t="s">
        <v>236</v>
      </c>
      <c r="O8116">
        <v>0.13</v>
      </c>
      <c r="P8116" t="s">
        <v>459</v>
      </c>
      <c r="Q8116"/>
      <c r="T8116" t="s">
        <v>460</v>
      </c>
    </row>
    <row r="8117" spans="2:20" hidden="1" x14ac:dyDescent="0.45">
      <c r="B8117" s="29" t="s">
        <v>34</v>
      </c>
      <c r="C8117" s="29" t="s">
        <v>180</v>
      </c>
      <c r="D8117" s="29" t="s">
        <v>58</v>
      </c>
      <c r="F8117" t="s">
        <v>510</v>
      </c>
      <c r="G8117" t="s">
        <v>511</v>
      </c>
      <c r="H8117" t="s">
        <v>514</v>
      </c>
      <c r="I8117" t="s">
        <v>456</v>
      </c>
      <c r="J8117" t="s">
        <v>515</v>
      </c>
      <c r="K8117" t="s">
        <v>458</v>
      </c>
      <c r="N8117" t="s">
        <v>34</v>
      </c>
      <c r="O8117">
        <v>8277.92</v>
      </c>
      <c r="P8117" t="s">
        <v>459</v>
      </c>
      <c r="Q8117"/>
      <c r="T8117" t="s">
        <v>460</v>
      </c>
    </row>
    <row r="8118" spans="2:20" hidden="1" x14ac:dyDescent="0.45">
      <c r="B8118" s="29" t="s">
        <v>26</v>
      </c>
      <c r="C8118" s="29" t="s">
        <v>180</v>
      </c>
      <c r="D8118" s="29" t="s">
        <v>58</v>
      </c>
      <c r="F8118" t="s">
        <v>510</v>
      </c>
      <c r="G8118" t="s">
        <v>511</v>
      </c>
      <c r="H8118" t="s">
        <v>481</v>
      </c>
      <c r="I8118" t="s">
        <v>456</v>
      </c>
      <c r="J8118" t="s">
        <v>482</v>
      </c>
      <c r="K8118" t="s">
        <v>458</v>
      </c>
      <c r="N8118" t="s">
        <v>26</v>
      </c>
      <c r="O8118">
        <v>49.8</v>
      </c>
      <c r="P8118" t="s">
        <v>459</v>
      </c>
      <c r="Q8118"/>
      <c r="T8118" t="s">
        <v>460</v>
      </c>
    </row>
    <row r="8119" spans="2:20" hidden="1" x14ac:dyDescent="0.45">
      <c r="B8119" s="29" t="s">
        <v>29</v>
      </c>
      <c r="C8119" s="29" t="s">
        <v>180</v>
      </c>
      <c r="D8119" s="29" t="s">
        <v>58</v>
      </c>
      <c r="F8119" t="s">
        <v>510</v>
      </c>
      <c r="G8119" t="s">
        <v>511</v>
      </c>
      <c r="H8119" t="s">
        <v>481</v>
      </c>
      <c r="I8119" t="s">
        <v>456</v>
      </c>
      <c r="J8119" t="s">
        <v>482</v>
      </c>
      <c r="K8119" t="s">
        <v>458</v>
      </c>
      <c r="N8119" t="s">
        <v>29</v>
      </c>
      <c r="O8119">
        <v>2.92</v>
      </c>
      <c r="P8119" t="s">
        <v>459</v>
      </c>
      <c r="Q8119"/>
      <c r="T8119" t="s">
        <v>460</v>
      </c>
    </row>
    <row r="8120" spans="2:20" hidden="1" x14ac:dyDescent="0.45">
      <c r="B8120" s="29" t="s">
        <v>25</v>
      </c>
      <c r="C8120" s="29" t="s">
        <v>180</v>
      </c>
      <c r="D8120" s="29" t="s">
        <v>58</v>
      </c>
      <c r="F8120" t="s">
        <v>510</v>
      </c>
      <c r="G8120" t="s">
        <v>511</v>
      </c>
      <c r="H8120" t="s">
        <v>481</v>
      </c>
      <c r="I8120" t="s">
        <v>456</v>
      </c>
      <c r="J8120" t="s">
        <v>482</v>
      </c>
      <c r="K8120" t="s">
        <v>458</v>
      </c>
      <c r="N8120" t="s">
        <v>25</v>
      </c>
      <c r="O8120">
        <v>7.97</v>
      </c>
      <c r="P8120" t="s">
        <v>459</v>
      </c>
      <c r="Q8120"/>
      <c r="T8120" t="s">
        <v>460</v>
      </c>
    </row>
    <row r="8121" spans="2:20" hidden="1" x14ac:dyDescent="0.45">
      <c r="C8121" s="29" t="s">
        <v>180</v>
      </c>
      <c r="D8121" s="29" t="s">
        <v>58</v>
      </c>
      <c r="F8121" t="s">
        <v>510</v>
      </c>
      <c r="G8121" t="s">
        <v>511</v>
      </c>
      <c r="H8121" t="s">
        <v>484</v>
      </c>
      <c r="I8121" t="s">
        <v>456</v>
      </c>
      <c r="J8121" t="s">
        <v>485</v>
      </c>
      <c r="K8121" t="s">
        <v>458</v>
      </c>
      <c r="N8121" t="s">
        <v>236</v>
      </c>
      <c r="O8121">
        <v>0.12</v>
      </c>
      <c r="P8121" t="s">
        <v>459</v>
      </c>
      <c r="Q8121"/>
      <c r="T8121" t="s">
        <v>460</v>
      </c>
    </row>
    <row r="8122" spans="2:20" hidden="1" x14ac:dyDescent="0.45">
      <c r="B8122" s="29" t="s">
        <v>29</v>
      </c>
      <c r="C8122" s="29" t="s">
        <v>180</v>
      </c>
      <c r="D8122" s="29" t="s">
        <v>58</v>
      </c>
      <c r="F8122" t="s">
        <v>510</v>
      </c>
      <c r="G8122" t="s">
        <v>511</v>
      </c>
      <c r="H8122" t="s">
        <v>475</v>
      </c>
      <c r="I8122" t="s">
        <v>456</v>
      </c>
      <c r="J8122" t="s">
        <v>476</v>
      </c>
      <c r="K8122" t="s">
        <v>458</v>
      </c>
      <c r="N8122" t="s">
        <v>29</v>
      </c>
      <c r="O8122">
        <v>1.94</v>
      </c>
      <c r="P8122" t="s">
        <v>459</v>
      </c>
      <c r="Q8122"/>
      <c r="T8122" t="s">
        <v>460</v>
      </c>
    </row>
    <row r="8123" spans="2:20" hidden="1" x14ac:dyDescent="0.45">
      <c r="C8123" s="29" t="s">
        <v>180</v>
      </c>
      <c r="D8123" s="29" t="s">
        <v>58</v>
      </c>
      <c r="F8123" t="s">
        <v>510</v>
      </c>
      <c r="G8123" t="s">
        <v>511</v>
      </c>
      <c r="H8123" t="s">
        <v>475</v>
      </c>
      <c r="I8123" t="s">
        <v>456</v>
      </c>
      <c r="J8123" t="s">
        <v>476</v>
      </c>
      <c r="K8123" t="s">
        <v>458</v>
      </c>
      <c r="N8123" t="s">
        <v>236</v>
      </c>
      <c r="O8123">
        <v>0.22</v>
      </c>
      <c r="P8123" t="s">
        <v>459</v>
      </c>
      <c r="Q8123"/>
      <c r="T8123" t="s">
        <v>460</v>
      </c>
    </row>
    <row r="8124" spans="2:20" hidden="1" x14ac:dyDescent="0.45">
      <c r="C8124" s="29" t="s">
        <v>180</v>
      </c>
      <c r="D8124" s="29" t="s">
        <v>58</v>
      </c>
      <c r="F8124" t="s">
        <v>510</v>
      </c>
      <c r="G8124" t="s">
        <v>511</v>
      </c>
      <c r="H8124" t="s">
        <v>486</v>
      </c>
      <c r="I8124" t="s">
        <v>456</v>
      </c>
      <c r="J8124" t="s">
        <v>487</v>
      </c>
      <c r="K8124" t="s">
        <v>458</v>
      </c>
      <c r="N8124" t="s">
        <v>483</v>
      </c>
      <c r="O8124">
        <v>1.64</v>
      </c>
      <c r="P8124" t="s">
        <v>459</v>
      </c>
      <c r="Q8124"/>
      <c r="T8124" t="s">
        <v>460</v>
      </c>
    </row>
    <row r="8125" spans="2:20" hidden="1" x14ac:dyDescent="0.45">
      <c r="B8125" s="29" t="s">
        <v>26</v>
      </c>
      <c r="C8125" s="29" t="s">
        <v>180</v>
      </c>
      <c r="D8125" s="29" t="s">
        <v>58</v>
      </c>
      <c r="F8125" t="s">
        <v>510</v>
      </c>
      <c r="G8125" t="s">
        <v>511</v>
      </c>
      <c r="H8125" t="s">
        <v>488</v>
      </c>
      <c r="I8125" t="s">
        <v>456</v>
      </c>
      <c r="J8125" t="s">
        <v>489</v>
      </c>
      <c r="K8125" t="s">
        <v>458</v>
      </c>
      <c r="N8125" t="s">
        <v>26</v>
      </c>
      <c r="O8125">
        <v>35.32</v>
      </c>
      <c r="P8125" t="s">
        <v>459</v>
      </c>
      <c r="Q8125"/>
      <c r="T8125" t="s">
        <v>460</v>
      </c>
    </row>
    <row r="8126" spans="2:20" hidden="1" x14ac:dyDescent="0.45">
      <c r="B8126" s="29" t="s">
        <v>25</v>
      </c>
      <c r="C8126" s="29" t="s">
        <v>180</v>
      </c>
      <c r="D8126" s="29" t="s">
        <v>58</v>
      </c>
      <c r="F8126" t="s">
        <v>510</v>
      </c>
      <c r="G8126" t="s">
        <v>511</v>
      </c>
      <c r="H8126" t="s">
        <v>488</v>
      </c>
      <c r="I8126" t="s">
        <v>456</v>
      </c>
      <c r="J8126" t="s">
        <v>489</v>
      </c>
      <c r="K8126" t="s">
        <v>458</v>
      </c>
      <c r="N8126" t="s">
        <v>25</v>
      </c>
      <c r="O8126">
        <v>21.19</v>
      </c>
      <c r="P8126" t="s">
        <v>459</v>
      </c>
      <c r="Q8126"/>
      <c r="T8126" t="s">
        <v>460</v>
      </c>
    </row>
    <row r="8127" spans="2:20" hidden="1" x14ac:dyDescent="0.45">
      <c r="B8127" s="29" t="s">
        <v>29</v>
      </c>
      <c r="C8127" s="29" t="s">
        <v>180</v>
      </c>
      <c r="D8127" s="29" t="s">
        <v>58</v>
      </c>
      <c r="F8127" t="s">
        <v>510</v>
      </c>
      <c r="G8127" t="s">
        <v>511</v>
      </c>
      <c r="H8127" t="s">
        <v>490</v>
      </c>
      <c r="I8127" t="s">
        <v>456</v>
      </c>
      <c r="J8127" t="s">
        <v>491</v>
      </c>
      <c r="K8127" t="s">
        <v>458</v>
      </c>
      <c r="N8127" t="s">
        <v>29</v>
      </c>
      <c r="O8127">
        <v>1.82</v>
      </c>
      <c r="P8127" t="s">
        <v>459</v>
      </c>
      <c r="Q8127"/>
      <c r="T8127" t="s">
        <v>460</v>
      </c>
    </row>
    <row r="8128" spans="2:20" hidden="1" x14ac:dyDescent="0.45">
      <c r="B8128" s="29" t="s">
        <v>26</v>
      </c>
      <c r="C8128" s="29" t="s">
        <v>180</v>
      </c>
      <c r="D8128" s="29" t="s">
        <v>58</v>
      </c>
      <c r="F8128" t="s">
        <v>510</v>
      </c>
      <c r="G8128" t="s">
        <v>511</v>
      </c>
      <c r="H8128" t="s">
        <v>492</v>
      </c>
      <c r="I8128" t="s">
        <v>456</v>
      </c>
      <c r="J8128" t="s">
        <v>493</v>
      </c>
      <c r="K8128" t="s">
        <v>458</v>
      </c>
      <c r="N8128" t="s">
        <v>26</v>
      </c>
      <c r="O8128">
        <v>34.81</v>
      </c>
      <c r="P8128" t="s">
        <v>459</v>
      </c>
      <c r="Q8128"/>
      <c r="T8128" t="s">
        <v>460</v>
      </c>
    </row>
    <row r="8129" spans="2:20" hidden="1" x14ac:dyDescent="0.45">
      <c r="C8129" s="29" t="s">
        <v>180</v>
      </c>
      <c r="D8129" s="29" t="s">
        <v>58</v>
      </c>
      <c r="F8129" t="s">
        <v>510</v>
      </c>
      <c r="G8129" t="s">
        <v>511</v>
      </c>
      <c r="H8129" t="s">
        <v>488</v>
      </c>
      <c r="I8129" t="s">
        <v>456</v>
      </c>
      <c r="J8129" t="s">
        <v>489</v>
      </c>
      <c r="K8129" t="s">
        <v>458</v>
      </c>
      <c r="N8129" t="s">
        <v>483</v>
      </c>
      <c r="O8129">
        <v>2.1</v>
      </c>
      <c r="P8129" t="s">
        <v>459</v>
      </c>
      <c r="Q8129"/>
      <c r="T8129" t="s">
        <v>460</v>
      </c>
    </row>
    <row r="8130" spans="2:20" hidden="1" x14ac:dyDescent="0.45">
      <c r="C8130" s="29" t="s">
        <v>180</v>
      </c>
      <c r="D8130" s="29" t="s">
        <v>58</v>
      </c>
      <c r="F8130" t="s">
        <v>510</v>
      </c>
      <c r="G8130" t="s">
        <v>511</v>
      </c>
      <c r="H8130" t="s">
        <v>494</v>
      </c>
      <c r="I8130" t="s">
        <v>456</v>
      </c>
      <c r="J8130" t="s">
        <v>495</v>
      </c>
      <c r="K8130" t="s">
        <v>458</v>
      </c>
      <c r="N8130" t="s">
        <v>469</v>
      </c>
      <c r="O8130">
        <v>1723.14</v>
      </c>
      <c r="P8130" t="s">
        <v>459</v>
      </c>
      <c r="Q8130"/>
      <c r="T8130" t="s">
        <v>460</v>
      </c>
    </row>
    <row r="8131" spans="2:20" hidden="1" x14ac:dyDescent="0.45">
      <c r="C8131" s="29" t="s">
        <v>180</v>
      </c>
      <c r="D8131" s="29" t="s">
        <v>58</v>
      </c>
      <c r="F8131" t="s">
        <v>510</v>
      </c>
      <c r="G8131" t="s">
        <v>511</v>
      </c>
      <c r="H8131" t="s">
        <v>494</v>
      </c>
      <c r="I8131" t="s">
        <v>456</v>
      </c>
      <c r="J8131" t="s">
        <v>495</v>
      </c>
      <c r="K8131" t="s">
        <v>458</v>
      </c>
      <c r="N8131" t="s">
        <v>472</v>
      </c>
      <c r="O8131">
        <v>2119.46</v>
      </c>
      <c r="P8131" t="s">
        <v>459</v>
      </c>
      <c r="Q8131"/>
      <c r="T8131" t="s">
        <v>460</v>
      </c>
    </row>
    <row r="8132" spans="2:20" hidden="1" x14ac:dyDescent="0.45">
      <c r="C8132" s="29" t="s">
        <v>180</v>
      </c>
      <c r="D8132" s="29" t="s">
        <v>58</v>
      </c>
      <c r="F8132" t="s">
        <v>510</v>
      </c>
      <c r="G8132" t="s">
        <v>511</v>
      </c>
      <c r="H8132" t="s">
        <v>496</v>
      </c>
      <c r="I8132" t="s">
        <v>456</v>
      </c>
      <c r="J8132" t="s">
        <v>497</v>
      </c>
      <c r="K8132" t="s">
        <v>458</v>
      </c>
      <c r="N8132" t="s">
        <v>236</v>
      </c>
      <c r="O8132">
        <v>0.1</v>
      </c>
      <c r="P8132" t="s">
        <v>459</v>
      </c>
      <c r="Q8132"/>
      <c r="T8132" t="s">
        <v>460</v>
      </c>
    </row>
    <row r="8133" spans="2:20" hidden="1" x14ac:dyDescent="0.45">
      <c r="B8133" s="29" t="s">
        <v>26</v>
      </c>
      <c r="C8133" s="29" t="s">
        <v>180</v>
      </c>
      <c r="D8133" s="29" t="s">
        <v>58</v>
      </c>
      <c r="F8133" t="s">
        <v>510</v>
      </c>
      <c r="G8133" t="s">
        <v>511</v>
      </c>
      <c r="H8133" t="s">
        <v>498</v>
      </c>
      <c r="I8133" t="s">
        <v>456</v>
      </c>
      <c r="J8133" t="s">
        <v>499</v>
      </c>
      <c r="K8133" t="s">
        <v>458</v>
      </c>
      <c r="N8133" t="s">
        <v>26</v>
      </c>
      <c r="O8133">
        <v>7.46</v>
      </c>
      <c r="P8133" t="s">
        <v>459</v>
      </c>
      <c r="Q8133"/>
      <c r="T8133" t="s">
        <v>460</v>
      </c>
    </row>
    <row r="8134" spans="2:20" hidden="1" x14ac:dyDescent="0.45">
      <c r="C8134" s="29" t="s">
        <v>180</v>
      </c>
      <c r="D8134" s="29" t="s">
        <v>58</v>
      </c>
      <c r="F8134" t="s">
        <v>510</v>
      </c>
      <c r="G8134" t="s">
        <v>511</v>
      </c>
      <c r="H8134" t="s">
        <v>1933</v>
      </c>
      <c r="I8134" t="s">
        <v>456</v>
      </c>
      <c r="J8134" t="s">
        <v>1934</v>
      </c>
      <c r="K8134" t="s">
        <v>458</v>
      </c>
      <c r="N8134" t="s">
        <v>483</v>
      </c>
      <c r="O8134">
        <v>0.86</v>
      </c>
      <c r="P8134" t="s">
        <v>459</v>
      </c>
      <c r="Q8134"/>
      <c r="T8134" t="s">
        <v>460</v>
      </c>
    </row>
    <row r="8135" spans="2:20" hidden="1" x14ac:dyDescent="0.45">
      <c r="C8135" s="29" t="s">
        <v>180</v>
      </c>
      <c r="D8135" s="29" t="s">
        <v>58</v>
      </c>
      <c r="F8135" t="s">
        <v>510</v>
      </c>
      <c r="G8135" t="s">
        <v>511</v>
      </c>
      <c r="H8135" t="s">
        <v>500</v>
      </c>
      <c r="I8135" t="s">
        <v>456</v>
      </c>
      <c r="J8135" t="s">
        <v>501</v>
      </c>
      <c r="K8135" t="s">
        <v>458</v>
      </c>
      <c r="N8135" t="s">
        <v>469</v>
      </c>
      <c r="O8135">
        <v>881.1</v>
      </c>
      <c r="P8135" t="s">
        <v>459</v>
      </c>
      <c r="Q8135"/>
      <c r="T8135" t="s">
        <v>460</v>
      </c>
    </row>
    <row r="8136" spans="2:20" hidden="1" x14ac:dyDescent="0.45">
      <c r="C8136" s="29" t="s">
        <v>180</v>
      </c>
      <c r="D8136" s="29" t="s">
        <v>58</v>
      </c>
      <c r="F8136" t="s">
        <v>510</v>
      </c>
      <c r="G8136" t="s">
        <v>511</v>
      </c>
      <c r="H8136" t="s">
        <v>500</v>
      </c>
      <c r="I8136" t="s">
        <v>456</v>
      </c>
      <c r="J8136" t="s">
        <v>501</v>
      </c>
      <c r="K8136" t="s">
        <v>458</v>
      </c>
      <c r="N8136" t="s">
        <v>483</v>
      </c>
      <c r="O8136">
        <v>0.72</v>
      </c>
      <c r="P8136" t="s">
        <v>459</v>
      </c>
      <c r="Q8136"/>
      <c r="T8136" t="s">
        <v>460</v>
      </c>
    </row>
    <row r="8137" spans="2:20" hidden="1" x14ac:dyDescent="0.45">
      <c r="C8137" s="29" t="s">
        <v>180</v>
      </c>
      <c r="D8137" s="29" t="s">
        <v>58</v>
      </c>
      <c r="F8137" t="s">
        <v>510</v>
      </c>
      <c r="G8137" t="s">
        <v>511</v>
      </c>
      <c r="H8137" t="s">
        <v>500</v>
      </c>
      <c r="I8137" t="s">
        <v>456</v>
      </c>
      <c r="J8137" t="s">
        <v>501</v>
      </c>
      <c r="K8137" t="s">
        <v>458</v>
      </c>
      <c r="N8137" t="s">
        <v>236</v>
      </c>
      <c r="O8137">
        <v>7.0000000000000007E-2</v>
      </c>
      <c r="P8137" t="s">
        <v>459</v>
      </c>
      <c r="Q8137"/>
      <c r="T8137" t="s">
        <v>460</v>
      </c>
    </row>
    <row r="8138" spans="2:20" hidden="1" x14ac:dyDescent="0.45">
      <c r="C8138" s="29" t="s">
        <v>180</v>
      </c>
      <c r="D8138" s="29" t="s">
        <v>58</v>
      </c>
      <c r="F8138" t="s">
        <v>510</v>
      </c>
      <c r="G8138" t="s">
        <v>511</v>
      </c>
      <c r="H8138" t="s">
        <v>502</v>
      </c>
      <c r="I8138" t="s">
        <v>456</v>
      </c>
      <c r="J8138" t="s">
        <v>503</v>
      </c>
      <c r="K8138" t="s">
        <v>458</v>
      </c>
      <c r="N8138" t="s">
        <v>469</v>
      </c>
      <c r="O8138">
        <v>3074.57</v>
      </c>
      <c r="P8138" t="s">
        <v>459</v>
      </c>
      <c r="Q8138"/>
      <c r="T8138" t="s">
        <v>460</v>
      </c>
    </row>
    <row r="8139" spans="2:20" hidden="1" x14ac:dyDescent="0.45">
      <c r="C8139" s="29" t="s">
        <v>180</v>
      </c>
      <c r="D8139" s="29" t="s">
        <v>58</v>
      </c>
      <c r="F8139" t="s">
        <v>510</v>
      </c>
      <c r="G8139" t="s">
        <v>511</v>
      </c>
      <c r="H8139" t="s">
        <v>502</v>
      </c>
      <c r="I8139" t="s">
        <v>456</v>
      </c>
      <c r="J8139" t="s">
        <v>503</v>
      </c>
      <c r="K8139" t="s">
        <v>458</v>
      </c>
      <c r="N8139" t="s">
        <v>236</v>
      </c>
      <c r="O8139">
        <v>0.28999999999999998</v>
      </c>
      <c r="P8139" t="s">
        <v>459</v>
      </c>
      <c r="Q8139"/>
      <c r="T8139" t="s">
        <v>460</v>
      </c>
    </row>
    <row r="8140" spans="2:20" hidden="1" x14ac:dyDescent="0.45">
      <c r="B8140" s="29" t="s">
        <v>29</v>
      </c>
      <c r="C8140" s="29" t="s">
        <v>180</v>
      </c>
      <c r="D8140" s="29" t="s">
        <v>58</v>
      </c>
      <c r="F8140" t="s">
        <v>510</v>
      </c>
      <c r="G8140" t="s">
        <v>511</v>
      </c>
      <c r="H8140" t="s">
        <v>504</v>
      </c>
      <c r="I8140" t="s">
        <v>456</v>
      </c>
      <c r="J8140" t="s">
        <v>505</v>
      </c>
      <c r="K8140" t="s">
        <v>458</v>
      </c>
      <c r="N8140" t="s">
        <v>29</v>
      </c>
      <c r="O8140">
        <v>2.58</v>
      </c>
      <c r="P8140" t="s">
        <v>459</v>
      </c>
      <c r="Q8140"/>
      <c r="T8140" t="s">
        <v>460</v>
      </c>
    </row>
    <row r="8141" spans="2:20" hidden="1" x14ac:dyDescent="0.45">
      <c r="C8141" s="29" t="s">
        <v>180</v>
      </c>
      <c r="D8141" s="29" t="s">
        <v>58</v>
      </c>
      <c r="F8141" t="s">
        <v>510</v>
      </c>
      <c r="G8141" t="s">
        <v>511</v>
      </c>
      <c r="H8141" t="s">
        <v>492</v>
      </c>
      <c r="I8141" t="s">
        <v>456</v>
      </c>
      <c r="J8141" t="s">
        <v>493</v>
      </c>
      <c r="K8141" t="s">
        <v>458</v>
      </c>
      <c r="N8141" t="s">
        <v>483</v>
      </c>
      <c r="O8141">
        <v>3.9</v>
      </c>
      <c r="P8141" t="s">
        <v>459</v>
      </c>
      <c r="Q8141"/>
      <c r="T8141" t="s">
        <v>460</v>
      </c>
    </row>
    <row r="8142" spans="2:20" hidden="1" x14ac:dyDescent="0.45">
      <c r="C8142" s="29" t="s">
        <v>180</v>
      </c>
      <c r="D8142" s="29" t="s">
        <v>58</v>
      </c>
      <c r="F8142" t="s">
        <v>510</v>
      </c>
      <c r="G8142" t="s">
        <v>511</v>
      </c>
      <c r="H8142" t="s">
        <v>504</v>
      </c>
      <c r="I8142" t="s">
        <v>456</v>
      </c>
      <c r="J8142" t="s">
        <v>505</v>
      </c>
      <c r="K8142" t="s">
        <v>458</v>
      </c>
      <c r="N8142" t="s">
        <v>236</v>
      </c>
      <c r="O8142">
        <v>0.28999999999999998</v>
      </c>
      <c r="P8142" t="s">
        <v>459</v>
      </c>
      <c r="Q8142"/>
      <c r="T8142" t="s">
        <v>460</v>
      </c>
    </row>
    <row r="8143" spans="2:20" hidden="1" x14ac:dyDescent="0.45">
      <c r="C8143" s="29" t="s">
        <v>180</v>
      </c>
      <c r="D8143" s="29" t="s">
        <v>58</v>
      </c>
      <c r="F8143" t="s">
        <v>510</v>
      </c>
      <c r="G8143" t="s">
        <v>511</v>
      </c>
      <c r="H8143" t="s">
        <v>1936</v>
      </c>
      <c r="I8143" t="s">
        <v>456</v>
      </c>
      <c r="J8143" t="s">
        <v>1937</v>
      </c>
      <c r="K8143" t="s">
        <v>458</v>
      </c>
      <c r="N8143" t="s">
        <v>472</v>
      </c>
      <c r="O8143">
        <v>4033.31</v>
      </c>
      <c r="P8143" t="s">
        <v>459</v>
      </c>
      <c r="Q8143"/>
      <c r="T8143" t="s">
        <v>460</v>
      </c>
    </row>
    <row r="8144" spans="2:20" hidden="1" x14ac:dyDescent="0.45">
      <c r="B8144" s="29" t="s">
        <v>29</v>
      </c>
      <c r="C8144" s="29" t="s">
        <v>180</v>
      </c>
      <c r="D8144" s="29" t="s">
        <v>58</v>
      </c>
      <c r="F8144" t="s">
        <v>510</v>
      </c>
      <c r="G8144" t="s">
        <v>511</v>
      </c>
      <c r="H8144" t="s">
        <v>1936</v>
      </c>
      <c r="I8144" t="s">
        <v>456</v>
      </c>
      <c r="J8144" t="s">
        <v>1937</v>
      </c>
      <c r="K8144" t="s">
        <v>458</v>
      </c>
      <c r="N8144" t="s">
        <v>29</v>
      </c>
      <c r="O8144">
        <v>2.75</v>
      </c>
      <c r="P8144" t="s">
        <v>459</v>
      </c>
      <c r="Q8144"/>
      <c r="T8144" t="s">
        <v>460</v>
      </c>
    </row>
    <row r="8145" spans="2:20" hidden="1" x14ac:dyDescent="0.45">
      <c r="B8145" s="29" t="s">
        <v>25</v>
      </c>
      <c r="C8145" s="29" t="s">
        <v>180</v>
      </c>
      <c r="D8145" s="29" t="s">
        <v>58</v>
      </c>
      <c r="F8145" t="s">
        <v>510</v>
      </c>
      <c r="G8145" t="s">
        <v>511</v>
      </c>
      <c r="H8145" t="s">
        <v>473</v>
      </c>
      <c r="I8145" t="s">
        <v>456</v>
      </c>
      <c r="J8145" t="s">
        <v>474</v>
      </c>
      <c r="K8145" t="s">
        <v>458</v>
      </c>
      <c r="N8145" t="s">
        <v>25</v>
      </c>
      <c r="O8145">
        <v>29.62</v>
      </c>
      <c r="P8145" t="s">
        <v>459</v>
      </c>
      <c r="Q8145"/>
      <c r="T8145" t="s">
        <v>460</v>
      </c>
    </row>
    <row r="8146" spans="2:20" hidden="1" x14ac:dyDescent="0.45">
      <c r="B8146" s="29" t="s">
        <v>26</v>
      </c>
      <c r="C8146" s="29" t="s">
        <v>180</v>
      </c>
      <c r="D8146" s="29" t="s">
        <v>58</v>
      </c>
      <c r="F8146" t="s">
        <v>510</v>
      </c>
      <c r="G8146" t="s">
        <v>511</v>
      </c>
      <c r="H8146" t="s">
        <v>1933</v>
      </c>
      <c r="I8146" t="s">
        <v>456</v>
      </c>
      <c r="J8146" t="s">
        <v>1934</v>
      </c>
      <c r="K8146" t="s">
        <v>458</v>
      </c>
      <c r="N8146" t="s">
        <v>26</v>
      </c>
      <c r="O8146">
        <v>10.3</v>
      </c>
      <c r="P8146" t="s">
        <v>459</v>
      </c>
      <c r="Q8146"/>
      <c r="T8146" t="s">
        <v>460</v>
      </c>
    </row>
    <row r="8147" spans="2:20" hidden="1" x14ac:dyDescent="0.45">
      <c r="C8147" s="29" t="s">
        <v>70</v>
      </c>
      <c r="D8147" s="29" t="s">
        <v>55</v>
      </c>
      <c r="F8147" t="s">
        <v>520</v>
      </c>
      <c r="G8147" t="s">
        <v>521</v>
      </c>
      <c r="H8147" t="s">
        <v>528</v>
      </c>
      <c r="I8147" t="s">
        <v>225</v>
      </c>
      <c r="J8147" t="s">
        <v>523</v>
      </c>
      <c r="K8147" t="s">
        <v>524</v>
      </c>
      <c r="L8147" t="s">
        <v>529</v>
      </c>
      <c r="M8147" t="s">
        <v>228</v>
      </c>
      <c r="N8147" t="s">
        <v>358</v>
      </c>
      <c r="O8147" s="27">
        <v>2.6E-7</v>
      </c>
      <c r="P8147" t="s">
        <v>526</v>
      </c>
      <c r="Q8147" s="27">
        <f>O8147*km_per_mile*'Transportation Calcs'!$E$6</f>
        <v>1.6650019944007331E-10</v>
      </c>
      <c r="T8147" t="s">
        <v>527</v>
      </c>
    </row>
    <row r="8148" spans="2:20" hidden="1" x14ac:dyDescent="0.45">
      <c r="B8148" s="29" t="s">
        <v>43</v>
      </c>
      <c r="C8148" s="29" t="s">
        <v>70</v>
      </c>
      <c r="D8148" s="29" t="s">
        <v>55</v>
      </c>
      <c r="F8148" t="s">
        <v>520</v>
      </c>
      <c r="G8148" t="s">
        <v>521</v>
      </c>
      <c r="H8148" t="s">
        <v>530</v>
      </c>
      <c r="I8148" t="s">
        <v>225</v>
      </c>
      <c r="J8148" t="s">
        <v>523</v>
      </c>
      <c r="K8148" t="s">
        <v>524</v>
      </c>
      <c r="L8148" t="s">
        <v>531</v>
      </c>
      <c r="M8148" t="s">
        <v>228</v>
      </c>
      <c r="N8148" t="s">
        <v>28</v>
      </c>
      <c r="O8148">
        <v>2.2000000000000001E-3</v>
      </c>
      <c r="P8148" t="s">
        <v>526</v>
      </c>
      <c r="Q8148" s="27">
        <f>O8148*km_per_mile*'Transportation Calcs'!$E$6</f>
        <v>1.408847841416005E-6</v>
      </c>
      <c r="T8148" t="s">
        <v>536</v>
      </c>
    </row>
    <row r="8149" spans="2:20" hidden="1" x14ac:dyDescent="0.45">
      <c r="C8149" s="29" t="s">
        <v>70</v>
      </c>
      <c r="D8149" s="29" t="s">
        <v>55</v>
      </c>
      <c r="F8149" t="s">
        <v>520</v>
      </c>
      <c r="G8149" t="s">
        <v>521</v>
      </c>
      <c r="H8149" t="s">
        <v>532</v>
      </c>
      <c r="I8149" t="s">
        <v>225</v>
      </c>
      <c r="J8149" t="s">
        <v>523</v>
      </c>
      <c r="K8149" t="s">
        <v>524</v>
      </c>
      <c r="L8149" t="s">
        <v>533</v>
      </c>
      <c r="M8149" t="s">
        <v>228</v>
      </c>
      <c r="N8149" t="s">
        <v>272</v>
      </c>
      <c r="O8149" s="27">
        <v>3.9000000000000002E-7</v>
      </c>
      <c r="P8149" t="s">
        <v>526</v>
      </c>
      <c r="Q8149" s="27">
        <f>O8149*km_per_mile*'Transportation Calcs'!$E$6</f>
        <v>2.4975029916010995E-10</v>
      </c>
      <c r="T8149" t="s">
        <v>527</v>
      </c>
    </row>
    <row r="8150" spans="2:20" hidden="1" x14ac:dyDescent="0.45">
      <c r="C8150" s="29" t="s">
        <v>70</v>
      </c>
      <c r="D8150" s="29" t="s">
        <v>55</v>
      </c>
      <c r="F8150" t="s">
        <v>520</v>
      </c>
      <c r="G8150" t="s">
        <v>521</v>
      </c>
      <c r="H8150" t="s">
        <v>532</v>
      </c>
      <c r="I8150" t="s">
        <v>225</v>
      </c>
      <c r="J8150" t="s">
        <v>523</v>
      </c>
      <c r="K8150" t="s">
        <v>524</v>
      </c>
      <c r="L8150" t="s">
        <v>533</v>
      </c>
      <c r="M8150" t="s">
        <v>228</v>
      </c>
      <c r="N8150" t="s">
        <v>358</v>
      </c>
      <c r="O8150" s="27">
        <v>2.6E-7</v>
      </c>
      <c r="P8150" t="s">
        <v>526</v>
      </c>
      <c r="Q8150" s="27">
        <f>O8150*km_per_mile*'Transportation Calcs'!$E$6</f>
        <v>1.6650019944007331E-10</v>
      </c>
      <c r="T8150" t="s">
        <v>527</v>
      </c>
    </row>
    <row r="8151" spans="2:20" hidden="1" x14ac:dyDescent="0.45">
      <c r="C8151" s="29" t="s">
        <v>70</v>
      </c>
      <c r="D8151" s="29" t="s">
        <v>55</v>
      </c>
      <c r="F8151" t="s">
        <v>520</v>
      </c>
      <c r="G8151" t="s">
        <v>521</v>
      </c>
      <c r="H8151" t="s">
        <v>534</v>
      </c>
      <c r="I8151" t="s">
        <v>225</v>
      </c>
      <c r="J8151" t="s">
        <v>523</v>
      </c>
      <c r="K8151" t="s">
        <v>524</v>
      </c>
      <c r="L8151" t="s">
        <v>535</v>
      </c>
      <c r="M8151" t="s">
        <v>228</v>
      </c>
      <c r="N8151" t="s">
        <v>272</v>
      </c>
      <c r="O8151" s="27">
        <v>3.9000000000000002E-7</v>
      </c>
      <c r="P8151" t="s">
        <v>526</v>
      </c>
      <c r="Q8151" s="27">
        <f>O8151*km_per_mile*'Transportation Calcs'!$E$6</f>
        <v>2.4975029916010995E-10</v>
      </c>
      <c r="T8151" t="s">
        <v>527</v>
      </c>
    </row>
    <row r="8152" spans="2:20" hidden="1" x14ac:dyDescent="0.45">
      <c r="C8152" s="29" t="s">
        <v>70</v>
      </c>
      <c r="D8152" s="29" t="s">
        <v>55</v>
      </c>
      <c r="F8152" t="s">
        <v>520</v>
      </c>
      <c r="G8152" t="s">
        <v>521</v>
      </c>
      <c r="H8152" t="s">
        <v>534</v>
      </c>
      <c r="I8152" t="s">
        <v>225</v>
      </c>
      <c r="J8152" t="s">
        <v>523</v>
      </c>
      <c r="K8152" t="s">
        <v>524</v>
      </c>
      <c r="L8152" t="s">
        <v>535</v>
      </c>
      <c r="M8152" t="s">
        <v>228</v>
      </c>
      <c r="N8152" t="s">
        <v>358</v>
      </c>
      <c r="O8152" s="27">
        <v>2.6E-7</v>
      </c>
      <c r="P8152" t="s">
        <v>526</v>
      </c>
      <c r="Q8152" s="27">
        <f>O8152*km_per_mile*'Transportation Calcs'!$E$6</f>
        <v>1.6650019944007331E-10</v>
      </c>
      <c r="T8152" t="s">
        <v>527</v>
      </c>
    </row>
    <row r="8153" spans="2:20" hidden="1" x14ac:dyDescent="0.45">
      <c r="C8153" s="29" t="s">
        <v>70</v>
      </c>
      <c r="D8153" s="29" t="s">
        <v>55</v>
      </c>
      <c r="F8153" t="s">
        <v>520</v>
      </c>
      <c r="G8153" t="s">
        <v>521</v>
      </c>
      <c r="H8153" t="s">
        <v>539</v>
      </c>
      <c r="I8153" t="s">
        <v>225</v>
      </c>
      <c r="J8153" t="s">
        <v>523</v>
      </c>
      <c r="K8153" t="s">
        <v>524</v>
      </c>
      <c r="L8153" t="s">
        <v>540</v>
      </c>
      <c r="M8153" t="s">
        <v>228</v>
      </c>
      <c r="N8153" t="s">
        <v>272</v>
      </c>
      <c r="O8153" s="27">
        <v>3.9000000000000002E-7</v>
      </c>
      <c r="P8153" t="s">
        <v>526</v>
      </c>
      <c r="Q8153" s="27">
        <f>O8153*km_per_mile*'Transportation Calcs'!$E$6</f>
        <v>2.4975029916010995E-10</v>
      </c>
      <c r="T8153" t="s">
        <v>527</v>
      </c>
    </row>
    <row r="8154" spans="2:20" hidden="1" x14ac:dyDescent="0.45">
      <c r="B8154" s="29" t="s">
        <v>43</v>
      </c>
      <c r="C8154" s="29" t="s">
        <v>70</v>
      </c>
      <c r="D8154" s="29" t="s">
        <v>55</v>
      </c>
      <c r="F8154" t="s">
        <v>520</v>
      </c>
      <c r="G8154" t="s">
        <v>521</v>
      </c>
      <c r="H8154" t="s">
        <v>537</v>
      </c>
      <c r="I8154" t="s">
        <v>225</v>
      </c>
      <c r="J8154" t="s">
        <v>523</v>
      </c>
      <c r="K8154" t="s">
        <v>524</v>
      </c>
      <c r="L8154" t="s">
        <v>538</v>
      </c>
      <c r="M8154" t="s">
        <v>228</v>
      </c>
      <c r="N8154" t="s">
        <v>28</v>
      </c>
      <c r="O8154">
        <v>1.1000000000000001E-3</v>
      </c>
      <c r="P8154" t="s">
        <v>526</v>
      </c>
      <c r="Q8154" s="27">
        <f>O8154*km_per_mile*'Transportation Calcs'!$E$6</f>
        <v>7.0442392070800248E-7</v>
      </c>
      <c r="T8154" t="s">
        <v>536</v>
      </c>
    </row>
    <row r="8155" spans="2:20" hidden="1" x14ac:dyDescent="0.45">
      <c r="C8155" s="29" t="s">
        <v>70</v>
      </c>
      <c r="D8155" s="29" t="s">
        <v>55</v>
      </c>
      <c r="F8155" t="s">
        <v>520</v>
      </c>
      <c r="G8155" t="s">
        <v>521</v>
      </c>
      <c r="H8155" t="s">
        <v>537</v>
      </c>
      <c r="I8155" t="s">
        <v>225</v>
      </c>
      <c r="J8155" t="s">
        <v>523</v>
      </c>
      <c r="K8155" t="s">
        <v>524</v>
      </c>
      <c r="L8155" t="s">
        <v>538</v>
      </c>
      <c r="M8155" t="s">
        <v>228</v>
      </c>
      <c r="N8155" t="s">
        <v>358</v>
      </c>
      <c r="O8155" s="27">
        <v>2.6E-7</v>
      </c>
      <c r="P8155" t="s">
        <v>526</v>
      </c>
      <c r="Q8155" s="27">
        <f>O8155*km_per_mile*'Transportation Calcs'!$E$6</f>
        <v>1.6650019944007331E-10</v>
      </c>
      <c r="T8155" t="s">
        <v>527</v>
      </c>
    </row>
    <row r="8156" spans="2:20" hidden="1" x14ac:dyDescent="0.45">
      <c r="C8156" s="29" t="s">
        <v>70</v>
      </c>
      <c r="D8156" s="29" t="s">
        <v>55</v>
      </c>
      <c r="F8156" t="s">
        <v>520</v>
      </c>
      <c r="G8156" t="s">
        <v>521</v>
      </c>
      <c r="H8156" t="s">
        <v>537</v>
      </c>
      <c r="I8156" t="s">
        <v>225</v>
      </c>
      <c r="J8156" t="s">
        <v>523</v>
      </c>
      <c r="K8156" t="s">
        <v>524</v>
      </c>
      <c r="L8156" t="s">
        <v>538</v>
      </c>
      <c r="M8156" t="s">
        <v>228</v>
      </c>
      <c r="N8156" t="s">
        <v>264</v>
      </c>
      <c r="O8156" s="27">
        <v>3.2000000000000001E-7</v>
      </c>
      <c r="P8156" t="s">
        <v>526</v>
      </c>
      <c r="Q8156" s="27">
        <f>O8156*km_per_mile*'Transportation Calcs'!$E$6</f>
        <v>2.0492332238778255E-10</v>
      </c>
      <c r="T8156" t="s">
        <v>527</v>
      </c>
    </row>
    <row r="8157" spans="2:20" hidden="1" x14ac:dyDescent="0.45">
      <c r="C8157" s="29" t="s">
        <v>70</v>
      </c>
      <c r="D8157" s="29" t="s">
        <v>55</v>
      </c>
      <c r="F8157" t="s">
        <v>520</v>
      </c>
      <c r="G8157" t="s">
        <v>521</v>
      </c>
      <c r="H8157" t="s">
        <v>543</v>
      </c>
      <c r="I8157" t="s">
        <v>225</v>
      </c>
      <c r="J8157" t="s">
        <v>523</v>
      </c>
      <c r="K8157" t="s">
        <v>524</v>
      </c>
      <c r="L8157" t="s">
        <v>544</v>
      </c>
      <c r="M8157" t="s">
        <v>228</v>
      </c>
      <c r="N8157" t="s">
        <v>249</v>
      </c>
      <c r="O8157" s="27">
        <v>8.8000000000000004E-7</v>
      </c>
      <c r="P8157" t="s">
        <v>526</v>
      </c>
      <c r="Q8157" s="27">
        <f>O8157*km_per_mile*'Transportation Calcs'!$E$6</f>
        <v>5.6353913656640202E-10</v>
      </c>
      <c r="T8157" t="s">
        <v>527</v>
      </c>
    </row>
    <row r="8158" spans="2:20" hidden="1" x14ac:dyDescent="0.45">
      <c r="B8158" s="29" t="s">
        <v>43</v>
      </c>
      <c r="C8158" s="29" t="s">
        <v>70</v>
      </c>
      <c r="D8158" s="29" t="s">
        <v>55</v>
      </c>
      <c r="F8158" t="s">
        <v>520</v>
      </c>
      <c r="G8158" t="s">
        <v>521</v>
      </c>
      <c r="H8158" t="s">
        <v>545</v>
      </c>
      <c r="I8158" t="s">
        <v>225</v>
      </c>
      <c r="J8158" t="s">
        <v>523</v>
      </c>
      <c r="K8158" t="s">
        <v>524</v>
      </c>
      <c r="L8158" t="s">
        <v>546</v>
      </c>
      <c r="M8158" t="s">
        <v>228</v>
      </c>
      <c r="N8158" t="s">
        <v>28</v>
      </c>
      <c r="O8158">
        <v>2.2000000000000001E-3</v>
      </c>
      <c r="P8158" t="s">
        <v>526</v>
      </c>
      <c r="Q8158" s="27">
        <f>O8158*km_per_mile*'Transportation Calcs'!$E$6</f>
        <v>1.408847841416005E-6</v>
      </c>
      <c r="T8158" t="s">
        <v>536</v>
      </c>
    </row>
    <row r="8159" spans="2:20" hidden="1" x14ac:dyDescent="0.45">
      <c r="C8159" s="29" t="s">
        <v>70</v>
      </c>
      <c r="D8159" s="29" t="s">
        <v>55</v>
      </c>
      <c r="F8159" t="s">
        <v>520</v>
      </c>
      <c r="G8159" t="s">
        <v>521</v>
      </c>
      <c r="H8159" t="s">
        <v>549</v>
      </c>
      <c r="I8159" t="s">
        <v>225</v>
      </c>
      <c r="J8159" t="s">
        <v>523</v>
      </c>
      <c r="K8159" t="s">
        <v>524</v>
      </c>
      <c r="L8159" t="s">
        <v>550</v>
      </c>
      <c r="M8159" t="s">
        <v>228</v>
      </c>
      <c r="N8159" t="s">
        <v>272</v>
      </c>
      <c r="O8159" s="27">
        <v>3.9000000000000002E-7</v>
      </c>
      <c r="P8159" t="s">
        <v>526</v>
      </c>
      <c r="Q8159" s="27">
        <f>O8159*km_per_mile*'Transportation Calcs'!$E$6</f>
        <v>2.4975029916010995E-10</v>
      </c>
      <c r="T8159" t="s">
        <v>527</v>
      </c>
    </row>
    <row r="8160" spans="2:20" hidden="1" x14ac:dyDescent="0.45">
      <c r="C8160" s="29" t="s">
        <v>70</v>
      </c>
      <c r="D8160" s="29" t="s">
        <v>55</v>
      </c>
      <c r="F8160" t="s">
        <v>520</v>
      </c>
      <c r="G8160" t="s">
        <v>521</v>
      </c>
      <c r="H8160" t="s">
        <v>547</v>
      </c>
      <c r="I8160" t="s">
        <v>225</v>
      </c>
      <c r="J8160" t="s">
        <v>523</v>
      </c>
      <c r="K8160" t="s">
        <v>524</v>
      </c>
      <c r="L8160" t="s">
        <v>548</v>
      </c>
      <c r="M8160" t="s">
        <v>228</v>
      </c>
      <c r="N8160" t="s">
        <v>358</v>
      </c>
      <c r="O8160" s="27">
        <v>2.9999999999999999E-7</v>
      </c>
      <c r="P8160" t="s">
        <v>526</v>
      </c>
      <c r="Q8160" s="27">
        <f>O8160*km_per_mile*'Transportation Calcs'!$E$6</f>
        <v>1.9211561473854611E-10</v>
      </c>
      <c r="T8160" t="s">
        <v>527</v>
      </c>
    </row>
    <row r="8161" spans="2:20" hidden="1" x14ac:dyDescent="0.45">
      <c r="C8161" s="29" t="s">
        <v>70</v>
      </c>
      <c r="D8161" s="29" t="s">
        <v>55</v>
      </c>
      <c r="F8161" t="s">
        <v>520</v>
      </c>
      <c r="G8161" t="s">
        <v>521</v>
      </c>
      <c r="H8161" t="s">
        <v>547</v>
      </c>
      <c r="I8161" t="s">
        <v>225</v>
      </c>
      <c r="J8161" t="s">
        <v>523</v>
      </c>
      <c r="K8161" t="s">
        <v>524</v>
      </c>
      <c r="L8161" t="s">
        <v>548</v>
      </c>
      <c r="M8161" t="s">
        <v>228</v>
      </c>
      <c r="N8161" t="s">
        <v>249</v>
      </c>
      <c r="O8161" s="27">
        <v>8.8000000000000004E-7</v>
      </c>
      <c r="P8161" t="s">
        <v>526</v>
      </c>
      <c r="Q8161" s="27">
        <f>O8161*km_per_mile*'Transportation Calcs'!$E$6</f>
        <v>5.6353913656640202E-10</v>
      </c>
      <c r="T8161" t="s">
        <v>527</v>
      </c>
    </row>
    <row r="8162" spans="2:20" hidden="1" x14ac:dyDescent="0.45">
      <c r="C8162" s="29" t="s">
        <v>70</v>
      </c>
      <c r="D8162" s="29" t="s">
        <v>55</v>
      </c>
      <c r="F8162" t="s">
        <v>520</v>
      </c>
      <c r="G8162" t="s">
        <v>521</v>
      </c>
      <c r="H8162" t="s">
        <v>547</v>
      </c>
      <c r="I8162" t="s">
        <v>225</v>
      </c>
      <c r="J8162" t="s">
        <v>523</v>
      </c>
      <c r="K8162" t="s">
        <v>524</v>
      </c>
      <c r="L8162" t="s">
        <v>548</v>
      </c>
      <c r="M8162" t="s">
        <v>228</v>
      </c>
      <c r="N8162" t="s">
        <v>264</v>
      </c>
      <c r="O8162" s="27">
        <v>4.7999999999999996E-7</v>
      </c>
      <c r="P8162" t="s">
        <v>526</v>
      </c>
      <c r="Q8162" s="27">
        <f>O8162*km_per_mile*'Transportation Calcs'!$E$6</f>
        <v>3.0738498358167373E-10</v>
      </c>
      <c r="T8162" t="s">
        <v>527</v>
      </c>
    </row>
    <row r="8163" spans="2:20" hidden="1" x14ac:dyDescent="0.45">
      <c r="C8163" s="29" t="s">
        <v>70</v>
      </c>
      <c r="D8163" s="29" t="s">
        <v>55</v>
      </c>
      <c r="F8163" t="s">
        <v>520</v>
      </c>
      <c r="G8163" t="s">
        <v>521</v>
      </c>
      <c r="H8163" t="s">
        <v>551</v>
      </c>
      <c r="I8163" t="s">
        <v>225</v>
      </c>
      <c r="J8163" t="s">
        <v>523</v>
      </c>
      <c r="K8163" t="s">
        <v>524</v>
      </c>
      <c r="L8163" t="s">
        <v>552</v>
      </c>
      <c r="M8163" t="s">
        <v>228</v>
      </c>
      <c r="N8163" t="s">
        <v>358</v>
      </c>
      <c r="O8163" s="27">
        <v>2.6E-7</v>
      </c>
      <c r="P8163" t="s">
        <v>526</v>
      </c>
      <c r="Q8163" s="27">
        <f>O8163*km_per_mile*'Transportation Calcs'!$E$6</f>
        <v>1.6650019944007331E-10</v>
      </c>
      <c r="T8163" t="s">
        <v>527</v>
      </c>
    </row>
    <row r="8164" spans="2:20" hidden="1" x14ac:dyDescent="0.45">
      <c r="B8164" s="29" t="s">
        <v>43</v>
      </c>
      <c r="C8164" s="29" t="s">
        <v>70</v>
      </c>
      <c r="D8164" s="29" t="s">
        <v>55</v>
      </c>
      <c r="F8164" t="s">
        <v>520</v>
      </c>
      <c r="G8164" t="s">
        <v>521</v>
      </c>
      <c r="H8164" t="s">
        <v>575</v>
      </c>
      <c r="I8164" t="s">
        <v>225</v>
      </c>
      <c r="J8164" t="s">
        <v>523</v>
      </c>
      <c r="K8164" t="s">
        <v>524</v>
      </c>
      <c r="L8164" t="s">
        <v>576</v>
      </c>
      <c r="M8164" t="s">
        <v>228</v>
      </c>
      <c r="N8164" t="s">
        <v>28</v>
      </c>
      <c r="O8164">
        <v>1.1000000000000001E-3</v>
      </c>
      <c r="P8164" t="s">
        <v>526</v>
      </c>
      <c r="Q8164" s="27">
        <f>O8164*km_per_mile*'Transportation Calcs'!$E$6</f>
        <v>7.0442392070800248E-7</v>
      </c>
      <c r="T8164" t="s">
        <v>536</v>
      </c>
    </row>
    <row r="8165" spans="2:20" hidden="1" x14ac:dyDescent="0.45">
      <c r="C8165" s="29" t="s">
        <v>70</v>
      </c>
      <c r="D8165" s="29" t="s">
        <v>55</v>
      </c>
      <c r="F8165" t="s">
        <v>520</v>
      </c>
      <c r="G8165" t="s">
        <v>521</v>
      </c>
      <c r="H8165" t="s">
        <v>2383</v>
      </c>
      <c r="I8165" t="s">
        <v>225</v>
      </c>
      <c r="J8165" t="s">
        <v>523</v>
      </c>
      <c r="K8165" t="s">
        <v>524</v>
      </c>
      <c r="L8165" t="s">
        <v>774</v>
      </c>
      <c r="M8165" t="s">
        <v>228</v>
      </c>
      <c r="N8165" t="s">
        <v>249</v>
      </c>
      <c r="O8165" s="27">
        <v>3.5999999999999999E-7</v>
      </c>
      <c r="P8165" t="s">
        <v>526</v>
      </c>
      <c r="Q8165" s="27">
        <f>O8165*km_per_mile*'Transportation Calcs'!$E$6</f>
        <v>2.3053873768625535E-10</v>
      </c>
      <c r="T8165" t="s">
        <v>527</v>
      </c>
    </row>
    <row r="8166" spans="2:20" hidden="1" x14ac:dyDescent="0.45">
      <c r="C8166" s="29" t="s">
        <v>70</v>
      </c>
      <c r="D8166" s="29" t="s">
        <v>55</v>
      </c>
      <c r="F8166" t="s">
        <v>520</v>
      </c>
      <c r="G8166" t="s">
        <v>521</v>
      </c>
      <c r="H8166" t="s">
        <v>553</v>
      </c>
      <c r="I8166" t="s">
        <v>225</v>
      </c>
      <c r="J8166" t="s">
        <v>523</v>
      </c>
      <c r="K8166" t="s">
        <v>524</v>
      </c>
      <c r="L8166" t="s">
        <v>554</v>
      </c>
      <c r="M8166" t="s">
        <v>228</v>
      </c>
      <c r="N8166" t="s">
        <v>272</v>
      </c>
      <c r="O8166" s="27">
        <v>3.9000000000000002E-7</v>
      </c>
      <c r="P8166" t="s">
        <v>526</v>
      </c>
      <c r="Q8166" s="27">
        <f>O8166*km_per_mile*'Transportation Calcs'!$E$6</f>
        <v>2.4975029916010995E-10</v>
      </c>
      <c r="T8166" t="s">
        <v>527</v>
      </c>
    </row>
    <row r="8167" spans="2:20" hidden="1" x14ac:dyDescent="0.45">
      <c r="C8167" s="29" t="s">
        <v>70</v>
      </c>
      <c r="D8167" s="29" t="s">
        <v>55</v>
      </c>
      <c r="F8167" t="s">
        <v>520</v>
      </c>
      <c r="G8167" t="s">
        <v>521</v>
      </c>
      <c r="H8167" t="s">
        <v>1941</v>
      </c>
      <c r="I8167" t="s">
        <v>225</v>
      </c>
      <c r="J8167" t="s">
        <v>523</v>
      </c>
      <c r="K8167" t="s">
        <v>524</v>
      </c>
      <c r="L8167" t="s">
        <v>725</v>
      </c>
      <c r="M8167" t="s">
        <v>228</v>
      </c>
      <c r="N8167" t="s">
        <v>358</v>
      </c>
      <c r="O8167" s="27">
        <v>2.6E-7</v>
      </c>
      <c r="P8167" t="s">
        <v>526</v>
      </c>
      <c r="Q8167" s="27">
        <f>O8167*km_per_mile*'Transportation Calcs'!$E$6</f>
        <v>1.6650019944007331E-10</v>
      </c>
      <c r="T8167" t="s">
        <v>527</v>
      </c>
    </row>
    <row r="8168" spans="2:20" hidden="1" x14ac:dyDescent="0.45">
      <c r="C8168" s="29" t="s">
        <v>70</v>
      </c>
      <c r="D8168" s="29" t="s">
        <v>55</v>
      </c>
      <c r="F8168" t="s">
        <v>520</v>
      </c>
      <c r="G8168" t="s">
        <v>521</v>
      </c>
      <c r="H8168" t="s">
        <v>1941</v>
      </c>
      <c r="I8168" t="s">
        <v>225</v>
      </c>
      <c r="J8168" t="s">
        <v>523</v>
      </c>
      <c r="K8168" t="s">
        <v>524</v>
      </c>
      <c r="L8168" t="s">
        <v>725</v>
      </c>
      <c r="M8168" t="s">
        <v>228</v>
      </c>
      <c r="N8168" t="s">
        <v>264</v>
      </c>
      <c r="O8168" s="27">
        <v>3.2000000000000001E-7</v>
      </c>
      <c r="P8168" t="s">
        <v>526</v>
      </c>
      <c r="Q8168" s="27">
        <f>O8168*km_per_mile*'Transportation Calcs'!$E$6</f>
        <v>2.0492332238778255E-10</v>
      </c>
      <c r="T8168" t="s">
        <v>527</v>
      </c>
    </row>
    <row r="8169" spans="2:20" hidden="1" x14ac:dyDescent="0.45">
      <c r="C8169" s="29" t="s">
        <v>70</v>
      </c>
      <c r="D8169" s="29" t="s">
        <v>55</v>
      </c>
      <c r="F8169" t="s">
        <v>520</v>
      </c>
      <c r="G8169" t="s">
        <v>521</v>
      </c>
      <c r="H8169" t="s">
        <v>2383</v>
      </c>
      <c r="I8169" t="s">
        <v>225</v>
      </c>
      <c r="J8169" t="s">
        <v>523</v>
      </c>
      <c r="K8169" t="s">
        <v>524</v>
      </c>
      <c r="L8169" t="s">
        <v>774</v>
      </c>
      <c r="M8169" t="s">
        <v>228</v>
      </c>
      <c r="N8169" t="s">
        <v>272</v>
      </c>
      <c r="O8169" s="27">
        <v>3.9000000000000002E-7</v>
      </c>
      <c r="P8169" t="s">
        <v>526</v>
      </c>
      <c r="Q8169" s="27">
        <f>O8169*km_per_mile*'Transportation Calcs'!$E$6</f>
        <v>2.4975029916010995E-10</v>
      </c>
      <c r="T8169" t="s">
        <v>527</v>
      </c>
    </row>
    <row r="8170" spans="2:20" hidden="1" x14ac:dyDescent="0.45">
      <c r="B8170" s="29" t="s">
        <v>26</v>
      </c>
      <c r="C8170" s="29" t="s">
        <v>70</v>
      </c>
      <c r="D8170" s="29" t="s">
        <v>55</v>
      </c>
      <c r="F8170" t="s">
        <v>520</v>
      </c>
      <c r="G8170" t="s">
        <v>521</v>
      </c>
      <c r="H8170" t="s">
        <v>2679</v>
      </c>
      <c r="I8170" t="s">
        <v>225</v>
      </c>
      <c r="J8170" t="s">
        <v>523</v>
      </c>
      <c r="K8170" t="s">
        <v>524</v>
      </c>
      <c r="L8170" t="s">
        <v>614</v>
      </c>
      <c r="M8170" t="s">
        <v>228</v>
      </c>
      <c r="N8170" t="s">
        <v>26</v>
      </c>
      <c r="O8170">
        <v>5.8999999999999997E-2</v>
      </c>
      <c r="P8170" t="s">
        <v>526</v>
      </c>
      <c r="Q8170" s="27">
        <f>O8170*km_per_mile*'Transportation Calcs'!$E$6</f>
        <v>3.7782737565247401E-5</v>
      </c>
      <c r="T8170" t="s">
        <v>527</v>
      </c>
    </row>
    <row r="8171" spans="2:20" hidden="1" x14ac:dyDescent="0.45">
      <c r="C8171" s="29" t="s">
        <v>70</v>
      </c>
      <c r="D8171" s="29" t="s">
        <v>55</v>
      </c>
      <c r="F8171" t="s">
        <v>520</v>
      </c>
      <c r="G8171" t="s">
        <v>521</v>
      </c>
      <c r="H8171" t="s">
        <v>569</v>
      </c>
      <c r="I8171" t="s">
        <v>225</v>
      </c>
      <c r="J8171" t="s">
        <v>523</v>
      </c>
      <c r="K8171" t="s">
        <v>524</v>
      </c>
      <c r="L8171" t="s">
        <v>570</v>
      </c>
      <c r="M8171" t="s">
        <v>228</v>
      </c>
      <c r="N8171" t="s">
        <v>264</v>
      </c>
      <c r="O8171" s="27">
        <v>4.7999999999999996E-7</v>
      </c>
      <c r="P8171" t="s">
        <v>526</v>
      </c>
      <c r="Q8171" s="27">
        <f>O8171*km_per_mile*'Transportation Calcs'!$E$6</f>
        <v>3.0738498358167373E-10</v>
      </c>
      <c r="T8171" t="s">
        <v>527</v>
      </c>
    </row>
    <row r="8172" spans="2:20" hidden="1" x14ac:dyDescent="0.45">
      <c r="B8172" s="29" t="s">
        <v>43</v>
      </c>
      <c r="C8172" s="29" t="s">
        <v>70</v>
      </c>
      <c r="D8172" s="29" t="s">
        <v>55</v>
      </c>
      <c r="F8172" t="s">
        <v>520</v>
      </c>
      <c r="G8172" t="s">
        <v>521</v>
      </c>
      <c r="H8172" t="s">
        <v>567</v>
      </c>
      <c r="I8172" t="s">
        <v>225</v>
      </c>
      <c r="J8172" t="s">
        <v>523</v>
      </c>
      <c r="K8172" t="s">
        <v>524</v>
      </c>
      <c r="L8172" t="s">
        <v>568</v>
      </c>
      <c r="M8172" t="s">
        <v>228</v>
      </c>
      <c r="N8172" t="s">
        <v>28</v>
      </c>
      <c r="O8172">
        <v>2.2000000000000001E-3</v>
      </c>
      <c r="P8172" t="s">
        <v>526</v>
      </c>
      <c r="Q8172" s="27">
        <f>O8172*km_per_mile*'Transportation Calcs'!$E$6</f>
        <v>1.408847841416005E-6</v>
      </c>
      <c r="T8172" t="s">
        <v>536</v>
      </c>
    </row>
    <row r="8173" spans="2:20" hidden="1" x14ac:dyDescent="0.45">
      <c r="C8173" s="29" t="s">
        <v>70</v>
      </c>
      <c r="D8173" s="29" t="s">
        <v>55</v>
      </c>
      <c r="F8173" t="s">
        <v>520</v>
      </c>
      <c r="G8173" t="s">
        <v>521</v>
      </c>
      <c r="H8173" t="s">
        <v>567</v>
      </c>
      <c r="I8173" t="s">
        <v>225</v>
      </c>
      <c r="J8173" t="s">
        <v>523</v>
      </c>
      <c r="K8173" t="s">
        <v>524</v>
      </c>
      <c r="L8173" t="s">
        <v>568</v>
      </c>
      <c r="M8173" t="s">
        <v>228</v>
      </c>
      <c r="N8173" t="s">
        <v>249</v>
      </c>
      <c r="O8173" s="27">
        <v>8.8000000000000004E-7</v>
      </c>
      <c r="P8173" t="s">
        <v>526</v>
      </c>
      <c r="Q8173" s="27">
        <f>O8173*km_per_mile*'Transportation Calcs'!$E$6</f>
        <v>5.6353913656640202E-10</v>
      </c>
      <c r="T8173" t="s">
        <v>527</v>
      </c>
    </row>
    <row r="8174" spans="2:20" hidden="1" x14ac:dyDescent="0.45">
      <c r="C8174" s="29" t="s">
        <v>70</v>
      </c>
      <c r="D8174" s="29" t="s">
        <v>55</v>
      </c>
      <c r="F8174" t="s">
        <v>520</v>
      </c>
      <c r="G8174" t="s">
        <v>521</v>
      </c>
      <c r="H8174" t="s">
        <v>569</v>
      </c>
      <c r="I8174" t="s">
        <v>225</v>
      </c>
      <c r="J8174" t="s">
        <v>523</v>
      </c>
      <c r="K8174" t="s">
        <v>524</v>
      </c>
      <c r="L8174" t="s">
        <v>570</v>
      </c>
      <c r="M8174" t="s">
        <v>228</v>
      </c>
      <c r="N8174" t="s">
        <v>358</v>
      </c>
      <c r="O8174" s="27">
        <v>2.9999999999999999E-7</v>
      </c>
      <c r="P8174" t="s">
        <v>526</v>
      </c>
      <c r="Q8174" s="27">
        <f>O8174*km_per_mile*'Transportation Calcs'!$E$6</f>
        <v>1.9211561473854611E-10</v>
      </c>
      <c r="T8174" t="s">
        <v>527</v>
      </c>
    </row>
    <row r="8175" spans="2:20" hidden="1" x14ac:dyDescent="0.45">
      <c r="C8175" s="29" t="s">
        <v>70</v>
      </c>
      <c r="D8175" s="29" t="s">
        <v>55</v>
      </c>
      <c r="F8175" t="s">
        <v>520</v>
      </c>
      <c r="G8175" t="s">
        <v>521</v>
      </c>
      <c r="H8175" t="s">
        <v>565</v>
      </c>
      <c r="I8175" t="s">
        <v>225</v>
      </c>
      <c r="J8175" t="s">
        <v>523</v>
      </c>
      <c r="K8175" t="s">
        <v>524</v>
      </c>
      <c r="L8175" t="s">
        <v>566</v>
      </c>
      <c r="M8175" t="s">
        <v>228</v>
      </c>
      <c r="N8175" t="s">
        <v>272</v>
      </c>
      <c r="O8175" s="27">
        <v>3.9000000000000002E-7</v>
      </c>
      <c r="P8175" t="s">
        <v>526</v>
      </c>
      <c r="Q8175" s="27">
        <f>O8175*km_per_mile*'Transportation Calcs'!$E$6</f>
        <v>2.4975029916010995E-10</v>
      </c>
      <c r="T8175" t="s">
        <v>527</v>
      </c>
    </row>
    <row r="8176" spans="2:20" hidden="1" x14ac:dyDescent="0.45">
      <c r="C8176" s="29" t="s">
        <v>70</v>
      </c>
      <c r="D8176" s="29" t="s">
        <v>55</v>
      </c>
      <c r="F8176" t="s">
        <v>520</v>
      </c>
      <c r="G8176" t="s">
        <v>521</v>
      </c>
      <c r="H8176" t="s">
        <v>571</v>
      </c>
      <c r="I8176" t="s">
        <v>225</v>
      </c>
      <c r="J8176" t="s">
        <v>523</v>
      </c>
      <c r="K8176" t="s">
        <v>524</v>
      </c>
      <c r="L8176" t="s">
        <v>572</v>
      </c>
      <c r="M8176" t="s">
        <v>228</v>
      </c>
      <c r="N8176" t="s">
        <v>249</v>
      </c>
      <c r="O8176" s="27">
        <v>3.5999999999999999E-7</v>
      </c>
      <c r="P8176" t="s">
        <v>526</v>
      </c>
      <c r="Q8176" s="27">
        <f>O8176*km_per_mile*'Transportation Calcs'!$E$6</f>
        <v>2.3053873768625535E-10</v>
      </c>
      <c r="T8176" t="s">
        <v>527</v>
      </c>
    </row>
    <row r="8177" spans="2:20" hidden="1" x14ac:dyDescent="0.45">
      <c r="B8177" s="29" t="s">
        <v>43</v>
      </c>
      <c r="C8177" s="29" t="s">
        <v>70</v>
      </c>
      <c r="D8177" s="29" t="s">
        <v>55</v>
      </c>
      <c r="F8177" t="s">
        <v>520</v>
      </c>
      <c r="G8177" t="s">
        <v>521</v>
      </c>
      <c r="H8177" t="s">
        <v>1943</v>
      </c>
      <c r="I8177" t="s">
        <v>225</v>
      </c>
      <c r="J8177" t="s">
        <v>523</v>
      </c>
      <c r="K8177" t="s">
        <v>524</v>
      </c>
      <c r="L8177" t="s">
        <v>730</v>
      </c>
      <c r="M8177" t="s">
        <v>228</v>
      </c>
      <c r="N8177" t="s">
        <v>28</v>
      </c>
      <c r="O8177">
        <v>2.2000000000000001E-3</v>
      </c>
      <c r="P8177" t="s">
        <v>526</v>
      </c>
      <c r="Q8177" s="27">
        <f>O8177*km_per_mile*'Transportation Calcs'!$E$6</f>
        <v>1.408847841416005E-6</v>
      </c>
      <c r="T8177" t="s">
        <v>536</v>
      </c>
    </row>
    <row r="8178" spans="2:20" hidden="1" x14ac:dyDescent="0.45">
      <c r="B8178" s="29" t="s">
        <v>43</v>
      </c>
      <c r="C8178" s="29" t="s">
        <v>70</v>
      </c>
      <c r="D8178" s="29" t="s">
        <v>53</v>
      </c>
      <c r="F8178" t="s">
        <v>520</v>
      </c>
      <c r="G8178" t="s">
        <v>521</v>
      </c>
      <c r="H8178" t="s">
        <v>1944</v>
      </c>
      <c r="I8178" t="s">
        <v>225</v>
      </c>
      <c r="J8178" t="s">
        <v>523</v>
      </c>
      <c r="K8178" t="s">
        <v>35</v>
      </c>
      <c r="L8178" t="s">
        <v>1945</v>
      </c>
      <c r="M8178" t="s">
        <v>228</v>
      </c>
      <c r="N8178" t="s">
        <v>28</v>
      </c>
      <c r="O8178">
        <v>3.1399999999999997E-2</v>
      </c>
      <c r="P8178" t="s">
        <v>526</v>
      </c>
      <c r="Q8178" s="27">
        <f>O8178*km_per_mile*'Transportation Calcs'!$F$6</f>
        <v>2.3057299909055011E-5</v>
      </c>
      <c r="T8178" t="s">
        <v>536</v>
      </c>
    </row>
    <row r="8179" spans="2:20" hidden="1" x14ac:dyDescent="0.45">
      <c r="C8179" s="29" t="s">
        <v>70</v>
      </c>
      <c r="D8179" s="29" t="s">
        <v>53</v>
      </c>
      <c r="F8179" t="s">
        <v>520</v>
      </c>
      <c r="G8179" t="s">
        <v>521</v>
      </c>
      <c r="H8179" t="s">
        <v>1944</v>
      </c>
      <c r="I8179" t="s">
        <v>225</v>
      </c>
      <c r="J8179" t="s">
        <v>523</v>
      </c>
      <c r="K8179" t="s">
        <v>35</v>
      </c>
      <c r="L8179" t="s">
        <v>1945</v>
      </c>
      <c r="M8179" t="s">
        <v>228</v>
      </c>
      <c r="N8179" t="s">
        <v>358</v>
      </c>
      <c r="O8179" s="27">
        <v>1.53E-6</v>
      </c>
      <c r="P8179" t="s">
        <v>526</v>
      </c>
      <c r="Q8179" s="27">
        <f>O8179*km_per_mile*'Transportation Calcs'!$F$6</f>
        <v>1.1234926388807059E-9</v>
      </c>
      <c r="T8179" t="s">
        <v>527</v>
      </c>
    </row>
    <row r="8180" spans="2:20" hidden="1" x14ac:dyDescent="0.45">
      <c r="C8180" s="29" t="s">
        <v>70</v>
      </c>
      <c r="D8180" s="29" t="s">
        <v>53</v>
      </c>
      <c r="F8180" t="s">
        <v>520</v>
      </c>
      <c r="G8180" t="s">
        <v>521</v>
      </c>
      <c r="H8180" t="s">
        <v>583</v>
      </c>
      <c r="I8180" t="s">
        <v>225</v>
      </c>
      <c r="J8180" t="s">
        <v>523</v>
      </c>
      <c r="K8180" t="s">
        <v>35</v>
      </c>
      <c r="L8180" t="s">
        <v>584</v>
      </c>
      <c r="M8180" t="s">
        <v>228</v>
      </c>
      <c r="N8180" t="s">
        <v>264</v>
      </c>
      <c r="O8180" s="27">
        <v>1.7400000000000001E-6</v>
      </c>
      <c r="P8180" t="s">
        <v>526</v>
      </c>
      <c r="Q8180" s="27">
        <f>O8180*km_per_mile*'Transportation Calcs'!$F$6</f>
        <v>1.2776975108839402E-9</v>
      </c>
      <c r="T8180" t="s">
        <v>527</v>
      </c>
    </row>
    <row r="8181" spans="2:20" hidden="1" x14ac:dyDescent="0.45">
      <c r="C8181" s="29" t="s">
        <v>70</v>
      </c>
      <c r="D8181" s="29" t="s">
        <v>55</v>
      </c>
      <c r="F8181" t="s">
        <v>520</v>
      </c>
      <c r="G8181" t="s">
        <v>521</v>
      </c>
      <c r="H8181" t="s">
        <v>541</v>
      </c>
      <c r="I8181" t="s">
        <v>225</v>
      </c>
      <c r="J8181" t="s">
        <v>523</v>
      </c>
      <c r="K8181" t="s">
        <v>524</v>
      </c>
      <c r="L8181" t="s">
        <v>542</v>
      </c>
      <c r="M8181" t="s">
        <v>228</v>
      </c>
      <c r="N8181" t="s">
        <v>264</v>
      </c>
      <c r="O8181" s="27">
        <v>3.2000000000000001E-7</v>
      </c>
      <c r="P8181" t="s">
        <v>526</v>
      </c>
      <c r="Q8181" s="27">
        <f>O8181*km_per_mile*'Transportation Calcs'!$E$6</f>
        <v>2.0492332238778255E-10</v>
      </c>
      <c r="T8181" t="s">
        <v>527</v>
      </c>
    </row>
    <row r="8182" spans="2:20" hidden="1" x14ac:dyDescent="0.45">
      <c r="C8182" s="29" t="s">
        <v>70</v>
      </c>
      <c r="D8182" s="29" t="s">
        <v>53</v>
      </c>
      <c r="F8182" t="s">
        <v>520</v>
      </c>
      <c r="G8182" t="s">
        <v>521</v>
      </c>
      <c r="H8182" t="s">
        <v>603</v>
      </c>
      <c r="I8182" t="s">
        <v>225</v>
      </c>
      <c r="J8182" t="s">
        <v>523</v>
      </c>
      <c r="K8182" t="s">
        <v>35</v>
      </c>
      <c r="L8182" t="s">
        <v>604</v>
      </c>
      <c r="M8182" t="s">
        <v>228</v>
      </c>
      <c r="N8182" t="s">
        <v>272</v>
      </c>
      <c r="O8182" s="27">
        <v>1.6199999999999999E-6</v>
      </c>
      <c r="P8182" t="s">
        <v>526</v>
      </c>
      <c r="Q8182" s="27">
        <f>O8182*km_per_mile*'Transportation Calcs'!$F$6</f>
        <v>1.1895804411678064E-9</v>
      </c>
      <c r="T8182" t="s">
        <v>527</v>
      </c>
    </row>
    <row r="8183" spans="2:20" hidden="1" x14ac:dyDescent="0.45">
      <c r="C8183" s="29" t="s">
        <v>70</v>
      </c>
      <c r="D8183" s="29" t="s">
        <v>53</v>
      </c>
      <c r="F8183" t="s">
        <v>520</v>
      </c>
      <c r="G8183" t="s">
        <v>521</v>
      </c>
      <c r="H8183" t="s">
        <v>603</v>
      </c>
      <c r="I8183" t="s">
        <v>225</v>
      </c>
      <c r="J8183" t="s">
        <v>523</v>
      </c>
      <c r="K8183" t="s">
        <v>35</v>
      </c>
      <c r="L8183" t="s">
        <v>604</v>
      </c>
      <c r="M8183" t="s">
        <v>228</v>
      </c>
      <c r="N8183" t="s">
        <v>358</v>
      </c>
      <c r="O8183" s="27">
        <v>1.53E-6</v>
      </c>
      <c r="P8183" t="s">
        <v>526</v>
      </c>
      <c r="Q8183" s="27">
        <f>O8183*km_per_mile*'Transportation Calcs'!$F$6</f>
        <v>1.1234926388807059E-9</v>
      </c>
      <c r="T8183" t="s">
        <v>527</v>
      </c>
    </row>
    <row r="8184" spans="2:20" hidden="1" x14ac:dyDescent="0.45">
      <c r="C8184" s="29" t="s">
        <v>70</v>
      </c>
      <c r="D8184" s="29" t="s">
        <v>53</v>
      </c>
      <c r="F8184" t="s">
        <v>520</v>
      </c>
      <c r="G8184" t="s">
        <v>521</v>
      </c>
      <c r="H8184" t="s">
        <v>603</v>
      </c>
      <c r="I8184" t="s">
        <v>225</v>
      </c>
      <c r="J8184" t="s">
        <v>523</v>
      </c>
      <c r="K8184" t="s">
        <v>35</v>
      </c>
      <c r="L8184" t="s">
        <v>604</v>
      </c>
      <c r="M8184" t="s">
        <v>228</v>
      </c>
      <c r="N8184" t="s">
        <v>264</v>
      </c>
      <c r="O8184" s="27">
        <v>1.7400000000000001E-6</v>
      </c>
      <c r="P8184" t="s">
        <v>526</v>
      </c>
      <c r="Q8184" s="27">
        <f>O8184*km_per_mile*'Transportation Calcs'!$F$6</f>
        <v>1.2776975108839402E-9</v>
      </c>
      <c r="T8184" t="s">
        <v>527</v>
      </c>
    </row>
    <row r="8185" spans="2:20" hidden="1" x14ac:dyDescent="0.45">
      <c r="C8185" s="29" t="s">
        <v>70</v>
      </c>
      <c r="D8185" s="29" t="s">
        <v>53</v>
      </c>
      <c r="F8185" t="s">
        <v>520</v>
      </c>
      <c r="G8185" t="s">
        <v>521</v>
      </c>
      <c r="H8185" t="s">
        <v>1947</v>
      </c>
      <c r="I8185" t="s">
        <v>225</v>
      </c>
      <c r="J8185" t="s">
        <v>523</v>
      </c>
      <c r="K8185" t="s">
        <v>35</v>
      </c>
      <c r="L8185" t="s">
        <v>633</v>
      </c>
      <c r="M8185" t="s">
        <v>228</v>
      </c>
      <c r="N8185" t="s">
        <v>272</v>
      </c>
      <c r="O8185" s="27">
        <v>1.6199999999999999E-6</v>
      </c>
      <c r="P8185" t="s">
        <v>526</v>
      </c>
      <c r="Q8185" s="27">
        <f>O8185*km_per_mile*'Transportation Calcs'!$F$6</f>
        <v>1.1895804411678064E-9</v>
      </c>
      <c r="T8185" t="s">
        <v>527</v>
      </c>
    </row>
    <row r="8186" spans="2:20" hidden="1" x14ac:dyDescent="0.45">
      <c r="C8186" s="29" t="s">
        <v>70</v>
      </c>
      <c r="D8186" s="29" t="s">
        <v>53</v>
      </c>
      <c r="F8186" t="s">
        <v>520</v>
      </c>
      <c r="G8186" t="s">
        <v>521</v>
      </c>
      <c r="H8186" t="s">
        <v>1947</v>
      </c>
      <c r="I8186" t="s">
        <v>225</v>
      </c>
      <c r="J8186" t="s">
        <v>523</v>
      </c>
      <c r="K8186" t="s">
        <v>35</v>
      </c>
      <c r="L8186" t="s">
        <v>633</v>
      </c>
      <c r="M8186" t="s">
        <v>228</v>
      </c>
      <c r="N8186" t="s">
        <v>358</v>
      </c>
      <c r="O8186" s="27">
        <v>1.53E-6</v>
      </c>
      <c r="P8186" t="s">
        <v>526</v>
      </c>
      <c r="Q8186" s="27">
        <f>O8186*km_per_mile*'Transportation Calcs'!$F$6</f>
        <v>1.1234926388807059E-9</v>
      </c>
      <c r="T8186" t="s">
        <v>527</v>
      </c>
    </row>
    <row r="8187" spans="2:20" hidden="1" x14ac:dyDescent="0.45">
      <c r="B8187" s="29" t="s">
        <v>43</v>
      </c>
      <c r="C8187" s="29" t="s">
        <v>70</v>
      </c>
      <c r="D8187" s="29" t="s">
        <v>53</v>
      </c>
      <c r="F8187" t="s">
        <v>520</v>
      </c>
      <c r="G8187" t="s">
        <v>521</v>
      </c>
      <c r="H8187" t="s">
        <v>1946</v>
      </c>
      <c r="I8187" t="s">
        <v>225</v>
      </c>
      <c r="J8187" t="s">
        <v>523</v>
      </c>
      <c r="K8187" t="s">
        <v>35</v>
      </c>
      <c r="L8187" t="s">
        <v>639</v>
      </c>
      <c r="M8187" t="s">
        <v>228</v>
      </c>
      <c r="N8187" t="s">
        <v>28</v>
      </c>
      <c r="O8187">
        <v>5.4800000000000001E-2</v>
      </c>
      <c r="P8187" t="s">
        <v>526</v>
      </c>
      <c r="Q8187" s="27">
        <f>O8187*km_per_mile*'Transportation Calcs'!$F$6</f>
        <v>4.024012850370111E-5</v>
      </c>
      <c r="T8187" t="s">
        <v>536</v>
      </c>
    </row>
    <row r="8188" spans="2:20" hidden="1" x14ac:dyDescent="0.45">
      <c r="C8188" s="29" t="s">
        <v>70</v>
      </c>
      <c r="D8188" s="29" t="s">
        <v>197</v>
      </c>
      <c r="F8188" t="s">
        <v>520</v>
      </c>
      <c r="G8188" t="s">
        <v>521</v>
      </c>
      <c r="H8188" t="s">
        <v>585</v>
      </c>
      <c r="I8188" t="s">
        <v>225</v>
      </c>
      <c r="J8188" t="s">
        <v>523</v>
      </c>
      <c r="K8188" t="s">
        <v>21</v>
      </c>
      <c r="L8188" t="s">
        <v>586</v>
      </c>
      <c r="M8188" t="s">
        <v>228</v>
      </c>
      <c r="N8188" t="s">
        <v>249</v>
      </c>
      <c r="O8188">
        <v>0</v>
      </c>
      <c r="P8188" t="s">
        <v>526</v>
      </c>
      <c r="Q8188">
        <f>O8188*km_per_mile*'Transportation Calcs'!$H$6</f>
        <v>0</v>
      </c>
      <c r="T8188" t="s">
        <v>527</v>
      </c>
    </row>
    <row r="8189" spans="2:20" hidden="1" x14ac:dyDescent="0.45">
      <c r="C8189" s="29" t="s">
        <v>70</v>
      </c>
      <c r="D8189" s="29" t="s">
        <v>197</v>
      </c>
      <c r="F8189" t="s">
        <v>520</v>
      </c>
      <c r="G8189" t="s">
        <v>521</v>
      </c>
      <c r="H8189" t="s">
        <v>587</v>
      </c>
      <c r="I8189" t="s">
        <v>225</v>
      </c>
      <c r="J8189" t="s">
        <v>523</v>
      </c>
      <c r="K8189" t="s">
        <v>21</v>
      </c>
      <c r="L8189" t="s">
        <v>588</v>
      </c>
      <c r="M8189" t="s">
        <v>228</v>
      </c>
      <c r="N8189" t="s">
        <v>358</v>
      </c>
      <c r="O8189" s="27">
        <v>1E-8</v>
      </c>
      <c r="P8189" t="s">
        <v>526</v>
      </c>
      <c r="Q8189">
        <f>O8189*km_per_mile*'Transportation Calcs'!$H$6</f>
        <v>5.908749711241345E-12</v>
      </c>
      <c r="T8189" t="s">
        <v>527</v>
      </c>
    </row>
    <row r="8190" spans="2:20" hidden="1" x14ac:dyDescent="0.45">
      <c r="C8190" s="29" t="s">
        <v>70</v>
      </c>
      <c r="D8190" s="29" t="s">
        <v>53</v>
      </c>
      <c r="F8190" t="s">
        <v>520</v>
      </c>
      <c r="G8190" t="s">
        <v>521</v>
      </c>
      <c r="H8190" t="s">
        <v>621</v>
      </c>
      <c r="I8190" t="s">
        <v>225</v>
      </c>
      <c r="J8190" t="s">
        <v>523</v>
      </c>
      <c r="K8190" t="s">
        <v>35</v>
      </c>
      <c r="L8190" t="s">
        <v>622</v>
      </c>
      <c r="M8190" t="s">
        <v>228</v>
      </c>
      <c r="N8190" t="s">
        <v>249</v>
      </c>
      <c r="O8190" s="27">
        <v>1.95E-6</v>
      </c>
      <c r="P8190" t="s">
        <v>526</v>
      </c>
      <c r="Q8190" s="27">
        <f>O8190*km_per_mile*'Transportation Calcs'!$F$6</f>
        <v>1.4319023828871745E-9</v>
      </c>
      <c r="T8190" t="s">
        <v>527</v>
      </c>
    </row>
    <row r="8191" spans="2:20" hidden="1" x14ac:dyDescent="0.45">
      <c r="C8191" s="29" t="s">
        <v>70</v>
      </c>
      <c r="D8191" s="29" t="s">
        <v>53</v>
      </c>
      <c r="F8191" t="s">
        <v>520</v>
      </c>
      <c r="G8191" t="s">
        <v>521</v>
      </c>
      <c r="H8191" t="s">
        <v>595</v>
      </c>
      <c r="I8191" t="s">
        <v>225</v>
      </c>
      <c r="J8191" t="s">
        <v>523</v>
      </c>
      <c r="K8191" t="s">
        <v>35</v>
      </c>
      <c r="L8191" t="s">
        <v>596</v>
      </c>
      <c r="M8191" t="s">
        <v>228</v>
      </c>
      <c r="N8191" t="s">
        <v>272</v>
      </c>
      <c r="O8191" s="27">
        <v>1.6199999999999999E-6</v>
      </c>
      <c r="P8191" t="s">
        <v>526</v>
      </c>
      <c r="Q8191" s="27">
        <f>O8191*km_per_mile*'Transportation Calcs'!$F$6</f>
        <v>1.1895804411678064E-9</v>
      </c>
      <c r="T8191" t="s">
        <v>527</v>
      </c>
    </row>
    <row r="8192" spans="2:20" hidden="1" x14ac:dyDescent="0.45">
      <c r="C8192" s="29" t="s">
        <v>70</v>
      </c>
      <c r="D8192" s="29" t="s">
        <v>53</v>
      </c>
      <c r="F8192" t="s">
        <v>520</v>
      </c>
      <c r="G8192" t="s">
        <v>521</v>
      </c>
      <c r="H8192" t="s">
        <v>595</v>
      </c>
      <c r="I8192" t="s">
        <v>225</v>
      </c>
      <c r="J8192" t="s">
        <v>523</v>
      </c>
      <c r="K8192" t="s">
        <v>35</v>
      </c>
      <c r="L8192" t="s">
        <v>596</v>
      </c>
      <c r="M8192" t="s">
        <v>228</v>
      </c>
      <c r="N8192" t="s">
        <v>358</v>
      </c>
      <c r="O8192" s="27">
        <v>1.53E-6</v>
      </c>
      <c r="P8192" t="s">
        <v>526</v>
      </c>
      <c r="Q8192" s="27">
        <f>O8192*km_per_mile*'Transportation Calcs'!$F$6</f>
        <v>1.1234926388807059E-9</v>
      </c>
      <c r="T8192" t="s">
        <v>527</v>
      </c>
    </row>
    <row r="8193" spans="2:20" hidden="1" x14ac:dyDescent="0.45">
      <c r="C8193" s="29" t="s">
        <v>70</v>
      </c>
      <c r="D8193" s="29" t="s">
        <v>197</v>
      </c>
      <c r="F8193" t="s">
        <v>520</v>
      </c>
      <c r="G8193" t="s">
        <v>521</v>
      </c>
      <c r="H8193" t="s">
        <v>589</v>
      </c>
      <c r="I8193" t="s">
        <v>225</v>
      </c>
      <c r="J8193" t="s">
        <v>523</v>
      </c>
      <c r="K8193" t="s">
        <v>21</v>
      </c>
      <c r="L8193" t="s">
        <v>590</v>
      </c>
      <c r="M8193" t="s">
        <v>228</v>
      </c>
      <c r="N8193" t="s">
        <v>264</v>
      </c>
      <c r="O8193" s="27">
        <v>1E-8</v>
      </c>
      <c r="P8193" t="s">
        <v>526</v>
      </c>
      <c r="Q8193">
        <f>O8193*km_per_mile*'Transportation Calcs'!$H$6</f>
        <v>5.908749711241345E-12</v>
      </c>
      <c r="T8193" t="s">
        <v>527</v>
      </c>
    </row>
    <row r="8194" spans="2:20" hidden="1" x14ac:dyDescent="0.45">
      <c r="C8194" s="29" t="s">
        <v>70</v>
      </c>
      <c r="D8194" s="29" t="s">
        <v>197</v>
      </c>
      <c r="F8194" t="s">
        <v>520</v>
      </c>
      <c r="G8194" t="s">
        <v>521</v>
      </c>
      <c r="H8194" t="s">
        <v>597</v>
      </c>
      <c r="I8194" t="s">
        <v>225</v>
      </c>
      <c r="J8194" t="s">
        <v>523</v>
      </c>
      <c r="K8194" t="s">
        <v>21</v>
      </c>
      <c r="L8194" t="s">
        <v>598</v>
      </c>
      <c r="M8194" t="s">
        <v>228</v>
      </c>
      <c r="N8194" t="s">
        <v>272</v>
      </c>
      <c r="O8194" s="27">
        <v>1E-8</v>
      </c>
      <c r="P8194" t="s">
        <v>526</v>
      </c>
      <c r="Q8194">
        <f>O8194*km_per_mile*'Transportation Calcs'!$H$6</f>
        <v>5.908749711241345E-12</v>
      </c>
      <c r="T8194" t="s">
        <v>527</v>
      </c>
    </row>
    <row r="8195" spans="2:20" hidden="1" x14ac:dyDescent="0.45">
      <c r="B8195" s="29" t="s">
        <v>43</v>
      </c>
      <c r="C8195" s="29" t="s">
        <v>70</v>
      </c>
      <c r="D8195" s="29" t="s">
        <v>197</v>
      </c>
      <c r="F8195" t="s">
        <v>520</v>
      </c>
      <c r="G8195" t="s">
        <v>521</v>
      </c>
      <c r="H8195" t="s">
        <v>589</v>
      </c>
      <c r="I8195" t="s">
        <v>225</v>
      </c>
      <c r="J8195" t="s">
        <v>523</v>
      </c>
      <c r="K8195" t="s">
        <v>21</v>
      </c>
      <c r="L8195" t="s">
        <v>590</v>
      </c>
      <c r="M8195" t="s">
        <v>228</v>
      </c>
      <c r="N8195" t="s">
        <v>28</v>
      </c>
      <c r="O8195">
        <v>2.2000000000000001E-3</v>
      </c>
      <c r="P8195" t="s">
        <v>526</v>
      </c>
      <c r="Q8195">
        <f>O8195*km_per_mile*'Transportation Calcs'!$H$6</f>
        <v>1.2999249364730959E-6</v>
      </c>
      <c r="T8195" t="s">
        <v>536</v>
      </c>
    </row>
    <row r="8196" spans="2:20" hidden="1" x14ac:dyDescent="0.45">
      <c r="C8196" s="29" t="s">
        <v>70</v>
      </c>
      <c r="D8196" s="29" t="s">
        <v>53</v>
      </c>
      <c r="F8196" t="s">
        <v>520</v>
      </c>
      <c r="G8196" t="s">
        <v>521</v>
      </c>
      <c r="H8196" t="s">
        <v>607</v>
      </c>
      <c r="I8196" t="s">
        <v>225</v>
      </c>
      <c r="J8196" t="s">
        <v>523</v>
      </c>
      <c r="K8196" t="s">
        <v>35</v>
      </c>
      <c r="L8196" t="s">
        <v>608</v>
      </c>
      <c r="M8196" t="s">
        <v>228</v>
      </c>
      <c r="N8196" t="s">
        <v>272</v>
      </c>
      <c r="O8196" s="27">
        <v>1.6199999999999999E-6</v>
      </c>
      <c r="P8196" t="s">
        <v>526</v>
      </c>
      <c r="Q8196" s="27">
        <f>O8196*km_per_mile*'Transportation Calcs'!$F$6</f>
        <v>1.1895804411678064E-9</v>
      </c>
      <c r="T8196" t="s">
        <v>527</v>
      </c>
    </row>
    <row r="8197" spans="2:20" hidden="1" x14ac:dyDescent="0.45">
      <c r="C8197" s="29" t="s">
        <v>70</v>
      </c>
      <c r="D8197" s="29" t="s">
        <v>53</v>
      </c>
      <c r="F8197" t="s">
        <v>520</v>
      </c>
      <c r="G8197" t="s">
        <v>521</v>
      </c>
      <c r="H8197" t="s">
        <v>607</v>
      </c>
      <c r="I8197" t="s">
        <v>225</v>
      </c>
      <c r="J8197" t="s">
        <v>523</v>
      </c>
      <c r="K8197" t="s">
        <v>35</v>
      </c>
      <c r="L8197" t="s">
        <v>608</v>
      </c>
      <c r="M8197" t="s">
        <v>228</v>
      </c>
      <c r="N8197" t="s">
        <v>264</v>
      </c>
      <c r="O8197" s="27">
        <v>1.7400000000000001E-6</v>
      </c>
      <c r="P8197" t="s">
        <v>526</v>
      </c>
      <c r="Q8197" s="27">
        <f>O8197*km_per_mile*'Transportation Calcs'!$F$6</f>
        <v>1.2776975108839402E-9</v>
      </c>
      <c r="T8197" t="s">
        <v>527</v>
      </c>
    </row>
    <row r="8198" spans="2:20" hidden="1" x14ac:dyDescent="0.45">
      <c r="C8198" s="29" t="s">
        <v>70</v>
      </c>
      <c r="D8198" s="29" t="s">
        <v>53</v>
      </c>
      <c r="F8198" t="s">
        <v>520</v>
      </c>
      <c r="G8198" t="s">
        <v>521</v>
      </c>
      <c r="H8198" t="s">
        <v>627</v>
      </c>
      <c r="I8198" t="s">
        <v>225</v>
      </c>
      <c r="J8198" t="s">
        <v>523</v>
      </c>
      <c r="K8198" t="s">
        <v>35</v>
      </c>
      <c r="L8198" t="s">
        <v>628</v>
      </c>
      <c r="M8198" t="s">
        <v>228</v>
      </c>
      <c r="N8198" t="s">
        <v>272</v>
      </c>
      <c r="O8198" s="27">
        <v>1.6199999999999999E-6</v>
      </c>
      <c r="P8198" t="s">
        <v>526</v>
      </c>
      <c r="Q8198" s="27">
        <f>O8198*km_per_mile*'Transportation Calcs'!$F$6</f>
        <v>1.1895804411678064E-9</v>
      </c>
      <c r="T8198" t="s">
        <v>527</v>
      </c>
    </row>
    <row r="8199" spans="2:20" hidden="1" x14ac:dyDescent="0.45">
      <c r="B8199" s="29" t="s">
        <v>43</v>
      </c>
      <c r="C8199" s="29" t="s">
        <v>70</v>
      </c>
      <c r="D8199" s="29" t="s">
        <v>55</v>
      </c>
      <c r="F8199" t="s">
        <v>520</v>
      </c>
      <c r="G8199" t="s">
        <v>521</v>
      </c>
      <c r="H8199" t="s">
        <v>613</v>
      </c>
      <c r="I8199" t="s">
        <v>225</v>
      </c>
      <c r="J8199" t="s">
        <v>523</v>
      </c>
      <c r="K8199" t="s">
        <v>524</v>
      </c>
      <c r="L8199" t="s">
        <v>614</v>
      </c>
      <c r="M8199" t="s">
        <v>228</v>
      </c>
      <c r="N8199" t="s">
        <v>28</v>
      </c>
      <c r="O8199">
        <v>1.6000000000000001E-3</v>
      </c>
      <c r="P8199" t="s">
        <v>526</v>
      </c>
      <c r="Q8199" s="27">
        <f>O8199*km_per_mile*'Transportation Calcs'!$E$6</f>
        <v>1.0246166119389128E-6</v>
      </c>
      <c r="T8199" t="s">
        <v>536</v>
      </c>
    </row>
    <row r="8200" spans="2:20" hidden="1" x14ac:dyDescent="0.45">
      <c r="C8200" s="29" t="s">
        <v>70</v>
      </c>
      <c r="D8200" s="29" t="s">
        <v>55</v>
      </c>
      <c r="F8200" t="s">
        <v>520</v>
      </c>
      <c r="G8200" t="s">
        <v>521</v>
      </c>
      <c r="H8200" t="s">
        <v>613</v>
      </c>
      <c r="I8200" t="s">
        <v>225</v>
      </c>
      <c r="J8200" t="s">
        <v>523</v>
      </c>
      <c r="K8200" t="s">
        <v>524</v>
      </c>
      <c r="L8200" t="s">
        <v>614</v>
      </c>
      <c r="M8200" t="s">
        <v>228</v>
      </c>
      <c r="N8200" t="s">
        <v>249</v>
      </c>
      <c r="O8200" s="27">
        <v>3.5999999999999999E-7</v>
      </c>
      <c r="P8200" t="s">
        <v>526</v>
      </c>
      <c r="Q8200" s="27">
        <f>O8200*km_per_mile*'Transportation Calcs'!$E$6</f>
        <v>2.3053873768625535E-10</v>
      </c>
      <c r="T8200" t="s">
        <v>527</v>
      </c>
    </row>
    <row r="8201" spans="2:20" hidden="1" x14ac:dyDescent="0.45">
      <c r="C8201" s="29" t="s">
        <v>70</v>
      </c>
      <c r="D8201" s="29" t="s">
        <v>55</v>
      </c>
      <c r="F8201" t="s">
        <v>520</v>
      </c>
      <c r="G8201" t="s">
        <v>521</v>
      </c>
      <c r="H8201" t="s">
        <v>613</v>
      </c>
      <c r="I8201" t="s">
        <v>225</v>
      </c>
      <c r="J8201" t="s">
        <v>523</v>
      </c>
      <c r="K8201" t="s">
        <v>524</v>
      </c>
      <c r="L8201" t="s">
        <v>614</v>
      </c>
      <c r="M8201" t="s">
        <v>228</v>
      </c>
      <c r="N8201" t="s">
        <v>264</v>
      </c>
      <c r="O8201" s="27">
        <v>3.2000000000000001E-7</v>
      </c>
      <c r="P8201" t="s">
        <v>526</v>
      </c>
      <c r="Q8201" s="27">
        <f>O8201*km_per_mile*'Transportation Calcs'!$E$6</f>
        <v>2.0492332238778255E-10</v>
      </c>
      <c r="T8201" t="s">
        <v>527</v>
      </c>
    </row>
    <row r="8202" spans="2:20" hidden="1" x14ac:dyDescent="0.45">
      <c r="B8202" s="29" t="s">
        <v>43</v>
      </c>
      <c r="C8202" s="29" t="s">
        <v>70</v>
      </c>
      <c r="D8202" s="29" t="s">
        <v>53</v>
      </c>
      <c r="F8202" t="s">
        <v>520</v>
      </c>
      <c r="G8202" t="s">
        <v>521</v>
      </c>
      <c r="H8202" t="s">
        <v>605</v>
      </c>
      <c r="I8202" t="s">
        <v>225</v>
      </c>
      <c r="J8202" t="s">
        <v>523</v>
      </c>
      <c r="K8202" t="s">
        <v>35</v>
      </c>
      <c r="L8202" t="s">
        <v>606</v>
      </c>
      <c r="M8202" t="s">
        <v>228</v>
      </c>
      <c r="N8202" t="s">
        <v>28</v>
      </c>
      <c r="O8202">
        <v>3.1399999999999997E-2</v>
      </c>
      <c r="P8202" t="s">
        <v>526</v>
      </c>
      <c r="Q8202" s="27">
        <f>O8202*km_per_mile*'Transportation Calcs'!$F$6</f>
        <v>2.3057299909055011E-5</v>
      </c>
      <c r="T8202" t="s">
        <v>536</v>
      </c>
    </row>
    <row r="8203" spans="2:20" hidden="1" x14ac:dyDescent="0.45">
      <c r="C8203" s="29" t="s">
        <v>70</v>
      </c>
      <c r="D8203" s="29" t="s">
        <v>53</v>
      </c>
      <c r="F8203" t="s">
        <v>520</v>
      </c>
      <c r="G8203" t="s">
        <v>521</v>
      </c>
      <c r="H8203" t="s">
        <v>615</v>
      </c>
      <c r="I8203" t="s">
        <v>225</v>
      </c>
      <c r="J8203" t="s">
        <v>523</v>
      </c>
      <c r="K8203" t="s">
        <v>35</v>
      </c>
      <c r="L8203" t="s">
        <v>616</v>
      </c>
      <c r="M8203" t="s">
        <v>228</v>
      </c>
      <c r="N8203" t="s">
        <v>272</v>
      </c>
      <c r="O8203" s="27">
        <v>1.6199999999999999E-6</v>
      </c>
      <c r="P8203" t="s">
        <v>526</v>
      </c>
      <c r="Q8203" s="27">
        <f>O8203*km_per_mile*'Transportation Calcs'!$F$6</f>
        <v>1.1895804411678064E-9</v>
      </c>
      <c r="T8203" t="s">
        <v>527</v>
      </c>
    </row>
    <row r="8204" spans="2:20" hidden="1" x14ac:dyDescent="0.45">
      <c r="C8204" s="29" t="s">
        <v>70</v>
      </c>
      <c r="D8204" s="29" t="s">
        <v>53</v>
      </c>
      <c r="F8204" t="s">
        <v>520</v>
      </c>
      <c r="G8204" t="s">
        <v>521</v>
      </c>
      <c r="H8204" t="s">
        <v>615</v>
      </c>
      <c r="I8204" t="s">
        <v>225</v>
      </c>
      <c r="J8204" t="s">
        <v>523</v>
      </c>
      <c r="K8204" t="s">
        <v>35</v>
      </c>
      <c r="L8204" t="s">
        <v>616</v>
      </c>
      <c r="M8204" t="s">
        <v>228</v>
      </c>
      <c r="N8204" t="s">
        <v>358</v>
      </c>
      <c r="O8204" s="27">
        <v>1.53E-6</v>
      </c>
      <c r="P8204" t="s">
        <v>526</v>
      </c>
      <c r="Q8204" s="27">
        <f>O8204*km_per_mile*'Transportation Calcs'!$F$6</f>
        <v>1.1234926388807059E-9</v>
      </c>
      <c r="T8204" t="s">
        <v>527</v>
      </c>
    </row>
    <row r="8205" spans="2:20" hidden="1" x14ac:dyDescent="0.45">
      <c r="C8205" s="29" t="s">
        <v>70</v>
      </c>
      <c r="D8205" s="29" t="s">
        <v>53</v>
      </c>
      <c r="F8205" t="s">
        <v>520</v>
      </c>
      <c r="G8205" t="s">
        <v>521</v>
      </c>
      <c r="H8205" t="s">
        <v>617</v>
      </c>
      <c r="I8205" t="s">
        <v>225</v>
      </c>
      <c r="J8205" t="s">
        <v>523</v>
      </c>
      <c r="K8205" t="s">
        <v>35</v>
      </c>
      <c r="L8205" t="s">
        <v>618</v>
      </c>
      <c r="M8205" t="s">
        <v>228</v>
      </c>
      <c r="N8205" t="s">
        <v>264</v>
      </c>
      <c r="O8205" s="27">
        <v>1.7400000000000001E-6</v>
      </c>
      <c r="P8205" t="s">
        <v>526</v>
      </c>
      <c r="Q8205" s="27">
        <f>O8205*km_per_mile*'Transportation Calcs'!$F$6</f>
        <v>1.2776975108839402E-9</v>
      </c>
      <c r="T8205" t="s">
        <v>527</v>
      </c>
    </row>
    <row r="8206" spans="2:20" hidden="1" x14ac:dyDescent="0.45">
      <c r="C8206" s="29" t="s">
        <v>70</v>
      </c>
      <c r="D8206" s="29" t="s">
        <v>53</v>
      </c>
      <c r="F8206" t="s">
        <v>520</v>
      </c>
      <c r="G8206" t="s">
        <v>521</v>
      </c>
      <c r="H8206" t="s">
        <v>619</v>
      </c>
      <c r="I8206" t="s">
        <v>225</v>
      </c>
      <c r="J8206" t="s">
        <v>523</v>
      </c>
      <c r="K8206" t="s">
        <v>35</v>
      </c>
      <c r="L8206" t="s">
        <v>620</v>
      </c>
      <c r="M8206" t="s">
        <v>228</v>
      </c>
      <c r="N8206" t="s">
        <v>249</v>
      </c>
      <c r="O8206" s="27">
        <v>1.95E-6</v>
      </c>
      <c r="P8206" t="s">
        <v>526</v>
      </c>
      <c r="Q8206" s="27">
        <f>O8206*km_per_mile*'Transportation Calcs'!$F$6</f>
        <v>1.4319023828871745E-9</v>
      </c>
      <c r="T8206" t="s">
        <v>527</v>
      </c>
    </row>
    <row r="8207" spans="2:20" hidden="1" x14ac:dyDescent="0.45">
      <c r="C8207" s="29" t="s">
        <v>70</v>
      </c>
      <c r="D8207" s="29" t="s">
        <v>53</v>
      </c>
      <c r="F8207" t="s">
        <v>520</v>
      </c>
      <c r="G8207" t="s">
        <v>521</v>
      </c>
      <c r="H8207" t="s">
        <v>1948</v>
      </c>
      <c r="I8207" t="s">
        <v>225</v>
      </c>
      <c r="J8207" t="s">
        <v>523</v>
      </c>
      <c r="K8207" t="s">
        <v>35</v>
      </c>
      <c r="L8207" t="s">
        <v>649</v>
      </c>
      <c r="M8207" t="s">
        <v>228</v>
      </c>
      <c r="N8207" t="s">
        <v>272</v>
      </c>
      <c r="O8207" s="27">
        <v>1.6199999999999999E-6</v>
      </c>
      <c r="P8207" t="s">
        <v>526</v>
      </c>
      <c r="Q8207" s="27">
        <f>O8207*km_per_mile*'Transportation Calcs'!$F$6</f>
        <v>1.1895804411678064E-9</v>
      </c>
      <c r="T8207" t="s">
        <v>527</v>
      </c>
    </row>
    <row r="8208" spans="2:20" hidden="1" x14ac:dyDescent="0.45">
      <c r="B8208" s="29" t="s">
        <v>33</v>
      </c>
      <c r="C8208" s="29" t="s">
        <v>70</v>
      </c>
      <c r="D8208" s="29" t="s">
        <v>53</v>
      </c>
      <c r="F8208" t="s">
        <v>520</v>
      </c>
      <c r="G8208" t="s">
        <v>521</v>
      </c>
      <c r="H8208" t="s">
        <v>632</v>
      </c>
      <c r="I8208" t="s">
        <v>225</v>
      </c>
      <c r="J8208" t="s">
        <v>523</v>
      </c>
      <c r="K8208" t="s">
        <v>35</v>
      </c>
      <c r="L8208" t="s">
        <v>633</v>
      </c>
      <c r="M8208" t="s">
        <v>228</v>
      </c>
      <c r="N8208" t="s">
        <v>33</v>
      </c>
      <c r="O8208">
        <v>3.0000000000000001E-3</v>
      </c>
      <c r="P8208" t="s">
        <v>526</v>
      </c>
      <c r="Q8208" s="27">
        <f>O8208*km_per_mile*'Transportation Calcs'!$F$6</f>
        <v>2.2029267429033453E-6</v>
      </c>
      <c r="T8208" t="s">
        <v>527</v>
      </c>
    </row>
    <row r="8209" spans="2:20" hidden="1" x14ac:dyDescent="0.45">
      <c r="C8209" s="29" t="s">
        <v>70</v>
      </c>
      <c r="D8209" s="29" t="s">
        <v>53</v>
      </c>
      <c r="F8209" t="s">
        <v>520</v>
      </c>
      <c r="G8209" t="s">
        <v>521</v>
      </c>
      <c r="H8209" t="s">
        <v>632</v>
      </c>
      <c r="I8209" t="s">
        <v>225</v>
      </c>
      <c r="J8209" t="s">
        <v>523</v>
      </c>
      <c r="K8209" t="s">
        <v>35</v>
      </c>
      <c r="L8209" t="s">
        <v>633</v>
      </c>
      <c r="M8209" t="s">
        <v>228</v>
      </c>
      <c r="N8209" t="s">
        <v>400</v>
      </c>
      <c r="O8209">
        <v>1E-3</v>
      </c>
      <c r="P8209" t="s">
        <v>526</v>
      </c>
      <c r="Q8209" s="27">
        <f>O8209*km_per_mile*'Transportation Calcs'!$F$6</f>
        <v>7.3430891430111507E-7</v>
      </c>
      <c r="T8209" t="s">
        <v>527</v>
      </c>
    </row>
    <row r="8210" spans="2:20" hidden="1" x14ac:dyDescent="0.45">
      <c r="C8210" s="29" t="s">
        <v>70</v>
      </c>
      <c r="D8210" s="29" t="s">
        <v>55</v>
      </c>
      <c r="F8210" t="s">
        <v>520</v>
      </c>
      <c r="G8210" t="s">
        <v>521</v>
      </c>
      <c r="H8210" t="s">
        <v>1957</v>
      </c>
      <c r="I8210" t="s">
        <v>225</v>
      </c>
      <c r="J8210" t="s">
        <v>523</v>
      </c>
      <c r="K8210" t="s">
        <v>524</v>
      </c>
      <c r="L8210" t="s">
        <v>771</v>
      </c>
      <c r="M8210" t="s">
        <v>228</v>
      </c>
      <c r="N8210" t="s">
        <v>264</v>
      </c>
      <c r="O8210" s="27">
        <v>3.2000000000000001E-7</v>
      </c>
      <c r="P8210" t="s">
        <v>526</v>
      </c>
      <c r="Q8210" s="27">
        <f>O8210*km_per_mile*'Transportation Calcs'!$E$6</f>
        <v>2.0492332238778255E-10</v>
      </c>
      <c r="T8210" t="s">
        <v>527</v>
      </c>
    </row>
    <row r="8211" spans="2:20" hidden="1" x14ac:dyDescent="0.45">
      <c r="C8211" s="29" t="s">
        <v>70</v>
      </c>
      <c r="D8211" s="29" t="s">
        <v>53</v>
      </c>
      <c r="F8211" t="s">
        <v>520</v>
      </c>
      <c r="G8211" t="s">
        <v>521</v>
      </c>
      <c r="H8211" t="s">
        <v>1950</v>
      </c>
      <c r="I8211" t="s">
        <v>225</v>
      </c>
      <c r="J8211" t="s">
        <v>523</v>
      </c>
      <c r="K8211" t="s">
        <v>35</v>
      </c>
      <c r="L8211" t="s">
        <v>622</v>
      </c>
      <c r="M8211" t="s">
        <v>228</v>
      </c>
      <c r="N8211" t="s">
        <v>240</v>
      </c>
      <c r="O8211" s="27">
        <v>1.8199999999999999E-5</v>
      </c>
      <c r="P8211" t="s">
        <v>526</v>
      </c>
      <c r="Q8211" s="27">
        <f>O8211*km_per_mile*'Transportation Calcs'!$F$6</f>
        <v>1.3364422240280293E-8</v>
      </c>
      <c r="T8211" t="s">
        <v>527</v>
      </c>
    </row>
    <row r="8212" spans="2:20" hidden="1" x14ac:dyDescent="0.45">
      <c r="B8212" s="29" t="s">
        <v>34</v>
      </c>
      <c r="C8212" s="29" t="s">
        <v>70</v>
      </c>
      <c r="D8212" s="29" t="s">
        <v>53</v>
      </c>
      <c r="F8212" t="s">
        <v>520</v>
      </c>
      <c r="G8212" t="s">
        <v>521</v>
      </c>
      <c r="H8212" t="s">
        <v>1950</v>
      </c>
      <c r="I8212" t="s">
        <v>225</v>
      </c>
      <c r="J8212" t="s">
        <v>523</v>
      </c>
      <c r="K8212" t="s">
        <v>35</v>
      </c>
      <c r="L8212" t="s">
        <v>622</v>
      </c>
      <c r="M8212" t="s">
        <v>228</v>
      </c>
      <c r="N8212" t="s">
        <v>34</v>
      </c>
      <c r="O8212">
        <v>0.39800000000000002</v>
      </c>
      <c r="P8212" t="s">
        <v>526</v>
      </c>
      <c r="Q8212" s="27">
        <f>O8212*km_per_mile*'Transportation Calcs'!$F$6</f>
        <v>2.9225494789184383E-4</v>
      </c>
      <c r="T8212" t="s">
        <v>527</v>
      </c>
    </row>
    <row r="8213" spans="2:20" hidden="1" x14ac:dyDescent="0.45">
      <c r="C8213" s="29" t="s">
        <v>70</v>
      </c>
      <c r="D8213" s="29" t="s">
        <v>53</v>
      </c>
      <c r="F8213" t="s">
        <v>520</v>
      </c>
      <c r="G8213" t="s">
        <v>521</v>
      </c>
      <c r="H8213" t="s">
        <v>634</v>
      </c>
      <c r="I8213" t="s">
        <v>225</v>
      </c>
      <c r="J8213" t="s">
        <v>523</v>
      </c>
      <c r="K8213" t="s">
        <v>35</v>
      </c>
      <c r="L8213" t="s">
        <v>620</v>
      </c>
      <c r="M8213" t="s">
        <v>228</v>
      </c>
      <c r="N8213" t="s">
        <v>240</v>
      </c>
      <c r="O8213" s="27">
        <v>1.8199999999999999E-5</v>
      </c>
      <c r="P8213" t="s">
        <v>526</v>
      </c>
      <c r="Q8213" s="27">
        <f>O8213*km_per_mile*'Transportation Calcs'!$F$6</f>
        <v>1.3364422240280293E-8</v>
      </c>
      <c r="T8213" t="s">
        <v>527</v>
      </c>
    </row>
    <row r="8214" spans="2:20" hidden="1" x14ac:dyDescent="0.45">
      <c r="C8214" s="29" t="s">
        <v>70</v>
      </c>
      <c r="D8214" s="29" t="s">
        <v>53</v>
      </c>
      <c r="F8214" t="s">
        <v>520</v>
      </c>
      <c r="G8214" t="s">
        <v>521</v>
      </c>
      <c r="H8214" t="s">
        <v>636</v>
      </c>
      <c r="I8214" t="s">
        <v>225</v>
      </c>
      <c r="J8214" t="s">
        <v>523</v>
      </c>
      <c r="K8214" t="s">
        <v>35</v>
      </c>
      <c r="L8214" t="s">
        <v>582</v>
      </c>
      <c r="M8214" t="s">
        <v>228</v>
      </c>
      <c r="N8214" t="s">
        <v>240</v>
      </c>
      <c r="O8214" s="27">
        <v>1.8199999999999999E-5</v>
      </c>
      <c r="P8214" t="s">
        <v>526</v>
      </c>
      <c r="Q8214" s="27">
        <f>O8214*km_per_mile*'Transportation Calcs'!$F$6</f>
        <v>1.3364422240280293E-8</v>
      </c>
      <c r="T8214" t="s">
        <v>527</v>
      </c>
    </row>
    <row r="8215" spans="2:20" hidden="1" x14ac:dyDescent="0.45">
      <c r="B8215" s="29" t="s">
        <v>33</v>
      </c>
      <c r="C8215" s="29" t="s">
        <v>70</v>
      </c>
      <c r="D8215" s="29" t="s">
        <v>53</v>
      </c>
      <c r="F8215" t="s">
        <v>520</v>
      </c>
      <c r="G8215" t="s">
        <v>521</v>
      </c>
      <c r="H8215" t="s">
        <v>638</v>
      </c>
      <c r="I8215" t="s">
        <v>225</v>
      </c>
      <c r="J8215" t="s">
        <v>523</v>
      </c>
      <c r="K8215" t="s">
        <v>35</v>
      </c>
      <c r="L8215" t="s">
        <v>639</v>
      </c>
      <c r="M8215" t="s">
        <v>228</v>
      </c>
      <c r="N8215" t="s">
        <v>33</v>
      </c>
      <c r="O8215">
        <v>5.0000000000000001E-3</v>
      </c>
      <c r="P8215" t="s">
        <v>526</v>
      </c>
      <c r="Q8215" s="27">
        <f>O8215*km_per_mile*'Transportation Calcs'!$F$6</f>
        <v>3.6715445715055752E-6</v>
      </c>
      <c r="T8215" t="s">
        <v>527</v>
      </c>
    </row>
    <row r="8216" spans="2:20" hidden="1" x14ac:dyDescent="0.45">
      <c r="C8216" s="29" t="s">
        <v>70</v>
      </c>
      <c r="D8216" s="29" t="s">
        <v>53</v>
      </c>
      <c r="F8216" t="s">
        <v>520</v>
      </c>
      <c r="G8216" t="s">
        <v>521</v>
      </c>
      <c r="H8216" t="s">
        <v>640</v>
      </c>
      <c r="I8216" t="s">
        <v>225</v>
      </c>
      <c r="J8216" t="s">
        <v>523</v>
      </c>
      <c r="K8216" t="s">
        <v>35</v>
      </c>
      <c r="L8216" t="s">
        <v>578</v>
      </c>
      <c r="M8216" t="s">
        <v>228</v>
      </c>
      <c r="N8216" t="s">
        <v>240</v>
      </c>
      <c r="O8216" s="27">
        <v>1.8199999999999999E-5</v>
      </c>
      <c r="P8216" t="s">
        <v>526</v>
      </c>
      <c r="Q8216" s="27">
        <f>O8216*km_per_mile*'Transportation Calcs'!$F$6</f>
        <v>1.3364422240280293E-8</v>
      </c>
      <c r="T8216" t="s">
        <v>527</v>
      </c>
    </row>
    <row r="8217" spans="2:20" hidden="1" x14ac:dyDescent="0.45">
      <c r="B8217" s="29" t="s">
        <v>33</v>
      </c>
      <c r="C8217" s="29" t="s">
        <v>70</v>
      </c>
      <c r="D8217" s="29" t="s">
        <v>53</v>
      </c>
      <c r="F8217" t="s">
        <v>520</v>
      </c>
      <c r="G8217" t="s">
        <v>521</v>
      </c>
      <c r="H8217" t="s">
        <v>1951</v>
      </c>
      <c r="I8217" t="s">
        <v>225</v>
      </c>
      <c r="J8217" t="s">
        <v>523</v>
      </c>
      <c r="K8217" t="s">
        <v>35</v>
      </c>
      <c r="L8217" t="s">
        <v>1945</v>
      </c>
      <c r="M8217" t="s">
        <v>228</v>
      </c>
      <c r="N8217" t="s">
        <v>33</v>
      </c>
      <c r="O8217">
        <v>0.01</v>
      </c>
      <c r="P8217" t="s">
        <v>526</v>
      </c>
      <c r="Q8217" s="27">
        <f>O8217*km_per_mile*'Transportation Calcs'!$F$6</f>
        <v>7.3430891430111505E-6</v>
      </c>
      <c r="T8217" t="s">
        <v>527</v>
      </c>
    </row>
    <row r="8218" spans="2:20" hidden="1" x14ac:dyDescent="0.45">
      <c r="B8218" s="29" t="s">
        <v>26</v>
      </c>
      <c r="C8218" s="29" t="s">
        <v>70</v>
      </c>
      <c r="D8218" s="29" t="s">
        <v>53</v>
      </c>
      <c r="F8218" t="s">
        <v>520</v>
      </c>
      <c r="G8218" t="s">
        <v>521</v>
      </c>
      <c r="H8218" t="s">
        <v>647</v>
      </c>
      <c r="I8218" t="s">
        <v>225</v>
      </c>
      <c r="J8218" t="s">
        <v>523</v>
      </c>
      <c r="K8218" t="s">
        <v>35</v>
      </c>
      <c r="L8218" t="s">
        <v>624</v>
      </c>
      <c r="M8218" t="s">
        <v>228</v>
      </c>
      <c r="N8218" t="s">
        <v>26</v>
      </c>
      <c r="O8218">
        <v>0.55000000000000004</v>
      </c>
      <c r="P8218" t="s">
        <v>526</v>
      </c>
      <c r="Q8218" s="27">
        <f>O8218*km_per_mile*'Transportation Calcs'!$F$6</f>
        <v>4.0386990286561333E-4</v>
      </c>
      <c r="T8218" t="s">
        <v>527</v>
      </c>
    </row>
    <row r="8219" spans="2:20" hidden="1" x14ac:dyDescent="0.45">
      <c r="C8219" s="29" t="s">
        <v>70</v>
      </c>
      <c r="D8219" s="29" t="s">
        <v>53</v>
      </c>
      <c r="F8219" t="s">
        <v>520</v>
      </c>
      <c r="G8219" t="s">
        <v>521</v>
      </c>
      <c r="H8219" t="s">
        <v>644</v>
      </c>
      <c r="I8219" t="s">
        <v>225</v>
      </c>
      <c r="J8219" t="s">
        <v>523</v>
      </c>
      <c r="K8219" t="s">
        <v>35</v>
      </c>
      <c r="L8219" t="s">
        <v>602</v>
      </c>
      <c r="M8219" t="s">
        <v>228</v>
      </c>
      <c r="N8219" t="s">
        <v>400</v>
      </c>
      <c r="O8219">
        <v>1.9E-3</v>
      </c>
      <c r="P8219" t="s">
        <v>526</v>
      </c>
      <c r="Q8219" s="27">
        <f>O8219*km_per_mile*'Transportation Calcs'!$F$6</f>
        <v>1.3951869371721185E-6</v>
      </c>
      <c r="T8219" t="s">
        <v>527</v>
      </c>
    </row>
    <row r="8220" spans="2:20" hidden="1" x14ac:dyDescent="0.45">
      <c r="B8220" s="29" t="s">
        <v>34</v>
      </c>
      <c r="C8220" s="29" t="s">
        <v>70</v>
      </c>
      <c r="D8220" s="29" t="s">
        <v>53</v>
      </c>
      <c r="F8220" t="s">
        <v>520</v>
      </c>
      <c r="G8220" t="s">
        <v>521</v>
      </c>
      <c r="H8220" t="s">
        <v>644</v>
      </c>
      <c r="I8220" t="s">
        <v>225</v>
      </c>
      <c r="J8220" t="s">
        <v>523</v>
      </c>
      <c r="K8220" t="s">
        <v>35</v>
      </c>
      <c r="L8220" t="s">
        <v>602</v>
      </c>
      <c r="M8220" t="s">
        <v>228</v>
      </c>
      <c r="N8220" t="s">
        <v>34</v>
      </c>
      <c r="O8220">
        <v>0.39800000000000002</v>
      </c>
      <c r="P8220" t="s">
        <v>526</v>
      </c>
      <c r="Q8220" s="27">
        <f>O8220*km_per_mile*'Transportation Calcs'!$F$6</f>
        <v>2.9225494789184383E-4</v>
      </c>
      <c r="T8220" t="s">
        <v>527</v>
      </c>
    </row>
    <row r="8221" spans="2:20" hidden="1" x14ac:dyDescent="0.45">
      <c r="B8221" s="29" t="s">
        <v>25</v>
      </c>
      <c r="C8221" s="29" t="s">
        <v>70</v>
      </c>
      <c r="D8221" s="29" t="s">
        <v>53</v>
      </c>
      <c r="F8221" t="s">
        <v>520</v>
      </c>
      <c r="G8221" t="s">
        <v>521</v>
      </c>
      <c r="H8221" t="s">
        <v>1952</v>
      </c>
      <c r="I8221" t="s">
        <v>225</v>
      </c>
      <c r="J8221" t="s">
        <v>523</v>
      </c>
      <c r="K8221" t="s">
        <v>35</v>
      </c>
      <c r="L8221" t="s">
        <v>608</v>
      </c>
      <c r="M8221" t="s">
        <v>228</v>
      </c>
      <c r="N8221" t="s">
        <v>25</v>
      </c>
      <c r="O8221">
        <v>0.04</v>
      </c>
      <c r="P8221" t="s">
        <v>526</v>
      </c>
      <c r="Q8221" s="27">
        <f>O8221*km_per_mile*'Transportation Calcs'!$F$6</f>
        <v>2.9372356572044602E-5</v>
      </c>
      <c r="T8221" t="s">
        <v>527</v>
      </c>
    </row>
    <row r="8222" spans="2:20" hidden="1" x14ac:dyDescent="0.45">
      <c r="B8222" s="29" t="s">
        <v>24</v>
      </c>
      <c r="C8222" s="29" t="s">
        <v>70</v>
      </c>
      <c r="D8222" s="29" t="s">
        <v>53</v>
      </c>
      <c r="F8222" t="s">
        <v>520</v>
      </c>
      <c r="G8222" t="s">
        <v>521</v>
      </c>
      <c r="H8222" t="s">
        <v>1952</v>
      </c>
      <c r="I8222" t="s">
        <v>225</v>
      </c>
      <c r="J8222" t="s">
        <v>523</v>
      </c>
      <c r="K8222" t="s">
        <v>35</v>
      </c>
      <c r="L8222" t="s">
        <v>608</v>
      </c>
      <c r="M8222" t="s">
        <v>228</v>
      </c>
      <c r="N8222" t="s">
        <v>261</v>
      </c>
      <c r="O8222">
        <v>0.01</v>
      </c>
      <c r="P8222" t="s">
        <v>526</v>
      </c>
      <c r="Q8222" s="27">
        <f>O8222*km_per_mile*'Transportation Calcs'!$F$6</f>
        <v>7.3430891430111505E-6</v>
      </c>
      <c r="T8222" t="s">
        <v>527</v>
      </c>
    </row>
    <row r="8223" spans="2:20" hidden="1" x14ac:dyDescent="0.45">
      <c r="C8223" s="29" t="s">
        <v>70</v>
      </c>
      <c r="D8223" s="29" t="s">
        <v>55</v>
      </c>
      <c r="F8223" t="s">
        <v>520</v>
      </c>
      <c r="G8223" t="s">
        <v>521</v>
      </c>
      <c r="H8223" t="s">
        <v>2679</v>
      </c>
      <c r="I8223" t="s">
        <v>225</v>
      </c>
      <c r="J8223" t="s">
        <v>523</v>
      </c>
      <c r="K8223" t="s">
        <v>524</v>
      </c>
      <c r="L8223" t="s">
        <v>614</v>
      </c>
      <c r="M8223" t="s">
        <v>228</v>
      </c>
      <c r="N8223" t="s">
        <v>400</v>
      </c>
      <c r="O8223">
        <v>1.23E-2</v>
      </c>
      <c r="P8223" t="s">
        <v>526</v>
      </c>
      <c r="Q8223" s="27">
        <f>O8223*km_per_mile*'Transportation Calcs'!$E$6</f>
        <v>7.8767402042803908E-6</v>
      </c>
      <c r="T8223" t="s">
        <v>527</v>
      </c>
    </row>
    <row r="8224" spans="2:20" hidden="1" x14ac:dyDescent="0.45">
      <c r="C8224" s="29" t="s">
        <v>70</v>
      </c>
      <c r="D8224" s="29" t="s">
        <v>55</v>
      </c>
      <c r="F8224" t="s">
        <v>520</v>
      </c>
      <c r="G8224" t="s">
        <v>521</v>
      </c>
      <c r="H8224" t="s">
        <v>2679</v>
      </c>
      <c r="I8224" t="s">
        <v>225</v>
      </c>
      <c r="J8224" t="s">
        <v>523</v>
      </c>
      <c r="K8224" t="s">
        <v>524</v>
      </c>
      <c r="L8224" t="s">
        <v>614</v>
      </c>
      <c r="M8224" t="s">
        <v>228</v>
      </c>
      <c r="N8224" t="s">
        <v>240</v>
      </c>
      <c r="O8224" s="27">
        <v>1.8199999999999999E-5</v>
      </c>
      <c r="P8224" t="s">
        <v>526</v>
      </c>
      <c r="Q8224" s="27">
        <f>O8224*km_per_mile*'Transportation Calcs'!$E$6</f>
        <v>1.1655013960805131E-8</v>
      </c>
      <c r="T8224" t="s">
        <v>527</v>
      </c>
    </row>
    <row r="8225" spans="2:20" hidden="1" x14ac:dyDescent="0.45">
      <c r="B8225" s="29" t="s">
        <v>25</v>
      </c>
      <c r="C8225" s="29" t="s">
        <v>70</v>
      </c>
      <c r="D8225" s="29" t="s">
        <v>53</v>
      </c>
      <c r="F8225" t="s">
        <v>520</v>
      </c>
      <c r="G8225" t="s">
        <v>521</v>
      </c>
      <c r="H8225" t="s">
        <v>643</v>
      </c>
      <c r="I8225" t="s">
        <v>225</v>
      </c>
      <c r="J8225" t="s">
        <v>523</v>
      </c>
      <c r="K8225" t="s">
        <v>35</v>
      </c>
      <c r="L8225" t="s">
        <v>606</v>
      </c>
      <c r="M8225" t="s">
        <v>228</v>
      </c>
      <c r="N8225" t="s">
        <v>25</v>
      </c>
      <c r="O8225">
        <v>9.1999999999999998E-2</v>
      </c>
      <c r="P8225" t="s">
        <v>526</v>
      </c>
      <c r="Q8225" s="27">
        <f>O8225*km_per_mile*'Transportation Calcs'!$F$6</f>
        <v>6.755642011570259E-5</v>
      </c>
      <c r="T8225" t="s">
        <v>527</v>
      </c>
    </row>
    <row r="8226" spans="2:20" hidden="1" x14ac:dyDescent="0.45">
      <c r="B8226" s="29" t="s">
        <v>26</v>
      </c>
      <c r="C8226" s="29" t="s">
        <v>70</v>
      </c>
      <c r="D8226" s="29" t="s">
        <v>53</v>
      </c>
      <c r="F8226" t="s">
        <v>520</v>
      </c>
      <c r="G8226" t="s">
        <v>521</v>
      </c>
      <c r="H8226" t="s">
        <v>641</v>
      </c>
      <c r="I8226" t="s">
        <v>225</v>
      </c>
      <c r="J8226" t="s">
        <v>523</v>
      </c>
      <c r="K8226" t="s">
        <v>35</v>
      </c>
      <c r="L8226" t="s">
        <v>600</v>
      </c>
      <c r="M8226" t="s">
        <v>228</v>
      </c>
      <c r="N8226" t="s">
        <v>26</v>
      </c>
      <c r="O8226">
        <v>0.55000000000000004</v>
      </c>
      <c r="P8226" t="s">
        <v>526</v>
      </c>
      <c r="Q8226" s="27">
        <f>O8226*km_per_mile*'Transportation Calcs'!$F$6</f>
        <v>4.0386990286561333E-4</v>
      </c>
      <c r="T8226" t="s">
        <v>527</v>
      </c>
    </row>
    <row r="8227" spans="2:20" hidden="1" x14ac:dyDescent="0.45">
      <c r="B8227" s="29" t="s">
        <v>25</v>
      </c>
      <c r="C8227" s="29" t="s">
        <v>70</v>
      </c>
      <c r="D8227" s="29" t="s">
        <v>53</v>
      </c>
      <c r="F8227" t="s">
        <v>520</v>
      </c>
      <c r="G8227" t="s">
        <v>521</v>
      </c>
      <c r="H8227" t="s">
        <v>1954</v>
      </c>
      <c r="I8227" t="s">
        <v>225</v>
      </c>
      <c r="J8227" t="s">
        <v>523</v>
      </c>
      <c r="K8227" t="s">
        <v>35</v>
      </c>
      <c r="L8227" t="s">
        <v>626</v>
      </c>
      <c r="M8227" t="s">
        <v>228</v>
      </c>
      <c r="N8227" t="s">
        <v>25</v>
      </c>
      <c r="O8227">
        <v>0.68799999999999994</v>
      </c>
      <c r="P8227" t="s">
        <v>526</v>
      </c>
      <c r="Q8227" s="27">
        <f>O8227*km_per_mile*'Transportation Calcs'!$F$6</f>
        <v>5.0520453303916715E-4</v>
      </c>
      <c r="T8227" t="s">
        <v>527</v>
      </c>
    </row>
    <row r="8228" spans="2:20" hidden="1" x14ac:dyDescent="0.45">
      <c r="B8228" s="29" t="s">
        <v>33</v>
      </c>
      <c r="C8228" s="29" t="s">
        <v>70</v>
      </c>
      <c r="D8228" s="29" t="s">
        <v>53</v>
      </c>
      <c r="F8228" t="s">
        <v>520</v>
      </c>
      <c r="G8228" t="s">
        <v>521</v>
      </c>
      <c r="H8228" t="s">
        <v>643</v>
      </c>
      <c r="I8228" t="s">
        <v>225</v>
      </c>
      <c r="J8228" t="s">
        <v>523</v>
      </c>
      <c r="K8228" t="s">
        <v>35</v>
      </c>
      <c r="L8228" t="s">
        <v>606</v>
      </c>
      <c r="M8228" t="s">
        <v>228</v>
      </c>
      <c r="N8228" t="s">
        <v>33</v>
      </c>
      <c r="O8228">
        <v>0.01</v>
      </c>
      <c r="P8228" t="s">
        <v>526</v>
      </c>
      <c r="Q8228" s="27">
        <f>O8228*km_per_mile*'Transportation Calcs'!$F$6</f>
        <v>7.3430891430111505E-6</v>
      </c>
      <c r="T8228" t="s">
        <v>527</v>
      </c>
    </row>
    <row r="8229" spans="2:20" hidden="1" x14ac:dyDescent="0.45">
      <c r="B8229" s="29" t="s">
        <v>24</v>
      </c>
      <c r="C8229" s="29" t="s">
        <v>70</v>
      </c>
      <c r="D8229" s="29" t="s">
        <v>53</v>
      </c>
      <c r="F8229" t="s">
        <v>520</v>
      </c>
      <c r="G8229" t="s">
        <v>521</v>
      </c>
      <c r="H8229" t="s">
        <v>1953</v>
      </c>
      <c r="I8229" t="s">
        <v>225</v>
      </c>
      <c r="J8229" t="s">
        <v>523</v>
      </c>
      <c r="K8229" t="s">
        <v>35</v>
      </c>
      <c r="L8229" t="s">
        <v>618</v>
      </c>
      <c r="M8229" t="s">
        <v>228</v>
      </c>
      <c r="N8229" t="s">
        <v>261</v>
      </c>
      <c r="O8229">
        <v>0.02</v>
      </c>
      <c r="P8229" t="s">
        <v>526</v>
      </c>
      <c r="Q8229" s="27">
        <f>O8229*km_per_mile*'Transportation Calcs'!$F$6</f>
        <v>1.4686178286022301E-5</v>
      </c>
      <c r="T8229" t="s">
        <v>527</v>
      </c>
    </row>
    <row r="8230" spans="2:20" hidden="1" x14ac:dyDescent="0.45">
      <c r="B8230" s="29" t="s">
        <v>26</v>
      </c>
      <c r="C8230" s="29" t="s">
        <v>70</v>
      </c>
      <c r="D8230" s="29" t="s">
        <v>53</v>
      </c>
      <c r="F8230" t="s">
        <v>520</v>
      </c>
      <c r="G8230" t="s">
        <v>521</v>
      </c>
      <c r="H8230" t="s">
        <v>1953</v>
      </c>
      <c r="I8230" t="s">
        <v>225</v>
      </c>
      <c r="J8230" t="s">
        <v>523</v>
      </c>
      <c r="K8230" t="s">
        <v>35</v>
      </c>
      <c r="L8230" t="s">
        <v>618</v>
      </c>
      <c r="M8230" t="s">
        <v>228</v>
      </c>
      <c r="N8230" t="s">
        <v>26</v>
      </c>
      <c r="O8230">
        <v>0.77300000000000002</v>
      </c>
      <c r="P8230" t="s">
        <v>526</v>
      </c>
      <c r="Q8230" s="27">
        <f>O8230*km_per_mile*'Transportation Calcs'!$F$6</f>
        <v>5.6762079075476203E-4</v>
      </c>
      <c r="T8230" t="s">
        <v>527</v>
      </c>
    </row>
    <row r="8231" spans="2:20" hidden="1" x14ac:dyDescent="0.45">
      <c r="C8231" s="29" t="s">
        <v>70</v>
      </c>
      <c r="D8231" s="29" t="s">
        <v>53</v>
      </c>
      <c r="F8231" t="s">
        <v>520</v>
      </c>
      <c r="G8231" t="s">
        <v>521</v>
      </c>
      <c r="H8231" t="s">
        <v>1953</v>
      </c>
      <c r="I8231" t="s">
        <v>225</v>
      </c>
      <c r="J8231" t="s">
        <v>523</v>
      </c>
      <c r="K8231" t="s">
        <v>35</v>
      </c>
      <c r="L8231" t="s">
        <v>618</v>
      </c>
      <c r="M8231" t="s">
        <v>228</v>
      </c>
      <c r="N8231" t="s">
        <v>240</v>
      </c>
      <c r="O8231" s="27">
        <v>1.8199999999999999E-5</v>
      </c>
      <c r="P8231" t="s">
        <v>526</v>
      </c>
      <c r="Q8231" s="27">
        <f>O8231*km_per_mile*'Transportation Calcs'!$F$6</f>
        <v>1.3364422240280293E-8</v>
      </c>
      <c r="T8231" t="s">
        <v>527</v>
      </c>
    </row>
    <row r="8232" spans="2:20" hidden="1" x14ac:dyDescent="0.45">
      <c r="B8232" s="29" t="s">
        <v>34</v>
      </c>
      <c r="C8232" s="29" t="s">
        <v>70</v>
      </c>
      <c r="D8232" s="29" t="s">
        <v>53</v>
      </c>
      <c r="F8232" t="s">
        <v>520</v>
      </c>
      <c r="G8232" t="s">
        <v>521</v>
      </c>
      <c r="H8232" t="s">
        <v>1953</v>
      </c>
      <c r="I8232" t="s">
        <v>225</v>
      </c>
      <c r="J8232" t="s">
        <v>523</v>
      </c>
      <c r="K8232" t="s">
        <v>35</v>
      </c>
      <c r="L8232" t="s">
        <v>618</v>
      </c>
      <c r="M8232" t="s">
        <v>228</v>
      </c>
      <c r="N8232" t="s">
        <v>34</v>
      </c>
      <c r="O8232">
        <v>0.46400000000000002</v>
      </c>
      <c r="P8232" t="s">
        <v>526</v>
      </c>
      <c r="Q8232" s="27">
        <f>O8232*km_per_mile*'Transportation Calcs'!$F$6</f>
        <v>3.407193362357174E-4</v>
      </c>
      <c r="T8232" t="s">
        <v>527</v>
      </c>
    </row>
    <row r="8233" spans="2:20" hidden="1" x14ac:dyDescent="0.45">
      <c r="B8233" s="29" t="s">
        <v>26</v>
      </c>
      <c r="C8233" s="29" t="s">
        <v>70</v>
      </c>
      <c r="D8233" s="29" t="s">
        <v>53</v>
      </c>
      <c r="F8233" t="s">
        <v>520</v>
      </c>
      <c r="G8233" t="s">
        <v>521</v>
      </c>
      <c r="H8233" t="s">
        <v>648</v>
      </c>
      <c r="I8233" t="s">
        <v>225</v>
      </c>
      <c r="J8233" t="s">
        <v>523</v>
      </c>
      <c r="K8233" t="s">
        <v>35</v>
      </c>
      <c r="L8233" t="s">
        <v>649</v>
      </c>
      <c r="M8233" t="s">
        <v>228</v>
      </c>
      <c r="N8233" t="s">
        <v>26</v>
      </c>
      <c r="O8233">
        <v>0.69</v>
      </c>
      <c r="P8233" t="s">
        <v>526</v>
      </c>
      <c r="Q8233" s="27">
        <f>O8233*km_per_mile*'Transportation Calcs'!$F$6</f>
        <v>5.0667315086776936E-4</v>
      </c>
      <c r="T8233" t="s">
        <v>527</v>
      </c>
    </row>
    <row r="8234" spans="2:20" hidden="1" x14ac:dyDescent="0.45">
      <c r="B8234" s="29" t="s">
        <v>24</v>
      </c>
      <c r="C8234" s="29" t="s">
        <v>70</v>
      </c>
      <c r="D8234" s="29" t="s">
        <v>53</v>
      </c>
      <c r="F8234" t="s">
        <v>520</v>
      </c>
      <c r="G8234" t="s">
        <v>521</v>
      </c>
      <c r="H8234" t="s">
        <v>1954</v>
      </c>
      <c r="I8234" t="s">
        <v>225</v>
      </c>
      <c r="J8234" t="s">
        <v>523</v>
      </c>
      <c r="K8234" t="s">
        <v>35</v>
      </c>
      <c r="L8234" t="s">
        <v>626</v>
      </c>
      <c r="M8234" t="s">
        <v>228</v>
      </c>
      <c r="N8234" t="s">
        <v>261</v>
      </c>
      <c r="O8234">
        <v>0.159</v>
      </c>
      <c r="P8234" t="s">
        <v>526</v>
      </c>
      <c r="Q8234" s="27">
        <f>O8234*km_per_mile*'Transportation Calcs'!$F$6</f>
        <v>1.1675511737387729E-4</v>
      </c>
      <c r="T8234" t="s">
        <v>527</v>
      </c>
    </row>
    <row r="8235" spans="2:20" hidden="1" x14ac:dyDescent="0.45">
      <c r="C8235" s="29" t="s">
        <v>70</v>
      </c>
      <c r="D8235" s="29" t="s">
        <v>53</v>
      </c>
      <c r="F8235" t="s">
        <v>520</v>
      </c>
      <c r="G8235" t="s">
        <v>521</v>
      </c>
      <c r="H8235" t="s">
        <v>1954</v>
      </c>
      <c r="I8235" t="s">
        <v>225</v>
      </c>
      <c r="J8235" t="s">
        <v>523</v>
      </c>
      <c r="K8235" t="s">
        <v>35</v>
      </c>
      <c r="L8235" t="s">
        <v>626</v>
      </c>
      <c r="M8235" t="s">
        <v>228</v>
      </c>
      <c r="N8235" t="s">
        <v>240</v>
      </c>
      <c r="O8235" s="27">
        <v>1.8199999999999999E-5</v>
      </c>
      <c r="P8235" t="s">
        <v>526</v>
      </c>
      <c r="Q8235" s="27">
        <f>O8235*km_per_mile*'Transportation Calcs'!$F$6</f>
        <v>1.3364422240280293E-8</v>
      </c>
      <c r="T8235" t="s">
        <v>527</v>
      </c>
    </row>
    <row r="8236" spans="2:20" hidden="1" x14ac:dyDescent="0.45">
      <c r="B8236" s="29" t="s">
        <v>24</v>
      </c>
      <c r="C8236" s="29" t="s">
        <v>70</v>
      </c>
      <c r="D8236" s="29" t="s">
        <v>53</v>
      </c>
      <c r="F8236" t="s">
        <v>520</v>
      </c>
      <c r="G8236" t="s">
        <v>521</v>
      </c>
      <c r="H8236" t="s">
        <v>648</v>
      </c>
      <c r="I8236" t="s">
        <v>225</v>
      </c>
      <c r="J8236" t="s">
        <v>523</v>
      </c>
      <c r="K8236" t="s">
        <v>35</v>
      </c>
      <c r="L8236" t="s">
        <v>649</v>
      </c>
      <c r="M8236" t="s">
        <v>228</v>
      </c>
      <c r="N8236" t="s">
        <v>261</v>
      </c>
      <c r="O8236">
        <v>4.7E-2</v>
      </c>
      <c r="P8236" t="s">
        <v>526</v>
      </c>
      <c r="Q8236" s="27">
        <f>O8236*km_per_mile*'Transportation Calcs'!$F$6</f>
        <v>3.4512518972152407E-5</v>
      </c>
      <c r="T8236" t="s">
        <v>527</v>
      </c>
    </row>
    <row r="8237" spans="2:20" hidden="1" x14ac:dyDescent="0.45">
      <c r="C8237" s="29" t="s">
        <v>70</v>
      </c>
      <c r="D8237" s="29" t="s">
        <v>55</v>
      </c>
      <c r="F8237" t="s">
        <v>520</v>
      </c>
      <c r="G8237" t="s">
        <v>521</v>
      </c>
      <c r="H8237" t="s">
        <v>650</v>
      </c>
      <c r="I8237" t="s">
        <v>225</v>
      </c>
      <c r="J8237" t="s">
        <v>523</v>
      </c>
      <c r="K8237" t="s">
        <v>524</v>
      </c>
      <c r="L8237" t="s">
        <v>651</v>
      </c>
      <c r="M8237" t="s">
        <v>228</v>
      </c>
      <c r="N8237" t="s">
        <v>272</v>
      </c>
      <c r="O8237" s="27">
        <v>3.9000000000000002E-7</v>
      </c>
      <c r="P8237" t="s">
        <v>526</v>
      </c>
      <c r="Q8237" s="27">
        <f>O8237*km_per_mile*'Transportation Calcs'!$E$6</f>
        <v>2.4975029916010995E-10</v>
      </c>
      <c r="T8237" t="s">
        <v>527</v>
      </c>
    </row>
    <row r="8238" spans="2:20" hidden="1" x14ac:dyDescent="0.45">
      <c r="B8238" s="29" t="s">
        <v>43</v>
      </c>
      <c r="C8238" s="29" t="s">
        <v>70</v>
      </c>
      <c r="D8238" s="29" t="s">
        <v>55</v>
      </c>
      <c r="F8238" t="s">
        <v>520</v>
      </c>
      <c r="G8238" t="s">
        <v>521</v>
      </c>
      <c r="H8238" t="s">
        <v>652</v>
      </c>
      <c r="I8238" t="s">
        <v>225</v>
      </c>
      <c r="J8238" t="s">
        <v>523</v>
      </c>
      <c r="K8238" t="s">
        <v>524</v>
      </c>
      <c r="L8238" t="s">
        <v>653</v>
      </c>
      <c r="M8238" t="s">
        <v>228</v>
      </c>
      <c r="N8238" t="s">
        <v>28</v>
      </c>
      <c r="O8238">
        <v>1.4E-3</v>
      </c>
      <c r="P8238" t="s">
        <v>526</v>
      </c>
      <c r="Q8238" s="27">
        <f>O8238*km_per_mile*'Transportation Calcs'!$E$6</f>
        <v>8.9653953544654864E-7</v>
      </c>
      <c r="T8238" t="s">
        <v>536</v>
      </c>
    </row>
    <row r="8239" spans="2:20" hidden="1" x14ac:dyDescent="0.45">
      <c r="C8239" s="29" t="s">
        <v>70</v>
      </c>
      <c r="D8239" s="29" t="s">
        <v>55</v>
      </c>
      <c r="F8239" t="s">
        <v>520</v>
      </c>
      <c r="G8239" t="s">
        <v>521</v>
      </c>
      <c r="H8239" t="s">
        <v>1955</v>
      </c>
      <c r="I8239" t="s">
        <v>225</v>
      </c>
      <c r="J8239" t="s">
        <v>523</v>
      </c>
      <c r="K8239" t="s">
        <v>524</v>
      </c>
      <c r="L8239" t="s">
        <v>758</v>
      </c>
      <c r="M8239" t="s">
        <v>228</v>
      </c>
      <c r="N8239" t="s">
        <v>358</v>
      </c>
      <c r="O8239" s="27">
        <v>2.6E-7</v>
      </c>
      <c r="P8239" t="s">
        <v>526</v>
      </c>
      <c r="Q8239" s="27">
        <f>O8239*km_per_mile*'Transportation Calcs'!$E$6</f>
        <v>1.6650019944007331E-10</v>
      </c>
      <c r="T8239" t="s">
        <v>527</v>
      </c>
    </row>
    <row r="8240" spans="2:20" hidden="1" x14ac:dyDescent="0.45">
      <c r="C8240" s="29" t="s">
        <v>70</v>
      </c>
      <c r="D8240" s="29" t="s">
        <v>55</v>
      </c>
      <c r="F8240" t="s">
        <v>520</v>
      </c>
      <c r="G8240" t="s">
        <v>521</v>
      </c>
      <c r="H8240" t="s">
        <v>656</v>
      </c>
      <c r="I8240" t="s">
        <v>225</v>
      </c>
      <c r="J8240" t="s">
        <v>523</v>
      </c>
      <c r="K8240" t="s">
        <v>524</v>
      </c>
      <c r="L8240" t="s">
        <v>657</v>
      </c>
      <c r="M8240" t="s">
        <v>228</v>
      </c>
      <c r="N8240" t="s">
        <v>240</v>
      </c>
      <c r="O8240" s="27">
        <v>1.8199999999999999E-5</v>
      </c>
      <c r="P8240" t="s">
        <v>526</v>
      </c>
      <c r="Q8240" s="27">
        <f>O8240*km_per_mile*'Transportation Calcs'!$E$6</f>
        <v>1.1655013960805131E-8</v>
      </c>
      <c r="T8240" t="s">
        <v>527</v>
      </c>
    </row>
    <row r="8241" spans="1:20" hidden="1" x14ac:dyDescent="0.45">
      <c r="A8241" s="29" t="s">
        <v>3065</v>
      </c>
      <c r="B8241" s="29" t="s">
        <v>26</v>
      </c>
      <c r="C8241" s="29" t="s">
        <v>70</v>
      </c>
      <c r="D8241" s="29" t="s">
        <v>56</v>
      </c>
      <c r="F8241" t="s">
        <v>520</v>
      </c>
      <c r="G8241" t="s">
        <v>521</v>
      </c>
      <c r="H8241" t="s">
        <v>658</v>
      </c>
      <c r="I8241" t="s">
        <v>225</v>
      </c>
      <c r="J8241" t="s">
        <v>523</v>
      </c>
      <c r="K8241" t="s">
        <v>659</v>
      </c>
      <c r="L8241" t="s">
        <v>660</v>
      </c>
      <c r="M8241" t="s">
        <v>228</v>
      </c>
      <c r="N8241" t="s">
        <v>26</v>
      </c>
      <c r="O8241">
        <v>5.2999999999999999E-2</v>
      </c>
      <c r="P8241" t="s">
        <v>526</v>
      </c>
      <c r="Q8241" s="49">
        <f>O8241*km_per_mile*'Transportation Calcs'!$E$6</f>
        <v>3.3940425270476478E-5</v>
      </c>
      <c r="T8241" t="s">
        <v>527</v>
      </c>
    </row>
    <row r="8242" spans="1:20" hidden="1" x14ac:dyDescent="0.45">
      <c r="A8242" s="29" t="s">
        <v>3065</v>
      </c>
      <c r="B8242" s="29" t="s">
        <v>33</v>
      </c>
      <c r="C8242" s="29" t="s">
        <v>70</v>
      </c>
      <c r="D8242" s="29" t="s">
        <v>46</v>
      </c>
      <c r="F8242" t="s">
        <v>520</v>
      </c>
      <c r="G8242" t="s">
        <v>521</v>
      </c>
      <c r="H8242" t="s">
        <v>1956</v>
      </c>
      <c r="I8242" t="s">
        <v>225</v>
      </c>
      <c r="J8242" t="s">
        <v>523</v>
      </c>
      <c r="K8242" t="s">
        <v>690</v>
      </c>
      <c r="L8242" t="s">
        <v>691</v>
      </c>
      <c r="M8242" t="s">
        <v>228</v>
      </c>
      <c r="N8242" t="s">
        <v>33</v>
      </c>
      <c r="O8242">
        <v>1E-3</v>
      </c>
      <c r="P8242" t="s">
        <v>526</v>
      </c>
      <c r="Q8242" s="27">
        <f>O8242*km_per_mile*'Transportation Calcs'!$D$6</f>
        <v>6.4443563353175331E-7</v>
      </c>
      <c r="T8242" t="s">
        <v>527</v>
      </c>
    </row>
    <row r="8243" spans="1:20" hidden="1" x14ac:dyDescent="0.45">
      <c r="A8243" s="29" t="s">
        <v>3065</v>
      </c>
      <c r="B8243" s="29" t="s">
        <v>24</v>
      </c>
      <c r="C8243" s="29" t="s">
        <v>70</v>
      </c>
      <c r="D8243" s="29" t="s">
        <v>56</v>
      </c>
      <c r="F8243" t="s">
        <v>520</v>
      </c>
      <c r="G8243" t="s">
        <v>521</v>
      </c>
      <c r="H8243" t="s">
        <v>658</v>
      </c>
      <c r="I8243" t="s">
        <v>225</v>
      </c>
      <c r="J8243" t="s">
        <v>523</v>
      </c>
      <c r="K8243" t="s">
        <v>659</v>
      </c>
      <c r="L8243" t="s">
        <v>660</v>
      </c>
      <c r="M8243" t="s">
        <v>228</v>
      </c>
      <c r="N8243" t="s">
        <v>261</v>
      </c>
      <c r="O8243">
        <v>6.2E-2</v>
      </c>
      <c r="P8243" t="s">
        <v>526</v>
      </c>
      <c r="Q8243" s="49">
        <f>O8243*km_per_mile*'Transportation Calcs'!$E$6</f>
        <v>3.9703893712632866E-5</v>
      </c>
      <c r="T8243" t="s">
        <v>527</v>
      </c>
    </row>
    <row r="8244" spans="1:20" hidden="1" x14ac:dyDescent="0.45">
      <c r="C8244" s="29" t="s">
        <v>70</v>
      </c>
      <c r="D8244" s="29" t="s">
        <v>55</v>
      </c>
      <c r="F8244" t="s">
        <v>520</v>
      </c>
      <c r="G8244" t="s">
        <v>521</v>
      </c>
      <c r="H8244" t="s">
        <v>667</v>
      </c>
      <c r="I8244" t="s">
        <v>225</v>
      </c>
      <c r="J8244" t="s">
        <v>523</v>
      </c>
      <c r="K8244" t="s">
        <v>524</v>
      </c>
      <c r="L8244" t="s">
        <v>668</v>
      </c>
      <c r="M8244" t="s">
        <v>228</v>
      </c>
      <c r="N8244" t="s">
        <v>249</v>
      </c>
      <c r="O8244" s="27">
        <v>8.8000000000000004E-7</v>
      </c>
      <c r="P8244" t="s">
        <v>526</v>
      </c>
      <c r="Q8244" s="27">
        <f>O8244*km_per_mile*'Transportation Calcs'!$E$6</f>
        <v>5.6353913656640202E-10</v>
      </c>
      <c r="T8244" t="s">
        <v>527</v>
      </c>
    </row>
    <row r="8245" spans="1:20" hidden="1" x14ac:dyDescent="0.45">
      <c r="B8245" s="29" t="s">
        <v>43</v>
      </c>
      <c r="C8245" s="29" t="s">
        <v>70</v>
      </c>
      <c r="D8245" s="29" t="s">
        <v>55</v>
      </c>
      <c r="F8245" t="s">
        <v>520</v>
      </c>
      <c r="G8245" t="s">
        <v>521</v>
      </c>
      <c r="H8245" t="s">
        <v>1958</v>
      </c>
      <c r="I8245" t="s">
        <v>225</v>
      </c>
      <c r="J8245" t="s">
        <v>523</v>
      </c>
      <c r="K8245" t="s">
        <v>524</v>
      </c>
      <c r="L8245" t="s">
        <v>1959</v>
      </c>
      <c r="M8245" t="s">
        <v>228</v>
      </c>
      <c r="N8245" t="s">
        <v>28</v>
      </c>
      <c r="O8245">
        <v>1.6000000000000001E-3</v>
      </c>
      <c r="P8245" t="s">
        <v>526</v>
      </c>
      <c r="Q8245" s="27">
        <f>O8245*km_per_mile*'Transportation Calcs'!$E$6</f>
        <v>1.0246166119389128E-6</v>
      </c>
      <c r="T8245" t="s">
        <v>536</v>
      </c>
    </row>
    <row r="8246" spans="1:20" hidden="1" x14ac:dyDescent="0.45">
      <c r="C8246" s="29" t="s">
        <v>70</v>
      </c>
      <c r="D8246" s="29" t="s">
        <v>55</v>
      </c>
      <c r="F8246" t="s">
        <v>520</v>
      </c>
      <c r="G8246" t="s">
        <v>521</v>
      </c>
      <c r="H8246" t="s">
        <v>1958</v>
      </c>
      <c r="I8246" t="s">
        <v>225</v>
      </c>
      <c r="J8246" t="s">
        <v>523</v>
      </c>
      <c r="K8246" t="s">
        <v>524</v>
      </c>
      <c r="L8246" t="s">
        <v>1959</v>
      </c>
      <c r="M8246" t="s">
        <v>228</v>
      </c>
      <c r="N8246" t="s">
        <v>358</v>
      </c>
      <c r="O8246" s="27">
        <v>2.6E-7</v>
      </c>
      <c r="P8246" t="s">
        <v>526</v>
      </c>
      <c r="Q8246" s="27">
        <f>O8246*km_per_mile*'Transportation Calcs'!$E$6</f>
        <v>1.6650019944007331E-10</v>
      </c>
      <c r="T8246" t="s">
        <v>527</v>
      </c>
    </row>
    <row r="8247" spans="1:20" hidden="1" x14ac:dyDescent="0.45">
      <c r="B8247" s="29" t="s">
        <v>43</v>
      </c>
      <c r="C8247" s="29" t="s">
        <v>70</v>
      </c>
      <c r="D8247" s="29" t="s">
        <v>55</v>
      </c>
      <c r="F8247" t="s">
        <v>520</v>
      </c>
      <c r="G8247" t="s">
        <v>521</v>
      </c>
      <c r="H8247" t="s">
        <v>669</v>
      </c>
      <c r="I8247" t="s">
        <v>225</v>
      </c>
      <c r="J8247" t="s">
        <v>523</v>
      </c>
      <c r="K8247" t="s">
        <v>524</v>
      </c>
      <c r="L8247" t="s">
        <v>670</v>
      </c>
      <c r="M8247" t="s">
        <v>228</v>
      </c>
      <c r="N8247" t="s">
        <v>28</v>
      </c>
      <c r="O8247">
        <v>2.2000000000000001E-3</v>
      </c>
      <c r="P8247" t="s">
        <v>526</v>
      </c>
      <c r="Q8247" s="27">
        <f>O8247*km_per_mile*'Transportation Calcs'!$E$6</f>
        <v>1.408847841416005E-6</v>
      </c>
      <c r="T8247" t="s">
        <v>536</v>
      </c>
    </row>
    <row r="8248" spans="1:20" hidden="1" x14ac:dyDescent="0.45">
      <c r="C8248" s="29" t="s">
        <v>70</v>
      </c>
      <c r="D8248" s="29" t="s">
        <v>55</v>
      </c>
      <c r="F8248" t="s">
        <v>520</v>
      </c>
      <c r="G8248" t="s">
        <v>521</v>
      </c>
      <c r="H8248" t="s">
        <v>669</v>
      </c>
      <c r="I8248" t="s">
        <v>225</v>
      </c>
      <c r="J8248" t="s">
        <v>523</v>
      </c>
      <c r="K8248" t="s">
        <v>524</v>
      </c>
      <c r="L8248" t="s">
        <v>670</v>
      </c>
      <c r="M8248" t="s">
        <v>228</v>
      </c>
      <c r="N8248" t="s">
        <v>272</v>
      </c>
      <c r="O8248" s="27">
        <v>1.0300000000000001E-6</v>
      </c>
      <c r="P8248" t="s">
        <v>526</v>
      </c>
      <c r="Q8248" s="27">
        <f>O8248*km_per_mile*'Transportation Calcs'!$E$6</f>
        <v>6.595969439356751E-10</v>
      </c>
      <c r="T8248" t="s">
        <v>527</v>
      </c>
    </row>
    <row r="8249" spans="1:20" hidden="1" x14ac:dyDescent="0.45">
      <c r="C8249" s="29" t="s">
        <v>70</v>
      </c>
      <c r="D8249" s="29" t="s">
        <v>55</v>
      </c>
      <c r="F8249" t="s">
        <v>520</v>
      </c>
      <c r="G8249" t="s">
        <v>521</v>
      </c>
      <c r="H8249" t="s">
        <v>669</v>
      </c>
      <c r="I8249" t="s">
        <v>225</v>
      </c>
      <c r="J8249" t="s">
        <v>523</v>
      </c>
      <c r="K8249" t="s">
        <v>524</v>
      </c>
      <c r="L8249" t="s">
        <v>670</v>
      </c>
      <c r="M8249" t="s">
        <v>228</v>
      </c>
      <c r="N8249" t="s">
        <v>358</v>
      </c>
      <c r="O8249" s="27">
        <v>2.9999999999999999E-7</v>
      </c>
      <c r="P8249" t="s">
        <v>526</v>
      </c>
      <c r="Q8249" s="27">
        <f>O8249*km_per_mile*'Transportation Calcs'!$E$6</f>
        <v>1.9211561473854611E-10</v>
      </c>
      <c r="T8249" t="s">
        <v>527</v>
      </c>
    </row>
    <row r="8250" spans="1:20" hidden="1" x14ac:dyDescent="0.45">
      <c r="C8250" s="29" t="s">
        <v>70</v>
      </c>
      <c r="D8250" s="29" t="s">
        <v>197</v>
      </c>
      <c r="F8250" t="s">
        <v>520</v>
      </c>
      <c r="G8250" t="s">
        <v>521</v>
      </c>
      <c r="H8250" t="s">
        <v>1960</v>
      </c>
      <c r="I8250" t="s">
        <v>225</v>
      </c>
      <c r="J8250" t="s">
        <v>523</v>
      </c>
      <c r="K8250" t="s">
        <v>21</v>
      </c>
      <c r="L8250" t="s">
        <v>590</v>
      </c>
      <c r="M8250" t="s">
        <v>228</v>
      </c>
      <c r="N8250" t="s">
        <v>240</v>
      </c>
      <c r="O8250" s="27">
        <v>1.8199999999999999E-5</v>
      </c>
      <c r="P8250" t="s">
        <v>526</v>
      </c>
      <c r="Q8250">
        <f>O8250*km_per_mile*'Transportation Calcs'!$H$6</f>
        <v>1.0753924474459247E-8</v>
      </c>
      <c r="T8250" t="s">
        <v>527</v>
      </c>
    </row>
    <row r="8251" spans="1:20" hidden="1" x14ac:dyDescent="0.45">
      <c r="B8251" s="29" t="s">
        <v>26</v>
      </c>
      <c r="C8251" s="29" t="s">
        <v>70</v>
      </c>
      <c r="D8251" s="29" t="s">
        <v>197</v>
      </c>
      <c r="F8251" t="s">
        <v>520</v>
      </c>
      <c r="G8251" t="s">
        <v>521</v>
      </c>
      <c r="H8251" t="s">
        <v>673</v>
      </c>
      <c r="I8251" t="s">
        <v>225</v>
      </c>
      <c r="J8251" t="s">
        <v>523</v>
      </c>
      <c r="K8251" t="s">
        <v>21</v>
      </c>
      <c r="L8251" t="s">
        <v>586</v>
      </c>
      <c r="M8251" t="s">
        <v>228</v>
      </c>
      <c r="N8251" t="s">
        <v>26</v>
      </c>
      <c r="O8251">
        <v>0.18</v>
      </c>
      <c r="P8251" t="s">
        <v>526</v>
      </c>
      <c r="Q8251">
        <f>O8251*km_per_mile*'Transportation Calcs'!$H$6</f>
        <v>1.063574948023442E-4</v>
      </c>
      <c r="T8251" t="s">
        <v>527</v>
      </c>
    </row>
    <row r="8252" spans="1:20" hidden="1" x14ac:dyDescent="0.45">
      <c r="B8252" s="29" t="s">
        <v>33</v>
      </c>
      <c r="C8252" s="29" t="s">
        <v>70</v>
      </c>
      <c r="D8252" s="29" t="s">
        <v>197</v>
      </c>
      <c r="F8252" t="s">
        <v>520</v>
      </c>
      <c r="G8252" t="s">
        <v>521</v>
      </c>
      <c r="H8252" t="s">
        <v>673</v>
      </c>
      <c r="I8252" t="s">
        <v>225</v>
      </c>
      <c r="J8252" t="s">
        <v>523</v>
      </c>
      <c r="K8252" t="s">
        <v>21</v>
      </c>
      <c r="L8252" t="s">
        <v>586</v>
      </c>
      <c r="M8252" t="s">
        <v>228</v>
      </c>
      <c r="N8252" t="s">
        <v>33</v>
      </c>
      <c r="O8252">
        <v>8.0000000000000002E-3</v>
      </c>
      <c r="P8252" t="s">
        <v>526</v>
      </c>
      <c r="Q8252">
        <f>O8252*km_per_mile*'Transportation Calcs'!$H$6</f>
        <v>4.7269997689930765E-6</v>
      </c>
      <c r="T8252" t="s">
        <v>527</v>
      </c>
    </row>
    <row r="8253" spans="1:20" hidden="1" x14ac:dyDescent="0.45">
      <c r="B8253" s="29" t="s">
        <v>24</v>
      </c>
      <c r="C8253" s="29" t="s">
        <v>70</v>
      </c>
      <c r="D8253" s="29" t="s">
        <v>55</v>
      </c>
      <c r="F8253" t="s">
        <v>520</v>
      </c>
      <c r="G8253" t="s">
        <v>521</v>
      </c>
      <c r="H8253" t="s">
        <v>656</v>
      </c>
      <c r="I8253" t="s">
        <v>225</v>
      </c>
      <c r="J8253" t="s">
        <v>523</v>
      </c>
      <c r="K8253" t="s">
        <v>524</v>
      </c>
      <c r="L8253" t="s">
        <v>657</v>
      </c>
      <c r="M8253" t="s">
        <v>228</v>
      </c>
      <c r="N8253" t="s">
        <v>261</v>
      </c>
      <c r="O8253">
        <v>1E-3</v>
      </c>
      <c r="P8253" t="s">
        <v>526</v>
      </c>
      <c r="Q8253" s="27">
        <f>O8253*km_per_mile*'Transportation Calcs'!$E$6</f>
        <v>6.4038538246182042E-7</v>
      </c>
      <c r="T8253" t="s">
        <v>527</v>
      </c>
    </row>
    <row r="8254" spans="1:20" hidden="1" x14ac:dyDescent="0.45">
      <c r="B8254" s="29" t="s">
        <v>26</v>
      </c>
      <c r="C8254" s="29" t="s">
        <v>70</v>
      </c>
      <c r="D8254" s="29" t="s">
        <v>197</v>
      </c>
      <c r="F8254" t="s">
        <v>520</v>
      </c>
      <c r="G8254" t="s">
        <v>521</v>
      </c>
      <c r="H8254" t="s">
        <v>1960</v>
      </c>
      <c r="I8254" t="s">
        <v>225</v>
      </c>
      <c r="J8254" t="s">
        <v>523</v>
      </c>
      <c r="K8254" t="s">
        <v>21</v>
      </c>
      <c r="L8254" t="s">
        <v>590</v>
      </c>
      <c r="M8254" t="s">
        <v>228</v>
      </c>
      <c r="N8254" t="s">
        <v>26</v>
      </c>
      <c r="O8254">
        <v>0.41399999999999998</v>
      </c>
      <c r="P8254" t="s">
        <v>526</v>
      </c>
      <c r="Q8254">
        <f>O8254*km_per_mile*'Transportation Calcs'!$H$6</f>
        <v>2.4462223804539167E-4</v>
      </c>
      <c r="T8254" t="s">
        <v>527</v>
      </c>
    </row>
    <row r="8255" spans="1:20" hidden="1" x14ac:dyDescent="0.45">
      <c r="B8255" s="29" t="s">
        <v>33</v>
      </c>
      <c r="C8255" s="29" t="s">
        <v>70</v>
      </c>
      <c r="D8255" s="29" t="s">
        <v>197</v>
      </c>
      <c r="F8255" t="s">
        <v>520</v>
      </c>
      <c r="G8255" t="s">
        <v>521</v>
      </c>
      <c r="H8255" t="s">
        <v>1961</v>
      </c>
      <c r="I8255" t="s">
        <v>225</v>
      </c>
      <c r="J8255" t="s">
        <v>523</v>
      </c>
      <c r="K8255" t="s">
        <v>21</v>
      </c>
      <c r="L8255" t="s">
        <v>588</v>
      </c>
      <c r="M8255" t="s">
        <v>228</v>
      </c>
      <c r="N8255" t="s">
        <v>33</v>
      </c>
      <c r="O8255">
        <v>4.0000000000000001E-3</v>
      </c>
      <c r="P8255" t="s">
        <v>526</v>
      </c>
      <c r="Q8255">
        <f>O8255*km_per_mile*'Transportation Calcs'!$H$6</f>
        <v>2.3634998844965382E-6</v>
      </c>
      <c r="T8255" t="s">
        <v>527</v>
      </c>
    </row>
    <row r="8256" spans="1:20" hidden="1" x14ac:dyDescent="0.45">
      <c r="C8256" s="29" t="s">
        <v>70</v>
      </c>
      <c r="D8256" s="29" t="s">
        <v>197</v>
      </c>
      <c r="F8256" t="s">
        <v>520</v>
      </c>
      <c r="G8256" t="s">
        <v>521</v>
      </c>
      <c r="H8256" t="s">
        <v>1961</v>
      </c>
      <c r="I8256" t="s">
        <v>225</v>
      </c>
      <c r="J8256" t="s">
        <v>523</v>
      </c>
      <c r="K8256" t="s">
        <v>21</v>
      </c>
      <c r="L8256" t="s">
        <v>588</v>
      </c>
      <c r="M8256" t="s">
        <v>228</v>
      </c>
      <c r="N8256" t="s">
        <v>240</v>
      </c>
      <c r="O8256" s="27">
        <v>1.8199999999999999E-5</v>
      </c>
      <c r="P8256" t="s">
        <v>526</v>
      </c>
      <c r="Q8256">
        <f>O8256*km_per_mile*'Transportation Calcs'!$H$6</f>
        <v>1.0753924474459247E-8</v>
      </c>
      <c r="T8256" t="s">
        <v>527</v>
      </c>
    </row>
    <row r="8257" spans="2:20" hidden="1" x14ac:dyDescent="0.45">
      <c r="B8257" s="29" t="s">
        <v>34</v>
      </c>
      <c r="C8257" s="29" t="s">
        <v>70</v>
      </c>
      <c r="D8257" s="29" t="s">
        <v>197</v>
      </c>
      <c r="F8257" t="s">
        <v>520</v>
      </c>
      <c r="G8257" t="s">
        <v>521</v>
      </c>
      <c r="H8257" t="s">
        <v>1961</v>
      </c>
      <c r="I8257" t="s">
        <v>225</v>
      </c>
      <c r="J8257" t="s">
        <v>523</v>
      </c>
      <c r="K8257" t="s">
        <v>21</v>
      </c>
      <c r="L8257" t="s">
        <v>588</v>
      </c>
      <c r="M8257" t="s">
        <v>228</v>
      </c>
      <c r="N8257" t="s">
        <v>34</v>
      </c>
      <c r="O8257">
        <v>0.46400000000000002</v>
      </c>
      <c r="P8257" t="s">
        <v>526</v>
      </c>
      <c r="Q8257">
        <f>O8257*km_per_mile*'Transportation Calcs'!$H$6</f>
        <v>2.7416598660159842E-4</v>
      </c>
      <c r="T8257" t="s">
        <v>527</v>
      </c>
    </row>
    <row r="8258" spans="2:20" hidden="1" x14ac:dyDescent="0.45">
      <c r="C8258" s="29" t="s">
        <v>70</v>
      </c>
      <c r="D8258" s="29" t="s">
        <v>197</v>
      </c>
      <c r="F8258" t="s">
        <v>520</v>
      </c>
      <c r="G8258" t="s">
        <v>521</v>
      </c>
      <c r="H8258" t="s">
        <v>673</v>
      </c>
      <c r="I8258" t="s">
        <v>225</v>
      </c>
      <c r="J8258" t="s">
        <v>523</v>
      </c>
      <c r="K8258" t="s">
        <v>21</v>
      </c>
      <c r="L8258" t="s">
        <v>586</v>
      </c>
      <c r="M8258" t="s">
        <v>228</v>
      </c>
      <c r="N8258" t="s">
        <v>240</v>
      </c>
      <c r="O8258" s="27">
        <v>1.8199999999999999E-5</v>
      </c>
      <c r="P8258" t="s">
        <v>526</v>
      </c>
      <c r="Q8258">
        <f>O8258*km_per_mile*'Transportation Calcs'!$H$6</f>
        <v>1.0753924474459247E-8</v>
      </c>
      <c r="T8258" t="s">
        <v>527</v>
      </c>
    </row>
    <row r="8259" spans="2:20" hidden="1" x14ac:dyDescent="0.45">
      <c r="B8259" s="29" t="s">
        <v>24</v>
      </c>
      <c r="C8259" s="29" t="s">
        <v>70</v>
      </c>
      <c r="D8259" s="29" t="s">
        <v>197</v>
      </c>
      <c r="F8259" t="s">
        <v>520</v>
      </c>
      <c r="G8259" t="s">
        <v>521</v>
      </c>
      <c r="H8259" t="s">
        <v>1960</v>
      </c>
      <c r="I8259" t="s">
        <v>225</v>
      </c>
      <c r="J8259" t="s">
        <v>523</v>
      </c>
      <c r="K8259" t="s">
        <v>21</v>
      </c>
      <c r="L8259" t="s">
        <v>590</v>
      </c>
      <c r="M8259" t="s">
        <v>228</v>
      </c>
      <c r="N8259" t="s">
        <v>261</v>
      </c>
      <c r="O8259">
        <v>0.72299999999999998</v>
      </c>
      <c r="P8259" t="s">
        <v>526</v>
      </c>
      <c r="Q8259">
        <f>O8259*km_per_mile*'Transportation Calcs'!$H$6</f>
        <v>4.2720260412274917E-4</v>
      </c>
      <c r="T8259" t="s">
        <v>527</v>
      </c>
    </row>
    <row r="8260" spans="2:20" hidden="1" x14ac:dyDescent="0.45">
      <c r="B8260" s="29" t="s">
        <v>33</v>
      </c>
      <c r="C8260" s="29" t="s">
        <v>70</v>
      </c>
      <c r="D8260" s="29" t="s">
        <v>55</v>
      </c>
      <c r="F8260" t="s">
        <v>520</v>
      </c>
      <c r="G8260" t="s">
        <v>521</v>
      </c>
      <c r="H8260" t="s">
        <v>676</v>
      </c>
      <c r="I8260" t="s">
        <v>225</v>
      </c>
      <c r="J8260" t="s">
        <v>523</v>
      </c>
      <c r="K8260" t="s">
        <v>524</v>
      </c>
      <c r="L8260" t="s">
        <v>677</v>
      </c>
      <c r="M8260" t="s">
        <v>228</v>
      </c>
      <c r="N8260" t="s">
        <v>33</v>
      </c>
      <c r="O8260">
        <v>2.0000000000000001E-4</v>
      </c>
      <c r="P8260" t="s">
        <v>526</v>
      </c>
      <c r="Q8260" s="27">
        <f>O8260*km_per_mile*'Transportation Calcs'!$E$6</f>
        <v>1.2807707649236411E-7</v>
      </c>
      <c r="T8260" t="s">
        <v>527</v>
      </c>
    </row>
    <row r="8261" spans="2:20" hidden="1" x14ac:dyDescent="0.45">
      <c r="C8261" s="29" t="s">
        <v>70</v>
      </c>
      <c r="D8261" s="29" t="s">
        <v>53</v>
      </c>
      <c r="F8261" t="s">
        <v>520</v>
      </c>
      <c r="G8261" t="s">
        <v>521</v>
      </c>
      <c r="H8261" t="s">
        <v>637</v>
      </c>
      <c r="I8261" t="s">
        <v>225</v>
      </c>
      <c r="J8261" t="s">
        <v>523</v>
      </c>
      <c r="K8261" t="s">
        <v>35</v>
      </c>
      <c r="L8261" t="s">
        <v>596</v>
      </c>
      <c r="M8261" t="s">
        <v>228</v>
      </c>
      <c r="N8261" t="s">
        <v>240</v>
      </c>
      <c r="O8261" s="27">
        <v>1.8199999999999999E-5</v>
      </c>
      <c r="P8261" t="s">
        <v>526</v>
      </c>
      <c r="Q8261" s="27">
        <f>O8261*km_per_mile*'Transportation Calcs'!$F$6</f>
        <v>1.3364422240280293E-8</v>
      </c>
      <c r="T8261" t="s">
        <v>527</v>
      </c>
    </row>
    <row r="8262" spans="2:20" hidden="1" x14ac:dyDescent="0.45">
      <c r="B8262" s="29" t="s">
        <v>24</v>
      </c>
      <c r="C8262" s="29" t="s">
        <v>70</v>
      </c>
      <c r="D8262" s="29" t="s">
        <v>197</v>
      </c>
      <c r="F8262" t="s">
        <v>520</v>
      </c>
      <c r="G8262" t="s">
        <v>521</v>
      </c>
      <c r="H8262" t="s">
        <v>680</v>
      </c>
      <c r="I8262" t="s">
        <v>225</v>
      </c>
      <c r="J8262" t="s">
        <v>523</v>
      </c>
      <c r="K8262" t="s">
        <v>21</v>
      </c>
      <c r="L8262" t="s">
        <v>681</v>
      </c>
      <c r="M8262" t="s">
        <v>228</v>
      </c>
      <c r="N8262" t="s">
        <v>261</v>
      </c>
      <c r="O8262">
        <v>0.1</v>
      </c>
      <c r="P8262" t="s">
        <v>526</v>
      </c>
      <c r="Q8262">
        <f>O8262*km_per_mile*'Transportation Calcs'!$H$6</f>
        <v>5.9087497112413454E-5</v>
      </c>
      <c r="T8262" t="s">
        <v>527</v>
      </c>
    </row>
    <row r="8263" spans="2:20" hidden="1" x14ac:dyDescent="0.45">
      <c r="B8263" s="29" t="s">
        <v>25</v>
      </c>
      <c r="C8263" s="29" t="s">
        <v>70</v>
      </c>
      <c r="F8263" t="s">
        <v>520</v>
      </c>
      <c r="G8263" t="s">
        <v>521</v>
      </c>
      <c r="H8263" t="s">
        <v>685</v>
      </c>
      <c r="I8263" t="s">
        <v>225</v>
      </c>
      <c r="J8263" t="s">
        <v>523</v>
      </c>
      <c r="K8263" t="s">
        <v>686</v>
      </c>
      <c r="M8263" t="s">
        <v>228</v>
      </c>
      <c r="N8263" t="s">
        <v>25</v>
      </c>
      <c r="O8263">
        <v>4.9000000000000002E-2</v>
      </c>
      <c r="P8263" t="s">
        <v>526</v>
      </c>
      <c r="Q8263"/>
      <c r="T8263" t="s">
        <v>527</v>
      </c>
    </row>
    <row r="8264" spans="2:20" hidden="1" x14ac:dyDescent="0.45">
      <c r="B8264" s="29" t="s">
        <v>34</v>
      </c>
      <c r="C8264" s="29" t="s">
        <v>70</v>
      </c>
      <c r="F8264" t="s">
        <v>520</v>
      </c>
      <c r="G8264" t="s">
        <v>521</v>
      </c>
      <c r="H8264" t="s">
        <v>687</v>
      </c>
      <c r="I8264" t="s">
        <v>225</v>
      </c>
      <c r="J8264" t="s">
        <v>523</v>
      </c>
      <c r="K8264" t="s">
        <v>686</v>
      </c>
      <c r="M8264" t="s">
        <v>228</v>
      </c>
      <c r="N8264" t="s">
        <v>34</v>
      </c>
      <c r="O8264">
        <v>0.39800000000000002</v>
      </c>
      <c r="P8264" t="s">
        <v>526</v>
      </c>
      <c r="Q8264"/>
      <c r="T8264" t="s">
        <v>527</v>
      </c>
    </row>
    <row r="8265" spans="2:20" hidden="1" x14ac:dyDescent="0.45">
      <c r="B8265" s="29" t="s">
        <v>33</v>
      </c>
      <c r="C8265" s="29" t="s">
        <v>70</v>
      </c>
      <c r="F8265" t="s">
        <v>520</v>
      </c>
      <c r="G8265" t="s">
        <v>521</v>
      </c>
      <c r="H8265" t="s">
        <v>687</v>
      </c>
      <c r="I8265" t="s">
        <v>225</v>
      </c>
      <c r="J8265" t="s">
        <v>523</v>
      </c>
      <c r="K8265" t="s">
        <v>686</v>
      </c>
      <c r="M8265" t="s">
        <v>228</v>
      </c>
      <c r="N8265" t="s">
        <v>33</v>
      </c>
      <c r="O8265">
        <v>2.0000000000000001E-4</v>
      </c>
      <c r="P8265" t="s">
        <v>526</v>
      </c>
      <c r="Q8265"/>
      <c r="T8265" t="s">
        <v>527</v>
      </c>
    </row>
    <row r="8266" spans="2:20" hidden="1" x14ac:dyDescent="0.45">
      <c r="C8266" s="29" t="s">
        <v>70</v>
      </c>
      <c r="F8266" t="s">
        <v>520</v>
      </c>
      <c r="G8266" t="s">
        <v>521</v>
      </c>
      <c r="H8266" t="s">
        <v>685</v>
      </c>
      <c r="I8266" t="s">
        <v>225</v>
      </c>
      <c r="J8266" t="s">
        <v>523</v>
      </c>
      <c r="K8266" t="s">
        <v>686</v>
      </c>
      <c r="M8266" t="s">
        <v>228</v>
      </c>
      <c r="N8266" t="s">
        <v>400</v>
      </c>
      <c r="O8266">
        <v>1.9E-3</v>
      </c>
      <c r="P8266" t="s">
        <v>526</v>
      </c>
      <c r="Q8266"/>
      <c r="T8266" t="s">
        <v>527</v>
      </c>
    </row>
    <row r="8267" spans="2:20" hidden="1" x14ac:dyDescent="0.45">
      <c r="B8267" s="29" t="s">
        <v>33</v>
      </c>
      <c r="C8267" s="29" t="s">
        <v>70</v>
      </c>
      <c r="F8267" t="s">
        <v>520</v>
      </c>
      <c r="G8267" t="s">
        <v>521</v>
      </c>
      <c r="H8267" t="s">
        <v>2680</v>
      </c>
      <c r="I8267" t="s">
        <v>225</v>
      </c>
      <c r="J8267" t="s">
        <v>523</v>
      </c>
      <c r="K8267" t="s">
        <v>686</v>
      </c>
      <c r="M8267" t="s">
        <v>228</v>
      </c>
      <c r="N8267" t="s">
        <v>33</v>
      </c>
      <c r="O8267">
        <v>2.0000000000000001E-4</v>
      </c>
      <c r="P8267" t="s">
        <v>526</v>
      </c>
      <c r="Q8267"/>
      <c r="T8267" t="s">
        <v>527</v>
      </c>
    </row>
    <row r="8268" spans="2:20" hidden="1" x14ac:dyDescent="0.45">
      <c r="C8268" s="29" t="s">
        <v>70</v>
      </c>
      <c r="F8268" t="s">
        <v>520</v>
      </c>
      <c r="G8268" t="s">
        <v>521</v>
      </c>
      <c r="H8268" t="s">
        <v>1967</v>
      </c>
      <c r="I8268" t="s">
        <v>225</v>
      </c>
      <c r="J8268" t="s">
        <v>523</v>
      </c>
      <c r="K8268" t="s">
        <v>686</v>
      </c>
      <c r="M8268" t="s">
        <v>228</v>
      </c>
      <c r="N8268" t="s">
        <v>400</v>
      </c>
      <c r="O8268">
        <v>3.2800000000000003E-2</v>
      </c>
      <c r="P8268" t="s">
        <v>526</v>
      </c>
      <c r="Q8268"/>
      <c r="T8268" t="s">
        <v>527</v>
      </c>
    </row>
    <row r="8269" spans="2:20" hidden="1" x14ac:dyDescent="0.45">
      <c r="C8269" s="29" t="s">
        <v>70</v>
      </c>
      <c r="D8269" s="29" t="s">
        <v>55</v>
      </c>
      <c r="F8269" t="s">
        <v>520</v>
      </c>
      <c r="G8269" t="s">
        <v>521</v>
      </c>
      <c r="H8269" t="s">
        <v>696</v>
      </c>
      <c r="I8269" t="s">
        <v>689</v>
      </c>
      <c r="J8269" t="s">
        <v>39</v>
      </c>
      <c r="K8269" t="s">
        <v>20</v>
      </c>
      <c r="M8269" t="s">
        <v>692</v>
      </c>
      <c r="N8269" t="s">
        <v>698</v>
      </c>
      <c r="O8269">
        <v>34</v>
      </c>
      <c r="P8269" t="s">
        <v>526</v>
      </c>
      <c r="Q8269" s="27">
        <f>O8269*km_per_mile*'Transportation Calcs'!$E$6</f>
        <v>2.1773103003701895E-2</v>
      </c>
      <c r="T8269" t="s">
        <v>527</v>
      </c>
    </row>
    <row r="8270" spans="2:20" hidden="1" x14ac:dyDescent="0.45">
      <c r="C8270" s="29" t="s">
        <v>70</v>
      </c>
      <c r="D8270" s="29" t="s">
        <v>55</v>
      </c>
      <c r="F8270" t="s">
        <v>520</v>
      </c>
      <c r="G8270" t="s">
        <v>521</v>
      </c>
      <c r="H8270" t="s">
        <v>697</v>
      </c>
      <c r="I8270" t="s">
        <v>689</v>
      </c>
      <c r="J8270" t="s">
        <v>39</v>
      </c>
      <c r="K8270" t="s">
        <v>20</v>
      </c>
      <c r="M8270" t="s">
        <v>692</v>
      </c>
      <c r="N8270" t="s">
        <v>693</v>
      </c>
      <c r="O8270">
        <v>1.49</v>
      </c>
      <c r="P8270" t="s">
        <v>694</v>
      </c>
      <c r="Q8270"/>
      <c r="T8270" t="s">
        <v>527</v>
      </c>
    </row>
    <row r="8271" spans="2:20" hidden="1" x14ac:dyDescent="0.45">
      <c r="B8271" s="29" t="s">
        <v>43</v>
      </c>
      <c r="C8271" s="29" t="s">
        <v>70</v>
      </c>
      <c r="F8271" t="s">
        <v>520</v>
      </c>
      <c r="G8271" t="s">
        <v>521</v>
      </c>
      <c r="H8271" t="s">
        <v>699</v>
      </c>
      <c r="I8271" t="s">
        <v>225</v>
      </c>
      <c r="J8271" t="s">
        <v>523</v>
      </c>
      <c r="K8271" t="s">
        <v>686</v>
      </c>
      <c r="M8271" t="s">
        <v>228</v>
      </c>
      <c r="N8271" t="s">
        <v>28</v>
      </c>
      <c r="P8271" t="s">
        <v>526</v>
      </c>
      <c r="Q8271"/>
      <c r="T8271" t="s">
        <v>527</v>
      </c>
    </row>
    <row r="8272" spans="2:20" hidden="1" x14ac:dyDescent="0.45">
      <c r="C8272" s="29" t="s">
        <v>70</v>
      </c>
      <c r="F8272" t="s">
        <v>520</v>
      </c>
      <c r="G8272" t="s">
        <v>521</v>
      </c>
      <c r="H8272" t="s">
        <v>699</v>
      </c>
      <c r="I8272" t="s">
        <v>225</v>
      </c>
      <c r="J8272" t="s">
        <v>523</v>
      </c>
      <c r="K8272" t="s">
        <v>686</v>
      </c>
      <c r="M8272" t="s">
        <v>228</v>
      </c>
      <c r="N8272" t="s">
        <v>264</v>
      </c>
      <c r="O8272" s="27">
        <v>3.2000000000000001E-7</v>
      </c>
      <c r="P8272" t="s">
        <v>526</v>
      </c>
      <c r="Q8272"/>
      <c r="T8272" t="s">
        <v>527</v>
      </c>
    </row>
    <row r="8273" spans="1:20" hidden="1" x14ac:dyDescent="0.45">
      <c r="B8273" s="29" t="s">
        <v>43</v>
      </c>
      <c r="C8273" s="29" t="s">
        <v>70</v>
      </c>
      <c r="F8273" t="s">
        <v>520</v>
      </c>
      <c r="G8273" t="s">
        <v>521</v>
      </c>
      <c r="H8273" t="s">
        <v>1972</v>
      </c>
      <c r="I8273" t="s">
        <v>225</v>
      </c>
      <c r="J8273" t="s">
        <v>523</v>
      </c>
      <c r="K8273" t="s">
        <v>686</v>
      </c>
      <c r="M8273" t="s">
        <v>228</v>
      </c>
      <c r="N8273" t="s">
        <v>28</v>
      </c>
      <c r="P8273" t="s">
        <v>526</v>
      </c>
      <c r="Q8273"/>
      <c r="T8273" t="s">
        <v>527</v>
      </c>
    </row>
    <row r="8274" spans="1:20" hidden="1" x14ac:dyDescent="0.45">
      <c r="C8274" s="29" t="s">
        <v>70</v>
      </c>
      <c r="F8274" t="s">
        <v>520</v>
      </c>
      <c r="G8274" t="s">
        <v>521</v>
      </c>
      <c r="H8274" t="s">
        <v>695</v>
      </c>
      <c r="I8274" t="s">
        <v>225</v>
      </c>
      <c r="J8274" t="s">
        <v>523</v>
      </c>
      <c r="K8274" t="s">
        <v>686</v>
      </c>
      <c r="M8274" t="s">
        <v>228</v>
      </c>
      <c r="N8274" t="s">
        <v>358</v>
      </c>
      <c r="O8274" s="27">
        <v>2.6E-7</v>
      </c>
      <c r="P8274" t="s">
        <v>526</v>
      </c>
      <c r="Q8274"/>
      <c r="T8274" t="s">
        <v>527</v>
      </c>
    </row>
    <row r="8275" spans="1:20" hidden="1" x14ac:dyDescent="0.45">
      <c r="C8275" s="29" t="s">
        <v>70</v>
      </c>
      <c r="D8275" s="29" t="s">
        <v>46</v>
      </c>
      <c r="F8275" t="s">
        <v>520</v>
      </c>
      <c r="G8275" t="s">
        <v>521</v>
      </c>
      <c r="H8275" t="s">
        <v>702</v>
      </c>
      <c r="I8275" t="s">
        <v>225</v>
      </c>
      <c r="J8275" t="s">
        <v>523</v>
      </c>
      <c r="K8275" t="s">
        <v>690</v>
      </c>
      <c r="L8275" t="s">
        <v>703</v>
      </c>
      <c r="M8275" t="s">
        <v>228</v>
      </c>
      <c r="N8275" t="s">
        <v>272</v>
      </c>
      <c r="O8275" s="27">
        <v>3.9000000000000002E-7</v>
      </c>
      <c r="P8275" t="s">
        <v>526</v>
      </c>
      <c r="Q8275" s="27">
        <f>O8275*km_per_mile*'Transportation Calcs'!$D$6</f>
        <v>2.5132989707738377E-10</v>
      </c>
      <c r="T8275" t="s">
        <v>527</v>
      </c>
    </row>
    <row r="8276" spans="1:20" hidden="1" x14ac:dyDescent="0.45">
      <c r="A8276" s="29" t="s">
        <v>3065</v>
      </c>
      <c r="B8276" s="29" t="s">
        <v>43</v>
      </c>
      <c r="C8276" s="29" t="s">
        <v>70</v>
      </c>
      <c r="D8276" s="29" t="s">
        <v>46</v>
      </c>
      <c r="F8276" t="s">
        <v>520</v>
      </c>
      <c r="G8276" t="s">
        <v>521</v>
      </c>
      <c r="H8276" t="s">
        <v>702</v>
      </c>
      <c r="I8276" t="s">
        <v>225</v>
      </c>
      <c r="J8276" t="s">
        <v>523</v>
      </c>
      <c r="K8276" t="s">
        <v>690</v>
      </c>
      <c r="L8276" t="s">
        <v>703</v>
      </c>
      <c r="M8276" t="s">
        <v>228</v>
      </c>
      <c r="N8276" t="s">
        <v>28</v>
      </c>
      <c r="O8276">
        <v>1.1000000000000001E-3</v>
      </c>
      <c r="P8276" t="s">
        <v>526</v>
      </c>
      <c r="Q8276" s="27">
        <f>O8276*km_per_mile*'Transportation Calcs'!$D$6</f>
        <v>7.088791968849287E-7</v>
      </c>
      <c r="T8276" t="s">
        <v>536</v>
      </c>
    </row>
    <row r="8277" spans="1:20" hidden="1" x14ac:dyDescent="0.45">
      <c r="C8277" s="29" t="s">
        <v>70</v>
      </c>
      <c r="D8277" s="29" t="s">
        <v>56</v>
      </c>
      <c r="F8277" t="s">
        <v>520</v>
      </c>
      <c r="G8277" t="s">
        <v>521</v>
      </c>
      <c r="H8277" t="s">
        <v>704</v>
      </c>
      <c r="I8277" t="s">
        <v>225</v>
      </c>
      <c r="J8277" t="s">
        <v>523</v>
      </c>
      <c r="K8277" t="s">
        <v>659</v>
      </c>
      <c r="L8277" t="s">
        <v>705</v>
      </c>
      <c r="M8277" t="s">
        <v>228</v>
      </c>
      <c r="N8277" t="s">
        <v>264</v>
      </c>
      <c r="O8277" s="27">
        <v>3.2000000000000001E-7</v>
      </c>
      <c r="P8277" t="s">
        <v>526</v>
      </c>
      <c r="Q8277" s="49">
        <f>O8277*km_per_mile*'Transportation Calcs'!$E$6</f>
        <v>2.0492332238778255E-10</v>
      </c>
      <c r="T8277" t="s">
        <v>527</v>
      </c>
    </row>
    <row r="8278" spans="1:20" hidden="1" x14ac:dyDescent="0.45">
      <c r="C8278" s="29" t="s">
        <v>70</v>
      </c>
      <c r="D8278" s="29" t="s">
        <v>55</v>
      </c>
      <c r="F8278" t="s">
        <v>520</v>
      </c>
      <c r="G8278" t="s">
        <v>521</v>
      </c>
      <c r="H8278" t="s">
        <v>1973</v>
      </c>
      <c r="I8278" t="s">
        <v>225</v>
      </c>
      <c r="J8278" t="s">
        <v>523</v>
      </c>
      <c r="K8278" t="s">
        <v>524</v>
      </c>
      <c r="L8278" t="s">
        <v>1974</v>
      </c>
      <c r="M8278" t="s">
        <v>228</v>
      </c>
      <c r="N8278" t="s">
        <v>358</v>
      </c>
      <c r="O8278" s="27">
        <v>2.6E-7</v>
      </c>
      <c r="P8278" t="s">
        <v>526</v>
      </c>
      <c r="Q8278" s="27">
        <f>O8278*km_per_mile*'Transportation Calcs'!$E$6</f>
        <v>1.6650019944007331E-10</v>
      </c>
      <c r="T8278" t="s">
        <v>527</v>
      </c>
    </row>
    <row r="8279" spans="1:20" hidden="1" x14ac:dyDescent="0.45">
      <c r="A8279" s="29" t="s">
        <v>3065</v>
      </c>
      <c r="B8279" s="29" t="s">
        <v>43</v>
      </c>
      <c r="C8279" s="29" t="s">
        <v>70</v>
      </c>
      <c r="D8279" s="29" t="s">
        <v>56</v>
      </c>
      <c r="F8279" t="s">
        <v>520</v>
      </c>
      <c r="G8279" t="s">
        <v>521</v>
      </c>
      <c r="H8279" t="s">
        <v>704</v>
      </c>
      <c r="I8279" t="s">
        <v>225</v>
      </c>
      <c r="J8279" t="s">
        <v>523</v>
      </c>
      <c r="K8279" t="s">
        <v>659</v>
      </c>
      <c r="L8279" t="s">
        <v>705</v>
      </c>
      <c r="M8279" t="s">
        <v>228</v>
      </c>
      <c r="N8279" t="s">
        <v>28</v>
      </c>
      <c r="O8279">
        <v>1.1000000000000001E-3</v>
      </c>
      <c r="P8279" t="s">
        <v>526</v>
      </c>
      <c r="Q8279" s="49">
        <f>O8279*km_per_mile*'Transportation Calcs'!$E$6</f>
        <v>7.0442392070800248E-7</v>
      </c>
      <c r="T8279" t="s">
        <v>536</v>
      </c>
    </row>
    <row r="8280" spans="1:20" hidden="1" x14ac:dyDescent="0.45">
      <c r="C8280" s="29" t="s">
        <v>70</v>
      </c>
      <c r="D8280" s="29" t="s">
        <v>55</v>
      </c>
      <c r="F8280" t="s">
        <v>520</v>
      </c>
      <c r="G8280" t="s">
        <v>521</v>
      </c>
      <c r="H8280" t="s">
        <v>2386</v>
      </c>
      <c r="I8280" t="s">
        <v>225</v>
      </c>
      <c r="J8280" t="s">
        <v>523</v>
      </c>
      <c r="K8280" t="s">
        <v>524</v>
      </c>
      <c r="L8280" t="s">
        <v>2387</v>
      </c>
      <c r="M8280" t="s">
        <v>228</v>
      </c>
      <c r="N8280" t="s">
        <v>264</v>
      </c>
      <c r="O8280" s="27">
        <v>3.2000000000000001E-7</v>
      </c>
      <c r="P8280" t="s">
        <v>526</v>
      </c>
      <c r="Q8280" s="27">
        <f>O8280*km_per_mile*'Transportation Calcs'!$E$6</f>
        <v>2.0492332238778255E-10</v>
      </c>
      <c r="T8280" t="s">
        <v>527</v>
      </c>
    </row>
    <row r="8281" spans="1:20" hidden="1" x14ac:dyDescent="0.45">
      <c r="C8281" s="29" t="s">
        <v>70</v>
      </c>
      <c r="D8281" s="29" t="s">
        <v>55</v>
      </c>
      <c r="F8281" t="s">
        <v>520</v>
      </c>
      <c r="G8281" t="s">
        <v>521</v>
      </c>
      <c r="H8281" t="s">
        <v>2386</v>
      </c>
      <c r="I8281" t="s">
        <v>225</v>
      </c>
      <c r="J8281" t="s">
        <v>523</v>
      </c>
      <c r="K8281" t="s">
        <v>524</v>
      </c>
      <c r="L8281" t="s">
        <v>2387</v>
      </c>
      <c r="M8281" t="s">
        <v>228</v>
      </c>
      <c r="N8281" t="s">
        <v>249</v>
      </c>
      <c r="O8281" s="27">
        <v>3.5999999999999999E-7</v>
      </c>
      <c r="P8281" t="s">
        <v>526</v>
      </c>
      <c r="Q8281" s="27">
        <f>O8281*km_per_mile*'Transportation Calcs'!$E$6</f>
        <v>2.3053873768625535E-10</v>
      </c>
      <c r="T8281" t="s">
        <v>527</v>
      </c>
    </row>
    <row r="8282" spans="1:20" hidden="1" x14ac:dyDescent="0.45">
      <c r="B8282" s="29" t="s">
        <v>43</v>
      </c>
      <c r="C8282" s="29" t="s">
        <v>70</v>
      </c>
      <c r="D8282" s="29" t="s">
        <v>55</v>
      </c>
      <c r="F8282" t="s">
        <v>520</v>
      </c>
      <c r="G8282" t="s">
        <v>521</v>
      </c>
      <c r="H8282" t="s">
        <v>2386</v>
      </c>
      <c r="I8282" t="s">
        <v>225</v>
      </c>
      <c r="J8282" t="s">
        <v>523</v>
      </c>
      <c r="K8282" t="s">
        <v>524</v>
      </c>
      <c r="L8282" t="s">
        <v>2387</v>
      </c>
      <c r="M8282" t="s">
        <v>228</v>
      </c>
      <c r="N8282" t="s">
        <v>28</v>
      </c>
      <c r="P8282" t="s">
        <v>526</v>
      </c>
      <c r="Q8282" s="27">
        <f>O8282*km_per_mile*'Transportation Calcs'!$E$6</f>
        <v>0</v>
      </c>
      <c r="T8282" t="s">
        <v>536</v>
      </c>
    </row>
    <row r="8283" spans="1:20" hidden="1" x14ac:dyDescent="0.45">
      <c r="C8283" s="29" t="s">
        <v>70</v>
      </c>
      <c r="D8283" s="29" t="s">
        <v>55</v>
      </c>
      <c r="F8283" t="s">
        <v>520</v>
      </c>
      <c r="G8283" t="s">
        <v>521</v>
      </c>
      <c r="H8283" t="s">
        <v>1975</v>
      </c>
      <c r="I8283" t="s">
        <v>225</v>
      </c>
      <c r="J8283" t="s">
        <v>523</v>
      </c>
      <c r="K8283" t="s">
        <v>524</v>
      </c>
      <c r="L8283" t="s">
        <v>1976</v>
      </c>
      <c r="M8283" t="s">
        <v>228</v>
      </c>
      <c r="N8283" t="s">
        <v>249</v>
      </c>
      <c r="O8283" s="27">
        <v>3.5999999999999999E-7</v>
      </c>
      <c r="P8283" t="s">
        <v>526</v>
      </c>
      <c r="Q8283" s="27">
        <f>O8283*km_per_mile*'Transportation Calcs'!$E$6</f>
        <v>2.3053873768625535E-10</v>
      </c>
      <c r="T8283" t="s">
        <v>527</v>
      </c>
    </row>
    <row r="8284" spans="1:20" hidden="1" x14ac:dyDescent="0.45">
      <c r="C8284" s="29" t="s">
        <v>70</v>
      </c>
      <c r="D8284" s="29" t="s">
        <v>55</v>
      </c>
      <c r="F8284" t="s">
        <v>520</v>
      </c>
      <c r="G8284" t="s">
        <v>521</v>
      </c>
      <c r="H8284" t="s">
        <v>1975</v>
      </c>
      <c r="I8284" t="s">
        <v>225</v>
      </c>
      <c r="J8284" t="s">
        <v>523</v>
      </c>
      <c r="K8284" t="s">
        <v>524</v>
      </c>
      <c r="L8284" t="s">
        <v>1976</v>
      </c>
      <c r="M8284" t="s">
        <v>228</v>
      </c>
      <c r="N8284" t="s">
        <v>358</v>
      </c>
      <c r="O8284" s="27">
        <v>2.6E-7</v>
      </c>
      <c r="P8284" t="s">
        <v>526</v>
      </c>
      <c r="Q8284" s="27">
        <f>O8284*km_per_mile*'Transportation Calcs'!$E$6</f>
        <v>1.6650019944007331E-10</v>
      </c>
      <c r="T8284" t="s">
        <v>527</v>
      </c>
    </row>
    <row r="8285" spans="1:20" hidden="1" x14ac:dyDescent="0.45">
      <c r="C8285" s="29" t="s">
        <v>70</v>
      </c>
      <c r="D8285" s="29" t="s">
        <v>55</v>
      </c>
      <c r="F8285" t="s">
        <v>520</v>
      </c>
      <c r="G8285" t="s">
        <v>521</v>
      </c>
      <c r="H8285" t="s">
        <v>1975</v>
      </c>
      <c r="I8285" t="s">
        <v>225</v>
      </c>
      <c r="J8285" t="s">
        <v>523</v>
      </c>
      <c r="K8285" t="s">
        <v>524</v>
      </c>
      <c r="L8285" t="s">
        <v>1976</v>
      </c>
      <c r="M8285" t="s">
        <v>228</v>
      </c>
      <c r="N8285" t="s">
        <v>272</v>
      </c>
      <c r="O8285" s="27">
        <v>3.9000000000000002E-7</v>
      </c>
      <c r="P8285" t="s">
        <v>526</v>
      </c>
      <c r="Q8285" s="27">
        <f>O8285*km_per_mile*'Transportation Calcs'!$E$6</f>
        <v>2.4975029916010995E-10</v>
      </c>
      <c r="T8285" t="s">
        <v>527</v>
      </c>
    </row>
    <row r="8286" spans="1:20" hidden="1" x14ac:dyDescent="0.45">
      <c r="C8286" s="29" t="s">
        <v>70</v>
      </c>
      <c r="D8286" s="29" t="s">
        <v>55</v>
      </c>
      <c r="F8286" t="s">
        <v>520</v>
      </c>
      <c r="G8286" t="s">
        <v>521</v>
      </c>
      <c r="H8286" t="s">
        <v>1973</v>
      </c>
      <c r="I8286" t="s">
        <v>225</v>
      </c>
      <c r="J8286" t="s">
        <v>523</v>
      </c>
      <c r="K8286" t="s">
        <v>524</v>
      </c>
      <c r="L8286" t="s">
        <v>1974</v>
      </c>
      <c r="M8286" t="s">
        <v>228</v>
      </c>
      <c r="N8286" t="s">
        <v>264</v>
      </c>
      <c r="O8286" s="27">
        <v>3.2000000000000001E-7</v>
      </c>
      <c r="P8286" t="s">
        <v>526</v>
      </c>
      <c r="Q8286" s="27">
        <f>O8286*km_per_mile*'Transportation Calcs'!$E$6</f>
        <v>2.0492332238778255E-10</v>
      </c>
      <c r="T8286" t="s">
        <v>527</v>
      </c>
    </row>
    <row r="8287" spans="1:20" hidden="1" x14ac:dyDescent="0.45">
      <c r="C8287" s="29" t="s">
        <v>70</v>
      </c>
      <c r="D8287" s="29" t="s">
        <v>53</v>
      </c>
      <c r="F8287" t="s">
        <v>520</v>
      </c>
      <c r="G8287" t="s">
        <v>521</v>
      </c>
      <c r="H8287" t="s">
        <v>2681</v>
      </c>
      <c r="I8287" t="s">
        <v>689</v>
      </c>
      <c r="J8287" t="s">
        <v>39</v>
      </c>
      <c r="K8287" t="s">
        <v>35</v>
      </c>
      <c r="L8287" t="s">
        <v>2682</v>
      </c>
      <c r="M8287" t="s">
        <v>692</v>
      </c>
      <c r="N8287" t="s">
        <v>693</v>
      </c>
      <c r="O8287">
        <v>2.35</v>
      </c>
      <c r="P8287" t="s">
        <v>694</v>
      </c>
      <c r="Q8287"/>
      <c r="T8287" t="s">
        <v>527</v>
      </c>
    </row>
    <row r="8288" spans="1:20" hidden="1" x14ac:dyDescent="0.45">
      <c r="C8288" s="29" t="s">
        <v>70</v>
      </c>
      <c r="D8288" s="29" t="s">
        <v>197</v>
      </c>
      <c r="F8288" t="s">
        <v>520</v>
      </c>
      <c r="G8288" t="s">
        <v>521</v>
      </c>
      <c r="H8288" t="s">
        <v>711</v>
      </c>
      <c r="I8288" t="s">
        <v>689</v>
      </c>
      <c r="J8288" t="s">
        <v>39</v>
      </c>
      <c r="K8288" t="s">
        <v>21</v>
      </c>
      <c r="L8288" t="s">
        <v>712</v>
      </c>
      <c r="M8288" t="s">
        <v>692</v>
      </c>
      <c r="N8288" t="s">
        <v>693</v>
      </c>
      <c r="O8288">
        <v>2.65</v>
      </c>
      <c r="P8288" t="s">
        <v>694</v>
      </c>
      <c r="Q8288"/>
      <c r="T8288" t="s">
        <v>527</v>
      </c>
    </row>
    <row r="8289" spans="2:20" hidden="1" x14ac:dyDescent="0.45">
      <c r="C8289" s="29" t="s">
        <v>70</v>
      </c>
      <c r="D8289" s="29" t="s">
        <v>53</v>
      </c>
      <c r="F8289" t="s">
        <v>520</v>
      </c>
      <c r="G8289" t="s">
        <v>521</v>
      </c>
      <c r="H8289" t="s">
        <v>2388</v>
      </c>
      <c r="I8289" t="s">
        <v>689</v>
      </c>
      <c r="J8289" t="s">
        <v>39</v>
      </c>
      <c r="K8289" t="s">
        <v>35</v>
      </c>
      <c r="L8289" t="s">
        <v>2389</v>
      </c>
      <c r="M8289" t="s">
        <v>692</v>
      </c>
      <c r="N8289" t="s">
        <v>698</v>
      </c>
      <c r="O8289">
        <v>73</v>
      </c>
      <c r="P8289" t="s">
        <v>526</v>
      </c>
      <c r="Q8289" s="27">
        <f>O8289*km_per_mile*'Transportation Calcs'!$F$6</f>
        <v>5.3604550743981398E-2</v>
      </c>
      <c r="T8289" t="s">
        <v>527</v>
      </c>
    </row>
    <row r="8290" spans="2:20" hidden="1" x14ac:dyDescent="0.45">
      <c r="C8290" s="29" t="s">
        <v>70</v>
      </c>
      <c r="D8290" s="29" t="s">
        <v>55</v>
      </c>
      <c r="F8290" t="s">
        <v>520</v>
      </c>
      <c r="G8290" t="s">
        <v>521</v>
      </c>
      <c r="H8290" t="s">
        <v>1980</v>
      </c>
      <c r="I8290" t="s">
        <v>689</v>
      </c>
      <c r="J8290" t="s">
        <v>39</v>
      </c>
      <c r="K8290" t="s">
        <v>524</v>
      </c>
      <c r="L8290" t="s">
        <v>1981</v>
      </c>
      <c r="M8290" t="s">
        <v>692</v>
      </c>
      <c r="N8290" t="s">
        <v>698</v>
      </c>
      <c r="O8290">
        <v>34</v>
      </c>
      <c r="P8290" t="s">
        <v>526</v>
      </c>
      <c r="Q8290" s="27">
        <f>O8290*km_per_mile*'Transportation Calcs'!$E$6</f>
        <v>2.1773103003701895E-2</v>
      </c>
      <c r="T8290" t="s">
        <v>527</v>
      </c>
    </row>
    <row r="8291" spans="2:20" hidden="1" x14ac:dyDescent="0.45">
      <c r="C8291" s="29" t="s">
        <v>70</v>
      </c>
      <c r="D8291" s="29" t="s">
        <v>197</v>
      </c>
      <c r="F8291" t="s">
        <v>520</v>
      </c>
      <c r="G8291" t="s">
        <v>521</v>
      </c>
      <c r="H8291" t="s">
        <v>708</v>
      </c>
      <c r="I8291" t="s">
        <v>689</v>
      </c>
      <c r="J8291" t="s">
        <v>39</v>
      </c>
      <c r="K8291" t="s">
        <v>21</v>
      </c>
      <c r="L8291" t="s">
        <v>598</v>
      </c>
      <c r="M8291" t="s">
        <v>692</v>
      </c>
      <c r="N8291" t="s">
        <v>698</v>
      </c>
      <c r="O8291">
        <v>59</v>
      </c>
      <c r="P8291" t="s">
        <v>526</v>
      </c>
      <c r="Q8291">
        <f>O8291*km_per_mile*'Transportation Calcs'!$H$6</f>
        <v>3.4861623296323939E-2</v>
      </c>
      <c r="T8291" t="s">
        <v>527</v>
      </c>
    </row>
    <row r="8292" spans="2:20" hidden="1" x14ac:dyDescent="0.45">
      <c r="C8292" s="29" t="s">
        <v>70</v>
      </c>
      <c r="D8292" s="29" t="s">
        <v>55</v>
      </c>
      <c r="F8292" t="s">
        <v>520</v>
      </c>
      <c r="G8292" t="s">
        <v>521</v>
      </c>
      <c r="H8292" t="s">
        <v>2683</v>
      </c>
      <c r="I8292" t="s">
        <v>689</v>
      </c>
      <c r="J8292" t="s">
        <v>39</v>
      </c>
      <c r="K8292" t="s">
        <v>524</v>
      </c>
      <c r="L8292" t="s">
        <v>2684</v>
      </c>
      <c r="M8292" t="s">
        <v>692</v>
      </c>
      <c r="N8292" t="s">
        <v>698</v>
      </c>
      <c r="O8292">
        <v>77</v>
      </c>
      <c r="P8292" t="s">
        <v>526</v>
      </c>
      <c r="Q8292" s="27">
        <f>O8292*km_per_mile*'Transportation Calcs'!$E$6</f>
        <v>4.9309674449560172E-2</v>
      </c>
      <c r="T8292" t="s">
        <v>527</v>
      </c>
    </row>
    <row r="8293" spans="2:20" hidden="1" x14ac:dyDescent="0.45">
      <c r="C8293" s="29" t="s">
        <v>70</v>
      </c>
      <c r="D8293" s="29" t="s">
        <v>55</v>
      </c>
      <c r="F8293" t="s">
        <v>520</v>
      </c>
      <c r="G8293" t="s">
        <v>521</v>
      </c>
      <c r="H8293" t="s">
        <v>2685</v>
      </c>
      <c r="I8293" t="s">
        <v>689</v>
      </c>
      <c r="J8293" t="s">
        <v>39</v>
      </c>
      <c r="K8293" t="s">
        <v>524</v>
      </c>
      <c r="L8293" t="s">
        <v>2686</v>
      </c>
      <c r="M8293" t="s">
        <v>692</v>
      </c>
      <c r="N8293" t="s">
        <v>698</v>
      </c>
      <c r="O8293">
        <v>86</v>
      </c>
      <c r="P8293" t="s">
        <v>526</v>
      </c>
      <c r="Q8293" s="27">
        <f>O8293*km_per_mile*'Transportation Calcs'!$E$6</f>
        <v>5.507314289171656E-2</v>
      </c>
      <c r="T8293" t="s">
        <v>527</v>
      </c>
    </row>
    <row r="8294" spans="2:20" hidden="1" x14ac:dyDescent="0.45">
      <c r="C8294" s="29" t="s">
        <v>70</v>
      </c>
      <c r="D8294" s="29" t="s">
        <v>55</v>
      </c>
      <c r="F8294" t="s">
        <v>520</v>
      </c>
      <c r="G8294" t="s">
        <v>521</v>
      </c>
      <c r="H8294" t="s">
        <v>2685</v>
      </c>
      <c r="I8294" t="s">
        <v>689</v>
      </c>
      <c r="J8294" t="s">
        <v>39</v>
      </c>
      <c r="K8294" t="s">
        <v>524</v>
      </c>
      <c r="L8294" t="s">
        <v>2686</v>
      </c>
      <c r="M8294" t="s">
        <v>692</v>
      </c>
      <c r="N8294" t="s">
        <v>693</v>
      </c>
      <c r="O8294">
        <v>3.76</v>
      </c>
      <c r="P8294" t="s">
        <v>694</v>
      </c>
      <c r="Q8294"/>
      <c r="T8294" t="s">
        <v>527</v>
      </c>
    </row>
    <row r="8295" spans="2:20" hidden="1" x14ac:dyDescent="0.45">
      <c r="C8295" s="29" t="s">
        <v>70</v>
      </c>
      <c r="D8295" s="29" t="s">
        <v>53</v>
      </c>
      <c r="F8295" t="s">
        <v>520</v>
      </c>
      <c r="G8295" t="s">
        <v>521</v>
      </c>
      <c r="H8295" t="s">
        <v>2687</v>
      </c>
      <c r="I8295" t="s">
        <v>689</v>
      </c>
      <c r="J8295" t="s">
        <v>39</v>
      </c>
      <c r="K8295" t="s">
        <v>35</v>
      </c>
      <c r="L8295" t="s">
        <v>2688</v>
      </c>
      <c r="M8295" t="s">
        <v>692</v>
      </c>
      <c r="N8295" t="s">
        <v>698</v>
      </c>
      <c r="O8295">
        <v>38</v>
      </c>
      <c r="P8295" t="s">
        <v>526</v>
      </c>
      <c r="Q8295" s="27">
        <f>O8295*km_per_mile*'Transportation Calcs'!$F$6</f>
        <v>2.7903738743442374E-2</v>
      </c>
      <c r="T8295" t="s">
        <v>527</v>
      </c>
    </row>
    <row r="8296" spans="2:20" hidden="1" x14ac:dyDescent="0.45">
      <c r="B8296" s="29" t="s">
        <v>25</v>
      </c>
      <c r="C8296" s="29" t="s">
        <v>70</v>
      </c>
      <c r="D8296" s="29" t="s">
        <v>55</v>
      </c>
      <c r="F8296" t="s">
        <v>520</v>
      </c>
      <c r="G8296" t="s">
        <v>521</v>
      </c>
      <c r="H8296" t="s">
        <v>716</v>
      </c>
      <c r="I8296" t="s">
        <v>225</v>
      </c>
      <c r="J8296" t="s">
        <v>523</v>
      </c>
      <c r="K8296" t="s">
        <v>524</v>
      </c>
      <c r="L8296" t="s">
        <v>576</v>
      </c>
      <c r="M8296" t="s">
        <v>228</v>
      </c>
      <c r="N8296" t="s">
        <v>25</v>
      </c>
      <c r="O8296">
        <v>1.82</v>
      </c>
      <c r="P8296" t="s">
        <v>526</v>
      </c>
      <c r="Q8296" s="27">
        <f>O8296*km_per_mile*'Transportation Calcs'!$E$6</f>
        <v>1.1655013960805132E-3</v>
      </c>
      <c r="T8296" t="s">
        <v>527</v>
      </c>
    </row>
    <row r="8297" spans="2:20" hidden="1" x14ac:dyDescent="0.45">
      <c r="B8297" s="29" t="s">
        <v>33</v>
      </c>
      <c r="C8297" s="29" t="s">
        <v>70</v>
      </c>
      <c r="D8297" s="29" t="s">
        <v>55</v>
      </c>
      <c r="F8297" t="s">
        <v>520</v>
      </c>
      <c r="G8297" t="s">
        <v>521</v>
      </c>
      <c r="H8297" t="s">
        <v>716</v>
      </c>
      <c r="I8297" t="s">
        <v>225</v>
      </c>
      <c r="J8297" t="s">
        <v>523</v>
      </c>
      <c r="K8297" t="s">
        <v>524</v>
      </c>
      <c r="L8297" t="s">
        <v>576</v>
      </c>
      <c r="M8297" t="s">
        <v>228</v>
      </c>
      <c r="N8297" t="s">
        <v>33</v>
      </c>
      <c r="O8297">
        <v>2E-3</v>
      </c>
      <c r="P8297" t="s">
        <v>526</v>
      </c>
      <c r="Q8297" s="27">
        <f>O8297*km_per_mile*'Transportation Calcs'!$E$6</f>
        <v>1.2807707649236408E-6</v>
      </c>
      <c r="T8297" t="s">
        <v>527</v>
      </c>
    </row>
    <row r="8298" spans="2:20" hidden="1" x14ac:dyDescent="0.45">
      <c r="B8298" s="29" t="s">
        <v>24</v>
      </c>
      <c r="C8298" s="29" t="s">
        <v>70</v>
      </c>
      <c r="D8298" s="29" t="s">
        <v>55</v>
      </c>
      <c r="F8298" t="s">
        <v>520</v>
      </c>
      <c r="G8298" t="s">
        <v>521</v>
      </c>
      <c r="H8298" t="s">
        <v>715</v>
      </c>
      <c r="I8298" t="s">
        <v>225</v>
      </c>
      <c r="J8298" t="s">
        <v>523</v>
      </c>
      <c r="K8298" t="s">
        <v>524</v>
      </c>
      <c r="L8298" t="s">
        <v>572</v>
      </c>
      <c r="M8298" t="s">
        <v>228</v>
      </c>
      <c r="N8298" t="s">
        <v>261</v>
      </c>
      <c r="O8298">
        <v>0.251</v>
      </c>
      <c r="P8298" t="s">
        <v>526</v>
      </c>
      <c r="Q8298" s="27">
        <f>O8298*km_per_mile*'Transportation Calcs'!$E$6</f>
        <v>1.6073673099791693E-4</v>
      </c>
      <c r="T8298" t="s">
        <v>527</v>
      </c>
    </row>
    <row r="8299" spans="2:20" hidden="1" x14ac:dyDescent="0.45">
      <c r="B8299" s="29" t="s">
        <v>25</v>
      </c>
      <c r="C8299" s="29" t="s">
        <v>70</v>
      </c>
      <c r="D8299" s="29" t="s">
        <v>55</v>
      </c>
      <c r="F8299" t="s">
        <v>520</v>
      </c>
      <c r="G8299" t="s">
        <v>521</v>
      </c>
      <c r="H8299" t="s">
        <v>715</v>
      </c>
      <c r="I8299" t="s">
        <v>225</v>
      </c>
      <c r="J8299" t="s">
        <v>523</v>
      </c>
      <c r="K8299" t="s">
        <v>524</v>
      </c>
      <c r="L8299" t="s">
        <v>572</v>
      </c>
      <c r="M8299" t="s">
        <v>228</v>
      </c>
      <c r="N8299" t="s">
        <v>25</v>
      </c>
      <c r="O8299">
        <v>2.04</v>
      </c>
      <c r="P8299" t="s">
        <v>526</v>
      </c>
      <c r="Q8299" s="27">
        <f>O8299*km_per_mile*'Transportation Calcs'!$E$6</f>
        <v>1.3063861802221136E-3</v>
      </c>
      <c r="T8299" t="s">
        <v>527</v>
      </c>
    </row>
    <row r="8300" spans="2:20" hidden="1" x14ac:dyDescent="0.45">
      <c r="C8300" s="29" t="s">
        <v>70</v>
      </c>
      <c r="D8300" s="29" t="s">
        <v>55</v>
      </c>
      <c r="F8300" t="s">
        <v>520</v>
      </c>
      <c r="G8300" t="s">
        <v>521</v>
      </c>
      <c r="H8300" t="s">
        <v>717</v>
      </c>
      <c r="I8300" t="s">
        <v>225</v>
      </c>
      <c r="J8300" t="s">
        <v>523</v>
      </c>
      <c r="K8300" t="s">
        <v>524</v>
      </c>
      <c r="L8300" t="s">
        <v>566</v>
      </c>
      <c r="M8300" t="s">
        <v>228</v>
      </c>
      <c r="N8300" t="s">
        <v>400</v>
      </c>
      <c r="O8300">
        <v>9.2200000000000004E-2</v>
      </c>
      <c r="P8300" t="s">
        <v>526</v>
      </c>
      <c r="Q8300" s="27">
        <f>O8300*km_per_mile*'Transportation Calcs'!$E$6</f>
        <v>5.904353226297985E-5</v>
      </c>
      <c r="T8300" t="s">
        <v>527</v>
      </c>
    </row>
    <row r="8301" spans="2:20" hidden="1" x14ac:dyDescent="0.45">
      <c r="B8301" s="29" t="s">
        <v>25</v>
      </c>
      <c r="C8301" s="29" t="s">
        <v>70</v>
      </c>
      <c r="D8301" s="29" t="s">
        <v>55</v>
      </c>
      <c r="F8301" t="s">
        <v>520</v>
      </c>
      <c r="G8301" t="s">
        <v>521</v>
      </c>
      <c r="H8301" t="s">
        <v>726</v>
      </c>
      <c r="I8301" t="s">
        <v>225</v>
      </c>
      <c r="J8301" t="s">
        <v>523</v>
      </c>
      <c r="K8301" t="s">
        <v>524</v>
      </c>
      <c r="L8301" t="s">
        <v>727</v>
      </c>
      <c r="M8301" t="s">
        <v>228</v>
      </c>
      <c r="N8301" t="s">
        <v>25</v>
      </c>
      <c r="O8301">
        <v>0.62</v>
      </c>
      <c r="P8301" t="s">
        <v>526</v>
      </c>
      <c r="Q8301" s="27">
        <f>O8301*km_per_mile*'Transportation Calcs'!$E$6</f>
        <v>3.9703893712632863E-4</v>
      </c>
      <c r="T8301" t="s">
        <v>527</v>
      </c>
    </row>
    <row r="8302" spans="2:20" hidden="1" x14ac:dyDescent="0.45">
      <c r="B8302" s="29" t="s">
        <v>26</v>
      </c>
      <c r="C8302" s="29" t="s">
        <v>70</v>
      </c>
      <c r="D8302" s="29" t="s">
        <v>55</v>
      </c>
      <c r="F8302" t="s">
        <v>520</v>
      </c>
      <c r="G8302" t="s">
        <v>521</v>
      </c>
      <c r="H8302" t="s">
        <v>1983</v>
      </c>
      <c r="I8302" t="s">
        <v>225</v>
      </c>
      <c r="J8302" t="s">
        <v>523</v>
      </c>
      <c r="K8302" t="s">
        <v>524</v>
      </c>
      <c r="L8302" t="s">
        <v>535</v>
      </c>
      <c r="M8302" t="s">
        <v>228</v>
      </c>
      <c r="N8302" t="s">
        <v>26</v>
      </c>
      <c r="O8302">
        <v>6.0999999999999999E-2</v>
      </c>
      <c r="P8302" t="s">
        <v>526</v>
      </c>
      <c r="Q8302" s="27">
        <f>O8302*km_per_mile*'Transportation Calcs'!$E$6</f>
        <v>3.9063508330171042E-5</v>
      </c>
      <c r="T8302" t="s">
        <v>527</v>
      </c>
    </row>
    <row r="8303" spans="2:20" hidden="1" x14ac:dyDescent="0.45">
      <c r="C8303" s="29" t="s">
        <v>70</v>
      </c>
      <c r="D8303" s="29" t="s">
        <v>55</v>
      </c>
      <c r="F8303" t="s">
        <v>520</v>
      </c>
      <c r="G8303" t="s">
        <v>521</v>
      </c>
      <c r="H8303" t="s">
        <v>1982</v>
      </c>
      <c r="I8303" t="s">
        <v>225</v>
      </c>
      <c r="J8303" t="s">
        <v>523</v>
      </c>
      <c r="K8303" t="s">
        <v>524</v>
      </c>
      <c r="L8303" t="s">
        <v>1940</v>
      </c>
      <c r="M8303" t="s">
        <v>228</v>
      </c>
      <c r="N8303" t="s">
        <v>400</v>
      </c>
      <c r="O8303">
        <v>1.23E-2</v>
      </c>
      <c r="P8303" t="s">
        <v>526</v>
      </c>
      <c r="Q8303" s="27">
        <f>O8303*km_per_mile*'Transportation Calcs'!$E$6</f>
        <v>7.8767402042803908E-6</v>
      </c>
      <c r="T8303" t="s">
        <v>527</v>
      </c>
    </row>
    <row r="8304" spans="2:20" hidden="1" x14ac:dyDescent="0.45">
      <c r="B8304" s="29" t="s">
        <v>34</v>
      </c>
      <c r="C8304" s="29" t="s">
        <v>70</v>
      </c>
      <c r="D8304" s="29" t="s">
        <v>55</v>
      </c>
      <c r="F8304" t="s">
        <v>520</v>
      </c>
      <c r="G8304" t="s">
        <v>521</v>
      </c>
      <c r="H8304" t="s">
        <v>721</v>
      </c>
      <c r="I8304" t="s">
        <v>225</v>
      </c>
      <c r="J8304" t="s">
        <v>523</v>
      </c>
      <c r="K8304" t="s">
        <v>524</v>
      </c>
      <c r="L8304" t="s">
        <v>722</v>
      </c>
      <c r="M8304" t="s">
        <v>228</v>
      </c>
      <c r="N8304" t="s">
        <v>34</v>
      </c>
      <c r="O8304">
        <v>0.66300000000000003</v>
      </c>
      <c r="P8304" t="s">
        <v>526</v>
      </c>
      <c r="Q8304" s="27">
        <f>O8304*km_per_mile*'Transportation Calcs'!$E$6</f>
        <v>4.2457550857218692E-4</v>
      </c>
      <c r="T8304" t="s">
        <v>527</v>
      </c>
    </row>
    <row r="8305" spans="2:20" hidden="1" x14ac:dyDescent="0.45">
      <c r="B8305" s="29" t="s">
        <v>33</v>
      </c>
      <c r="C8305" s="29" t="s">
        <v>70</v>
      </c>
      <c r="D8305" s="29" t="s">
        <v>55</v>
      </c>
      <c r="F8305" t="s">
        <v>520</v>
      </c>
      <c r="G8305" t="s">
        <v>521</v>
      </c>
      <c r="H8305" t="s">
        <v>720</v>
      </c>
      <c r="I8305" t="s">
        <v>225</v>
      </c>
      <c r="J8305" t="s">
        <v>523</v>
      </c>
      <c r="K8305" t="s">
        <v>524</v>
      </c>
      <c r="L8305" t="s">
        <v>564</v>
      </c>
      <c r="M8305" t="s">
        <v>228</v>
      </c>
      <c r="N8305" t="s">
        <v>33</v>
      </c>
      <c r="O8305">
        <v>0.01</v>
      </c>
      <c r="P8305" t="s">
        <v>526</v>
      </c>
      <c r="Q8305" s="27">
        <f>O8305*km_per_mile*'Transportation Calcs'!$E$6</f>
        <v>6.4038538246182036E-6</v>
      </c>
      <c r="T8305" t="s">
        <v>527</v>
      </c>
    </row>
    <row r="8306" spans="2:20" hidden="1" x14ac:dyDescent="0.45">
      <c r="B8306" s="29" t="s">
        <v>34</v>
      </c>
      <c r="C8306" s="29" t="s">
        <v>70</v>
      </c>
      <c r="D8306" s="29" t="s">
        <v>55</v>
      </c>
      <c r="F8306" t="s">
        <v>520</v>
      </c>
      <c r="G8306" t="s">
        <v>521</v>
      </c>
      <c r="H8306" t="s">
        <v>724</v>
      </c>
      <c r="I8306" t="s">
        <v>225</v>
      </c>
      <c r="J8306" t="s">
        <v>523</v>
      </c>
      <c r="K8306" t="s">
        <v>524</v>
      </c>
      <c r="L8306" t="s">
        <v>725</v>
      </c>
      <c r="M8306" t="s">
        <v>228</v>
      </c>
      <c r="N8306" t="s">
        <v>34</v>
      </c>
      <c r="O8306">
        <v>0.39800000000000002</v>
      </c>
      <c r="P8306" t="s">
        <v>526</v>
      </c>
      <c r="Q8306" s="27">
        <f>O8306*km_per_mile*'Transportation Calcs'!$E$6</f>
        <v>2.5487338221980455E-4</v>
      </c>
      <c r="T8306" t="s">
        <v>527</v>
      </c>
    </row>
    <row r="8307" spans="2:20" hidden="1" x14ac:dyDescent="0.45">
      <c r="B8307" s="29" t="s">
        <v>24</v>
      </c>
      <c r="C8307" s="29" t="s">
        <v>70</v>
      </c>
      <c r="D8307" s="29" t="s">
        <v>55</v>
      </c>
      <c r="F8307" t="s">
        <v>520</v>
      </c>
      <c r="G8307" t="s">
        <v>521</v>
      </c>
      <c r="H8307" t="s">
        <v>724</v>
      </c>
      <c r="I8307" t="s">
        <v>225</v>
      </c>
      <c r="J8307" t="s">
        <v>523</v>
      </c>
      <c r="K8307" t="s">
        <v>524</v>
      </c>
      <c r="L8307" t="s">
        <v>725</v>
      </c>
      <c r="M8307" t="s">
        <v>228</v>
      </c>
      <c r="N8307" t="s">
        <v>261</v>
      </c>
      <c r="O8307">
        <v>4.8000000000000001E-2</v>
      </c>
      <c r="P8307" t="s">
        <v>526</v>
      </c>
      <c r="Q8307" s="27">
        <f>O8307*km_per_mile*'Transportation Calcs'!$E$6</f>
        <v>3.0738498358167379E-5</v>
      </c>
      <c r="T8307" t="s">
        <v>527</v>
      </c>
    </row>
    <row r="8308" spans="2:20" hidden="1" x14ac:dyDescent="0.45">
      <c r="B8308" s="29" t="s">
        <v>25</v>
      </c>
      <c r="C8308" s="29" t="s">
        <v>70</v>
      </c>
      <c r="D8308" s="29" t="s">
        <v>55</v>
      </c>
      <c r="F8308" t="s">
        <v>520</v>
      </c>
      <c r="G8308" t="s">
        <v>521</v>
      </c>
      <c r="H8308" t="s">
        <v>728</v>
      </c>
      <c r="I8308" t="s">
        <v>225</v>
      </c>
      <c r="J8308" t="s">
        <v>523</v>
      </c>
      <c r="K8308" t="s">
        <v>524</v>
      </c>
      <c r="L8308" t="s">
        <v>570</v>
      </c>
      <c r="M8308" t="s">
        <v>228</v>
      </c>
      <c r="N8308" t="s">
        <v>25</v>
      </c>
      <c r="O8308">
        <v>13.4</v>
      </c>
      <c r="P8308" t="s">
        <v>526</v>
      </c>
      <c r="Q8308" s="27">
        <f>O8308*km_per_mile*'Transportation Calcs'!$E$6</f>
        <v>8.5811641249883934E-3</v>
      </c>
      <c r="T8308" t="s">
        <v>527</v>
      </c>
    </row>
    <row r="8309" spans="2:20" hidden="1" x14ac:dyDescent="0.45">
      <c r="B8309" s="29" t="s">
        <v>24</v>
      </c>
      <c r="C8309" s="29" t="s">
        <v>70</v>
      </c>
      <c r="D8309" s="29" t="s">
        <v>55</v>
      </c>
      <c r="F8309" t="s">
        <v>520</v>
      </c>
      <c r="G8309" t="s">
        <v>521</v>
      </c>
      <c r="H8309" t="s">
        <v>718</v>
      </c>
      <c r="I8309" t="s">
        <v>225</v>
      </c>
      <c r="J8309" t="s">
        <v>523</v>
      </c>
      <c r="K8309" t="s">
        <v>524</v>
      </c>
      <c r="L8309" t="s">
        <v>568</v>
      </c>
      <c r="M8309" t="s">
        <v>228</v>
      </c>
      <c r="N8309" t="s">
        <v>261</v>
      </c>
      <c r="O8309">
        <v>0.28999999999999998</v>
      </c>
      <c r="P8309" t="s">
        <v>526</v>
      </c>
      <c r="Q8309" s="27">
        <f>O8309*km_per_mile*'Transportation Calcs'!$E$6</f>
        <v>1.8571176091392789E-4</v>
      </c>
      <c r="T8309" t="s">
        <v>527</v>
      </c>
    </row>
    <row r="8310" spans="2:20" hidden="1" x14ac:dyDescent="0.45">
      <c r="C8310" s="29" t="s">
        <v>70</v>
      </c>
      <c r="D8310" s="29" t="s">
        <v>55</v>
      </c>
      <c r="F8310" t="s">
        <v>520</v>
      </c>
      <c r="G8310" t="s">
        <v>521</v>
      </c>
      <c r="H8310" t="s">
        <v>728</v>
      </c>
      <c r="I8310" t="s">
        <v>225</v>
      </c>
      <c r="J8310" t="s">
        <v>523</v>
      </c>
      <c r="K8310" t="s">
        <v>524</v>
      </c>
      <c r="L8310" t="s">
        <v>570</v>
      </c>
      <c r="M8310" t="s">
        <v>228</v>
      </c>
      <c r="N8310" t="s">
        <v>240</v>
      </c>
      <c r="O8310" s="27">
        <v>1.8199999999999999E-5</v>
      </c>
      <c r="P8310" t="s">
        <v>526</v>
      </c>
      <c r="Q8310" s="27">
        <f>O8310*km_per_mile*'Transportation Calcs'!$E$6</f>
        <v>1.1655013960805131E-8</v>
      </c>
      <c r="T8310" t="s">
        <v>527</v>
      </c>
    </row>
    <row r="8311" spans="2:20" hidden="1" x14ac:dyDescent="0.45">
      <c r="C8311" s="29" t="s">
        <v>70</v>
      </c>
      <c r="D8311" s="29" t="s">
        <v>55</v>
      </c>
      <c r="F8311" t="s">
        <v>520</v>
      </c>
      <c r="G8311" t="s">
        <v>521</v>
      </c>
      <c r="H8311" t="s">
        <v>732</v>
      </c>
      <c r="I8311" t="s">
        <v>225</v>
      </c>
      <c r="J8311" t="s">
        <v>523</v>
      </c>
      <c r="K8311" t="s">
        <v>524</v>
      </c>
      <c r="L8311" t="s">
        <v>538</v>
      </c>
      <c r="M8311" t="s">
        <v>228</v>
      </c>
      <c r="N8311" t="s">
        <v>400</v>
      </c>
      <c r="O8311">
        <v>3.4299999999999997E-2</v>
      </c>
      <c r="P8311" t="s">
        <v>526</v>
      </c>
      <c r="Q8311" s="27">
        <f>O8311*km_per_mile*'Transportation Calcs'!$E$6</f>
        <v>2.1965218618440436E-5</v>
      </c>
      <c r="T8311" t="s">
        <v>527</v>
      </c>
    </row>
    <row r="8312" spans="2:20" hidden="1" x14ac:dyDescent="0.45">
      <c r="B8312" s="29" t="s">
        <v>34</v>
      </c>
      <c r="C8312" s="29" t="s">
        <v>70</v>
      </c>
      <c r="D8312" s="29" t="s">
        <v>55</v>
      </c>
      <c r="F8312" t="s">
        <v>520</v>
      </c>
      <c r="G8312" t="s">
        <v>521</v>
      </c>
      <c r="H8312" t="s">
        <v>732</v>
      </c>
      <c r="I8312" t="s">
        <v>225</v>
      </c>
      <c r="J8312" t="s">
        <v>523</v>
      </c>
      <c r="K8312" t="s">
        <v>524</v>
      </c>
      <c r="L8312" t="s">
        <v>538</v>
      </c>
      <c r="M8312" t="s">
        <v>228</v>
      </c>
      <c r="N8312" t="s">
        <v>34</v>
      </c>
      <c r="O8312">
        <v>0.39800000000000002</v>
      </c>
      <c r="P8312" t="s">
        <v>526</v>
      </c>
      <c r="Q8312" s="27">
        <f>O8312*km_per_mile*'Transportation Calcs'!$E$6</f>
        <v>2.5487338221980455E-4</v>
      </c>
      <c r="T8312" t="s">
        <v>527</v>
      </c>
    </row>
    <row r="8313" spans="2:20" hidden="1" x14ac:dyDescent="0.45">
      <c r="B8313" s="29" t="s">
        <v>25</v>
      </c>
      <c r="C8313" s="29" t="s">
        <v>70</v>
      </c>
      <c r="D8313" s="29" t="s">
        <v>55</v>
      </c>
      <c r="F8313" t="s">
        <v>520</v>
      </c>
      <c r="G8313" t="s">
        <v>521</v>
      </c>
      <c r="H8313" t="s">
        <v>731</v>
      </c>
      <c r="I8313" t="s">
        <v>225</v>
      </c>
      <c r="J8313" t="s">
        <v>523</v>
      </c>
      <c r="K8313" t="s">
        <v>524</v>
      </c>
      <c r="L8313" t="s">
        <v>540</v>
      </c>
      <c r="M8313" t="s">
        <v>228</v>
      </c>
      <c r="N8313" t="s">
        <v>25</v>
      </c>
      <c r="O8313">
        <v>1.5</v>
      </c>
      <c r="P8313" t="s">
        <v>526</v>
      </c>
      <c r="Q8313" s="27">
        <f>O8313*km_per_mile*'Transportation Calcs'!$E$6</f>
        <v>9.6057807369273065E-4</v>
      </c>
      <c r="T8313" t="s">
        <v>527</v>
      </c>
    </row>
    <row r="8314" spans="2:20" hidden="1" x14ac:dyDescent="0.45">
      <c r="B8314" s="29" t="s">
        <v>24</v>
      </c>
      <c r="C8314" s="29" t="s">
        <v>70</v>
      </c>
      <c r="D8314" s="29" t="s">
        <v>55</v>
      </c>
      <c r="F8314" t="s">
        <v>520</v>
      </c>
      <c r="G8314" t="s">
        <v>521</v>
      </c>
      <c r="H8314" t="s">
        <v>734</v>
      </c>
      <c r="I8314" t="s">
        <v>225</v>
      </c>
      <c r="J8314" t="s">
        <v>523</v>
      </c>
      <c r="K8314" t="s">
        <v>524</v>
      </c>
      <c r="L8314" t="s">
        <v>550</v>
      </c>
      <c r="M8314" t="s">
        <v>228</v>
      </c>
      <c r="N8314" t="s">
        <v>261</v>
      </c>
      <c r="O8314">
        <v>0.19600000000000001</v>
      </c>
      <c r="P8314" t="s">
        <v>526</v>
      </c>
      <c r="Q8314" s="27">
        <f>O8314*km_per_mile*'Transportation Calcs'!$E$6</f>
        <v>1.2551553496251681E-4</v>
      </c>
      <c r="T8314" t="s">
        <v>527</v>
      </c>
    </row>
    <row r="8315" spans="2:20" hidden="1" x14ac:dyDescent="0.45">
      <c r="B8315" s="29" t="s">
        <v>33</v>
      </c>
      <c r="C8315" s="29" t="s">
        <v>70</v>
      </c>
      <c r="D8315" s="29" t="s">
        <v>55</v>
      </c>
      <c r="F8315" t="s">
        <v>520</v>
      </c>
      <c r="G8315" t="s">
        <v>521</v>
      </c>
      <c r="H8315" t="s">
        <v>731</v>
      </c>
      <c r="I8315" t="s">
        <v>225</v>
      </c>
      <c r="J8315" t="s">
        <v>523</v>
      </c>
      <c r="K8315" t="s">
        <v>524</v>
      </c>
      <c r="L8315" t="s">
        <v>540</v>
      </c>
      <c r="M8315" t="s">
        <v>228</v>
      </c>
      <c r="N8315" t="s">
        <v>33</v>
      </c>
      <c r="O8315">
        <v>2E-3</v>
      </c>
      <c r="P8315" t="s">
        <v>526</v>
      </c>
      <c r="Q8315" s="27">
        <f>O8315*km_per_mile*'Transportation Calcs'!$E$6</f>
        <v>1.2807707649236408E-6</v>
      </c>
      <c r="T8315" t="s">
        <v>527</v>
      </c>
    </row>
    <row r="8316" spans="2:20" hidden="1" x14ac:dyDescent="0.45">
      <c r="C8316" s="29" t="s">
        <v>70</v>
      </c>
      <c r="D8316" s="29" t="s">
        <v>55</v>
      </c>
      <c r="F8316" t="s">
        <v>520</v>
      </c>
      <c r="G8316" t="s">
        <v>521</v>
      </c>
      <c r="H8316" t="s">
        <v>1984</v>
      </c>
      <c r="I8316" t="s">
        <v>225</v>
      </c>
      <c r="J8316" t="s">
        <v>523</v>
      </c>
      <c r="K8316" t="s">
        <v>524</v>
      </c>
      <c r="L8316" t="s">
        <v>610</v>
      </c>
      <c r="M8316" t="s">
        <v>228</v>
      </c>
      <c r="N8316" t="s">
        <v>400</v>
      </c>
      <c r="O8316">
        <v>1.23E-2</v>
      </c>
      <c r="P8316" t="s">
        <v>526</v>
      </c>
      <c r="Q8316" s="27">
        <f>O8316*km_per_mile*'Transportation Calcs'!$E$6</f>
        <v>7.8767402042803908E-6</v>
      </c>
      <c r="T8316" t="s">
        <v>527</v>
      </c>
    </row>
    <row r="8317" spans="2:20" hidden="1" x14ac:dyDescent="0.45">
      <c r="B8317" s="29" t="s">
        <v>33</v>
      </c>
      <c r="C8317" s="29" t="s">
        <v>70</v>
      </c>
      <c r="D8317" s="29" t="s">
        <v>55</v>
      </c>
      <c r="F8317" t="s">
        <v>520</v>
      </c>
      <c r="G8317" t="s">
        <v>521</v>
      </c>
      <c r="H8317" t="s">
        <v>2393</v>
      </c>
      <c r="I8317" t="s">
        <v>225</v>
      </c>
      <c r="J8317" t="s">
        <v>523</v>
      </c>
      <c r="K8317" t="s">
        <v>524</v>
      </c>
      <c r="L8317" t="s">
        <v>651</v>
      </c>
      <c r="M8317" t="s">
        <v>228</v>
      </c>
      <c r="N8317" t="s">
        <v>33</v>
      </c>
      <c r="O8317">
        <v>2E-3</v>
      </c>
      <c r="P8317" t="s">
        <v>526</v>
      </c>
      <c r="Q8317" s="27">
        <f>O8317*km_per_mile*'Transportation Calcs'!$E$6</f>
        <v>1.2807707649236408E-6</v>
      </c>
      <c r="T8317" t="s">
        <v>527</v>
      </c>
    </row>
    <row r="8318" spans="2:20" hidden="1" x14ac:dyDescent="0.45">
      <c r="B8318" s="29" t="s">
        <v>25</v>
      </c>
      <c r="C8318" s="29" t="s">
        <v>70</v>
      </c>
      <c r="D8318" s="29" t="s">
        <v>55</v>
      </c>
      <c r="F8318" t="s">
        <v>520</v>
      </c>
      <c r="G8318" t="s">
        <v>521</v>
      </c>
      <c r="H8318" t="s">
        <v>724</v>
      </c>
      <c r="I8318" t="s">
        <v>225</v>
      </c>
      <c r="J8318" t="s">
        <v>523</v>
      </c>
      <c r="K8318" t="s">
        <v>524</v>
      </c>
      <c r="L8318" t="s">
        <v>725</v>
      </c>
      <c r="M8318" t="s">
        <v>228</v>
      </c>
      <c r="N8318" t="s">
        <v>25</v>
      </c>
      <c r="O8318">
        <v>0.69</v>
      </c>
      <c r="P8318" t="s">
        <v>526</v>
      </c>
      <c r="Q8318" s="27">
        <f>O8318*km_per_mile*'Transportation Calcs'!$E$6</f>
        <v>4.4186591389865608E-4</v>
      </c>
      <c r="T8318" t="s">
        <v>527</v>
      </c>
    </row>
    <row r="8319" spans="2:20" hidden="1" x14ac:dyDescent="0.45">
      <c r="B8319" s="29" t="s">
        <v>25</v>
      </c>
      <c r="C8319" s="29" t="s">
        <v>70</v>
      </c>
      <c r="D8319" s="29" t="s">
        <v>55</v>
      </c>
      <c r="F8319" t="s">
        <v>520</v>
      </c>
      <c r="G8319" t="s">
        <v>521</v>
      </c>
      <c r="H8319" t="s">
        <v>736</v>
      </c>
      <c r="I8319" t="s">
        <v>225</v>
      </c>
      <c r="J8319" t="s">
        <v>523</v>
      </c>
      <c r="K8319" t="s">
        <v>524</v>
      </c>
      <c r="L8319" t="s">
        <v>612</v>
      </c>
      <c r="M8319" t="s">
        <v>228</v>
      </c>
      <c r="N8319" t="s">
        <v>25</v>
      </c>
      <c r="O8319">
        <v>0.53</v>
      </c>
      <c r="P8319" t="s">
        <v>526</v>
      </c>
      <c r="Q8319" s="27">
        <f>O8319*km_per_mile*'Transportation Calcs'!$E$6</f>
        <v>3.3940425270476485E-4</v>
      </c>
      <c r="T8319" t="s">
        <v>527</v>
      </c>
    </row>
    <row r="8320" spans="2:20" hidden="1" x14ac:dyDescent="0.45">
      <c r="C8320" s="29" t="s">
        <v>70</v>
      </c>
      <c r="D8320" s="29" t="s">
        <v>55</v>
      </c>
      <c r="F8320" t="s">
        <v>520</v>
      </c>
      <c r="G8320" t="s">
        <v>521</v>
      </c>
      <c r="H8320" t="s">
        <v>732</v>
      </c>
      <c r="I8320" t="s">
        <v>225</v>
      </c>
      <c r="J8320" t="s">
        <v>523</v>
      </c>
      <c r="K8320" t="s">
        <v>524</v>
      </c>
      <c r="L8320" t="s">
        <v>538</v>
      </c>
      <c r="M8320" t="s">
        <v>228</v>
      </c>
      <c r="N8320" t="s">
        <v>240</v>
      </c>
      <c r="O8320" s="27">
        <v>1.8199999999999999E-5</v>
      </c>
      <c r="P8320" t="s">
        <v>526</v>
      </c>
      <c r="Q8320" s="27">
        <f>O8320*km_per_mile*'Transportation Calcs'!$E$6</f>
        <v>1.1655013960805131E-8</v>
      </c>
      <c r="T8320" t="s">
        <v>527</v>
      </c>
    </row>
    <row r="8321" spans="2:20" hidden="1" x14ac:dyDescent="0.45">
      <c r="B8321" s="29" t="s">
        <v>25</v>
      </c>
      <c r="C8321" s="29" t="s">
        <v>70</v>
      </c>
      <c r="D8321" s="29" t="s">
        <v>55</v>
      </c>
      <c r="F8321" t="s">
        <v>520</v>
      </c>
      <c r="G8321" t="s">
        <v>521</v>
      </c>
      <c r="H8321" t="s">
        <v>1984</v>
      </c>
      <c r="I8321" t="s">
        <v>225</v>
      </c>
      <c r="J8321" t="s">
        <v>523</v>
      </c>
      <c r="K8321" t="s">
        <v>524</v>
      </c>
      <c r="L8321" t="s">
        <v>610</v>
      </c>
      <c r="M8321" t="s">
        <v>228</v>
      </c>
      <c r="N8321" t="s">
        <v>25</v>
      </c>
      <c r="O8321">
        <v>0.53</v>
      </c>
      <c r="P8321" t="s">
        <v>526</v>
      </c>
      <c r="Q8321" s="27">
        <f>O8321*km_per_mile*'Transportation Calcs'!$E$6</f>
        <v>3.3940425270476485E-4</v>
      </c>
      <c r="T8321" t="s">
        <v>527</v>
      </c>
    </row>
    <row r="8322" spans="2:20" hidden="1" x14ac:dyDescent="0.45">
      <c r="B8322" s="29" t="s">
        <v>34</v>
      </c>
      <c r="C8322" s="29" t="s">
        <v>70</v>
      </c>
      <c r="D8322" s="29" t="s">
        <v>55</v>
      </c>
      <c r="F8322" t="s">
        <v>520</v>
      </c>
      <c r="G8322" t="s">
        <v>521</v>
      </c>
      <c r="H8322" t="s">
        <v>733</v>
      </c>
      <c r="I8322" t="s">
        <v>225</v>
      </c>
      <c r="J8322" t="s">
        <v>523</v>
      </c>
      <c r="K8322" t="s">
        <v>524</v>
      </c>
      <c r="L8322" t="s">
        <v>542</v>
      </c>
      <c r="M8322" t="s">
        <v>228</v>
      </c>
      <c r="N8322" t="s">
        <v>34</v>
      </c>
      <c r="O8322">
        <v>0.39800000000000002</v>
      </c>
      <c r="P8322" t="s">
        <v>526</v>
      </c>
      <c r="Q8322" s="27">
        <f>O8322*km_per_mile*'Transportation Calcs'!$E$6</f>
        <v>2.5487338221980455E-4</v>
      </c>
      <c r="T8322" t="s">
        <v>527</v>
      </c>
    </row>
    <row r="8323" spans="2:20" hidden="1" x14ac:dyDescent="0.45">
      <c r="C8323" s="29" t="s">
        <v>70</v>
      </c>
      <c r="D8323" s="29" t="s">
        <v>55</v>
      </c>
      <c r="F8323" t="s">
        <v>520</v>
      </c>
      <c r="G8323" t="s">
        <v>521</v>
      </c>
      <c r="H8323" t="s">
        <v>737</v>
      </c>
      <c r="I8323" t="s">
        <v>225</v>
      </c>
      <c r="J8323" t="s">
        <v>523</v>
      </c>
      <c r="K8323" t="s">
        <v>524</v>
      </c>
      <c r="L8323" t="s">
        <v>531</v>
      </c>
      <c r="M8323" t="s">
        <v>228</v>
      </c>
      <c r="N8323" t="s">
        <v>400</v>
      </c>
      <c r="O8323">
        <v>2E-3</v>
      </c>
      <c r="P8323" t="s">
        <v>526</v>
      </c>
      <c r="Q8323" s="27">
        <f>O8323*km_per_mile*'Transportation Calcs'!$E$6</f>
        <v>1.2807707649236408E-6</v>
      </c>
      <c r="T8323" t="s">
        <v>527</v>
      </c>
    </row>
    <row r="8324" spans="2:20" hidden="1" x14ac:dyDescent="0.45">
      <c r="B8324" s="29" t="s">
        <v>33</v>
      </c>
      <c r="C8324" s="29" t="s">
        <v>70</v>
      </c>
      <c r="D8324" s="29" t="s">
        <v>55</v>
      </c>
      <c r="F8324" t="s">
        <v>520</v>
      </c>
      <c r="G8324" t="s">
        <v>521</v>
      </c>
      <c r="H8324" t="s">
        <v>737</v>
      </c>
      <c r="I8324" t="s">
        <v>225</v>
      </c>
      <c r="J8324" t="s">
        <v>523</v>
      </c>
      <c r="K8324" t="s">
        <v>524</v>
      </c>
      <c r="L8324" t="s">
        <v>531</v>
      </c>
      <c r="M8324" t="s">
        <v>228</v>
      </c>
      <c r="N8324" t="s">
        <v>33</v>
      </c>
      <c r="O8324">
        <v>0.01</v>
      </c>
      <c r="P8324" t="s">
        <v>526</v>
      </c>
      <c r="Q8324" s="27">
        <f>O8324*km_per_mile*'Transportation Calcs'!$E$6</f>
        <v>6.4038538246182036E-6</v>
      </c>
      <c r="T8324" t="s">
        <v>527</v>
      </c>
    </row>
    <row r="8325" spans="2:20" hidden="1" x14ac:dyDescent="0.45">
      <c r="C8325" s="29" t="s">
        <v>70</v>
      </c>
      <c r="D8325" s="29" t="s">
        <v>55</v>
      </c>
      <c r="F8325" t="s">
        <v>520</v>
      </c>
      <c r="G8325" t="s">
        <v>521</v>
      </c>
      <c r="H8325" t="s">
        <v>1985</v>
      </c>
      <c r="I8325" t="s">
        <v>225</v>
      </c>
      <c r="J8325" t="s">
        <v>523</v>
      </c>
      <c r="K8325" t="s">
        <v>524</v>
      </c>
      <c r="L8325" t="s">
        <v>525</v>
      </c>
      <c r="M8325" t="s">
        <v>228</v>
      </c>
      <c r="N8325" t="s">
        <v>400</v>
      </c>
      <c r="O8325">
        <v>2E-3</v>
      </c>
      <c r="P8325" t="s">
        <v>526</v>
      </c>
      <c r="Q8325" s="27">
        <f>O8325*km_per_mile*'Transportation Calcs'!$E$6</f>
        <v>1.2807707649236408E-6</v>
      </c>
      <c r="T8325" t="s">
        <v>527</v>
      </c>
    </row>
    <row r="8326" spans="2:20" hidden="1" x14ac:dyDescent="0.45">
      <c r="B8326" s="29" t="s">
        <v>33</v>
      </c>
      <c r="C8326" s="29" t="s">
        <v>70</v>
      </c>
      <c r="D8326" s="29" t="s">
        <v>55</v>
      </c>
      <c r="F8326" t="s">
        <v>520</v>
      </c>
      <c r="G8326" t="s">
        <v>521</v>
      </c>
      <c r="H8326" t="s">
        <v>1985</v>
      </c>
      <c r="I8326" t="s">
        <v>225</v>
      </c>
      <c r="J8326" t="s">
        <v>523</v>
      </c>
      <c r="K8326" t="s">
        <v>524</v>
      </c>
      <c r="L8326" t="s">
        <v>525</v>
      </c>
      <c r="M8326" t="s">
        <v>228</v>
      </c>
      <c r="N8326" t="s">
        <v>33</v>
      </c>
      <c r="O8326">
        <v>0.01</v>
      </c>
      <c r="P8326" t="s">
        <v>526</v>
      </c>
      <c r="Q8326" s="27">
        <f>O8326*km_per_mile*'Transportation Calcs'!$E$6</f>
        <v>6.4038538246182036E-6</v>
      </c>
      <c r="T8326" t="s">
        <v>527</v>
      </c>
    </row>
    <row r="8327" spans="2:20" hidden="1" x14ac:dyDescent="0.45">
      <c r="B8327" s="29" t="s">
        <v>25</v>
      </c>
      <c r="C8327" s="29" t="s">
        <v>70</v>
      </c>
      <c r="D8327" s="29" t="s">
        <v>55</v>
      </c>
      <c r="F8327" t="s">
        <v>520</v>
      </c>
      <c r="G8327" t="s">
        <v>521</v>
      </c>
      <c r="H8327" t="s">
        <v>735</v>
      </c>
      <c r="I8327" t="s">
        <v>225</v>
      </c>
      <c r="J8327" t="s">
        <v>523</v>
      </c>
      <c r="K8327" t="s">
        <v>524</v>
      </c>
      <c r="L8327" t="s">
        <v>552</v>
      </c>
      <c r="M8327" t="s">
        <v>228</v>
      </c>
      <c r="N8327" t="s">
        <v>25</v>
      </c>
      <c r="O8327">
        <v>3.41</v>
      </c>
      <c r="P8327" t="s">
        <v>526</v>
      </c>
      <c r="Q8327" s="27">
        <f>O8327*km_per_mile*'Transportation Calcs'!$E$6</f>
        <v>2.1837141541948078E-3</v>
      </c>
      <c r="T8327" t="s">
        <v>527</v>
      </c>
    </row>
    <row r="8328" spans="2:20" hidden="1" x14ac:dyDescent="0.45">
      <c r="B8328" s="29" t="s">
        <v>33</v>
      </c>
      <c r="C8328" s="29" t="s">
        <v>70</v>
      </c>
      <c r="D8328" s="29" t="s">
        <v>55</v>
      </c>
      <c r="F8328" t="s">
        <v>520</v>
      </c>
      <c r="G8328" t="s">
        <v>521</v>
      </c>
      <c r="H8328" t="s">
        <v>739</v>
      </c>
      <c r="I8328" t="s">
        <v>225</v>
      </c>
      <c r="J8328" t="s">
        <v>523</v>
      </c>
      <c r="K8328" t="s">
        <v>524</v>
      </c>
      <c r="L8328" t="s">
        <v>548</v>
      </c>
      <c r="M8328" t="s">
        <v>228</v>
      </c>
      <c r="N8328" t="s">
        <v>33</v>
      </c>
      <c r="O8328">
        <v>0.01</v>
      </c>
      <c r="P8328" t="s">
        <v>526</v>
      </c>
      <c r="Q8328" s="27">
        <f>O8328*km_per_mile*'Transportation Calcs'!$E$6</f>
        <v>6.4038538246182036E-6</v>
      </c>
      <c r="T8328" t="s">
        <v>527</v>
      </c>
    </row>
    <row r="8329" spans="2:20" hidden="1" x14ac:dyDescent="0.45">
      <c r="B8329" s="29" t="s">
        <v>24</v>
      </c>
      <c r="C8329" s="29" t="s">
        <v>70</v>
      </c>
      <c r="D8329" s="29" t="s">
        <v>55</v>
      </c>
      <c r="F8329" t="s">
        <v>520</v>
      </c>
      <c r="G8329" t="s">
        <v>521</v>
      </c>
      <c r="H8329" t="s">
        <v>739</v>
      </c>
      <c r="I8329" t="s">
        <v>225</v>
      </c>
      <c r="J8329" t="s">
        <v>523</v>
      </c>
      <c r="K8329" t="s">
        <v>524</v>
      </c>
      <c r="L8329" t="s">
        <v>548</v>
      </c>
      <c r="M8329" t="s">
        <v>228</v>
      </c>
      <c r="N8329" t="s">
        <v>261</v>
      </c>
      <c r="O8329">
        <v>1.679</v>
      </c>
      <c r="P8329" t="s">
        <v>526</v>
      </c>
      <c r="Q8329" s="27">
        <f>O8329*km_per_mile*'Transportation Calcs'!$E$6</f>
        <v>1.0752070571533965E-3</v>
      </c>
      <c r="T8329" t="s">
        <v>527</v>
      </c>
    </row>
    <row r="8330" spans="2:20" hidden="1" x14ac:dyDescent="0.45">
      <c r="C8330" s="29" t="s">
        <v>70</v>
      </c>
      <c r="D8330" s="29" t="s">
        <v>55</v>
      </c>
      <c r="F8330" t="s">
        <v>520</v>
      </c>
      <c r="G8330" t="s">
        <v>521</v>
      </c>
      <c r="H8330" t="s">
        <v>740</v>
      </c>
      <c r="I8330" t="s">
        <v>225</v>
      </c>
      <c r="J8330" t="s">
        <v>523</v>
      </c>
      <c r="K8330" t="s">
        <v>524</v>
      </c>
      <c r="L8330" t="s">
        <v>546</v>
      </c>
      <c r="M8330" t="s">
        <v>228</v>
      </c>
      <c r="N8330" t="s">
        <v>400</v>
      </c>
      <c r="O8330">
        <v>2E-3</v>
      </c>
      <c r="P8330" t="s">
        <v>526</v>
      </c>
      <c r="Q8330" s="27">
        <f>O8330*km_per_mile*'Transportation Calcs'!$E$6</f>
        <v>1.2807707649236408E-6</v>
      </c>
      <c r="T8330" t="s">
        <v>527</v>
      </c>
    </row>
    <row r="8331" spans="2:20" hidden="1" x14ac:dyDescent="0.45">
      <c r="B8331" s="29" t="s">
        <v>24</v>
      </c>
      <c r="C8331" s="29" t="s">
        <v>70</v>
      </c>
      <c r="D8331" s="29" t="s">
        <v>55</v>
      </c>
      <c r="F8331" t="s">
        <v>520</v>
      </c>
      <c r="G8331" t="s">
        <v>521</v>
      </c>
      <c r="H8331" t="s">
        <v>740</v>
      </c>
      <c r="I8331" t="s">
        <v>225</v>
      </c>
      <c r="J8331" t="s">
        <v>523</v>
      </c>
      <c r="K8331" t="s">
        <v>524</v>
      </c>
      <c r="L8331" t="s">
        <v>546</v>
      </c>
      <c r="M8331" t="s">
        <v>228</v>
      </c>
      <c r="N8331" t="s">
        <v>261</v>
      </c>
      <c r="O8331">
        <v>2.1</v>
      </c>
      <c r="P8331" t="s">
        <v>526</v>
      </c>
      <c r="Q8331" s="27">
        <f>O8331*km_per_mile*'Transportation Calcs'!$E$6</f>
        <v>1.344809303169823E-3</v>
      </c>
      <c r="T8331" t="s">
        <v>527</v>
      </c>
    </row>
    <row r="8332" spans="2:20" hidden="1" x14ac:dyDescent="0.45">
      <c r="B8332" s="29" t="s">
        <v>24</v>
      </c>
      <c r="C8332" s="29" t="s">
        <v>70</v>
      </c>
      <c r="D8332" s="29" t="s">
        <v>55</v>
      </c>
      <c r="F8332" t="s">
        <v>520</v>
      </c>
      <c r="G8332" t="s">
        <v>521</v>
      </c>
      <c r="H8332" t="s">
        <v>2393</v>
      </c>
      <c r="I8332" t="s">
        <v>225</v>
      </c>
      <c r="J8332" t="s">
        <v>523</v>
      </c>
      <c r="K8332" t="s">
        <v>524</v>
      </c>
      <c r="L8332" t="s">
        <v>651</v>
      </c>
      <c r="M8332" t="s">
        <v>228</v>
      </c>
      <c r="N8332" t="s">
        <v>261</v>
      </c>
      <c r="O8332">
        <v>4.8000000000000001E-2</v>
      </c>
      <c r="P8332" t="s">
        <v>526</v>
      </c>
      <c r="Q8332" s="27">
        <f>O8332*km_per_mile*'Transportation Calcs'!$E$6</f>
        <v>3.0738498358167379E-5</v>
      </c>
      <c r="T8332" t="s">
        <v>527</v>
      </c>
    </row>
    <row r="8333" spans="2:20" hidden="1" x14ac:dyDescent="0.45">
      <c r="B8333" s="29" t="s">
        <v>34</v>
      </c>
      <c r="C8333" s="29" t="s">
        <v>70</v>
      </c>
      <c r="D8333" s="29" t="s">
        <v>56</v>
      </c>
      <c r="F8333" t="s">
        <v>520</v>
      </c>
      <c r="G8333" t="s">
        <v>521</v>
      </c>
      <c r="H8333" t="s">
        <v>754</v>
      </c>
      <c r="I8333" t="s">
        <v>275</v>
      </c>
      <c r="J8333" t="s">
        <v>743</v>
      </c>
      <c r="K8333" t="s">
        <v>755</v>
      </c>
      <c r="M8333" t="s">
        <v>228</v>
      </c>
      <c r="N8333" t="s">
        <v>34</v>
      </c>
      <c r="O8333">
        <v>2.1040000000000001</v>
      </c>
      <c r="P8333" t="s">
        <v>745</v>
      </c>
      <c r="Q8333" s="49">
        <f>O8333*1000/'Transportation Calcs'!$B$49</f>
        <v>7.1128091598533075E-2</v>
      </c>
      <c r="R8333">
        <v>0</v>
      </c>
      <c r="S8333">
        <v>0</v>
      </c>
      <c r="T8333" t="s">
        <v>746</v>
      </c>
    </row>
    <row r="8334" spans="2:20" hidden="1" x14ac:dyDescent="0.45">
      <c r="B8334" s="29" t="s">
        <v>34</v>
      </c>
      <c r="C8334" s="29" t="s">
        <v>70</v>
      </c>
      <c r="D8334" s="29" t="s">
        <v>56</v>
      </c>
      <c r="F8334" t="s">
        <v>520</v>
      </c>
      <c r="G8334" t="s">
        <v>521</v>
      </c>
      <c r="H8334" t="s">
        <v>754</v>
      </c>
      <c r="I8334" t="s">
        <v>275</v>
      </c>
      <c r="J8334" t="s">
        <v>743</v>
      </c>
      <c r="K8334" t="s">
        <v>755</v>
      </c>
      <c r="M8334" t="s">
        <v>228</v>
      </c>
      <c r="N8334" t="s">
        <v>34</v>
      </c>
      <c r="O8334">
        <v>2.1040000000000001</v>
      </c>
      <c r="P8334" t="s">
        <v>745</v>
      </c>
      <c r="Q8334" s="49">
        <f>O8334*1000/'Transportation Calcs'!$B$49</f>
        <v>7.1128091598533075E-2</v>
      </c>
      <c r="R8334">
        <v>0</v>
      </c>
      <c r="S8334">
        <v>0</v>
      </c>
      <c r="T8334" t="s">
        <v>746</v>
      </c>
    </row>
    <row r="8335" spans="2:20" hidden="1" x14ac:dyDescent="0.45">
      <c r="B8335" s="29" t="s">
        <v>34</v>
      </c>
      <c r="C8335" s="29" t="s">
        <v>70</v>
      </c>
      <c r="D8335" s="29" t="s">
        <v>55</v>
      </c>
      <c r="F8335" t="s">
        <v>520</v>
      </c>
      <c r="G8335" t="s">
        <v>521</v>
      </c>
      <c r="H8335" t="s">
        <v>752</v>
      </c>
      <c r="I8335" t="s">
        <v>275</v>
      </c>
      <c r="J8335" t="s">
        <v>743</v>
      </c>
      <c r="K8335" t="s">
        <v>753</v>
      </c>
      <c r="M8335" t="s">
        <v>228</v>
      </c>
      <c r="N8335" t="s">
        <v>34</v>
      </c>
      <c r="O8335">
        <v>3.125</v>
      </c>
      <c r="P8335" t="s">
        <v>745</v>
      </c>
      <c r="Q8335" s="49">
        <f>O8335*1000/'Transportation Calcs'!$B$39</f>
        <v>7.4240558206067217E-2</v>
      </c>
      <c r="R8335">
        <v>0</v>
      </c>
      <c r="S8335">
        <v>0</v>
      </c>
      <c r="T8335" t="s">
        <v>746</v>
      </c>
    </row>
    <row r="8336" spans="2:20" hidden="1" x14ac:dyDescent="0.45">
      <c r="B8336" s="29" t="s">
        <v>34</v>
      </c>
      <c r="C8336" s="29" t="s">
        <v>70</v>
      </c>
      <c r="D8336" s="29" t="s">
        <v>55</v>
      </c>
      <c r="F8336" t="s">
        <v>520</v>
      </c>
      <c r="G8336" t="s">
        <v>521</v>
      </c>
      <c r="H8336" t="s">
        <v>757</v>
      </c>
      <c r="I8336" t="s">
        <v>225</v>
      </c>
      <c r="J8336" t="s">
        <v>523</v>
      </c>
      <c r="K8336" t="s">
        <v>524</v>
      </c>
      <c r="L8336" t="s">
        <v>758</v>
      </c>
      <c r="M8336" t="s">
        <v>228</v>
      </c>
      <c r="N8336" t="s">
        <v>34</v>
      </c>
      <c r="O8336">
        <v>0.39800000000000002</v>
      </c>
      <c r="P8336" t="s">
        <v>526</v>
      </c>
      <c r="Q8336" s="27">
        <f>O8336*km_per_mile*'Transportation Calcs'!$E$6</f>
        <v>2.5487338221980455E-4</v>
      </c>
      <c r="T8336" t="s">
        <v>527</v>
      </c>
    </row>
    <row r="8337" spans="1:20" hidden="1" x14ac:dyDescent="0.45">
      <c r="B8337" s="29" t="s">
        <v>34</v>
      </c>
      <c r="C8337" s="29" t="s">
        <v>70</v>
      </c>
      <c r="D8337" s="29" t="s">
        <v>55</v>
      </c>
      <c r="F8337" t="s">
        <v>520</v>
      </c>
      <c r="G8337" t="s">
        <v>521</v>
      </c>
      <c r="H8337" t="s">
        <v>759</v>
      </c>
      <c r="I8337" t="s">
        <v>225</v>
      </c>
      <c r="J8337" t="s">
        <v>523</v>
      </c>
      <c r="K8337" t="s">
        <v>524</v>
      </c>
      <c r="L8337" t="s">
        <v>653</v>
      </c>
      <c r="M8337" t="s">
        <v>228</v>
      </c>
      <c r="N8337" t="s">
        <v>34</v>
      </c>
      <c r="O8337">
        <v>0.39800000000000002</v>
      </c>
      <c r="P8337" t="s">
        <v>526</v>
      </c>
      <c r="Q8337" s="27">
        <f>O8337*km_per_mile*'Transportation Calcs'!$E$6</f>
        <v>2.5487338221980455E-4</v>
      </c>
      <c r="T8337" t="s">
        <v>527</v>
      </c>
    </row>
    <row r="8338" spans="1:20" hidden="1" x14ac:dyDescent="0.45">
      <c r="B8338" s="29" t="s">
        <v>25</v>
      </c>
      <c r="C8338" s="29" t="s">
        <v>70</v>
      </c>
      <c r="D8338" s="29" t="s">
        <v>55</v>
      </c>
      <c r="F8338" t="s">
        <v>520</v>
      </c>
      <c r="G8338" t="s">
        <v>521</v>
      </c>
      <c r="H8338" t="s">
        <v>759</v>
      </c>
      <c r="I8338" t="s">
        <v>225</v>
      </c>
      <c r="J8338" t="s">
        <v>523</v>
      </c>
      <c r="K8338" t="s">
        <v>524</v>
      </c>
      <c r="L8338" t="s">
        <v>653</v>
      </c>
      <c r="M8338" t="s">
        <v>228</v>
      </c>
      <c r="N8338" t="s">
        <v>25</v>
      </c>
      <c r="O8338">
        <v>0.67</v>
      </c>
      <c r="P8338" t="s">
        <v>526</v>
      </c>
      <c r="Q8338" s="27">
        <f>O8338*km_per_mile*'Transportation Calcs'!$E$6</f>
        <v>4.2905820624941974E-4</v>
      </c>
      <c r="T8338" t="s">
        <v>527</v>
      </c>
    </row>
    <row r="8339" spans="1:20" hidden="1" x14ac:dyDescent="0.45">
      <c r="C8339" s="29" t="s">
        <v>70</v>
      </c>
      <c r="D8339" s="29" t="s">
        <v>53</v>
      </c>
      <c r="F8339" t="s">
        <v>520</v>
      </c>
      <c r="G8339" t="s">
        <v>521</v>
      </c>
      <c r="H8339" t="s">
        <v>2394</v>
      </c>
      <c r="I8339" t="s">
        <v>275</v>
      </c>
      <c r="J8339" t="s">
        <v>761</v>
      </c>
      <c r="K8339" t="s">
        <v>35</v>
      </c>
      <c r="M8339" t="s">
        <v>228</v>
      </c>
      <c r="N8339" t="s">
        <v>400</v>
      </c>
      <c r="O8339">
        <v>6.5000000000000002E-2</v>
      </c>
      <c r="P8339" t="s">
        <v>762</v>
      </c>
      <c r="Q8339" s="27">
        <f>O8339/'Transportation Calcs'!$B$44</f>
        <v>1.4902485980937253E-6</v>
      </c>
      <c r="R8339">
        <v>6.5000000000000002E-2</v>
      </c>
      <c r="S8339">
        <v>2.4E-2</v>
      </c>
      <c r="T8339" t="s">
        <v>749</v>
      </c>
    </row>
    <row r="8340" spans="1:20" hidden="1" x14ac:dyDescent="0.45">
      <c r="C8340" s="29" t="s">
        <v>70</v>
      </c>
      <c r="D8340" s="29" t="s">
        <v>55</v>
      </c>
      <c r="F8340" t="s">
        <v>520</v>
      </c>
      <c r="G8340" t="s">
        <v>521</v>
      </c>
      <c r="H8340" t="s">
        <v>1991</v>
      </c>
      <c r="I8340" t="s">
        <v>275</v>
      </c>
      <c r="J8340" t="s">
        <v>761</v>
      </c>
      <c r="K8340" t="s">
        <v>524</v>
      </c>
      <c r="M8340" t="s">
        <v>228</v>
      </c>
      <c r="N8340" t="s">
        <v>400</v>
      </c>
      <c r="O8340">
        <v>1.1060000000000001</v>
      </c>
      <c r="P8340" t="s">
        <v>762</v>
      </c>
      <c r="Q8340" s="27">
        <f>O8340/'Transportation Calcs'!$B$39</f>
        <v>2.6275218360291313E-5</v>
      </c>
      <c r="R8340">
        <v>1.1060000000000001</v>
      </c>
      <c r="S8340">
        <v>0.33</v>
      </c>
      <c r="T8340" t="s">
        <v>749</v>
      </c>
    </row>
    <row r="8341" spans="1:20" hidden="1" x14ac:dyDescent="0.45">
      <c r="C8341" s="29" t="s">
        <v>70</v>
      </c>
      <c r="D8341" s="29" t="s">
        <v>197</v>
      </c>
      <c r="F8341" t="s">
        <v>520</v>
      </c>
      <c r="G8341" t="s">
        <v>521</v>
      </c>
      <c r="H8341" t="s">
        <v>2401</v>
      </c>
      <c r="I8341" t="s">
        <v>275</v>
      </c>
      <c r="J8341" t="s">
        <v>761</v>
      </c>
      <c r="K8341" t="s">
        <v>21</v>
      </c>
      <c r="M8341" t="s">
        <v>228</v>
      </c>
      <c r="N8341" t="s">
        <v>272</v>
      </c>
      <c r="O8341" s="27">
        <v>1.9999999999999999E-7</v>
      </c>
      <c r="P8341" t="s">
        <v>762</v>
      </c>
      <c r="Q8341" s="49">
        <f>O8341/'Transportation Calcs'!$B$69</f>
        <v>4.1677706278713637E-12</v>
      </c>
      <c r="R8341" s="27">
        <v>1.9999999999999999E-7</v>
      </c>
      <c r="S8341" s="27">
        <v>1.9999999999999999E-7</v>
      </c>
      <c r="T8341" t="s">
        <v>749</v>
      </c>
    </row>
    <row r="8342" spans="1:20" hidden="1" x14ac:dyDescent="0.45">
      <c r="A8342" s="29" t="s">
        <v>3065</v>
      </c>
      <c r="B8342" s="29" t="s">
        <v>24</v>
      </c>
      <c r="C8342" s="29" t="s">
        <v>70</v>
      </c>
      <c r="D8342" s="29" t="s">
        <v>197</v>
      </c>
      <c r="F8342" t="s">
        <v>520</v>
      </c>
      <c r="G8342" t="s">
        <v>521</v>
      </c>
      <c r="H8342" t="s">
        <v>2689</v>
      </c>
      <c r="I8342" t="s">
        <v>275</v>
      </c>
      <c r="J8342" t="s">
        <v>761</v>
      </c>
      <c r="K8342" t="s">
        <v>21</v>
      </c>
      <c r="M8342" t="s">
        <v>228</v>
      </c>
      <c r="N8342" t="s">
        <v>261</v>
      </c>
      <c r="O8342">
        <v>13.64</v>
      </c>
      <c r="P8342" t="s">
        <v>762</v>
      </c>
      <c r="Q8342" s="49">
        <f>O8342/'Transportation Calcs'!$B$69</f>
        <v>2.8424195682082701E-4</v>
      </c>
      <c r="R8342">
        <v>6.1</v>
      </c>
      <c r="S8342">
        <v>25.66</v>
      </c>
      <c r="T8342" t="s">
        <v>749</v>
      </c>
    </row>
    <row r="8343" spans="1:20" hidden="1" x14ac:dyDescent="0.45">
      <c r="A8343" s="29" t="s">
        <v>3065</v>
      </c>
      <c r="B8343" s="29" t="s">
        <v>25</v>
      </c>
      <c r="C8343" s="29" t="s">
        <v>70</v>
      </c>
      <c r="D8343" s="29" t="s">
        <v>197</v>
      </c>
      <c r="F8343" t="s">
        <v>520</v>
      </c>
      <c r="G8343" t="s">
        <v>521</v>
      </c>
      <c r="H8343" t="s">
        <v>2689</v>
      </c>
      <c r="I8343" t="s">
        <v>275</v>
      </c>
      <c r="J8343" t="s">
        <v>761</v>
      </c>
      <c r="K8343" t="s">
        <v>21</v>
      </c>
      <c r="M8343" t="s">
        <v>228</v>
      </c>
      <c r="N8343" t="s">
        <v>25</v>
      </c>
      <c r="O8343">
        <v>84.7</v>
      </c>
      <c r="P8343" t="s">
        <v>762</v>
      </c>
      <c r="Q8343" s="49">
        <f>O8343/'Transportation Calcs'!$B$69</f>
        <v>1.7650508609035227E-3</v>
      </c>
      <c r="R8343">
        <v>38.700000000000003</v>
      </c>
      <c r="S8343">
        <v>117</v>
      </c>
      <c r="T8343" t="s">
        <v>749</v>
      </c>
    </row>
    <row r="8344" spans="1:20" hidden="1" x14ac:dyDescent="0.45">
      <c r="B8344" s="29" t="s">
        <v>24</v>
      </c>
      <c r="C8344" s="29" t="s">
        <v>70</v>
      </c>
      <c r="D8344" s="29" t="s">
        <v>53</v>
      </c>
      <c r="F8344" t="s">
        <v>520</v>
      </c>
      <c r="G8344" t="s">
        <v>521</v>
      </c>
      <c r="H8344" t="s">
        <v>2397</v>
      </c>
      <c r="I8344" t="s">
        <v>275</v>
      </c>
      <c r="J8344" t="s">
        <v>761</v>
      </c>
      <c r="K8344" t="s">
        <v>35</v>
      </c>
      <c r="M8344" t="s">
        <v>228</v>
      </c>
      <c r="N8344" t="s">
        <v>261</v>
      </c>
      <c r="O8344">
        <v>0.7</v>
      </c>
      <c r="P8344" t="s">
        <v>762</v>
      </c>
      <c r="Q8344" s="27">
        <f>O8344/'Transportation Calcs'!$B$44</f>
        <v>1.6048831056393962E-5</v>
      </c>
      <c r="R8344">
        <v>0.41</v>
      </c>
      <c r="S8344">
        <v>1.88</v>
      </c>
      <c r="T8344" t="s">
        <v>749</v>
      </c>
    </row>
    <row r="8345" spans="1:20" hidden="1" x14ac:dyDescent="0.45">
      <c r="A8345" s="29" t="s">
        <v>3065</v>
      </c>
      <c r="B8345" s="29" t="s">
        <v>25</v>
      </c>
      <c r="C8345" s="29" t="s">
        <v>70</v>
      </c>
      <c r="D8345" s="29" t="s">
        <v>55</v>
      </c>
      <c r="F8345" t="s">
        <v>520</v>
      </c>
      <c r="G8345" t="s">
        <v>521</v>
      </c>
      <c r="H8345" t="s">
        <v>1992</v>
      </c>
      <c r="I8345" t="s">
        <v>275</v>
      </c>
      <c r="J8345" t="s">
        <v>761</v>
      </c>
      <c r="K8345" t="s">
        <v>524</v>
      </c>
      <c r="M8345" t="s">
        <v>228</v>
      </c>
      <c r="N8345" t="s">
        <v>25</v>
      </c>
      <c r="O8345">
        <v>84.7</v>
      </c>
      <c r="P8345" t="s">
        <v>762</v>
      </c>
      <c r="Q8345" s="27">
        <f>O8345/'Transportation Calcs'!$B$39</f>
        <v>2.0122160896172457E-3</v>
      </c>
      <c r="R8345">
        <v>49</v>
      </c>
      <c r="S8345">
        <v>269.5</v>
      </c>
      <c r="T8345" t="s">
        <v>749</v>
      </c>
    </row>
    <row r="8346" spans="1:20" hidden="1" x14ac:dyDescent="0.45">
      <c r="B8346" s="29" t="s">
        <v>24</v>
      </c>
      <c r="C8346" s="29" t="s">
        <v>70</v>
      </c>
      <c r="D8346" s="29" t="s">
        <v>55</v>
      </c>
      <c r="F8346" t="s">
        <v>520</v>
      </c>
      <c r="G8346" t="s">
        <v>521</v>
      </c>
      <c r="H8346" t="s">
        <v>2679</v>
      </c>
      <c r="I8346" t="s">
        <v>225</v>
      </c>
      <c r="J8346" t="s">
        <v>523</v>
      </c>
      <c r="K8346" t="s">
        <v>524</v>
      </c>
      <c r="L8346" t="s">
        <v>614</v>
      </c>
      <c r="M8346" t="s">
        <v>228</v>
      </c>
      <c r="N8346" t="s">
        <v>261</v>
      </c>
      <c r="O8346">
        <v>4.8000000000000001E-2</v>
      </c>
      <c r="P8346" t="s">
        <v>526</v>
      </c>
      <c r="Q8346" s="27">
        <f>O8346*km_per_mile*'Transportation Calcs'!$E$6</f>
        <v>3.0738498358167379E-5</v>
      </c>
      <c r="T8346" t="s">
        <v>527</v>
      </c>
    </row>
    <row r="8347" spans="1:20" hidden="1" x14ac:dyDescent="0.45">
      <c r="C8347" s="29" t="s">
        <v>70</v>
      </c>
      <c r="D8347" s="29" t="s">
        <v>197</v>
      </c>
      <c r="F8347" t="s">
        <v>520</v>
      </c>
      <c r="G8347" t="s">
        <v>521</v>
      </c>
      <c r="H8347" t="s">
        <v>2395</v>
      </c>
      <c r="I8347" t="s">
        <v>275</v>
      </c>
      <c r="J8347" t="s">
        <v>761</v>
      </c>
      <c r="K8347" t="s">
        <v>21</v>
      </c>
      <c r="M8347" t="s">
        <v>228</v>
      </c>
      <c r="N8347" t="s">
        <v>236</v>
      </c>
      <c r="O8347">
        <v>0</v>
      </c>
      <c r="P8347" t="s">
        <v>762</v>
      </c>
      <c r="Q8347" s="49">
        <f>O8347/'Transportation Calcs'!$B$69</f>
        <v>0</v>
      </c>
      <c r="R8347">
        <v>0</v>
      </c>
      <c r="S8347">
        <v>0</v>
      </c>
      <c r="T8347" t="s">
        <v>749</v>
      </c>
    </row>
    <row r="8348" spans="1:20" hidden="1" x14ac:dyDescent="0.45">
      <c r="B8348" s="29" t="s">
        <v>34</v>
      </c>
      <c r="C8348" s="29" t="s">
        <v>70</v>
      </c>
      <c r="D8348" s="29" t="s">
        <v>53</v>
      </c>
      <c r="F8348" t="s">
        <v>520</v>
      </c>
      <c r="G8348" t="s">
        <v>521</v>
      </c>
      <c r="H8348" t="s">
        <v>766</v>
      </c>
      <c r="I8348" t="s">
        <v>275</v>
      </c>
      <c r="J8348" t="s">
        <v>743</v>
      </c>
      <c r="K8348" t="s">
        <v>35</v>
      </c>
      <c r="M8348" t="s">
        <v>228</v>
      </c>
      <c r="N8348" t="s">
        <v>34</v>
      </c>
      <c r="O8348">
        <v>3.14</v>
      </c>
      <c r="P8348" t="s">
        <v>745</v>
      </c>
      <c r="Q8348" s="49">
        <f>O8348*1000/'Transportation Calcs'!$B$44</f>
        <v>7.1990470738681492E-2</v>
      </c>
      <c r="R8348">
        <v>0</v>
      </c>
      <c r="S8348">
        <v>0</v>
      </c>
      <c r="T8348" t="s">
        <v>746</v>
      </c>
    </row>
    <row r="8349" spans="1:20" hidden="1" x14ac:dyDescent="0.45">
      <c r="B8349" s="29" t="s">
        <v>34</v>
      </c>
      <c r="C8349" s="29" t="s">
        <v>70</v>
      </c>
      <c r="D8349" s="29" t="s">
        <v>53</v>
      </c>
      <c r="F8349" t="s">
        <v>520</v>
      </c>
      <c r="G8349" t="s">
        <v>521</v>
      </c>
      <c r="H8349" t="s">
        <v>766</v>
      </c>
      <c r="I8349" t="s">
        <v>275</v>
      </c>
      <c r="J8349" t="s">
        <v>743</v>
      </c>
      <c r="K8349" t="s">
        <v>35</v>
      </c>
      <c r="M8349" t="s">
        <v>228</v>
      </c>
      <c r="N8349" t="s">
        <v>34</v>
      </c>
      <c r="O8349">
        <v>3.14</v>
      </c>
      <c r="P8349" t="s">
        <v>745</v>
      </c>
      <c r="Q8349" s="49">
        <f>O8349*1000/'Transportation Calcs'!$B$44</f>
        <v>7.1990470738681492E-2</v>
      </c>
      <c r="R8349">
        <v>0</v>
      </c>
      <c r="S8349">
        <v>0</v>
      </c>
      <c r="T8349" t="s">
        <v>746</v>
      </c>
    </row>
    <row r="8350" spans="1:20" hidden="1" x14ac:dyDescent="0.45">
      <c r="B8350" s="29" t="s">
        <v>34</v>
      </c>
      <c r="C8350" s="29" t="s">
        <v>70</v>
      </c>
      <c r="D8350" s="29" t="s">
        <v>53</v>
      </c>
      <c r="F8350" t="s">
        <v>520</v>
      </c>
      <c r="G8350" t="s">
        <v>521</v>
      </c>
      <c r="H8350" t="s">
        <v>766</v>
      </c>
      <c r="I8350" t="s">
        <v>275</v>
      </c>
      <c r="J8350" t="s">
        <v>743</v>
      </c>
      <c r="K8350" t="s">
        <v>35</v>
      </c>
      <c r="M8350" t="s">
        <v>228</v>
      </c>
      <c r="N8350" t="s">
        <v>34</v>
      </c>
      <c r="O8350">
        <v>3.14</v>
      </c>
      <c r="P8350" t="s">
        <v>745</v>
      </c>
      <c r="Q8350" s="49">
        <f>O8350*1000/'Transportation Calcs'!$B$44</f>
        <v>7.1990470738681492E-2</v>
      </c>
      <c r="R8350">
        <v>0</v>
      </c>
      <c r="S8350">
        <v>0</v>
      </c>
      <c r="T8350" t="s">
        <v>746</v>
      </c>
    </row>
    <row r="8351" spans="1:20" hidden="1" x14ac:dyDescent="0.45">
      <c r="C8351" s="29" t="s">
        <v>70</v>
      </c>
      <c r="D8351" s="29" t="s">
        <v>53</v>
      </c>
      <c r="F8351" t="s">
        <v>520</v>
      </c>
      <c r="G8351" t="s">
        <v>521</v>
      </c>
      <c r="H8351" t="s">
        <v>2690</v>
      </c>
      <c r="I8351" t="s">
        <v>275</v>
      </c>
      <c r="J8351" t="s">
        <v>523</v>
      </c>
      <c r="K8351" t="s">
        <v>35</v>
      </c>
      <c r="M8351" t="s">
        <v>228</v>
      </c>
      <c r="N8351" t="s">
        <v>240</v>
      </c>
      <c r="O8351" s="27">
        <v>5.1999999999999997E-5</v>
      </c>
      <c r="P8351" t="s">
        <v>762</v>
      </c>
      <c r="Q8351" s="27">
        <f>O8351/'Transportation Calcs'!$B$44</f>
        <v>1.1921988784749801E-9</v>
      </c>
      <c r="R8351" s="27">
        <v>1.5999999999999999E-5</v>
      </c>
      <c r="S8351">
        <v>1.94E-4</v>
      </c>
      <c r="T8351" t="s">
        <v>749</v>
      </c>
    </row>
    <row r="8352" spans="1:20" hidden="1" x14ac:dyDescent="0.45">
      <c r="C8352" s="29" t="s">
        <v>70</v>
      </c>
      <c r="D8352" s="29" t="s">
        <v>197</v>
      </c>
      <c r="F8352" t="s">
        <v>520</v>
      </c>
      <c r="G8352" t="s">
        <v>521</v>
      </c>
      <c r="H8352" t="s">
        <v>2400</v>
      </c>
      <c r="I8352" t="s">
        <v>275</v>
      </c>
      <c r="J8352" t="s">
        <v>761</v>
      </c>
      <c r="K8352" t="s">
        <v>21</v>
      </c>
      <c r="M8352" t="s">
        <v>228</v>
      </c>
      <c r="N8352" t="s">
        <v>264</v>
      </c>
      <c r="O8352" s="27">
        <v>1.9999999999999999E-7</v>
      </c>
      <c r="P8352" t="s">
        <v>762</v>
      </c>
      <c r="Q8352" s="49">
        <f>O8352/'Transportation Calcs'!$B$69</f>
        <v>4.1677706278713637E-12</v>
      </c>
      <c r="R8352" s="27">
        <v>1.9999999999999999E-7</v>
      </c>
      <c r="S8352" s="27">
        <v>1.9999999999999999E-7</v>
      </c>
      <c r="T8352" t="s">
        <v>749</v>
      </c>
    </row>
    <row r="8353" spans="2:20" hidden="1" x14ac:dyDescent="0.45">
      <c r="B8353" s="29" t="s">
        <v>34</v>
      </c>
      <c r="C8353" s="29" t="s">
        <v>70</v>
      </c>
      <c r="D8353" s="29" t="s">
        <v>55</v>
      </c>
      <c r="F8353" t="s">
        <v>520</v>
      </c>
      <c r="G8353" t="s">
        <v>521</v>
      </c>
      <c r="H8353" t="s">
        <v>769</v>
      </c>
      <c r="I8353" t="s">
        <v>225</v>
      </c>
      <c r="J8353" t="s">
        <v>523</v>
      </c>
      <c r="K8353" t="s">
        <v>524</v>
      </c>
      <c r="L8353" t="s">
        <v>558</v>
      </c>
      <c r="M8353" t="s">
        <v>228</v>
      </c>
      <c r="N8353" t="s">
        <v>34</v>
      </c>
      <c r="O8353">
        <v>0.46400000000000002</v>
      </c>
      <c r="P8353" t="s">
        <v>526</v>
      </c>
      <c r="Q8353" s="27">
        <f>O8353*km_per_mile*'Transportation Calcs'!$E$6</f>
        <v>2.9713881746228467E-4</v>
      </c>
      <c r="T8353" t="s">
        <v>527</v>
      </c>
    </row>
    <row r="8354" spans="2:20" hidden="1" x14ac:dyDescent="0.45">
      <c r="C8354" s="29" t="s">
        <v>70</v>
      </c>
      <c r="D8354" s="29" t="s">
        <v>55</v>
      </c>
      <c r="F8354" t="s">
        <v>520</v>
      </c>
      <c r="G8354" t="s">
        <v>521</v>
      </c>
      <c r="H8354" t="s">
        <v>768</v>
      </c>
      <c r="I8354" t="s">
        <v>225</v>
      </c>
      <c r="J8354" t="s">
        <v>523</v>
      </c>
      <c r="K8354" t="s">
        <v>524</v>
      </c>
      <c r="L8354" t="s">
        <v>562</v>
      </c>
      <c r="M8354" t="s">
        <v>228</v>
      </c>
      <c r="N8354" t="s">
        <v>400</v>
      </c>
      <c r="O8354">
        <v>3.4099999999999998E-2</v>
      </c>
      <c r="P8354" t="s">
        <v>526</v>
      </c>
      <c r="Q8354" s="27">
        <f>O8354*km_per_mile*'Transportation Calcs'!$E$6</f>
        <v>2.1837141541948075E-5</v>
      </c>
      <c r="T8354" t="s">
        <v>527</v>
      </c>
    </row>
    <row r="8355" spans="2:20" hidden="1" x14ac:dyDescent="0.45">
      <c r="C8355" s="29" t="s">
        <v>70</v>
      </c>
      <c r="D8355" s="29" t="s">
        <v>55</v>
      </c>
      <c r="F8355" t="s">
        <v>520</v>
      </c>
      <c r="G8355" t="s">
        <v>521</v>
      </c>
      <c r="H8355" t="s">
        <v>1995</v>
      </c>
      <c r="I8355" t="s">
        <v>225</v>
      </c>
      <c r="J8355" t="s">
        <v>523</v>
      </c>
      <c r="K8355" t="s">
        <v>524</v>
      </c>
      <c r="L8355" t="s">
        <v>560</v>
      </c>
      <c r="M8355" t="s">
        <v>228</v>
      </c>
      <c r="N8355" t="s">
        <v>400</v>
      </c>
      <c r="O8355">
        <v>0.1043</v>
      </c>
      <c r="P8355" t="s">
        <v>526</v>
      </c>
      <c r="Q8355" s="27">
        <f>O8355*km_per_mile*'Transportation Calcs'!$E$6</f>
        <v>6.6792195390767876E-5</v>
      </c>
      <c r="T8355" t="s">
        <v>527</v>
      </c>
    </row>
    <row r="8356" spans="2:20" hidden="1" x14ac:dyDescent="0.45">
      <c r="B8356" s="29" t="s">
        <v>25</v>
      </c>
      <c r="C8356" s="29" t="s">
        <v>70</v>
      </c>
      <c r="D8356" s="29" t="s">
        <v>55</v>
      </c>
      <c r="F8356" t="s">
        <v>520</v>
      </c>
      <c r="G8356" t="s">
        <v>521</v>
      </c>
      <c r="H8356" t="s">
        <v>773</v>
      </c>
      <c r="I8356" t="s">
        <v>225</v>
      </c>
      <c r="J8356" t="s">
        <v>523</v>
      </c>
      <c r="K8356" t="s">
        <v>524</v>
      </c>
      <c r="L8356" t="s">
        <v>774</v>
      </c>
      <c r="M8356" t="s">
        <v>228</v>
      </c>
      <c r="N8356" t="s">
        <v>25</v>
      </c>
      <c r="O8356">
        <v>0.69</v>
      </c>
      <c r="P8356" t="s">
        <v>526</v>
      </c>
      <c r="Q8356" s="27">
        <f>O8356*km_per_mile*'Transportation Calcs'!$E$6</f>
        <v>4.4186591389865608E-4</v>
      </c>
      <c r="T8356" t="s">
        <v>527</v>
      </c>
    </row>
    <row r="8357" spans="2:20" hidden="1" x14ac:dyDescent="0.45">
      <c r="B8357" s="29" t="s">
        <v>25</v>
      </c>
      <c r="C8357" s="29" t="s">
        <v>70</v>
      </c>
      <c r="D8357" s="29" t="s">
        <v>55</v>
      </c>
      <c r="F8357" t="s">
        <v>520</v>
      </c>
      <c r="G8357" t="s">
        <v>521</v>
      </c>
      <c r="H8357" t="s">
        <v>770</v>
      </c>
      <c r="I8357" t="s">
        <v>225</v>
      </c>
      <c r="J8357" t="s">
        <v>523</v>
      </c>
      <c r="K8357" t="s">
        <v>524</v>
      </c>
      <c r="L8357" t="s">
        <v>771</v>
      </c>
      <c r="M8357" t="s">
        <v>228</v>
      </c>
      <c r="N8357" t="s">
        <v>25</v>
      </c>
      <c r="O8357">
        <v>4.88</v>
      </c>
      <c r="P8357" t="s">
        <v>526</v>
      </c>
      <c r="Q8357" s="27">
        <f>O8357*km_per_mile*'Transportation Calcs'!$E$6</f>
        <v>3.1250806664136835E-3</v>
      </c>
      <c r="T8357" t="s">
        <v>527</v>
      </c>
    </row>
    <row r="8358" spans="2:20" hidden="1" x14ac:dyDescent="0.45">
      <c r="B8358" s="29" t="s">
        <v>34</v>
      </c>
      <c r="C8358" s="29" t="s">
        <v>70</v>
      </c>
      <c r="D8358" s="29" t="s">
        <v>55</v>
      </c>
      <c r="F8358" t="s">
        <v>520</v>
      </c>
      <c r="G8358" t="s">
        <v>521</v>
      </c>
      <c r="H8358" t="s">
        <v>768</v>
      </c>
      <c r="I8358" t="s">
        <v>225</v>
      </c>
      <c r="J8358" t="s">
        <v>523</v>
      </c>
      <c r="K8358" t="s">
        <v>524</v>
      </c>
      <c r="L8358" t="s">
        <v>562</v>
      </c>
      <c r="M8358" t="s">
        <v>228</v>
      </c>
      <c r="N8358" t="s">
        <v>34</v>
      </c>
      <c r="O8358">
        <v>0.39800000000000002</v>
      </c>
      <c r="P8358" t="s">
        <v>526</v>
      </c>
      <c r="Q8358" s="27">
        <f>O8358*km_per_mile*'Transportation Calcs'!$E$6</f>
        <v>2.5487338221980455E-4</v>
      </c>
      <c r="T8358" t="s">
        <v>527</v>
      </c>
    </row>
    <row r="8359" spans="2:20" hidden="1" x14ac:dyDescent="0.45">
      <c r="B8359" s="29" t="s">
        <v>33</v>
      </c>
      <c r="C8359" s="29" t="s">
        <v>70</v>
      </c>
      <c r="D8359" s="29" t="s">
        <v>55</v>
      </c>
      <c r="F8359" t="s">
        <v>520</v>
      </c>
      <c r="G8359" t="s">
        <v>521</v>
      </c>
      <c r="H8359" t="s">
        <v>777</v>
      </c>
      <c r="I8359" t="s">
        <v>225</v>
      </c>
      <c r="J8359" t="s">
        <v>523</v>
      </c>
      <c r="K8359" t="s">
        <v>524</v>
      </c>
      <c r="L8359" t="s">
        <v>670</v>
      </c>
      <c r="M8359" t="s">
        <v>228</v>
      </c>
      <c r="N8359" t="s">
        <v>33</v>
      </c>
      <c r="O8359">
        <v>0.01</v>
      </c>
      <c r="P8359" t="s">
        <v>526</v>
      </c>
      <c r="Q8359" s="27">
        <f>O8359*km_per_mile*'Transportation Calcs'!$E$6</f>
        <v>6.4038538246182036E-6</v>
      </c>
      <c r="T8359" t="s">
        <v>527</v>
      </c>
    </row>
    <row r="8360" spans="2:20" hidden="1" x14ac:dyDescent="0.45">
      <c r="C8360" s="29" t="s">
        <v>70</v>
      </c>
      <c r="D8360" s="29" t="s">
        <v>55</v>
      </c>
      <c r="F8360" t="s">
        <v>520</v>
      </c>
      <c r="G8360" t="s">
        <v>521</v>
      </c>
      <c r="H8360" t="s">
        <v>776</v>
      </c>
      <c r="I8360" t="s">
        <v>225</v>
      </c>
      <c r="J8360" t="s">
        <v>523</v>
      </c>
      <c r="K8360" t="s">
        <v>524</v>
      </c>
      <c r="L8360" t="s">
        <v>668</v>
      </c>
      <c r="M8360" t="s">
        <v>228</v>
      </c>
      <c r="N8360" t="s">
        <v>240</v>
      </c>
      <c r="O8360" s="27">
        <v>1.8199999999999999E-5</v>
      </c>
      <c r="P8360" t="s">
        <v>526</v>
      </c>
      <c r="Q8360" s="27">
        <f>O8360*km_per_mile*'Transportation Calcs'!$E$6</f>
        <v>1.1655013960805131E-8</v>
      </c>
      <c r="T8360" t="s">
        <v>527</v>
      </c>
    </row>
    <row r="8361" spans="2:20" hidden="1" x14ac:dyDescent="0.45">
      <c r="B8361" s="29" t="s">
        <v>26</v>
      </c>
      <c r="C8361" s="29" t="s">
        <v>70</v>
      </c>
      <c r="D8361" s="29" t="s">
        <v>55</v>
      </c>
      <c r="F8361" t="s">
        <v>520</v>
      </c>
      <c r="G8361" t="s">
        <v>521</v>
      </c>
      <c r="H8361" t="s">
        <v>1996</v>
      </c>
      <c r="I8361" t="s">
        <v>225</v>
      </c>
      <c r="J8361" t="s">
        <v>523</v>
      </c>
      <c r="K8361" t="s">
        <v>524</v>
      </c>
      <c r="L8361" t="s">
        <v>672</v>
      </c>
      <c r="M8361" t="s">
        <v>228</v>
      </c>
      <c r="N8361" t="s">
        <v>26</v>
      </c>
      <c r="O8361">
        <v>1.91</v>
      </c>
      <c r="P8361" t="s">
        <v>526</v>
      </c>
      <c r="Q8361" s="27">
        <f>O8361*km_per_mile*'Transportation Calcs'!$E$6</f>
        <v>1.2231360805020769E-3</v>
      </c>
      <c r="T8361" t="s">
        <v>527</v>
      </c>
    </row>
    <row r="8362" spans="2:20" hidden="1" x14ac:dyDescent="0.45">
      <c r="C8362" s="29" t="s">
        <v>70</v>
      </c>
      <c r="D8362" s="29" t="s">
        <v>55</v>
      </c>
      <c r="F8362" t="s">
        <v>520</v>
      </c>
      <c r="G8362" t="s">
        <v>521</v>
      </c>
      <c r="H8362" t="s">
        <v>1993</v>
      </c>
      <c r="I8362" t="s">
        <v>225</v>
      </c>
      <c r="J8362" t="s">
        <v>523</v>
      </c>
      <c r="K8362" t="s">
        <v>524</v>
      </c>
      <c r="L8362" t="s">
        <v>1959</v>
      </c>
      <c r="M8362" t="s">
        <v>228</v>
      </c>
      <c r="N8362" t="s">
        <v>240</v>
      </c>
      <c r="O8362" s="27">
        <v>1.8199999999999999E-5</v>
      </c>
      <c r="P8362" t="s">
        <v>526</v>
      </c>
      <c r="Q8362" s="27">
        <f>O8362*km_per_mile*'Transportation Calcs'!$E$6</f>
        <v>1.1655013960805131E-8</v>
      </c>
      <c r="T8362" t="s">
        <v>527</v>
      </c>
    </row>
    <row r="8363" spans="2:20" hidden="1" x14ac:dyDescent="0.45">
      <c r="B8363" s="29" t="s">
        <v>33</v>
      </c>
      <c r="C8363" s="29" t="s">
        <v>70</v>
      </c>
      <c r="D8363" s="29" t="s">
        <v>55</v>
      </c>
      <c r="F8363" t="s">
        <v>520</v>
      </c>
      <c r="G8363" t="s">
        <v>521</v>
      </c>
      <c r="H8363" t="s">
        <v>1993</v>
      </c>
      <c r="I8363" t="s">
        <v>225</v>
      </c>
      <c r="J8363" t="s">
        <v>523</v>
      </c>
      <c r="K8363" t="s">
        <v>524</v>
      </c>
      <c r="L8363" t="s">
        <v>1959</v>
      </c>
      <c r="M8363" t="s">
        <v>228</v>
      </c>
      <c r="N8363" t="s">
        <v>33</v>
      </c>
      <c r="O8363">
        <v>1.2999999999999999E-3</v>
      </c>
      <c r="P8363" t="s">
        <v>526</v>
      </c>
      <c r="Q8363" s="27">
        <f>O8363*km_per_mile*'Transportation Calcs'!$E$6</f>
        <v>8.3250099720036648E-7</v>
      </c>
      <c r="T8363" t="s">
        <v>527</v>
      </c>
    </row>
    <row r="8364" spans="2:20" hidden="1" x14ac:dyDescent="0.45">
      <c r="B8364" s="29" t="s">
        <v>26</v>
      </c>
      <c r="C8364" s="29" t="s">
        <v>70</v>
      </c>
      <c r="D8364" s="29" t="s">
        <v>55</v>
      </c>
      <c r="F8364" t="s">
        <v>520</v>
      </c>
      <c r="G8364" t="s">
        <v>521</v>
      </c>
      <c r="H8364" t="s">
        <v>778</v>
      </c>
      <c r="I8364" t="s">
        <v>225</v>
      </c>
      <c r="J8364" t="s">
        <v>523</v>
      </c>
      <c r="K8364" t="s">
        <v>524</v>
      </c>
      <c r="L8364" t="s">
        <v>662</v>
      </c>
      <c r="M8364" t="s">
        <v>228</v>
      </c>
      <c r="N8364" t="s">
        <v>26</v>
      </c>
      <c r="O8364">
        <v>2.0699999999999998</v>
      </c>
      <c r="P8364" t="s">
        <v>526</v>
      </c>
      <c r="Q8364" s="27">
        <f>O8364*km_per_mile*'Transportation Calcs'!$E$6</f>
        <v>1.3255977416959681E-3</v>
      </c>
      <c r="T8364" t="s">
        <v>527</v>
      </c>
    </row>
    <row r="8365" spans="2:20" hidden="1" x14ac:dyDescent="0.45">
      <c r="B8365" s="29" t="s">
        <v>34</v>
      </c>
      <c r="C8365" s="29" t="s">
        <v>70</v>
      </c>
      <c r="D8365" s="29" t="s">
        <v>55</v>
      </c>
      <c r="F8365" t="s">
        <v>520</v>
      </c>
      <c r="G8365" t="s">
        <v>521</v>
      </c>
      <c r="H8365" t="s">
        <v>1997</v>
      </c>
      <c r="I8365" t="s">
        <v>225</v>
      </c>
      <c r="J8365" t="s">
        <v>523</v>
      </c>
      <c r="K8365" t="s">
        <v>524</v>
      </c>
      <c r="L8365" t="s">
        <v>666</v>
      </c>
      <c r="M8365" t="s">
        <v>228</v>
      </c>
      <c r="N8365" t="s">
        <v>34</v>
      </c>
      <c r="O8365">
        <v>0.66300000000000003</v>
      </c>
      <c r="P8365" t="s">
        <v>526</v>
      </c>
      <c r="Q8365" s="27">
        <f>O8365*km_per_mile*'Transportation Calcs'!$E$6</f>
        <v>4.2457550857218692E-4</v>
      </c>
      <c r="T8365" t="s">
        <v>527</v>
      </c>
    </row>
    <row r="8366" spans="2:20" hidden="1" x14ac:dyDescent="0.45">
      <c r="C8366" s="29" t="s">
        <v>70</v>
      </c>
      <c r="D8366" s="29" t="s">
        <v>55</v>
      </c>
      <c r="F8366" t="s">
        <v>520</v>
      </c>
      <c r="G8366" t="s">
        <v>521</v>
      </c>
      <c r="H8366" t="s">
        <v>1997</v>
      </c>
      <c r="I8366" t="s">
        <v>225</v>
      </c>
      <c r="J8366" t="s">
        <v>523</v>
      </c>
      <c r="K8366" t="s">
        <v>524</v>
      </c>
      <c r="L8366" t="s">
        <v>666</v>
      </c>
      <c r="M8366" t="s">
        <v>228</v>
      </c>
      <c r="N8366" t="s">
        <v>400</v>
      </c>
      <c r="O8366">
        <v>2E-3</v>
      </c>
      <c r="P8366" t="s">
        <v>526</v>
      </c>
      <c r="Q8366" s="27">
        <f>O8366*km_per_mile*'Transportation Calcs'!$E$6</f>
        <v>1.2807707649236408E-6</v>
      </c>
      <c r="T8366" t="s">
        <v>527</v>
      </c>
    </row>
    <row r="8367" spans="2:20" hidden="1" x14ac:dyDescent="0.45">
      <c r="C8367" s="29" t="s">
        <v>70</v>
      </c>
      <c r="D8367" s="29" t="s">
        <v>55</v>
      </c>
      <c r="F8367" t="s">
        <v>520</v>
      </c>
      <c r="G8367" t="s">
        <v>521</v>
      </c>
      <c r="H8367" t="s">
        <v>778</v>
      </c>
      <c r="I8367" t="s">
        <v>225</v>
      </c>
      <c r="J8367" t="s">
        <v>523</v>
      </c>
      <c r="K8367" t="s">
        <v>524</v>
      </c>
      <c r="L8367" t="s">
        <v>662</v>
      </c>
      <c r="M8367" t="s">
        <v>228</v>
      </c>
      <c r="N8367" t="s">
        <v>240</v>
      </c>
      <c r="O8367" s="27">
        <v>1.8199999999999999E-5</v>
      </c>
      <c r="P8367" t="s">
        <v>526</v>
      </c>
      <c r="Q8367" s="27">
        <f>O8367*km_per_mile*'Transportation Calcs'!$E$6</f>
        <v>1.1655013960805131E-8</v>
      </c>
      <c r="T8367" t="s">
        <v>527</v>
      </c>
    </row>
    <row r="8368" spans="2:20" hidden="1" x14ac:dyDescent="0.45">
      <c r="B8368" s="29" t="s">
        <v>34</v>
      </c>
      <c r="C8368" s="29" t="s">
        <v>70</v>
      </c>
      <c r="D8368" s="29" t="s">
        <v>55</v>
      </c>
      <c r="F8368" t="s">
        <v>520</v>
      </c>
      <c r="G8368" t="s">
        <v>521</v>
      </c>
      <c r="H8368" t="s">
        <v>779</v>
      </c>
      <c r="I8368" t="s">
        <v>225</v>
      </c>
      <c r="J8368" t="s">
        <v>523</v>
      </c>
      <c r="K8368" t="s">
        <v>524</v>
      </c>
      <c r="L8368" t="s">
        <v>664</v>
      </c>
      <c r="M8368" t="s">
        <v>228</v>
      </c>
      <c r="N8368" t="s">
        <v>34</v>
      </c>
      <c r="O8368">
        <v>0.66300000000000003</v>
      </c>
      <c r="P8368" t="s">
        <v>526</v>
      </c>
      <c r="Q8368" s="27">
        <f>O8368*km_per_mile*'Transportation Calcs'!$E$6</f>
        <v>4.2457550857218692E-4</v>
      </c>
      <c r="T8368" t="s">
        <v>527</v>
      </c>
    </row>
    <row r="8369" spans="2:20" hidden="1" x14ac:dyDescent="0.45">
      <c r="B8369" s="29" t="s">
        <v>24</v>
      </c>
      <c r="C8369" s="29" t="s">
        <v>70</v>
      </c>
      <c r="D8369" s="29" t="s">
        <v>55</v>
      </c>
      <c r="F8369" t="s">
        <v>520</v>
      </c>
      <c r="G8369" t="s">
        <v>521</v>
      </c>
      <c r="H8369" t="s">
        <v>779</v>
      </c>
      <c r="I8369" t="s">
        <v>225</v>
      </c>
      <c r="J8369" t="s">
        <v>523</v>
      </c>
      <c r="K8369" t="s">
        <v>524</v>
      </c>
      <c r="L8369" t="s">
        <v>664</v>
      </c>
      <c r="M8369" t="s">
        <v>228</v>
      </c>
      <c r="N8369" t="s">
        <v>261</v>
      </c>
      <c r="O8369">
        <v>2.06</v>
      </c>
      <c r="P8369" t="s">
        <v>526</v>
      </c>
      <c r="Q8369" s="27">
        <f>O8369*km_per_mile*'Transportation Calcs'!$E$6</f>
        <v>1.3191938878713502E-3</v>
      </c>
      <c r="T8369" t="s">
        <v>527</v>
      </c>
    </row>
    <row r="8370" spans="2:20" hidden="1" x14ac:dyDescent="0.45">
      <c r="B8370" s="29" t="s">
        <v>25</v>
      </c>
      <c r="C8370" s="29" t="s">
        <v>70</v>
      </c>
      <c r="D8370" s="29" t="s">
        <v>55</v>
      </c>
      <c r="F8370" t="s">
        <v>520</v>
      </c>
      <c r="G8370" t="s">
        <v>521</v>
      </c>
      <c r="H8370" t="s">
        <v>779</v>
      </c>
      <c r="I8370" t="s">
        <v>225</v>
      </c>
      <c r="J8370" t="s">
        <v>523</v>
      </c>
      <c r="K8370" t="s">
        <v>524</v>
      </c>
      <c r="L8370" t="s">
        <v>664</v>
      </c>
      <c r="M8370" t="s">
        <v>228</v>
      </c>
      <c r="N8370" t="s">
        <v>25</v>
      </c>
      <c r="O8370">
        <v>21.1</v>
      </c>
      <c r="P8370" t="s">
        <v>526</v>
      </c>
      <c r="Q8370" s="27">
        <f>O8370*km_per_mile*'Transportation Calcs'!$E$6</f>
        <v>1.3512131569944411E-2</v>
      </c>
      <c r="T8370" t="s">
        <v>527</v>
      </c>
    </row>
    <row r="8371" spans="2:20" hidden="1" x14ac:dyDescent="0.45">
      <c r="B8371" s="29" t="s">
        <v>43</v>
      </c>
      <c r="C8371" s="29" t="s">
        <v>70</v>
      </c>
      <c r="D8371" s="29" t="s">
        <v>55</v>
      </c>
      <c r="F8371" t="s">
        <v>780</v>
      </c>
      <c r="G8371" t="s">
        <v>781</v>
      </c>
      <c r="H8371" t="s">
        <v>1998</v>
      </c>
      <c r="I8371" t="s">
        <v>225</v>
      </c>
      <c r="J8371" t="s">
        <v>783</v>
      </c>
      <c r="K8371" t="s">
        <v>524</v>
      </c>
      <c r="L8371" t="s">
        <v>1999</v>
      </c>
      <c r="M8371" t="s">
        <v>228</v>
      </c>
      <c r="N8371" t="s">
        <v>28</v>
      </c>
      <c r="O8371">
        <v>2.3E-3</v>
      </c>
      <c r="P8371" t="s">
        <v>526</v>
      </c>
      <c r="Q8371" s="27">
        <f>O8371*km_per_mile*'Transportation Calcs'!$E$6</f>
        <v>1.472886379662187E-6</v>
      </c>
      <c r="T8371" t="s">
        <v>536</v>
      </c>
    </row>
    <row r="8372" spans="2:20" hidden="1" x14ac:dyDescent="0.45">
      <c r="C8372" s="29" t="s">
        <v>70</v>
      </c>
      <c r="D8372" s="29" t="s">
        <v>55</v>
      </c>
      <c r="F8372" t="s">
        <v>780</v>
      </c>
      <c r="G8372" t="s">
        <v>781</v>
      </c>
      <c r="H8372" t="s">
        <v>2403</v>
      </c>
      <c r="I8372" t="s">
        <v>225</v>
      </c>
      <c r="J8372" t="s">
        <v>783</v>
      </c>
      <c r="K8372" t="s">
        <v>524</v>
      </c>
      <c r="L8372" t="s">
        <v>2017</v>
      </c>
      <c r="M8372" t="s">
        <v>228</v>
      </c>
      <c r="N8372" t="s">
        <v>358</v>
      </c>
      <c r="O8372" s="27">
        <v>2.6E-7</v>
      </c>
      <c r="P8372" t="s">
        <v>526</v>
      </c>
      <c r="Q8372" s="27">
        <f>O8372*km_per_mile*'Transportation Calcs'!$E$6</f>
        <v>1.6650019944007331E-10</v>
      </c>
      <c r="T8372" t="s">
        <v>527</v>
      </c>
    </row>
    <row r="8373" spans="2:20" hidden="1" x14ac:dyDescent="0.45">
      <c r="C8373" s="29" t="s">
        <v>70</v>
      </c>
      <c r="D8373" s="29" t="s">
        <v>55</v>
      </c>
      <c r="F8373" t="s">
        <v>780</v>
      </c>
      <c r="G8373" t="s">
        <v>781</v>
      </c>
      <c r="H8373" t="s">
        <v>2403</v>
      </c>
      <c r="I8373" t="s">
        <v>225</v>
      </c>
      <c r="J8373" t="s">
        <v>783</v>
      </c>
      <c r="K8373" t="s">
        <v>524</v>
      </c>
      <c r="L8373" t="s">
        <v>2017</v>
      </c>
      <c r="M8373" t="s">
        <v>228</v>
      </c>
      <c r="N8373" t="s">
        <v>272</v>
      </c>
      <c r="O8373" s="27">
        <v>3.9000000000000002E-7</v>
      </c>
      <c r="P8373" t="s">
        <v>526</v>
      </c>
      <c r="Q8373" s="27">
        <f>O8373*km_per_mile*'Transportation Calcs'!$E$6</f>
        <v>2.4975029916010995E-10</v>
      </c>
      <c r="T8373" t="s">
        <v>527</v>
      </c>
    </row>
    <row r="8374" spans="2:20" hidden="1" x14ac:dyDescent="0.45">
      <c r="C8374" s="29" t="s">
        <v>70</v>
      </c>
      <c r="D8374" s="29" t="s">
        <v>55</v>
      </c>
      <c r="F8374" t="s">
        <v>780</v>
      </c>
      <c r="G8374" t="s">
        <v>781</v>
      </c>
      <c r="H8374" t="s">
        <v>2012</v>
      </c>
      <c r="I8374" t="s">
        <v>225</v>
      </c>
      <c r="J8374" t="s">
        <v>783</v>
      </c>
      <c r="K8374" t="s">
        <v>524</v>
      </c>
      <c r="L8374" t="s">
        <v>825</v>
      </c>
      <c r="M8374" t="s">
        <v>228</v>
      </c>
      <c r="N8374" t="s">
        <v>249</v>
      </c>
      <c r="O8374" s="27">
        <v>3.5999999999999999E-7</v>
      </c>
      <c r="P8374" t="s">
        <v>526</v>
      </c>
      <c r="Q8374" s="27">
        <f>O8374*km_per_mile*'Transportation Calcs'!$E$6</f>
        <v>2.3053873768625535E-10</v>
      </c>
      <c r="T8374" t="s">
        <v>527</v>
      </c>
    </row>
    <row r="8375" spans="2:20" hidden="1" x14ac:dyDescent="0.45">
      <c r="C8375" s="29" t="s">
        <v>70</v>
      </c>
      <c r="D8375" s="29" t="s">
        <v>55</v>
      </c>
      <c r="F8375" t="s">
        <v>780</v>
      </c>
      <c r="G8375" t="s">
        <v>781</v>
      </c>
      <c r="H8375" t="s">
        <v>2012</v>
      </c>
      <c r="I8375" t="s">
        <v>225</v>
      </c>
      <c r="J8375" t="s">
        <v>783</v>
      </c>
      <c r="K8375" t="s">
        <v>524</v>
      </c>
      <c r="L8375" t="s">
        <v>825</v>
      </c>
      <c r="M8375" t="s">
        <v>228</v>
      </c>
      <c r="N8375" t="s">
        <v>272</v>
      </c>
      <c r="O8375" s="27">
        <v>3.9000000000000002E-7</v>
      </c>
      <c r="P8375" t="s">
        <v>526</v>
      </c>
      <c r="Q8375" s="27">
        <f>O8375*km_per_mile*'Transportation Calcs'!$E$6</f>
        <v>2.4975029916010995E-10</v>
      </c>
      <c r="T8375" t="s">
        <v>527</v>
      </c>
    </row>
    <row r="8376" spans="2:20" hidden="1" x14ac:dyDescent="0.45">
      <c r="B8376" s="29" t="s">
        <v>33</v>
      </c>
      <c r="C8376" s="29" t="s">
        <v>70</v>
      </c>
      <c r="D8376" s="29" t="s">
        <v>53</v>
      </c>
      <c r="F8376" t="s">
        <v>780</v>
      </c>
      <c r="G8376" t="s">
        <v>781</v>
      </c>
      <c r="H8376" t="s">
        <v>789</v>
      </c>
      <c r="I8376" t="s">
        <v>225</v>
      </c>
      <c r="J8376" t="s">
        <v>783</v>
      </c>
      <c r="K8376" t="s">
        <v>35</v>
      </c>
      <c r="L8376" t="s">
        <v>790</v>
      </c>
      <c r="M8376" t="s">
        <v>228</v>
      </c>
      <c r="N8376" t="s">
        <v>33</v>
      </c>
      <c r="O8376">
        <v>8.9999999999999993E-3</v>
      </c>
      <c r="P8376" t="s">
        <v>526</v>
      </c>
      <c r="Q8376" s="27">
        <f>O8376*km_per_mile*'Transportation Calcs'!$F$6</f>
        <v>6.6087802287100355E-6</v>
      </c>
      <c r="T8376" t="s">
        <v>527</v>
      </c>
    </row>
    <row r="8377" spans="2:20" hidden="1" x14ac:dyDescent="0.45">
      <c r="B8377" s="29" t="s">
        <v>33</v>
      </c>
      <c r="C8377" s="29" t="s">
        <v>70</v>
      </c>
      <c r="D8377" s="29" t="s">
        <v>53</v>
      </c>
      <c r="F8377" t="s">
        <v>780</v>
      </c>
      <c r="G8377" t="s">
        <v>781</v>
      </c>
      <c r="H8377" t="s">
        <v>787</v>
      </c>
      <c r="I8377" t="s">
        <v>225</v>
      </c>
      <c r="J8377" t="s">
        <v>783</v>
      </c>
      <c r="K8377" t="s">
        <v>35</v>
      </c>
      <c r="L8377" t="s">
        <v>788</v>
      </c>
      <c r="M8377" t="s">
        <v>228</v>
      </c>
      <c r="N8377" t="s">
        <v>33</v>
      </c>
      <c r="O8377">
        <v>4.0000000000000001E-3</v>
      </c>
      <c r="P8377" t="s">
        <v>526</v>
      </c>
      <c r="Q8377" s="27">
        <f>O8377*km_per_mile*'Transportation Calcs'!$F$6</f>
        <v>2.9372356572044603E-6</v>
      </c>
      <c r="T8377" t="s">
        <v>527</v>
      </c>
    </row>
    <row r="8378" spans="2:20" hidden="1" x14ac:dyDescent="0.45">
      <c r="B8378" s="29" t="s">
        <v>26</v>
      </c>
      <c r="C8378" s="29" t="s">
        <v>70</v>
      </c>
      <c r="D8378" s="29" t="s">
        <v>53</v>
      </c>
      <c r="F8378" t="s">
        <v>780</v>
      </c>
      <c r="G8378" t="s">
        <v>781</v>
      </c>
      <c r="H8378" t="s">
        <v>787</v>
      </c>
      <c r="I8378" t="s">
        <v>225</v>
      </c>
      <c r="J8378" t="s">
        <v>783</v>
      </c>
      <c r="K8378" t="s">
        <v>35</v>
      </c>
      <c r="L8378" t="s">
        <v>788</v>
      </c>
      <c r="M8378" t="s">
        <v>228</v>
      </c>
      <c r="N8378" t="s">
        <v>26</v>
      </c>
      <c r="O8378">
        <v>1.1499999999999999</v>
      </c>
      <c r="P8378" t="s">
        <v>526</v>
      </c>
      <c r="Q8378" s="27">
        <f>O8378*km_per_mile*'Transportation Calcs'!$F$6</f>
        <v>8.4445525144628234E-4</v>
      </c>
      <c r="T8378" t="s">
        <v>527</v>
      </c>
    </row>
    <row r="8379" spans="2:20" hidden="1" x14ac:dyDescent="0.45">
      <c r="B8379" s="29" t="s">
        <v>34</v>
      </c>
      <c r="C8379" s="29" t="s">
        <v>70</v>
      </c>
      <c r="D8379" s="29" t="s">
        <v>53</v>
      </c>
      <c r="F8379" t="s">
        <v>780</v>
      </c>
      <c r="G8379" t="s">
        <v>781</v>
      </c>
      <c r="H8379" t="s">
        <v>2000</v>
      </c>
      <c r="I8379" t="s">
        <v>225</v>
      </c>
      <c r="J8379" t="s">
        <v>783</v>
      </c>
      <c r="K8379" t="s">
        <v>35</v>
      </c>
      <c r="L8379" t="s">
        <v>2001</v>
      </c>
      <c r="M8379" t="s">
        <v>228</v>
      </c>
      <c r="N8379" t="s">
        <v>34</v>
      </c>
      <c r="O8379">
        <v>0.39800000000000002</v>
      </c>
      <c r="P8379" t="s">
        <v>526</v>
      </c>
      <c r="Q8379" s="27">
        <f>O8379*km_per_mile*'Transportation Calcs'!$F$6</f>
        <v>2.9225494789184383E-4</v>
      </c>
      <c r="T8379" t="s">
        <v>527</v>
      </c>
    </row>
    <row r="8380" spans="2:20" hidden="1" x14ac:dyDescent="0.45">
      <c r="B8380" s="29" t="s">
        <v>26</v>
      </c>
      <c r="C8380" s="29" t="s">
        <v>70</v>
      </c>
      <c r="D8380" s="29" t="s">
        <v>53</v>
      </c>
      <c r="F8380" t="s">
        <v>780</v>
      </c>
      <c r="G8380" t="s">
        <v>781</v>
      </c>
      <c r="H8380" t="s">
        <v>2000</v>
      </c>
      <c r="I8380" t="s">
        <v>225</v>
      </c>
      <c r="J8380" t="s">
        <v>783</v>
      </c>
      <c r="K8380" t="s">
        <v>35</v>
      </c>
      <c r="L8380" t="s">
        <v>2001</v>
      </c>
      <c r="M8380" t="s">
        <v>228</v>
      </c>
      <c r="N8380" t="s">
        <v>26</v>
      </c>
      <c r="O8380">
        <v>0.83099999999999996</v>
      </c>
      <c r="P8380" t="s">
        <v>526</v>
      </c>
      <c r="Q8380" s="27">
        <f>O8380*km_per_mile*'Transportation Calcs'!$F$6</f>
        <v>6.1021070778422655E-4</v>
      </c>
      <c r="T8380" t="s">
        <v>527</v>
      </c>
    </row>
    <row r="8381" spans="2:20" hidden="1" x14ac:dyDescent="0.45">
      <c r="B8381" s="29" t="s">
        <v>34</v>
      </c>
      <c r="C8381" s="29" t="s">
        <v>70</v>
      </c>
      <c r="D8381" s="29" t="s">
        <v>53</v>
      </c>
      <c r="F8381" t="s">
        <v>780</v>
      </c>
      <c r="G8381" t="s">
        <v>781</v>
      </c>
      <c r="H8381" t="s">
        <v>2003</v>
      </c>
      <c r="I8381" t="s">
        <v>225</v>
      </c>
      <c r="J8381" t="s">
        <v>783</v>
      </c>
      <c r="K8381" t="s">
        <v>35</v>
      </c>
      <c r="L8381" t="s">
        <v>796</v>
      </c>
      <c r="M8381" t="s">
        <v>228</v>
      </c>
      <c r="N8381" t="s">
        <v>34</v>
      </c>
      <c r="O8381">
        <v>0.39800000000000002</v>
      </c>
      <c r="P8381" t="s">
        <v>526</v>
      </c>
      <c r="Q8381" s="27">
        <f>O8381*km_per_mile*'Transportation Calcs'!$F$6</f>
        <v>2.9225494789184383E-4</v>
      </c>
      <c r="T8381" t="s">
        <v>527</v>
      </c>
    </row>
    <row r="8382" spans="2:20" hidden="1" x14ac:dyDescent="0.45">
      <c r="C8382" s="29" t="s">
        <v>70</v>
      </c>
      <c r="D8382" s="29" t="s">
        <v>53</v>
      </c>
      <c r="F8382" t="s">
        <v>780</v>
      </c>
      <c r="G8382" t="s">
        <v>781</v>
      </c>
      <c r="H8382" t="s">
        <v>791</v>
      </c>
      <c r="I8382" t="s">
        <v>225</v>
      </c>
      <c r="J8382" t="s">
        <v>783</v>
      </c>
      <c r="K8382" t="s">
        <v>35</v>
      </c>
      <c r="L8382" t="s">
        <v>792</v>
      </c>
      <c r="M8382" t="s">
        <v>228</v>
      </c>
      <c r="N8382" t="s">
        <v>240</v>
      </c>
      <c r="O8382" s="27">
        <v>4.1699999999999999E-6</v>
      </c>
      <c r="P8382" t="s">
        <v>526</v>
      </c>
      <c r="Q8382" s="27">
        <f>O8382*km_per_mile*'Transportation Calcs'!$F$6</f>
        <v>3.06206817263565E-9</v>
      </c>
      <c r="T8382" t="s">
        <v>527</v>
      </c>
    </row>
    <row r="8383" spans="2:20" hidden="1" x14ac:dyDescent="0.45">
      <c r="C8383" s="29" t="s">
        <v>70</v>
      </c>
      <c r="D8383" s="29" t="s">
        <v>55</v>
      </c>
      <c r="F8383" t="s">
        <v>780</v>
      </c>
      <c r="G8383" t="s">
        <v>781</v>
      </c>
      <c r="H8383" t="s">
        <v>2004</v>
      </c>
      <c r="I8383" t="s">
        <v>225</v>
      </c>
      <c r="J8383" t="s">
        <v>783</v>
      </c>
      <c r="K8383" t="s">
        <v>524</v>
      </c>
      <c r="L8383" t="s">
        <v>788</v>
      </c>
      <c r="M8383" t="s">
        <v>228</v>
      </c>
      <c r="N8383" t="s">
        <v>272</v>
      </c>
      <c r="O8383" s="27">
        <v>6.9999999999999997E-7</v>
      </c>
      <c r="P8383" t="s">
        <v>526</v>
      </c>
      <c r="Q8383" s="27">
        <f>O8383*km_per_mile*'Transportation Calcs'!$E$6</f>
        <v>4.4826976772327429E-10</v>
      </c>
      <c r="T8383" t="s">
        <v>527</v>
      </c>
    </row>
    <row r="8384" spans="2:20" hidden="1" x14ac:dyDescent="0.45">
      <c r="C8384" s="29" t="s">
        <v>70</v>
      </c>
      <c r="D8384" s="29" t="s">
        <v>55</v>
      </c>
      <c r="F8384" t="s">
        <v>780</v>
      </c>
      <c r="G8384" t="s">
        <v>781</v>
      </c>
      <c r="H8384" t="s">
        <v>806</v>
      </c>
      <c r="I8384" t="s">
        <v>225</v>
      </c>
      <c r="J8384" t="s">
        <v>783</v>
      </c>
      <c r="K8384" t="s">
        <v>524</v>
      </c>
      <c r="L8384" t="s">
        <v>790</v>
      </c>
      <c r="M8384" t="s">
        <v>228</v>
      </c>
      <c r="N8384" t="s">
        <v>264</v>
      </c>
      <c r="O8384" s="27">
        <v>6.3E-7</v>
      </c>
      <c r="P8384" t="s">
        <v>526</v>
      </c>
      <c r="Q8384" s="27">
        <f>O8384*km_per_mile*'Transportation Calcs'!$E$6</f>
        <v>4.0344279095094687E-10</v>
      </c>
      <c r="T8384" t="s">
        <v>527</v>
      </c>
    </row>
    <row r="8385" spans="2:20" hidden="1" x14ac:dyDescent="0.45">
      <c r="C8385" s="29" t="s">
        <v>70</v>
      </c>
      <c r="D8385" s="29" t="s">
        <v>55</v>
      </c>
      <c r="F8385" t="s">
        <v>780</v>
      </c>
      <c r="G8385" t="s">
        <v>781</v>
      </c>
      <c r="H8385" t="s">
        <v>2005</v>
      </c>
      <c r="I8385" t="s">
        <v>225</v>
      </c>
      <c r="J8385" t="s">
        <v>783</v>
      </c>
      <c r="K8385" t="s">
        <v>524</v>
      </c>
      <c r="L8385" t="s">
        <v>2001</v>
      </c>
      <c r="M8385" t="s">
        <v>228</v>
      </c>
      <c r="N8385" t="s">
        <v>358</v>
      </c>
      <c r="O8385" s="27">
        <v>1.9000000000000001E-7</v>
      </c>
      <c r="P8385" t="s">
        <v>526</v>
      </c>
      <c r="Q8385" s="27">
        <f>O8385*km_per_mile*'Transportation Calcs'!$E$6</f>
        <v>1.2167322266774588E-10</v>
      </c>
      <c r="T8385" t="s">
        <v>527</v>
      </c>
    </row>
    <row r="8386" spans="2:20" hidden="1" x14ac:dyDescent="0.45">
      <c r="C8386" s="29" t="s">
        <v>70</v>
      </c>
      <c r="D8386" s="29" t="s">
        <v>53</v>
      </c>
      <c r="F8386" t="s">
        <v>780</v>
      </c>
      <c r="G8386" t="s">
        <v>781</v>
      </c>
      <c r="H8386" t="s">
        <v>797</v>
      </c>
      <c r="I8386" t="s">
        <v>689</v>
      </c>
      <c r="J8386" t="s">
        <v>783</v>
      </c>
      <c r="K8386" t="s">
        <v>35</v>
      </c>
      <c r="L8386" t="s">
        <v>798</v>
      </c>
      <c r="M8386" t="s">
        <v>692</v>
      </c>
      <c r="N8386" t="s">
        <v>698</v>
      </c>
      <c r="O8386">
        <v>89</v>
      </c>
      <c r="P8386" t="s">
        <v>526</v>
      </c>
      <c r="Q8386" s="27">
        <f>O8386*km_per_mile*'Transportation Calcs'!$F$6</f>
        <v>6.5353493372799235E-2</v>
      </c>
      <c r="T8386" t="s">
        <v>527</v>
      </c>
    </row>
    <row r="8387" spans="2:20" hidden="1" x14ac:dyDescent="0.45">
      <c r="C8387" s="29" t="s">
        <v>70</v>
      </c>
      <c r="D8387" s="29" t="s">
        <v>55</v>
      </c>
      <c r="F8387" t="s">
        <v>780</v>
      </c>
      <c r="G8387" t="s">
        <v>781</v>
      </c>
      <c r="H8387" t="s">
        <v>799</v>
      </c>
      <c r="I8387" t="s">
        <v>689</v>
      </c>
      <c r="J8387" t="s">
        <v>783</v>
      </c>
      <c r="K8387" t="s">
        <v>524</v>
      </c>
      <c r="L8387" t="s">
        <v>800</v>
      </c>
      <c r="M8387" t="s">
        <v>692</v>
      </c>
      <c r="N8387" t="s">
        <v>698</v>
      </c>
      <c r="O8387">
        <v>70</v>
      </c>
      <c r="P8387" t="s">
        <v>526</v>
      </c>
      <c r="Q8387" s="27">
        <f>O8387*km_per_mile*'Transportation Calcs'!$E$6</f>
        <v>4.4826976772327429E-2</v>
      </c>
      <c r="T8387" t="s">
        <v>527</v>
      </c>
    </row>
    <row r="8388" spans="2:20" hidden="1" x14ac:dyDescent="0.45">
      <c r="C8388" s="29" t="s">
        <v>70</v>
      </c>
      <c r="D8388" s="29" t="s">
        <v>55</v>
      </c>
      <c r="F8388" t="s">
        <v>780</v>
      </c>
      <c r="G8388" t="s">
        <v>781</v>
      </c>
      <c r="H8388" t="s">
        <v>2404</v>
      </c>
      <c r="I8388" t="s">
        <v>225</v>
      </c>
      <c r="J8388" t="s">
        <v>783</v>
      </c>
      <c r="K8388" t="s">
        <v>524</v>
      </c>
      <c r="L8388" t="s">
        <v>794</v>
      </c>
      <c r="M8388" t="s">
        <v>228</v>
      </c>
      <c r="N8388" t="s">
        <v>358</v>
      </c>
      <c r="O8388" s="27">
        <v>1.9000000000000001E-7</v>
      </c>
      <c r="P8388" t="s">
        <v>526</v>
      </c>
      <c r="Q8388" s="27">
        <f>O8388*km_per_mile*'Transportation Calcs'!$E$6</f>
        <v>1.2167322266774588E-10</v>
      </c>
      <c r="T8388" t="s">
        <v>527</v>
      </c>
    </row>
    <row r="8389" spans="2:20" hidden="1" x14ac:dyDescent="0.45">
      <c r="C8389" s="29" t="s">
        <v>70</v>
      </c>
      <c r="D8389" s="29" t="s">
        <v>55</v>
      </c>
      <c r="F8389" t="s">
        <v>780</v>
      </c>
      <c r="G8389" t="s">
        <v>781</v>
      </c>
      <c r="H8389" t="s">
        <v>2404</v>
      </c>
      <c r="I8389" t="s">
        <v>225</v>
      </c>
      <c r="J8389" t="s">
        <v>783</v>
      </c>
      <c r="K8389" t="s">
        <v>524</v>
      </c>
      <c r="L8389" t="s">
        <v>794</v>
      </c>
      <c r="M8389" t="s">
        <v>228</v>
      </c>
      <c r="N8389" t="s">
        <v>272</v>
      </c>
      <c r="O8389" s="27">
        <v>6.9999999999999997E-7</v>
      </c>
      <c r="P8389" t="s">
        <v>526</v>
      </c>
      <c r="Q8389" s="27">
        <f>O8389*km_per_mile*'Transportation Calcs'!$E$6</f>
        <v>4.4826976772327429E-10</v>
      </c>
      <c r="T8389" t="s">
        <v>527</v>
      </c>
    </row>
    <row r="8390" spans="2:20" hidden="1" x14ac:dyDescent="0.45">
      <c r="B8390" s="29" t="s">
        <v>43</v>
      </c>
      <c r="C8390" s="29" t="s">
        <v>70</v>
      </c>
      <c r="D8390" s="29" t="s">
        <v>55</v>
      </c>
      <c r="F8390" t="s">
        <v>780</v>
      </c>
      <c r="G8390" t="s">
        <v>781</v>
      </c>
      <c r="H8390" t="s">
        <v>2404</v>
      </c>
      <c r="I8390" t="s">
        <v>225</v>
      </c>
      <c r="J8390" t="s">
        <v>783</v>
      </c>
      <c r="K8390" t="s">
        <v>524</v>
      </c>
      <c r="L8390" t="s">
        <v>794</v>
      </c>
      <c r="M8390" t="s">
        <v>228</v>
      </c>
      <c r="N8390" t="s">
        <v>28</v>
      </c>
      <c r="O8390">
        <v>8.9999999999999998E-4</v>
      </c>
      <c r="P8390" t="s">
        <v>526</v>
      </c>
      <c r="Q8390" s="27">
        <f>O8390*km_per_mile*'Transportation Calcs'!$E$6</f>
        <v>5.7634684421563837E-7</v>
      </c>
      <c r="T8390" t="s">
        <v>536</v>
      </c>
    </row>
    <row r="8391" spans="2:20" hidden="1" x14ac:dyDescent="0.45">
      <c r="C8391" s="29" t="s">
        <v>70</v>
      </c>
      <c r="D8391" s="29" t="s">
        <v>55</v>
      </c>
      <c r="F8391" t="s">
        <v>780</v>
      </c>
      <c r="G8391" t="s">
        <v>781</v>
      </c>
      <c r="H8391" t="s">
        <v>801</v>
      </c>
      <c r="I8391" t="s">
        <v>225</v>
      </c>
      <c r="J8391" t="s">
        <v>783</v>
      </c>
      <c r="K8391" t="s">
        <v>524</v>
      </c>
      <c r="L8391" t="s">
        <v>792</v>
      </c>
      <c r="M8391" t="s">
        <v>228</v>
      </c>
      <c r="N8391" t="s">
        <v>249</v>
      </c>
      <c r="O8391" s="27">
        <v>5.9999999999999997E-7</v>
      </c>
      <c r="P8391" t="s">
        <v>526</v>
      </c>
      <c r="Q8391" s="27">
        <f>O8391*km_per_mile*'Transportation Calcs'!$E$6</f>
        <v>3.8423122947709222E-10</v>
      </c>
      <c r="T8391" t="s">
        <v>527</v>
      </c>
    </row>
    <row r="8392" spans="2:20" hidden="1" x14ac:dyDescent="0.45">
      <c r="C8392" s="29" t="s">
        <v>70</v>
      </c>
      <c r="D8392" s="29" t="s">
        <v>55</v>
      </c>
      <c r="F8392" t="s">
        <v>780</v>
      </c>
      <c r="G8392" t="s">
        <v>781</v>
      </c>
      <c r="H8392" t="s">
        <v>802</v>
      </c>
      <c r="I8392" t="s">
        <v>225</v>
      </c>
      <c r="J8392" t="s">
        <v>783</v>
      </c>
      <c r="K8392" t="s">
        <v>524</v>
      </c>
      <c r="L8392" t="s">
        <v>803</v>
      </c>
      <c r="M8392" t="s">
        <v>228</v>
      </c>
      <c r="N8392" t="s">
        <v>272</v>
      </c>
      <c r="O8392" s="27">
        <v>3.9000000000000002E-7</v>
      </c>
      <c r="P8392" t="s">
        <v>526</v>
      </c>
      <c r="Q8392" s="27">
        <f>O8392*km_per_mile*'Transportation Calcs'!$E$6</f>
        <v>2.4975029916010995E-10</v>
      </c>
      <c r="T8392" t="s">
        <v>527</v>
      </c>
    </row>
    <row r="8393" spans="2:20" hidden="1" x14ac:dyDescent="0.45">
      <c r="C8393" s="29" t="s">
        <v>70</v>
      </c>
      <c r="D8393" s="29" t="s">
        <v>55</v>
      </c>
      <c r="F8393" t="s">
        <v>780</v>
      </c>
      <c r="G8393" t="s">
        <v>781</v>
      </c>
      <c r="H8393" t="s">
        <v>2008</v>
      </c>
      <c r="I8393" t="s">
        <v>225</v>
      </c>
      <c r="J8393" t="s">
        <v>783</v>
      </c>
      <c r="K8393" t="s">
        <v>524</v>
      </c>
      <c r="L8393" t="s">
        <v>816</v>
      </c>
      <c r="M8393" t="s">
        <v>228</v>
      </c>
      <c r="N8393" t="s">
        <v>358</v>
      </c>
      <c r="O8393" s="27">
        <v>2.6E-7</v>
      </c>
      <c r="P8393" t="s">
        <v>526</v>
      </c>
      <c r="Q8393" s="27">
        <f>O8393*km_per_mile*'Transportation Calcs'!$E$6</f>
        <v>1.6650019944007331E-10</v>
      </c>
      <c r="T8393" t="s">
        <v>527</v>
      </c>
    </row>
    <row r="8394" spans="2:20" hidden="1" x14ac:dyDescent="0.45">
      <c r="B8394" s="29" t="s">
        <v>43</v>
      </c>
      <c r="C8394" s="29" t="s">
        <v>70</v>
      </c>
      <c r="D8394" s="29" t="s">
        <v>55</v>
      </c>
      <c r="F8394" t="s">
        <v>780</v>
      </c>
      <c r="G8394" t="s">
        <v>781</v>
      </c>
      <c r="H8394" t="s">
        <v>2008</v>
      </c>
      <c r="I8394" t="s">
        <v>225</v>
      </c>
      <c r="J8394" t="s">
        <v>783</v>
      </c>
      <c r="K8394" t="s">
        <v>524</v>
      </c>
      <c r="L8394" t="s">
        <v>816</v>
      </c>
      <c r="M8394" t="s">
        <v>228</v>
      </c>
      <c r="N8394" t="s">
        <v>28</v>
      </c>
      <c r="O8394">
        <v>1.1999999999999999E-3</v>
      </c>
      <c r="P8394" t="s">
        <v>526</v>
      </c>
      <c r="Q8394" s="27">
        <f>O8394*km_per_mile*'Transportation Calcs'!$E$6</f>
        <v>7.6846245895418442E-7</v>
      </c>
      <c r="T8394" t="s">
        <v>536</v>
      </c>
    </row>
    <row r="8395" spans="2:20" hidden="1" x14ac:dyDescent="0.45">
      <c r="B8395" s="29" t="s">
        <v>43</v>
      </c>
      <c r="C8395" s="29" t="s">
        <v>70</v>
      </c>
      <c r="D8395" s="29" t="s">
        <v>55</v>
      </c>
      <c r="F8395" t="s">
        <v>780</v>
      </c>
      <c r="G8395" t="s">
        <v>781</v>
      </c>
      <c r="H8395" t="s">
        <v>2005</v>
      </c>
      <c r="I8395" t="s">
        <v>225</v>
      </c>
      <c r="J8395" t="s">
        <v>783</v>
      </c>
      <c r="K8395" t="s">
        <v>524</v>
      </c>
      <c r="L8395" t="s">
        <v>2001</v>
      </c>
      <c r="M8395" t="s">
        <v>228</v>
      </c>
      <c r="N8395" t="s">
        <v>28</v>
      </c>
      <c r="O8395">
        <v>4.0899999999999999E-2</v>
      </c>
      <c r="P8395" t="s">
        <v>526</v>
      </c>
      <c r="Q8395" s="27">
        <f>O8395*km_per_mile*'Transportation Calcs'!$E$6</f>
        <v>2.6191762142688455E-5</v>
      </c>
      <c r="T8395" t="s">
        <v>536</v>
      </c>
    </row>
    <row r="8396" spans="2:20" hidden="1" x14ac:dyDescent="0.45">
      <c r="C8396" s="29" t="s">
        <v>70</v>
      </c>
      <c r="D8396" s="29" t="s">
        <v>55</v>
      </c>
      <c r="F8396" t="s">
        <v>780</v>
      </c>
      <c r="G8396" t="s">
        <v>781</v>
      </c>
      <c r="H8396" t="s">
        <v>802</v>
      </c>
      <c r="I8396" t="s">
        <v>225</v>
      </c>
      <c r="J8396" t="s">
        <v>783</v>
      </c>
      <c r="K8396" t="s">
        <v>524</v>
      </c>
      <c r="L8396" t="s">
        <v>803</v>
      </c>
      <c r="M8396" t="s">
        <v>228</v>
      </c>
      <c r="N8396" t="s">
        <v>358</v>
      </c>
      <c r="O8396" s="27">
        <v>2.6E-7</v>
      </c>
      <c r="P8396" t="s">
        <v>526</v>
      </c>
      <c r="Q8396" s="27">
        <f>O8396*km_per_mile*'Transportation Calcs'!$E$6</f>
        <v>1.6650019944007331E-10</v>
      </c>
      <c r="T8396" t="s">
        <v>527</v>
      </c>
    </row>
    <row r="8397" spans="2:20" hidden="1" x14ac:dyDescent="0.45">
      <c r="C8397" s="29" t="s">
        <v>70</v>
      </c>
      <c r="D8397" s="29" t="s">
        <v>55</v>
      </c>
      <c r="F8397" t="s">
        <v>780</v>
      </c>
      <c r="G8397" t="s">
        <v>781</v>
      </c>
      <c r="H8397" t="s">
        <v>2009</v>
      </c>
      <c r="I8397" t="s">
        <v>225</v>
      </c>
      <c r="J8397" t="s">
        <v>783</v>
      </c>
      <c r="K8397" t="s">
        <v>524</v>
      </c>
      <c r="L8397" t="s">
        <v>827</v>
      </c>
      <c r="M8397" t="s">
        <v>228</v>
      </c>
      <c r="N8397" t="s">
        <v>264</v>
      </c>
      <c r="O8397" s="27">
        <v>3.2000000000000001E-7</v>
      </c>
      <c r="P8397" t="s">
        <v>526</v>
      </c>
      <c r="Q8397" s="27">
        <f>O8397*km_per_mile*'Transportation Calcs'!$E$6</f>
        <v>2.0492332238778255E-10</v>
      </c>
      <c r="T8397" t="s">
        <v>527</v>
      </c>
    </row>
    <row r="8398" spans="2:20" hidden="1" x14ac:dyDescent="0.45">
      <c r="C8398" s="29" t="s">
        <v>70</v>
      </c>
      <c r="D8398" s="29" t="s">
        <v>55</v>
      </c>
      <c r="F8398" t="s">
        <v>780</v>
      </c>
      <c r="G8398" t="s">
        <v>781</v>
      </c>
      <c r="H8398" t="s">
        <v>2009</v>
      </c>
      <c r="I8398" t="s">
        <v>225</v>
      </c>
      <c r="J8398" t="s">
        <v>783</v>
      </c>
      <c r="K8398" t="s">
        <v>524</v>
      </c>
      <c r="L8398" t="s">
        <v>827</v>
      </c>
      <c r="M8398" t="s">
        <v>228</v>
      </c>
      <c r="N8398" t="s">
        <v>249</v>
      </c>
      <c r="O8398" s="27">
        <v>3.5999999999999999E-7</v>
      </c>
      <c r="P8398" t="s">
        <v>526</v>
      </c>
      <c r="Q8398" s="27">
        <f>O8398*km_per_mile*'Transportation Calcs'!$E$6</f>
        <v>2.3053873768625535E-10</v>
      </c>
      <c r="T8398" t="s">
        <v>527</v>
      </c>
    </row>
    <row r="8399" spans="2:20" hidden="1" x14ac:dyDescent="0.45">
      <c r="C8399" s="29" t="s">
        <v>70</v>
      </c>
      <c r="D8399" s="29" t="s">
        <v>55</v>
      </c>
      <c r="F8399" t="s">
        <v>780</v>
      </c>
      <c r="G8399" t="s">
        <v>781</v>
      </c>
      <c r="H8399" t="s">
        <v>802</v>
      </c>
      <c r="I8399" t="s">
        <v>225</v>
      </c>
      <c r="J8399" t="s">
        <v>783</v>
      </c>
      <c r="K8399" t="s">
        <v>524</v>
      </c>
      <c r="L8399" t="s">
        <v>803</v>
      </c>
      <c r="M8399" t="s">
        <v>228</v>
      </c>
      <c r="N8399" t="s">
        <v>249</v>
      </c>
      <c r="O8399" s="27">
        <v>3.5999999999999999E-7</v>
      </c>
      <c r="P8399" t="s">
        <v>526</v>
      </c>
      <c r="Q8399" s="27">
        <f>O8399*km_per_mile*'Transportation Calcs'!$E$6</f>
        <v>2.3053873768625535E-10</v>
      </c>
      <c r="T8399" t="s">
        <v>527</v>
      </c>
    </row>
    <row r="8400" spans="2:20" hidden="1" x14ac:dyDescent="0.45">
      <c r="C8400" s="29" t="s">
        <v>70</v>
      </c>
      <c r="D8400" s="29" t="s">
        <v>55</v>
      </c>
      <c r="F8400" t="s">
        <v>780</v>
      </c>
      <c r="G8400" t="s">
        <v>781</v>
      </c>
      <c r="H8400" t="s">
        <v>806</v>
      </c>
      <c r="I8400" t="s">
        <v>225</v>
      </c>
      <c r="J8400" t="s">
        <v>783</v>
      </c>
      <c r="K8400" t="s">
        <v>524</v>
      </c>
      <c r="L8400" t="s">
        <v>790</v>
      </c>
      <c r="M8400" t="s">
        <v>228</v>
      </c>
      <c r="N8400" t="s">
        <v>272</v>
      </c>
      <c r="O8400" s="27">
        <v>6.9999999999999997E-7</v>
      </c>
      <c r="P8400" t="s">
        <v>526</v>
      </c>
      <c r="Q8400" s="27">
        <f>O8400*km_per_mile*'Transportation Calcs'!$E$6</f>
        <v>4.4826976772327429E-10</v>
      </c>
      <c r="T8400" t="s">
        <v>527</v>
      </c>
    </row>
    <row r="8401" spans="2:20" hidden="1" x14ac:dyDescent="0.45">
      <c r="B8401" s="29" t="s">
        <v>43</v>
      </c>
      <c r="C8401" s="29" t="s">
        <v>70</v>
      </c>
      <c r="D8401" s="29" t="s">
        <v>55</v>
      </c>
      <c r="F8401" t="s">
        <v>780</v>
      </c>
      <c r="G8401" t="s">
        <v>781</v>
      </c>
      <c r="H8401" t="s">
        <v>806</v>
      </c>
      <c r="I8401" t="s">
        <v>225</v>
      </c>
      <c r="J8401" t="s">
        <v>783</v>
      </c>
      <c r="K8401" t="s">
        <v>524</v>
      </c>
      <c r="L8401" t="s">
        <v>790</v>
      </c>
      <c r="M8401" t="s">
        <v>228</v>
      </c>
      <c r="N8401" t="s">
        <v>28</v>
      </c>
      <c r="O8401">
        <v>7.8299999999999995E-2</v>
      </c>
      <c r="P8401" t="s">
        <v>526</v>
      </c>
      <c r="Q8401" s="27">
        <f>O8401*km_per_mile*'Transportation Calcs'!$E$6</f>
        <v>5.0142175446760536E-5</v>
      </c>
      <c r="T8401" t="s">
        <v>536</v>
      </c>
    </row>
    <row r="8402" spans="2:20" hidden="1" x14ac:dyDescent="0.45">
      <c r="B8402" s="29" t="s">
        <v>43</v>
      </c>
      <c r="C8402" s="29" t="s">
        <v>70</v>
      </c>
      <c r="D8402" s="29" t="s">
        <v>55</v>
      </c>
      <c r="F8402" t="s">
        <v>780</v>
      </c>
      <c r="G8402" t="s">
        <v>781</v>
      </c>
      <c r="H8402" t="s">
        <v>807</v>
      </c>
      <c r="I8402" t="s">
        <v>225</v>
      </c>
      <c r="J8402" t="s">
        <v>783</v>
      </c>
      <c r="K8402" t="s">
        <v>524</v>
      </c>
      <c r="L8402" t="s">
        <v>798</v>
      </c>
      <c r="M8402" t="s">
        <v>228</v>
      </c>
      <c r="N8402" t="s">
        <v>28</v>
      </c>
      <c r="O8402">
        <v>0.35599999999999998</v>
      </c>
      <c r="P8402" t="s">
        <v>526</v>
      </c>
      <c r="Q8402" s="27">
        <f>O8402*km_per_mile*'Transportation Calcs'!$E$6</f>
        <v>2.2797719615640807E-4</v>
      </c>
      <c r="T8402" t="s">
        <v>536</v>
      </c>
    </row>
    <row r="8403" spans="2:20" hidden="1" x14ac:dyDescent="0.45">
      <c r="C8403" s="29" t="s">
        <v>70</v>
      </c>
      <c r="D8403" s="29" t="s">
        <v>55</v>
      </c>
      <c r="F8403" t="s">
        <v>780</v>
      </c>
      <c r="G8403" t="s">
        <v>781</v>
      </c>
      <c r="H8403" t="s">
        <v>804</v>
      </c>
      <c r="I8403" t="s">
        <v>225</v>
      </c>
      <c r="J8403" t="s">
        <v>783</v>
      </c>
      <c r="K8403" t="s">
        <v>524</v>
      </c>
      <c r="L8403" t="s">
        <v>805</v>
      </c>
      <c r="M8403" t="s">
        <v>228</v>
      </c>
      <c r="N8403" t="s">
        <v>272</v>
      </c>
      <c r="O8403" s="27">
        <v>6.9999999999999997E-7</v>
      </c>
      <c r="P8403" t="s">
        <v>526</v>
      </c>
      <c r="Q8403" s="27">
        <f>O8403*km_per_mile*'Transportation Calcs'!$E$6</f>
        <v>4.4826976772327429E-10</v>
      </c>
      <c r="T8403" t="s">
        <v>527</v>
      </c>
    </row>
    <row r="8404" spans="2:20" hidden="1" x14ac:dyDescent="0.45">
      <c r="C8404" s="29" t="s">
        <v>70</v>
      </c>
      <c r="D8404" s="29" t="s">
        <v>55</v>
      </c>
      <c r="F8404" t="s">
        <v>780</v>
      </c>
      <c r="G8404" t="s">
        <v>781</v>
      </c>
      <c r="H8404" t="s">
        <v>807</v>
      </c>
      <c r="I8404" t="s">
        <v>225</v>
      </c>
      <c r="J8404" t="s">
        <v>783</v>
      </c>
      <c r="K8404" t="s">
        <v>524</v>
      </c>
      <c r="L8404" t="s">
        <v>798</v>
      </c>
      <c r="M8404" t="s">
        <v>228</v>
      </c>
      <c r="N8404" t="s">
        <v>264</v>
      </c>
      <c r="O8404" s="27">
        <v>2.8499999999999998E-6</v>
      </c>
      <c r="P8404" t="s">
        <v>526</v>
      </c>
      <c r="Q8404" s="27">
        <f>O8404*km_per_mile*'Transportation Calcs'!$E$6</f>
        <v>1.8250983400161882E-9</v>
      </c>
      <c r="T8404" t="s">
        <v>527</v>
      </c>
    </row>
    <row r="8405" spans="2:20" hidden="1" x14ac:dyDescent="0.45">
      <c r="C8405" s="29" t="s">
        <v>70</v>
      </c>
      <c r="D8405" s="29" t="s">
        <v>55</v>
      </c>
      <c r="F8405" t="s">
        <v>780</v>
      </c>
      <c r="G8405" t="s">
        <v>781</v>
      </c>
      <c r="H8405" t="s">
        <v>2010</v>
      </c>
      <c r="I8405" t="s">
        <v>225</v>
      </c>
      <c r="J8405" t="s">
        <v>783</v>
      </c>
      <c r="K8405" t="s">
        <v>524</v>
      </c>
      <c r="L8405" t="s">
        <v>821</v>
      </c>
      <c r="M8405" t="s">
        <v>228</v>
      </c>
      <c r="N8405" t="s">
        <v>272</v>
      </c>
      <c r="O8405" s="27">
        <v>6.9999999999999997E-7</v>
      </c>
      <c r="P8405" t="s">
        <v>526</v>
      </c>
      <c r="Q8405" s="27">
        <f>O8405*km_per_mile*'Transportation Calcs'!$E$6</f>
        <v>4.4826976772327429E-10</v>
      </c>
      <c r="T8405" t="s">
        <v>527</v>
      </c>
    </row>
    <row r="8406" spans="2:20" hidden="1" x14ac:dyDescent="0.45">
      <c r="B8406" s="29" t="s">
        <v>24</v>
      </c>
      <c r="C8406" s="29" t="s">
        <v>70</v>
      </c>
      <c r="D8406" s="29" t="s">
        <v>55</v>
      </c>
      <c r="F8406" t="s">
        <v>780</v>
      </c>
      <c r="G8406" t="s">
        <v>781</v>
      </c>
      <c r="H8406" t="s">
        <v>2015</v>
      </c>
      <c r="I8406" t="s">
        <v>225</v>
      </c>
      <c r="J8406" t="s">
        <v>783</v>
      </c>
      <c r="K8406" t="s">
        <v>524</v>
      </c>
      <c r="L8406" t="s">
        <v>786</v>
      </c>
      <c r="M8406" t="s">
        <v>228</v>
      </c>
      <c r="N8406" t="s">
        <v>261</v>
      </c>
      <c r="O8406">
        <v>0.30399999999999999</v>
      </c>
      <c r="P8406" t="s">
        <v>526</v>
      </c>
      <c r="Q8406" s="27">
        <f>O8406*km_per_mile*'Transportation Calcs'!$E$6</f>
        <v>1.9467715626839341E-4</v>
      </c>
      <c r="T8406" t="s">
        <v>527</v>
      </c>
    </row>
    <row r="8407" spans="2:20" hidden="1" x14ac:dyDescent="0.45">
      <c r="B8407" s="29" t="s">
        <v>34</v>
      </c>
      <c r="C8407" s="29" t="s">
        <v>70</v>
      </c>
      <c r="D8407" s="29" t="s">
        <v>56</v>
      </c>
      <c r="F8407" t="s">
        <v>780</v>
      </c>
      <c r="G8407" t="s">
        <v>781</v>
      </c>
      <c r="H8407" t="s">
        <v>754</v>
      </c>
      <c r="I8407" t="s">
        <v>275</v>
      </c>
      <c r="J8407" t="s">
        <v>743</v>
      </c>
      <c r="K8407" t="s">
        <v>755</v>
      </c>
      <c r="M8407" t="s">
        <v>228</v>
      </c>
      <c r="N8407" t="s">
        <v>34</v>
      </c>
      <c r="O8407">
        <v>2.1040000000000001</v>
      </c>
      <c r="P8407" t="s">
        <v>745</v>
      </c>
      <c r="Q8407" s="49">
        <f>O8407*1000/'Transportation Calcs'!$B$49</f>
        <v>7.1128091598533075E-2</v>
      </c>
      <c r="R8407">
        <v>0</v>
      </c>
      <c r="S8407">
        <v>0</v>
      </c>
      <c r="T8407" t="s">
        <v>746</v>
      </c>
    </row>
    <row r="8408" spans="2:20" hidden="1" x14ac:dyDescent="0.45">
      <c r="B8408" s="29" t="s">
        <v>34</v>
      </c>
      <c r="C8408" s="29" t="s">
        <v>70</v>
      </c>
      <c r="D8408" s="29" t="s">
        <v>56</v>
      </c>
      <c r="F8408" t="s">
        <v>780</v>
      </c>
      <c r="G8408" t="s">
        <v>781</v>
      </c>
      <c r="H8408" t="s">
        <v>754</v>
      </c>
      <c r="I8408" t="s">
        <v>275</v>
      </c>
      <c r="J8408" t="s">
        <v>743</v>
      </c>
      <c r="K8408" t="s">
        <v>755</v>
      </c>
      <c r="M8408" t="s">
        <v>228</v>
      </c>
      <c r="N8408" t="s">
        <v>34</v>
      </c>
      <c r="O8408">
        <v>2.1040000000000001</v>
      </c>
      <c r="P8408" t="s">
        <v>745</v>
      </c>
      <c r="Q8408" s="49">
        <f>O8408*1000/'Transportation Calcs'!$B$49</f>
        <v>7.1128091598533075E-2</v>
      </c>
      <c r="R8408">
        <v>0</v>
      </c>
      <c r="S8408">
        <v>0</v>
      </c>
      <c r="T8408" t="s">
        <v>746</v>
      </c>
    </row>
    <row r="8409" spans="2:20" hidden="1" x14ac:dyDescent="0.45">
      <c r="B8409" s="29" t="s">
        <v>34</v>
      </c>
      <c r="C8409" s="29" t="s">
        <v>70</v>
      </c>
      <c r="D8409" s="29" t="s">
        <v>56</v>
      </c>
      <c r="F8409" t="s">
        <v>780</v>
      </c>
      <c r="G8409" t="s">
        <v>781</v>
      </c>
      <c r="H8409" t="s">
        <v>754</v>
      </c>
      <c r="I8409" t="s">
        <v>275</v>
      </c>
      <c r="J8409" t="s">
        <v>743</v>
      </c>
      <c r="K8409" t="s">
        <v>755</v>
      </c>
      <c r="M8409" t="s">
        <v>228</v>
      </c>
      <c r="N8409" t="s">
        <v>34</v>
      </c>
      <c r="O8409">
        <v>2.1040000000000001</v>
      </c>
      <c r="P8409" t="s">
        <v>745</v>
      </c>
      <c r="Q8409" s="49">
        <f>O8409*1000/'Transportation Calcs'!$B$49</f>
        <v>7.1128091598533075E-2</v>
      </c>
      <c r="R8409">
        <v>0</v>
      </c>
      <c r="S8409">
        <v>0</v>
      </c>
      <c r="T8409" t="s">
        <v>746</v>
      </c>
    </row>
    <row r="8410" spans="2:20" hidden="1" x14ac:dyDescent="0.45">
      <c r="C8410" s="29" t="s">
        <v>70</v>
      </c>
      <c r="D8410" s="29" t="s">
        <v>55</v>
      </c>
      <c r="F8410" t="s">
        <v>780</v>
      </c>
      <c r="G8410" t="s">
        <v>781</v>
      </c>
      <c r="H8410" t="s">
        <v>2691</v>
      </c>
      <c r="I8410" t="s">
        <v>748</v>
      </c>
      <c r="J8410" t="s">
        <v>783</v>
      </c>
      <c r="K8410" t="s">
        <v>524</v>
      </c>
      <c r="M8410" t="s">
        <v>228</v>
      </c>
      <c r="N8410" t="s">
        <v>698</v>
      </c>
      <c r="O8410">
        <v>100</v>
      </c>
      <c r="P8410" t="s">
        <v>526</v>
      </c>
      <c r="Q8410" s="27">
        <f>O8410*km_per_mile*'Transportation Calcs'!$E$6</f>
        <v>6.4038538246182039E-2</v>
      </c>
      <c r="R8410">
        <v>0</v>
      </c>
      <c r="S8410">
        <v>0</v>
      </c>
      <c r="T8410" t="s">
        <v>749</v>
      </c>
    </row>
    <row r="8411" spans="2:20" hidden="1" x14ac:dyDescent="0.45">
      <c r="C8411" s="29" t="s">
        <v>70</v>
      </c>
      <c r="D8411" s="29" t="s">
        <v>53</v>
      </c>
      <c r="F8411" t="s">
        <v>780</v>
      </c>
      <c r="G8411" t="s">
        <v>781</v>
      </c>
      <c r="H8411" t="s">
        <v>2692</v>
      </c>
      <c r="I8411" t="s">
        <v>748</v>
      </c>
      <c r="J8411" t="s">
        <v>783</v>
      </c>
      <c r="K8411" t="s">
        <v>35</v>
      </c>
      <c r="M8411" t="s">
        <v>228</v>
      </c>
      <c r="N8411" t="s">
        <v>698</v>
      </c>
      <c r="O8411">
        <v>80</v>
      </c>
      <c r="P8411" t="s">
        <v>526</v>
      </c>
      <c r="Q8411" s="27">
        <f>O8411*km_per_mile*'Transportation Calcs'!$F$6</f>
        <v>5.874471314408921E-2</v>
      </c>
      <c r="R8411">
        <v>0</v>
      </c>
      <c r="S8411">
        <v>0</v>
      </c>
      <c r="T8411" t="s">
        <v>749</v>
      </c>
    </row>
    <row r="8412" spans="2:20" hidden="1" x14ac:dyDescent="0.45">
      <c r="B8412" s="29" t="s">
        <v>34</v>
      </c>
      <c r="C8412" s="29" t="s">
        <v>70</v>
      </c>
      <c r="D8412" s="29" t="s">
        <v>55</v>
      </c>
      <c r="F8412" t="s">
        <v>780</v>
      </c>
      <c r="G8412" t="s">
        <v>781</v>
      </c>
      <c r="H8412" t="s">
        <v>752</v>
      </c>
      <c r="I8412" t="s">
        <v>275</v>
      </c>
      <c r="J8412" t="s">
        <v>743</v>
      </c>
      <c r="K8412" t="s">
        <v>753</v>
      </c>
      <c r="M8412" t="s">
        <v>228</v>
      </c>
      <c r="N8412" t="s">
        <v>34</v>
      </c>
      <c r="O8412">
        <v>3.125</v>
      </c>
      <c r="P8412" t="s">
        <v>745</v>
      </c>
      <c r="Q8412" s="49">
        <f>O8412*1000/'Transportation Calcs'!$B$39</f>
        <v>7.4240558206067217E-2</v>
      </c>
      <c r="R8412">
        <v>0</v>
      </c>
      <c r="S8412">
        <v>0</v>
      </c>
      <c r="T8412" t="s">
        <v>746</v>
      </c>
    </row>
    <row r="8413" spans="2:20" hidden="1" x14ac:dyDescent="0.45">
      <c r="B8413" s="29" t="s">
        <v>34</v>
      </c>
      <c r="C8413" s="29" t="s">
        <v>70</v>
      </c>
      <c r="D8413" s="29" t="s">
        <v>46</v>
      </c>
      <c r="F8413" t="s">
        <v>780</v>
      </c>
      <c r="G8413" t="s">
        <v>781</v>
      </c>
      <c r="H8413" t="s">
        <v>742</v>
      </c>
      <c r="I8413" t="s">
        <v>275</v>
      </c>
      <c r="J8413" t="s">
        <v>743</v>
      </c>
      <c r="K8413" t="s">
        <v>744</v>
      </c>
      <c r="M8413" t="s">
        <v>228</v>
      </c>
      <c r="N8413" t="s">
        <v>34</v>
      </c>
      <c r="O8413">
        <v>2.75</v>
      </c>
      <c r="P8413" t="s">
        <v>745</v>
      </c>
      <c r="Q8413" s="49">
        <f>O8413*1000/'Transportation Calcs'!$B$33</f>
        <v>5.4023647870244051E-2</v>
      </c>
      <c r="R8413">
        <v>0</v>
      </c>
      <c r="S8413">
        <v>0</v>
      </c>
      <c r="T8413" t="s">
        <v>746</v>
      </c>
    </row>
    <row r="8414" spans="2:20" hidden="1" x14ac:dyDescent="0.45">
      <c r="B8414" s="29" t="s">
        <v>34</v>
      </c>
      <c r="C8414" s="29" t="s">
        <v>70</v>
      </c>
      <c r="D8414" s="29" t="s">
        <v>55</v>
      </c>
      <c r="F8414" t="s">
        <v>780</v>
      </c>
      <c r="G8414" t="s">
        <v>781</v>
      </c>
      <c r="H8414" t="s">
        <v>750</v>
      </c>
      <c r="I8414" t="s">
        <v>275</v>
      </c>
      <c r="J8414" t="s">
        <v>743</v>
      </c>
      <c r="K8414" t="s">
        <v>751</v>
      </c>
      <c r="M8414" t="s">
        <v>228</v>
      </c>
      <c r="N8414" t="s">
        <v>34</v>
      </c>
      <c r="O8414">
        <v>3.0609999999999999</v>
      </c>
      <c r="P8414" t="s">
        <v>745</v>
      </c>
      <c r="Q8414" s="49">
        <f>O8414*1000/'Transportation Calcs'!$B$39</f>
        <v>7.2720111574006957E-2</v>
      </c>
      <c r="R8414">
        <v>0</v>
      </c>
      <c r="S8414">
        <v>0</v>
      </c>
      <c r="T8414" t="s">
        <v>746</v>
      </c>
    </row>
    <row r="8415" spans="2:20" hidden="1" x14ac:dyDescent="0.45">
      <c r="C8415" s="29" t="s">
        <v>70</v>
      </c>
      <c r="D8415" s="29" t="s">
        <v>55</v>
      </c>
      <c r="F8415" t="s">
        <v>780</v>
      </c>
      <c r="G8415" t="s">
        <v>781</v>
      </c>
      <c r="H8415" t="s">
        <v>2405</v>
      </c>
      <c r="I8415" t="s">
        <v>225</v>
      </c>
      <c r="J8415" t="s">
        <v>783</v>
      </c>
      <c r="K8415" t="s">
        <v>524</v>
      </c>
      <c r="L8415" t="s">
        <v>1999</v>
      </c>
      <c r="M8415" t="s">
        <v>228</v>
      </c>
      <c r="N8415" t="s">
        <v>240</v>
      </c>
      <c r="O8415" s="27">
        <v>2.8200000000000001E-6</v>
      </c>
      <c r="P8415" t="s">
        <v>526</v>
      </c>
      <c r="Q8415" s="27">
        <f>O8415*km_per_mile*'Transportation Calcs'!$E$6</f>
        <v>1.8058867785423336E-9</v>
      </c>
      <c r="T8415" t="s">
        <v>527</v>
      </c>
    </row>
    <row r="8416" spans="2:20" hidden="1" x14ac:dyDescent="0.45">
      <c r="B8416" s="29" t="s">
        <v>25</v>
      </c>
      <c r="C8416" s="29" t="s">
        <v>70</v>
      </c>
      <c r="D8416" s="29" t="s">
        <v>55</v>
      </c>
      <c r="F8416" t="s">
        <v>780</v>
      </c>
      <c r="G8416" t="s">
        <v>781</v>
      </c>
      <c r="H8416" t="s">
        <v>2405</v>
      </c>
      <c r="I8416" t="s">
        <v>225</v>
      </c>
      <c r="J8416" t="s">
        <v>783</v>
      </c>
      <c r="K8416" t="s">
        <v>524</v>
      </c>
      <c r="L8416" t="s">
        <v>1999</v>
      </c>
      <c r="M8416" t="s">
        <v>228</v>
      </c>
      <c r="N8416" t="s">
        <v>25</v>
      </c>
      <c r="O8416">
        <v>25.5</v>
      </c>
      <c r="P8416" t="s">
        <v>526</v>
      </c>
      <c r="Q8416" s="27">
        <f>O8416*km_per_mile*'Transportation Calcs'!$E$6</f>
        <v>1.6329827252776423E-2</v>
      </c>
      <c r="T8416" t="s">
        <v>527</v>
      </c>
    </row>
    <row r="8417" spans="2:20" hidden="1" x14ac:dyDescent="0.45">
      <c r="B8417" s="29" t="s">
        <v>33</v>
      </c>
      <c r="C8417" s="29" t="s">
        <v>70</v>
      </c>
      <c r="D8417" s="29" t="s">
        <v>53</v>
      </c>
      <c r="F8417" t="s">
        <v>780</v>
      </c>
      <c r="G8417" t="s">
        <v>781</v>
      </c>
      <c r="H8417" t="s">
        <v>813</v>
      </c>
      <c r="I8417" t="s">
        <v>275</v>
      </c>
      <c r="J8417" t="s">
        <v>783</v>
      </c>
      <c r="K8417" t="s">
        <v>35</v>
      </c>
      <c r="M8417" t="s">
        <v>228</v>
      </c>
      <c r="N8417" t="s">
        <v>33</v>
      </c>
      <c r="O8417">
        <v>5.6000000000000001E-2</v>
      </c>
      <c r="P8417" t="s">
        <v>762</v>
      </c>
      <c r="Q8417" s="27">
        <f>O8417/'Transportation Calcs'!$B$44</f>
        <v>1.2839064845115172E-6</v>
      </c>
      <c r="R8417">
        <v>2.5000000000000001E-2</v>
      </c>
      <c r="S8417">
        <v>7.1999999999999995E-2</v>
      </c>
      <c r="T8417" t="s">
        <v>749</v>
      </c>
    </row>
    <row r="8418" spans="2:20" hidden="1" x14ac:dyDescent="0.45">
      <c r="C8418" s="29" t="s">
        <v>70</v>
      </c>
      <c r="D8418" s="29" t="s">
        <v>53</v>
      </c>
      <c r="F8418" t="s">
        <v>780</v>
      </c>
      <c r="G8418" t="s">
        <v>781</v>
      </c>
      <c r="H8418" t="s">
        <v>2013</v>
      </c>
      <c r="I8418" t="s">
        <v>275</v>
      </c>
      <c r="J8418" t="s">
        <v>783</v>
      </c>
      <c r="K8418" t="s">
        <v>35</v>
      </c>
      <c r="M8418" t="s">
        <v>228</v>
      </c>
      <c r="N8418" t="s">
        <v>236</v>
      </c>
      <c r="O8418">
        <v>1.52</v>
      </c>
      <c r="P8418" t="s">
        <v>762</v>
      </c>
      <c r="Q8418" s="27">
        <f>O8418/'Transportation Calcs'!$B$44</f>
        <v>3.4848890293884034E-5</v>
      </c>
      <c r="R8418">
        <v>1.52</v>
      </c>
      <c r="S8418">
        <v>1.1000000000000001</v>
      </c>
      <c r="T8418" t="s">
        <v>749</v>
      </c>
    </row>
    <row r="8419" spans="2:20" hidden="1" x14ac:dyDescent="0.45">
      <c r="B8419" s="29" t="s">
        <v>34</v>
      </c>
      <c r="C8419" s="29" t="s">
        <v>70</v>
      </c>
      <c r="D8419" s="29" t="s">
        <v>197</v>
      </c>
      <c r="F8419" t="s">
        <v>780</v>
      </c>
      <c r="G8419" t="s">
        <v>781</v>
      </c>
      <c r="H8419" t="s">
        <v>764</v>
      </c>
      <c r="I8419" t="s">
        <v>275</v>
      </c>
      <c r="J8419" t="s">
        <v>743</v>
      </c>
      <c r="K8419" t="s">
        <v>765</v>
      </c>
      <c r="M8419" t="s">
        <v>228</v>
      </c>
      <c r="N8419" t="s">
        <v>34</v>
      </c>
      <c r="O8419">
        <v>3.0169999999999999</v>
      </c>
      <c r="P8419" t="s">
        <v>745</v>
      </c>
      <c r="Q8419" s="49">
        <f>O8419*1000/'Transportation Calcs'!$B$69</f>
        <v>6.287081992143953E-2</v>
      </c>
      <c r="R8419">
        <v>0</v>
      </c>
      <c r="S8419">
        <v>0</v>
      </c>
      <c r="T8419" t="s">
        <v>746</v>
      </c>
    </row>
    <row r="8420" spans="2:20" hidden="1" x14ac:dyDescent="0.45">
      <c r="B8420" s="29" t="s">
        <v>34</v>
      </c>
      <c r="C8420" s="29" t="s">
        <v>70</v>
      </c>
      <c r="D8420" s="29" t="s">
        <v>197</v>
      </c>
      <c r="F8420" t="s">
        <v>780</v>
      </c>
      <c r="G8420" t="s">
        <v>781</v>
      </c>
      <c r="H8420" t="s">
        <v>764</v>
      </c>
      <c r="I8420" t="s">
        <v>275</v>
      </c>
      <c r="J8420" t="s">
        <v>743</v>
      </c>
      <c r="K8420" t="s">
        <v>765</v>
      </c>
      <c r="M8420" t="s">
        <v>228</v>
      </c>
      <c r="N8420" t="s">
        <v>34</v>
      </c>
      <c r="O8420">
        <v>3.0169999999999999</v>
      </c>
      <c r="P8420" t="s">
        <v>745</v>
      </c>
      <c r="Q8420" s="49">
        <f>O8420*1000/'Transportation Calcs'!$B$69</f>
        <v>6.287081992143953E-2</v>
      </c>
      <c r="R8420">
        <v>0</v>
      </c>
      <c r="S8420">
        <v>0</v>
      </c>
      <c r="T8420" t="s">
        <v>746</v>
      </c>
    </row>
    <row r="8421" spans="2:20" hidden="1" x14ac:dyDescent="0.45">
      <c r="B8421" s="29" t="s">
        <v>34</v>
      </c>
      <c r="C8421" s="29" t="s">
        <v>70</v>
      </c>
      <c r="D8421" s="29" t="s">
        <v>53</v>
      </c>
      <c r="F8421" t="s">
        <v>780</v>
      </c>
      <c r="G8421" t="s">
        <v>781</v>
      </c>
      <c r="H8421" t="s">
        <v>766</v>
      </c>
      <c r="I8421" t="s">
        <v>275</v>
      </c>
      <c r="J8421" t="s">
        <v>743</v>
      </c>
      <c r="K8421" t="s">
        <v>35</v>
      </c>
      <c r="M8421" t="s">
        <v>228</v>
      </c>
      <c r="N8421" t="s">
        <v>34</v>
      </c>
      <c r="O8421">
        <v>3.14</v>
      </c>
      <c r="P8421" t="s">
        <v>745</v>
      </c>
      <c r="Q8421" s="49">
        <f>O8421*1000/'Transportation Calcs'!$B$44</f>
        <v>7.1990470738681492E-2</v>
      </c>
      <c r="R8421">
        <v>0</v>
      </c>
      <c r="S8421">
        <v>0</v>
      </c>
      <c r="T8421" t="s">
        <v>746</v>
      </c>
    </row>
    <row r="8422" spans="2:20" hidden="1" x14ac:dyDescent="0.45">
      <c r="C8422" s="29" t="s">
        <v>70</v>
      </c>
      <c r="D8422" s="29" t="s">
        <v>53</v>
      </c>
      <c r="F8422" t="s">
        <v>780</v>
      </c>
      <c r="G8422" t="s">
        <v>781</v>
      </c>
      <c r="H8422" t="s">
        <v>2693</v>
      </c>
      <c r="I8422" t="s">
        <v>275</v>
      </c>
      <c r="J8422" t="s">
        <v>783</v>
      </c>
      <c r="K8422" t="s">
        <v>35</v>
      </c>
      <c r="M8422" t="s">
        <v>228</v>
      </c>
      <c r="N8422" t="s">
        <v>358</v>
      </c>
      <c r="O8422" s="27">
        <v>8.6999999999999997E-6</v>
      </c>
      <c r="P8422" t="s">
        <v>762</v>
      </c>
      <c r="Q8422" s="27">
        <f>O8422/'Transportation Calcs'!$B$44</f>
        <v>1.9946404312946784E-10</v>
      </c>
      <c r="R8422" s="27">
        <v>8.6999999999999997E-6</v>
      </c>
      <c r="S8422" s="27">
        <v>3.2100000000000001E-5</v>
      </c>
      <c r="T8422" t="s">
        <v>749</v>
      </c>
    </row>
    <row r="8423" spans="2:20" hidden="1" x14ac:dyDescent="0.45">
      <c r="B8423" s="29" t="s">
        <v>34</v>
      </c>
      <c r="C8423" s="29" t="s">
        <v>70</v>
      </c>
      <c r="D8423" s="29" t="s">
        <v>55</v>
      </c>
      <c r="F8423" t="s">
        <v>780</v>
      </c>
      <c r="G8423" t="s">
        <v>781</v>
      </c>
      <c r="H8423" t="s">
        <v>857</v>
      </c>
      <c r="I8423" t="s">
        <v>275</v>
      </c>
      <c r="J8423" t="s">
        <v>743</v>
      </c>
      <c r="K8423" t="s">
        <v>524</v>
      </c>
      <c r="M8423" t="s">
        <v>228</v>
      </c>
      <c r="N8423" t="s">
        <v>34</v>
      </c>
      <c r="O8423">
        <v>3.18</v>
      </c>
      <c r="P8423" t="s">
        <v>745</v>
      </c>
      <c r="Q8423" s="49">
        <f>O8423*1000/'Transportation Calcs'!$B$39</f>
        <v>7.5547192030493995E-2</v>
      </c>
      <c r="R8423">
        <v>0</v>
      </c>
      <c r="S8423">
        <v>0</v>
      </c>
      <c r="T8423" t="s">
        <v>746</v>
      </c>
    </row>
    <row r="8424" spans="2:20" hidden="1" x14ac:dyDescent="0.45">
      <c r="C8424" s="29" t="s">
        <v>70</v>
      </c>
      <c r="D8424" s="29" t="s">
        <v>53</v>
      </c>
      <c r="F8424" t="s">
        <v>780</v>
      </c>
      <c r="G8424" t="s">
        <v>781</v>
      </c>
      <c r="H8424" t="s">
        <v>2694</v>
      </c>
      <c r="I8424" t="s">
        <v>275</v>
      </c>
      <c r="J8424" t="s">
        <v>783</v>
      </c>
      <c r="K8424" t="s">
        <v>35</v>
      </c>
      <c r="M8424" t="s">
        <v>228</v>
      </c>
      <c r="N8424" t="s">
        <v>240</v>
      </c>
      <c r="O8424" s="27">
        <v>5.1999999999999997E-5</v>
      </c>
      <c r="P8424" t="s">
        <v>762</v>
      </c>
      <c r="Q8424" s="27">
        <f>O8424/'Transportation Calcs'!$B$44</f>
        <v>1.1921988784749801E-9</v>
      </c>
      <c r="R8424" s="27">
        <v>1.5999999999999999E-5</v>
      </c>
      <c r="S8424">
        <v>1.94E-4</v>
      </c>
      <c r="T8424" t="s">
        <v>749</v>
      </c>
    </row>
    <row r="8425" spans="2:20" hidden="1" x14ac:dyDescent="0.45">
      <c r="C8425" s="29" t="s">
        <v>70</v>
      </c>
      <c r="D8425" s="29" t="s">
        <v>53</v>
      </c>
      <c r="F8425" t="s">
        <v>780</v>
      </c>
      <c r="G8425" t="s">
        <v>781</v>
      </c>
      <c r="H8425" t="s">
        <v>2695</v>
      </c>
      <c r="I8425" t="s">
        <v>275</v>
      </c>
      <c r="J8425" t="s">
        <v>783</v>
      </c>
      <c r="K8425" t="s">
        <v>35</v>
      </c>
      <c r="M8425" t="s">
        <v>228</v>
      </c>
      <c r="N8425" t="s">
        <v>264</v>
      </c>
      <c r="O8425" s="27">
        <v>1.5800000000000001E-5</v>
      </c>
      <c r="P8425" t="s">
        <v>762</v>
      </c>
      <c r="Q8425" s="27">
        <f>O8425/'Transportation Calcs'!$B$44</f>
        <v>3.6224504384432091E-10</v>
      </c>
      <c r="R8425" s="27">
        <v>1.5800000000000001E-5</v>
      </c>
      <c r="S8425" s="27">
        <v>3.1900000000000003E-5</v>
      </c>
      <c r="T8425" t="s">
        <v>749</v>
      </c>
    </row>
    <row r="8426" spans="2:20" hidden="1" x14ac:dyDescent="0.45">
      <c r="B8426" s="29" t="s">
        <v>26</v>
      </c>
      <c r="C8426" s="29" t="s">
        <v>70</v>
      </c>
      <c r="D8426" s="29" t="s">
        <v>53</v>
      </c>
      <c r="F8426" t="s">
        <v>780</v>
      </c>
      <c r="G8426" t="s">
        <v>781</v>
      </c>
      <c r="H8426" t="s">
        <v>817</v>
      </c>
      <c r="I8426" t="s">
        <v>225</v>
      </c>
      <c r="J8426" t="s">
        <v>783</v>
      </c>
      <c r="K8426" t="s">
        <v>35</v>
      </c>
      <c r="L8426" t="s">
        <v>798</v>
      </c>
      <c r="M8426" t="s">
        <v>228</v>
      </c>
      <c r="N8426" t="s">
        <v>26</v>
      </c>
      <c r="O8426">
        <v>1.66</v>
      </c>
      <c r="P8426" t="s">
        <v>526</v>
      </c>
      <c r="Q8426" s="27">
        <f>O8426*km_per_mile*'Transportation Calcs'!$F$6</f>
        <v>1.2189527977398509E-3</v>
      </c>
      <c r="T8426" t="s">
        <v>527</v>
      </c>
    </row>
    <row r="8427" spans="2:20" hidden="1" x14ac:dyDescent="0.45">
      <c r="B8427" s="29" t="s">
        <v>34</v>
      </c>
      <c r="C8427" s="29" t="s">
        <v>70</v>
      </c>
      <c r="D8427" s="29" t="s">
        <v>55</v>
      </c>
      <c r="F8427" t="s">
        <v>780</v>
      </c>
      <c r="G8427" t="s">
        <v>781</v>
      </c>
      <c r="H8427" t="s">
        <v>815</v>
      </c>
      <c r="I8427" t="s">
        <v>225</v>
      </c>
      <c r="J8427" t="s">
        <v>783</v>
      </c>
      <c r="K8427" t="s">
        <v>524</v>
      </c>
      <c r="L8427" t="s">
        <v>816</v>
      </c>
      <c r="M8427" t="s">
        <v>228</v>
      </c>
      <c r="N8427" t="s">
        <v>34</v>
      </c>
      <c r="O8427">
        <v>0.39800000000000002</v>
      </c>
      <c r="P8427" t="s">
        <v>526</v>
      </c>
      <c r="Q8427" s="27">
        <f>O8427*km_per_mile*'Transportation Calcs'!$E$6</f>
        <v>2.5487338221980455E-4</v>
      </c>
      <c r="T8427" t="s">
        <v>527</v>
      </c>
    </row>
    <row r="8428" spans="2:20" hidden="1" x14ac:dyDescent="0.45">
      <c r="B8428" s="29" t="s">
        <v>33</v>
      </c>
      <c r="C8428" s="29" t="s">
        <v>70</v>
      </c>
      <c r="D8428" s="29" t="s">
        <v>55</v>
      </c>
      <c r="F8428" t="s">
        <v>780</v>
      </c>
      <c r="G8428" t="s">
        <v>781</v>
      </c>
      <c r="H8428" t="s">
        <v>815</v>
      </c>
      <c r="I8428" t="s">
        <v>225</v>
      </c>
      <c r="J8428" t="s">
        <v>783</v>
      </c>
      <c r="K8428" t="s">
        <v>524</v>
      </c>
      <c r="L8428" t="s">
        <v>816</v>
      </c>
      <c r="M8428" t="s">
        <v>228</v>
      </c>
      <c r="N8428" t="s">
        <v>33</v>
      </c>
      <c r="O8428">
        <v>1.2999999999999999E-3</v>
      </c>
      <c r="P8428" t="s">
        <v>526</v>
      </c>
      <c r="Q8428" s="27">
        <f>O8428*km_per_mile*'Transportation Calcs'!$E$6</f>
        <v>8.3250099720036648E-7</v>
      </c>
      <c r="T8428" t="s">
        <v>527</v>
      </c>
    </row>
    <row r="8429" spans="2:20" hidden="1" x14ac:dyDescent="0.45">
      <c r="B8429" s="29" t="s">
        <v>25</v>
      </c>
      <c r="C8429" s="29" t="s">
        <v>70</v>
      </c>
      <c r="D8429" s="29" t="s">
        <v>55</v>
      </c>
      <c r="F8429" t="s">
        <v>780</v>
      </c>
      <c r="G8429" t="s">
        <v>781</v>
      </c>
      <c r="H8429" t="s">
        <v>815</v>
      </c>
      <c r="I8429" t="s">
        <v>225</v>
      </c>
      <c r="J8429" t="s">
        <v>783</v>
      </c>
      <c r="K8429" t="s">
        <v>524</v>
      </c>
      <c r="L8429" t="s">
        <v>816</v>
      </c>
      <c r="M8429" t="s">
        <v>228</v>
      </c>
      <c r="N8429" t="s">
        <v>25</v>
      </c>
      <c r="O8429">
        <v>1.3</v>
      </c>
      <c r="P8429" t="s">
        <v>526</v>
      </c>
      <c r="Q8429" s="27">
        <f>O8429*km_per_mile*'Transportation Calcs'!$E$6</f>
        <v>8.3250099720036657E-4</v>
      </c>
      <c r="T8429" t="s">
        <v>527</v>
      </c>
    </row>
    <row r="8430" spans="2:20" hidden="1" x14ac:dyDescent="0.45">
      <c r="B8430" s="29" t="s">
        <v>34</v>
      </c>
      <c r="C8430" s="29" t="s">
        <v>70</v>
      </c>
      <c r="D8430" s="29" t="s">
        <v>55</v>
      </c>
      <c r="F8430" t="s">
        <v>780</v>
      </c>
      <c r="G8430" t="s">
        <v>781</v>
      </c>
      <c r="H8430" t="s">
        <v>818</v>
      </c>
      <c r="I8430" t="s">
        <v>225</v>
      </c>
      <c r="J8430" t="s">
        <v>783</v>
      </c>
      <c r="K8430" t="s">
        <v>524</v>
      </c>
      <c r="L8430" t="s">
        <v>803</v>
      </c>
      <c r="M8430" t="s">
        <v>228</v>
      </c>
      <c r="N8430" t="s">
        <v>34</v>
      </c>
      <c r="O8430">
        <v>0.39800000000000002</v>
      </c>
      <c r="P8430" t="s">
        <v>526</v>
      </c>
      <c r="Q8430" s="27">
        <f>O8430*km_per_mile*'Transportation Calcs'!$E$6</f>
        <v>2.5487338221980455E-4</v>
      </c>
      <c r="T8430" t="s">
        <v>527</v>
      </c>
    </row>
    <row r="8431" spans="2:20" hidden="1" x14ac:dyDescent="0.45">
      <c r="C8431" s="29" t="s">
        <v>70</v>
      </c>
      <c r="D8431" s="29" t="s">
        <v>53</v>
      </c>
      <c r="F8431" t="s">
        <v>780</v>
      </c>
      <c r="G8431" t="s">
        <v>781</v>
      </c>
      <c r="H8431" t="s">
        <v>817</v>
      </c>
      <c r="I8431" t="s">
        <v>225</v>
      </c>
      <c r="J8431" t="s">
        <v>783</v>
      </c>
      <c r="K8431" t="s">
        <v>35</v>
      </c>
      <c r="L8431" t="s">
        <v>798</v>
      </c>
      <c r="M8431" t="s">
        <v>228</v>
      </c>
      <c r="N8431" t="s">
        <v>400</v>
      </c>
      <c r="O8431">
        <v>1.1999999999999999E-3</v>
      </c>
      <c r="P8431" t="s">
        <v>526</v>
      </c>
      <c r="Q8431" s="27">
        <f>O8431*km_per_mile*'Transportation Calcs'!$F$6</f>
        <v>8.81170697161338E-7</v>
      </c>
      <c r="T8431" t="s">
        <v>527</v>
      </c>
    </row>
    <row r="8432" spans="2:20" hidden="1" x14ac:dyDescent="0.45">
      <c r="C8432" s="29" t="s">
        <v>70</v>
      </c>
      <c r="D8432" s="29" t="s">
        <v>53</v>
      </c>
      <c r="F8432" t="s">
        <v>780</v>
      </c>
      <c r="G8432" t="s">
        <v>781</v>
      </c>
      <c r="H8432" t="s">
        <v>819</v>
      </c>
      <c r="I8432" t="s">
        <v>225</v>
      </c>
      <c r="J8432" t="s">
        <v>783</v>
      </c>
      <c r="K8432" t="s">
        <v>35</v>
      </c>
      <c r="L8432" t="s">
        <v>805</v>
      </c>
      <c r="M8432" t="s">
        <v>228</v>
      </c>
      <c r="N8432" t="s">
        <v>240</v>
      </c>
      <c r="O8432" s="27">
        <v>4.1699999999999999E-6</v>
      </c>
      <c r="P8432" t="s">
        <v>526</v>
      </c>
      <c r="Q8432" s="27">
        <f>O8432*km_per_mile*'Transportation Calcs'!$F$6</f>
        <v>3.06206817263565E-9</v>
      </c>
      <c r="T8432" t="s">
        <v>527</v>
      </c>
    </row>
    <row r="8433" spans="2:20" hidden="1" x14ac:dyDescent="0.45">
      <c r="B8433" s="29" t="s">
        <v>26</v>
      </c>
      <c r="C8433" s="29" t="s">
        <v>70</v>
      </c>
      <c r="D8433" s="29" t="s">
        <v>55</v>
      </c>
      <c r="F8433" t="s">
        <v>780</v>
      </c>
      <c r="G8433" t="s">
        <v>781</v>
      </c>
      <c r="H8433" t="s">
        <v>822</v>
      </c>
      <c r="I8433" t="s">
        <v>225</v>
      </c>
      <c r="J8433" t="s">
        <v>783</v>
      </c>
      <c r="K8433" t="s">
        <v>524</v>
      </c>
      <c r="L8433" t="s">
        <v>823</v>
      </c>
      <c r="M8433" t="s">
        <v>228</v>
      </c>
      <c r="N8433" t="s">
        <v>26</v>
      </c>
      <c r="O8433">
        <v>6.4000000000000001E-2</v>
      </c>
      <c r="P8433" t="s">
        <v>526</v>
      </c>
      <c r="Q8433" s="27">
        <f>O8433*km_per_mile*'Transportation Calcs'!$E$6</f>
        <v>4.0984664477556507E-5</v>
      </c>
      <c r="T8433" t="s">
        <v>527</v>
      </c>
    </row>
    <row r="8434" spans="2:20" hidden="1" x14ac:dyDescent="0.45">
      <c r="B8434" s="29" t="s">
        <v>25</v>
      </c>
      <c r="C8434" s="29" t="s">
        <v>70</v>
      </c>
      <c r="D8434" s="29" t="s">
        <v>55</v>
      </c>
      <c r="F8434" t="s">
        <v>780</v>
      </c>
      <c r="G8434" t="s">
        <v>781</v>
      </c>
      <c r="H8434" t="s">
        <v>822</v>
      </c>
      <c r="I8434" t="s">
        <v>225</v>
      </c>
      <c r="J8434" t="s">
        <v>783</v>
      </c>
      <c r="K8434" t="s">
        <v>524</v>
      </c>
      <c r="L8434" t="s">
        <v>823</v>
      </c>
      <c r="M8434" t="s">
        <v>228</v>
      </c>
      <c r="N8434" t="s">
        <v>25</v>
      </c>
      <c r="O8434">
        <v>2.0099999999999998</v>
      </c>
      <c r="P8434" t="s">
        <v>526</v>
      </c>
      <c r="Q8434" s="27">
        <f>O8434*km_per_mile*'Transportation Calcs'!$E$6</f>
        <v>1.2871746187482589E-3</v>
      </c>
      <c r="T8434" t="s">
        <v>527</v>
      </c>
    </row>
    <row r="8435" spans="2:20" hidden="1" x14ac:dyDescent="0.45">
      <c r="B8435" s="29" t="s">
        <v>25</v>
      </c>
      <c r="C8435" s="29" t="s">
        <v>70</v>
      </c>
      <c r="D8435" s="29" t="s">
        <v>55</v>
      </c>
      <c r="F8435" t="s">
        <v>780</v>
      </c>
      <c r="G8435" t="s">
        <v>781</v>
      </c>
      <c r="H8435" t="s">
        <v>824</v>
      </c>
      <c r="I8435" t="s">
        <v>225</v>
      </c>
      <c r="J8435" t="s">
        <v>783</v>
      </c>
      <c r="K8435" t="s">
        <v>524</v>
      </c>
      <c r="L8435" t="s">
        <v>825</v>
      </c>
      <c r="M8435" t="s">
        <v>228</v>
      </c>
      <c r="N8435" t="s">
        <v>25</v>
      </c>
      <c r="O8435">
        <v>5.05</v>
      </c>
      <c r="P8435" t="s">
        <v>526</v>
      </c>
      <c r="Q8435" s="27">
        <f>O8435*km_per_mile*'Transportation Calcs'!$E$6</f>
        <v>3.2339461814321927E-3</v>
      </c>
      <c r="T8435" t="s">
        <v>527</v>
      </c>
    </row>
    <row r="8436" spans="2:20" hidden="1" x14ac:dyDescent="0.45">
      <c r="C8436" s="29" t="s">
        <v>70</v>
      </c>
      <c r="D8436" s="29" t="s">
        <v>55</v>
      </c>
      <c r="F8436" t="s">
        <v>780</v>
      </c>
      <c r="G8436" t="s">
        <v>781</v>
      </c>
      <c r="H8436" t="s">
        <v>2016</v>
      </c>
      <c r="I8436" t="s">
        <v>225</v>
      </c>
      <c r="J8436" t="s">
        <v>783</v>
      </c>
      <c r="K8436" t="s">
        <v>524</v>
      </c>
      <c r="L8436" t="s">
        <v>2017</v>
      </c>
      <c r="M8436" t="s">
        <v>228</v>
      </c>
      <c r="N8436" t="s">
        <v>240</v>
      </c>
      <c r="O8436" s="27">
        <v>3.3100000000000001E-6</v>
      </c>
      <c r="P8436" t="s">
        <v>526</v>
      </c>
      <c r="Q8436" s="27">
        <f>O8436*km_per_mile*'Transportation Calcs'!$E$6</f>
        <v>2.1196756159486255E-9</v>
      </c>
      <c r="T8436" t="s">
        <v>527</v>
      </c>
    </row>
    <row r="8437" spans="2:20" hidden="1" x14ac:dyDescent="0.45">
      <c r="B8437" s="29" t="s">
        <v>34</v>
      </c>
      <c r="C8437" s="29" t="s">
        <v>70</v>
      </c>
      <c r="D8437" s="29" t="s">
        <v>55</v>
      </c>
      <c r="F8437" t="s">
        <v>780</v>
      </c>
      <c r="G8437" t="s">
        <v>781</v>
      </c>
      <c r="H8437" t="s">
        <v>822</v>
      </c>
      <c r="I8437" t="s">
        <v>225</v>
      </c>
      <c r="J8437" t="s">
        <v>783</v>
      </c>
      <c r="K8437" t="s">
        <v>524</v>
      </c>
      <c r="L8437" t="s">
        <v>823</v>
      </c>
      <c r="M8437" t="s">
        <v>228</v>
      </c>
      <c r="N8437" t="s">
        <v>34</v>
      </c>
      <c r="O8437">
        <v>0.39800000000000002</v>
      </c>
      <c r="P8437" t="s">
        <v>526</v>
      </c>
      <c r="Q8437" s="27">
        <f>O8437*km_per_mile*'Transportation Calcs'!$E$6</f>
        <v>2.5487338221980455E-4</v>
      </c>
      <c r="T8437" t="s">
        <v>527</v>
      </c>
    </row>
    <row r="8438" spans="2:20" x14ac:dyDescent="0.45">
      <c r="C8438" s="29" t="s">
        <v>64</v>
      </c>
      <c r="D8438" s="29" t="s">
        <v>53</v>
      </c>
      <c r="F8438" t="s">
        <v>828</v>
      </c>
      <c r="G8438" t="s">
        <v>829</v>
      </c>
      <c r="H8438" t="s">
        <v>2018</v>
      </c>
      <c r="I8438" t="s">
        <v>225</v>
      </c>
      <c r="J8438" t="s">
        <v>831</v>
      </c>
      <c r="K8438" t="s">
        <v>35</v>
      </c>
      <c r="L8438" t="s">
        <v>2019</v>
      </c>
      <c r="M8438" t="s">
        <v>228</v>
      </c>
      <c r="N8438" t="s">
        <v>240</v>
      </c>
      <c r="O8438" s="27">
        <v>7.8499999999999994E-6</v>
      </c>
      <c r="P8438" t="s">
        <v>526</v>
      </c>
      <c r="Q8438">
        <f>O8438*km_per_mile*'Transportation Calcs'!$F$7</f>
        <v>7.2101793529735776E-9</v>
      </c>
      <c r="T8438" t="s">
        <v>527</v>
      </c>
    </row>
    <row r="8439" spans="2:20" x14ac:dyDescent="0.45">
      <c r="B8439" s="29" t="s">
        <v>26</v>
      </c>
      <c r="C8439" s="29" t="s">
        <v>64</v>
      </c>
      <c r="D8439" s="29" t="s">
        <v>53</v>
      </c>
      <c r="F8439" t="s">
        <v>828</v>
      </c>
      <c r="G8439" t="s">
        <v>829</v>
      </c>
      <c r="H8439" t="s">
        <v>830</v>
      </c>
      <c r="I8439" t="s">
        <v>225</v>
      </c>
      <c r="J8439" t="s">
        <v>831</v>
      </c>
      <c r="K8439" t="s">
        <v>35</v>
      </c>
      <c r="L8439" t="s">
        <v>832</v>
      </c>
      <c r="M8439" t="s">
        <v>228</v>
      </c>
      <c r="N8439" t="s">
        <v>26</v>
      </c>
      <c r="O8439">
        <v>0.29099999999999998</v>
      </c>
      <c r="P8439" t="s">
        <v>526</v>
      </c>
      <c r="Q8439">
        <f>O8439*km_per_mile*'Transportation Calcs'!$F$7</f>
        <v>2.6728180786182308E-4</v>
      </c>
      <c r="T8439" t="s">
        <v>527</v>
      </c>
    </row>
    <row r="8440" spans="2:20" x14ac:dyDescent="0.45">
      <c r="C8440" s="29" t="s">
        <v>64</v>
      </c>
      <c r="D8440" s="29" t="s">
        <v>53</v>
      </c>
      <c r="F8440" t="s">
        <v>828</v>
      </c>
      <c r="G8440" t="s">
        <v>829</v>
      </c>
      <c r="H8440" t="s">
        <v>835</v>
      </c>
      <c r="I8440" t="s">
        <v>225</v>
      </c>
      <c r="J8440" t="s">
        <v>831</v>
      </c>
      <c r="K8440" t="s">
        <v>35</v>
      </c>
      <c r="L8440" t="s">
        <v>836</v>
      </c>
      <c r="M8440" t="s">
        <v>228</v>
      </c>
      <c r="N8440" t="s">
        <v>240</v>
      </c>
      <c r="O8440" s="27">
        <v>1.1399999999999999E-5</v>
      </c>
      <c r="P8440" t="s">
        <v>526</v>
      </c>
      <c r="Q8440">
        <f>O8440*km_per_mile*'Transportation Calcs'!$F$7</f>
        <v>1.0470833710050802E-8</v>
      </c>
      <c r="T8440" t="s">
        <v>527</v>
      </c>
    </row>
    <row r="8441" spans="2:20" x14ac:dyDescent="0.45">
      <c r="C8441" s="29" t="s">
        <v>64</v>
      </c>
      <c r="D8441" s="29" t="s">
        <v>53</v>
      </c>
      <c r="F8441" t="s">
        <v>828</v>
      </c>
      <c r="G8441" t="s">
        <v>829</v>
      </c>
      <c r="H8441" t="s">
        <v>835</v>
      </c>
      <c r="I8441" t="s">
        <v>225</v>
      </c>
      <c r="J8441" t="s">
        <v>831</v>
      </c>
      <c r="K8441" t="s">
        <v>35</v>
      </c>
      <c r="L8441" t="s">
        <v>836</v>
      </c>
      <c r="M8441" t="s">
        <v>228</v>
      </c>
      <c r="N8441" t="s">
        <v>400</v>
      </c>
      <c r="O8441">
        <v>2.8999999999999998E-3</v>
      </c>
      <c r="P8441" t="s">
        <v>526</v>
      </c>
      <c r="Q8441">
        <f>O8441*km_per_mile*'Transportation Calcs'!$F$7</f>
        <v>2.6636331367673086E-6</v>
      </c>
      <c r="T8441" t="s">
        <v>527</v>
      </c>
    </row>
    <row r="8442" spans="2:20" x14ac:dyDescent="0.45">
      <c r="B8442" s="29" t="s">
        <v>26</v>
      </c>
      <c r="C8442" s="29" t="s">
        <v>64</v>
      </c>
      <c r="D8442" s="29" t="s">
        <v>53</v>
      </c>
      <c r="F8442" t="s">
        <v>828</v>
      </c>
      <c r="G8442" t="s">
        <v>829</v>
      </c>
      <c r="H8442" t="s">
        <v>2022</v>
      </c>
      <c r="I8442" t="s">
        <v>225</v>
      </c>
      <c r="J8442" t="s">
        <v>831</v>
      </c>
      <c r="K8442" t="s">
        <v>35</v>
      </c>
      <c r="L8442" t="s">
        <v>2023</v>
      </c>
      <c r="M8442" t="s">
        <v>228</v>
      </c>
      <c r="N8442" t="s">
        <v>26</v>
      </c>
      <c r="O8442">
        <v>5.5</v>
      </c>
      <c r="P8442" t="s">
        <v>526</v>
      </c>
      <c r="Q8442">
        <f>O8442*km_per_mile*'Transportation Calcs'!$F$7</f>
        <v>5.0517180180069659E-3</v>
      </c>
      <c r="T8442" t="s">
        <v>527</v>
      </c>
    </row>
    <row r="8443" spans="2:20" x14ac:dyDescent="0.45">
      <c r="B8443" s="29" t="s">
        <v>34</v>
      </c>
      <c r="C8443" s="29" t="s">
        <v>64</v>
      </c>
      <c r="D8443" s="29" t="s">
        <v>53</v>
      </c>
      <c r="F8443" t="s">
        <v>828</v>
      </c>
      <c r="G8443" t="s">
        <v>829</v>
      </c>
      <c r="H8443" t="s">
        <v>2022</v>
      </c>
      <c r="I8443" t="s">
        <v>225</v>
      </c>
      <c r="J8443" t="s">
        <v>831</v>
      </c>
      <c r="K8443" t="s">
        <v>35</v>
      </c>
      <c r="L8443" t="s">
        <v>2023</v>
      </c>
      <c r="M8443" t="s">
        <v>228</v>
      </c>
      <c r="N8443" t="s">
        <v>34</v>
      </c>
      <c r="O8443">
        <v>0.48599999999999999</v>
      </c>
      <c r="P8443" t="s">
        <v>526</v>
      </c>
      <c r="Q8443">
        <f>O8443*km_per_mile*'Transportation Calcs'!$F$7</f>
        <v>4.4638817395479727E-4</v>
      </c>
      <c r="T8443" t="s">
        <v>527</v>
      </c>
    </row>
    <row r="8444" spans="2:20" x14ac:dyDescent="0.45">
      <c r="C8444" s="29" t="s">
        <v>64</v>
      </c>
      <c r="D8444" s="29" t="s">
        <v>53</v>
      </c>
      <c r="F8444" t="s">
        <v>828</v>
      </c>
      <c r="G8444" t="s">
        <v>829</v>
      </c>
      <c r="H8444" t="s">
        <v>839</v>
      </c>
      <c r="I8444" t="s">
        <v>225</v>
      </c>
      <c r="J8444" t="s">
        <v>831</v>
      </c>
      <c r="K8444" t="s">
        <v>35</v>
      </c>
      <c r="L8444" t="s">
        <v>840</v>
      </c>
      <c r="M8444" t="s">
        <v>228</v>
      </c>
      <c r="N8444" t="s">
        <v>400</v>
      </c>
      <c r="O8444">
        <v>2.8999999999999998E-3</v>
      </c>
      <c r="P8444" t="s">
        <v>526</v>
      </c>
      <c r="Q8444">
        <f>O8444*km_per_mile*'Transportation Calcs'!$F$7</f>
        <v>2.6636331367673086E-6</v>
      </c>
      <c r="T8444" t="s">
        <v>527</v>
      </c>
    </row>
    <row r="8445" spans="2:20" x14ac:dyDescent="0.45">
      <c r="B8445" s="29" t="s">
        <v>24</v>
      </c>
      <c r="C8445" s="29" t="s">
        <v>64</v>
      </c>
      <c r="D8445" s="29" t="s">
        <v>53</v>
      </c>
      <c r="F8445" t="s">
        <v>828</v>
      </c>
      <c r="G8445" t="s">
        <v>829</v>
      </c>
      <c r="H8445" t="s">
        <v>2024</v>
      </c>
      <c r="I8445" t="s">
        <v>225</v>
      </c>
      <c r="J8445" t="s">
        <v>831</v>
      </c>
      <c r="K8445" t="s">
        <v>35</v>
      </c>
      <c r="L8445" t="s">
        <v>918</v>
      </c>
      <c r="M8445" t="s">
        <v>228</v>
      </c>
      <c r="N8445" t="s">
        <v>261</v>
      </c>
      <c r="O8445">
        <v>8.0000000000000002E-3</v>
      </c>
      <c r="P8445" t="s">
        <v>526</v>
      </c>
      <c r="Q8445">
        <f>O8445*km_per_mile*'Transportation Calcs'!$F$7</f>
        <v>7.3479534807374045E-6</v>
      </c>
      <c r="T8445" t="s">
        <v>527</v>
      </c>
    </row>
    <row r="8446" spans="2:20" x14ac:dyDescent="0.45">
      <c r="C8446" s="29" t="s">
        <v>64</v>
      </c>
      <c r="D8446" s="29" t="s">
        <v>53</v>
      </c>
      <c r="F8446" t="s">
        <v>828</v>
      </c>
      <c r="G8446" t="s">
        <v>829</v>
      </c>
      <c r="H8446" t="s">
        <v>2024</v>
      </c>
      <c r="I8446" t="s">
        <v>225</v>
      </c>
      <c r="J8446" t="s">
        <v>831</v>
      </c>
      <c r="K8446" t="s">
        <v>35</v>
      </c>
      <c r="L8446" t="s">
        <v>918</v>
      </c>
      <c r="M8446" t="s">
        <v>228</v>
      </c>
      <c r="N8446" t="s">
        <v>240</v>
      </c>
      <c r="O8446" s="27">
        <v>7.8499999999999994E-6</v>
      </c>
      <c r="P8446" t="s">
        <v>526</v>
      </c>
      <c r="Q8446">
        <f>O8446*km_per_mile*'Transportation Calcs'!$F$7</f>
        <v>7.2101793529735776E-9</v>
      </c>
      <c r="T8446" t="s">
        <v>527</v>
      </c>
    </row>
    <row r="8447" spans="2:20" x14ac:dyDescent="0.45">
      <c r="B8447" s="29" t="s">
        <v>34</v>
      </c>
      <c r="C8447" s="29" t="s">
        <v>64</v>
      </c>
      <c r="D8447" s="29" t="s">
        <v>53</v>
      </c>
      <c r="F8447" t="s">
        <v>828</v>
      </c>
      <c r="G8447" t="s">
        <v>829</v>
      </c>
      <c r="H8447" t="s">
        <v>843</v>
      </c>
      <c r="I8447" t="s">
        <v>225</v>
      </c>
      <c r="J8447" t="s">
        <v>831</v>
      </c>
      <c r="K8447" t="s">
        <v>35</v>
      </c>
      <c r="L8447" t="s">
        <v>844</v>
      </c>
      <c r="M8447" t="s">
        <v>228</v>
      </c>
      <c r="N8447" t="s">
        <v>34</v>
      </c>
      <c r="O8447">
        <v>0.48599999999999999</v>
      </c>
      <c r="P8447" t="s">
        <v>526</v>
      </c>
      <c r="Q8447">
        <f>O8447*km_per_mile*'Transportation Calcs'!$F$7</f>
        <v>4.4638817395479727E-4</v>
      </c>
      <c r="T8447" t="s">
        <v>527</v>
      </c>
    </row>
    <row r="8448" spans="2:20" x14ac:dyDescent="0.45">
      <c r="B8448" s="29" t="s">
        <v>25</v>
      </c>
      <c r="C8448" s="29" t="s">
        <v>64</v>
      </c>
      <c r="D8448" s="29" t="s">
        <v>53</v>
      </c>
      <c r="F8448" t="s">
        <v>828</v>
      </c>
      <c r="G8448" t="s">
        <v>829</v>
      </c>
      <c r="H8448" t="s">
        <v>845</v>
      </c>
      <c r="I8448" t="s">
        <v>225</v>
      </c>
      <c r="J8448" t="s">
        <v>831</v>
      </c>
      <c r="K8448" t="s">
        <v>35</v>
      </c>
      <c r="L8448" t="s">
        <v>846</v>
      </c>
      <c r="M8448" t="s">
        <v>228</v>
      </c>
      <c r="N8448" t="s">
        <v>25</v>
      </c>
      <c r="O8448">
        <v>1.9</v>
      </c>
      <c r="P8448" t="s">
        <v>526</v>
      </c>
      <c r="Q8448">
        <f>O8448*km_per_mile*'Transportation Calcs'!$F$7</f>
        <v>1.7451389516751333E-3</v>
      </c>
      <c r="T8448" t="s">
        <v>527</v>
      </c>
    </row>
    <row r="8449" spans="1:20" x14ac:dyDescent="0.45">
      <c r="C8449" s="29" t="s">
        <v>64</v>
      </c>
      <c r="D8449" s="29" t="s">
        <v>53</v>
      </c>
      <c r="F8449" t="s">
        <v>828</v>
      </c>
      <c r="G8449" t="s">
        <v>829</v>
      </c>
      <c r="H8449" t="s">
        <v>845</v>
      </c>
      <c r="I8449" t="s">
        <v>225</v>
      </c>
      <c r="J8449" t="s">
        <v>831</v>
      </c>
      <c r="K8449" t="s">
        <v>35</v>
      </c>
      <c r="L8449" t="s">
        <v>846</v>
      </c>
      <c r="M8449" t="s">
        <v>228</v>
      </c>
      <c r="N8449" t="s">
        <v>400</v>
      </c>
      <c r="O8449">
        <v>2.8999999999999998E-3</v>
      </c>
      <c r="P8449" t="s">
        <v>526</v>
      </c>
      <c r="Q8449">
        <f>O8449*km_per_mile*'Transportation Calcs'!$F$7</f>
        <v>2.6636331367673086E-6</v>
      </c>
      <c r="T8449" t="s">
        <v>527</v>
      </c>
    </row>
    <row r="8450" spans="1:20" x14ac:dyDescent="0.45">
      <c r="C8450" s="29" t="s">
        <v>64</v>
      </c>
      <c r="D8450" s="29" t="s">
        <v>53</v>
      </c>
      <c r="F8450" t="s">
        <v>828</v>
      </c>
      <c r="G8450" t="s">
        <v>829</v>
      </c>
      <c r="H8450" t="s">
        <v>841</v>
      </c>
      <c r="I8450" t="s">
        <v>225</v>
      </c>
      <c r="J8450" t="s">
        <v>831</v>
      </c>
      <c r="K8450" t="s">
        <v>35</v>
      </c>
      <c r="L8450" t="s">
        <v>842</v>
      </c>
      <c r="M8450" t="s">
        <v>228</v>
      </c>
      <c r="N8450" t="s">
        <v>240</v>
      </c>
      <c r="O8450" s="27">
        <v>1.33E-5</v>
      </c>
      <c r="P8450" t="s">
        <v>526</v>
      </c>
      <c r="Q8450">
        <f>O8450*km_per_mile*'Transportation Calcs'!$F$7</f>
        <v>1.2215972661725936E-8</v>
      </c>
      <c r="T8450" t="s">
        <v>527</v>
      </c>
    </row>
    <row r="8451" spans="1:20" x14ac:dyDescent="0.45">
      <c r="B8451" s="29" t="s">
        <v>25</v>
      </c>
      <c r="C8451" s="29" t="s">
        <v>64</v>
      </c>
      <c r="D8451" s="29" t="s">
        <v>53</v>
      </c>
      <c r="F8451" t="s">
        <v>828</v>
      </c>
      <c r="G8451" t="s">
        <v>829</v>
      </c>
      <c r="H8451" t="s">
        <v>2407</v>
      </c>
      <c r="I8451" t="s">
        <v>225</v>
      </c>
      <c r="J8451" t="s">
        <v>831</v>
      </c>
      <c r="K8451" t="s">
        <v>35</v>
      </c>
      <c r="L8451" t="s">
        <v>951</v>
      </c>
      <c r="M8451" t="s">
        <v>228</v>
      </c>
      <c r="N8451" t="s">
        <v>25</v>
      </c>
      <c r="O8451">
        <v>1.79</v>
      </c>
      <c r="P8451" t="s">
        <v>526</v>
      </c>
      <c r="Q8451">
        <f>O8451*km_per_mile*'Transportation Calcs'!$F$7</f>
        <v>1.6441045913149943E-3</v>
      </c>
      <c r="T8451" t="s">
        <v>527</v>
      </c>
    </row>
    <row r="8452" spans="1:20" x14ac:dyDescent="0.45">
      <c r="C8452" s="29" t="s">
        <v>64</v>
      </c>
      <c r="D8452" s="29" t="s">
        <v>53</v>
      </c>
      <c r="F8452" t="s">
        <v>828</v>
      </c>
      <c r="G8452" t="s">
        <v>829</v>
      </c>
      <c r="H8452" t="s">
        <v>845</v>
      </c>
      <c r="I8452" t="s">
        <v>225</v>
      </c>
      <c r="J8452" t="s">
        <v>831</v>
      </c>
      <c r="K8452" t="s">
        <v>35</v>
      </c>
      <c r="L8452" t="s">
        <v>846</v>
      </c>
      <c r="M8452" t="s">
        <v>228</v>
      </c>
      <c r="N8452" t="s">
        <v>240</v>
      </c>
      <c r="O8452" s="27">
        <v>1.36E-5</v>
      </c>
      <c r="P8452" t="s">
        <v>526</v>
      </c>
      <c r="Q8452">
        <f>O8452*km_per_mile*'Transportation Calcs'!$F$7</f>
        <v>1.2491520917253588E-8</v>
      </c>
      <c r="T8452" t="s">
        <v>527</v>
      </c>
    </row>
    <row r="8453" spans="1:20" x14ac:dyDescent="0.45">
      <c r="C8453" s="29" t="s">
        <v>64</v>
      </c>
      <c r="D8453" s="29" t="s">
        <v>53</v>
      </c>
      <c r="F8453" t="s">
        <v>828</v>
      </c>
      <c r="G8453" t="s">
        <v>829</v>
      </c>
      <c r="H8453" t="s">
        <v>2025</v>
      </c>
      <c r="I8453" t="s">
        <v>225</v>
      </c>
      <c r="J8453" t="s">
        <v>831</v>
      </c>
      <c r="K8453" t="s">
        <v>35</v>
      </c>
      <c r="L8453" t="s">
        <v>922</v>
      </c>
      <c r="M8453" t="s">
        <v>228</v>
      </c>
      <c r="N8453" t="s">
        <v>240</v>
      </c>
      <c r="O8453" s="27">
        <v>1.13E-5</v>
      </c>
      <c r="P8453" t="s">
        <v>526</v>
      </c>
      <c r="Q8453">
        <f>O8453*km_per_mile*'Transportation Calcs'!$F$7</f>
        <v>1.0378984291541583E-8</v>
      </c>
      <c r="T8453" t="s">
        <v>527</v>
      </c>
    </row>
    <row r="8454" spans="1:20" x14ac:dyDescent="0.45">
      <c r="B8454" s="29" t="s">
        <v>33</v>
      </c>
      <c r="C8454" s="29" t="s">
        <v>64</v>
      </c>
      <c r="D8454" s="29" t="s">
        <v>53</v>
      </c>
      <c r="F8454" t="s">
        <v>828</v>
      </c>
      <c r="G8454" t="s">
        <v>829</v>
      </c>
      <c r="H8454" t="s">
        <v>847</v>
      </c>
      <c r="I8454" t="s">
        <v>225</v>
      </c>
      <c r="J8454" t="s">
        <v>831</v>
      </c>
      <c r="K8454" t="s">
        <v>35</v>
      </c>
      <c r="L8454" t="s">
        <v>848</v>
      </c>
      <c r="M8454" t="s">
        <v>228</v>
      </c>
      <c r="N8454" t="s">
        <v>33</v>
      </c>
      <c r="O8454">
        <v>1.2E-2</v>
      </c>
      <c r="P8454" t="s">
        <v>526</v>
      </c>
      <c r="Q8454">
        <f>O8454*km_per_mile*'Transportation Calcs'!$F$7</f>
        <v>1.1021930221106107E-5</v>
      </c>
      <c r="T8454" t="s">
        <v>527</v>
      </c>
    </row>
    <row r="8455" spans="1:20" x14ac:dyDescent="0.45">
      <c r="B8455" s="29" t="s">
        <v>26</v>
      </c>
      <c r="C8455" s="29" t="s">
        <v>64</v>
      </c>
      <c r="D8455" s="29" t="s">
        <v>53</v>
      </c>
      <c r="F8455" t="s">
        <v>828</v>
      </c>
      <c r="G8455" t="s">
        <v>829</v>
      </c>
      <c r="H8455" t="s">
        <v>2026</v>
      </c>
      <c r="I8455" t="s">
        <v>225</v>
      </c>
      <c r="J8455" t="s">
        <v>831</v>
      </c>
      <c r="K8455" t="s">
        <v>35</v>
      </c>
      <c r="L8455" t="s">
        <v>954</v>
      </c>
      <c r="M8455" t="s">
        <v>228</v>
      </c>
      <c r="N8455" t="s">
        <v>26</v>
      </c>
      <c r="O8455">
        <v>2.1800000000000002</v>
      </c>
      <c r="P8455" t="s">
        <v>526</v>
      </c>
      <c r="Q8455">
        <f>O8455*km_per_mile*'Transportation Calcs'!$F$7</f>
        <v>2.002317323500943E-3</v>
      </c>
      <c r="T8455" t="s">
        <v>527</v>
      </c>
    </row>
    <row r="8456" spans="1:20" x14ac:dyDescent="0.45">
      <c r="C8456" s="29" t="s">
        <v>64</v>
      </c>
      <c r="D8456" s="29" t="s">
        <v>53</v>
      </c>
      <c r="F8456" t="s">
        <v>828</v>
      </c>
      <c r="G8456" t="s">
        <v>829</v>
      </c>
      <c r="H8456" t="s">
        <v>2026</v>
      </c>
      <c r="I8456" t="s">
        <v>225</v>
      </c>
      <c r="J8456" t="s">
        <v>831</v>
      </c>
      <c r="K8456" t="s">
        <v>35</v>
      </c>
      <c r="L8456" t="s">
        <v>954</v>
      </c>
      <c r="M8456" t="s">
        <v>228</v>
      </c>
      <c r="N8456" t="s">
        <v>240</v>
      </c>
      <c r="O8456" s="27">
        <v>1.06E-5</v>
      </c>
      <c r="P8456" t="s">
        <v>526</v>
      </c>
      <c r="Q8456">
        <f>O8456*km_per_mile*'Transportation Calcs'!$F$7</f>
        <v>9.7360383619770625E-9</v>
      </c>
      <c r="T8456" t="s">
        <v>527</v>
      </c>
    </row>
    <row r="8457" spans="1:20" x14ac:dyDescent="0.45">
      <c r="B8457" s="29" t="s">
        <v>26</v>
      </c>
      <c r="C8457" s="29" t="s">
        <v>64</v>
      </c>
      <c r="D8457" s="29" t="s">
        <v>53</v>
      </c>
      <c r="F8457" t="s">
        <v>828</v>
      </c>
      <c r="G8457" t="s">
        <v>829</v>
      </c>
      <c r="H8457" t="s">
        <v>847</v>
      </c>
      <c r="I8457" t="s">
        <v>225</v>
      </c>
      <c r="J8457" t="s">
        <v>831</v>
      </c>
      <c r="K8457" t="s">
        <v>35</v>
      </c>
      <c r="L8457" t="s">
        <v>848</v>
      </c>
      <c r="M8457" t="s">
        <v>228</v>
      </c>
      <c r="N8457" t="s">
        <v>26</v>
      </c>
      <c r="O8457">
        <v>3.83</v>
      </c>
      <c r="P8457" t="s">
        <v>526</v>
      </c>
      <c r="Q8457">
        <f>O8457*km_per_mile*'Transportation Calcs'!$F$7</f>
        <v>3.5178327289030324E-3</v>
      </c>
      <c r="T8457" t="s">
        <v>527</v>
      </c>
    </row>
    <row r="8458" spans="1:20" x14ac:dyDescent="0.45">
      <c r="B8458" s="29" t="s">
        <v>34</v>
      </c>
      <c r="C8458" s="29" t="s">
        <v>64</v>
      </c>
      <c r="D8458" s="29" t="s">
        <v>53</v>
      </c>
      <c r="F8458" t="s">
        <v>828</v>
      </c>
      <c r="G8458" t="s">
        <v>829</v>
      </c>
      <c r="H8458" t="s">
        <v>766</v>
      </c>
      <c r="I8458" t="s">
        <v>275</v>
      </c>
      <c r="J8458" t="s">
        <v>743</v>
      </c>
      <c r="K8458" t="s">
        <v>35</v>
      </c>
      <c r="M8458" t="s">
        <v>228</v>
      </c>
      <c r="N8458" t="s">
        <v>34</v>
      </c>
      <c r="O8458">
        <v>3.14</v>
      </c>
      <c r="P8458" t="s">
        <v>745</v>
      </c>
      <c r="Q8458" s="27">
        <f>O8458*1000/'Transportation Calcs'!$B$44</f>
        <v>7.1990470738681492E-2</v>
      </c>
      <c r="R8458">
        <v>0</v>
      </c>
      <c r="S8458">
        <v>0</v>
      </c>
      <c r="T8458" t="s">
        <v>746</v>
      </c>
    </row>
    <row r="8459" spans="1:20" x14ac:dyDescent="0.45">
      <c r="B8459" s="29" t="s">
        <v>34</v>
      </c>
      <c r="C8459" s="29" t="s">
        <v>64</v>
      </c>
      <c r="D8459" s="29" t="s">
        <v>197</v>
      </c>
      <c r="F8459" t="s">
        <v>828</v>
      </c>
      <c r="G8459" t="s">
        <v>829</v>
      </c>
      <c r="H8459" t="s">
        <v>764</v>
      </c>
      <c r="I8459" t="s">
        <v>275</v>
      </c>
      <c r="J8459" t="s">
        <v>743</v>
      </c>
      <c r="K8459" t="s">
        <v>765</v>
      </c>
      <c r="M8459" t="s">
        <v>228</v>
      </c>
      <c r="N8459" t="s">
        <v>34</v>
      </c>
      <c r="O8459">
        <v>3.0169999999999999</v>
      </c>
      <c r="P8459" t="s">
        <v>745</v>
      </c>
      <c r="Q8459" s="27">
        <f>O8459*1000/'Transportation Calcs'!$B$69</f>
        <v>6.287081992143953E-2</v>
      </c>
      <c r="R8459">
        <v>0</v>
      </c>
      <c r="S8459">
        <v>0</v>
      </c>
      <c r="T8459" t="s">
        <v>746</v>
      </c>
    </row>
    <row r="8460" spans="1:20" x14ac:dyDescent="0.45">
      <c r="B8460" s="29" t="s">
        <v>25</v>
      </c>
      <c r="C8460" s="29" t="s">
        <v>64</v>
      </c>
      <c r="D8460" s="29" t="s">
        <v>55</v>
      </c>
      <c r="F8460" t="s">
        <v>828</v>
      </c>
      <c r="G8460" t="s">
        <v>829</v>
      </c>
      <c r="H8460" t="s">
        <v>851</v>
      </c>
      <c r="I8460" t="s">
        <v>225</v>
      </c>
      <c r="J8460" t="s">
        <v>831</v>
      </c>
      <c r="K8460" t="s">
        <v>524</v>
      </c>
      <c r="L8460" t="s">
        <v>852</v>
      </c>
      <c r="M8460" t="s">
        <v>228</v>
      </c>
      <c r="N8460" t="s">
        <v>25</v>
      </c>
      <c r="O8460">
        <v>59.5</v>
      </c>
      <c r="P8460" t="s">
        <v>526</v>
      </c>
      <c r="Q8460" s="27">
        <f>O8460*km_per_mile*'Transportation Calcs'!$E$7</f>
        <v>7.2728089050867084E-2</v>
      </c>
      <c r="T8460" t="s">
        <v>527</v>
      </c>
    </row>
    <row r="8461" spans="1:20" x14ac:dyDescent="0.45">
      <c r="A8461" s="29" t="s">
        <v>3065</v>
      </c>
      <c r="B8461" s="29" t="s">
        <v>25</v>
      </c>
      <c r="C8461" s="29" t="s">
        <v>64</v>
      </c>
      <c r="D8461" s="29" t="s">
        <v>53</v>
      </c>
      <c r="F8461" t="s">
        <v>828</v>
      </c>
      <c r="G8461" t="s">
        <v>829</v>
      </c>
      <c r="H8461" t="s">
        <v>853</v>
      </c>
      <c r="I8461" t="s">
        <v>275</v>
      </c>
      <c r="J8461" t="s">
        <v>831</v>
      </c>
      <c r="K8461" t="s">
        <v>35</v>
      </c>
      <c r="M8461" t="s">
        <v>228</v>
      </c>
      <c r="N8461" t="s">
        <v>25</v>
      </c>
      <c r="O8461">
        <v>7.58</v>
      </c>
      <c r="P8461" t="s">
        <v>762</v>
      </c>
      <c r="Q8461" s="27">
        <f>O8461/'Transportation Calcs'!$B$39</f>
        <v>1.8007789798463666E-4</v>
      </c>
      <c r="R8461">
        <v>5.73</v>
      </c>
      <c r="S8461">
        <v>10.57</v>
      </c>
      <c r="T8461" t="s">
        <v>749</v>
      </c>
    </row>
    <row r="8462" spans="1:20" x14ac:dyDescent="0.45">
      <c r="A8462" s="29" t="s">
        <v>3065</v>
      </c>
      <c r="B8462" s="29" t="s">
        <v>26</v>
      </c>
      <c r="C8462" s="29" t="s">
        <v>64</v>
      </c>
      <c r="D8462" s="29" t="s">
        <v>46</v>
      </c>
      <c r="F8462" t="s">
        <v>828</v>
      </c>
      <c r="G8462" t="s">
        <v>829</v>
      </c>
      <c r="H8462" t="s">
        <v>2408</v>
      </c>
      <c r="I8462" t="s">
        <v>275</v>
      </c>
      <c r="J8462" t="s">
        <v>831</v>
      </c>
      <c r="K8462" t="s">
        <v>856</v>
      </c>
      <c r="M8462" t="s">
        <v>228</v>
      </c>
      <c r="N8462" t="s">
        <v>26</v>
      </c>
      <c r="O8462">
        <v>13</v>
      </c>
      <c r="P8462" t="s">
        <v>762</v>
      </c>
      <c r="Q8462" s="27">
        <f>O8462/'Transportation Calcs'!$B$33</f>
        <v>2.5538451720479006E-4</v>
      </c>
      <c r="R8462">
        <v>5.5</v>
      </c>
      <c r="S8462">
        <v>30</v>
      </c>
      <c r="T8462" t="s">
        <v>749</v>
      </c>
    </row>
    <row r="8463" spans="1:20" x14ac:dyDescent="0.45">
      <c r="B8463" s="29" t="s">
        <v>33</v>
      </c>
      <c r="C8463" s="29" t="s">
        <v>64</v>
      </c>
      <c r="D8463" s="29" t="s">
        <v>46</v>
      </c>
      <c r="F8463" t="s">
        <v>828</v>
      </c>
      <c r="G8463" t="s">
        <v>829</v>
      </c>
      <c r="H8463" t="s">
        <v>2696</v>
      </c>
      <c r="I8463" t="s">
        <v>275</v>
      </c>
      <c r="J8463" t="s">
        <v>831</v>
      </c>
      <c r="K8463" t="s">
        <v>856</v>
      </c>
      <c r="M8463" t="s">
        <v>228</v>
      </c>
      <c r="N8463" t="s">
        <v>33</v>
      </c>
      <c r="P8463" t="s">
        <v>762</v>
      </c>
      <c r="Q8463" s="27">
        <f>O8463/'Transportation Calcs'!$B$33</f>
        <v>0</v>
      </c>
      <c r="R8463">
        <v>0</v>
      </c>
      <c r="S8463">
        <v>0</v>
      </c>
      <c r="T8463" t="s">
        <v>749</v>
      </c>
    </row>
    <row r="8464" spans="1:20" x14ac:dyDescent="0.45">
      <c r="C8464" s="29" t="s">
        <v>64</v>
      </c>
      <c r="D8464" s="29" t="s">
        <v>53</v>
      </c>
      <c r="F8464" t="s">
        <v>828</v>
      </c>
      <c r="G8464" t="s">
        <v>829</v>
      </c>
      <c r="H8464" t="s">
        <v>2697</v>
      </c>
      <c r="I8464" t="s">
        <v>275</v>
      </c>
      <c r="J8464" t="s">
        <v>831</v>
      </c>
      <c r="K8464" t="s">
        <v>35</v>
      </c>
      <c r="M8464" t="s">
        <v>228</v>
      </c>
      <c r="N8464" t="s">
        <v>249</v>
      </c>
      <c r="O8464" s="27">
        <v>3.0800000000000003E-5</v>
      </c>
      <c r="P8464" t="s">
        <v>762</v>
      </c>
      <c r="Q8464" s="27">
        <f>O8464/'Transportation Calcs'!$B$39</f>
        <v>7.3171494167899863E-10</v>
      </c>
      <c r="R8464" s="27">
        <v>3.3300000000000003E-5</v>
      </c>
      <c r="S8464" s="27">
        <v>2.8399999999999999E-5</v>
      </c>
      <c r="T8464" t="s">
        <v>749</v>
      </c>
    </row>
    <row r="8465" spans="2:20" x14ac:dyDescent="0.45">
      <c r="C8465" s="29" t="s">
        <v>64</v>
      </c>
      <c r="D8465" s="29" t="s">
        <v>53</v>
      </c>
      <c r="F8465" t="s">
        <v>828</v>
      </c>
      <c r="G8465" t="s">
        <v>829</v>
      </c>
      <c r="H8465" t="s">
        <v>2698</v>
      </c>
      <c r="I8465" t="s">
        <v>275</v>
      </c>
      <c r="J8465" t="s">
        <v>831</v>
      </c>
      <c r="K8465" t="s">
        <v>35</v>
      </c>
      <c r="M8465" t="s">
        <v>228</v>
      </c>
      <c r="N8465" t="s">
        <v>240</v>
      </c>
      <c r="O8465" s="27">
        <v>5.1999999999999997E-5</v>
      </c>
      <c r="P8465" t="s">
        <v>762</v>
      </c>
      <c r="Q8465" s="27">
        <f>O8465/'Transportation Calcs'!$B$39</f>
        <v>1.2353628885489585E-9</v>
      </c>
      <c r="R8465" s="27">
        <v>1.5999999999999999E-5</v>
      </c>
      <c r="S8465">
        <v>1.94E-4</v>
      </c>
      <c r="T8465" t="s">
        <v>749</v>
      </c>
    </row>
    <row r="8466" spans="2:20" x14ac:dyDescent="0.45">
      <c r="B8466" s="29" t="s">
        <v>34</v>
      </c>
      <c r="C8466" s="29" t="s">
        <v>64</v>
      </c>
      <c r="D8466" s="29" t="s">
        <v>55</v>
      </c>
      <c r="F8466" t="s">
        <v>828</v>
      </c>
      <c r="G8466" t="s">
        <v>829</v>
      </c>
      <c r="H8466" t="s">
        <v>857</v>
      </c>
      <c r="I8466" t="s">
        <v>275</v>
      </c>
      <c r="J8466" t="s">
        <v>743</v>
      </c>
      <c r="K8466" t="s">
        <v>524</v>
      </c>
      <c r="M8466" t="s">
        <v>228</v>
      </c>
      <c r="N8466" t="s">
        <v>34</v>
      </c>
      <c r="O8466">
        <v>3.18</v>
      </c>
      <c r="P8466" t="s">
        <v>745</v>
      </c>
      <c r="Q8466" s="27">
        <f>O8466*1000/'Transportation Calcs'!$B$39</f>
        <v>7.5547192030493995E-2</v>
      </c>
      <c r="R8466">
        <v>0</v>
      </c>
      <c r="S8466">
        <v>0</v>
      </c>
      <c r="T8466" t="s">
        <v>746</v>
      </c>
    </row>
    <row r="8467" spans="2:20" x14ac:dyDescent="0.45">
      <c r="B8467" s="29" t="s">
        <v>24</v>
      </c>
      <c r="C8467" s="29" t="s">
        <v>64</v>
      </c>
      <c r="D8467" s="29" t="s">
        <v>53</v>
      </c>
      <c r="F8467" t="s">
        <v>828</v>
      </c>
      <c r="G8467" t="s">
        <v>829</v>
      </c>
      <c r="H8467" t="s">
        <v>864</v>
      </c>
      <c r="I8467" t="s">
        <v>225</v>
      </c>
      <c r="J8467" t="s">
        <v>831</v>
      </c>
      <c r="K8467" t="s">
        <v>35</v>
      </c>
      <c r="L8467" t="s">
        <v>865</v>
      </c>
      <c r="M8467" t="s">
        <v>228</v>
      </c>
      <c r="N8467" t="s">
        <v>261</v>
      </c>
      <c r="O8467">
        <v>5.0000000000000001E-3</v>
      </c>
      <c r="P8467" t="s">
        <v>526</v>
      </c>
      <c r="Q8467">
        <f>O8467*km_per_mile*'Transportation Calcs'!$F$7</f>
        <v>4.5924709254608774E-6</v>
      </c>
      <c r="T8467" t="s">
        <v>527</v>
      </c>
    </row>
    <row r="8468" spans="2:20" x14ac:dyDescent="0.45">
      <c r="B8468" s="29" t="s">
        <v>33</v>
      </c>
      <c r="C8468" s="29" t="s">
        <v>64</v>
      </c>
      <c r="D8468" s="29" t="s">
        <v>53</v>
      </c>
      <c r="F8468" t="s">
        <v>828</v>
      </c>
      <c r="G8468" t="s">
        <v>829</v>
      </c>
      <c r="H8468" t="s">
        <v>864</v>
      </c>
      <c r="I8468" t="s">
        <v>225</v>
      </c>
      <c r="J8468" t="s">
        <v>831</v>
      </c>
      <c r="K8468" t="s">
        <v>35</v>
      </c>
      <c r="L8468" t="s">
        <v>865</v>
      </c>
      <c r="M8468" t="s">
        <v>228</v>
      </c>
      <c r="N8468" t="s">
        <v>33</v>
      </c>
      <c r="O8468">
        <v>1.7000000000000001E-2</v>
      </c>
      <c r="P8468" t="s">
        <v>526</v>
      </c>
      <c r="Q8468">
        <f>O8468*km_per_mile*'Transportation Calcs'!$F$7</f>
        <v>1.5614401146566987E-5</v>
      </c>
      <c r="T8468" t="s">
        <v>527</v>
      </c>
    </row>
    <row r="8469" spans="2:20" x14ac:dyDescent="0.45">
      <c r="C8469" s="29" t="s">
        <v>64</v>
      </c>
      <c r="D8469" s="29" t="s">
        <v>53</v>
      </c>
      <c r="F8469" t="s">
        <v>828</v>
      </c>
      <c r="G8469" t="s">
        <v>829</v>
      </c>
      <c r="H8469" t="s">
        <v>864</v>
      </c>
      <c r="I8469" t="s">
        <v>225</v>
      </c>
      <c r="J8469" t="s">
        <v>831</v>
      </c>
      <c r="K8469" t="s">
        <v>35</v>
      </c>
      <c r="L8469" t="s">
        <v>865</v>
      </c>
      <c r="M8469" t="s">
        <v>228</v>
      </c>
      <c r="N8469" t="s">
        <v>240</v>
      </c>
      <c r="O8469" s="27">
        <v>5.1699999999999996E-6</v>
      </c>
      <c r="P8469" t="s">
        <v>526</v>
      </c>
      <c r="Q8469">
        <f>O8469*km_per_mile*'Transportation Calcs'!$F$7</f>
        <v>4.7486149369265466E-9</v>
      </c>
      <c r="T8469" t="s">
        <v>527</v>
      </c>
    </row>
    <row r="8470" spans="2:20" x14ac:dyDescent="0.45">
      <c r="B8470" s="29" t="s">
        <v>26</v>
      </c>
      <c r="C8470" s="29" t="s">
        <v>64</v>
      </c>
      <c r="D8470" s="29" t="s">
        <v>53</v>
      </c>
      <c r="F8470" t="s">
        <v>828</v>
      </c>
      <c r="G8470" t="s">
        <v>829</v>
      </c>
      <c r="H8470" t="s">
        <v>860</v>
      </c>
      <c r="I8470" t="s">
        <v>225</v>
      </c>
      <c r="J8470" t="s">
        <v>831</v>
      </c>
      <c r="K8470" t="s">
        <v>35</v>
      </c>
      <c r="L8470" t="s">
        <v>861</v>
      </c>
      <c r="M8470" t="s">
        <v>228</v>
      </c>
      <c r="N8470" t="s">
        <v>26</v>
      </c>
      <c r="O8470">
        <v>0.18</v>
      </c>
      <c r="P8470" t="s">
        <v>526</v>
      </c>
      <c r="Q8470">
        <f>O8470*km_per_mile*'Transportation Calcs'!$F$7</f>
        <v>1.6532895331659159E-4</v>
      </c>
      <c r="T8470" t="s">
        <v>527</v>
      </c>
    </row>
    <row r="8471" spans="2:20" x14ac:dyDescent="0.45">
      <c r="C8471" s="29" t="s">
        <v>64</v>
      </c>
      <c r="D8471" s="29" t="s">
        <v>53</v>
      </c>
      <c r="F8471" t="s">
        <v>828</v>
      </c>
      <c r="G8471" t="s">
        <v>829</v>
      </c>
      <c r="H8471" t="s">
        <v>862</v>
      </c>
      <c r="I8471" t="s">
        <v>225</v>
      </c>
      <c r="J8471" t="s">
        <v>831</v>
      </c>
      <c r="K8471" t="s">
        <v>35</v>
      </c>
      <c r="L8471" t="s">
        <v>863</v>
      </c>
      <c r="M8471" t="s">
        <v>228</v>
      </c>
      <c r="N8471" t="s">
        <v>240</v>
      </c>
      <c r="O8471" s="27">
        <v>9.4800000000000007E-6</v>
      </c>
      <c r="P8471" t="s">
        <v>526</v>
      </c>
      <c r="Q8471">
        <f>O8471*km_per_mile*'Transportation Calcs'!$F$7</f>
        <v>8.7073248746738249E-9</v>
      </c>
      <c r="T8471" t="s">
        <v>527</v>
      </c>
    </row>
    <row r="8472" spans="2:20" x14ac:dyDescent="0.45">
      <c r="B8472" s="29" t="s">
        <v>34</v>
      </c>
      <c r="C8472" s="29" t="s">
        <v>64</v>
      </c>
      <c r="D8472" s="29" t="s">
        <v>53</v>
      </c>
      <c r="F8472" t="s">
        <v>828</v>
      </c>
      <c r="G8472" t="s">
        <v>829</v>
      </c>
      <c r="H8472" t="s">
        <v>862</v>
      </c>
      <c r="I8472" t="s">
        <v>225</v>
      </c>
      <c r="J8472" t="s">
        <v>831</v>
      </c>
      <c r="K8472" t="s">
        <v>35</v>
      </c>
      <c r="L8472" t="s">
        <v>863</v>
      </c>
      <c r="M8472" t="s">
        <v>228</v>
      </c>
      <c r="N8472" t="s">
        <v>34</v>
      </c>
      <c r="O8472">
        <v>0.48599999999999999</v>
      </c>
      <c r="P8472" t="s">
        <v>526</v>
      </c>
      <c r="Q8472">
        <f>O8472*km_per_mile*'Transportation Calcs'!$F$7</f>
        <v>4.4638817395479727E-4</v>
      </c>
      <c r="T8472" t="s">
        <v>527</v>
      </c>
    </row>
    <row r="8473" spans="2:20" x14ac:dyDescent="0.45">
      <c r="B8473" s="29" t="s">
        <v>25</v>
      </c>
      <c r="C8473" s="29" t="s">
        <v>64</v>
      </c>
      <c r="D8473" s="29" t="s">
        <v>53</v>
      </c>
      <c r="F8473" t="s">
        <v>828</v>
      </c>
      <c r="G8473" t="s">
        <v>829</v>
      </c>
      <c r="H8473" t="s">
        <v>868</v>
      </c>
      <c r="I8473" t="s">
        <v>225</v>
      </c>
      <c r="J8473" t="s">
        <v>831</v>
      </c>
      <c r="K8473" t="s">
        <v>35</v>
      </c>
      <c r="L8473" t="s">
        <v>869</v>
      </c>
      <c r="M8473" t="s">
        <v>228</v>
      </c>
      <c r="N8473" t="s">
        <v>25</v>
      </c>
      <c r="O8473">
        <v>0.53700000000000003</v>
      </c>
      <c r="P8473" t="s">
        <v>526</v>
      </c>
      <c r="Q8473">
        <f>O8473*km_per_mile*'Transportation Calcs'!$F$7</f>
        <v>4.9323137739449826E-4</v>
      </c>
      <c r="T8473" t="s">
        <v>527</v>
      </c>
    </row>
    <row r="8474" spans="2:20" x14ac:dyDescent="0.45">
      <c r="B8474" s="29" t="s">
        <v>25</v>
      </c>
      <c r="C8474" s="29" t="s">
        <v>64</v>
      </c>
      <c r="D8474" s="29" t="s">
        <v>53</v>
      </c>
      <c r="F8474" t="s">
        <v>828</v>
      </c>
      <c r="G8474" t="s">
        <v>829</v>
      </c>
      <c r="H8474" t="s">
        <v>866</v>
      </c>
      <c r="I8474" t="s">
        <v>225</v>
      </c>
      <c r="J8474" t="s">
        <v>831</v>
      </c>
      <c r="K8474" t="s">
        <v>35</v>
      </c>
      <c r="L8474" t="s">
        <v>867</v>
      </c>
      <c r="M8474" t="s">
        <v>228</v>
      </c>
      <c r="N8474" t="s">
        <v>25</v>
      </c>
      <c r="O8474">
        <v>1.85</v>
      </c>
      <c r="P8474" t="s">
        <v>526</v>
      </c>
      <c r="Q8474">
        <f>O8474*km_per_mile*'Transportation Calcs'!$F$7</f>
        <v>1.6992142424205249E-3</v>
      </c>
      <c r="T8474" t="s">
        <v>527</v>
      </c>
    </row>
    <row r="8475" spans="2:20" x14ac:dyDescent="0.45">
      <c r="B8475" s="29" t="s">
        <v>24</v>
      </c>
      <c r="C8475" s="29" t="s">
        <v>64</v>
      </c>
      <c r="D8475" s="29" t="s">
        <v>53</v>
      </c>
      <c r="F8475" t="s">
        <v>828</v>
      </c>
      <c r="G8475" t="s">
        <v>829</v>
      </c>
      <c r="H8475" t="s">
        <v>866</v>
      </c>
      <c r="I8475" t="s">
        <v>225</v>
      </c>
      <c r="J8475" t="s">
        <v>831</v>
      </c>
      <c r="K8475" t="s">
        <v>35</v>
      </c>
      <c r="L8475" t="s">
        <v>867</v>
      </c>
      <c r="M8475" t="s">
        <v>228</v>
      </c>
      <c r="N8475" t="s">
        <v>261</v>
      </c>
      <c r="O8475">
        <v>1.07</v>
      </c>
      <c r="P8475" t="s">
        <v>526</v>
      </c>
      <c r="Q8475">
        <f>O8475*km_per_mile*'Transportation Calcs'!$F$7</f>
        <v>9.8278877804862798E-4</v>
      </c>
      <c r="T8475" t="s">
        <v>527</v>
      </c>
    </row>
    <row r="8476" spans="2:20" x14ac:dyDescent="0.45">
      <c r="C8476" s="29" t="s">
        <v>64</v>
      </c>
      <c r="D8476" s="29" t="s">
        <v>53</v>
      </c>
      <c r="F8476" t="s">
        <v>828</v>
      </c>
      <c r="G8476" t="s">
        <v>829</v>
      </c>
      <c r="H8476" t="s">
        <v>866</v>
      </c>
      <c r="I8476" t="s">
        <v>225</v>
      </c>
      <c r="J8476" t="s">
        <v>831</v>
      </c>
      <c r="K8476" t="s">
        <v>35</v>
      </c>
      <c r="L8476" t="s">
        <v>867</v>
      </c>
      <c r="M8476" t="s">
        <v>228</v>
      </c>
      <c r="N8476" t="s">
        <v>400</v>
      </c>
      <c r="O8476">
        <v>2.8999999999999998E-3</v>
      </c>
      <c r="P8476" t="s">
        <v>526</v>
      </c>
      <c r="Q8476">
        <f>O8476*km_per_mile*'Transportation Calcs'!$F$7</f>
        <v>2.6636331367673086E-6</v>
      </c>
      <c r="T8476" t="s">
        <v>527</v>
      </c>
    </row>
    <row r="8477" spans="2:20" x14ac:dyDescent="0.45">
      <c r="B8477" s="29" t="s">
        <v>25</v>
      </c>
      <c r="C8477" s="29" t="s">
        <v>64</v>
      </c>
      <c r="D8477" s="29" t="s">
        <v>53</v>
      </c>
      <c r="F8477" t="s">
        <v>828</v>
      </c>
      <c r="G8477" t="s">
        <v>829</v>
      </c>
      <c r="H8477" t="s">
        <v>837</v>
      </c>
      <c r="I8477" t="s">
        <v>225</v>
      </c>
      <c r="J8477" t="s">
        <v>831</v>
      </c>
      <c r="K8477" t="s">
        <v>35</v>
      </c>
      <c r="L8477" t="s">
        <v>838</v>
      </c>
      <c r="M8477" t="s">
        <v>228</v>
      </c>
      <c r="N8477" t="s">
        <v>25</v>
      </c>
      <c r="O8477">
        <v>1.02</v>
      </c>
      <c r="P8477" t="s">
        <v>526</v>
      </c>
      <c r="Q8477">
        <f>O8477*km_per_mile*'Transportation Calcs'!$F$7</f>
        <v>9.3686406879401913E-4</v>
      </c>
      <c r="T8477" t="s">
        <v>527</v>
      </c>
    </row>
    <row r="8478" spans="2:20" x14ac:dyDescent="0.45">
      <c r="B8478" s="29" t="s">
        <v>25</v>
      </c>
      <c r="C8478" s="29" t="s">
        <v>64</v>
      </c>
      <c r="D8478" s="29" t="s">
        <v>53</v>
      </c>
      <c r="F8478" t="s">
        <v>828</v>
      </c>
      <c r="G8478" t="s">
        <v>829</v>
      </c>
      <c r="H8478" t="s">
        <v>870</v>
      </c>
      <c r="I8478" t="s">
        <v>225</v>
      </c>
      <c r="J8478" t="s">
        <v>831</v>
      </c>
      <c r="K8478" t="s">
        <v>35</v>
      </c>
      <c r="L8478" t="s">
        <v>871</v>
      </c>
      <c r="M8478" t="s">
        <v>228</v>
      </c>
      <c r="N8478" t="s">
        <v>25</v>
      </c>
      <c r="O8478">
        <v>0.58399999999999996</v>
      </c>
      <c r="P8478" t="s">
        <v>526</v>
      </c>
      <c r="Q8478">
        <f>O8478*km_per_mile*'Transportation Calcs'!$F$7</f>
        <v>5.3640060409383043E-4</v>
      </c>
      <c r="T8478" t="s">
        <v>527</v>
      </c>
    </row>
    <row r="8479" spans="2:20" x14ac:dyDescent="0.45">
      <c r="C8479" s="29" t="s">
        <v>64</v>
      </c>
      <c r="D8479" s="29" t="s">
        <v>53</v>
      </c>
      <c r="F8479" t="s">
        <v>828</v>
      </c>
      <c r="G8479" t="s">
        <v>829</v>
      </c>
      <c r="H8479" t="s">
        <v>870</v>
      </c>
      <c r="I8479" t="s">
        <v>225</v>
      </c>
      <c r="J8479" t="s">
        <v>831</v>
      </c>
      <c r="K8479" t="s">
        <v>35</v>
      </c>
      <c r="L8479" t="s">
        <v>871</v>
      </c>
      <c r="M8479" t="s">
        <v>228</v>
      </c>
      <c r="N8479" t="s">
        <v>240</v>
      </c>
      <c r="O8479" s="27">
        <v>5.4700000000000001E-6</v>
      </c>
      <c r="P8479" t="s">
        <v>526</v>
      </c>
      <c r="Q8479">
        <f>O8479*km_per_mile*'Transportation Calcs'!$F$7</f>
        <v>5.0241631924542003E-9</v>
      </c>
      <c r="T8479" t="s">
        <v>527</v>
      </c>
    </row>
    <row r="8480" spans="2:20" x14ac:dyDescent="0.45">
      <c r="C8480" s="29" t="s">
        <v>64</v>
      </c>
      <c r="D8480" s="29" t="s">
        <v>53</v>
      </c>
      <c r="F8480" t="s">
        <v>828</v>
      </c>
      <c r="G8480" t="s">
        <v>829</v>
      </c>
      <c r="H8480" t="s">
        <v>872</v>
      </c>
      <c r="I8480" t="s">
        <v>225</v>
      </c>
      <c r="J8480" t="s">
        <v>873</v>
      </c>
      <c r="K8480" t="s">
        <v>35</v>
      </c>
      <c r="L8480" t="s">
        <v>874</v>
      </c>
      <c r="M8480" t="s">
        <v>228</v>
      </c>
      <c r="N8480" t="s">
        <v>358</v>
      </c>
      <c r="O8480" s="27">
        <v>6.0900000000000001E-6</v>
      </c>
      <c r="P8480" t="s">
        <v>526</v>
      </c>
      <c r="Q8480">
        <f>O8480*km_per_mile*'Transportation Calcs'!$F$7</f>
        <v>5.593629587211349E-9</v>
      </c>
      <c r="T8480" t="s">
        <v>527</v>
      </c>
    </row>
    <row r="8481" spans="2:20" x14ac:dyDescent="0.45">
      <c r="C8481" s="29" t="s">
        <v>64</v>
      </c>
      <c r="D8481" s="29" t="s">
        <v>53</v>
      </c>
      <c r="F8481" t="s">
        <v>828</v>
      </c>
      <c r="G8481" t="s">
        <v>829</v>
      </c>
      <c r="H8481" t="s">
        <v>872</v>
      </c>
      <c r="I8481" t="s">
        <v>225</v>
      </c>
      <c r="J8481" t="s">
        <v>873</v>
      </c>
      <c r="K8481" t="s">
        <v>35</v>
      </c>
      <c r="L8481" t="s">
        <v>874</v>
      </c>
      <c r="M8481" t="s">
        <v>228</v>
      </c>
      <c r="N8481" t="s">
        <v>272</v>
      </c>
      <c r="O8481" s="27">
        <v>1.3999999999999999E-6</v>
      </c>
      <c r="P8481" t="s">
        <v>526</v>
      </c>
      <c r="Q8481">
        <f>O8481*km_per_mile*'Transportation Calcs'!$F$7</f>
        <v>1.2858918591290458E-9</v>
      </c>
      <c r="T8481" t="s">
        <v>527</v>
      </c>
    </row>
    <row r="8482" spans="2:20" x14ac:dyDescent="0.45">
      <c r="C8482" s="29" t="s">
        <v>64</v>
      </c>
      <c r="D8482" s="29" t="s">
        <v>53</v>
      </c>
      <c r="F8482" t="s">
        <v>828</v>
      </c>
      <c r="G8482" t="s">
        <v>829</v>
      </c>
      <c r="H8482" t="s">
        <v>2409</v>
      </c>
      <c r="I8482" t="s">
        <v>225</v>
      </c>
      <c r="J8482" t="s">
        <v>873</v>
      </c>
      <c r="K8482" t="s">
        <v>35</v>
      </c>
      <c r="L8482" t="s">
        <v>943</v>
      </c>
      <c r="M8482" t="s">
        <v>228</v>
      </c>
      <c r="N8482" t="s">
        <v>249</v>
      </c>
      <c r="O8482" s="27">
        <v>5.4500000000000003E-6</v>
      </c>
      <c r="P8482" t="s">
        <v>526</v>
      </c>
      <c r="Q8482">
        <f>O8482*km_per_mile*'Transportation Calcs'!$F$7</f>
        <v>5.0057933087523573E-9</v>
      </c>
      <c r="T8482" t="s">
        <v>527</v>
      </c>
    </row>
    <row r="8483" spans="2:20" x14ac:dyDescent="0.45">
      <c r="C8483" s="29" t="s">
        <v>64</v>
      </c>
      <c r="D8483" s="29" t="s">
        <v>53</v>
      </c>
      <c r="F8483" t="s">
        <v>828</v>
      </c>
      <c r="G8483" t="s">
        <v>829</v>
      </c>
      <c r="H8483" t="s">
        <v>2409</v>
      </c>
      <c r="I8483" t="s">
        <v>225</v>
      </c>
      <c r="J8483" t="s">
        <v>873</v>
      </c>
      <c r="K8483" t="s">
        <v>35</v>
      </c>
      <c r="L8483" t="s">
        <v>943</v>
      </c>
      <c r="M8483" t="s">
        <v>228</v>
      </c>
      <c r="N8483" t="s">
        <v>272</v>
      </c>
      <c r="O8483" s="27">
        <v>1.3999999999999999E-6</v>
      </c>
      <c r="P8483" t="s">
        <v>526</v>
      </c>
      <c r="Q8483">
        <f>O8483*km_per_mile*'Transportation Calcs'!$F$7</f>
        <v>1.2858918591290458E-9</v>
      </c>
      <c r="T8483" t="s">
        <v>527</v>
      </c>
    </row>
    <row r="8484" spans="2:20" x14ac:dyDescent="0.45">
      <c r="C8484" s="29" t="s">
        <v>64</v>
      </c>
      <c r="D8484" s="29" t="s">
        <v>53</v>
      </c>
      <c r="F8484" t="s">
        <v>828</v>
      </c>
      <c r="G8484" t="s">
        <v>829</v>
      </c>
      <c r="H8484" t="s">
        <v>2031</v>
      </c>
      <c r="I8484" t="s">
        <v>225</v>
      </c>
      <c r="J8484" t="s">
        <v>873</v>
      </c>
      <c r="K8484" t="s">
        <v>35</v>
      </c>
      <c r="L8484" t="s">
        <v>940</v>
      </c>
      <c r="M8484" t="s">
        <v>228</v>
      </c>
      <c r="N8484" t="s">
        <v>249</v>
      </c>
      <c r="O8484" s="27">
        <v>5.4500000000000003E-6</v>
      </c>
      <c r="P8484" t="s">
        <v>526</v>
      </c>
      <c r="Q8484">
        <f>O8484*km_per_mile*'Transportation Calcs'!$F$7</f>
        <v>5.0057933087523573E-9</v>
      </c>
      <c r="T8484" t="s">
        <v>527</v>
      </c>
    </row>
    <row r="8485" spans="2:20" x14ac:dyDescent="0.45">
      <c r="B8485" s="29" t="s">
        <v>43</v>
      </c>
      <c r="C8485" s="29" t="s">
        <v>64</v>
      </c>
      <c r="D8485" s="29" t="s">
        <v>53</v>
      </c>
      <c r="F8485" t="s">
        <v>828</v>
      </c>
      <c r="G8485" t="s">
        <v>829</v>
      </c>
      <c r="H8485" t="s">
        <v>2031</v>
      </c>
      <c r="I8485" t="s">
        <v>225</v>
      </c>
      <c r="J8485" t="s">
        <v>873</v>
      </c>
      <c r="K8485" t="s">
        <v>35</v>
      </c>
      <c r="L8485" t="s">
        <v>940</v>
      </c>
      <c r="M8485" t="s">
        <v>228</v>
      </c>
      <c r="N8485" t="s">
        <v>28</v>
      </c>
      <c r="O8485">
        <v>0.90900000000000003</v>
      </c>
      <c r="P8485" t="s">
        <v>526</v>
      </c>
      <c r="Q8485" s="27">
        <f>O8485*km_per_mile*'Transportation Calcs'!$F$7</f>
        <v>8.3491121424878758E-4</v>
      </c>
      <c r="T8485" t="s">
        <v>536</v>
      </c>
    </row>
    <row r="8486" spans="2:20" x14ac:dyDescent="0.45">
      <c r="C8486" s="29" t="s">
        <v>64</v>
      </c>
      <c r="D8486" s="29" t="s">
        <v>53</v>
      </c>
      <c r="F8486" t="s">
        <v>828</v>
      </c>
      <c r="G8486" t="s">
        <v>829</v>
      </c>
      <c r="H8486" t="s">
        <v>877</v>
      </c>
      <c r="I8486" t="s">
        <v>225</v>
      </c>
      <c r="J8486" t="s">
        <v>873</v>
      </c>
      <c r="K8486" t="s">
        <v>35</v>
      </c>
      <c r="L8486" t="s">
        <v>878</v>
      </c>
      <c r="M8486" t="s">
        <v>228</v>
      </c>
      <c r="N8486" t="s">
        <v>272</v>
      </c>
      <c r="O8486" s="27">
        <v>1.3999999999999999E-6</v>
      </c>
      <c r="P8486" t="s">
        <v>526</v>
      </c>
      <c r="Q8486">
        <f>O8486*km_per_mile*'Transportation Calcs'!$F$7</f>
        <v>1.2858918591290458E-9</v>
      </c>
      <c r="T8486" t="s">
        <v>527</v>
      </c>
    </row>
    <row r="8487" spans="2:20" x14ac:dyDescent="0.45">
      <c r="C8487" s="29" t="s">
        <v>64</v>
      </c>
      <c r="D8487" s="29" t="s">
        <v>53</v>
      </c>
      <c r="F8487" t="s">
        <v>828</v>
      </c>
      <c r="G8487" t="s">
        <v>829</v>
      </c>
      <c r="H8487" t="s">
        <v>890</v>
      </c>
      <c r="I8487" t="s">
        <v>225</v>
      </c>
      <c r="J8487" t="s">
        <v>873</v>
      </c>
      <c r="K8487" t="s">
        <v>35</v>
      </c>
      <c r="L8487" t="s">
        <v>891</v>
      </c>
      <c r="M8487" t="s">
        <v>228</v>
      </c>
      <c r="N8487" t="s">
        <v>249</v>
      </c>
      <c r="O8487" s="27">
        <v>5.4500000000000003E-6</v>
      </c>
      <c r="P8487" t="s">
        <v>526</v>
      </c>
      <c r="Q8487">
        <f>O8487*km_per_mile*'Transportation Calcs'!$F$7</f>
        <v>5.0057933087523573E-9</v>
      </c>
      <c r="T8487" t="s">
        <v>527</v>
      </c>
    </row>
    <row r="8488" spans="2:20" x14ac:dyDescent="0.45">
      <c r="C8488" s="29" t="s">
        <v>64</v>
      </c>
      <c r="D8488" s="29" t="s">
        <v>53</v>
      </c>
      <c r="F8488" t="s">
        <v>828</v>
      </c>
      <c r="G8488" t="s">
        <v>829</v>
      </c>
      <c r="H8488" t="s">
        <v>890</v>
      </c>
      <c r="I8488" t="s">
        <v>225</v>
      </c>
      <c r="J8488" t="s">
        <v>873</v>
      </c>
      <c r="K8488" t="s">
        <v>35</v>
      </c>
      <c r="L8488" t="s">
        <v>891</v>
      </c>
      <c r="M8488" t="s">
        <v>228</v>
      </c>
      <c r="N8488" t="s">
        <v>272</v>
      </c>
      <c r="O8488" s="27">
        <v>1.3999999999999999E-6</v>
      </c>
      <c r="P8488" t="s">
        <v>526</v>
      </c>
      <c r="Q8488">
        <f>O8488*km_per_mile*'Transportation Calcs'!$F$7</f>
        <v>1.2858918591290458E-9</v>
      </c>
      <c r="T8488" t="s">
        <v>527</v>
      </c>
    </row>
    <row r="8489" spans="2:20" x14ac:dyDescent="0.45">
      <c r="B8489" s="29" t="s">
        <v>43</v>
      </c>
      <c r="C8489" s="29" t="s">
        <v>64</v>
      </c>
      <c r="D8489" s="29" t="s">
        <v>53</v>
      </c>
      <c r="F8489" t="s">
        <v>828</v>
      </c>
      <c r="G8489" t="s">
        <v>829</v>
      </c>
      <c r="H8489" t="s">
        <v>2032</v>
      </c>
      <c r="I8489" t="s">
        <v>225</v>
      </c>
      <c r="J8489" t="s">
        <v>873</v>
      </c>
      <c r="K8489" t="s">
        <v>35</v>
      </c>
      <c r="L8489" t="s">
        <v>901</v>
      </c>
      <c r="M8489" t="s">
        <v>228</v>
      </c>
      <c r="N8489" t="s">
        <v>28</v>
      </c>
      <c r="O8489">
        <v>3.5400000000000001E-2</v>
      </c>
      <c r="P8489" t="s">
        <v>526</v>
      </c>
      <c r="Q8489" s="27">
        <f>O8489*km_per_mile*'Transportation Calcs'!$F$7</f>
        <v>3.2514694152263014E-5</v>
      </c>
      <c r="T8489" t="s">
        <v>536</v>
      </c>
    </row>
    <row r="8490" spans="2:20" x14ac:dyDescent="0.45">
      <c r="C8490" s="29" t="s">
        <v>64</v>
      </c>
      <c r="D8490" s="29" t="s">
        <v>53</v>
      </c>
      <c r="F8490" t="s">
        <v>828</v>
      </c>
      <c r="G8490" t="s">
        <v>829</v>
      </c>
      <c r="H8490" t="s">
        <v>2035</v>
      </c>
      <c r="I8490" t="s">
        <v>225</v>
      </c>
      <c r="J8490" t="s">
        <v>873</v>
      </c>
      <c r="K8490" t="s">
        <v>35</v>
      </c>
      <c r="L8490" t="s">
        <v>2036</v>
      </c>
      <c r="M8490" t="s">
        <v>228</v>
      </c>
      <c r="N8490" t="s">
        <v>249</v>
      </c>
      <c r="O8490" s="27">
        <v>5.4500000000000003E-6</v>
      </c>
      <c r="P8490" t="s">
        <v>526</v>
      </c>
      <c r="Q8490">
        <f>O8490*km_per_mile*'Transportation Calcs'!$F$7</f>
        <v>5.0057933087523573E-9</v>
      </c>
      <c r="T8490" t="s">
        <v>527</v>
      </c>
    </row>
    <row r="8491" spans="2:20" x14ac:dyDescent="0.45">
      <c r="C8491" s="29" t="s">
        <v>64</v>
      </c>
      <c r="D8491" s="29" t="s">
        <v>46</v>
      </c>
      <c r="F8491" t="s">
        <v>828</v>
      </c>
      <c r="G8491" t="s">
        <v>829</v>
      </c>
      <c r="H8491" t="s">
        <v>2039</v>
      </c>
      <c r="I8491" t="s">
        <v>225</v>
      </c>
      <c r="J8491" t="s">
        <v>873</v>
      </c>
      <c r="K8491" t="s">
        <v>690</v>
      </c>
      <c r="L8491" t="s">
        <v>946</v>
      </c>
      <c r="M8491" t="s">
        <v>228</v>
      </c>
      <c r="N8491" t="s">
        <v>272</v>
      </c>
      <c r="O8491" s="27">
        <v>1E-8</v>
      </c>
      <c r="P8491" t="s">
        <v>526</v>
      </c>
      <c r="Q8491" s="27">
        <f>O8491*km_per_mile*'Transportation Calcs'!$D$7</f>
        <v>1.0787950088024494E-11</v>
      </c>
      <c r="T8491" t="s">
        <v>527</v>
      </c>
    </row>
    <row r="8492" spans="2:20" x14ac:dyDescent="0.45">
      <c r="C8492" s="29" t="s">
        <v>64</v>
      </c>
      <c r="D8492" s="29" t="s">
        <v>53</v>
      </c>
      <c r="F8492" t="s">
        <v>828</v>
      </c>
      <c r="G8492" t="s">
        <v>829</v>
      </c>
      <c r="H8492" t="s">
        <v>881</v>
      </c>
      <c r="I8492" t="s">
        <v>225</v>
      </c>
      <c r="J8492" t="s">
        <v>873</v>
      </c>
      <c r="K8492" t="s">
        <v>35</v>
      </c>
      <c r="L8492" t="s">
        <v>882</v>
      </c>
      <c r="M8492" t="s">
        <v>228</v>
      </c>
      <c r="N8492" t="s">
        <v>272</v>
      </c>
      <c r="O8492" s="27">
        <v>1.3999999999999999E-6</v>
      </c>
      <c r="P8492" t="s">
        <v>526</v>
      </c>
      <c r="Q8492">
        <f>O8492*km_per_mile*'Transportation Calcs'!$F$7</f>
        <v>1.2858918591290458E-9</v>
      </c>
      <c r="T8492" t="s">
        <v>527</v>
      </c>
    </row>
    <row r="8493" spans="2:20" x14ac:dyDescent="0.45">
      <c r="C8493" s="29" t="s">
        <v>64</v>
      </c>
      <c r="D8493" s="29" t="s">
        <v>53</v>
      </c>
      <c r="F8493" t="s">
        <v>828</v>
      </c>
      <c r="G8493" t="s">
        <v>829</v>
      </c>
      <c r="H8493" t="s">
        <v>2034</v>
      </c>
      <c r="I8493" t="s">
        <v>225</v>
      </c>
      <c r="J8493" t="s">
        <v>873</v>
      </c>
      <c r="K8493" t="s">
        <v>35</v>
      </c>
      <c r="L8493" t="s">
        <v>896</v>
      </c>
      <c r="M8493" t="s">
        <v>228</v>
      </c>
      <c r="N8493" t="s">
        <v>249</v>
      </c>
      <c r="O8493" s="27">
        <v>5.4500000000000003E-6</v>
      </c>
      <c r="P8493" t="s">
        <v>526</v>
      </c>
      <c r="Q8493">
        <f>O8493*km_per_mile*'Transportation Calcs'!$F$7</f>
        <v>5.0057933087523573E-9</v>
      </c>
      <c r="T8493" t="s">
        <v>527</v>
      </c>
    </row>
    <row r="8494" spans="2:20" x14ac:dyDescent="0.45">
      <c r="C8494" s="29" t="s">
        <v>64</v>
      </c>
      <c r="D8494" s="29" t="s">
        <v>53</v>
      </c>
      <c r="F8494" t="s">
        <v>828</v>
      </c>
      <c r="G8494" t="s">
        <v>829</v>
      </c>
      <c r="H8494" t="s">
        <v>892</v>
      </c>
      <c r="I8494" t="s">
        <v>225</v>
      </c>
      <c r="J8494" t="s">
        <v>873</v>
      </c>
      <c r="K8494" t="s">
        <v>35</v>
      </c>
      <c r="L8494" t="s">
        <v>893</v>
      </c>
      <c r="M8494" t="s">
        <v>228</v>
      </c>
      <c r="N8494" t="s">
        <v>358</v>
      </c>
      <c r="O8494" s="27">
        <v>6.0900000000000001E-6</v>
      </c>
      <c r="P8494" t="s">
        <v>526</v>
      </c>
      <c r="Q8494">
        <f>O8494*km_per_mile*'Transportation Calcs'!$F$7</f>
        <v>5.593629587211349E-9</v>
      </c>
      <c r="T8494" t="s">
        <v>527</v>
      </c>
    </row>
    <row r="8495" spans="2:20" x14ac:dyDescent="0.45">
      <c r="B8495" s="29" t="s">
        <v>43</v>
      </c>
      <c r="C8495" s="29" t="s">
        <v>64</v>
      </c>
      <c r="D8495" s="29" t="s">
        <v>53</v>
      </c>
      <c r="F8495" t="s">
        <v>828</v>
      </c>
      <c r="G8495" t="s">
        <v>829</v>
      </c>
      <c r="H8495" t="s">
        <v>2034</v>
      </c>
      <c r="I8495" t="s">
        <v>225</v>
      </c>
      <c r="J8495" t="s">
        <v>873</v>
      </c>
      <c r="K8495" t="s">
        <v>35</v>
      </c>
      <c r="L8495" t="s">
        <v>896</v>
      </c>
      <c r="M8495" t="s">
        <v>228</v>
      </c>
      <c r="N8495" t="s">
        <v>28</v>
      </c>
      <c r="O8495">
        <v>3.5400000000000001E-2</v>
      </c>
      <c r="P8495" t="s">
        <v>526</v>
      </c>
      <c r="Q8495" s="27">
        <f>O8495*km_per_mile*'Transportation Calcs'!$F$7</f>
        <v>3.2514694152263014E-5</v>
      </c>
      <c r="T8495" t="s">
        <v>536</v>
      </c>
    </row>
    <row r="8496" spans="2:20" x14ac:dyDescent="0.45">
      <c r="B8496" s="29" t="s">
        <v>25</v>
      </c>
      <c r="C8496" s="29" t="s">
        <v>64</v>
      </c>
      <c r="D8496" s="29" t="s">
        <v>53</v>
      </c>
      <c r="F8496" t="s">
        <v>828</v>
      </c>
      <c r="G8496" t="s">
        <v>829</v>
      </c>
      <c r="H8496" t="s">
        <v>895</v>
      </c>
      <c r="I8496" t="s">
        <v>225</v>
      </c>
      <c r="J8496" t="s">
        <v>873</v>
      </c>
      <c r="K8496" t="s">
        <v>35</v>
      </c>
      <c r="L8496" t="s">
        <v>896</v>
      </c>
      <c r="M8496" t="s">
        <v>228</v>
      </c>
      <c r="N8496" t="s">
        <v>25</v>
      </c>
      <c r="O8496">
        <v>0.15</v>
      </c>
      <c r="P8496" t="s">
        <v>526</v>
      </c>
      <c r="Q8496">
        <f>O8496*km_per_mile*'Transportation Calcs'!$F$7</f>
        <v>1.3777412776382633E-4</v>
      </c>
      <c r="T8496" t="s">
        <v>527</v>
      </c>
    </row>
    <row r="8497" spans="2:20" x14ac:dyDescent="0.45">
      <c r="B8497" s="29" t="s">
        <v>33</v>
      </c>
      <c r="C8497" s="29" t="s">
        <v>64</v>
      </c>
      <c r="D8497" s="29" t="s">
        <v>53</v>
      </c>
      <c r="F8497" t="s">
        <v>828</v>
      </c>
      <c r="G8497" t="s">
        <v>829</v>
      </c>
      <c r="H8497" t="s">
        <v>894</v>
      </c>
      <c r="I8497" t="s">
        <v>225</v>
      </c>
      <c r="J8497" t="s">
        <v>873</v>
      </c>
      <c r="K8497" t="s">
        <v>35</v>
      </c>
      <c r="L8497" t="s">
        <v>893</v>
      </c>
      <c r="M8497" t="s">
        <v>228</v>
      </c>
      <c r="N8497" t="s">
        <v>33</v>
      </c>
      <c r="O8497">
        <v>4.0000000000000001E-3</v>
      </c>
      <c r="P8497" t="s">
        <v>526</v>
      </c>
      <c r="Q8497">
        <f>O8497*km_per_mile*'Transportation Calcs'!$F$7</f>
        <v>3.6739767403687022E-6</v>
      </c>
      <c r="T8497" t="s">
        <v>527</v>
      </c>
    </row>
    <row r="8498" spans="2:20" x14ac:dyDescent="0.45">
      <c r="C8498" s="29" t="s">
        <v>64</v>
      </c>
      <c r="D8498" s="29" t="s">
        <v>53</v>
      </c>
      <c r="F8498" t="s">
        <v>828</v>
      </c>
      <c r="G8498" t="s">
        <v>829</v>
      </c>
      <c r="H8498" t="s">
        <v>2037</v>
      </c>
      <c r="I8498" t="s">
        <v>225</v>
      </c>
      <c r="J8498" t="s">
        <v>873</v>
      </c>
      <c r="K8498" t="s">
        <v>35</v>
      </c>
      <c r="L8498" t="s">
        <v>2036</v>
      </c>
      <c r="M8498" t="s">
        <v>228</v>
      </c>
      <c r="N8498" t="s">
        <v>400</v>
      </c>
      <c r="O8498">
        <v>2.8999999999999998E-3</v>
      </c>
      <c r="P8498" t="s">
        <v>526</v>
      </c>
      <c r="Q8498">
        <f>O8498*km_per_mile*'Transportation Calcs'!$F$7</f>
        <v>2.6636331367673086E-6</v>
      </c>
      <c r="T8498" t="s">
        <v>527</v>
      </c>
    </row>
    <row r="8499" spans="2:20" x14ac:dyDescent="0.45">
      <c r="B8499" s="29" t="s">
        <v>26</v>
      </c>
      <c r="C8499" s="29" t="s">
        <v>64</v>
      </c>
      <c r="D8499" s="29" t="s">
        <v>53</v>
      </c>
      <c r="F8499" t="s">
        <v>828</v>
      </c>
      <c r="G8499" t="s">
        <v>829</v>
      </c>
      <c r="H8499" t="s">
        <v>897</v>
      </c>
      <c r="I8499" t="s">
        <v>225</v>
      </c>
      <c r="J8499" t="s">
        <v>873</v>
      </c>
      <c r="K8499" t="s">
        <v>35</v>
      </c>
      <c r="L8499" t="s">
        <v>882</v>
      </c>
      <c r="M8499" t="s">
        <v>228</v>
      </c>
      <c r="N8499" t="s">
        <v>26</v>
      </c>
      <c r="O8499">
        <v>8.1</v>
      </c>
      <c r="P8499" t="s">
        <v>526</v>
      </c>
      <c r="Q8499">
        <f>O8499*km_per_mile*'Transportation Calcs'!$F$7</f>
        <v>7.4398028992466213E-3</v>
      </c>
      <c r="T8499" t="s">
        <v>527</v>
      </c>
    </row>
    <row r="8500" spans="2:20" x14ac:dyDescent="0.45">
      <c r="C8500" s="29" t="s">
        <v>64</v>
      </c>
      <c r="D8500" s="29" t="s">
        <v>46</v>
      </c>
      <c r="F8500" t="s">
        <v>828</v>
      </c>
      <c r="G8500" t="s">
        <v>829</v>
      </c>
      <c r="H8500" t="s">
        <v>2040</v>
      </c>
      <c r="I8500" t="s">
        <v>225</v>
      </c>
      <c r="J8500" t="s">
        <v>873</v>
      </c>
      <c r="K8500" t="s">
        <v>690</v>
      </c>
      <c r="L8500" t="s">
        <v>959</v>
      </c>
      <c r="M8500" t="s">
        <v>228</v>
      </c>
      <c r="N8500" t="s">
        <v>249</v>
      </c>
      <c r="P8500" t="s">
        <v>526</v>
      </c>
      <c r="Q8500" s="27">
        <f>O8500*km_per_mile*'Transportation Calcs'!$D$7</f>
        <v>0</v>
      </c>
      <c r="T8500" t="s">
        <v>527</v>
      </c>
    </row>
    <row r="8501" spans="2:20" x14ac:dyDescent="0.45">
      <c r="B8501" s="29" t="s">
        <v>34</v>
      </c>
      <c r="C8501" s="29" t="s">
        <v>64</v>
      </c>
      <c r="D8501" s="29" t="s">
        <v>53</v>
      </c>
      <c r="F8501" t="s">
        <v>828</v>
      </c>
      <c r="G8501" t="s">
        <v>829</v>
      </c>
      <c r="H8501" t="s">
        <v>900</v>
      </c>
      <c r="I8501" t="s">
        <v>225</v>
      </c>
      <c r="J8501" t="s">
        <v>873</v>
      </c>
      <c r="K8501" t="s">
        <v>35</v>
      </c>
      <c r="L8501" t="s">
        <v>901</v>
      </c>
      <c r="M8501" t="s">
        <v>228</v>
      </c>
      <c r="N8501" t="s">
        <v>34</v>
      </c>
      <c r="O8501">
        <v>0.53</v>
      </c>
      <c r="P8501" t="s">
        <v>526</v>
      </c>
      <c r="Q8501">
        <f>O8501*km_per_mile*'Transportation Calcs'!$F$7</f>
        <v>4.8680191809885305E-4</v>
      </c>
      <c r="T8501" t="s">
        <v>527</v>
      </c>
    </row>
    <row r="8502" spans="2:20" x14ac:dyDescent="0.45">
      <c r="B8502" s="29" t="s">
        <v>24</v>
      </c>
      <c r="C8502" s="29" t="s">
        <v>64</v>
      </c>
      <c r="D8502" s="29" t="s">
        <v>53</v>
      </c>
      <c r="F8502" t="s">
        <v>828</v>
      </c>
      <c r="G8502" t="s">
        <v>829</v>
      </c>
      <c r="H8502" t="s">
        <v>900</v>
      </c>
      <c r="I8502" t="s">
        <v>225</v>
      </c>
      <c r="J8502" t="s">
        <v>873</v>
      </c>
      <c r="K8502" t="s">
        <v>35</v>
      </c>
      <c r="L8502" t="s">
        <v>901</v>
      </c>
      <c r="M8502" t="s">
        <v>228</v>
      </c>
      <c r="N8502" t="s">
        <v>261</v>
      </c>
      <c r="O8502">
        <v>2.1000000000000001E-2</v>
      </c>
      <c r="P8502" t="s">
        <v>526</v>
      </c>
      <c r="Q8502">
        <f>O8502*km_per_mile*'Transportation Calcs'!$F$7</f>
        <v>1.928837788693569E-5</v>
      </c>
      <c r="T8502" t="s">
        <v>527</v>
      </c>
    </row>
    <row r="8503" spans="2:20" x14ac:dyDescent="0.45">
      <c r="B8503" s="29" t="s">
        <v>43</v>
      </c>
      <c r="C8503" s="29" t="s">
        <v>64</v>
      </c>
      <c r="D8503" s="29" t="s">
        <v>46</v>
      </c>
      <c r="F8503" t="s">
        <v>828</v>
      </c>
      <c r="G8503" t="s">
        <v>829</v>
      </c>
      <c r="H8503" t="s">
        <v>2416</v>
      </c>
      <c r="I8503" t="s">
        <v>225</v>
      </c>
      <c r="J8503" t="s">
        <v>873</v>
      </c>
      <c r="K8503" t="s">
        <v>690</v>
      </c>
      <c r="L8503" t="s">
        <v>957</v>
      </c>
      <c r="M8503" t="s">
        <v>228</v>
      </c>
      <c r="N8503" t="s">
        <v>28</v>
      </c>
      <c r="O8503">
        <v>0.02</v>
      </c>
      <c r="P8503" t="s">
        <v>526</v>
      </c>
      <c r="Q8503" s="27">
        <f>O8503*km_per_mile*'Transportation Calcs'!$D$7</f>
        <v>2.1575900176048986E-5</v>
      </c>
      <c r="T8503" t="s">
        <v>536</v>
      </c>
    </row>
    <row r="8504" spans="2:20" x14ac:dyDescent="0.45">
      <c r="C8504" s="29" t="s">
        <v>64</v>
      </c>
      <c r="D8504" s="29" t="s">
        <v>53</v>
      </c>
      <c r="F8504" t="s">
        <v>828</v>
      </c>
      <c r="G8504" t="s">
        <v>829</v>
      </c>
      <c r="H8504" t="s">
        <v>900</v>
      </c>
      <c r="I8504" t="s">
        <v>225</v>
      </c>
      <c r="J8504" t="s">
        <v>873</v>
      </c>
      <c r="K8504" t="s">
        <v>35</v>
      </c>
      <c r="L8504" t="s">
        <v>901</v>
      </c>
      <c r="M8504" t="s">
        <v>228</v>
      </c>
      <c r="N8504" t="s">
        <v>240</v>
      </c>
      <c r="O8504" s="27">
        <v>1.2799999999999999E-5</v>
      </c>
      <c r="P8504" t="s">
        <v>526</v>
      </c>
      <c r="Q8504">
        <f>O8504*km_per_mile*'Transportation Calcs'!$F$7</f>
        <v>1.1756725569179847E-8</v>
      </c>
      <c r="T8504" t="s">
        <v>527</v>
      </c>
    </row>
    <row r="8505" spans="2:20" x14ac:dyDescent="0.45">
      <c r="B8505" s="29" t="s">
        <v>25</v>
      </c>
      <c r="C8505" s="29" t="s">
        <v>64</v>
      </c>
      <c r="D8505" s="29" t="s">
        <v>53</v>
      </c>
      <c r="F8505" t="s">
        <v>828</v>
      </c>
      <c r="G8505" t="s">
        <v>829</v>
      </c>
      <c r="H8505" t="s">
        <v>2038</v>
      </c>
      <c r="I8505" t="s">
        <v>225</v>
      </c>
      <c r="J8505" t="s">
        <v>873</v>
      </c>
      <c r="K8505" t="s">
        <v>35</v>
      </c>
      <c r="L8505" t="s">
        <v>891</v>
      </c>
      <c r="M8505" t="s">
        <v>228</v>
      </c>
      <c r="N8505" t="s">
        <v>25</v>
      </c>
      <c r="O8505">
        <v>0.15</v>
      </c>
      <c r="P8505" t="s">
        <v>526</v>
      </c>
      <c r="Q8505">
        <f>O8505*km_per_mile*'Transportation Calcs'!$F$7</f>
        <v>1.3777412776382633E-4</v>
      </c>
      <c r="T8505" t="s">
        <v>527</v>
      </c>
    </row>
    <row r="8506" spans="2:20" x14ac:dyDescent="0.45">
      <c r="C8506" s="29" t="s">
        <v>64</v>
      </c>
      <c r="D8506" s="29" t="s">
        <v>53</v>
      </c>
      <c r="F8506" t="s">
        <v>828</v>
      </c>
      <c r="G8506" t="s">
        <v>829</v>
      </c>
      <c r="H8506" t="s">
        <v>900</v>
      </c>
      <c r="I8506" t="s">
        <v>225</v>
      </c>
      <c r="J8506" t="s">
        <v>873</v>
      </c>
      <c r="K8506" t="s">
        <v>35</v>
      </c>
      <c r="L8506" t="s">
        <v>901</v>
      </c>
      <c r="M8506" t="s">
        <v>228</v>
      </c>
      <c r="N8506" t="s">
        <v>400</v>
      </c>
      <c r="O8506">
        <v>1.0999999999999999E-2</v>
      </c>
      <c r="P8506" t="s">
        <v>526</v>
      </c>
      <c r="Q8506">
        <f>O8506*km_per_mile*'Transportation Calcs'!$F$7</f>
        <v>1.0103436036013931E-5</v>
      </c>
      <c r="T8506" t="s">
        <v>527</v>
      </c>
    </row>
    <row r="8507" spans="2:20" x14ac:dyDescent="0.45">
      <c r="B8507" s="29" t="s">
        <v>25</v>
      </c>
      <c r="C8507" s="29" t="s">
        <v>64</v>
      </c>
      <c r="D8507" s="29" t="s">
        <v>53</v>
      </c>
      <c r="F8507" t="s">
        <v>828</v>
      </c>
      <c r="G8507" t="s">
        <v>829</v>
      </c>
      <c r="H8507" t="s">
        <v>904</v>
      </c>
      <c r="I8507" t="s">
        <v>225</v>
      </c>
      <c r="J8507" t="s">
        <v>873</v>
      </c>
      <c r="K8507" t="s">
        <v>35</v>
      </c>
      <c r="M8507" t="s">
        <v>228</v>
      </c>
      <c r="N8507" t="s">
        <v>25</v>
      </c>
      <c r="O8507">
        <v>0.15</v>
      </c>
      <c r="P8507" t="s">
        <v>526</v>
      </c>
      <c r="Q8507">
        <f>O8507*km_per_mile*'Transportation Calcs'!$F$7</f>
        <v>1.3777412776382633E-4</v>
      </c>
      <c r="T8507" t="s">
        <v>527</v>
      </c>
    </row>
    <row r="8508" spans="2:20" x14ac:dyDescent="0.45">
      <c r="B8508" s="29" t="s">
        <v>24</v>
      </c>
      <c r="C8508" s="29" t="s">
        <v>64</v>
      </c>
      <c r="D8508" s="29" t="s">
        <v>53</v>
      </c>
      <c r="F8508" t="s">
        <v>828</v>
      </c>
      <c r="G8508" t="s">
        <v>829</v>
      </c>
      <c r="H8508" t="s">
        <v>902</v>
      </c>
      <c r="I8508" t="s">
        <v>225</v>
      </c>
      <c r="J8508" t="s">
        <v>873</v>
      </c>
      <c r="K8508" t="s">
        <v>35</v>
      </c>
      <c r="M8508" t="s">
        <v>228</v>
      </c>
      <c r="N8508" t="s">
        <v>261</v>
      </c>
      <c r="O8508">
        <v>2.1000000000000001E-2</v>
      </c>
      <c r="P8508" t="s">
        <v>526</v>
      </c>
      <c r="Q8508">
        <f>O8508*km_per_mile*'Transportation Calcs'!$F$7</f>
        <v>1.928837788693569E-5</v>
      </c>
      <c r="T8508" t="s">
        <v>527</v>
      </c>
    </row>
    <row r="8509" spans="2:20" x14ac:dyDescent="0.45">
      <c r="C8509" s="29" t="s">
        <v>64</v>
      </c>
      <c r="D8509" s="29" t="s">
        <v>53</v>
      </c>
      <c r="F8509" t="s">
        <v>828</v>
      </c>
      <c r="G8509" t="s">
        <v>829</v>
      </c>
      <c r="H8509" t="s">
        <v>2407</v>
      </c>
      <c r="I8509" t="s">
        <v>225</v>
      </c>
      <c r="J8509" t="s">
        <v>831</v>
      </c>
      <c r="K8509" t="s">
        <v>35</v>
      </c>
      <c r="L8509" t="s">
        <v>951</v>
      </c>
      <c r="M8509" t="s">
        <v>228</v>
      </c>
      <c r="N8509" t="s">
        <v>240</v>
      </c>
      <c r="O8509" s="27">
        <v>1.36E-5</v>
      </c>
      <c r="P8509" t="s">
        <v>526</v>
      </c>
      <c r="Q8509">
        <f>O8509*km_per_mile*'Transportation Calcs'!$F$7</f>
        <v>1.2491520917253588E-8</v>
      </c>
      <c r="T8509" t="s">
        <v>527</v>
      </c>
    </row>
    <row r="8510" spans="2:20" x14ac:dyDescent="0.45">
      <c r="C8510" s="29" t="s">
        <v>64</v>
      </c>
      <c r="D8510" s="29" t="s">
        <v>53</v>
      </c>
      <c r="F8510" t="s">
        <v>828</v>
      </c>
      <c r="G8510" t="s">
        <v>829</v>
      </c>
      <c r="H8510" t="s">
        <v>2042</v>
      </c>
      <c r="I8510" t="s">
        <v>225</v>
      </c>
      <c r="J8510" t="s">
        <v>873</v>
      </c>
      <c r="K8510" t="s">
        <v>35</v>
      </c>
      <c r="M8510" t="s">
        <v>228</v>
      </c>
      <c r="N8510" t="s">
        <v>249</v>
      </c>
      <c r="P8510" t="s">
        <v>526</v>
      </c>
      <c r="Q8510">
        <f>O8510*km_per_mile*'Transportation Calcs'!$F$7</f>
        <v>0</v>
      </c>
      <c r="T8510" t="s">
        <v>527</v>
      </c>
    </row>
    <row r="8511" spans="2:20" x14ac:dyDescent="0.45">
      <c r="C8511" s="29" t="s">
        <v>64</v>
      </c>
      <c r="D8511" s="29" t="s">
        <v>53</v>
      </c>
      <c r="F8511" t="s">
        <v>828</v>
      </c>
      <c r="G8511" t="s">
        <v>829</v>
      </c>
      <c r="H8511" t="s">
        <v>910</v>
      </c>
      <c r="I8511" t="s">
        <v>225</v>
      </c>
      <c r="J8511" t="s">
        <v>873</v>
      </c>
      <c r="K8511" t="s">
        <v>35</v>
      </c>
      <c r="M8511" t="s">
        <v>228</v>
      </c>
      <c r="N8511" t="s">
        <v>240</v>
      </c>
      <c r="O8511" s="27">
        <v>1.2799999999999999E-5</v>
      </c>
      <c r="P8511" t="s">
        <v>526</v>
      </c>
      <c r="Q8511">
        <f>O8511*km_per_mile*'Transportation Calcs'!$F$7</f>
        <v>1.1756725569179847E-8</v>
      </c>
      <c r="T8511" t="s">
        <v>527</v>
      </c>
    </row>
    <row r="8512" spans="2:20" x14ac:dyDescent="0.45">
      <c r="C8512" s="29" t="s">
        <v>64</v>
      </c>
      <c r="D8512" s="29" t="s">
        <v>53</v>
      </c>
      <c r="F8512" t="s">
        <v>828</v>
      </c>
      <c r="G8512" t="s">
        <v>829</v>
      </c>
      <c r="H8512" t="s">
        <v>911</v>
      </c>
      <c r="I8512" t="s">
        <v>225</v>
      </c>
      <c r="J8512" t="s">
        <v>873</v>
      </c>
      <c r="K8512" t="s">
        <v>35</v>
      </c>
      <c r="M8512" t="s">
        <v>228</v>
      </c>
      <c r="N8512" t="s">
        <v>358</v>
      </c>
      <c r="O8512" s="27">
        <v>6.0900000000000001E-6</v>
      </c>
      <c r="P8512" t="s">
        <v>526</v>
      </c>
      <c r="Q8512">
        <f>O8512*km_per_mile*'Transportation Calcs'!$F$7</f>
        <v>5.593629587211349E-9</v>
      </c>
      <c r="T8512" t="s">
        <v>527</v>
      </c>
    </row>
    <row r="8513" spans="2:20" x14ac:dyDescent="0.45">
      <c r="C8513" s="29" t="s">
        <v>64</v>
      </c>
      <c r="D8513" s="29" t="s">
        <v>53</v>
      </c>
      <c r="F8513" t="s">
        <v>828</v>
      </c>
      <c r="G8513" t="s">
        <v>829</v>
      </c>
      <c r="H8513" t="s">
        <v>906</v>
      </c>
      <c r="I8513" t="s">
        <v>225</v>
      </c>
      <c r="J8513" t="s">
        <v>831</v>
      </c>
      <c r="K8513" t="s">
        <v>35</v>
      </c>
      <c r="M8513" t="s">
        <v>228</v>
      </c>
      <c r="N8513" t="s">
        <v>358</v>
      </c>
      <c r="O8513" s="27">
        <v>6.0900000000000001E-6</v>
      </c>
      <c r="P8513" t="s">
        <v>526</v>
      </c>
      <c r="Q8513">
        <f>O8513*km_per_mile*'Transportation Calcs'!$F$7</f>
        <v>5.593629587211349E-9</v>
      </c>
      <c r="T8513" t="s">
        <v>527</v>
      </c>
    </row>
    <row r="8514" spans="2:20" x14ac:dyDescent="0.45">
      <c r="B8514" s="29" t="s">
        <v>25</v>
      </c>
      <c r="C8514" s="29" t="s">
        <v>64</v>
      </c>
      <c r="D8514" s="29" t="s">
        <v>53</v>
      </c>
      <c r="F8514" t="s">
        <v>828</v>
      </c>
      <c r="G8514" t="s">
        <v>829</v>
      </c>
      <c r="H8514" t="s">
        <v>914</v>
      </c>
      <c r="I8514" t="s">
        <v>225</v>
      </c>
      <c r="J8514" t="s">
        <v>831</v>
      </c>
      <c r="K8514" t="s">
        <v>35</v>
      </c>
      <c r="M8514" t="s">
        <v>228</v>
      </c>
      <c r="N8514" t="s">
        <v>25</v>
      </c>
      <c r="O8514">
        <v>4.7E-2</v>
      </c>
      <c r="P8514" t="s">
        <v>526</v>
      </c>
      <c r="Q8514">
        <f>O8514*km_per_mile*'Transportation Calcs'!$F$7</f>
        <v>4.3169226699332252E-5</v>
      </c>
      <c r="T8514" t="s">
        <v>527</v>
      </c>
    </row>
    <row r="8515" spans="2:20" x14ac:dyDescent="0.45">
      <c r="C8515" s="29" t="s">
        <v>64</v>
      </c>
      <c r="D8515" s="29" t="s">
        <v>53</v>
      </c>
      <c r="F8515" t="s">
        <v>828</v>
      </c>
      <c r="G8515" t="s">
        <v>829</v>
      </c>
      <c r="H8515" t="s">
        <v>2699</v>
      </c>
      <c r="I8515" t="s">
        <v>689</v>
      </c>
      <c r="J8515" t="s">
        <v>888</v>
      </c>
      <c r="K8515" t="s">
        <v>35</v>
      </c>
      <c r="L8515" t="s">
        <v>2700</v>
      </c>
      <c r="M8515" t="s">
        <v>692</v>
      </c>
      <c r="N8515" t="s">
        <v>698</v>
      </c>
      <c r="O8515">
        <v>297</v>
      </c>
      <c r="P8515" t="s">
        <v>526</v>
      </c>
      <c r="Q8515">
        <f>O8515*km_per_mile*'Transportation Calcs'!$F$7</f>
        <v>0.27279277297237614</v>
      </c>
      <c r="T8515" t="s">
        <v>527</v>
      </c>
    </row>
    <row r="8516" spans="2:20" x14ac:dyDescent="0.45">
      <c r="C8516" s="29" t="s">
        <v>64</v>
      </c>
      <c r="D8516" s="29" t="s">
        <v>53</v>
      </c>
      <c r="F8516" t="s">
        <v>828</v>
      </c>
      <c r="G8516" t="s">
        <v>829</v>
      </c>
      <c r="H8516" t="s">
        <v>2701</v>
      </c>
      <c r="I8516" t="s">
        <v>689</v>
      </c>
      <c r="J8516" t="s">
        <v>888</v>
      </c>
      <c r="K8516" t="s">
        <v>35</v>
      </c>
      <c r="L8516" t="s">
        <v>2702</v>
      </c>
      <c r="M8516" t="s">
        <v>692</v>
      </c>
      <c r="N8516" t="s">
        <v>698</v>
      </c>
      <c r="O8516">
        <v>155</v>
      </c>
      <c r="P8516" t="s">
        <v>526</v>
      </c>
      <c r="Q8516">
        <f>O8516*km_per_mile*'Transportation Calcs'!$F$7</f>
        <v>0.14236659868928722</v>
      </c>
      <c r="T8516" t="s">
        <v>527</v>
      </c>
    </row>
    <row r="8517" spans="2:20" x14ac:dyDescent="0.45">
      <c r="C8517" s="29" t="s">
        <v>64</v>
      </c>
      <c r="D8517" s="29" t="s">
        <v>53</v>
      </c>
      <c r="F8517" t="s">
        <v>828</v>
      </c>
      <c r="G8517" t="s">
        <v>829</v>
      </c>
      <c r="H8517" t="s">
        <v>2701</v>
      </c>
      <c r="I8517" t="s">
        <v>689</v>
      </c>
      <c r="J8517" t="s">
        <v>888</v>
      </c>
      <c r="K8517" t="s">
        <v>35</v>
      </c>
      <c r="L8517" t="s">
        <v>2702</v>
      </c>
      <c r="M8517" t="s">
        <v>692</v>
      </c>
      <c r="N8517" t="s">
        <v>693</v>
      </c>
      <c r="O8517">
        <v>6.62</v>
      </c>
      <c r="P8517" t="s">
        <v>694</v>
      </c>
      <c r="Q8517"/>
      <c r="T8517" t="s">
        <v>527</v>
      </c>
    </row>
    <row r="8518" spans="2:20" x14ac:dyDescent="0.45">
      <c r="C8518" s="29" t="s">
        <v>64</v>
      </c>
      <c r="D8518" s="29" t="s">
        <v>46</v>
      </c>
      <c r="F8518" t="s">
        <v>828</v>
      </c>
      <c r="G8518" t="s">
        <v>829</v>
      </c>
      <c r="H8518" t="s">
        <v>2703</v>
      </c>
      <c r="I8518" t="s">
        <v>689</v>
      </c>
      <c r="J8518" t="s">
        <v>873</v>
      </c>
      <c r="K8518" t="s">
        <v>690</v>
      </c>
      <c r="L8518" t="s">
        <v>2704</v>
      </c>
      <c r="M8518" t="s">
        <v>692</v>
      </c>
      <c r="N8518" t="s">
        <v>693</v>
      </c>
      <c r="O8518">
        <v>24.72</v>
      </c>
      <c r="P8518" t="s">
        <v>694</v>
      </c>
      <c r="Q8518"/>
      <c r="T8518" t="s">
        <v>527</v>
      </c>
    </row>
    <row r="8519" spans="2:20" x14ac:dyDescent="0.45">
      <c r="C8519" s="29" t="s">
        <v>64</v>
      </c>
      <c r="D8519" s="29" t="s">
        <v>53</v>
      </c>
      <c r="F8519" t="s">
        <v>828</v>
      </c>
      <c r="G8519" t="s">
        <v>829</v>
      </c>
      <c r="H8519" t="s">
        <v>2047</v>
      </c>
      <c r="I8519" t="s">
        <v>689</v>
      </c>
      <c r="J8519" t="s">
        <v>888</v>
      </c>
      <c r="K8519" t="s">
        <v>35</v>
      </c>
      <c r="L8519" t="s">
        <v>2048</v>
      </c>
      <c r="M8519" t="s">
        <v>692</v>
      </c>
      <c r="N8519" t="s">
        <v>693</v>
      </c>
      <c r="O8519">
        <v>10.72</v>
      </c>
      <c r="P8519" t="s">
        <v>694</v>
      </c>
      <c r="Q8519"/>
      <c r="T8519" t="s">
        <v>527</v>
      </c>
    </row>
    <row r="8520" spans="2:20" x14ac:dyDescent="0.45">
      <c r="C8520" s="29" t="s">
        <v>64</v>
      </c>
      <c r="D8520" s="29" t="s">
        <v>53</v>
      </c>
      <c r="F8520" t="s">
        <v>828</v>
      </c>
      <c r="G8520" t="s">
        <v>829</v>
      </c>
      <c r="H8520" t="s">
        <v>2705</v>
      </c>
      <c r="I8520" t="s">
        <v>689</v>
      </c>
      <c r="J8520" t="s">
        <v>888</v>
      </c>
      <c r="K8520" t="s">
        <v>35</v>
      </c>
      <c r="L8520" t="s">
        <v>2706</v>
      </c>
      <c r="M8520" t="s">
        <v>692</v>
      </c>
      <c r="N8520" t="s">
        <v>698</v>
      </c>
      <c r="O8520">
        <v>210</v>
      </c>
      <c r="P8520" t="s">
        <v>526</v>
      </c>
      <c r="Q8520">
        <f>O8520*km_per_mile*'Transportation Calcs'!$F$7</f>
        <v>0.19288377886935687</v>
      </c>
      <c r="T8520" t="s">
        <v>527</v>
      </c>
    </row>
    <row r="8521" spans="2:20" x14ac:dyDescent="0.45">
      <c r="B8521" s="29" t="s">
        <v>33</v>
      </c>
      <c r="C8521" s="29" t="s">
        <v>64</v>
      </c>
      <c r="D8521" s="29" t="s">
        <v>53</v>
      </c>
      <c r="F8521" t="s">
        <v>828</v>
      </c>
      <c r="G8521" t="s">
        <v>829</v>
      </c>
      <c r="H8521" t="s">
        <v>2051</v>
      </c>
      <c r="I8521" t="s">
        <v>225</v>
      </c>
      <c r="J8521" t="s">
        <v>831</v>
      </c>
      <c r="K8521" t="s">
        <v>35</v>
      </c>
      <c r="M8521" t="s">
        <v>228</v>
      </c>
      <c r="N8521" t="s">
        <v>33</v>
      </c>
      <c r="O8521">
        <v>3.2000000000000001E-2</v>
      </c>
      <c r="P8521" t="s">
        <v>526</v>
      </c>
      <c r="Q8521">
        <f>O8521*km_per_mile*'Transportation Calcs'!$F$7</f>
        <v>2.9391813922949618E-5</v>
      </c>
      <c r="T8521" t="s">
        <v>527</v>
      </c>
    </row>
    <row r="8522" spans="2:20" x14ac:dyDescent="0.45">
      <c r="B8522" s="29" t="s">
        <v>26</v>
      </c>
      <c r="C8522" s="29" t="s">
        <v>64</v>
      </c>
      <c r="D8522" s="29" t="s">
        <v>53</v>
      </c>
      <c r="F8522" t="s">
        <v>828</v>
      </c>
      <c r="G8522" t="s">
        <v>829</v>
      </c>
      <c r="H8522" t="s">
        <v>2050</v>
      </c>
      <c r="I8522" t="s">
        <v>225</v>
      </c>
      <c r="J8522" t="s">
        <v>831</v>
      </c>
      <c r="K8522" t="s">
        <v>35</v>
      </c>
      <c r="M8522" t="s">
        <v>228</v>
      </c>
      <c r="N8522" t="s">
        <v>26</v>
      </c>
      <c r="O8522">
        <v>0.50700000000000001</v>
      </c>
      <c r="P8522" t="s">
        <v>526</v>
      </c>
      <c r="Q8522">
        <f>O8522*km_per_mile*'Transportation Calcs'!$F$7</f>
        <v>4.65676551841733E-4</v>
      </c>
      <c r="T8522" t="s">
        <v>527</v>
      </c>
    </row>
    <row r="8523" spans="2:20" x14ac:dyDescent="0.45">
      <c r="B8523" s="29" t="s">
        <v>24</v>
      </c>
      <c r="C8523" s="29" t="s">
        <v>64</v>
      </c>
      <c r="D8523" s="29" t="s">
        <v>53</v>
      </c>
      <c r="F8523" t="s">
        <v>828</v>
      </c>
      <c r="G8523" t="s">
        <v>829</v>
      </c>
      <c r="H8523" t="s">
        <v>914</v>
      </c>
      <c r="I8523" t="s">
        <v>225</v>
      </c>
      <c r="J8523" t="s">
        <v>831</v>
      </c>
      <c r="K8523" t="s">
        <v>35</v>
      </c>
      <c r="M8523" t="s">
        <v>228</v>
      </c>
      <c r="N8523" t="s">
        <v>261</v>
      </c>
      <c r="O8523">
        <v>5.0000000000000001E-3</v>
      </c>
      <c r="P8523" t="s">
        <v>526</v>
      </c>
      <c r="Q8523">
        <f>O8523*km_per_mile*'Transportation Calcs'!$F$7</f>
        <v>4.5924709254608774E-6</v>
      </c>
      <c r="T8523" t="s">
        <v>527</v>
      </c>
    </row>
    <row r="8524" spans="2:20" x14ac:dyDescent="0.45">
      <c r="B8524" s="29" t="s">
        <v>25</v>
      </c>
      <c r="C8524" s="29" t="s">
        <v>64</v>
      </c>
      <c r="D8524" s="29" t="s">
        <v>53</v>
      </c>
      <c r="F8524" t="s">
        <v>828</v>
      </c>
      <c r="G8524" t="s">
        <v>829</v>
      </c>
      <c r="H8524" t="s">
        <v>2052</v>
      </c>
      <c r="I8524" t="s">
        <v>225</v>
      </c>
      <c r="J8524" t="s">
        <v>831</v>
      </c>
      <c r="K8524" t="s">
        <v>35</v>
      </c>
      <c r="M8524" t="s">
        <v>228</v>
      </c>
      <c r="N8524" t="s">
        <v>25</v>
      </c>
      <c r="O8524">
        <v>7.0999999999999994E-2</v>
      </c>
      <c r="P8524" t="s">
        <v>526</v>
      </c>
      <c r="Q8524">
        <f>O8524*km_per_mile*'Transportation Calcs'!$F$7</f>
        <v>6.5213087141544456E-5</v>
      </c>
      <c r="T8524" t="s">
        <v>527</v>
      </c>
    </row>
    <row r="8525" spans="2:20" x14ac:dyDescent="0.45">
      <c r="C8525" s="29" t="s">
        <v>64</v>
      </c>
      <c r="D8525" s="29" t="s">
        <v>53</v>
      </c>
      <c r="F8525" t="s">
        <v>828</v>
      </c>
      <c r="G8525" t="s">
        <v>829</v>
      </c>
      <c r="H8525" t="s">
        <v>2051</v>
      </c>
      <c r="I8525" t="s">
        <v>225</v>
      </c>
      <c r="J8525" t="s">
        <v>831</v>
      </c>
      <c r="K8525" t="s">
        <v>35</v>
      </c>
      <c r="M8525" t="s">
        <v>228</v>
      </c>
      <c r="N8525" t="s">
        <v>240</v>
      </c>
      <c r="O8525" s="27">
        <v>1.06E-5</v>
      </c>
      <c r="P8525" t="s">
        <v>526</v>
      </c>
      <c r="Q8525">
        <f>O8525*km_per_mile*'Transportation Calcs'!$F$7</f>
        <v>9.7360383619770625E-9</v>
      </c>
      <c r="T8525" t="s">
        <v>527</v>
      </c>
    </row>
    <row r="8526" spans="2:20" x14ac:dyDescent="0.45">
      <c r="B8526" s="29" t="s">
        <v>34</v>
      </c>
      <c r="C8526" s="29" t="s">
        <v>64</v>
      </c>
      <c r="D8526" s="29" t="s">
        <v>53</v>
      </c>
      <c r="F8526" t="s">
        <v>828</v>
      </c>
      <c r="G8526" t="s">
        <v>829</v>
      </c>
      <c r="H8526" t="s">
        <v>2052</v>
      </c>
      <c r="I8526" t="s">
        <v>225</v>
      </c>
      <c r="J8526" t="s">
        <v>831</v>
      </c>
      <c r="K8526" t="s">
        <v>35</v>
      </c>
      <c r="M8526" t="s">
        <v>228</v>
      </c>
      <c r="N8526" t="s">
        <v>34</v>
      </c>
      <c r="O8526">
        <v>0.48599999999999999</v>
      </c>
      <c r="P8526" t="s">
        <v>526</v>
      </c>
      <c r="Q8526">
        <f>O8526*km_per_mile*'Transportation Calcs'!$F$7</f>
        <v>4.4638817395479727E-4</v>
      </c>
      <c r="T8526" t="s">
        <v>527</v>
      </c>
    </row>
    <row r="8527" spans="2:20" x14ac:dyDescent="0.45">
      <c r="C8527" s="29" t="s">
        <v>64</v>
      </c>
      <c r="D8527" s="29" t="s">
        <v>53</v>
      </c>
      <c r="F8527" t="s">
        <v>828</v>
      </c>
      <c r="G8527" t="s">
        <v>829</v>
      </c>
      <c r="H8527" t="s">
        <v>2414</v>
      </c>
      <c r="I8527" t="s">
        <v>689</v>
      </c>
      <c r="J8527" t="s">
        <v>888</v>
      </c>
      <c r="K8527" t="s">
        <v>35</v>
      </c>
      <c r="L8527" t="s">
        <v>2415</v>
      </c>
      <c r="M8527" t="s">
        <v>692</v>
      </c>
      <c r="N8527" t="s">
        <v>698</v>
      </c>
      <c r="O8527">
        <v>182</v>
      </c>
      <c r="P8527" t="s">
        <v>526</v>
      </c>
      <c r="Q8527">
        <f>O8527*km_per_mile*'Transportation Calcs'!$F$7</f>
        <v>0.16716594168677595</v>
      </c>
      <c r="T8527" t="s">
        <v>527</v>
      </c>
    </row>
    <row r="8528" spans="2:20" x14ac:dyDescent="0.45">
      <c r="B8528" s="29" t="s">
        <v>26</v>
      </c>
      <c r="C8528" s="29" t="s">
        <v>64</v>
      </c>
      <c r="D8528" s="29" t="s">
        <v>53</v>
      </c>
      <c r="F8528" t="s">
        <v>828</v>
      </c>
      <c r="G8528" t="s">
        <v>829</v>
      </c>
      <c r="H8528" t="s">
        <v>2052</v>
      </c>
      <c r="I8528" t="s">
        <v>225</v>
      </c>
      <c r="J8528" t="s">
        <v>831</v>
      </c>
      <c r="K8528" t="s">
        <v>35</v>
      </c>
      <c r="M8528" t="s">
        <v>228</v>
      </c>
      <c r="N8528" t="s">
        <v>26</v>
      </c>
      <c r="O8528">
        <v>0.29099999999999998</v>
      </c>
      <c r="P8528" t="s">
        <v>526</v>
      </c>
      <c r="Q8528">
        <f>O8528*km_per_mile*'Transportation Calcs'!$F$7</f>
        <v>2.6728180786182308E-4</v>
      </c>
      <c r="T8528" t="s">
        <v>527</v>
      </c>
    </row>
    <row r="8529" spans="2:20" x14ac:dyDescent="0.45">
      <c r="C8529" s="29" t="s">
        <v>64</v>
      </c>
      <c r="D8529" s="29" t="s">
        <v>53</v>
      </c>
      <c r="F8529" t="s">
        <v>828</v>
      </c>
      <c r="G8529" t="s">
        <v>829</v>
      </c>
      <c r="H8529" t="s">
        <v>2054</v>
      </c>
      <c r="I8529" t="s">
        <v>225</v>
      </c>
      <c r="J8529" t="s">
        <v>831</v>
      </c>
      <c r="K8529" t="s">
        <v>35</v>
      </c>
      <c r="L8529" t="s">
        <v>2023</v>
      </c>
      <c r="M8529" t="s">
        <v>228</v>
      </c>
      <c r="N8529" t="s">
        <v>249</v>
      </c>
      <c r="O8529" s="27">
        <v>5.4500000000000003E-6</v>
      </c>
      <c r="P8529" t="s">
        <v>526</v>
      </c>
      <c r="Q8529">
        <f>O8529*km_per_mile*'Transportation Calcs'!$F$7</f>
        <v>5.0057933087523573E-9</v>
      </c>
      <c r="T8529" t="s">
        <v>527</v>
      </c>
    </row>
    <row r="8530" spans="2:20" x14ac:dyDescent="0.45">
      <c r="C8530" s="29" t="s">
        <v>64</v>
      </c>
      <c r="D8530" s="29" t="s">
        <v>53</v>
      </c>
      <c r="F8530" t="s">
        <v>828</v>
      </c>
      <c r="G8530" t="s">
        <v>829</v>
      </c>
      <c r="H8530" t="s">
        <v>917</v>
      </c>
      <c r="I8530" t="s">
        <v>225</v>
      </c>
      <c r="J8530" t="s">
        <v>831</v>
      </c>
      <c r="K8530" t="s">
        <v>35</v>
      </c>
      <c r="L8530" t="s">
        <v>918</v>
      </c>
      <c r="M8530" t="s">
        <v>228</v>
      </c>
      <c r="N8530" t="s">
        <v>358</v>
      </c>
      <c r="O8530" s="27">
        <v>6.0900000000000001E-6</v>
      </c>
      <c r="P8530" t="s">
        <v>526</v>
      </c>
      <c r="Q8530">
        <f>O8530*km_per_mile*'Transportation Calcs'!$F$7</f>
        <v>5.593629587211349E-9</v>
      </c>
      <c r="T8530" t="s">
        <v>527</v>
      </c>
    </row>
    <row r="8531" spans="2:20" x14ac:dyDescent="0.45">
      <c r="B8531" s="29" t="s">
        <v>43</v>
      </c>
      <c r="C8531" s="29" t="s">
        <v>64</v>
      </c>
      <c r="D8531" s="29" t="s">
        <v>53</v>
      </c>
      <c r="F8531" t="s">
        <v>828</v>
      </c>
      <c r="G8531" t="s">
        <v>829</v>
      </c>
      <c r="H8531" t="s">
        <v>917</v>
      </c>
      <c r="I8531" t="s">
        <v>225</v>
      </c>
      <c r="J8531" t="s">
        <v>831</v>
      </c>
      <c r="K8531" t="s">
        <v>35</v>
      </c>
      <c r="L8531" t="s">
        <v>918</v>
      </c>
      <c r="M8531" t="s">
        <v>228</v>
      </c>
      <c r="N8531" t="s">
        <v>28</v>
      </c>
      <c r="O8531">
        <v>1.61E-2</v>
      </c>
      <c r="P8531" t="s">
        <v>526</v>
      </c>
      <c r="Q8531" s="27">
        <f>O8531*km_per_mile*'Transportation Calcs'!$F$7</f>
        <v>1.4787756379984027E-5</v>
      </c>
      <c r="T8531" t="s">
        <v>536</v>
      </c>
    </row>
    <row r="8532" spans="2:20" x14ac:dyDescent="0.45">
      <c r="C8532" s="29" t="s">
        <v>64</v>
      </c>
      <c r="D8532" s="29" t="s">
        <v>53</v>
      </c>
      <c r="F8532" t="s">
        <v>828</v>
      </c>
      <c r="G8532" t="s">
        <v>829</v>
      </c>
      <c r="H8532" t="s">
        <v>2425</v>
      </c>
      <c r="I8532" t="s">
        <v>225</v>
      </c>
      <c r="J8532" t="s">
        <v>831</v>
      </c>
      <c r="K8532" t="s">
        <v>35</v>
      </c>
      <c r="L8532" t="s">
        <v>840</v>
      </c>
      <c r="M8532" t="s">
        <v>228</v>
      </c>
      <c r="N8532" t="s">
        <v>249</v>
      </c>
      <c r="O8532" s="27">
        <v>5.4500000000000003E-6</v>
      </c>
      <c r="P8532" t="s">
        <v>526</v>
      </c>
      <c r="Q8532">
        <f>O8532*km_per_mile*'Transportation Calcs'!$F$7</f>
        <v>5.0057933087523573E-9</v>
      </c>
      <c r="T8532" t="s">
        <v>527</v>
      </c>
    </row>
    <row r="8533" spans="2:20" x14ac:dyDescent="0.45">
      <c r="C8533" s="29" t="s">
        <v>64</v>
      </c>
      <c r="D8533" s="29" t="s">
        <v>53</v>
      </c>
      <c r="F8533" t="s">
        <v>828</v>
      </c>
      <c r="G8533" t="s">
        <v>829</v>
      </c>
      <c r="H8533" t="s">
        <v>2425</v>
      </c>
      <c r="I8533" t="s">
        <v>225</v>
      </c>
      <c r="J8533" t="s">
        <v>831</v>
      </c>
      <c r="K8533" t="s">
        <v>35</v>
      </c>
      <c r="L8533" t="s">
        <v>840</v>
      </c>
      <c r="M8533" t="s">
        <v>228</v>
      </c>
      <c r="N8533" t="s">
        <v>358</v>
      </c>
      <c r="O8533" s="27">
        <v>6.0900000000000001E-6</v>
      </c>
      <c r="P8533" t="s">
        <v>526</v>
      </c>
      <c r="Q8533">
        <f>O8533*km_per_mile*'Transportation Calcs'!$F$7</f>
        <v>5.593629587211349E-9</v>
      </c>
      <c r="T8533" t="s">
        <v>527</v>
      </c>
    </row>
    <row r="8534" spans="2:20" x14ac:dyDescent="0.45">
      <c r="C8534" s="29" t="s">
        <v>64</v>
      </c>
      <c r="D8534" s="29" t="s">
        <v>53</v>
      </c>
      <c r="F8534" t="s">
        <v>828</v>
      </c>
      <c r="G8534" t="s">
        <v>829</v>
      </c>
      <c r="H8534" t="s">
        <v>919</v>
      </c>
      <c r="I8534" t="s">
        <v>225</v>
      </c>
      <c r="J8534" t="s">
        <v>831</v>
      </c>
      <c r="K8534" t="s">
        <v>35</v>
      </c>
      <c r="L8534" t="s">
        <v>838</v>
      </c>
      <c r="M8534" t="s">
        <v>228</v>
      </c>
      <c r="N8534" t="s">
        <v>358</v>
      </c>
      <c r="O8534" s="27">
        <v>6.0900000000000001E-6</v>
      </c>
      <c r="P8534" t="s">
        <v>526</v>
      </c>
      <c r="Q8534">
        <f>O8534*km_per_mile*'Transportation Calcs'!$F$7</f>
        <v>5.593629587211349E-9</v>
      </c>
      <c r="T8534" t="s">
        <v>527</v>
      </c>
    </row>
    <row r="8535" spans="2:20" x14ac:dyDescent="0.45">
      <c r="B8535" s="29" t="s">
        <v>43</v>
      </c>
      <c r="C8535" s="29" t="s">
        <v>64</v>
      </c>
      <c r="D8535" s="29" t="s">
        <v>53</v>
      </c>
      <c r="F8535" t="s">
        <v>828</v>
      </c>
      <c r="G8535" t="s">
        <v>829</v>
      </c>
      <c r="H8535" t="s">
        <v>2425</v>
      </c>
      <c r="I8535" t="s">
        <v>225</v>
      </c>
      <c r="J8535" t="s">
        <v>831</v>
      </c>
      <c r="K8535" t="s">
        <v>35</v>
      </c>
      <c r="L8535" t="s">
        <v>840</v>
      </c>
      <c r="M8535" t="s">
        <v>228</v>
      </c>
      <c r="N8535" t="s">
        <v>28</v>
      </c>
      <c r="O8535">
        <v>8.8099999999999998E-2</v>
      </c>
      <c r="P8535" t="s">
        <v>526</v>
      </c>
      <c r="Q8535" s="27">
        <f>O8535*km_per_mile*'Transportation Calcs'!$F$7</f>
        <v>8.0919337706620659E-5</v>
      </c>
      <c r="T8535" t="s">
        <v>536</v>
      </c>
    </row>
    <row r="8536" spans="2:20" x14ac:dyDescent="0.45">
      <c r="C8536" s="29" t="s">
        <v>64</v>
      </c>
      <c r="D8536" s="29" t="s">
        <v>53</v>
      </c>
      <c r="F8536" t="s">
        <v>828</v>
      </c>
      <c r="G8536" t="s">
        <v>829</v>
      </c>
      <c r="H8536" t="s">
        <v>920</v>
      </c>
      <c r="I8536" t="s">
        <v>225</v>
      </c>
      <c r="J8536" t="s">
        <v>831</v>
      </c>
      <c r="K8536" t="s">
        <v>35</v>
      </c>
      <c r="L8536" t="s">
        <v>848</v>
      </c>
      <c r="M8536" t="s">
        <v>228</v>
      </c>
      <c r="N8536" t="s">
        <v>358</v>
      </c>
      <c r="O8536" s="27">
        <v>6.0900000000000001E-6</v>
      </c>
      <c r="P8536" t="s">
        <v>526</v>
      </c>
      <c r="Q8536">
        <f>O8536*km_per_mile*'Transportation Calcs'!$F$7</f>
        <v>5.593629587211349E-9</v>
      </c>
      <c r="T8536" t="s">
        <v>527</v>
      </c>
    </row>
    <row r="8537" spans="2:20" x14ac:dyDescent="0.45">
      <c r="C8537" s="29" t="s">
        <v>64</v>
      </c>
      <c r="D8537" s="29" t="s">
        <v>53</v>
      </c>
      <c r="F8537" t="s">
        <v>828</v>
      </c>
      <c r="G8537" t="s">
        <v>829</v>
      </c>
      <c r="H8537" t="s">
        <v>2055</v>
      </c>
      <c r="I8537" t="s">
        <v>225</v>
      </c>
      <c r="J8537" t="s">
        <v>831</v>
      </c>
      <c r="K8537" t="s">
        <v>35</v>
      </c>
      <c r="L8537" t="s">
        <v>2021</v>
      </c>
      <c r="M8537" t="s">
        <v>228</v>
      </c>
      <c r="N8537" t="s">
        <v>358</v>
      </c>
      <c r="O8537" s="27">
        <v>6.0900000000000001E-6</v>
      </c>
      <c r="P8537" t="s">
        <v>526</v>
      </c>
      <c r="Q8537">
        <f>O8537*km_per_mile*'Transportation Calcs'!$F$7</f>
        <v>5.593629587211349E-9</v>
      </c>
      <c r="T8537" t="s">
        <v>527</v>
      </c>
    </row>
    <row r="8538" spans="2:20" x14ac:dyDescent="0.45">
      <c r="B8538" s="29" t="s">
        <v>43</v>
      </c>
      <c r="C8538" s="29" t="s">
        <v>64</v>
      </c>
      <c r="D8538" s="29" t="s">
        <v>53</v>
      </c>
      <c r="F8538" t="s">
        <v>828</v>
      </c>
      <c r="G8538" t="s">
        <v>829</v>
      </c>
      <c r="H8538" t="s">
        <v>924</v>
      </c>
      <c r="I8538" t="s">
        <v>225</v>
      </c>
      <c r="J8538" t="s">
        <v>831</v>
      </c>
      <c r="K8538" t="s">
        <v>35</v>
      </c>
      <c r="L8538" t="s">
        <v>834</v>
      </c>
      <c r="M8538" t="s">
        <v>228</v>
      </c>
      <c r="N8538" t="s">
        <v>28</v>
      </c>
      <c r="O8538">
        <v>0.41799999999999998</v>
      </c>
      <c r="P8538" t="s">
        <v>526</v>
      </c>
      <c r="Q8538" s="27">
        <f>O8538*km_per_mile*'Transportation Calcs'!$F$7</f>
        <v>3.8393056936852937E-4</v>
      </c>
      <c r="T8538" t="s">
        <v>536</v>
      </c>
    </row>
    <row r="8539" spans="2:20" x14ac:dyDescent="0.45">
      <c r="C8539" s="29" t="s">
        <v>64</v>
      </c>
      <c r="D8539" s="29" t="s">
        <v>53</v>
      </c>
      <c r="F8539" t="s">
        <v>828</v>
      </c>
      <c r="G8539" t="s">
        <v>829</v>
      </c>
      <c r="H8539" t="s">
        <v>2055</v>
      </c>
      <c r="I8539" t="s">
        <v>225</v>
      </c>
      <c r="J8539" t="s">
        <v>831</v>
      </c>
      <c r="K8539" t="s">
        <v>35</v>
      </c>
      <c r="L8539" t="s">
        <v>2021</v>
      </c>
      <c r="M8539" t="s">
        <v>228</v>
      </c>
      <c r="N8539" t="s">
        <v>272</v>
      </c>
      <c r="O8539" s="27">
        <v>1.3999999999999999E-6</v>
      </c>
      <c r="P8539" t="s">
        <v>526</v>
      </c>
      <c r="Q8539">
        <f>O8539*km_per_mile*'Transportation Calcs'!$F$7</f>
        <v>1.2858918591290458E-9</v>
      </c>
      <c r="T8539" t="s">
        <v>527</v>
      </c>
    </row>
    <row r="8540" spans="2:20" x14ac:dyDescent="0.45">
      <c r="C8540" s="29" t="s">
        <v>64</v>
      </c>
      <c r="D8540" s="29" t="s">
        <v>53</v>
      </c>
      <c r="F8540" t="s">
        <v>828</v>
      </c>
      <c r="G8540" t="s">
        <v>829</v>
      </c>
      <c r="H8540" t="s">
        <v>925</v>
      </c>
      <c r="I8540" t="s">
        <v>225</v>
      </c>
      <c r="J8540" t="s">
        <v>831</v>
      </c>
      <c r="K8540" t="s">
        <v>35</v>
      </c>
      <c r="L8540" t="s">
        <v>836</v>
      </c>
      <c r="M8540" t="s">
        <v>228</v>
      </c>
      <c r="N8540" t="s">
        <v>249</v>
      </c>
      <c r="O8540" s="27">
        <v>5.4500000000000003E-6</v>
      </c>
      <c r="P8540" t="s">
        <v>526</v>
      </c>
      <c r="Q8540">
        <f>O8540*km_per_mile*'Transportation Calcs'!$F$7</f>
        <v>5.0057933087523573E-9</v>
      </c>
      <c r="T8540" t="s">
        <v>527</v>
      </c>
    </row>
    <row r="8541" spans="2:20" x14ac:dyDescent="0.45">
      <c r="C8541" s="29" t="s">
        <v>64</v>
      </c>
      <c r="D8541" s="29" t="s">
        <v>53</v>
      </c>
      <c r="F8541" t="s">
        <v>828</v>
      </c>
      <c r="G8541" t="s">
        <v>829</v>
      </c>
      <c r="H8541" t="s">
        <v>935</v>
      </c>
      <c r="I8541" t="s">
        <v>225</v>
      </c>
      <c r="J8541" t="s">
        <v>831</v>
      </c>
      <c r="K8541" t="s">
        <v>35</v>
      </c>
      <c r="L8541" t="s">
        <v>861</v>
      </c>
      <c r="M8541" t="s">
        <v>228</v>
      </c>
      <c r="N8541" t="s">
        <v>249</v>
      </c>
      <c r="O8541" s="27">
        <v>5.4500000000000003E-6</v>
      </c>
      <c r="P8541" t="s">
        <v>526</v>
      </c>
      <c r="Q8541">
        <f>O8541*km_per_mile*'Transportation Calcs'!$F$7</f>
        <v>5.0057933087523573E-9</v>
      </c>
      <c r="T8541" t="s">
        <v>527</v>
      </c>
    </row>
    <row r="8542" spans="2:20" x14ac:dyDescent="0.45">
      <c r="C8542" s="29" t="s">
        <v>64</v>
      </c>
      <c r="D8542" s="29" t="s">
        <v>53</v>
      </c>
      <c r="F8542" t="s">
        <v>828</v>
      </c>
      <c r="G8542" t="s">
        <v>829</v>
      </c>
      <c r="H8542" t="s">
        <v>929</v>
      </c>
      <c r="I8542" t="s">
        <v>225</v>
      </c>
      <c r="J8542" t="s">
        <v>831</v>
      </c>
      <c r="K8542" t="s">
        <v>35</v>
      </c>
      <c r="L8542" t="s">
        <v>930</v>
      </c>
      <c r="M8542" t="s">
        <v>228</v>
      </c>
      <c r="N8542" t="s">
        <v>240</v>
      </c>
      <c r="O8542" s="27">
        <v>1.26E-5</v>
      </c>
      <c r="P8542" t="s">
        <v>526</v>
      </c>
      <c r="Q8542">
        <f>O8542*km_per_mile*'Transportation Calcs'!$F$7</f>
        <v>1.1573026732161412E-8</v>
      </c>
      <c r="T8542" t="s">
        <v>527</v>
      </c>
    </row>
    <row r="8543" spans="2:20" x14ac:dyDescent="0.45">
      <c r="B8543" s="29" t="s">
        <v>24</v>
      </c>
      <c r="C8543" s="29" t="s">
        <v>64</v>
      </c>
      <c r="D8543" s="29" t="s">
        <v>53</v>
      </c>
      <c r="F8543" t="s">
        <v>828</v>
      </c>
      <c r="G8543" t="s">
        <v>829</v>
      </c>
      <c r="H8543" t="s">
        <v>929</v>
      </c>
      <c r="I8543" t="s">
        <v>225</v>
      </c>
      <c r="J8543" t="s">
        <v>831</v>
      </c>
      <c r="K8543" t="s">
        <v>35</v>
      </c>
      <c r="L8543" t="s">
        <v>930</v>
      </c>
      <c r="M8543" t="s">
        <v>228</v>
      </c>
      <c r="N8543" t="s">
        <v>261</v>
      </c>
      <c r="O8543">
        <v>1.2E-2</v>
      </c>
      <c r="P8543" t="s">
        <v>526</v>
      </c>
      <c r="Q8543">
        <f>O8543*km_per_mile*'Transportation Calcs'!$F$7</f>
        <v>1.1021930221106107E-5</v>
      </c>
      <c r="T8543" t="s">
        <v>527</v>
      </c>
    </row>
    <row r="8544" spans="2:20" x14ac:dyDescent="0.45">
      <c r="B8544" s="29" t="s">
        <v>24</v>
      </c>
      <c r="C8544" s="29" t="s">
        <v>64</v>
      </c>
      <c r="D8544" s="29" t="s">
        <v>53</v>
      </c>
      <c r="F8544" t="s">
        <v>828</v>
      </c>
      <c r="G8544" t="s">
        <v>829</v>
      </c>
      <c r="H8544" t="s">
        <v>931</v>
      </c>
      <c r="I8544" t="s">
        <v>225</v>
      </c>
      <c r="J8544" t="s">
        <v>831</v>
      </c>
      <c r="K8544" t="s">
        <v>35</v>
      </c>
      <c r="L8544" t="s">
        <v>932</v>
      </c>
      <c r="M8544" t="s">
        <v>228</v>
      </c>
      <c r="N8544" t="s">
        <v>261</v>
      </c>
      <c r="O8544">
        <v>1.2E-2</v>
      </c>
      <c r="P8544" t="s">
        <v>526</v>
      </c>
      <c r="Q8544">
        <f>O8544*km_per_mile*'Transportation Calcs'!$F$7</f>
        <v>1.1021930221106107E-5</v>
      </c>
      <c r="T8544" t="s">
        <v>527</v>
      </c>
    </row>
    <row r="8545" spans="2:20" x14ac:dyDescent="0.45">
      <c r="B8545" s="29" t="s">
        <v>26</v>
      </c>
      <c r="C8545" s="29" t="s">
        <v>64</v>
      </c>
      <c r="D8545" s="29" t="s">
        <v>53</v>
      </c>
      <c r="F8545" t="s">
        <v>828</v>
      </c>
      <c r="G8545" t="s">
        <v>829</v>
      </c>
      <c r="H8545" t="s">
        <v>931</v>
      </c>
      <c r="I8545" t="s">
        <v>225</v>
      </c>
      <c r="J8545" t="s">
        <v>831</v>
      </c>
      <c r="K8545" t="s">
        <v>35</v>
      </c>
      <c r="L8545" t="s">
        <v>932</v>
      </c>
      <c r="M8545" t="s">
        <v>228</v>
      </c>
      <c r="N8545" t="s">
        <v>26</v>
      </c>
      <c r="O8545">
        <v>4.6100000000000003</v>
      </c>
      <c r="P8545" t="s">
        <v>526</v>
      </c>
      <c r="Q8545">
        <f>O8545*km_per_mile*'Transportation Calcs'!$F$7</f>
        <v>4.2342581932749302E-3</v>
      </c>
      <c r="T8545" t="s">
        <v>527</v>
      </c>
    </row>
    <row r="8546" spans="2:20" x14ac:dyDescent="0.45">
      <c r="B8546" s="29" t="s">
        <v>24</v>
      </c>
      <c r="C8546" s="29" t="s">
        <v>64</v>
      </c>
      <c r="D8546" s="29" t="s">
        <v>53</v>
      </c>
      <c r="F8546" t="s">
        <v>828</v>
      </c>
      <c r="G8546" t="s">
        <v>829</v>
      </c>
      <c r="H8546" t="s">
        <v>933</v>
      </c>
      <c r="I8546" t="s">
        <v>225</v>
      </c>
      <c r="J8546" t="s">
        <v>831</v>
      </c>
      <c r="K8546" t="s">
        <v>35</v>
      </c>
      <c r="L8546" t="s">
        <v>934</v>
      </c>
      <c r="M8546" t="s">
        <v>228</v>
      </c>
      <c r="N8546" t="s">
        <v>261</v>
      </c>
      <c r="O8546">
        <v>1.2E-2</v>
      </c>
      <c r="P8546" t="s">
        <v>526</v>
      </c>
      <c r="Q8546">
        <f>O8546*km_per_mile*'Transportation Calcs'!$F$7</f>
        <v>1.1021930221106107E-5</v>
      </c>
      <c r="T8546" t="s">
        <v>527</v>
      </c>
    </row>
    <row r="8547" spans="2:20" x14ac:dyDescent="0.45">
      <c r="B8547" s="29" t="s">
        <v>26</v>
      </c>
      <c r="C8547" s="29" t="s">
        <v>64</v>
      </c>
      <c r="D8547" s="29" t="s">
        <v>53</v>
      </c>
      <c r="F8547" t="s">
        <v>828</v>
      </c>
      <c r="G8547" t="s">
        <v>829</v>
      </c>
      <c r="H8547" t="s">
        <v>933</v>
      </c>
      <c r="I8547" t="s">
        <v>225</v>
      </c>
      <c r="J8547" t="s">
        <v>831</v>
      </c>
      <c r="K8547" t="s">
        <v>35</v>
      </c>
      <c r="L8547" t="s">
        <v>934</v>
      </c>
      <c r="M8547" t="s">
        <v>228</v>
      </c>
      <c r="N8547" t="s">
        <v>26</v>
      </c>
      <c r="O8547">
        <v>2.63</v>
      </c>
      <c r="P8547" t="s">
        <v>526</v>
      </c>
      <c r="Q8547">
        <f>O8547*km_per_mile*'Transportation Calcs'!$F$7</f>
        <v>2.4156397067924213E-3</v>
      </c>
      <c r="T8547" t="s">
        <v>527</v>
      </c>
    </row>
    <row r="8548" spans="2:20" x14ac:dyDescent="0.45">
      <c r="C8548" s="29" t="s">
        <v>64</v>
      </c>
      <c r="D8548" s="29" t="s">
        <v>53</v>
      </c>
      <c r="F8548" t="s">
        <v>828</v>
      </c>
      <c r="G8548" t="s">
        <v>829</v>
      </c>
      <c r="H8548" t="s">
        <v>938</v>
      </c>
      <c r="I8548" t="s">
        <v>225</v>
      </c>
      <c r="J8548" t="s">
        <v>831</v>
      </c>
      <c r="K8548" t="s">
        <v>35</v>
      </c>
      <c r="L8548" t="s">
        <v>869</v>
      </c>
      <c r="M8548" t="s">
        <v>228</v>
      </c>
      <c r="N8548" t="s">
        <v>272</v>
      </c>
      <c r="O8548" s="27">
        <v>1.3999999999999999E-6</v>
      </c>
      <c r="P8548" t="s">
        <v>526</v>
      </c>
      <c r="Q8548">
        <f>O8548*km_per_mile*'Transportation Calcs'!$F$7</f>
        <v>1.2858918591290458E-9</v>
      </c>
      <c r="T8548" t="s">
        <v>527</v>
      </c>
    </row>
    <row r="8549" spans="2:20" x14ac:dyDescent="0.45">
      <c r="B8549" s="29" t="s">
        <v>43</v>
      </c>
      <c r="C8549" s="29" t="s">
        <v>64</v>
      </c>
      <c r="D8549" s="29" t="s">
        <v>53</v>
      </c>
      <c r="F8549" t="s">
        <v>828</v>
      </c>
      <c r="G8549" t="s">
        <v>829</v>
      </c>
      <c r="H8549" t="s">
        <v>936</v>
      </c>
      <c r="I8549" t="s">
        <v>225</v>
      </c>
      <c r="J8549" t="s">
        <v>831</v>
      </c>
      <c r="K8549" t="s">
        <v>35</v>
      </c>
      <c r="L8549" t="s">
        <v>937</v>
      </c>
      <c r="M8549" t="s">
        <v>228</v>
      </c>
      <c r="N8549" t="s">
        <v>28</v>
      </c>
      <c r="O8549">
        <v>0.129</v>
      </c>
      <c r="P8549" t="s">
        <v>526</v>
      </c>
      <c r="Q8549" s="27">
        <f>O8549*km_per_mile*'Transportation Calcs'!$F$7</f>
        <v>1.1848574987689065E-4</v>
      </c>
      <c r="T8549" t="s">
        <v>536</v>
      </c>
    </row>
    <row r="8550" spans="2:20" x14ac:dyDescent="0.45">
      <c r="C8550" s="29" t="s">
        <v>64</v>
      </c>
      <c r="D8550" s="29" t="s">
        <v>53</v>
      </c>
      <c r="F8550" t="s">
        <v>828</v>
      </c>
      <c r="G8550" t="s">
        <v>829</v>
      </c>
      <c r="H8550" t="s">
        <v>2056</v>
      </c>
      <c r="I8550" t="s">
        <v>225</v>
      </c>
      <c r="J8550" t="s">
        <v>831</v>
      </c>
      <c r="K8550" t="s">
        <v>35</v>
      </c>
      <c r="L8550" t="s">
        <v>871</v>
      </c>
      <c r="M8550" t="s">
        <v>228</v>
      </c>
      <c r="N8550" t="s">
        <v>249</v>
      </c>
      <c r="O8550" s="27">
        <v>5.4500000000000003E-6</v>
      </c>
      <c r="P8550" t="s">
        <v>526</v>
      </c>
      <c r="Q8550">
        <f>O8550*km_per_mile*'Transportation Calcs'!$F$7</f>
        <v>5.0057933087523573E-9</v>
      </c>
      <c r="T8550" t="s">
        <v>527</v>
      </c>
    </row>
    <row r="8551" spans="2:20" x14ac:dyDescent="0.45">
      <c r="B8551" s="29" t="s">
        <v>26</v>
      </c>
      <c r="C8551" s="29" t="s">
        <v>64</v>
      </c>
      <c r="D8551" s="29" t="s">
        <v>46</v>
      </c>
      <c r="F8551" t="s">
        <v>828</v>
      </c>
      <c r="G8551" t="s">
        <v>829</v>
      </c>
      <c r="H8551" t="s">
        <v>944</v>
      </c>
      <c r="I8551" t="s">
        <v>225</v>
      </c>
      <c r="J8551" t="s">
        <v>873</v>
      </c>
      <c r="K8551" t="s">
        <v>690</v>
      </c>
      <c r="L8551" t="s">
        <v>899</v>
      </c>
      <c r="M8551" t="s">
        <v>228</v>
      </c>
      <c r="N8551" t="s">
        <v>26</v>
      </c>
      <c r="O8551">
        <v>10</v>
      </c>
      <c r="P8551" t="s">
        <v>526</v>
      </c>
      <c r="Q8551" s="27">
        <f>O8551*km_per_mile*'Transportation Calcs'!$D$7</f>
        <v>1.0787950088024493E-2</v>
      </c>
      <c r="T8551" t="s">
        <v>527</v>
      </c>
    </row>
    <row r="8552" spans="2:20" x14ac:dyDescent="0.45">
      <c r="B8552" s="29" t="s">
        <v>26</v>
      </c>
      <c r="C8552" s="29" t="s">
        <v>64</v>
      </c>
      <c r="D8552" s="29" t="s">
        <v>53</v>
      </c>
      <c r="F8552" t="s">
        <v>828</v>
      </c>
      <c r="G8552" t="s">
        <v>829</v>
      </c>
      <c r="H8552" t="s">
        <v>942</v>
      </c>
      <c r="I8552" t="s">
        <v>225</v>
      </c>
      <c r="J8552" t="s">
        <v>873</v>
      </c>
      <c r="K8552" t="s">
        <v>35</v>
      </c>
      <c r="L8552" t="s">
        <v>943</v>
      </c>
      <c r="M8552" t="s">
        <v>228</v>
      </c>
      <c r="N8552" t="s">
        <v>26</v>
      </c>
      <c r="O8552">
        <v>10.7</v>
      </c>
      <c r="P8552" t="s">
        <v>526</v>
      </c>
      <c r="Q8552">
        <f>O8552*km_per_mile*'Transportation Calcs'!$F$7</f>
        <v>9.8278877804862767E-3</v>
      </c>
      <c r="T8552" t="s">
        <v>527</v>
      </c>
    </row>
    <row r="8553" spans="2:20" x14ac:dyDescent="0.45">
      <c r="B8553" s="29" t="s">
        <v>26</v>
      </c>
      <c r="C8553" s="29" t="s">
        <v>64</v>
      </c>
      <c r="D8553" s="29" t="s">
        <v>53</v>
      </c>
      <c r="F8553" t="s">
        <v>828</v>
      </c>
      <c r="G8553" t="s">
        <v>829</v>
      </c>
      <c r="H8553" t="s">
        <v>941</v>
      </c>
      <c r="I8553" t="s">
        <v>225</v>
      </c>
      <c r="J8553" t="s">
        <v>873</v>
      </c>
      <c r="K8553" t="s">
        <v>35</v>
      </c>
      <c r="L8553" t="s">
        <v>886</v>
      </c>
      <c r="M8553" t="s">
        <v>228</v>
      </c>
      <c r="N8553" t="s">
        <v>26</v>
      </c>
      <c r="O8553">
        <v>10.1</v>
      </c>
      <c r="P8553" t="s">
        <v>526</v>
      </c>
      <c r="Q8553">
        <f>O8553*km_per_mile*'Transportation Calcs'!$F$7</f>
        <v>9.2767912694309718E-3</v>
      </c>
      <c r="T8553" t="s">
        <v>527</v>
      </c>
    </row>
    <row r="8554" spans="2:20" x14ac:dyDescent="0.45">
      <c r="B8554" s="29" t="s">
        <v>25</v>
      </c>
      <c r="C8554" s="29" t="s">
        <v>64</v>
      </c>
      <c r="D8554" s="29" t="s">
        <v>53</v>
      </c>
      <c r="F8554" t="s">
        <v>828</v>
      </c>
      <c r="G8554" t="s">
        <v>829</v>
      </c>
      <c r="H8554" t="s">
        <v>941</v>
      </c>
      <c r="I8554" t="s">
        <v>225</v>
      </c>
      <c r="J8554" t="s">
        <v>873</v>
      </c>
      <c r="K8554" t="s">
        <v>35</v>
      </c>
      <c r="L8554" t="s">
        <v>886</v>
      </c>
      <c r="M8554" t="s">
        <v>228</v>
      </c>
      <c r="N8554" t="s">
        <v>25</v>
      </c>
      <c r="O8554">
        <v>2.71</v>
      </c>
      <c r="P8554" t="s">
        <v>526</v>
      </c>
      <c r="Q8554">
        <f>O8554*km_per_mile*'Transportation Calcs'!$F$7</f>
        <v>2.4891192415997954E-3</v>
      </c>
      <c r="T8554" t="s">
        <v>527</v>
      </c>
    </row>
    <row r="8555" spans="2:20" x14ac:dyDescent="0.45">
      <c r="B8555" s="29" t="s">
        <v>33</v>
      </c>
      <c r="C8555" s="29" t="s">
        <v>64</v>
      </c>
      <c r="D8555" s="29" t="s">
        <v>46</v>
      </c>
      <c r="F8555" t="s">
        <v>828</v>
      </c>
      <c r="G8555" t="s">
        <v>829</v>
      </c>
      <c r="H8555" t="s">
        <v>945</v>
      </c>
      <c r="I8555" t="s">
        <v>225</v>
      </c>
      <c r="J8555" t="s">
        <v>873</v>
      </c>
      <c r="K8555" t="s">
        <v>690</v>
      </c>
      <c r="L8555" t="s">
        <v>946</v>
      </c>
      <c r="M8555" t="s">
        <v>228</v>
      </c>
      <c r="N8555" t="s">
        <v>33</v>
      </c>
      <c r="P8555" t="s">
        <v>526</v>
      </c>
      <c r="Q8555" s="27">
        <f>O8555*km_per_mile*'Transportation Calcs'!$D$7</f>
        <v>0</v>
      </c>
      <c r="T8555" t="s">
        <v>527</v>
      </c>
    </row>
    <row r="8556" spans="2:20" x14ac:dyDescent="0.45">
      <c r="B8556" s="29" t="s">
        <v>33</v>
      </c>
      <c r="C8556" s="29" t="s">
        <v>64</v>
      </c>
      <c r="D8556" s="29" t="s">
        <v>46</v>
      </c>
      <c r="F8556" t="s">
        <v>828</v>
      </c>
      <c r="G8556" t="s">
        <v>829</v>
      </c>
      <c r="H8556" t="s">
        <v>944</v>
      </c>
      <c r="I8556" t="s">
        <v>225</v>
      </c>
      <c r="J8556" t="s">
        <v>873</v>
      </c>
      <c r="K8556" t="s">
        <v>690</v>
      </c>
      <c r="L8556" t="s">
        <v>899</v>
      </c>
      <c r="M8556" t="s">
        <v>228</v>
      </c>
      <c r="N8556" t="s">
        <v>33</v>
      </c>
      <c r="P8556" t="s">
        <v>526</v>
      </c>
      <c r="Q8556" s="27">
        <f>O8556*km_per_mile*'Transportation Calcs'!$D$7</f>
        <v>0</v>
      </c>
      <c r="T8556" t="s">
        <v>527</v>
      </c>
    </row>
    <row r="8557" spans="2:20" x14ac:dyDescent="0.45">
      <c r="B8557" s="29" t="s">
        <v>34</v>
      </c>
      <c r="C8557" s="29" t="s">
        <v>64</v>
      </c>
      <c r="D8557" s="29" t="s">
        <v>46</v>
      </c>
      <c r="F8557" t="s">
        <v>828</v>
      </c>
      <c r="G8557" t="s">
        <v>829</v>
      </c>
      <c r="H8557" t="s">
        <v>944</v>
      </c>
      <c r="I8557" t="s">
        <v>225</v>
      </c>
      <c r="J8557" t="s">
        <v>873</v>
      </c>
      <c r="K8557" t="s">
        <v>690</v>
      </c>
      <c r="L8557" t="s">
        <v>899</v>
      </c>
      <c r="M8557" t="s">
        <v>228</v>
      </c>
      <c r="N8557" t="s">
        <v>34</v>
      </c>
      <c r="O8557">
        <v>1.59</v>
      </c>
      <c r="P8557" t="s">
        <v>526</v>
      </c>
      <c r="Q8557" s="27">
        <f>O8557*km_per_mile*'Transportation Calcs'!$D$7</f>
        <v>1.7152840639958948E-3</v>
      </c>
      <c r="T8557" t="s">
        <v>527</v>
      </c>
    </row>
    <row r="8558" spans="2:20" x14ac:dyDescent="0.45">
      <c r="C8558" s="29" t="s">
        <v>64</v>
      </c>
      <c r="D8558" s="29" t="s">
        <v>46</v>
      </c>
      <c r="F8558" t="s">
        <v>828</v>
      </c>
      <c r="G8558" t="s">
        <v>829</v>
      </c>
      <c r="H8558" t="s">
        <v>945</v>
      </c>
      <c r="I8558" t="s">
        <v>225</v>
      </c>
      <c r="J8558" t="s">
        <v>873</v>
      </c>
      <c r="K8558" t="s">
        <v>690</v>
      </c>
      <c r="L8558" t="s">
        <v>946</v>
      </c>
      <c r="M8558" t="s">
        <v>228</v>
      </c>
      <c r="N8558" t="s">
        <v>400</v>
      </c>
      <c r="P8558" t="s">
        <v>526</v>
      </c>
      <c r="Q8558" s="27">
        <f>O8558*km_per_mile*'Transportation Calcs'!$D$7</f>
        <v>0</v>
      </c>
      <c r="T8558" t="s">
        <v>527</v>
      </c>
    </row>
    <row r="8559" spans="2:20" x14ac:dyDescent="0.45">
      <c r="C8559" s="29" t="s">
        <v>64</v>
      </c>
      <c r="D8559" s="29" t="s">
        <v>53</v>
      </c>
      <c r="F8559" t="s">
        <v>828</v>
      </c>
      <c r="G8559" t="s">
        <v>829</v>
      </c>
      <c r="H8559" t="s">
        <v>953</v>
      </c>
      <c r="I8559" t="s">
        <v>225</v>
      </c>
      <c r="J8559" t="s">
        <v>831</v>
      </c>
      <c r="K8559" t="s">
        <v>35</v>
      </c>
      <c r="L8559" t="s">
        <v>954</v>
      </c>
      <c r="M8559" t="s">
        <v>228</v>
      </c>
      <c r="N8559" t="s">
        <v>272</v>
      </c>
      <c r="O8559" s="27">
        <v>1.3999999999999999E-6</v>
      </c>
      <c r="P8559" t="s">
        <v>526</v>
      </c>
      <c r="Q8559">
        <f>O8559*km_per_mile*'Transportation Calcs'!$F$7</f>
        <v>1.2858918591290458E-9</v>
      </c>
      <c r="T8559" t="s">
        <v>527</v>
      </c>
    </row>
    <row r="8560" spans="2:20" x14ac:dyDescent="0.45">
      <c r="B8560" s="29" t="s">
        <v>34</v>
      </c>
      <c r="C8560" s="29" t="s">
        <v>64</v>
      </c>
      <c r="D8560" s="29" t="s">
        <v>53</v>
      </c>
      <c r="F8560" t="s">
        <v>828</v>
      </c>
      <c r="G8560" t="s">
        <v>829</v>
      </c>
      <c r="H8560" t="s">
        <v>947</v>
      </c>
      <c r="I8560" t="s">
        <v>225</v>
      </c>
      <c r="J8560" t="s">
        <v>873</v>
      </c>
      <c r="K8560" t="s">
        <v>35</v>
      </c>
      <c r="L8560" t="s">
        <v>874</v>
      </c>
      <c r="M8560" t="s">
        <v>228</v>
      </c>
      <c r="N8560" t="s">
        <v>34</v>
      </c>
      <c r="O8560">
        <v>0.26500000000000001</v>
      </c>
      <c r="P8560" t="s">
        <v>526</v>
      </c>
      <c r="Q8560">
        <f>O8560*km_per_mile*'Transportation Calcs'!$F$7</f>
        <v>2.4340095904942652E-4</v>
      </c>
      <c r="T8560" t="s">
        <v>527</v>
      </c>
    </row>
    <row r="8561" spans="2:20" x14ac:dyDescent="0.45">
      <c r="B8561" s="29" t="s">
        <v>24</v>
      </c>
      <c r="C8561" s="29" t="s">
        <v>64</v>
      </c>
      <c r="D8561" s="29" t="s">
        <v>53</v>
      </c>
      <c r="F8561" t="s">
        <v>828</v>
      </c>
      <c r="G8561" t="s">
        <v>829</v>
      </c>
      <c r="H8561" t="s">
        <v>947</v>
      </c>
      <c r="I8561" t="s">
        <v>225</v>
      </c>
      <c r="J8561" t="s">
        <v>873</v>
      </c>
      <c r="K8561" t="s">
        <v>35</v>
      </c>
      <c r="L8561" t="s">
        <v>874</v>
      </c>
      <c r="M8561" t="s">
        <v>228</v>
      </c>
      <c r="N8561" t="s">
        <v>261</v>
      </c>
      <c r="O8561">
        <v>0.22</v>
      </c>
      <c r="P8561" t="s">
        <v>526</v>
      </c>
      <c r="Q8561">
        <f>O8561*km_per_mile*'Transportation Calcs'!$F$7</f>
        <v>2.0206872072027864E-4</v>
      </c>
      <c r="T8561" t="s">
        <v>527</v>
      </c>
    </row>
    <row r="8562" spans="2:20" x14ac:dyDescent="0.45">
      <c r="B8562" s="29" t="s">
        <v>33</v>
      </c>
      <c r="C8562" s="29" t="s">
        <v>64</v>
      </c>
      <c r="D8562" s="29" t="s">
        <v>53</v>
      </c>
      <c r="F8562" t="s">
        <v>828</v>
      </c>
      <c r="G8562" t="s">
        <v>829</v>
      </c>
      <c r="H8562" t="s">
        <v>942</v>
      </c>
      <c r="I8562" t="s">
        <v>225</v>
      </c>
      <c r="J8562" t="s">
        <v>873</v>
      </c>
      <c r="K8562" t="s">
        <v>35</v>
      </c>
      <c r="L8562" t="s">
        <v>943</v>
      </c>
      <c r="M8562" t="s">
        <v>228</v>
      </c>
      <c r="N8562" t="s">
        <v>33</v>
      </c>
      <c r="O8562">
        <v>0.12</v>
      </c>
      <c r="P8562" t="s">
        <v>526</v>
      </c>
      <c r="Q8562">
        <f>O8562*km_per_mile*'Transportation Calcs'!$F$7</f>
        <v>1.1021930221106106E-4</v>
      </c>
      <c r="T8562" t="s">
        <v>527</v>
      </c>
    </row>
    <row r="8563" spans="2:20" x14ac:dyDescent="0.45">
      <c r="B8563" s="29" t="s">
        <v>34</v>
      </c>
      <c r="C8563" s="29" t="s">
        <v>64</v>
      </c>
      <c r="D8563" s="29" t="s">
        <v>53</v>
      </c>
      <c r="F8563" t="s">
        <v>828</v>
      </c>
      <c r="G8563" t="s">
        <v>829</v>
      </c>
      <c r="H8563" t="s">
        <v>2426</v>
      </c>
      <c r="I8563" t="s">
        <v>225</v>
      </c>
      <c r="J8563" t="s">
        <v>873</v>
      </c>
      <c r="K8563" t="s">
        <v>35</v>
      </c>
      <c r="L8563" t="s">
        <v>884</v>
      </c>
      <c r="M8563" t="s">
        <v>228</v>
      </c>
      <c r="N8563" t="s">
        <v>34</v>
      </c>
      <c r="O8563">
        <v>0.86099999999999999</v>
      </c>
      <c r="P8563" t="s">
        <v>526</v>
      </c>
      <c r="Q8563">
        <f>O8563*km_per_mile*'Transportation Calcs'!$F$7</f>
        <v>7.9082349336436321E-4</v>
      </c>
      <c r="T8563" t="s">
        <v>527</v>
      </c>
    </row>
    <row r="8564" spans="2:20" x14ac:dyDescent="0.45">
      <c r="C8564" s="29" t="s">
        <v>64</v>
      </c>
      <c r="D8564" s="29" t="s">
        <v>53</v>
      </c>
      <c r="F8564" t="s">
        <v>828</v>
      </c>
      <c r="G8564" t="s">
        <v>829</v>
      </c>
      <c r="H8564" t="s">
        <v>2060</v>
      </c>
      <c r="I8564" t="s">
        <v>225</v>
      </c>
      <c r="J8564" t="s">
        <v>831</v>
      </c>
      <c r="K8564" t="s">
        <v>35</v>
      </c>
      <c r="L8564" t="s">
        <v>844</v>
      </c>
      <c r="M8564" t="s">
        <v>228</v>
      </c>
      <c r="N8564" t="s">
        <v>249</v>
      </c>
      <c r="O8564" s="27">
        <v>5.4500000000000003E-6</v>
      </c>
      <c r="P8564" t="s">
        <v>526</v>
      </c>
      <c r="Q8564">
        <f>O8564*km_per_mile*'Transportation Calcs'!$F$7</f>
        <v>5.0057933087523573E-9</v>
      </c>
      <c r="T8564" t="s">
        <v>527</v>
      </c>
    </row>
    <row r="8565" spans="2:20" x14ac:dyDescent="0.45">
      <c r="C8565" s="29" t="s">
        <v>64</v>
      </c>
      <c r="D8565" s="29" t="s">
        <v>53</v>
      </c>
      <c r="F8565" t="s">
        <v>828</v>
      </c>
      <c r="G8565" t="s">
        <v>829</v>
      </c>
      <c r="H8565" t="s">
        <v>950</v>
      </c>
      <c r="I8565" t="s">
        <v>225</v>
      </c>
      <c r="J8565" t="s">
        <v>831</v>
      </c>
      <c r="K8565" t="s">
        <v>35</v>
      </c>
      <c r="L8565" t="s">
        <v>951</v>
      </c>
      <c r="M8565" t="s">
        <v>228</v>
      </c>
      <c r="N8565" t="s">
        <v>249</v>
      </c>
      <c r="O8565" s="27">
        <v>5.4500000000000003E-6</v>
      </c>
      <c r="P8565" t="s">
        <v>526</v>
      </c>
      <c r="Q8565">
        <f>O8565*km_per_mile*'Transportation Calcs'!$F$7</f>
        <v>5.0057933087523573E-9</v>
      </c>
      <c r="T8565" t="s">
        <v>527</v>
      </c>
    </row>
    <row r="8566" spans="2:20" x14ac:dyDescent="0.45">
      <c r="C8566" s="29" t="s">
        <v>64</v>
      </c>
      <c r="D8566" s="29" t="s">
        <v>53</v>
      </c>
      <c r="F8566" t="s">
        <v>828</v>
      </c>
      <c r="G8566" t="s">
        <v>829</v>
      </c>
      <c r="H8566" t="s">
        <v>952</v>
      </c>
      <c r="I8566" t="s">
        <v>225</v>
      </c>
      <c r="J8566" t="s">
        <v>831</v>
      </c>
      <c r="K8566" t="s">
        <v>35</v>
      </c>
      <c r="L8566" t="s">
        <v>842</v>
      </c>
      <c r="M8566" t="s">
        <v>228</v>
      </c>
      <c r="N8566" t="s">
        <v>264</v>
      </c>
      <c r="O8566" s="27">
        <v>8.9999999999999996E-7</v>
      </c>
      <c r="P8566" t="s">
        <v>526</v>
      </c>
      <c r="Q8566">
        <f>O8566*km_per_mile*'Transportation Calcs'!$F$7</f>
        <v>8.2664476658295794E-10</v>
      </c>
      <c r="T8566" t="s">
        <v>527</v>
      </c>
    </row>
    <row r="8567" spans="2:20" x14ac:dyDescent="0.45">
      <c r="B8567" s="29" t="s">
        <v>43</v>
      </c>
      <c r="C8567" s="29" t="s">
        <v>64</v>
      </c>
      <c r="D8567" s="29" t="s">
        <v>53</v>
      </c>
      <c r="F8567" t="s">
        <v>828</v>
      </c>
      <c r="G8567" t="s">
        <v>829</v>
      </c>
      <c r="H8567" t="s">
        <v>952</v>
      </c>
      <c r="I8567" t="s">
        <v>225</v>
      </c>
      <c r="J8567" t="s">
        <v>831</v>
      </c>
      <c r="K8567" t="s">
        <v>35</v>
      </c>
      <c r="L8567" t="s">
        <v>842</v>
      </c>
      <c r="M8567" t="s">
        <v>228</v>
      </c>
      <c r="N8567" t="s">
        <v>28</v>
      </c>
      <c r="O8567">
        <v>0.19400000000000001</v>
      </c>
      <c r="P8567" t="s">
        <v>526</v>
      </c>
      <c r="Q8567" s="27">
        <f>O8567*km_per_mile*'Transportation Calcs'!$F$7</f>
        <v>1.7818787190788208E-4</v>
      </c>
      <c r="T8567" t="s">
        <v>536</v>
      </c>
    </row>
    <row r="8568" spans="2:20" x14ac:dyDescent="0.45">
      <c r="C8568" s="29" t="s">
        <v>64</v>
      </c>
      <c r="D8568" s="29" t="s">
        <v>53</v>
      </c>
      <c r="F8568" t="s">
        <v>828</v>
      </c>
      <c r="G8568" t="s">
        <v>829</v>
      </c>
      <c r="H8568" t="s">
        <v>2427</v>
      </c>
      <c r="I8568" t="s">
        <v>225</v>
      </c>
      <c r="J8568" t="s">
        <v>831</v>
      </c>
      <c r="K8568" t="s">
        <v>35</v>
      </c>
      <c r="L8568" t="s">
        <v>846</v>
      </c>
      <c r="M8568" t="s">
        <v>228</v>
      </c>
      <c r="N8568" t="s">
        <v>358</v>
      </c>
      <c r="O8568" s="27">
        <v>6.0900000000000001E-6</v>
      </c>
      <c r="P8568" t="s">
        <v>526</v>
      </c>
      <c r="Q8568">
        <f>O8568*km_per_mile*'Transportation Calcs'!$F$7</f>
        <v>5.593629587211349E-9</v>
      </c>
      <c r="T8568" t="s">
        <v>527</v>
      </c>
    </row>
    <row r="8569" spans="2:20" x14ac:dyDescent="0.45">
      <c r="C8569" s="29" t="s">
        <v>64</v>
      </c>
      <c r="D8569" s="29" t="s">
        <v>53</v>
      </c>
      <c r="F8569" t="s">
        <v>828</v>
      </c>
      <c r="G8569" t="s">
        <v>829</v>
      </c>
      <c r="H8569" t="s">
        <v>955</v>
      </c>
      <c r="I8569" t="s">
        <v>225</v>
      </c>
      <c r="J8569" t="s">
        <v>831</v>
      </c>
      <c r="K8569" t="s">
        <v>35</v>
      </c>
      <c r="L8569" t="s">
        <v>850</v>
      </c>
      <c r="M8569" t="s">
        <v>228</v>
      </c>
      <c r="N8569" t="s">
        <v>358</v>
      </c>
      <c r="O8569" s="27">
        <v>6.0900000000000001E-6</v>
      </c>
      <c r="P8569" t="s">
        <v>526</v>
      </c>
      <c r="Q8569">
        <f>O8569*km_per_mile*'Transportation Calcs'!$F$7</f>
        <v>5.593629587211349E-9</v>
      </c>
      <c r="T8569" t="s">
        <v>527</v>
      </c>
    </row>
    <row r="8570" spans="2:20" x14ac:dyDescent="0.45">
      <c r="B8570" s="29" t="s">
        <v>43</v>
      </c>
      <c r="C8570" s="29" t="s">
        <v>64</v>
      </c>
      <c r="D8570" s="29" t="s">
        <v>53</v>
      </c>
      <c r="F8570" t="s">
        <v>828</v>
      </c>
      <c r="G8570" t="s">
        <v>829</v>
      </c>
      <c r="H8570" t="s">
        <v>2060</v>
      </c>
      <c r="I8570" t="s">
        <v>225</v>
      </c>
      <c r="J8570" t="s">
        <v>831</v>
      </c>
      <c r="K8570" t="s">
        <v>35</v>
      </c>
      <c r="L8570" t="s">
        <v>844</v>
      </c>
      <c r="M8570" t="s">
        <v>228</v>
      </c>
      <c r="N8570" t="s">
        <v>28</v>
      </c>
      <c r="O8570">
        <v>0.49099999999999999</v>
      </c>
      <c r="P8570" t="s">
        <v>526</v>
      </c>
      <c r="Q8570" s="27">
        <f>O8570*km_per_mile*'Transportation Calcs'!$F$7</f>
        <v>4.5098064488025821E-4</v>
      </c>
      <c r="T8570" t="s">
        <v>536</v>
      </c>
    </row>
    <row r="8571" spans="2:20" x14ac:dyDescent="0.45">
      <c r="C8571" s="29" t="s">
        <v>64</v>
      </c>
      <c r="D8571" s="29" t="s">
        <v>53</v>
      </c>
      <c r="F8571" t="s">
        <v>828</v>
      </c>
      <c r="G8571" t="s">
        <v>829</v>
      </c>
      <c r="H8571" t="s">
        <v>2060</v>
      </c>
      <c r="I8571" t="s">
        <v>225</v>
      </c>
      <c r="J8571" t="s">
        <v>831</v>
      </c>
      <c r="K8571" t="s">
        <v>35</v>
      </c>
      <c r="L8571" t="s">
        <v>844</v>
      </c>
      <c r="M8571" t="s">
        <v>228</v>
      </c>
      <c r="N8571" t="s">
        <v>272</v>
      </c>
      <c r="O8571" s="27">
        <v>1.3999999999999999E-6</v>
      </c>
      <c r="P8571" t="s">
        <v>526</v>
      </c>
      <c r="Q8571">
        <f>O8571*km_per_mile*'Transportation Calcs'!$F$7</f>
        <v>1.2858918591290458E-9</v>
      </c>
      <c r="T8571" t="s">
        <v>527</v>
      </c>
    </row>
    <row r="8572" spans="2:20" x14ac:dyDescent="0.45">
      <c r="C8572" s="29" t="s">
        <v>64</v>
      </c>
      <c r="D8572" s="29" t="s">
        <v>46</v>
      </c>
      <c r="F8572" t="s">
        <v>828</v>
      </c>
      <c r="G8572" t="s">
        <v>829</v>
      </c>
      <c r="H8572" t="s">
        <v>956</v>
      </c>
      <c r="I8572" t="s">
        <v>225</v>
      </c>
      <c r="J8572" t="s">
        <v>873</v>
      </c>
      <c r="K8572" t="s">
        <v>690</v>
      </c>
      <c r="L8572" t="s">
        <v>957</v>
      </c>
      <c r="M8572" t="s">
        <v>228</v>
      </c>
      <c r="N8572" t="s">
        <v>400</v>
      </c>
      <c r="P8572" t="s">
        <v>526</v>
      </c>
      <c r="Q8572" s="27">
        <f>O8572*km_per_mile*'Transportation Calcs'!$D$7</f>
        <v>0</v>
      </c>
      <c r="T8572" t="s">
        <v>527</v>
      </c>
    </row>
    <row r="8573" spans="2:20" x14ac:dyDescent="0.45">
      <c r="C8573" s="29" t="s">
        <v>64</v>
      </c>
      <c r="D8573" s="29" t="s">
        <v>46</v>
      </c>
      <c r="F8573" t="s">
        <v>828</v>
      </c>
      <c r="G8573" t="s">
        <v>829</v>
      </c>
      <c r="H8573" t="s">
        <v>956</v>
      </c>
      <c r="I8573" t="s">
        <v>225</v>
      </c>
      <c r="J8573" t="s">
        <v>873</v>
      </c>
      <c r="K8573" t="s">
        <v>690</v>
      </c>
      <c r="L8573" t="s">
        <v>957</v>
      </c>
      <c r="M8573" t="s">
        <v>228</v>
      </c>
      <c r="N8573" t="s">
        <v>240</v>
      </c>
      <c r="O8573" s="27">
        <v>2.8900000000000001E-5</v>
      </c>
      <c r="P8573" t="s">
        <v>526</v>
      </c>
      <c r="Q8573" s="27">
        <f>O8573*km_per_mile*'Transportation Calcs'!$D$7</f>
        <v>3.1177175754390785E-8</v>
      </c>
      <c r="T8573" t="s">
        <v>527</v>
      </c>
    </row>
    <row r="8574" spans="2:20" x14ac:dyDescent="0.45">
      <c r="B8574" s="29" t="s">
        <v>25</v>
      </c>
      <c r="C8574" s="29" t="s">
        <v>64</v>
      </c>
      <c r="D8574" s="29" t="s">
        <v>46</v>
      </c>
      <c r="F8574" t="s">
        <v>828</v>
      </c>
      <c r="G8574" t="s">
        <v>829</v>
      </c>
      <c r="H8574" t="s">
        <v>958</v>
      </c>
      <c r="I8574" t="s">
        <v>225</v>
      </c>
      <c r="J8574" t="s">
        <v>873</v>
      </c>
      <c r="K8574" t="s">
        <v>690</v>
      </c>
      <c r="L8574" t="s">
        <v>959</v>
      </c>
      <c r="M8574" t="s">
        <v>228</v>
      </c>
      <c r="N8574" t="s">
        <v>25</v>
      </c>
      <c r="O8574">
        <v>2.7</v>
      </c>
      <c r="P8574" t="s">
        <v>526</v>
      </c>
      <c r="Q8574" s="27">
        <f>O8574*km_per_mile*'Transportation Calcs'!$D$7</f>
        <v>2.9127465237666138E-3</v>
      </c>
      <c r="T8574" t="s">
        <v>527</v>
      </c>
    </row>
    <row r="8575" spans="2:20" hidden="1" x14ac:dyDescent="0.45">
      <c r="B8575" s="29" t="s">
        <v>34</v>
      </c>
      <c r="C8575" s="29" t="s">
        <v>3075</v>
      </c>
      <c r="D8575" s="29" t="s">
        <v>55</v>
      </c>
      <c r="F8575" t="s">
        <v>962</v>
      </c>
      <c r="G8575" t="s">
        <v>963</v>
      </c>
      <c r="H8575" t="s">
        <v>964</v>
      </c>
      <c r="I8575" t="s">
        <v>225</v>
      </c>
      <c r="J8575" t="s">
        <v>965</v>
      </c>
      <c r="K8575" t="s">
        <v>20</v>
      </c>
      <c r="L8575" t="s">
        <v>966</v>
      </c>
      <c r="M8575" t="s">
        <v>228</v>
      </c>
      <c r="N8575" t="s">
        <v>34</v>
      </c>
      <c r="O8575">
        <v>2.83</v>
      </c>
      <c r="P8575" t="s">
        <v>526</v>
      </c>
      <c r="Q8575" s="27">
        <f>O8575*km_per_mile*'Transportation Calcs'!$E$11</f>
        <v>2.3097555226363272E-3</v>
      </c>
      <c r="T8575" t="s">
        <v>527</v>
      </c>
    </row>
    <row r="8576" spans="2:20" hidden="1" x14ac:dyDescent="0.45">
      <c r="C8576" s="29" t="s">
        <v>3075</v>
      </c>
      <c r="D8576" s="29" t="s">
        <v>55</v>
      </c>
      <c r="F8576" t="s">
        <v>962</v>
      </c>
      <c r="G8576" t="s">
        <v>963</v>
      </c>
      <c r="H8576" t="s">
        <v>969</v>
      </c>
      <c r="I8576" t="s">
        <v>225</v>
      </c>
      <c r="J8576" t="s">
        <v>965</v>
      </c>
      <c r="K8576" t="s">
        <v>20</v>
      </c>
      <c r="L8576" t="s">
        <v>970</v>
      </c>
      <c r="M8576" t="s">
        <v>228</v>
      </c>
      <c r="N8576" t="s">
        <v>400</v>
      </c>
      <c r="O8576">
        <v>1.9E-3</v>
      </c>
      <c r="P8576" t="s">
        <v>526</v>
      </c>
      <c r="Q8576" s="27">
        <f>O8576*km_per_mile*'Transportation Calcs'!$E$11</f>
        <v>1.5507192554802195E-6</v>
      </c>
      <c r="T8576" t="s">
        <v>527</v>
      </c>
    </row>
    <row r="8577" spans="1:20" hidden="1" x14ac:dyDescent="0.45">
      <c r="B8577" s="29" t="s">
        <v>26</v>
      </c>
      <c r="C8577" s="29" t="s">
        <v>3075</v>
      </c>
      <c r="D8577" s="29" t="s">
        <v>55</v>
      </c>
      <c r="F8577" t="s">
        <v>962</v>
      </c>
      <c r="G8577" t="s">
        <v>963</v>
      </c>
      <c r="H8577" t="s">
        <v>967</v>
      </c>
      <c r="I8577" t="s">
        <v>225</v>
      </c>
      <c r="J8577" t="s">
        <v>965</v>
      </c>
      <c r="K8577" t="s">
        <v>20</v>
      </c>
      <c r="L8577" t="s">
        <v>968</v>
      </c>
      <c r="M8577" t="s">
        <v>228</v>
      </c>
      <c r="N8577" t="s">
        <v>26</v>
      </c>
      <c r="O8577">
        <v>0.17</v>
      </c>
      <c r="P8577" t="s">
        <v>526</v>
      </c>
      <c r="Q8577" s="27">
        <f>O8577*km_per_mile*'Transportation Calcs'!$E$11</f>
        <v>1.3874856496401964E-4</v>
      </c>
      <c r="T8577" t="s">
        <v>527</v>
      </c>
    </row>
    <row r="8578" spans="1:20" hidden="1" x14ac:dyDescent="0.45">
      <c r="B8578" s="29" t="s">
        <v>33</v>
      </c>
      <c r="C8578" s="29" t="s">
        <v>3075</v>
      </c>
      <c r="D8578" s="29" t="s">
        <v>55</v>
      </c>
      <c r="F8578" t="s">
        <v>962</v>
      </c>
      <c r="G8578" t="s">
        <v>963</v>
      </c>
      <c r="H8578" t="s">
        <v>969</v>
      </c>
      <c r="I8578" t="s">
        <v>225</v>
      </c>
      <c r="J8578" t="s">
        <v>965</v>
      </c>
      <c r="K8578" t="s">
        <v>20</v>
      </c>
      <c r="L8578" t="s">
        <v>970</v>
      </c>
      <c r="M8578" t="s">
        <v>228</v>
      </c>
      <c r="N8578" t="s">
        <v>33</v>
      </c>
      <c r="O8578">
        <v>2E-3</v>
      </c>
      <c r="P8578" t="s">
        <v>526</v>
      </c>
      <c r="Q8578" s="27">
        <f>O8578*km_per_mile*'Transportation Calcs'!$E$11</f>
        <v>1.6323360584002313E-6</v>
      </c>
      <c r="T8578" t="s">
        <v>527</v>
      </c>
    </row>
    <row r="8579" spans="1:20" hidden="1" x14ac:dyDescent="0.45">
      <c r="B8579" s="29" t="s">
        <v>33</v>
      </c>
      <c r="C8579" s="29" t="s">
        <v>3075</v>
      </c>
      <c r="D8579" s="29" t="s">
        <v>55</v>
      </c>
      <c r="F8579" t="s">
        <v>962</v>
      </c>
      <c r="G8579" t="s">
        <v>963</v>
      </c>
      <c r="H8579" t="s">
        <v>2061</v>
      </c>
      <c r="I8579" t="s">
        <v>225</v>
      </c>
      <c r="J8579" t="s">
        <v>965</v>
      </c>
      <c r="K8579" t="s">
        <v>20</v>
      </c>
      <c r="L8579" t="s">
        <v>1062</v>
      </c>
      <c r="M8579" t="s">
        <v>228</v>
      </c>
      <c r="N8579" t="s">
        <v>33</v>
      </c>
      <c r="O8579">
        <v>1E-3</v>
      </c>
      <c r="P8579" t="s">
        <v>526</v>
      </c>
      <c r="Q8579" s="27">
        <f>O8579*km_per_mile*'Transportation Calcs'!$E$11</f>
        <v>8.1616802920011564E-7</v>
      </c>
      <c r="T8579" t="s">
        <v>527</v>
      </c>
    </row>
    <row r="8580" spans="1:20" hidden="1" x14ac:dyDescent="0.45">
      <c r="B8580" s="29" t="s">
        <v>25</v>
      </c>
      <c r="C8580" s="29" t="s">
        <v>3075</v>
      </c>
      <c r="D8580" s="29" t="s">
        <v>55</v>
      </c>
      <c r="F8580" t="s">
        <v>962</v>
      </c>
      <c r="G8580" t="s">
        <v>963</v>
      </c>
      <c r="H8580" t="s">
        <v>975</v>
      </c>
      <c r="I8580" t="s">
        <v>225</v>
      </c>
      <c r="J8580" t="s">
        <v>965</v>
      </c>
      <c r="K8580" t="s">
        <v>20</v>
      </c>
      <c r="L8580" t="s">
        <v>976</v>
      </c>
      <c r="M8580" t="s">
        <v>228</v>
      </c>
      <c r="N8580" t="s">
        <v>25</v>
      </c>
      <c r="O8580">
        <v>13.6</v>
      </c>
      <c r="P8580" t="s">
        <v>526</v>
      </c>
      <c r="Q8580" s="27">
        <f>O8580*km_per_mile*'Transportation Calcs'!$E$11</f>
        <v>1.1099885197121571E-2</v>
      </c>
      <c r="T8580" t="s">
        <v>527</v>
      </c>
    </row>
    <row r="8581" spans="1:20" hidden="1" x14ac:dyDescent="0.45">
      <c r="C8581" s="29" t="s">
        <v>3075</v>
      </c>
      <c r="D8581" s="29" t="s">
        <v>55</v>
      </c>
      <c r="F8581" t="s">
        <v>962</v>
      </c>
      <c r="G8581" t="s">
        <v>963</v>
      </c>
      <c r="H8581" t="s">
        <v>973</v>
      </c>
      <c r="I8581" t="s">
        <v>225</v>
      </c>
      <c r="J8581" t="s">
        <v>965</v>
      </c>
      <c r="K8581" t="s">
        <v>20</v>
      </c>
      <c r="L8581" t="s">
        <v>974</v>
      </c>
      <c r="M8581" t="s">
        <v>228</v>
      </c>
      <c r="N8581" t="s">
        <v>400</v>
      </c>
      <c r="O8581">
        <v>1.9E-3</v>
      </c>
      <c r="P8581" t="s">
        <v>526</v>
      </c>
      <c r="Q8581" s="27">
        <f>O8581*km_per_mile*'Transportation Calcs'!$E$11</f>
        <v>1.5507192554802195E-6</v>
      </c>
      <c r="T8581" t="s">
        <v>527</v>
      </c>
    </row>
    <row r="8582" spans="1:20" hidden="1" x14ac:dyDescent="0.45">
      <c r="C8582" s="29" t="s">
        <v>3075</v>
      </c>
      <c r="D8582" s="29" t="s">
        <v>55</v>
      </c>
      <c r="F8582" t="s">
        <v>962</v>
      </c>
      <c r="G8582" t="s">
        <v>963</v>
      </c>
      <c r="H8582" t="s">
        <v>973</v>
      </c>
      <c r="I8582" t="s">
        <v>225</v>
      </c>
      <c r="J8582" t="s">
        <v>965</v>
      </c>
      <c r="K8582" t="s">
        <v>20</v>
      </c>
      <c r="L8582" t="s">
        <v>974</v>
      </c>
      <c r="M8582" t="s">
        <v>228</v>
      </c>
      <c r="N8582" t="s">
        <v>240</v>
      </c>
      <c r="O8582" s="27">
        <v>5.7400000000000003E-7</v>
      </c>
      <c r="P8582" t="s">
        <v>526</v>
      </c>
      <c r="Q8582" s="27">
        <f>O8582*km_per_mile*'Transportation Calcs'!$E$11</f>
        <v>4.6848044876086634E-10</v>
      </c>
      <c r="T8582" t="s">
        <v>527</v>
      </c>
    </row>
    <row r="8583" spans="1:20" hidden="1" x14ac:dyDescent="0.45">
      <c r="B8583" s="29" t="s">
        <v>33</v>
      </c>
      <c r="C8583" s="29" t="s">
        <v>3075</v>
      </c>
      <c r="D8583" s="29" t="s">
        <v>55</v>
      </c>
      <c r="F8583" t="s">
        <v>962</v>
      </c>
      <c r="G8583" t="s">
        <v>963</v>
      </c>
      <c r="H8583" t="s">
        <v>2063</v>
      </c>
      <c r="I8583" t="s">
        <v>225</v>
      </c>
      <c r="J8583" t="s">
        <v>965</v>
      </c>
      <c r="K8583" t="s">
        <v>20</v>
      </c>
      <c r="L8583" t="s">
        <v>1069</v>
      </c>
      <c r="M8583" t="s">
        <v>228</v>
      </c>
      <c r="N8583" t="s">
        <v>33</v>
      </c>
      <c r="O8583">
        <v>2E-3</v>
      </c>
      <c r="P8583" t="s">
        <v>526</v>
      </c>
      <c r="Q8583" s="27">
        <f>O8583*km_per_mile*'Transportation Calcs'!$E$11</f>
        <v>1.6323360584002313E-6</v>
      </c>
      <c r="T8583" t="s">
        <v>527</v>
      </c>
    </row>
    <row r="8584" spans="1:20" hidden="1" x14ac:dyDescent="0.45">
      <c r="C8584" s="29" t="s">
        <v>3075</v>
      </c>
      <c r="D8584" s="29" t="s">
        <v>55</v>
      </c>
      <c r="F8584" t="s">
        <v>962</v>
      </c>
      <c r="G8584" t="s">
        <v>963</v>
      </c>
      <c r="H8584" t="s">
        <v>2063</v>
      </c>
      <c r="I8584" t="s">
        <v>225</v>
      </c>
      <c r="J8584" t="s">
        <v>965</v>
      </c>
      <c r="K8584" t="s">
        <v>20</v>
      </c>
      <c r="L8584" t="s">
        <v>1069</v>
      </c>
      <c r="M8584" t="s">
        <v>228</v>
      </c>
      <c r="N8584" t="s">
        <v>400</v>
      </c>
      <c r="O8584">
        <v>1.9E-3</v>
      </c>
      <c r="P8584" t="s">
        <v>526</v>
      </c>
      <c r="Q8584" s="27">
        <f>O8584*km_per_mile*'Transportation Calcs'!$E$11</f>
        <v>1.5507192554802195E-6</v>
      </c>
      <c r="T8584" t="s">
        <v>527</v>
      </c>
    </row>
    <row r="8585" spans="1:20" hidden="1" x14ac:dyDescent="0.45">
      <c r="C8585" s="29" t="s">
        <v>3075</v>
      </c>
      <c r="D8585" s="29" t="s">
        <v>55</v>
      </c>
      <c r="F8585" t="s">
        <v>962</v>
      </c>
      <c r="G8585" t="s">
        <v>963</v>
      </c>
      <c r="H8585" t="s">
        <v>2063</v>
      </c>
      <c r="I8585" t="s">
        <v>225</v>
      </c>
      <c r="J8585" t="s">
        <v>965</v>
      </c>
      <c r="K8585" t="s">
        <v>20</v>
      </c>
      <c r="L8585" t="s">
        <v>1069</v>
      </c>
      <c r="M8585" t="s">
        <v>228</v>
      </c>
      <c r="N8585" t="s">
        <v>240</v>
      </c>
      <c r="O8585" s="27">
        <v>8.2200000000000003E-7</v>
      </c>
      <c r="P8585" t="s">
        <v>526</v>
      </c>
      <c r="Q8585" s="27">
        <f>O8585*km_per_mile*'Transportation Calcs'!$E$11</f>
        <v>6.7089012000249505E-10</v>
      </c>
      <c r="T8585" t="s">
        <v>527</v>
      </c>
    </row>
    <row r="8586" spans="1:20" hidden="1" x14ac:dyDescent="0.45">
      <c r="B8586" s="29" t="s">
        <v>33</v>
      </c>
      <c r="C8586" s="29" t="s">
        <v>3075</v>
      </c>
      <c r="D8586" s="29" t="s">
        <v>55</v>
      </c>
      <c r="F8586" t="s">
        <v>962</v>
      </c>
      <c r="G8586" t="s">
        <v>963</v>
      </c>
      <c r="H8586" t="s">
        <v>977</v>
      </c>
      <c r="I8586" t="s">
        <v>225</v>
      </c>
      <c r="J8586" t="s">
        <v>965</v>
      </c>
      <c r="K8586" t="s">
        <v>20</v>
      </c>
      <c r="L8586" t="s">
        <v>978</v>
      </c>
      <c r="M8586" t="s">
        <v>228</v>
      </c>
      <c r="N8586" t="s">
        <v>33</v>
      </c>
      <c r="O8586">
        <v>2E-3</v>
      </c>
      <c r="P8586" t="s">
        <v>526</v>
      </c>
      <c r="Q8586" s="27">
        <f>O8586*km_per_mile*'Transportation Calcs'!$E$11</f>
        <v>1.6323360584002313E-6</v>
      </c>
      <c r="T8586" t="s">
        <v>527</v>
      </c>
    </row>
    <row r="8587" spans="1:20" hidden="1" x14ac:dyDescent="0.45">
      <c r="B8587" s="29" t="s">
        <v>25</v>
      </c>
      <c r="C8587" s="29" t="s">
        <v>3075</v>
      </c>
      <c r="D8587" s="29" t="s">
        <v>55</v>
      </c>
      <c r="F8587" t="s">
        <v>962</v>
      </c>
      <c r="G8587" t="s">
        <v>963</v>
      </c>
      <c r="H8587" t="s">
        <v>973</v>
      </c>
      <c r="I8587" t="s">
        <v>225</v>
      </c>
      <c r="J8587" t="s">
        <v>965</v>
      </c>
      <c r="K8587" t="s">
        <v>20</v>
      </c>
      <c r="L8587" t="s">
        <v>974</v>
      </c>
      <c r="M8587" t="s">
        <v>228</v>
      </c>
      <c r="N8587" t="s">
        <v>25</v>
      </c>
      <c r="O8587">
        <v>2.73</v>
      </c>
      <c r="P8587" t="s">
        <v>526</v>
      </c>
      <c r="Q8587" s="27">
        <f>O8587*km_per_mile*'Transportation Calcs'!$E$11</f>
        <v>2.2281387197163154E-3</v>
      </c>
      <c r="T8587" t="s">
        <v>527</v>
      </c>
    </row>
    <row r="8588" spans="1:20" hidden="1" x14ac:dyDescent="0.45">
      <c r="B8588" s="29" t="s">
        <v>34</v>
      </c>
      <c r="C8588" s="29" t="s">
        <v>3075</v>
      </c>
      <c r="D8588" s="29" t="s">
        <v>197</v>
      </c>
      <c r="F8588" t="s">
        <v>962</v>
      </c>
      <c r="G8588" t="s">
        <v>963</v>
      </c>
      <c r="H8588" t="s">
        <v>764</v>
      </c>
      <c r="I8588" t="s">
        <v>275</v>
      </c>
      <c r="J8588" t="s">
        <v>743</v>
      </c>
      <c r="K8588" t="s">
        <v>765</v>
      </c>
      <c r="M8588" t="s">
        <v>228</v>
      </c>
      <c r="N8588" t="s">
        <v>34</v>
      </c>
      <c r="O8588">
        <v>3.0169999999999999</v>
      </c>
      <c r="P8588" t="s">
        <v>745</v>
      </c>
      <c r="Q8588" s="49">
        <f>O8588*1000/'Transportation Calcs'!$B$69</f>
        <v>6.287081992143953E-2</v>
      </c>
      <c r="R8588">
        <v>0</v>
      </c>
      <c r="S8588">
        <v>0</v>
      </c>
      <c r="T8588" t="s">
        <v>746</v>
      </c>
    </row>
    <row r="8589" spans="1:20" hidden="1" x14ac:dyDescent="0.45">
      <c r="B8589" s="29" t="s">
        <v>34</v>
      </c>
      <c r="C8589" s="29" t="s">
        <v>3075</v>
      </c>
      <c r="D8589" s="29" t="s">
        <v>197</v>
      </c>
      <c r="F8589" t="s">
        <v>962</v>
      </c>
      <c r="G8589" t="s">
        <v>963</v>
      </c>
      <c r="H8589" t="s">
        <v>764</v>
      </c>
      <c r="I8589" t="s">
        <v>275</v>
      </c>
      <c r="J8589" t="s">
        <v>743</v>
      </c>
      <c r="K8589" t="s">
        <v>765</v>
      </c>
      <c r="M8589" t="s">
        <v>228</v>
      </c>
      <c r="N8589" t="s">
        <v>34</v>
      </c>
      <c r="O8589">
        <v>3.0169999999999999</v>
      </c>
      <c r="P8589" t="s">
        <v>745</v>
      </c>
      <c r="Q8589" s="49">
        <f>O8589*1000/'Transportation Calcs'!$B$69</f>
        <v>6.287081992143953E-2</v>
      </c>
      <c r="R8589">
        <v>0</v>
      </c>
      <c r="S8589">
        <v>0</v>
      </c>
      <c r="T8589" t="s">
        <v>746</v>
      </c>
    </row>
    <row r="8590" spans="1:20" hidden="1" x14ac:dyDescent="0.45">
      <c r="B8590" s="29" t="s">
        <v>34</v>
      </c>
      <c r="C8590" s="29" t="s">
        <v>3075</v>
      </c>
      <c r="D8590" s="29" t="s">
        <v>55</v>
      </c>
      <c r="F8590" t="s">
        <v>962</v>
      </c>
      <c r="G8590" t="s">
        <v>963</v>
      </c>
      <c r="H8590" t="s">
        <v>752</v>
      </c>
      <c r="I8590" t="s">
        <v>275</v>
      </c>
      <c r="J8590" t="s">
        <v>743</v>
      </c>
      <c r="K8590" t="s">
        <v>753</v>
      </c>
      <c r="M8590" t="s">
        <v>228</v>
      </c>
      <c r="N8590" t="s">
        <v>34</v>
      </c>
      <c r="O8590">
        <v>3.125</v>
      </c>
      <c r="P8590" t="s">
        <v>745</v>
      </c>
      <c r="Q8590" s="49">
        <f>O8590*1000/'Transportation Calcs'!$B$39</f>
        <v>7.4240558206067217E-2</v>
      </c>
      <c r="R8590">
        <v>0</v>
      </c>
      <c r="S8590">
        <v>0</v>
      </c>
      <c r="T8590" t="s">
        <v>746</v>
      </c>
    </row>
    <row r="8591" spans="1:20" hidden="1" x14ac:dyDescent="0.45">
      <c r="B8591" s="29" t="s">
        <v>34</v>
      </c>
      <c r="C8591" s="29" t="s">
        <v>3075</v>
      </c>
      <c r="D8591" s="29" t="s">
        <v>55</v>
      </c>
      <c r="F8591" t="s">
        <v>962</v>
      </c>
      <c r="G8591" t="s">
        <v>963</v>
      </c>
      <c r="H8591" t="s">
        <v>975</v>
      </c>
      <c r="I8591" t="s">
        <v>225</v>
      </c>
      <c r="J8591" t="s">
        <v>965</v>
      </c>
      <c r="K8591" t="s">
        <v>20</v>
      </c>
      <c r="L8591" t="s">
        <v>976</v>
      </c>
      <c r="M8591" t="s">
        <v>228</v>
      </c>
      <c r="N8591" t="s">
        <v>34</v>
      </c>
      <c r="O8591">
        <v>0.309</v>
      </c>
      <c r="P8591" t="s">
        <v>526</v>
      </c>
      <c r="Q8591" s="27">
        <f>O8591*km_per_mile*'Transportation Calcs'!$E$11</f>
        <v>2.5219592102283572E-4</v>
      </c>
      <c r="T8591" t="s">
        <v>527</v>
      </c>
    </row>
    <row r="8592" spans="1:20" hidden="1" x14ac:dyDescent="0.45">
      <c r="A8592" s="29" t="s">
        <v>3065</v>
      </c>
      <c r="B8592" s="29" t="s">
        <v>25</v>
      </c>
      <c r="C8592" s="29" t="s">
        <v>3075</v>
      </c>
      <c r="D8592" s="29" t="s">
        <v>55</v>
      </c>
      <c r="F8592" t="s">
        <v>962</v>
      </c>
      <c r="G8592" t="s">
        <v>963</v>
      </c>
      <c r="H8592" t="s">
        <v>2428</v>
      </c>
      <c r="I8592" t="s">
        <v>275</v>
      </c>
      <c r="J8592" t="s">
        <v>965</v>
      </c>
      <c r="K8592" t="s">
        <v>524</v>
      </c>
      <c r="M8592" t="s">
        <v>228</v>
      </c>
      <c r="N8592" t="s">
        <v>25</v>
      </c>
      <c r="O8592">
        <v>497.7</v>
      </c>
      <c r="P8592" t="s">
        <v>762</v>
      </c>
      <c r="Q8592" s="27">
        <f>O8592/'Transportation Calcs'!$B$39</f>
        <v>1.1823848262131089E-2</v>
      </c>
      <c r="R8592">
        <v>331.2</v>
      </c>
      <c r="S8592">
        <v>664.5</v>
      </c>
      <c r="T8592" t="s">
        <v>749</v>
      </c>
    </row>
    <row r="8593" spans="2:20" hidden="1" x14ac:dyDescent="0.45">
      <c r="C8593" s="29" t="s">
        <v>3075</v>
      </c>
      <c r="D8593" s="29" t="s">
        <v>55</v>
      </c>
      <c r="F8593" t="s">
        <v>962</v>
      </c>
      <c r="G8593" t="s">
        <v>963</v>
      </c>
      <c r="H8593" t="s">
        <v>2707</v>
      </c>
      <c r="I8593" t="s">
        <v>275</v>
      </c>
      <c r="J8593" t="s">
        <v>965</v>
      </c>
      <c r="K8593" t="s">
        <v>524</v>
      </c>
      <c r="M8593" t="s">
        <v>228</v>
      </c>
      <c r="N8593" t="s">
        <v>236</v>
      </c>
      <c r="O8593">
        <v>2.2000000000000002</v>
      </c>
      <c r="P8593" t="s">
        <v>762</v>
      </c>
      <c r="Q8593" s="27">
        <f>O8593/'Transportation Calcs'!$B$39</f>
        <v>5.2265352977071327E-5</v>
      </c>
      <c r="R8593">
        <v>2.2000000000000002</v>
      </c>
      <c r="S8593">
        <v>0.55000000000000004</v>
      </c>
      <c r="T8593" t="s">
        <v>749</v>
      </c>
    </row>
    <row r="8594" spans="2:20" hidden="1" x14ac:dyDescent="0.45">
      <c r="C8594" s="29" t="s">
        <v>3075</v>
      </c>
      <c r="D8594" s="29" t="s">
        <v>55</v>
      </c>
      <c r="F8594" t="s">
        <v>962</v>
      </c>
      <c r="G8594" t="s">
        <v>963</v>
      </c>
      <c r="H8594" t="s">
        <v>2065</v>
      </c>
      <c r="I8594" t="s">
        <v>275</v>
      </c>
      <c r="J8594" t="s">
        <v>965</v>
      </c>
      <c r="K8594" t="s">
        <v>524</v>
      </c>
      <c r="M8594" t="s">
        <v>228</v>
      </c>
      <c r="N8594" t="s">
        <v>400</v>
      </c>
      <c r="O8594">
        <v>5.8999999999999997E-2</v>
      </c>
      <c r="P8594" t="s">
        <v>762</v>
      </c>
      <c r="Q8594" s="27">
        <f>O8594/'Transportation Calcs'!$B$39</f>
        <v>1.4016617389305491E-6</v>
      </c>
      <c r="R8594">
        <v>4.8000000000000001E-2</v>
      </c>
      <c r="S8594">
        <v>6.7000000000000004E-2</v>
      </c>
      <c r="T8594" t="s">
        <v>2708</v>
      </c>
    </row>
    <row r="8595" spans="2:20" hidden="1" x14ac:dyDescent="0.45">
      <c r="C8595" s="29" t="s">
        <v>3075</v>
      </c>
      <c r="D8595" s="29" t="s">
        <v>55</v>
      </c>
      <c r="F8595" t="s">
        <v>962</v>
      </c>
      <c r="G8595" t="s">
        <v>963</v>
      </c>
      <c r="H8595" t="s">
        <v>2064</v>
      </c>
      <c r="I8595" t="s">
        <v>275</v>
      </c>
      <c r="J8595" t="s">
        <v>965</v>
      </c>
      <c r="K8595" t="s">
        <v>524</v>
      </c>
      <c r="M8595" t="s">
        <v>228</v>
      </c>
      <c r="N8595" t="s">
        <v>264</v>
      </c>
      <c r="O8595" s="27">
        <v>8.3999999999999992E-6</v>
      </c>
      <c r="P8595" t="s">
        <v>762</v>
      </c>
      <c r="Q8595" s="27">
        <f>O8595/'Transportation Calcs'!$B$39</f>
        <v>1.9955862045790866E-10</v>
      </c>
      <c r="R8595" s="27">
        <v>8.3999999999999992E-6</v>
      </c>
      <c r="S8595" s="27">
        <v>8.6000000000000007E-6</v>
      </c>
      <c r="T8595" t="s">
        <v>749</v>
      </c>
    </row>
    <row r="8596" spans="2:20" hidden="1" x14ac:dyDescent="0.45">
      <c r="C8596" s="29" t="s">
        <v>3075</v>
      </c>
      <c r="D8596" s="29" t="s">
        <v>55</v>
      </c>
      <c r="F8596" t="s">
        <v>962</v>
      </c>
      <c r="G8596" t="s">
        <v>963</v>
      </c>
      <c r="H8596" t="s">
        <v>2709</v>
      </c>
      <c r="I8596" t="s">
        <v>275</v>
      </c>
      <c r="J8596" t="s">
        <v>965</v>
      </c>
      <c r="K8596" t="s">
        <v>524</v>
      </c>
      <c r="M8596" t="s">
        <v>228</v>
      </c>
      <c r="N8596" t="s">
        <v>240</v>
      </c>
      <c r="O8596" s="27">
        <v>3.3000000000000003E-5</v>
      </c>
      <c r="P8596" t="s">
        <v>762</v>
      </c>
      <c r="Q8596" s="27">
        <f>O8596/'Transportation Calcs'!$B$39</f>
        <v>7.8398029465606987E-10</v>
      </c>
      <c r="R8596" s="27">
        <v>1.7E-5</v>
      </c>
      <c r="S8596">
        <v>2.0000000000000001E-4</v>
      </c>
      <c r="T8596" t="s">
        <v>749</v>
      </c>
    </row>
    <row r="8597" spans="2:20" hidden="1" x14ac:dyDescent="0.45">
      <c r="B8597" s="29" t="s">
        <v>34</v>
      </c>
      <c r="C8597" s="29" t="s">
        <v>3075</v>
      </c>
      <c r="D8597" s="29" t="s">
        <v>55</v>
      </c>
      <c r="F8597" t="s">
        <v>962</v>
      </c>
      <c r="G8597" t="s">
        <v>963</v>
      </c>
      <c r="H8597" t="s">
        <v>982</v>
      </c>
      <c r="I8597" t="s">
        <v>225</v>
      </c>
      <c r="J8597" t="s">
        <v>965</v>
      </c>
      <c r="K8597" t="s">
        <v>20</v>
      </c>
      <c r="L8597" t="s">
        <v>983</v>
      </c>
      <c r="M8597" t="s">
        <v>228</v>
      </c>
      <c r="N8597" t="s">
        <v>34</v>
      </c>
      <c r="O8597">
        <v>2.83</v>
      </c>
      <c r="P8597" t="s">
        <v>526</v>
      </c>
      <c r="Q8597" s="27">
        <f>O8597*km_per_mile*'Transportation Calcs'!$E$11</f>
        <v>2.3097555226363272E-3</v>
      </c>
      <c r="T8597" t="s">
        <v>527</v>
      </c>
    </row>
    <row r="8598" spans="2:20" hidden="1" x14ac:dyDescent="0.45">
      <c r="C8598" s="29" t="s">
        <v>3075</v>
      </c>
      <c r="D8598" s="29" t="s">
        <v>55</v>
      </c>
      <c r="F8598" t="s">
        <v>962</v>
      </c>
      <c r="G8598" t="s">
        <v>963</v>
      </c>
      <c r="H8598" t="s">
        <v>980</v>
      </c>
      <c r="I8598" t="s">
        <v>225</v>
      </c>
      <c r="J8598" t="s">
        <v>965</v>
      </c>
      <c r="K8598" t="s">
        <v>20</v>
      </c>
      <c r="L8598" t="s">
        <v>981</v>
      </c>
      <c r="M8598" t="s">
        <v>228</v>
      </c>
      <c r="N8598" t="s">
        <v>240</v>
      </c>
      <c r="O8598" s="27">
        <v>1.1E-5</v>
      </c>
      <c r="P8598" t="s">
        <v>526</v>
      </c>
      <c r="Q8598" s="27">
        <f>O8598*km_per_mile*'Transportation Calcs'!$E$11</f>
        <v>8.9778483212012717E-9</v>
      </c>
      <c r="T8598" t="s">
        <v>527</v>
      </c>
    </row>
    <row r="8599" spans="2:20" hidden="1" x14ac:dyDescent="0.45">
      <c r="B8599" s="29" t="s">
        <v>25</v>
      </c>
      <c r="C8599" s="29" t="s">
        <v>3075</v>
      </c>
      <c r="D8599" s="29" t="s">
        <v>55</v>
      </c>
      <c r="F8599" t="s">
        <v>962</v>
      </c>
      <c r="G8599" t="s">
        <v>963</v>
      </c>
      <c r="H8599" t="s">
        <v>982</v>
      </c>
      <c r="I8599" t="s">
        <v>225</v>
      </c>
      <c r="J8599" t="s">
        <v>965</v>
      </c>
      <c r="K8599" t="s">
        <v>20</v>
      </c>
      <c r="L8599" t="s">
        <v>983</v>
      </c>
      <c r="M8599" t="s">
        <v>228</v>
      </c>
      <c r="N8599" t="s">
        <v>25</v>
      </c>
      <c r="O8599">
        <v>2.8</v>
      </c>
      <c r="P8599" t="s">
        <v>526</v>
      </c>
      <c r="Q8599" s="27">
        <f>O8599*km_per_mile*'Transportation Calcs'!$E$11</f>
        <v>2.2852704817603233E-3</v>
      </c>
      <c r="T8599" t="s">
        <v>527</v>
      </c>
    </row>
    <row r="8600" spans="2:20" hidden="1" x14ac:dyDescent="0.45">
      <c r="B8600" s="29" t="s">
        <v>26</v>
      </c>
      <c r="C8600" s="29" t="s">
        <v>3075</v>
      </c>
      <c r="D8600" s="29" t="s">
        <v>55</v>
      </c>
      <c r="F8600" t="s">
        <v>962</v>
      </c>
      <c r="G8600" t="s">
        <v>963</v>
      </c>
      <c r="H8600" t="s">
        <v>980</v>
      </c>
      <c r="I8600" t="s">
        <v>225</v>
      </c>
      <c r="J8600" t="s">
        <v>965</v>
      </c>
      <c r="K8600" t="s">
        <v>20</v>
      </c>
      <c r="L8600" t="s">
        <v>981</v>
      </c>
      <c r="M8600" t="s">
        <v>228</v>
      </c>
      <c r="N8600" t="s">
        <v>26</v>
      </c>
      <c r="O8600">
        <v>0.18</v>
      </c>
      <c r="P8600" t="s">
        <v>526</v>
      </c>
      <c r="Q8600" s="27">
        <f>O8600*km_per_mile*'Transportation Calcs'!$E$11</f>
        <v>1.4691024525602077E-4</v>
      </c>
      <c r="T8600" t="s">
        <v>527</v>
      </c>
    </row>
    <row r="8601" spans="2:20" hidden="1" x14ac:dyDescent="0.45">
      <c r="B8601" s="29" t="s">
        <v>24</v>
      </c>
      <c r="C8601" s="29" t="s">
        <v>3075</v>
      </c>
      <c r="D8601" s="29" t="s">
        <v>55</v>
      </c>
      <c r="F8601" t="s">
        <v>962</v>
      </c>
      <c r="G8601" t="s">
        <v>963</v>
      </c>
      <c r="H8601" t="s">
        <v>984</v>
      </c>
      <c r="I8601" t="s">
        <v>225</v>
      </c>
      <c r="J8601" t="s">
        <v>965</v>
      </c>
      <c r="K8601" t="s">
        <v>20</v>
      </c>
      <c r="L8601" t="s">
        <v>985</v>
      </c>
      <c r="M8601" t="s">
        <v>228</v>
      </c>
      <c r="N8601" t="s">
        <v>261</v>
      </c>
      <c r="O8601">
        <v>1.78</v>
      </c>
      <c r="P8601" t="s">
        <v>526</v>
      </c>
      <c r="Q8601" s="27">
        <f>O8601*km_per_mile*'Transportation Calcs'!$E$11</f>
        <v>1.4527790919762057E-3</v>
      </c>
      <c r="T8601" t="s">
        <v>527</v>
      </c>
    </row>
    <row r="8602" spans="2:20" hidden="1" x14ac:dyDescent="0.45">
      <c r="C8602" s="29" t="s">
        <v>3075</v>
      </c>
      <c r="D8602" s="29" t="s">
        <v>55</v>
      </c>
      <c r="F8602" t="s">
        <v>962</v>
      </c>
      <c r="G8602" t="s">
        <v>963</v>
      </c>
      <c r="H8602" t="s">
        <v>984</v>
      </c>
      <c r="I8602" t="s">
        <v>225</v>
      </c>
      <c r="J8602" t="s">
        <v>965</v>
      </c>
      <c r="K8602" t="s">
        <v>20</v>
      </c>
      <c r="L8602" t="s">
        <v>985</v>
      </c>
      <c r="M8602" t="s">
        <v>228</v>
      </c>
      <c r="N8602" t="s">
        <v>240</v>
      </c>
      <c r="O8602" s="27">
        <v>1.1E-5</v>
      </c>
      <c r="P8602" t="s">
        <v>526</v>
      </c>
      <c r="Q8602" s="27">
        <f>O8602*km_per_mile*'Transportation Calcs'!$E$11</f>
        <v>8.9778483212012717E-9</v>
      </c>
      <c r="T8602" t="s">
        <v>527</v>
      </c>
    </row>
    <row r="8603" spans="2:20" hidden="1" x14ac:dyDescent="0.45">
      <c r="B8603" s="29" t="s">
        <v>26</v>
      </c>
      <c r="C8603" s="29" t="s">
        <v>3075</v>
      </c>
      <c r="D8603" s="29" t="s">
        <v>55</v>
      </c>
      <c r="F8603" t="s">
        <v>962</v>
      </c>
      <c r="G8603" t="s">
        <v>963</v>
      </c>
      <c r="H8603" t="s">
        <v>986</v>
      </c>
      <c r="I8603" t="s">
        <v>225</v>
      </c>
      <c r="J8603" t="s">
        <v>965</v>
      </c>
      <c r="K8603" t="s">
        <v>20</v>
      </c>
      <c r="L8603" t="s">
        <v>987</v>
      </c>
      <c r="M8603" t="s">
        <v>228</v>
      </c>
      <c r="N8603" t="s">
        <v>26</v>
      </c>
      <c r="O8603">
        <v>5.6000000000000001E-2</v>
      </c>
      <c r="P8603" t="s">
        <v>526</v>
      </c>
      <c r="Q8603" s="27">
        <f>O8603*km_per_mile*'Transportation Calcs'!$E$11</f>
        <v>4.5705409635206476E-5</v>
      </c>
      <c r="T8603" t="s">
        <v>527</v>
      </c>
    </row>
    <row r="8604" spans="2:20" hidden="1" x14ac:dyDescent="0.45">
      <c r="B8604" s="29" t="s">
        <v>34</v>
      </c>
      <c r="C8604" s="29" t="s">
        <v>3075</v>
      </c>
      <c r="D8604" s="29" t="s">
        <v>56</v>
      </c>
      <c r="F8604" t="s">
        <v>962</v>
      </c>
      <c r="G8604" t="s">
        <v>963</v>
      </c>
      <c r="H8604" t="s">
        <v>754</v>
      </c>
      <c r="I8604" t="s">
        <v>275</v>
      </c>
      <c r="J8604" t="s">
        <v>743</v>
      </c>
      <c r="K8604" t="s">
        <v>755</v>
      </c>
      <c r="M8604" t="s">
        <v>228</v>
      </c>
      <c r="N8604" t="s">
        <v>34</v>
      </c>
      <c r="O8604">
        <v>2.1040000000000001</v>
      </c>
      <c r="P8604" t="s">
        <v>745</v>
      </c>
      <c r="Q8604" s="49">
        <f>O8604*1000/'Transportation Calcs'!$B$49</f>
        <v>7.1128091598533075E-2</v>
      </c>
      <c r="R8604">
        <v>0</v>
      </c>
      <c r="S8604">
        <v>0</v>
      </c>
      <c r="T8604" t="s">
        <v>746</v>
      </c>
    </row>
    <row r="8605" spans="2:20" hidden="1" x14ac:dyDescent="0.45">
      <c r="C8605" s="29" t="s">
        <v>3075</v>
      </c>
      <c r="D8605" s="29" t="s">
        <v>55</v>
      </c>
      <c r="F8605" t="s">
        <v>962</v>
      </c>
      <c r="G8605" t="s">
        <v>963</v>
      </c>
      <c r="H8605" t="s">
        <v>2710</v>
      </c>
      <c r="I8605" t="s">
        <v>748</v>
      </c>
      <c r="J8605" t="s">
        <v>965</v>
      </c>
      <c r="K8605" t="s">
        <v>524</v>
      </c>
      <c r="M8605" t="s">
        <v>228</v>
      </c>
      <c r="N8605" t="s">
        <v>698</v>
      </c>
      <c r="O8605">
        <v>35</v>
      </c>
      <c r="P8605" t="s">
        <v>526</v>
      </c>
      <c r="Q8605" s="27">
        <f>O8605*km_per_mile*'Transportation Calcs'!$E$11</f>
        <v>2.8565881022004046E-2</v>
      </c>
      <c r="R8605">
        <v>0</v>
      </c>
      <c r="S8605">
        <v>0</v>
      </c>
      <c r="T8605" t="s">
        <v>749</v>
      </c>
    </row>
    <row r="8606" spans="2:20" hidden="1" x14ac:dyDescent="0.45">
      <c r="B8606" s="29" t="s">
        <v>24</v>
      </c>
      <c r="C8606" s="29" t="s">
        <v>3075</v>
      </c>
      <c r="D8606" s="29" t="s">
        <v>55</v>
      </c>
      <c r="F8606" t="s">
        <v>962</v>
      </c>
      <c r="G8606" t="s">
        <v>963</v>
      </c>
      <c r="H8606" t="s">
        <v>988</v>
      </c>
      <c r="I8606" t="s">
        <v>225</v>
      </c>
      <c r="J8606" t="s">
        <v>965</v>
      </c>
      <c r="K8606" t="s">
        <v>20</v>
      </c>
      <c r="L8606" t="s">
        <v>989</v>
      </c>
      <c r="M8606" t="s">
        <v>228</v>
      </c>
      <c r="N8606" t="s">
        <v>261</v>
      </c>
      <c r="O8606">
        <v>16.47</v>
      </c>
      <c r="P8606" t="s">
        <v>526</v>
      </c>
      <c r="Q8606" s="27">
        <f>O8606*km_per_mile*'Transportation Calcs'!$E$11</f>
        <v>1.3442287440925902E-2</v>
      </c>
      <c r="T8606" t="s">
        <v>527</v>
      </c>
    </row>
    <row r="8607" spans="2:20" hidden="1" x14ac:dyDescent="0.45">
      <c r="C8607" s="29" t="s">
        <v>3075</v>
      </c>
      <c r="D8607" s="29" t="s">
        <v>55</v>
      </c>
      <c r="F8607" t="s">
        <v>962</v>
      </c>
      <c r="G8607" t="s">
        <v>963</v>
      </c>
      <c r="H8607" t="s">
        <v>990</v>
      </c>
      <c r="I8607" t="s">
        <v>225</v>
      </c>
      <c r="J8607" t="s">
        <v>965</v>
      </c>
      <c r="K8607" t="s">
        <v>20</v>
      </c>
      <c r="L8607" t="s">
        <v>991</v>
      </c>
      <c r="M8607" t="s">
        <v>228</v>
      </c>
      <c r="N8607" t="s">
        <v>400</v>
      </c>
      <c r="O8607">
        <v>1E-3</v>
      </c>
      <c r="P8607" t="s">
        <v>526</v>
      </c>
      <c r="Q8607" s="27">
        <f>O8607*km_per_mile*'Transportation Calcs'!$E$11</f>
        <v>8.1616802920011564E-7</v>
      </c>
      <c r="T8607" t="s">
        <v>527</v>
      </c>
    </row>
    <row r="8608" spans="2:20" hidden="1" x14ac:dyDescent="0.45">
      <c r="B8608" s="29" t="s">
        <v>33</v>
      </c>
      <c r="C8608" s="29" t="s">
        <v>3075</v>
      </c>
      <c r="D8608" s="29" t="s">
        <v>55</v>
      </c>
      <c r="F8608" t="s">
        <v>962</v>
      </c>
      <c r="G8608" t="s">
        <v>963</v>
      </c>
      <c r="H8608" t="s">
        <v>990</v>
      </c>
      <c r="I8608" t="s">
        <v>225</v>
      </c>
      <c r="J8608" t="s">
        <v>965</v>
      </c>
      <c r="K8608" t="s">
        <v>20</v>
      </c>
      <c r="L8608" t="s">
        <v>991</v>
      </c>
      <c r="M8608" t="s">
        <v>228</v>
      </c>
      <c r="N8608" t="s">
        <v>33</v>
      </c>
      <c r="O8608">
        <v>5.0000000000000001E-3</v>
      </c>
      <c r="P8608" t="s">
        <v>526</v>
      </c>
      <c r="Q8608" s="27">
        <f>O8608*km_per_mile*'Transportation Calcs'!$E$11</f>
        <v>4.0808401460005774E-6</v>
      </c>
      <c r="T8608" t="s">
        <v>527</v>
      </c>
    </row>
    <row r="8609" spans="2:20" hidden="1" x14ac:dyDescent="0.45">
      <c r="C8609" s="29" t="s">
        <v>3075</v>
      </c>
      <c r="D8609" s="29" t="s">
        <v>55</v>
      </c>
      <c r="F8609" t="s">
        <v>962</v>
      </c>
      <c r="G8609" t="s">
        <v>963</v>
      </c>
      <c r="H8609" t="s">
        <v>992</v>
      </c>
      <c r="I8609" t="s">
        <v>225</v>
      </c>
      <c r="J8609" t="s">
        <v>965</v>
      </c>
      <c r="K8609" t="s">
        <v>20</v>
      </c>
      <c r="L8609" t="s">
        <v>993</v>
      </c>
      <c r="M8609" t="s">
        <v>228</v>
      </c>
      <c r="N8609" t="s">
        <v>400</v>
      </c>
      <c r="O8609">
        <v>1E-3</v>
      </c>
      <c r="P8609" t="s">
        <v>526</v>
      </c>
      <c r="Q8609" s="27">
        <f>O8609*km_per_mile*'Transportation Calcs'!$E$11</f>
        <v>8.1616802920011564E-7</v>
      </c>
      <c r="T8609" t="s">
        <v>527</v>
      </c>
    </row>
    <row r="8610" spans="2:20" hidden="1" x14ac:dyDescent="0.45">
      <c r="B8610" s="29" t="s">
        <v>33</v>
      </c>
      <c r="C8610" s="29" t="s">
        <v>3075</v>
      </c>
      <c r="D8610" s="29" t="s">
        <v>55</v>
      </c>
      <c r="F8610" t="s">
        <v>962</v>
      </c>
      <c r="G8610" t="s">
        <v>963</v>
      </c>
      <c r="H8610" t="s">
        <v>992</v>
      </c>
      <c r="I8610" t="s">
        <v>225</v>
      </c>
      <c r="J8610" t="s">
        <v>965</v>
      </c>
      <c r="K8610" t="s">
        <v>20</v>
      </c>
      <c r="L8610" t="s">
        <v>993</v>
      </c>
      <c r="M8610" t="s">
        <v>228</v>
      </c>
      <c r="N8610" t="s">
        <v>33</v>
      </c>
      <c r="O8610">
        <v>5.0000000000000001E-3</v>
      </c>
      <c r="P8610" t="s">
        <v>526</v>
      </c>
      <c r="Q8610" s="27">
        <f>O8610*km_per_mile*'Transportation Calcs'!$E$11</f>
        <v>4.0808401460005774E-6</v>
      </c>
      <c r="T8610" t="s">
        <v>527</v>
      </c>
    </row>
    <row r="8611" spans="2:20" hidden="1" x14ac:dyDescent="0.45">
      <c r="B8611" s="29" t="s">
        <v>26</v>
      </c>
      <c r="C8611" s="29" t="s">
        <v>3075</v>
      </c>
      <c r="D8611" s="29" t="s">
        <v>55</v>
      </c>
      <c r="F8611" t="s">
        <v>962</v>
      </c>
      <c r="G8611" t="s">
        <v>963</v>
      </c>
      <c r="H8611" t="s">
        <v>992</v>
      </c>
      <c r="I8611" t="s">
        <v>225</v>
      </c>
      <c r="J8611" t="s">
        <v>965</v>
      </c>
      <c r="K8611" t="s">
        <v>20</v>
      </c>
      <c r="L8611" t="s">
        <v>993</v>
      </c>
      <c r="M8611" t="s">
        <v>228</v>
      </c>
      <c r="N8611" t="s">
        <v>26</v>
      </c>
      <c r="O8611">
        <v>0.68899999999999995</v>
      </c>
      <c r="P8611" t="s">
        <v>526</v>
      </c>
      <c r="Q8611" s="27">
        <f>O8611*km_per_mile*'Transportation Calcs'!$E$11</f>
        <v>5.623397721188796E-4</v>
      </c>
      <c r="T8611" t="s">
        <v>527</v>
      </c>
    </row>
    <row r="8612" spans="2:20" hidden="1" x14ac:dyDescent="0.45">
      <c r="B8612" s="29" t="s">
        <v>34</v>
      </c>
      <c r="C8612" s="29" t="s">
        <v>3075</v>
      </c>
      <c r="D8612" s="29" t="s">
        <v>55</v>
      </c>
      <c r="F8612" t="s">
        <v>962</v>
      </c>
      <c r="G8612" t="s">
        <v>963</v>
      </c>
      <c r="H8612" t="s">
        <v>2431</v>
      </c>
      <c r="I8612" t="s">
        <v>225</v>
      </c>
      <c r="J8612" t="s">
        <v>965</v>
      </c>
      <c r="K8612" t="s">
        <v>20</v>
      </c>
      <c r="L8612" t="s">
        <v>1029</v>
      </c>
      <c r="M8612" t="s">
        <v>228</v>
      </c>
      <c r="N8612" t="s">
        <v>34</v>
      </c>
      <c r="O8612">
        <v>0.53</v>
      </c>
      <c r="P8612" t="s">
        <v>526</v>
      </c>
      <c r="Q8612" s="27">
        <f>O8612*km_per_mile*'Transportation Calcs'!$E$11</f>
        <v>4.325690554760613E-4</v>
      </c>
      <c r="T8612" t="s">
        <v>527</v>
      </c>
    </row>
    <row r="8613" spans="2:20" hidden="1" x14ac:dyDescent="0.45">
      <c r="B8613" s="29" t="s">
        <v>26</v>
      </c>
      <c r="C8613" s="29" t="s">
        <v>3075</v>
      </c>
      <c r="D8613" s="29" t="s">
        <v>55</v>
      </c>
      <c r="F8613" t="s">
        <v>962</v>
      </c>
      <c r="G8613" t="s">
        <v>963</v>
      </c>
      <c r="H8613" t="s">
        <v>990</v>
      </c>
      <c r="I8613" t="s">
        <v>225</v>
      </c>
      <c r="J8613" t="s">
        <v>965</v>
      </c>
      <c r="K8613" t="s">
        <v>20</v>
      </c>
      <c r="L8613" t="s">
        <v>991</v>
      </c>
      <c r="M8613" t="s">
        <v>228</v>
      </c>
      <c r="N8613" t="s">
        <v>26</v>
      </c>
      <c r="O8613">
        <v>0.06</v>
      </c>
      <c r="P8613" t="s">
        <v>526</v>
      </c>
      <c r="Q8613" s="27">
        <f>O8613*km_per_mile*'Transportation Calcs'!$E$11</f>
        <v>4.8970081752006932E-5</v>
      </c>
      <c r="T8613" t="s">
        <v>527</v>
      </c>
    </row>
    <row r="8614" spans="2:20" hidden="1" x14ac:dyDescent="0.45">
      <c r="B8614" s="29" t="s">
        <v>33</v>
      </c>
      <c r="C8614" s="29" t="s">
        <v>3075</v>
      </c>
      <c r="D8614" s="29" t="s">
        <v>55</v>
      </c>
      <c r="F8614" t="s">
        <v>962</v>
      </c>
      <c r="G8614" t="s">
        <v>963</v>
      </c>
      <c r="H8614" t="s">
        <v>996</v>
      </c>
      <c r="I8614" t="s">
        <v>225</v>
      </c>
      <c r="J8614" t="s">
        <v>965</v>
      </c>
      <c r="K8614" t="s">
        <v>20</v>
      </c>
      <c r="L8614" t="s">
        <v>997</v>
      </c>
      <c r="M8614" t="s">
        <v>228</v>
      </c>
      <c r="N8614" t="s">
        <v>33</v>
      </c>
      <c r="O8614">
        <v>2E-3</v>
      </c>
      <c r="P8614" t="s">
        <v>526</v>
      </c>
      <c r="Q8614" s="27">
        <f>O8614*km_per_mile*'Transportation Calcs'!$E$11</f>
        <v>1.6323360584002313E-6</v>
      </c>
      <c r="T8614" t="s">
        <v>527</v>
      </c>
    </row>
    <row r="8615" spans="2:20" hidden="1" x14ac:dyDescent="0.45">
      <c r="B8615" s="29" t="s">
        <v>26</v>
      </c>
      <c r="C8615" s="29" t="s">
        <v>3075</v>
      </c>
      <c r="D8615" s="29" t="s">
        <v>55</v>
      </c>
      <c r="F8615" t="s">
        <v>962</v>
      </c>
      <c r="G8615" t="s">
        <v>963</v>
      </c>
      <c r="H8615" t="s">
        <v>1000</v>
      </c>
      <c r="I8615" t="s">
        <v>225</v>
      </c>
      <c r="J8615" t="s">
        <v>965</v>
      </c>
      <c r="K8615" t="s">
        <v>20</v>
      </c>
      <c r="L8615" t="s">
        <v>1001</v>
      </c>
      <c r="M8615" t="s">
        <v>228</v>
      </c>
      <c r="N8615" t="s">
        <v>26</v>
      </c>
      <c r="O8615">
        <v>0.3</v>
      </c>
      <c r="P8615" t="s">
        <v>526</v>
      </c>
      <c r="Q8615" s="27">
        <f>O8615*km_per_mile*'Transportation Calcs'!$E$11</f>
        <v>2.4485040876003462E-4</v>
      </c>
      <c r="T8615" t="s">
        <v>527</v>
      </c>
    </row>
    <row r="8616" spans="2:20" hidden="1" x14ac:dyDescent="0.45">
      <c r="B8616" s="29" t="s">
        <v>24</v>
      </c>
      <c r="C8616" s="29" t="s">
        <v>3075</v>
      </c>
      <c r="D8616" s="29" t="s">
        <v>55</v>
      </c>
      <c r="F8616" t="s">
        <v>962</v>
      </c>
      <c r="G8616" t="s">
        <v>963</v>
      </c>
      <c r="H8616" t="s">
        <v>1000</v>
      </c>
      <c r="I8616" t="s">
        <v>225</v>
      </c>
      <c r="J8616" t="s">
        <v>965</v>
      </c>
      <c r="K8616" t="s">
        <v>20</v>
      </c>
      <c r="L8616" t="s">
        <v>1001</v>
      </c>
      <c r="M8616" t="s">
        <v>228</v>
      </c>
      <c r="N8616" t="s">
        <v>261</v>
      </c>
      <c r="O8616">
        <v>8.9079999999999995</v>
      </c>
      <c r="P8616" t="s">
        <v>526</v>
      </c>
      <c r="Q8616" s="27">
        <f>O8616*km_per_mile*'Transportation Calcs'!$E$11</f>
        <v>7.2704248041146292E-3</v>
      </c>
      <c r="T8616" t="s">
        <v>527</v>
      </c>
    </row>
    <row r="8617" spans="2:20" hidden="1" x14ac:dyDescent="0.45">
      <c r="B8617" s="29" t="s">
        <v>25</v>
      </c>
      <c r="C8617" s="29" t="s">
        <v>3075</v>
      </c>
      <c r="D8617" s="29" t="s">
        <v>55</v>
      </c>
      <c r="F8617" t="s">
        <v>962</v>
      </c>
      <c r="G8617" t="s">
        <v>963</v>
      </c>
      <c r="H8617" t="s">
        <v>1000</v>
      </c>
      <c r="I8617" t="s">
        <v>225</v>
      </c>
      <c r="J8617" t="s">
        <v>965</v>
      </c>
      <c r="K8617" t="s">
        <v>20</v>
      </c>
      <c r="L8617" t="s">
        <v>1001</v>
      </c>
      <c r="M8617" t="s">
        <v>228</v>
      </c>
      <c r="N8617" t="s">
        <v>25</v>
      </c>
      <c r="O8617">
        <v>13.32</v>
      </c>
      <c r="P8617" t="s">
        <v>526</v>
      </c>
      <c r="Q8617" s="27">
        <f>O8617*km_per_mile*'Transportation Calcs'!$E$11</f>
        <v>1.0871358148945539E-2</v>
      </c>
      <c r="T8617" t="s">
        <v>527</v>
      </c>
    </row>
    <row r="8618" spans="2:20" hidden="1" x14ac:dyDescent="0.45">
      <c r="B8618" s="29" t="s">
        <v>33</v>
      </c>
      <c r="C8618" s="29" t="s">
        <v>3075</v>
      </c>
      <c r="D8618" s="29" t="s">
        <v>55</v>
      </c>
      <c r="F8618" t="s">
        <v>962</v>
      </c>
      <c r="G8618" t="s">
        <v>963</v>
      </c>
      <c r="H8618" t="s">
        <v>998</v>
      </c>
      <c r="I8618" t="s">
        <v>225</v>
      </c>
      <c r="J8618" t="s">
        <v>965</v>
      </c>
      <c r="K8618" t="s">
        <v>20</v>
      </c>
      <c r="L8618" t="s">
        <v>999</v>
      </c>
      <c r="M8618" t="s">
        <v>228</v>
      </c>
      <c r="N8618" t="s">
        <v>33</v>
      </c>
      <c r="O8618">
        <v>2E-3</v>
      </c>
      <c r="P8618" t="s">
        <v>526</v>
      </c>
      <c r="Q8618" s="27">
        <f>O8618*km_per_mile*'Transportation Calcs'!$E$11</f>
        <v>1.6323360584002313E-6</v>
      </c>
      <c r="T8618" t="s">
        <v>527</v>
      </c>
    </row>
    <row r="8619" spans="2:20" hidden="1" x14ac:dyDescent="0.45">
      <c r="C8619" s="29" t="s">
        <v>3075</v>
      </c>
      <c r="D8619" s="29" t="s">
        <v>55</v>
      </c>
      <c r="F8619" t="s">
        <v>962</v>
      </c>
      <c r="G8619" t="s">
        <v>963</v>
      </c>
      <c r="H8619" t="s">
        <v>2711</v>
      </c>
      <c r="I8619" t="s">
        <v>689</v>
      </c>
      <c r="J8619" t="s">
        <v>965</v>
      </c>
      <c r="K8619" t="s">
        <v>524</v>
      </c>
      <c r="L8619" t="s">
        <v>2712</v>
      </c>
      <c r="M8619" t="s">
        <v>692</v>
      </c>
      <c r="N8619" t="s">
        <v>698</v>
      </c>
      <c r="O8619">
        <v>36</v>
      </c>
      <c r="P8619" t="s">
        <v>526</v>
      </c>
      <c r="Q8619" s="27">
        <f>O8619*km_per_mile*'Transportation Calcs'!$E$11</f>
        <v>2.9382049051204159E-2</v>
      </c>
      <c r="T8619" t="s">
        <v>527</v>
      </c>
    </row>
    <row r="8620" spans="2:20" hidden="1" x14ac:dyDescent="0.45">
      <c r="C8620" s="29" t="s">
        <v>3075</v>
      </c>
      <c r="D8620" s="29" t="s">
        <v>55</v>
      </c>
      <c r="F8620" t="s">
        <v>962</v>
      </c>
      <c r="G8620" t="s">
        <v>963</v>
      </c>
      <c r="H8620" t="s">
        <v>2431</v>
      </c>
      <c r="I8620" t="s">
        <v>225</v>
      </c>
      <c r="J8620" t="s">
        <v>965</v>
      </c>
      <c r="K8620" t="s">
        <v>20</v>
      </c>
      <c r="L8620" t="s">
        <v>1029</v>
      </c>
      <c r="M8620" t="s">
        <v>228</v>
      </c>
      <c r="N8620" t="s">
        <v>240</v>
      </c>
      <c r="O8620" s="27">
        <v>1.8199999999999999E-5</v>
      </c>
      <c r="P8620" t="s">
        <v>526</v>
      </c>
      <c r="Q8620" s="27">
        <f>O8620*km_per_mile*'Transportation Calcs'!$E$11</f>
        <v>1.4854258131442103E-8</v>
      </c>
      <c r="T8620" t="s">
        <v>527</v>
      </c>
    </row>
    <row r="8621" spans="2:20" hidden="1" x14ac:dyDescent="0.45">
      <c r="B8621" s="29" t="s">
        <v>24</v>
      </c>
      <c r="C8621" s="29" t="s">
        <v>3075</v>
      </c>
      <c r="D8621" s="29" t="s">
        <v>55</v>
      </c>
      <c r="F8621" t="s">
        <v>962</v>
      </c>
      <c r="G8621" t="s">
        <v>963</v>
      </c>
      <c r="H8621" t="s">
        <v>1007</v>
      </c>
      <c r="I8621" t="s">
        <v>225</v>
      </c>
      <c r="J8621" t="s">
        <v>965</v>
      </c>
      <c r="K8621" t="s">
        <v>20</v>
      </c>
      <c r="L8621" t="s">
        <v>1008</v>
      </c>
      <c r="M8621" t="s">
        <v>228</v>
      </c>
      <c r="N8621" t="s">
        <v>261</v>
      </c>
      <c r="O8621">
        <v>0.28299999999999997</v>
      </c>
      <c r="P8621" t="s">
        <v>526</v>
      </c>
      <c r="Q8621" s="27">
        <f>O8621*km_per_mile*'Transportation Calcs'!$E$11</f>
        <v>2.3097555226363268E-4</v>
      </c>
      <c r="T8621" t="s">
        <v>527</v>
      </c>
    </row>
    <row r="8622" spans="2:20" hidden="1" x14ac:dyDescent="0.45">
      <c r="C8622" s="29" t="s">
        <v>3075</v>
      </c>
      <c r="D8622" s="29" t="s">
        <v>55</v>
      </c>
      <c r="F8622" t="s">
        <v>962</v>
      </c>
      <c r="G8622" t="s">
        <v>963</v>
      </c>
      <c r="H8622" t="s">
        <v>2713</v>
      </c>
      <c r="I8622" t="s">
        <v>689</v>
      </c>
      <c r="J8622" t="s">
        <v>965</v>
      </c>
      <c r="K8622" t="s">
        <v>524</v>
      </c>
      <c r="L8622" t="s">
        <v>2714</v>
      </c>
      <c r="M8622" t="s">
        <v>692</v>
      </c>
      <c r="N8622" t="s">
        <v>693</v>
      </c>
      <c r="O8622">
        <v>1.97</v>
      </c>
      <c r="P8622" t="s">
        <v>694</v>
      </c>
      <c r="Q8622"/>
      <c r="T8622" t="s">
        <v>527</v>
      </c>
    </row>
    <row r="8623" spans="2:20" hidden="1" x14ac:dyDescent="0.45">
      <c r="C8623" s="29" t="s">
        <v>3075</v>
      </c>
      <c r="D8623" s="29" t="s">
        <v>55</v>
      </c>
      <c r="F8623" t="s">
        <v>962</v>
      </c>
      <c r="G8623" t="s">
        <v>963</v>
      </c>
      <c r="H8623" t="s">
        <v>2711</v>
      </c>
      <c r="I8623" t="s">
        <v>689</v>
      </c>
      <c r="J8623" t="s">
        <v>965</v>
      </c>
      <c r="K8623" t="s">
        <v>524</v>
      </c>
      <c r="L8623" t="s">
        <v>2712</v>
      </c>
      <c r="M8623" t="s">
        <v>692</v>
      </c>
      <c r="N8623" t="s">
        <v>693</v>
      </c>
      <c r="O8623">
        <v>1.58</v>
      </c>
      <c r="P8623" t="s">
        <v>694</v>
      </c>
      <c r="Q8623"/>
      <c r="T8623" t="s">
        <v>527</v>
      </c>
    </row>
    <row r="8624" spans="2:20" hidden="1" x14ac:dyDescent="0.45">
      <c r="C8624" s="29" t="s">
        <v>3075</v>
      </c>
      <c r="D8624" s="29" t="s">
        <v>55</v>
      </c>
      <c r="F8624" t="s">
        <v>962</v>
      </c>
      <c r="G8624" t="s">
        <v>963</v>
      </c>
      <c r="H8624" t="s">
        <v>2713</v>
      </c>
      <c r="I8624" t="s">
        <v>689</v>
      </c>
      <c r="J8624" t="s">
        <v>965</v>
      </c>
      <c r="K8624" t="s">
        <v>524</v>
      </c>
      <c r="L8624" t="s">
        <v>2714</v>
      </c>
      <c r="M8624" t="s">
        <v>692</v>
      </c>
      <c r="N8624" t="s">
        <v>698</v>
      </c>
      <c r="O8624">
        <v>45</v>
      </c>
      <c r="P8624" t="s">
        <v>526</v>
      </c>
      <c r="Q8624" s="27">
        <f>O8624*km_per_mile*'Transportation Calcs'!$E$11</f>
        <v>3.6727561314005196E-2</v>
      </c>
      <c r="T8624" t="s">
        <v>527</v>
      </c>
    </row>
    <row r="8625" spans="2:20" hidden="1" x14ac:dyDescent="0.45">
      <c r="B8625" s="29" t="s">
        <v>25</v>
      </c>
      <c r="C8625" s="29" t="s">
        <v>3075</v>
      </c>
      <c r="D8625" s="29" t="s">
        <v>55</v>
      </c>
      <c r="F8625" t="s">
        <v>962</v>
      </c>
      <c r="G8625" t="s">
        <v>963</v>
      </c>
      <c r="H8625" t="s">
        <v>1005</v>
      </c>
      <c r="I8625" t="s">
        <v>225</v>
      </c>
      <c r="J8625" t="s">
        <v>965</v>
      </c>
      <c r="K8625" t="s">
        <v>20</v>
      </c>
      <c r="L8625" t="s">
        <v>1006</v>
      </c>
      <c r="M8625" t="s">
        <v>228</v>
      </c>
      <c r="N8625" t="s">
        <v>25</v>
      </c>
      <c r="O8625">
        <v>0.93</v>
      </c>
      <c r="P8625" t="s">
        <v>526</v>
      </c>
      <c r="Q8625" s="27">
        <f>O8625*km_per_mile*'Transportation Calcs'!$E$11</f>
        <v>7.590362671561075E-4</v>
      </c>
      <c r="T8625" t="s">
        <v>527</v>
      </c>
    </row>
    <row r="8626" spans="2:20" hidden="1" x14ac:dyDescent="0.45">
      <c r="B8626" s="29" t="s">
        <v>25</v>
      </c>
      <c r="C8626" s="29" t="s">
        <v>3075</v>
      </c>
      <c r="D8626" s="29" t="s">
        <v>55</v>
      </c>
      <c r="F8626" t="s">
        <v>962</v>
      </c>
      <c r="G8626" t="s">
        <v>963</v>
      </c>
      <c r="H8626" t="s">
        <v>2431</v>
      </c>
      <c r="I8626" t="s">
        <v>225</v>
      </c>
      <c r="J8626" t="s">
        <v>965</v>
      </c>
      <c r="K8626" t="s">
        <v>20</v>
      </c>
      <c r="L8626" t="s">
        <v>1029</v>
      </c>
      <c r="M8626" t="s">
        <v>228</v>
      </c>
      <c r="N8626" t="s">
        <v>25</v>
      </c>
      <c r="O8626">
        <v>0.93</v>
      </c>
      <c r="P8626" t="s">
        <v>526</v>
      </c>
      <c r="Q8626" s="27">
        <f>O8626*km_per_mile*'Transportation Calcs'!$E$11</f>
        <v>7.590362671561075E-4</v>
      </c>
      <c r="T8626" t="s">
        <v>527</v>
      </c>
    </row>
    <row r="8627" spans="2:20" hidden="1" x14ac:dyDescent="0.45">
      <c r="B8627" s="29" t="s">
        <v>24</v>
      </c>
      <c r="C8627" s="29" t="s">
        <v>3075</v>
      </c>
      <c r="D8627" s="29" t="s">
        <v>55</v>
      </c>
      <c r="F8627" t="s">
        <v>962</v>
      </c>
      <c r="G8627" t="s">
        <v>963</v>
      </c>
      <c r="H8627" t="s">
        <v>1005</v>
      </c>
      <c r="I8627" t="s">
        <v>225</v>
      </c>
      <c r="J8627" t="s">
        <v>965</v>
      </c>
      <c r="K8627" t="s">
        <v>20</v>
      </c>
      <c r="L8627" t="s">
        <v>1006</v>
      </c>
      <c r="M8627" t="s">
        <v>228</v>
      </c>
      <c r="N8627" t="s">
        <v>261</v>
      </c>
      <c r="O8627">
        <v>0.155</v>
      </c>
      <c r="P8627" t="s">
        <v>526</v>
      </c>
      <c r="Q8627" s="27">
        <f>O8627*km_per_mile*'Transportation Calcs'!$E$11</f>
        <v>1.2650604452601791E-4</v>
      </c>
      <c r="T8627" t="s">
        <v>527</v>
      </c>
    </row>
    <row r="8628" spans="2:20" hidden="1" x14ac:dyDescent="0.45">
      <c r="B8628" s="29" t="s">
        <v>26</v>
      </c>
      <c r="C8628" s="29" t="s">
        <v>3075</v>
      </c>
      <c r="D8628" s="29" t="s">
        <v>55</v>
      </c>
      <c r="F8628" t="s">
        <v>962</v>
      </c>
      <c r="G8628" t="s">
        <v>963</v>
      </c>
      <c r="H8628" t="s">
        <v>2074</v>
      </c>
      <c r="I8628" t="s">
        <v>225</v>
      </c>
      <c r="J8628" t="s">
        <v>965</v>
      </c>
      <c r="K8628" t="s">
        <v>20</v>
      </c>
      <c r="L8628" t="s">
        <v>2075</v>
      </c>
      <c r="M8628" t="s">
        <v>228</v>
      </c>
      <c r="N8628" t="s">
        <v>26</v>
      </c>
      <c r="O8628">
        <v>0.81399999999999995</v>
      </c>
      <c r="P8628" t="s">
        <v>526</v>
      </c>
      <c r="Q8628" s="27">
        <f>O8628*km_per_mile*'Transportation Calcs'!$E$11</f>
        <v>6.6436077576889402E-4</v>
      </c>
      <c r="T8628" t="s">
        <v>527</v>
      </c>
    </row>
    <row r="8629" spans="2:20" hidden="1" x14ac:dyDescent="0.45">
      <c r="B8629" s="29" t="s">
        <v>34</v>
      </c>
      <c r="C8629" s="29" t="s">
        <v>3075</v>
      </c>
      <c r="D8629" s="29" t="s">
        <v>55</v>
      </c>
      <c r="F8629" t="s">
        <v>962</v>
      </c>
      <c r="G8629" t="s">
        <v>963</v>
      </c>
      <c r="H8629" t="s">
        <v>1007</v>
      </c>
      <c r="I8629" t="s">
        <v>225</v>
      </c>
      <c r="J8629" t="s">
        <v>965</v>
      </c>
      <c r="K8629" t="s">
        <v>20</v>
      </c>
      <c r="L8629" t="s">
        <v>1008</v>
      </c>
      <c r="M8629" t="s">
        <v>228</v>
      </c>
      <c r="N8629" t="s">
        <v>34</v>
      </c>
      <c r="O8629">
        <v>0.53</v>
      </c>
      <c r="P8629" t="s">
        <v>526</v>
      </c>
      <c r="Q8629" s="27">
        <f>O8629*km_per_mile*'Transportation Calcs'!$E$11</f>
        <v>4.325690554760613E-4</v>
      </c>
      <c r="T8629" t="s">
        <v>527</v>
      </c>
    </row>
    <row r="8630" spans="2:20" hidden="1" x14ac:dyDescent="0.45">
      <c r="B8630" s="29" t="s">
        <v>26</v>
      </c>
      <c r="C8630" s="29" t="s">
        <v>3075</v>
      </c>
      <c r="D8630" s="29" t="s">
        <v>55</v>
      </c>
      <c r="F8630" t="s">
        <v>962</v>
      </c>
      <c r="G8630" t="s">
        <v>963</v>
      </c>
      <c r="H8630" t="s">
        <v>1005</v>
      </c>
      <c r="I8630" t="s">
        <v>225</v>
      </c>
      <c r="J8630" t="s">
        <v>965</v>
      </c>
      <c r="K8630" t="s">
        <v>20</v>
      </c>
      <c r="L8630" t="s">
        <v>1006</v>
      </c>
      <c r="M8630" t="s">
        <v>228</v>
      </c>
      <c r="N8630" t="s">
        <v>26</v>
      </c>
      <c r="O8630">
        <v>0.81399999999999995</v>
      </c>
      <c r="P8630" t="s">
        <v>526</v>
      </c>
      <c r="Q8630" s="27">
        <f>O8630*km_per_mile*'Transportation Calcs'!$E$11</f>
        <v>6.6436077576889402E-4</v>
      </c>
      <c r="T8630" t="s">
        <v>527</v>
      </c>
    </row>
    <row r="8631" spans="2:20" hidden="1" x14ac:dyDescent="0.45">
      <c r="C8631" s="29" t="s">
        <v>3075</v>
      </c>
      <c r="D8631" s="29" t="s">
        <v>55</v>
      </c>
      <c r="F8631" t="s">
        <v>962</v>
      </c>
      <c r="G8631" t="s">
        <v>963</v>
      </c>
      <c r="H8631" t="s">
        <v>1013</v>
      </c>
      <c r="I8631" t="s">
        <v>225</v>
      </c>
      <c r="J8631" t="s">
        <v>965</v>
      </c>
      <c r="K8631" t="s">
        <v>20</v>
      </c>
      <c r="L8631" t="s">
        <v>1014</v>
      </c>
      <c r="M8631" t="s">
        <v>228</v>
      </c>
      <c r="N8631" t="s">
        <v>249</v>
      </c>
      <c r="O8631" s="27">
        <v>3.5999999999999999E-7</v>
      </c>
      <c r="P8631" t="s">
        <v>526</v>
      </c>
      <c r="Q8631" s="27">
        <f>O8631*km_per_mile*'Transportation Calcs'!$E$11</f>
        <v>2.9382049051204159E-10</v>
      </c>
      <c r="T8631" t="s">
        <v>527</v>
      </c>
    </row>
    <row r="8632" spans="2:20" hidden="1" x14ac:dyDescent="0.45">
      <c r="C8632" s="29" t="s">
        <v>3075</v>
      </c>
      <c r="D8632" s="29" t="s">
        <v>55</v>
      </c>
      <c r="F8632" t="s">
        <v>962</v>
      </c>
      <c r="G8632" t="s">
        <v>963</v>
      </c>
      <c r="H8632" t="s">
        <v>1013</v>
      </c>
      <c r="I8632" t="s">
        <v>225</v>
      </c>
      <c r="J8632" t="s">
        <v>965</v>
      </c>
      <c r="K8632" t="s">
        <v>20</v>
      </c>
      <c r="L8632" t="s">
        <v>1014</v>
      </c>
      <c r="M8632" t="s">
        <v>228</v>
      </c>
      <c r="N8632" t="s">
        <v>358</v>
      </c>
      <c r="O8632" s="27">
        <v>2.6E-7</v>
      </c>
      <c r="P8632" t="s">
        <v>526</v>
      </c>
      <c r="Q8632" s="27">
        <f>O8632*km_per_mile*'Transportation Calcs'!$E$11</f>
        <v>2.1220368759203003E-10</v>
      </c>
      <c r="T8632" t="s">
        <v>527</v>
      </c>
    </row>
    <row r="8633" spans="2:20" hidden="1" x14ac:dyDescent="0.45">
      <c r="C8633" s="29" t="s">
        <v>3075</v>
      </c>
      <c r="D8633" s="29" t="s">
        <v>55</v>
      </c>
      <c r="F8633" t="s">
        <v>962</v>
      </c>
      <c r="G8633" t="s">
        <v>963</v>
      </c>
      <c r="H8633" t="s">
        <v>1015</v>
      </c>
      <c r="I8633" t="s">
        <v>225</v>
      </c>
      <c r="J8633" t="s">
        <v>965</v>
      </c>
      <c r="K8633" t="s">
        <v>20</v>
      </c>
      <c r="L8633" t="s">
        <v>999</v>
      </c>
      <c r="M8633" t="s">
        <v>228</v>
      </c>
      <c r="N8633" t="s">
        <v>358</v>
      </c>
      <c r="O8633" s="27">
        <v>2.6E-7</v>
      </c>
      <c r="P8633" t="s">
        <v>526</v>
      </c>
      <c r="Q8633" s="27">
        <f>O8633*km_per_mile*'Transportation Calcs'!$E$11</f>
        <v>2.1220368759203003E-10</v>
      </c>
      <c r="T8633" t="s">
        <v>527</v>
      </c>
    </row>
    <row r="8634" spans="2:20" hidden="1" x14ac:dyDescent="0.45">
      <c r="B8634" s="29" t="s">
        <v>43</v>
      </c>
      <c r="C8634" s="29" t="s">
        <v>3075</v>
      </c>
      <c r="D8634" s="29" t="s">
        <v>55</v>
      </c>
      <c r="F8634" t="s">
        <v>962</v>
      </c>
      <c r="G8634" t="s">
        <v>963</v>
      </c>
      <c r="H8634" t="s">
        <v>1015</v>
      </c>
      <c r="I8634" t="s">
        <v>225</v>
      </c>
      <c r="J8634" t="s">
        <v>965</v>
      </c>
      <c r="K8634" t="s">
        <v>20</v>
      </c>
      <c r="L8634" t="s">
        <v>999</v>
      </c>
      <c r="M8634" t="s">
        <v>228</v>
      </c>
      <c r="N8634" t="s">
        <v>28</v>
      </c>
      <c r="O8634">
        <v>0.04</v>
      </c>
      <c r="P8634" t="s">
        <v>526</v>
      </c>
      <c r="Q8634" s="27">
        <f>O8634*km_per_mile*'Transportation Calcs'!$E$11</f>
        <v>3.2646721168004619E-5</v>
      </c>
      <c r="T8634" t="s">
        <v>527</v>
      </c>
    </row>
    <row r="8635" spans="2:20" hidden="1" x14ac:dyDescent="0.45">
      <c r="C8635" s="29" t="s">
        <v>3075</v>
      </c>
      <c r="D8635" s="29" t="s">
        <v>55</v>
      </c>
      <c r="F8635" t="s">
        <v>962</v>
      </c>
      <c r="G8635" t="s">
        <v>963</v>
      </c>
      <c r="H8635" t="s">
        <v>2077</v>
      </c>
      <c r="I8635" t="s">
        <v>689</v>
      </c>
      <c r="J8635" t="s">
        <v>965</v>
      </c>
      <c r="K8635" t="s">
        <v>20</v>
      </c>
      <c r="L8635" t="s">
        <v>1014</v>
      </c>
      <c r="M8635" t="s">
        <v>692</v>
      </c>
      <c r="N8635" t="s">
        <v>693</v>
      </c>
      <c r="O8635">
        <v>1.74</v>
      </c>
      <c r="P8635" t="s">
        <v>694</v>
      </c>
      <c r="Q8635"/>
      <c r="T8635" t="s">
        <v>527</v>
      </c>
    </row>
    <row r="8636" spans="2:20" hidden="1" x14ac:dyDescent="0.45">
      <c r="C8636" s="29" t="s">
        <v>3075</v>
      </c>
      <c r="D8636" s="29" t="s">
        <v>55</v>
      </c>
      <c r="F8636" t="s">
        <v>962</v>
      </c>
      <c r="G8636" t="s">
        <v>963</v>
      </c>
      <c r="H8636" t="s">
        <v>2078</v>
      </c>
      <c r="I8636" t="s">
        <v>689</v>
      </c>
      <c r="J8636" t="s">
        <v>965</v>
      </c>
      <c r="K8636" t="s">
        <v>20</v>
      </c>
      <c r="L8636" t="s">
        <v>997</v>
      </c>
      <c r="M8636" t="s">
        <v>692</v>
      </c>
      <c r="N8636" t="s">
        <v>698</v>
      </c>
      <c r="O8636">
        <v>41</v>
      </c>
      <c r="P8636" t="s">
        <v>526</v>
      </c>
      <c r="Q8636" s="27">
        <f>O8636*km_per_mile*'Transportation Calcs'!$E$11</f>
        <v>3.3462889197204734E-2</v>
      </c>
      <c r="T8636" t="s">
        <v>527</v>
      </c>
    </row>
    <row r="8637" spans="2:20" hidden="1" x14ac:dyDescent="0.45">
      <c r="C8637" s="29" t="s">
        <v>3075</v>
      </c>
      <c r="D8637" s="29" t="s">
        <v>55</v>
      </c>
      <c r="F8637" t="s">
        <v>962</v>
      </c>
      <c r="G8637" t="s">
        <v>963</v>
      </c>
      <c r="H8637" t="s">
        <v>1027</v>
      </c>
      <c r="I8637" t="s">
        <v>225</v>
      </c>
      <c r="J8637" t="s">
        <v>965</v>
      </c>
      <c r="K8637" t="s">
        <v>20</v>
      </c>
      <c r="L8637" t="s">
        <v>989</v>
      </c>
      <c r="M8637" t="s">
        <v>228</v>
      </c>
      <c r="N8637" t="s">
        <v>249</v>
      </c>
      <c r="O8637" s="27">
        <v>3.5999999999999999E-7</v>
      </c>
      <c r="P8637" t="s">
        <v>526</v>
      </c>
      <c r="Q8637" s="27">
        <f>O8637*km_per_mile*'Transportation Calcs'!$E$11</f>
        <v>2.9382049051204159E-10</v>
      </c>
      <c r="T8637" t="s">
        <v>527</v>
      </c>
    </row>
    <row r="8638" spans="2:20" hidden="1" x14ac:dyDescent="0.45">
      <c r="B8638" s="29" t="s">
        <v>34</v>
      </c>
      <c r="C8638" s="29" t="s">
        <v>3075</v>
      </c>
      <c r="D8638" s="29" t="s">
        <v>55</v>
      </c>
      <c r="F8638" t="s">
        <v>962</v>
      </c>
      <c r="G8638" t="s">
        <v>963</v>
      </c>
      <c r="H8638" t="s">
        <v>2081</v>
      </c>
      <c r="I8638" t="s">
        <v>225</v>
      </c>
      <c r="J8638" t="s">
        <v>965</v>
      </c>
      <c r="K8638" t="s">
        <v>20</v>
      </c>
      <c r="L8638" t="s">
        <v>1014</v>
      </c>
      <c r="M8638" t="s">
        <v>228</v>
      </c>
      <c r="N8638" t="s">
        <v>34</v>
      </c>
      <c r="O8638">
        <v>0.13300000000000001</v>
      </c>
      <c r="P8638" t="s">
        <v>526</v>
      </c>
      <c r="Q8638" s="27">
        <f>O8638*km_per_mile*'Transportation Calcs'!$E$11</f>
        <v>1.0855034788361538E-4</v>
      </c>
      <c r="T8638" t="s">
        <v>527</v>
      </c>
    </row>
    <row r="8639" spans="2:20" hidden="1" x14ac:dyDescent="0.45">
      <c r="C8639" s="29" t="s">
        <v>3075</v>
      </c>
      <c r="D8639" s="29" t="s">
        <v>55</v>
      </c>
      <c r="F8639" t="s">
        <v>962</v>
      </c>
      <c r="G8639" t="s">
        <v>963</v>
      </c>
      <c r="H8639" t="s">
        <v>2081</v>
      </c>
      <c r="I8639" t="s">
        <v>225</v>
      </c>
      <c r="J8639" t="s">
        <v>965</v>
      </c>
      <c r="K8639" t="s">
        <v>20</v>
      </c>
      <c r="L8639" t="s">
        <v>1014</v>
      </c>
      <c r="M8639" t="s">
        <v>228</v>
      </c>
      <c r="N8639" t="s">
        <v>240</v>
      </c>
      <c r="O8639" s="27">
        <v>1.53E-6</v>
      </c>
      <c r="P8639" t="s">
        <v>526</v>
      </c>
      <c r="Q8639" s="27">
        <f>O8639*km_per_mile*'Transportation Calcs'!$E$11</f>
        <v>1.2487370846761767E-9</v>
      </c>
      <c r="T8639" t="s">
        <v>527</v>
      </c>
    </row>
    <row r="8640" spans="2:20" hidden="1" x14ac:dyDescent="0.45">
      <c r="C8640" s="29" t="s">
        <v>3075</v>
      </c>
      <c r="D8640" s="29" t="s">
        <v>55</v>
      </c>
      <c r="F8640" t="s">
        <v>962</v>
      </c>
      <c r="G8640" t="s">
        <v>963</v>
      </c>
      <c r="H8640" t="s">
        <v>1027</v>
      </c>
      <c r="I8640" t="s">
        <v>225</v>
      </c>
      <c r="J8640" t="s">
        <v>965</v>
      </c>
      <c r="K8640" t="s">
        <v>20</v>
      </c>
      <c r="L8640" t="s">
        <v>989</v>
      </c>
      <c r="M8640" t="s">
        <v>228</v>
      </c>
      <c r="N8640" t="s">
        <v>272</v>
      </c>
      <c r="O8640" s="27">
        <v>3.9000000000000002E-7</v>
      </c>
      <c r="P8640" t="s">
        <v>526</v>
      </c>
      <c r="Q8640" s="27">
        <f>O8640*km_per_mile*'Transportation Calcs'!$E$11</f>
        <v>3.1830553138804505E-10</v>
      </c>
      <c r="T8640" t="s">
        <v>527</v>
      </c>
    </row>
    <row r="8641" spans="2:20" hidden="1" x14ac:dyDescent="0.45">
      <c r="C8641" s="29" t="s">
        <v>3075</v>
      </c>
      <c r="D8641" s="29" t="s">
        <v>55</v>
      </c>
      <c r="F8641" t="s">
        <v>962</v>
      </c>
      <c r="G8641" t="s">
        <v>963</v>
      </c>
      <c r="H8641" t="s">
        <v>2436</v>
      </c>
      <c r="I8641" t="s">
        <v>225</v>
      </c>
      <c r="J8641" t="s">
        <v>965</v>
      </c>
      <c r="K8641" t="s">
        <v>20</v>
      </c>
      <c r="L8641" t="s">
        <v>2075</v>
      </c>
      <c r="M8641" t="s">
        <v>228</v>
      </c>
      <c r="N8641" t="s">
        <v>272</v>
      </c>
      <c r="O8641" s="27">
        <v>1.6199999999999999E-6</v>
      </c>
      <c r="P8641" t="s">
        <v>526</v>
      </c>
      <c r="Q8641" s="27">
        <f>O8641*km_per_mile*'Transportation Calcs'!$E$11</f>
        <v>1.3221922073041872E-9</v>
      </c>
      <c r="T8641" t="s">
        <v>527</v>
      </c>
    </row>
    <row r="8642" spans="2:20" hidden="1" x14ac:dyDescent="0.45">
      <c r="C8642" s="29" t="s">
        <v>3075</v>
      </c>
      <c r="D8642" s="29" t="s">
        <v>55</v>
      </c>
      <c r="F8642" t="s">
        <v>962</v>
      </c>
      <c r="G8642" t="s">
        <v>963</v>
      </c>
      <c r="H8642" t="s">
        <v>1028</v>
      </c>
      <c r="I8642" t="s">
        <v>225</v>
      </c>
      <c r="J8642" t="s">
        <v>965</v>
      </c>
      <c r="K8642" t="s">
        <v>20</v>
      </c>
      <c r="L8642" t="s">
        <v>1029</v>
      </c>
      <c r="M8642" t="s">
        <v>228</v>
      </c>
      <c r="N8642" t="s">
        <v>358</v>
      </c>
      <c r="O8642" s="27">
        <v>1.53E-6</v>
      </c>
      <c r="P8642" t="s">
        <v>526</v>
      </c>
      <c r="Q8642" s="27">
        <f>O8642*km_per_mile*'Transportation Calcs'!$E$11</f>
        <v>1.2487370846761767E-9</v>
      </c>
      <c r="T8642" t="s">
        <v>527</v>
      </c>
    </row>
    <row r="8643" spans="2:20" hidden="1" x14ac:dyDescent="0.45">
      <c r="B8643" s="29" t="s">
        <v>43</v>
      </c>
      <c r="C8643" s="29" t="s">
        <v>3075</v>
      </c>
      <c r="D8643" s="29" t="s">
        <v>55</v>
      </c>
      <c r="F8643" t="s">
        <v>962</v>
      </c>
      <c r="G8643" t="s">
        <v>963</v>
      </c>
      <c r="H8643" t="s">
        <v>1028</v>
      </c>
      <c r="I8643" t="s">
        <v>225</v>
      </c>
      <c r="J8643" t="s">
        <v>965</v>
      </c>
      <c r="K8643" t="s">
        <v>20</v>
      </c>
      <c r="L8643" t="s">
        <v>1029</v>
      </c>
      <c r="M8643" t="s">
        <v>228</v>
      </c>
      <c r="N8643" t="s">
        <v>28</v>
      </c>
      <c r="O8643">
        <v>0.15</v>
      </c>
      <c r="P8643" t="s">
        <v>526</v>
      </c>
      <c r="Q8643" s="27">
        <f>O8643*km_per_mile*'Transportation Calcs'!$E$11</f>
        <v>1.2242520438001731E-4</v>
      </c>
      <c r="T8643" t="s">
        <v>527</v>
      </c>
    </row>
    <row r="8644" spans="2:20" hidden="1" x14ac:dyDescent="0.45">
      <c r="C8644" s="29" t="s">
        <v>3075</v>
      </c>
      <c r="D8644" s="29" t="s">
        <v>55</v>
      </c>
      <c r="F8644" t="s">
        <v>962</v>
      </c>
      <c r="G8644" t="s">
        <v>963</v>
      </c>
      <c r="H8644" t="s">
        <v>2715</v>
      </c>
      <c r="I8644" t="s">
        <v>225</v>
      </c>
      <c r="J8644" t="s">
        <v>965</v>
      </c>
      <c r="K8644" t="s">
        <v>20</v>
      </c>
      <c r="L8644" t="s">
        <v>993</v>
      </c>
      <c r="M8644" t="s">
        <v>228</v>
      </c>
      <c r="N8644" t="s">
        <v>249</v>
      </c>
      <c r="O8644" s="27">
        <v>1.95E-6</v>
      </c>
      <c r="P8644" t="s">
        <v>526</v>
      </c>
      <c r="Q8644" s="27">
        <f>O8644*km_per_mile*'Transportation Calcs'!$E$11</f>
        <v>1.5915276569402255E-9</v>
      </c>
      <c r="T8644" t="s">
        <v>527</v>
      </c>
    </row>
    <row r="8645" spans="2:20" hidden="1" x14ac:dyDescent="0.45">
      <c r="B8645" s="29" t="s">
        <v>26</v>
      </c>
      <c r="C8645" s="29" t="s">
        <v>3075</v>
      </c>
      <c r="D8645" s="29" t="s">
        <v>55</v>
      </c>
      <c r="F8645" t="s">
        <v>962</v>
      </c>
      <c r="G8645" t="s">
        <v>963</v>
      </c>
      <c r="H8645" t="s">
        <v>1033</v>
      </c>
      <c r="I8645" t="s">
        <v>225</v>
      </c>
      <c r="J8645" t="s">
        <v>965</v>
      </c>
      <c r="K8645" t="s">
        <v>20</v>
      </c>
      <c r="L8645" t="s">
        <v>1034</v>
      </c>
      <c r="M8645" t="s">
        <v>228</v>
      </c>
      <c r="N8645" t="s">
        <v>26</v>
      </c>
      <c r="O8645">
        <v>0.317</v>
      </c>
      <c r="P8645" t="s">
        <v>526</v>
      </c>
      <c r="Q8645" s="27">
        <f>O8645*km_per_mile*'Transportation Calcs'!$E$11</f>
        <v>2.5872526525643668E-4</v>
      </c>
      <c r="T8645" t="s">
        <v>527</v>
      </c>
    </row>
    <row r="8646" spans="2:20" hidden="1" x14ac:dyDescent="0.45">
      <c r="B8646" s="29" t="s">
        <v>25</v>
      </c>
      <c r="C8646" s="29" t="s">
        <v>3075</v>
      </c>
      <c r="D8646" s="29" t="s">
        <v>55</v>
      </c>
      <c r="F8646" t="s">
        <v>962</v>
      </c>
      <c r="G8646" t="s">
        <v>963</v>
      </c>
      <c r="H8646" t="s">
        <v>1033</v>
      </c>
      <c r="I8646" t="s">
        <v>225</v>
      </c>
      <c r="J8646" t="s">
        <v>965</v>
      </c>
      <c r="K8646" t="s">
        <v>20</v>
      </c>
      <c r="L8646" t="s">
        <v>1034</v>
      </c>
      <c r="M8646" t="s">
        <v>228</v>
      </c>
      <c r="N8646" t="s">
        <v>25</v>
      </c>
      <c r="O8646">
        <v>7.17</v>
      </c>
      <c r="P8646" t="s">
        <v>526</v>
      </c>
      <c r="Q8646" s="27">
        <f>O8646*km_per_mile*'Transportation Calcs'!$E$11</f>
        <v>5.8519247693648285E-3</v>
      </c>
      <c r="T8646" t="s">
        <v>527</v>
      </c>
    </row>
    <row r="8647" spans="2:20" hidden="1" x14ac:dyDescent="0.45">
      <c r="B8647" s="29" t="s">
        <v>24</v>
      </c>
      <c r="C8647" s="29" t="s">
        <v>3075</v>
      </c>
      <c r="D8647" s="29" t="s">
        <v>55</v>
      </c>
      <c r="F8647" t="s">
        <v>962</v>
      </c>
      <c r="G8647" t="s">
        <v>963</v>
      </c>
      <c r="H8647" t="s">
        <v>1031</v>
      </c>
      <c r="I8647" t="s">
        <v>225</v>
      </c>
      <c r="J8647" t="s">
        <v>965</v>
      </c>
      <c r="K8647" t="s">
        <v>20</v>
      </c>
      <c r="L8647" t="s">
        <v>1032</v>
      </c>
      <c r="M8647" t="s">
        <v>228</v>
      </c>
      <c r="N8647" t="s">
        <v>261</v>
      </c>
      <c r="O8647">
        <v>1.5</v>
      </c>
      <c r="P8647" t="s">
        <v>526</v>
      </c>
      <c r="Q8647" s="27">
        <f>O8647*km_per_mile*'Transportation Calcs'!$E$11</f>
        <v>1.2242520438001734E-3</v>
      </c>
      <c r="T8647" t="s">
        <v>527</v>
      </c>
    </row>
    <row r="8648" spans="2:20" hidden="1" x14ac:dyDescent="0.45">
      <c r="B8648" s="29" t="s">
        <v>34</v>
      </c>
      <c r="C8648" s="29" t="s">
        <v>3075</v>
      </c>
      <c r="D8648" s="29" t="s">
        <v>55</v>
      </c>
      <c r="F8648" t="s">
        <v>962</v>
      </c>
      <c r="G8648" t="s">
        <v>963</v>
      </c>
      <c r="H8648" t="s">
        <v>1037</v>
      </c>
      <c r="I8648" t="s">
        <v>225</v>
      </c>
      <c r="J8648" t="s">
        <v>965</v>
      </c>
      <c r="K8648" t="s">
        <v>20</v>
      </c>
      <c r="L8648" t="s">
        <v>1038</v>
      </c>
      <c r="M8648" t="s">
        <v>228</v>
      </c>
      <c r="N8648" t="s">
        <v>34</v>
      </c>
      <c r="O8648">
        <v>0.39800000000000002</v>
      </c>
      <c r="P8648" t="s">
        <v>526</v>
      </c>
      <c r="Q8648" s="27">
        <f>O8648*km_per_mile*'Transportation Calcs'!$E$11</f>
        <v>3.2483487562164602E-4</v>
      </c>
      <c r="T8648" t="s">
        <v>527</v>
      </c>
    </row>
    <row r="8649" spans="2:20" hidden="1" x14ac:dyDescent="0.45">
      <c r="B8649" s="29" t="s">
        <v>33</v>
      </c>
      <c r="C8649" s="29" t="s">
        <v>3075</v>
      </c>
      <c r="D8649" s="29" t="s">
        <v>55</v>
      </c>
      <c r="F8649" t="s">
        <v>962</v>
      </c>
      <c r="G8649" t="s">
        <v>963</v>
      </c>
      <c r="H8649" t="s">
        <v>1037</v>
      </c>
      <c r="I8649" t="s">
        <v>225</v>
      </c>
      <c r="J8649" t="s">
        <v>965</v>
      </c>
      <c r="K8649" t="s">
        <v>20</v>
      </c>
      <c r="L8649" t="s">
        <v>1038</v>
      </c>
      <c r="M8649" t="s">
        <v>228</v>
      </c>
      <c r="N8649" t="s">
        <v>33</v>
      </c>
      <c r="O8649">
        <v>2E-3</v>
      </c>
      <c r="P8649" t="s">
        <v>526</v>
      </c>
      <c r="Q8649" s="27">
        <f>O8649*km_per_mile*'Transportation Calcs'!$E$11</f>
        <v>1.6323360584002313E-6</v>
      </c>
      <c r="T8649" t="s">
        <v>527</v>
      </c>
    </row>
    <row r="8650" spans="2:20" hidden="1" x14ac:dyDescent="0.45">
      <c r="C8650" s="29" t="s">
        <v>3075</v>
      </c>
      <c r="D8650" s="29" t="s">
        <v>55</v>
      </c>
      <c r="F8650" t="s">
        <v>962</v>
      </c>
      <c r="G8650" t="s">
        <v>963</v>
      </c>
      <c r="H8650" t="s">
        <v>1041</v>
      </c>
      <c r="I8650" t="s">
        <v>225</v>
      </c>
      <c r="J8650" t="s">
        <v>1040</v>
      </c>
      <c r="K8650" t="s">
        <v>524</v>
      </c>
      <c r="L8650" t="s">
        <v>985</v>
      </c>
      <c r="M8650" t="s">
        <v>228</v>
      </c>
      <c r="N8650" t="s">
        <v>272</v>
      </c>
      <c r="O8650" s="27">
        <v>7.7999999999999997E-8</v>
      </c>
      <c r="P8650" t="s">
        <v>526</v>
      </c>
      <c r="Q8650" s="27">
        <f>O8650*km_per_mile*'Transportation Calcs'!$E$11</f>
        <v>6.3661106277609021E-11</v>
      </c>
      <c r="T8650" t="s">
        <v>527</v>
      </c>
    </row>
    <row r="8651" spans="2:20" hidden="1" x14ac:dyDescent="0.45">
      <c r="B8651" s="29" t="s">
        <v>43</v>
      </c>
      <c r="C8651" s="29" t="s">
        <v>3075</v>
      </c>
      <c r="D8651" s="29" t="s">
        <v>55</v>
      </c>
      <c r="F8651" t="s">
        <v>962</v>
      </c>
      <c r="G8651" t="s">
        <v>963</v>
      </c>
      <c r="H8651" t="s">
        <v>1041</v>
      </c>
      <c r="I8651" t="s">
        <v>225</v>
      </c>
      <c r="J8651" t="s">
        <v>1040</v>
      </c>
      <c r="K8651" t="s">
        <v>524</v>
      </c>
      <c r="L8651" t="s">
        <v>985</v>
      </c>
      <c r="M8651" t="s">
        <v>228</v>
      </c>
      <c r="N8651" t="s">
        <v>28</v>
      </c>
      <c r="O8651">
        <v>1.7999999999999999E-2</v>
      </c>
      <c r="P8651" t="s">
        <v>526</v>
      </c>
      <c r="Q8651" s="27">
        <f>O8651*km_per_mile*'Transportation Calcs'!$E$11</f>
        <v>1.469102452560208E-5</v>
      </c>
      <c r="T8651" t="s">
        <v>536</v>
      </c>
    </row>
    <row r="8652" spans="2:20" hidden="1" x14ac:dyDescent="0.45">
      <c r="C8652" s="29" t="s">
        <v>3075</v>
      </c>
      <c r="D8652" s="29" t="s">
        <v>55</v>
      </c>
      <c r="F8652" t="s">
        <v>962</v>
      </c>
      <c r="G8652" t="s">
        <v>963</v>
      </c>
      <c r="H8652" t="s">
        <v>1042</v>
      </c>
      <c r="I8652" t="s">
        <v>225</v>
      </c>
      <c r="J8652" t="s">
        <v>1040</v>
      </c>
      <c r="K8652" t="s">
        <v>524</v>
      </c>
      <c r="L8652" t="s">
        <v>983</v>
      </c>
      <c r="M8652" t="s">
        <v>228</v>
      </c>
      <c r="N8652" t="s">
        <v>358</v>
      </c>
      <c r="O8652" s="27">
        <v>5.2000000000000002E-8</v>
      </c>
      <c r="P8652" t="s">
        <v>526</v>
      </c>
      <c r="Q8652" s="27">
        <f>O8652*km_per_mile*'Transportation Calcs'!$E$11</f>
        <v>4.244073751840601E-11</v>
      </c>
      <c r="T8652" t="s">
        <v>527</v>
      </c>
    </row>
    <row r="8653" spans="2:20" hidden="1" x14ac:dyDescent="0.45">
      <c r="C8653" s="29" t="s">
        <v>3075</v>
      </c>
      <c r="D8653" s="29" t="s">
        <v>55</v>
      </c>
      <c r="F8653" t="s">
        <v>962</v>
      </c>
      <c r="G8653" t="s">
        <v>963</v>
      </c>
      <c r="H8653" t="s">
        <v>2083</v>
      </c>
      <c r="I8653" t="s">
        <v>225</v>
      </c>
      <c r="J8653" t="s">
        <v>1040</v>
      </c>
      <c r="K8653" t="s">
        <v>524</v>
      </c>
      <c r="L8653" t="s">
        <v>987</v>
      </c>
      <c r="M8653" t="s">
        <v>228</v>
      </c>
      <c r="N8653" t="s">
        <v>249</v>
      </c>
      <c r="O8653" s="27">
        <v>1.7599999999999999E-7</v>
      </c>
      <c r="P8653" t="s">
        <v>526</v>
      </c>
      <c r="Q8653" s="27">
        <f>O8653*km_per_mile*'Transportation Calcs'!$E$11</f>
        <v>1.4364557313922033E-10</v>
      </c>
      <c r="T8653" t="s">
        <v>527</v>
      </c>
    </row>
    <row r="8654" spans="2:20" hidden="1" x14ac:dyDescent="0.45">
      <c r="B8654" s="29" t="s">
        <v>43</v>
      </c>
      <c r="C8654" s="29" t="s">
        <v>3075</v>
      </c>
      <c r="D8654" s="29" t="s">
        <v>55</v>
      </c>
      <c r="F8654" t="s">
        <v>962</v>
      </c>
      <c r="G8654" t="s">
        <v>963</v>
      </c>
      <c r="H8654" t="s">
        <v>2083</v>
      </c>
      <c r="I8654" t="s">
        <v>225</v>
      </c>
      <c r="J8654" t="s">
        <v>1040</v>
      </c>
      <c r="K8654" t="s">
        <v>524</v>
      </c>
      <c r="L8654" t="s">
        <v>987</v>
      </c>
      <c r="M8654" t="s">
        <v>228</v>
      </c>
      <c r="N8654" t="s">
        <v>28</v>
      </c>
      <c r="O8654">
        <v>0.17599999999999999</v>
      </c>
      <c r="P8654" t="s">
        <v>526</v>
      </c>
      <c r="Q8654" s="27">
        <f>O8654*km_per_mile*'Transportation Calcs'!$E$11</f>
        <v>1.4364557313922033E-4</v>
      </c>
      <c r="T8654" t="s">
        <v>536</v>
      </c>
    </row>
    <row r="8655" spans="2:20" hidden="1" x14ac:dyDescent="0.45">
      <c r="C8655" s="29" t="s">
        <v>3075</v>
      </c>
      <c r="D8655" s="29" t="s">
        <v>55</v>
      </c>
      <c r="F8655" t="s">
        <v>962</v>
      </c>
      <c r="G8655" t="s">
        <v>963</v>
      </c>
      <c r="H8655" t="s">
        <v>1035</v>
      </c>
      <c r="I8655" t="s">
        <v>225</v>
      </c>
      <c r="J8655" t="s">
        <v>965</v>
      </c>
      <c r="K8655" t="s">
        <v>20</v>
      </c>
      <c r="L8655" t="s">
        <v>1036</v>
      </c>
      <c r="M8655" t="s">
        <v>228</v>
      </c>
      <c r="N8655" t="s">
        <v>240</v>
      </c>
      <c r="O8655" s="27">
        <v>1.53E-6</v>
      </c>
      <c r="P8655" t="s">
        <v>526</v>
      </c>
      <c r="Q8655" s="27">
        <f>O8655*km_per_mile*'Transportation Calcs'!$E$11</f>
        <v>1.2487370846761767E-9</v>
      </c>
      <c r="T8655" t="s">
        <v>527</v>
      </c>
    </row>
    <row r="8656" spans="2:20" hidden="1" x14ac:dyDescent="0.45">
      <c r="B8656" s="29" t="s">
        <v>34</v>
      </c>
      <c r="C8656" s="29" t="s">
        <v>3075</v>
      </c>
      <c r="D8656" s="29" t="s">
        <v>55</v>
      </c>
      <c r="F8656" t="s">
        <v>962</v>
      </c>
      <c r="G8656" t="s">
        <v>963</v>
      </c>
      <c r="H8656" t="s">
        <v>1051</v>
      </c>
      <c r="I8656" t="s">
        <v>225</v>
      </c>
      <c r="J8656" t="s">
        <v>965</v>
      </c>
      <c r="K8656" t="s">
        <v>20</v>
      </c>
      <c r="L8656" t="s">
        <v>1052</v>
      </c>
      <c r="M8656" t="s">
        <v>228</v>
      </c>
      <c r="N8656" t="s">
        <v>34</v>
      </c>
      <c r="O8656">
        <v>0.13300000000000001</v>
      </c>
      <c r="P8656" t="s">
        <v>526</v>
      </c>
      <c r="Q8656" s="27">
        <f>O8656*km_per_mile*'Transportation Calcs'!$E$11</f>
        <v>1.0855034788361538E-4</v>
      </c>
      <c r="T8656" t="s">
        <v>527</v>
      </c>
    </row>
    <row r="8657" spans="2:20" hidden="1" x14ac:dyDescent="0.45">
      <c r="B8657" s="29" t="s">
        <v>25</v>
      </c>
      <c r="C8657" s="29" t="s">
        <v>3075</v>
      </c>
      <c r="D8657" s="29" t="s">
        <v>55</v>
      </c>
      <c r="F8657" t="s">
        <v>962</v>
      </c>
      <c r="G8657" t="s">
        <v>963</v>
      </c>
      <c r="H8657" t="s">
        <v>1043</v>
      </c>
      <c r="I8657" t="s">
        <v>225</v>
      </c>
      <c r="J8657" t="s">
        <v>965</v>
      </c>
      <c r="K8657" t="s">
        <v>20</v>
      </c>
      <c r="L8657" t="s">
        <v>1044</v>
      </c>
      <c r="M8657" t="s">
        <v>228</v>
      </c>
      <c r="N8657" t="s">
        <v>25</v>
      </c>
      <c r="O8657">
        <v>3.03</v>
      </c>
      <c r="P8657" t="s">
        <v>526</v>
      </c>
      <c r="Q8657" s="27">
        <f>O8657*km_per_mile*'Transportation Calcs'!$E$11</f>
        <v>2.4729891284763503E-3</v>
      </c>
      <c r="T8657" t="s">
        <v>527</v>
      </c>
    </row>
    <row r="8658" spans="2:20" hidden="1" x14ac:dyDescent="0.45">
      <c r="C8658" s="29" t="s">
        <v>3075</v>
      </c>
      <c r="D8658" s="29" t="s">
        <v>55</v>
      </c>
      <c r="F8658" t="s">
        <v>962</v>
      </c>
      <c r="G8658" t="s">
        <v>963</v>
      </c>
      <c r="H8658" t="s">
        <v>2084</v>
      </c>
      <c r="I8658" t="s">
        <v>225</v>
      </c>
      <c r="J8658" t="s">
        <v>965</v>
      </c>
      <c r="K8658" t="s">
        <v>20</v>
      </c>
      <c r="L8658" t="s">
        <v>2085</v>
      </c>
      <c r="M8658" t="s">
        <v>228</v>
      </c>
      <c r="N8658" t="s">
        <v>400</v>
      </c>
      <c r="O8658">
        <v>1.9E-3</v>
      </c>
      <c r="P8658" t="s">
        <v>526</v>
      </c>
      <c r="Q8658" s="27">
        <f>O8658*km_per_mile*'Transportation Calcs'!$E$11</f>
        <v>1.5507192554802195E-6</v>
      </c>
      <c r="T8658" t="s">
        <v>527</v>
      </c>
    </row>
    <row r="8659" spans="2:20" hidden="1" x14ac:dyDescent="0.45">
      <c r="C8659" s="29" t="s">
        <v>3075</v>
      </c>
      <c r="D8659" s="29" t="s">
        <v>55</v>
      </c>
      <c r="F8659" t="s">
        <v>962</v>
      </c>
      <c r="G8659" t="s">
        <v>963</v>
      </c>
      <c r="H8659" t="s">
        <v>1043</v>
      </c>
      <c r="I8659" t="s">
        <v>225</v>
      </c>
      <c r="J8659" t="s">
        <v>965</v>
      </c>
      <c r="K8659" t="s">
        <v>20</v>
      </c>
      <c r="L8659" t="s">
        <v>1044</v>
      </c>
      <c r="M8659" t="s">
        <v>228</v>
      </c>
      <c r="N8659" t="s">
        <v>400</v>
      </c>
      <c r="O8659">
        <v>1.9E-3</v>
      </c>
      <c r="P8659" t="s">
        <v>526</v>
      </c>
      <c r="Q8659" s="27">
        <f>O8659*km_per_mile*'Transportation Calcs'!$E$11</f>
        <v>1.5507192554802195E-6</v>
      </c>
      <c r="T8659" t="s">
        <v>527</v>
      </c>
    </row>
    <row r="8660" spans="2:20" hidden="1" x14ac:dyDescent="0.45">
      <c r="C8660" s="29" t="s">
        <v>3075</v>
      </c>
      <c r="D8660" s="29" t="s">
        <v>55</v>
      </c>
      <c r="F8660" t="s">
        <v>962</v>
      </c>
      <c r="G8660" t="s">
        <v>963</v>
      </c>
      <c r="H8660" t="s">
        <v>1045</v>
      </c>
      <c r="I8660" t="s">
        <v>225</v>
      </c>
      <c r="J8660" t="s">
        <v>965</v>
      </c>
      <c r="K8660" t="s">
        <v>20</v>
      </c>
      <c r="L8660" t="s">
        <v>1046</v>
      </c>
      <c r="M8660" t="s">
        <v>228</v>
      </c>
      <c r="N8660" t="s">
        <v>240</v>
      </c>
      <c r="O8660" s="27">
        <v>1.19E-6</v>
      </c>
      <c r="P8660" t="s">
        <v>526</v>
      </c>
      <c r="Q8660" s="27">
        <f>O8660*km_per_mile*'Transportation Calcs'!$E$11</f>
        <v>9.7123995474813752E-10</v>
      </c>
      <c r="T8660" t="s">
        <v>527</v>
      </c>
    </row>
    <row r="8661" spans="2:20" hidden="1" x14ac:dyDescent="0.45">
      <c r="B8661" s="29" t="s">
        <v>33</v>
      </c>
      <c r="C8661" s="29" t="s">
        <v>3075</v>
      </c>
      <c r="D8661" s="29" t="s">
        <v>55</v>
      </c>
      <c r="F8661" t="s">
        <v>962</v>
      </c>
      <c r="G8661" t="s">
        <v>963</v>
      </c>
      <c r="H8661" t="s">
        <v>1045</v>
      </c>
      <c r="I8661" t="s">
        <v>225</v>
      </c>
      <c r="J8661" t="s">
        <v>965</v>
      </c>
      <c r="K8661" t="s">
        <v>20</v>
      </c>
      <c r="L8661" t="s">
        <v>1046</v>
      </c>
      <c r="M8661" t="s">
        <v>228</v>
      </c>
      <c r="N8661" t="s">
        <v>33</v>
      </c>
      <c r="O8661">
        <v>2E-3</v>
      </c>
      <c r="P8661" t="s">
        <v>526</v>
      </c>
      <c r="Q8661" s="27">
        <f>O8661*km_per_mile*'Transportation Calcs'!$E$11</f>
        <v>1.6323360584002313E-6</v>
      </c>
      <c r="T8661" t="s">
        <v>527</v>
      </c>
    </row>
    <row r="8662" spans="2:20" hidden="1" x14ac:dyDescent="0.45">
      <c r="B8662" s="29" t="s">
        <v>25</v>
      </c>
      <c r="C8662" s="29" t="s">
        <v>3075</v>
      </c>
      <c r="D8662" s="29" t="s">
        <v>55</v>
      </c>
      <c r="F8662" t="s">
        <v>962</v>
      </c>
      <c r="G8662" t="s">
        <v>963</v>
      </c>
      <c r="H8662" t="s">
        <v>1051</v>
      </c>
      <c r="I8662" t="s">
        <v>225</v>
      </c>
      <c r="J8662" t="s">
        <v>965</v>
      </c>
      <c r="K8662" t="s">
        <v>20</v>
      </c>
      <c r="L8662" t="s">
        <v>1052</v>
      </c>
      <c r="M8662" t="s">
        <v>228</v>
      </c>
      <c r="N8662" t="s">
        <v>25</v>
      </c>
      <c r="O8662">
        <v>3.03</v>
      </c>
      <c r="P8662" t="s">
        <v>526</v>
      </c>
      <c r="Q8662" s="27">
        <f>O8662*km_per_mile*'Transportation Calcs'!$E$11</f>
        <v>2.4729891284763503E-3</v>
      </c>
      <c r="T8662" t="s">
        <v>527</v>
      </c>
    </row>
    <row r="8663" spans="2:20" hidden="1" x14ac:dyDescent="0.45">
      <c r="B8663" s="29" t="s">
        <v>26</v>
      </c>
      <c r="C8663" s="29" t="s">
        <v>3075</v>
      </c>
      <c r="D8663" s="29" t="s">
        <v>55</v>
      </c>
      <c r="F8663" t="s">
        <v>962</v>
      </c>
      <c r="G8663" t="s">
        <v>963</v>
      </c>
      <c r="H8663" t="s">
        <v>1049</v>
      </c>
      <c r="I8663" t="s">
        <v>225</v>
      </c>
      <c r="J8663" t="s">
        <v>965</v>
      </c>
      <c r="K8663" t="s">
        <v>20</v>
      </c>
      <c r="L8663" t="s">
        <v>1050</v>
      </c>
      <c r="M8663" t="s">
        <v>228</v>
      </c>
      <c r="N8663" t="s">
        <v>26</v>
      </c>
      <c r="O8663">
        <v>0.317</v>
      </c>
      <c r="P8663" t="s">
        <v>526</v>
      </c>
      <c r="Q8663" s="27">
        <f>O8663*km_per_mile*'Transportation Calcs'!$E$11</f>
        <v>2.5872526525643668E-4</v>
      </c>
      <c r="T8663" t="s">
        <v>527</v>
      </c>
    </row>
    <row r="8664" spans="2:20" hidden="1" x14ac:dyDescent="0.45">
      <c r="B8664" s="29" t="s">
        <v>24</v>
      </c>
      <c r="C8664" s="29" t="s">
        <v>3075</v>
      </c>
      <c r="D8664" s="29" t="s">
        <v>55</v>
      </c>
      <c r="F8664" t="s">
        <v>962</v>
      </c>
      <c r="G8664" t="s">
        <v>963</v>
      </c>
      <c r="H8664" t="s">
        <v>1049</v>
      </c>
      <c r="I8664" t="s">
        <v>225</v>
      </c>
      <c r="J8664" t="s">
        <v>965</v>
      </c>
      <c r="K8664" t="s">
        <v>20</v>
      </c>
      <c r="L8664" t="s">
        <v>1050</v>
      </c>
      <c r="M8664" t="s">
        <v>228</v>
      </c>
      <c r="N8664" t="s">
        <v>261</v>
      </c>
      <c r="O8664">
        <v>0.91800000000000004</v>
      </c>
      <c r="P8664" t="s">
        <v>526</v>
      </c>
      <c r="Q8664" s="27">
        <f>O8664*km_per_mile*'Transportation Calcs'!$E$11</f>
        <v>7.4924225080570618E-4</v>
      </c>
      <c r="T8664" t="s">
        <v>527</v>
      </c>
    </row>
    <row r="8665" spans="2:20" hidden="1" x14ac:dyDescent="0.45">
      <c r="B8665" s="29" t="s">
        <v>43</v>
      </c>
      <c r="C8665" s="29" t="s">
        <v>3075</v>
      </c>
      <c r="D8665" s="29" t="s">
        <v>55</v>
      </c>
      <c r="F8665" t="s">
        <v>962</v>
      </c>
      <c r="G8665" t="s">
        <v>963</v>
      </c>
      <c r="H8665" t="s">
        <v>2716</v>
      </c>
      <c r="I8665" t="s">
        <v>225</v>
      </c>
      <c r="J8665" t="s">
        <v>1040</v>
      </c>
      <c r="K8665" t="s">
        <v>524</v>
      </c>
      <c r="L8665" t="s">
        <v>2085</v>
      </c>
      <c r="M8665" t="s">
        <v>228</v>
      </c>
      <c r="N8665" t="s">
        <v>28</v>
      </c>
      <c r="O8665">
        <v>1.4E-2</v>
      </c>
      <c r="P8665" t="s">
        <v>526</v>
      </c>
      <c r="Q8665" s="27">
        <f>O8665*km_per_mile*'Transportation Calcs'!$E$11</f>
        <v>1.1426352408801619E-5</v>
      </c>
      <c r="T8665" t="s">
        <v>536</v>
      </c>
    </row>
    <row r="8666" spans="2:20" hidden="1" x14ac:dyDescent="0.45">
      <c r="C8666" s="29" t="s">
        <v>3075</v>
      </c>
      <c r="D8666" s="29" t="s">
        <v>55</v>
      </c>
      <c r="F8666" t="s">
        <v>962</v>
      </c>
      <c r="G8666" t="s">
        <v>963</v>
      </c>
      <c r="H8666" t="s">
        <v>1058</v>
      </c>
      <c r="I8666" t="s">
        <v>225</v>
      </c>
      <c r="J8666" t="s">
        <v>1040</v>
      </c>
      <c r="K8666" t="s">
        <v>524</v>
      </c>
      <c r="L8666" t="s">
        <v>1038</v>
      </c>
      <c r="M8666" t="s">
        <v>228</v>
      </c>
      <c r="N8666" t="s">
        <v>272</v>
      </c>
      <c r="O8666" s="27">
        <v>3.9000000000000002E-7</v>
      </c>
      <c r="P8666" t="s">
        <v>526</v>
      </c>
      <c r="Q8666" s="27">
        <f>O8666*km_per_mile*'Transportation Calcs'!$E$11</f>
        <v>3.1830553138804505E-10</v>
      </c>
      <c r="T8666" t="s">
        <v>527</v>
      </c>
    </row>
    <row r="8667" spans="2:20" hidden="1" x14ac:dyDescent="0.45">
      <c r="C8667" s="29" t="s">
        <v>3075</v>
      </c>
      <c r="D8667" s="29" t="s">
        <v>55</v>
      </c>
      <c r="F8667" t="s">
        <v>962</v>
      </c>
      <c r="G8667" t="s">
        <v>963</v>
      </c>
      <c r="H8667" t="s">
        <v>1057</v>
      </c>
      <c r="I8667" t="s">
        <v>225</v>
      </c>
      <c r="J8667" t="s">
        <v>1040</v>
      </c>
      <c r="K8667" t="s">
        <v>524</v>
      </c>
      <c r="L8667" t="s">
        <v>1054</v>
      </c>
      <c r="M8667" t="s">
        <v>228</v>
      </c>
      <c r="N8667" t="s">
        <v>358</v>
      </c>
      <c r="O8667" s="27">
        <v>2.6E-7</v>
      </c>
      <c r="P8667" t="s">
        <v>526</v>
      </c>
      <c r="Q8667" s="27">
        <f>O8667*km_per_mile*'Transportation Calcs'!$E$11</f>
        <v>2.1220368759203003E-10</v>
      </c>
      <c r="T8667" t="s">
        <v>527</v>
      </c>
    </row>
    <row r="8668" spans="2:20" hidden="1" x14ac:dyDescent="0.45">
      <c r="C8668" s="29" t="s">
        <v>3075</v>
      </c>
      <c r="D8668" s="29" t="s">
        <v>55</v>
      </c>
      <c r="F8668" t="s">
        <v>962</v>
      </c>
      <c r="G8668" t="s">
        <v>963</v>
      </c>
      <c r="H8668" t="s">
        <v>2440</v>
      </c>
      <c r="I8668" t="s">
        <v>689</v>
      </c>
      <c r="J8668" t="s">
        <v>965</v>
      </c>
      <c r="K8668" t="s">
        <v>524</v>
      </c>
      <c r="L8668" t="s">
        <v>2441</v>
      </c>
      <c r="M8668" t="s">
        <v>692</v>
      </c>
      <c r="N8668" t="s">
        <v>693</v>
      </c>
      <c r="O8668">
        <v>0.88</v>
      </c>
      <c r="P8668" t="s">
        <v>694</v>
      </c>
      <c r="Q8668"/>
      <c r="T8668" t="s">
        <v>527</v>
      </c>
    </row>
    <row r="8669" spans="2:20" hidden="1" x14ac:dyDescent="0.45">
      <c r="C8669" s="29" t="s">
        <v>3075</v>
      </c>
      <c r="D8669" s="29" t="s">
        <v>55</v>
      </c>
      <c r="F8669" t="s">
        <v>962</v>
      </c>
      <c r="G8669" t="s">
        <v>963</v>
      </c>
      <c r="H8669" t="s">
        <v>2442</v>
      </c>
      <c r="I8669" t="s">
        <v>689</v>
      </c>
      <c r="J8669" t="s">
        <v>965</v>
      </c>
      <c r="K8669" t="s">
        <v>524</v>
      </c>
      <c r="L8669" t="s">
        <v>2443</v>
      </c>
      <c r="M8669" t="s">
        <v>692</v>
      </c>
      <c r="N8669" t="s">
        <v>698</v>
      </c>
      <c r="O8669">
        <v>20</v>
      </c>
      <c r="P8669" t="s">
        <v>526</v>
      </c>
      <c r="Q8669" s="27">
        <f>O8669*km_per_mile*'Transportation Calcs'!$E$11</f>
        <v>1.632336058400231E-2</v>
      </c>
      <c r="T8669" t="s">
        <v>527</v>
      </c>
    </row>
    <row r="8670" spans="2:20" hidden="1" x14ac:dyDescent="0.45">
      <c r="B8670" s="29" t="s">
        <v>43</v>
      </c>
      <c r="C8670" s="29" t="s">
        <v>3075</v>
      </c>
      <c r="D8670" s="29" t="s">
        <v>55</v>
      </c>
      <c r="F8670" t="s">
        <v>962</v>
      </c>
      <c r="G8670" t="s">
        <v>963</v>
      </c>
      <c r="H8670" t="s">
        <v>1068</v>
      </c>
      <c r="I8670" t="s">
        <v>225</v>
      </c>
      <c r="J8670" t="s">
        <v>1040</v>
      </c>
      <c r="K8670" t="s">
        <v>524</v>
      </c>
      <c r="L8670" t="s">
        <v>1069</v>
      </c>
      <c r="M8670" t="s">
        <v>228</v>
      </c>
      <c r="N8670" t="s">
        <v>28</v>
      </c>
      <c r="O8670">
        <v>6.4000000000000001E-2</v>
      </c>
      <c r="P8670" t="s">
        <v>526</v>
      </c>
      <c r="Q8670" s="27">
        <f>O8670*km_per_mile*'Transportation Calcs'!$E$11</f>
        <v>5.2234753868807401E-5</v>
      </c>
      <c r="T8670" t="s">
        <v>536</v>
      </c>
    </row>
    <row r="8671" spans="2:20" hidden="1" x14ac:dyDescent="0.45">
      <c r="C8671" s="29" t="s">
        <v>3075</v>
      </c>
      <c r="D8671" s="29" t="s">
        <v>55</v>
      </c>
      <c r="F8671" t="s">
        <v>962</v>
      </c>
      <c r="G8671" t="s">
        <v>963</v>
      </c>
      <c r="H8671" t="s">
        <v>1067</v>
      </c>
      <c r="I8671" t="s">
        <v>225</v>
      </c>
      <c r="J8671" t="s">
        <v>1040</v>
      </c>
      <c r="K8671" t="s">
        <v>524</v>
      </c>
      <c r="L8671" t="s">
        <v>970</v>
      </c>
      <c r="M8671" t="s">
        <v>228</v>
      </c>
      <c r="N8671" t="s">
        <v>358</v>
      </c>
      <c r="P8671" t="s">
        <v>526</v>
      </c>
      <c r="Q8671" s="27">
        <f>O8671*km_per_mile*'Transportation Calcs'!$E$11</f>
        <v>0</v>
      </c>
      <c r="T8671" t="s">
        <v>527</v>
      </c>
    </row>
    <row r="8672" spans="2:20" hidden="1" x14ac:dyDescent="0.45">
      <c r="C8672" s="29" t="s">
        <v>3075</v>
      </c>
      <c r="D8672" s="29" t="s">
        <v>55</v>
      </c>
      <c r="F8672" t="s">
        <v>962</v>
      </c>
      <c r="G8672" t="s">
        <v>963</v>
      </c>
      <c r="H8672" t="s">
        <v>2717</v>
      </c>
      <c r="I8672" t="s">
        <v>225</v>
      </c>
      <c r="J8672" t="s">
        <v>1040</v>
      </c>
      <c r="K8672" t="s">
        <v>524</v>
      </c>
      <c r="L8672" t="s">
        <v>972</v>
      </c>
      <c r="M8672" t="s">
        <v>228</v>
      </c>
      <c r="N8672" t="s">
        <v>249</v>
      </c>
      <c r="O8672" s="27">
        <v>7.1999999999999996E-8</v>
      </c>
      <c r="P8672" t="s">
        <v>526</v>
      </c>
      <c r="Q8672" s="27">
        <f>O8672*km_per_mile*'Transportation Calcs'!$E$11</f>
        <v>5.876409810240832E-11</v>
      </c>
      <c r="T8672" t="s">
        <v>527</v>
      </c>
    </row>
    <row r="8673" spans="2:20" hidden="1" x14ac:dyDescent="0.45">
      <c r="C8673" s="29" t="s">
        <v>3075</v>
      </c>
      <c r="D8673" s="29" t="s">
        <v>55</v>
      </c>
      <c r="F8673" t="s">
        <v>962</v>
      </c>
      <c r="G8673" t="s">
        <v>963</v>
      </c>
      <c r="H8673" t="s">
        <v>2717</v>
      </c>
      <c r="I8673" t="s">
        <v>225</v>
      </c>
      <c r="J8673" t="s">
        <v>1040</v>
      </c>
      <c r="K8673" t="s">
        <v>524</v>
      </c>
      <c r="L8673" t="s">
        <v>972</v>
      </c>
      <c r="M8673" t="s">
        <v>228</v>
      </c>
      <c r="N8673" t="s">
        <v>272</v>
      </c>
      <c r="O8673" s="27">
        <v>7.7999999999999997E-8</v>
      </c>
      <c r="P8673" t="s">
        <v>526</v>
      </c>
      <c r="Q8673" s="27">
        <f>O8673*km_per_mile*'Transportation Calcs'!$E$11</f>
        <v>6.3661106277609021E-11</v>
      </c>
      <c r="T8673" t="s">
        <v>527</v>
      </c>
    </row>
    <row r="8674" spans="2:20" hidden="1" x14ac:dyDescent="0.45">
      <c r="C8674" s="29" t="s">
        <v>3075</v>
      </c>
      <c r="D8674" s="29" t="s">
        <v>55</v>
      </c>
      <c r="F8674" t="s">
        <v>962</v>
      </c>
      <c r="G8674" t="s">
        <v>963</v>
      </c>
      <c r="H8674" t="s">
        <v>1061</v>
      </c>
      <c r="I8674" t="s">
        <v>225</v>
      </c>
      <c r="J8674" t="s">
        <v>1040</v>
      </c>
      <c r="K8674" t="s">
        <v>524</v>
      </c>
      <c r="L8674" t="s">
        <v>1062</v>
      </c>
      <c r="M8674" t="s">
        <v>228</v>
      </c>
      <c r="N8674" t="s">
        <v>249</v>
      </c>
      <c r="O8674" s="27">
        <v>1.7599999999999999E-7</v>
      </c>
      <c r="P8674" t="s">
        <v>526</v>
      </c>
      <c r="Q8674" s="27">
        <f>O8674*km_per_mile*'Transportation Calcs'!$E$11</f>
        <v>1.4364557313922033E-10</v>
      </c>
      <c r="T8674" t="s">
        <v>527</v>
      </c>
    </row>
    <row r="8675" spans="2:20" hidden="1" x14ac:dyDescent="0.45">
      <c r="B8675" s="29" t="s">
        <v>43</v>
      </c>
      <c r="C8675" s="29" t="s">
        <v>3075</v>
      </c>
      <c r="D8675" s="29" t="s">
        <v>55</v>
      </c>
      <c r="F8675" t="s">
        <v>962</v>
      </c>
      <c r="G8675" t="s">
        <v>963</v>
      </c>
      <c r="H8675" t="s">
        <v>2090</v>
      </c>
      <c r="I8675" t="s">
        <v>225</v>
      </c>
      <c r="J8675" t="s">
        <v>1040</v>
      </c>
      <c r="K8675" t="s">
        <v>524</v>
      </c>
      <c r="L8675" t="s">
        <v>2091</v>
      </c>
      <c r="M8675" t="s">
        <v>228</v>
      </c>
      <c r="N8675" t="s">
        <v>28</v>
      </c>
      <c r="O8675">
        <v>3.5000000000000001E-3</v>
      </c>
      <c r="P8675" t="s">
        <v>526</v>
      </c>
      <c r="Q8675" s="27">
        <f>O8675*km_per_mile*'Transportation Calcs'!$E$11</f>
        <v>2.8565881022004047E-6</v>
      </c>
      <c r="T8675" t="s">
        <v>536</v>
      </c>
    </row>
    <row r="8676" spans="2:20" hidden="1" x14ac:dyDescent="0.45">
      <c r="C8676" s="29" t="s">
        <v>3075</v>
      </c>
      <c r="D8676" s="29" t="s">
        <v>55</v>
      </c>
      <c r="F8676" t="s">
        <v>962</v>
      </c>
      <c r="G8676" t="s">
        <v>963</v>
      </c>
      <c r="H8676" t="s">
        <v>1070</v>
      </c>
      <c r="I8676" t="s">
        <v>225</v>
      </c>
      <c r="J8676" t="s">
        <v>1040</v>
      </c>
      <c r="K8676" t="s">
        <v>524</v>
      </c>
      <c r="L8676" t="s">
        <v>974</v>
      </c>
      <c r="M8676" t="s">
        <v>228</v>
      </c>
      <c r="N8676" t="s">
        <v>249</v>
      </c>
      <c r="P8676" t="s">
        <v>526</v>
      </c>
      <c r="Q8676" s="27">
        <f>O8676*km_per_mile*'Transportation Calcs'!$E$11</f>
        <v>0</v>
      </c>
      <c r="T8676" t="s">
        <v>527</v>
      </c>
    </row>
    <row r="8677" spans="2:20" hidden="1" x14ac:dyDescent="0.45">
      <c r="B8677" s="29" t="s">
        <v>43</v>
      </c>
      <c r="C8677" s="29" t="s">
        <v>3075</v>
      </c>
      <c r="D8677" s="29" t="s">
        <v>55</v>
      </c>
      <c r="F8677" t="s">
        <v>962</v>
      </c>
      <c r="G8677" t="s">
        <v>963</v>
      </c>
      <c r="H8677" t="s">
        <v>2094</v>
      </c>
      <c r="I8677" t="s">
        <v>225</v>
      </c>
      <c r="J8677" t="s">
        <v>1040</v>
      </c>
      <c r="K8677" t="s">
        <v>524</v>
      </c>
      <c r="L8677" t="s">
        <v>978</v>
      </c>
      <c r="M8677" t="s">
        <v>228</v>
      </c>
      <c r="N8677" t="s">
        <v>28</v>
      </c>
      <c r="O8677">
        <v>3.2000000000000001E-2</v>
      </c>
      <c r="P8677" t="s">
        <v>526</v>
      </c>
      <c r="Q8677" s="27">
        <f>O8677*km_per_mile*'Transportation Calcs'!$E$11</f>
        <v>2.6117376934403701E-5</v>
      </c>
      <c r="T8677" t="s">
        <v>536</v>
      </c>
    </row>
    <row r="8678" spans="2:20" hidden="1" x14ac:dyDescent="0.45">
      <c r="C8678" s="29" t="s">
        <v>3075</v>
      </c>
      <c r="D8678" s="29" t="s">
        <v>55</v>
      </c>
      <c r="F8678" t="s">
        <v>962</v>
      </c>
      <c r="G8678" t="s">
        <v>963</v>
      </c>
      <c r="H8678" t="s">
        <v>2094</v>
      </c>
      <c r="I8678" t="s">
        <v>225</v>
      </c>
      <c r="J8678" t="s">
        <v>1040</v>
      </c>
      <c r="K8678" t="s">
        <v>524</v>
      </c>
      <c r="L8678" t="s">
        <v>978</v>
      </c>
      <c r="M8678" t="s">
        <v>228</v>
      </c>
      <c r="N8678" t="s">
        <v>272</v>
      </c>
      <c r="P8678" t="s">
        <v>526</v>
      </c>
      <c r="Q8678" s="27">
        <f>O8678*km_per_mile*'Transportation Calcs'!$E$11</f>
        <v>0</v>
      </c>
      <c r="T8678" t="s">
        <v>527</v>
      </c>
    </row>
    <row r="8679" spans="2:20" hidden="1" x14ac:dyDescent="0.45">
      <c r="B8679" s="29" t="s">
        <v>24</v>
      </c>
      <c r="F8679" t="s">
        <v>1071</v>
      </c>
      <c r="G8679" t="s">
        <v>1072</v>
      </c>
      <c r="H8679" t="s">
        <v>2718</v>
      </c>
      <c r="I8679" t="s">
        <v>225</v>
      </c>
      <c r="J8679" t="s">
        <v>1074</v>
      </c>
      <c r="K8679" t="s">
        <v>20</v>
      </c>
      <c r="M8679" t="s">
        <v>1082</v>
      </c>
      <c r="N8679" t="s">
        <v>261</v>
      </c>
      <c r="O8679">
        <v>0.03</v>
      </c>
      <c r="P8679" t="s">
        <v>1076</v>
      </c>
      <c r="Q8679"/>
      <c r="T8679" t="s">
        <v>1077</v>
      </c>
    </row>
    <row r="8680" spans="2:20" hidden="1" x14ac:dyDescent="0.45">
      <c r="B8680" s="29" t="s">
        <v>24</v>
      </c>
      <c r="F8680" t="s">
        <v>1071</v>
      </c>
      <c r="G8680" t="s">
        <v>1072</v>
      </c>
      <c r="H8680" t="s">
        <v>2719</v>
      </c>
      <c r="I8680" t="s">
        <v>225</v>
      </c>
      <c r="J8680" t="s">
        <v>1074</v>
      </c>
      <c r="K8680" t="s">
        <v>20</v>
      </c>
      <c r="M8680" t="s">
        <v>1075</v>
      </c>
      <c r="N8680" t="s">
        <v>261</v>
      </c>
      <c r="O8680">
        <v>0.02</v>
      </c>
      <c r="P8680" t="s">
        <v>1076</v>
      </c>
      <c r="Q8680"/>
      <c r="T8680" t="s">
        <v>1077</v>
      </c>
    </row>
    <row r="8681" spans="2:20" hidden="1" x14ac:dyDescent="0.45">
      <c r="B8681" s="29" t="s">
        <v>24</v>
      </c>
      <c r="F8681" t="s">
        <v>1071</v>
      </c>
      <c r="G8681" t="s">
        <v>1072</v>
      </c>
      <c r="H8681" t="s">
        <v>2720</v>
      </c>
      <c r="I8681" t="s">
        <v>225</v>
      </c>
      <c r="J8681" t="s">
        <v>1074</v>
      </c>
      <c r="K8681" t="s">
        <v>20</v>
      </c>
      <c r="M8681" t="s">
        <v>1082</v>
      </c>
      <c r="N8681" t="s">
        <v>261</v>
      </c>
      <c r="O8681">
        <v>0.09</v>
      </c>
      <c r="P8681" t="s">
        <v>1076</v>
      </c>
      <c r="Q8681"/>
      <c r="T8681" t="s">
        <v>1077</v>
      </c>
    </row>
    <row r="8682" spans="2:20" hidden="1" x14ac:dyDescent="0.45">
      <c r="B8682" s="29" t="s">
        <v>24</v>
      </c>
      <c r="F8682" t="s">
        <v>1071</v>
      </c>
      <c r="G8682" t="s">
        <v>1072</v>
      </c>
      <c r="H8682" t="s">
        <v>2721</v>
      </c>
      <c r="I8682" t="s">
        <v>225</v>
      </c>
      <c r="J8682" t="s">
        <v>1079</v>
      </c>
      <c r="K8682" t="s">
        <v>20</v>
      </c>
      <c r="M8682" t="s">
        <v>1080</v>
      </c>
      <c r="N8682" t="s">
        <v>261</v>
      </c>
      <c r="O8682">
        <v>0.01</v>
      </c>
      <c r="P8682" t="s">
        <v>1076</v>
      </c>
      <c r="Q8682"/>
      <c r="T8682" t="s">
        <v>1077</v>
      </c>
    </row>
    <row r="8683" spans="2:20" hidden="1" x14ac:dyDescent="0.45">
      <c r="B8683" s="29" t="s">
        <v>24</v>
      </c>
      <c r="F8683" t="s">
        <v>1071</v>
      </c>
      <c r="G8683" t="s">
        <v>1072</v>
      </c>
      <c r="H8683" t="s">
        <v>2722</v>
      </c>
      <c r="I8683" t="s">
        <v>225</v>
      </c>
      <c r="J8683" t="s">
        <v>1074</v>
      </c>
      <c r="K8683" t="s">
        <v>20</v>
      </c>
      <c r="M8683" t="s">
        <v>1080</v>
      </c>
      <c r="N8683" t="s">
        <v>261</v>
      </c>
      <c r="O8683">
        <v>0.11</v>
      </c>
      <c r="P8683" t="s">
        <v>1076</v>
      </c>
      <c r="Q8683"/>
      <c r="T8683" t="s">
        <v>1077</v>
      </c>
    </row>
    <row r="8684" spans="2:20" hidden="1" x14ac:dyDescent="0.45">
      <c r="B8684" s="29" t="s">
        <v>24</v>
      </c>
      <c r="F8684" t="s">
        <v>1071</v>
      </c>
      <c r="G8684" t="s">
        <v>1072</v>
      </c>
      <c r="H8684" t="s">
        <v>2723</v>
      </c>
      <c r="I8684" t="s">
        <v>225</v>
      </c>
      <c r="J8684" t="s">
        <v>1074</v>
      </c>
      <c r="K8684" t="s">
        <v>20</v>
      </c>
      <c r="M8684" t="s">
        <v>1080</v>
      </c>
      <c r="N8684" t="s">
        <v>261</v>
      </c>
      <c r="O8684">
        <v>0.59</v>
      </c>
      <c r="P8684" t="s">
        <v>1076</v>
      </c>
      <c r="Q8684"/>
      <c r="T8684" t="s">
        <v>1077</v>
      </c>
    </row>
    <row r="8685" spans="2:20" hidden="1" x14ac:dyDescent="0.45">
      <c r="B8685" s="29" t="s">
        <v>24</v>
      </c>
      <c r="F8685" t="s">
        <v>1071</v>
      </c>
      <c r="G8685" t="s">
        <v>1072</v>
      </c>
      <c r="H8685" t="s">
        <v>2724</v>
      </c>
      <c r="I8685" t="s">
        <v>225</v>
      </c>
      <c r="J8685" t="s">
        <v>1074</v>
      </c>
      <c r="K8685" t="s">
        <v>20</v>
      </c>
      <c r="M8685" t="s">
        <v>1085</v>
      </c>
      <c r="N8685" t="s">
        <v>261</v>
      </c>
      <c r="O8685">
        <v>0.01</v>
      </c>
      <c r="P8685" t="s">
        <v>1076</v>
      </c>
      <c r="Q8685"/>
      <c r="T8685" t="s">
        <v>1077</v>
      </c>
    </row>
    <row r="8686" spans="2:20" hidden="1" x14ac:dyDescent="0.45">
      <c r="B8686" s="29" t="s">
        <v>24</v>
      </c>
      <c r="F8686" t="s">
        <v>1071</v>
      </c>
      <c r="G8686" t="s">
        <v>1072</v>
      </c>
      <c r="H8686" t="s">
        <v>2725</v>
      </c>
      <c r="I8686" t="s">
        <v>225</v>
      </c>
      <c r="J8686" t="s">
        <v>1074</v>
      </c>
      <c r="K8686" t="s">
        <v>20</v>
      </c>
      <c r="M8686" t="s">
        <v>1085</v>
      </c>
      <c r="N8686" t="s">
        <v>261</v>
      </c>
      <c r="O8686">
        <v>0.04</v>
      </c>
      <c r="P8686" t="s">
        <v>1076</v>
      </c>
      <c r="Q8686"/>
      <c r="T8686" t="s">
        <v>1077</v>
      </c>
    </row>
    <row r="8687" spans="2:20" hidden="1" x14ac:dyDescent="0.45">
      <c r="B8687" s="29" t="s">
        <v>24</v>
      </c>
      <c r="F8687" t="s">
        <v>1071</v>
      </c>
      <c r="G8687" t="s">
        <v>1072</v>
      </c>
      <c r="H8687" t="s">
        <v>2726</v>
      </c>
      <c r="I8687" t="s">
        <v>225</v>
      </c>
      <c r="J8687" t="s">
        <v>1074</v>
      </c>
      <c r="K8687" t="s">
        <v>20</v>
      </c>
      <c r="M8687" t="s">
        <v>1085</v>
      </c>
      <c r="N8687" t="s">
        <v>261</v>
      </c>
      <c r="O8687">
        <v>0.15</v>
      </c>
      <c r="P8687" t="s">
        <v>1076</v>
      </c>
      <c r="Q8687"/>
      <c r="T8687" t="s">
        <v>1077</v>
      </c>
    </row>
    <row r="8688" spans="2:20" hidden="1" x14ac:dyDescent="0.45">
      <c r="B8688" s="29" t="s">
        <v>24</v>
      </c>
      <c r="F8688" t="s">
        <v>1071</v>
      </c>
      <c r="G8688" t="s">
        <v>1072</v>
      </c>
      <c r="H8688" t="s">
        <v>2727</v>
      </c>
      <c r="I8688" t="s">
        <v>225</v>
      </c>
      <c r="J8688" t="s">
        <v>1074</v>
      </c>
      <c r="K8688" t="s">
        <v>20</v>
      </c>
      <c r="M8688" t="s">
        <v>1080</v>
      </c>
      <c r="N8688" t="s">
        <v>261</v>
      </c>
      <c r="O8688">
        <v>0.03</v>
      </c>
      <c r="P8688" t="s">
        <v>1076</v>
      </c>
      <c r="Q8688"/>
      <c r="T8688" t="s">
        <v>1077</v>
      </c>
    </row>
    <row r="8689" spans="2:20" hidden="1" x14ac:dyDescent="0.45">
      <c r="B8689" s="29" t="s">
        <v>24</v>
      </c>
      <c r="F8689" t="s">
        <v>1071</v>
      </c>
      <c r="G8689" t="s">
        <v>1072</v>
      </c>
      <c r="H8689" t="s">
        <v>2728</v>
      </c>
      <c r="I8689" t="s">
        <v>225</v>
      </c>
      <c r="J8689" t="s">
        <v>1079</v>
      </c>
      <c r="K8689" t="s">
        <v>20</v>
      </c>
      <c r="M8689" t="s">
        <v>1082</v>
      </c>
      <c r="N8689" t="s">
        <v>261</v>
      </c>
      <c r="O8689">
        <v>0.55000000000000004</v>
      </c>
      <c r="P8689" t="s">
        <v>1076</v>
      </c>
      <c r="Q8689"/>
      <c r="T8689" t="s">
        <v>1077</v>
      </c>
    </row>
    <row r="8690" spans="2:20" hidden="1" x14ac:dyDescent="0.45">
      <c r="B8690" s="29" t="s">
        <v>24</v>
      </c>
      <c r="F8690" t="s">
        <v>1071</v>
      </c>
      <c r="G8690" t="s">
        <v>1072</v>
      </c>
      <c r="H8690" t="s">
        <v>2729</v>
      </c>
      <c r="I8690" t="s">
        <v>225</v>
      </c>
      <c r="J8690" t="s">
        <v>1090</v>
      </c>
      <c r="K8690" t="s">
        <v>20</v>
      </c>
      <c r="M8690" t="s">
        <v>1080</v>
      </c>
      <c r="N8690" t="s">
        <v>261</v>
      </c>
      <c r="O8690">
        <v>0.01</v>
      </c>
      <c r="P8690" t="s">
        <v>1076</v>
      </c>
      <c r="Q8690"/>
      <c r="T8690" t="s">
        <v>1077</v>
      </c>
    </row>
    <row r="8691" spans="2:20" hidden="1" x14ac:dyDescent="0.45">
      <c r="B8691" s="29" t="s">
        <v>24</v>
      </c>
      <c r="F8691" t="s">
        <v>1071</v>
      </c>
      <c r="G8691" t="s">
        <v>1072</v>
      </c>
      <c r="H8691" t="s">
        <v>2730</v>
      </c>
      <c r="I8691" t="s">
        <v>225</v>
      </c>
      <c r="J8691" t="s">
        <v>1090</v>
      </c>
      <c r="K8691" t="s">
        <v>20</v>
      </c>
      <c r="M8691" t="s">
        <v>1080</v>
      </c>
      <c r="N8691" t="s">
        <v>261</v>
      </c>
      <c r="O8691">
        <v>0.7</v>
      </c>
      <c r="P8691" t="s">
        <v>1076</v>
      </c>
      <c r="Q8691"/>
      <c r="T8691" t="s">
        <v>1077</v>
      </c>
    </row>
    <row r="8692" spans="2:20" hidden="1" x14ac:dyDescent="0.45">
      <c r="B8692" s="29" t="s">
        <v>24</v>
      </c>
      <c r="F8692" t="s">
        <v>1071</v>
      </c>
      <c r="G8692" t="s">
        <v>1072</v>
      </c>
      <c r="H8692" t="s">
        <v>2731</v>
      </c>
      <c r="I8692" t="s">
        <v>225</v>
      </c>
      <c r="J8692" t="s">
        <v>1074</v>
      </c>
      <c r="K8692" t="s">
        <v>20</v>
      </c>
      <c r="M8692" t="s">
        <v>1085</v>
      </c>
      <c r="N8692" t="s">
        <v>261</v>
      </c>
      <c r="O8692">
        <v>0.01</v>
      </c>
      <c r="P8692" t="s">
        <v>1076</v>
      </c>
      <c r="Q8692"/>
      <c r="T8692" t="s">
        <v>1077</v>
      </c>
    </row>
    <row r="8693" spans="2:20" hidden="1" x14ac:dyDescent="0.45">
      <c r="B8693" s="29" t="s">
        <v>24</v>
      </c>
      <c r="F8693" t="s">
        <v>1071</v>
      </c>
      <c r="G8693" t="s">
        <v>1072</v>
      </c>
      <c r="H8693" t="s">
        <v>2732</v>
      </c>
      <c r="I8693" t="s">
        <v>225</v>
      </c>
      <c r="J8693" t="s">
        <v>1097</v>
      </c>
      <c r="K8693" t="s">
        <v>20</v>
      </c>
      <c r="M8693" t="s">
        <v>1080</v>
      </c>
      <c r="N8693" t="s">
        <v>261</v>
      </c>
      <c r="O8693">
        <v>0.01</v>
      </c>
      <c r="P8693" t="s">
        <v>1076</v>
      </c>
      <c r="Q8693"/>
      <c r="T8693" t="s">
        <v>1077</v>
      </c>
    </row>
    <row r="8694" spans="2:20" hidden="1" x14ac:dyDescent="0.45">
      <c r="B8694" s="29" t="s">
        <v>24</v>
      </c>
      <c r="F8694" t="s">
        <v>1071</v>
      </c>
      <c r="G8694" t="s">
        <v>1072</v>
      </c>
      <c r="H8694" t="s">
        <v>2733</v>
      </c>
      <c r="I8694" t="s">
        <v>225</v>
      </c>
      <c r="J8694" t="s">
        <v>1099</v>
      </c>
      <c r="K8694" t="s">
        <v>20</v>
      </c>
      <c r="M8694" t="s">
        <v>1082</v>
      </c>
      <c r="N8694" t="s">
        <v>261</v>
      </c>
      <c r="O8694">
        <v>0.03</v>
      </c>
      <c r="P8694" t="s">
        <v>1076</v>
      </c>
      <c r="Q8694"/>
      <c r="T8694" t="s">
        <v>1077</v>
      </c>
    </row>
    <row r="8695" spans="2:20" hidden="1" x14ac:dyDescent="0.45">
      <c r="B8695" s="29" t="s">
        <v>24</v>
      </c>
      <c r="F8695" t="s">
        <v>1071</v>
      </c>
      <c r="G8695" t="s">
        <v>1072</v>
      </c>
      <c r="H8695" t="s">
        <v>2734</v>
      </c>
      <c r="I8695" t="s">
        <v>225</v>
      </c>
      <c r="J8695" t="s">
        <v>1099</v>
      </c>
      <c r="K8695" t="s">
        <v>20</v>
      </c>
      <c r="M8695" t="s">
        <v>1082</v>
      </c>
      <c r="N8695" t="s">
        <v>261</v>
      </c>
      <c r="O8695">
        <v>0.09</v>
      </c>
      <c r="P8695" t="s">
        <v>1076</v>
      </c>
      <c r="Q8695"/>
      <c r="T8695" t="s">
        <v>1077</v>
      </c>
    </row>
    <row r="8696" spans="2:20" hidden="1" x14ac:dyDescent="0.45">
      <c r="B8696" s="29" t="s">
        <v>24</v>
      </c>
      <c r="F8696" t="s">
        <v>1071</v>
      </c>
      <c r="G8696" t="s">
        <v>1072</v>
      </c>
      <c r="H8696" t="s">
        <v>2735</v>
      </c>
      <c r="I8696" t="s">
        <v>225</v>
      </c>
      <c r="J8696" t="s">
        <v>1099</v>
      </c>
      <c r="K8696" t="s">
        <v>20</v>
      </c>
      <c r="M8696" t="s">
        <v>1080</v>
      </c>
      <c r="N8696" t="s">
        <v>261</v>
      </c>
      <c r="O8696">
        <v>0.12</v>
      </c>
      <c r="P8696" t="s">
        <v>1076</v>
      </c>
      <c r="Q8696"/>
      <c r="T8696" t="s">
        <v>1077</v>
      </c>
    </row>
    <row r="8697" spans="2:20" hidden="1" x14ac:dyDescent="0.45">
      <c r="B8697" s="29" t="s">
        <v>24</v>
      </c>
      <c r="F8697" t="s">
        <v>1071</v>
      </c>
      <c r="G8697" t="s">
        <v>1072</v>
      </c>
      <c r="H8697" t="s">
        <v>2736</v>
      </c>
      <c r="I8697" t="s">
        <v>225</v>
      </c>
      <c r="J8697" t="s">
        <v>1099</v>
      </c>
      <c r="K8697" t="s">
        <v>20</v>
      </c>
      <c r="M8697" t="s">
        <v>1080</v>
      </c>
      <c r="N8697" t="s">
        <v>261</v>
      </c>
      <c r="O8697">
        <v>0.14000000000000001</v>
      </c>
      <c r="P8697" t="s">
        <v>1076</v>
      </c>
      <c r="Q8697"/>
      <c r="T8697" t="s">
        <v>1077</v>
      </c>
    </row>
    <row r="8698" spans="2:20" hidden="1" x14ac:dyDescent="0.45">
      <c r="B8698" s="29" t="s">
        <v>24</v>
      </c>
      <c r="F8698" t="s">
        <v>1071</v>
      </c>
      <c r="G8698" t="s">
        <v>1072</v>
      </c>
      <c r="H8698" t="s">
        <v>2737</v>
      </c>
      <c r="I8698" t="s">
        <v>225</v>
      </c>
      <c r="J8698" t="s">
        <v>1099</v>
      </c>
      <c r="K8698" t="s">
        <v>20</v>
      </c>
      <c r="M8698" t="s">
        <v>1075</v>
      </c>
      <c r="N8698" t="s">
        <v>261</v>
      </c>
      <c r="O8698">
        <v>0.02</v>
      </c>
      <c r="P8698" t="s">
        <v>1076</v>
      </c>
      <c r="Q8698"/>
      <c r="T8698" t="s">
        <v>1077</v>
      </c>
    </row>
    <row r="8699" spans="2:20" hidden="1" x14ac:dyDescent="0.45">
      <c r="B8699" s="29" t="s">
        <v>24</v>
      </c>
      <c r="F8699" t="s">
        <v>1071</v>
      </c>
      <c r="G8699" t="s">
        <v>1072</v>
      </c>
      <c r="H8699" t="s">
        <v>2738</v>
      </c>
      <c r="I8699" t="s">
        <v>225</v>
      </c>
      <c r="J8699" t="s">
        <v>1097</v>
      </c>
      <c r="K8699" t="s">
        <v>20</v>
      </c>
      <c r="M8699" t="s">
        <v>1075</v>
      </c>
      <c r="N8699" t="s">
        <v>261</v>
      </c>
      <c r="O8699">
        <v>1.29</v>
      </c>
      <c r="P8699" t="s">
        <v>1076</v>
      </c>
      <c r="Q8699"/>
      <c r="T8699" t="s">
        <v>1077</v>
      </c>
    </row>
    <row r="8700" spans="2:20" hidden="1" x14ac:dyDescent="0.45">
      <c r="B8700" s="29" t="s">
        <v>24</v>
      </c>
      <c r="F8700" t="s">
        <v>1071</v>
      </c>
      <c r="G8700" t="s">
        <v>1072</v>
      </c>
      <c r="H8700" t="s">
        <v>2739</v>
      </c>
      <c r="I8700" t="s">
        <v>225</v>
      </c>
      <c r="J8700" t="s">
        <v>1109</v>
      </c>
      <c r="K8700" t="s">
        <v>20</v>
      </c>
      <c r="M8700" t="s">
        <v>1080</v>
      </c>
      <c r="N8700" t="s">
        <v>261</v>
      </c>
      <c r="O8700">
        <v>0.03</v>
      </c>
      <c r="P8700" t="s">
        <v>1076</v>
      </c>
      <c r="Q8700"/>
      <c r="T8700" t="s">
        <v>1077</v>
      </c>
    </row>
    <row r="8701" spans="2:20" hidden="1" x14ac:dyDescent="0.45">
      <c r="B8701" s="29" t="s">
        <v>24</v>
      </c>
      <c r="F8701" t="s">
        <v>1071</v>
      </c>
      <c r="G8701" t="s">
        <v>1072</v>
      </c>
      <c r="H8701" t="s">
        <v>2740</v>
      </c>
      <c r="I8701" t="s">
        <v>225</v>
      </c>
      <c r="J8701" t="s">
        <v>1097</v>
      </c>
      <c r="K8701" t="s">
        <v>20</v>
      </c>
      <c r="M8701" t="s">
        <v>1080</v>
      </c>
      <c r="N8701" t="s">
        <v>261</v>
      </c>
      <c r="O8701">
        <v>0.16</v>
      </c>
      <c r="P8701" t="s">
        <v>1076</v>
      </c>
      <c r="Q8701"/>
      <c r="T8701" t="s">
        <v>1077</v>
      </c>
    </row>
    <row r="8702" spans="2:20" hidden="1" x14ac:dyDescent="0.45">
      <c r="B8702" s="29" t="s">
        <v>24</v>
      </c>
      <c r="F8702" t="s">
        <v>1071</v>
      </c>
      <c r="G8702" t="s">
        <v>1072</v>
      </c>
      <c r="H8702" t="s">
        <v>2741</v>
      </c>
      <c r="I8702" t="s">
        <v>225</v>
      </c>
      <c r="J8702" t="s">
        <v>1097</v>
      </c>
      <c r="K8702" t="s">
        <v>20</v>
      </c>
      <c r="M8702" t="s">
        <v>1085</v>
      </c>
      <c r="N8702" t="s">
        <v>261</v>
      </c>
      <c r="O8702">
        <v>0.01</v>
      </c>
      <c r="P8702" t="s">
        <v>1076</v>
      </c>
      <c r="Q8702"/>
      <c r="T8702" t="s">
        <v>1077</v>
      </c>
    </row>
    <row r="8703" spans="2:20" hidden="1" x14ac:dyDescent="0.45">
      <c r="B8703" s="29" t="s">
        <v>24</v>
      </c>
      <c r="F8703" t="s">
        <v>1071</v>
      </c>
      <c r="G8703" t="s">
        <v>1072</v>
      </c>
      <c r="H8703" t="s">
        <v>2742</v>
      </c>
      <c r="I8703" t="s">
        <v>225</v>
      </c>
      <c r="J8703" t="s">
        <v>1097</v>
      </c>
      <c r="K8703" t="s">
        <v>20</v>
      </c>
      <c r="M8703" t="s">
        <v>1085</v>
      </c>
      <c r="N8703" t="s">
        <v>261</v>
      </c>
      <c r="O8703">
        <v>0.86</v>
      </c>
      <c r="P8703" t="s">
        <v>1076</v>
      </c>
      <c r="Q8703"/>
      <c r="T8703" t="s">
        <v>1077</v>
      </c>
    </row>
    <row r="8704" spans="2:20" hidden="1" x14ac:dyDescent="0.45">
      <c r="B8704" s="29" t="s">
        <v>24</v>
      </c>
      <c r="F8704" t="s">
        <v>1071</v>
      </c>
      <c r="G8704" t="s">
        <v>1072</v>
      </c>
      <c r="H8704" t="s">
        <v>2743</v>
      </c>
      <c r="I8704" t="s">
        <v>225</v>
      </c>
      <c r="J8704" t="s">
        <v>1097</v>
      </c>
      <c r="K8704" t="s">
        <v>20</v>
      </c>
      <c r="M8704" t="s">
        <v>1075</v>
      </c>
      <c r="N8704" t="s">
        <v>261</v>
      </c>
      <c r="O8704">
        <v>0.02</v>
      </c>
      <c r="P8704" t="s">
        <v>1076</v>
      </c>
      <c r="Q8704"/>
      <c r="T8704" t="s">
        <v>1077</v>
      </c>
    </row>
    <row r="8705" spans="2:20" hidden="1" x14ac:dyDescent="0.45">
      <c r="B8705" s="29" t="s">
        <v>24</v>
      </c>
      <c r="F8705" t="s">
        <v>1071</v>
      </c>
      <c r="G8705" t="s">
        <v>1072</v>
      </c>
      <c r="H8705" t="s">
        <v>2744</v>
      </c>
      <c r="I8705" t="s">
        <v>225</v>
      </c>
      <c r="J8705" t="s">
        <v>1097</v>
      </c>
      <c r="K8705" t="s">
        <v>20</v>
      </c>
      <c r="M8705" t="s">
        <v>1085</v>
      </c>
      <c r="N8705" t="s">
        <v>261</v>
      </c>
      <c r="O8705">
        <v>0.36</v>
      </c>
      <c r="P8705" t="s">
        <v>1076</v>
      </c>
      <c r="Q8705"/>
      <c r="T8705" t="s">
        <v>1077</v>
      </c>
    </row>
    <row r="8706" spans="2:20" hidden="1" x14ac:dyDescent="0.45">
      <c r="B8706" s="29" t="s">
        <v>24</v>
      </c>
      <c r="F8706" t="s">
        <v>1071</v>
      </c>
      <c r="G8706" t="s">
        <v>1072</v>
      </c>
      <c r="H8706" t="s">
        <v>2745</v>
      </c>
      <c r="I8706" t="s">
        <v>225</v>
      </c>
      <c r="J8706" t="s">
        <v>1118</v>
      </c>
      <c r="K8706" t="s">
        <v>20</v>
      </c>
      <c r="M8706" t="s">
        <v>1080</v>
      </c>
      <c r="N8706" t="s">
        <v>261</v>
      </c>
      <c r="O8706">
        <v>0.01</v>
      </c>
      <c r="P8706" t="s">
        <v>1076</v>
      </c>
      <c r="Q8706"/>
      <c r="T8706" t="s">
        <v>1077</v>
      </c>
    </row>
    <row r="8707" spans="2:20" hidden="1" x14ac:dyDescent="0.45">
      <c r="B8707" s="29" t="s">
        <v>24</v>
      </c>
      <c r="F8707" t="s">
        <v>1071</v>
      </c>
      <c r="G8707" t="s">
        <v>1072</v>
      </c>
      <c r="H8707" t="s">
        <v>2746</v>
      </c>
      <c r="I8707" t="s">
        <v>225</v>
      </c>
      <c r="J8707" t="s">
        <v>1118</v>
      </c>
      <c r="K8707" t="s">
        <v>20</v>
      </c>
      <c r="M8707" t="s">
        <v>1080</v>
      </c>
      <c r="N8707" t="s">
        <v>261</v>
      </c>
      <c r="O8707">
        <v>0.01</v>
      </c>
      <c r="P8707" t="s">
        <v>1076</v>
      </c>
      <c r="Q8707"/>
      <c r="T8707" t="s">
        <v>1077</v>
      </c>
    </row>
    <row r="8708" spans="2:20" hidden="1" x14ac:dyDescent="0.45">
      <c r="B8708" s="29" t="s">
        <v>24</v>
      </c>
      <c r="F8708" t="s">
        <v>1071</v>
      </c>
      <c r="G8708" t="s">
        <v>1072</v>
      </c>
      <c r="H8708" t="s">
        <v>2747</v>
      </c>
      <c r="I8708" t="s">
        <v>225</v>
      </c>
      <c r="J8708" t="s">
        <v>1118</v>
      </c>
      <c r="K8708" t="s">
        <v>20</v>
      </c>
      <c r="M8708" t="s">
        <v>1080</v>
      </c>
      <c r="N8708" t="s">
        <v>261</v>
      </c>
      <c r="O8708">
        <v>0.13</v>
      </c>
      <c r="P8708" t="s">
        <v>1076</v>
      </c>
      <c r="Q8708"/>
      <c r="T8708" t="s">
        <v>1077</v>
      </c>
    </row>
    <row r="8709" spans="2:20" hidden="1" x14ac:dyDescent="0.45">
      <c r="B8709" s="29" t="s">
        <v>24</v>
      </c>
      <c r="F8709" t="s">
        <v>1071</v>
      </c>
      <c r="G8709" t="s">
        <v>1072</v>
      </c>
      <c r="H8709" t="s">
        <v>2748</v>
      </c>
      <c r="I8709" t="s">
        <v>225</v>
      </c>
      <c r="J8709" t="s">
        <v>1090</v>
      </c>
      <c r="K8709" t="s">
        <v>20</v>
      </c>
      <c r="M8709" t="s">
        <v>1075</v>
      </c>
      <c r="N8709" t="s">
        <v>261</v>
      </c>
      <c r="O8709">
        <v>0.02</v>
      </c>
      <c r="P8709" t="s">
        <v>1076</v>
      </c>
      <c r="Q8709"/>
      <c r="T8709" t="s">
        <v>1077</v>
      </c>
    </row>
    <row r="8710" spans="2:20" hidden="1" x14ac:dyDescent="0.45">
      <c r="B8710" s="29" t="s">
        <v>24</v>
      </c>
      <c r="F8710" t="s">
        <v>1071</v>
      </c>
      <c r="G8710" t="s">
        <v>1072</v>
      </c>
      <c r="H8710" t="s">
        <v>2749</v>
      </c>
      <c r="I8710" t="s">
        <v>225</v>
      </c>
      <c r="J8710" t="s">
        <v>1090</v>
      </c>
      <c r="K8710" t="s">
        <v>20</v>
      </c>
      <c r="M8710" t="s">
        <v>1082</v>
      </c>
      <c r="N8710" t="s">
        <v>261</v>
      </c>
      <c r="O8710">
        <v>0.42</v>
      </c>
      <c r="P8710" t="s">
        <v>1076</v>
      </c>
      <c r="Q8710"/>
      <c r="T8710" t="s">
        <v>1077</v>
      </c>
    </row>
    <row r="8711" spans="2:20" hidden="1" x14ac:dyDescent="0.45">
      <c r="B8711" s="29" t="s">
        <v>24</v>
      </c>
      <c r="F8711" t="s">
        <v>1071</v>
      </c>
      <c r="G8711" t="s">
        <v>1072</v>
      </c>
      <c r="H8711" t="s">
        <v>2750</v>
      </c>
      <c r="I8711" t="s">
        <v>225</v>
      </c>
      <c r="J8711" t="s">
        <v>1090</v>
      </c>
      <c r="K8711" t="s">
        <v>20</v>
      </c>
      <c r="M8711" t="s">
        <v>1082</v>
      </c>
      <c r="N8711" t="s">
        <v>261</v>
      </c>
      <c r="O8711">
        <v>0.03</v>
      </c>
      <c r="P8711" t="s">
        <v>1076</v>
      </c>
      <c r="Q8711"/>
      <c r="T8711" t="s">
        <v>1077</v>
      </c>
    </row>
    <row r="8712" spans="2:20" hidden="1" x14ac:dyDescent="0.45">
      <c r="B8712" s="29" t="s">
        <v>24</v>
      </c>
      <c r="F8712" t="s">
        <v>1071</v>
      </c>
      <c r="G8712" t="s">
        <v>1072</v>
      </c>
      <c r="H8712" t="s">
        <v>2751</v>
      </c>
      <c r="I8712" t="s">
        <v>225</v>
      </c>
      <c r="J8712" t="s">
        <v>1107</v>
      </c>
      <c r="K8712" t="s">
        <v>20</v>
      </c>
      <c r="M8712" t="s">
        <v>1085</v>
      </c>
      <c r="N8712" t="s">
        <v>261</v>
      </c>
      <c r="O8712">
        <v>0.04</v>
      </c>
      <c r="P8712" t="s">
        <v>1076</v>
      </c>
      <c r="Q8712"/>
      <c r="T8712" t="s">
        <v>1077</v>
      </c>
    </row>
    <row r="8713" spans="2:20" hidden="1" x14ac:dyDescent="0.45">
      <c r="B8713" s="29" t="s">
        <v>24</v>
      </c>
      <c r="F8713" t="s">
        <v>1071</v>
      </c>
      <c r="G8713" t="s">
        <v>1072</v>
      </c>
      <c r="H8713" t="s">
        <v>2752</v>
      </c>
      <c r="I8713" t="s">
        <v>225</v>
      </c>
      <c r="J8713" t="s">
        <v>1107</v>
      </c>
      <c r="K8713" t="s">
        <v>20</v>
      </c>
      <c r="M8713" t="s">
        <v>1075</v>
      </c>
      <c r="N8713" t="s">
        <v>261</v>
      </c>
      <c r="O8713">
        <v>0.89</v>
      </c>
      <c r="P8713" t="s">
        <v>1076</v>
      </c>
      <c r="Q8713"/>
      <c r="T8713" t="s">
        <v>1077</v>
      </c>
    </row>
    <row r="8714" spans="2:20" hidden="1" x14ac:dyDescent="0.45">
      <c r="B8714" s="29" t="s">
        <v>24</v>
      </c>
      <c r="F8714" t="s">
        <v>1071</v>
      </c>
      <c r="G8714" t="s">
        <v>1072</v>
      </c>
      <c r="H8714" t="s">
        <v>2753</v>
      </c>
      <c r="I8714" t="s">
        <v>225</v>
      </c>
      <c r="J8714" t="s">
        <v>1107</v>
      </c>
      <c r="K8714" t="s">
        <v>20</v>
      </c>
      <c r="M8714" t="s">
        <v>1085</v>
      </c>
      <c r="N8714" t="s">
        <v>261</v>
      </c>
      <c r="O8714">
        <v>0.01</v>
      </c>
      <c r="P8714" t="s">
        <v>1076</v>
      </c>
      <c r="Q8714"/>
      <c r="T8714" t="s">
        <v>1077</v>
      </c>
    </row>
    <row r="8715" spans="2:20" hidden="1" x14ac:dyDescent="0.45">
      <c r="B8715" s="29" t="s">
        <v>24</v>
      </c>
      <c r="F8715" t="s">
        <v>1071</v>
      </c>
      <c r="G8715" t="s">
        <v>1072</v>
      </c>
      <c r="H8715" t="s">
        <v>2754</v>
      </c>
      <c r="I8715" t="s">
        <v>225</v>
      </c>
      <c r="J8715" t="s">
        <v>1118</v>
      </c>
      <c r="K8715" t="s">
        <v>20</v>
      </c>
      <c r="M8715" t="s">
        <v>1075</v>
      </c>
      <c r="N8715" t="s">
        <v>261</v>
      </c>
      <c r="O8715">
        <v>0.45</v>
      </c>
      <c r="P8715" t="s">
        <v>1076</v>
      </c>
      <c r="Q8715"/>
      <c r="T8715" t="s">
        <v>1077</v>
      </c>
    </row>
    <row r="8716" spans="2:20" hidden="1" x14ac:dyDescent="0.45">
      <c r="B8716" s="29" t="s">
        <v>24</v>
      </c>
      <c r="F8716" t="s">
        <v>1071</v>
      </c>
      <c r="G8716" t="s">
        <v>1072</v>
      </c>
      <c r="H8716" t="s">
        <v>2755</v>
      </c>
      <c r="I8716" t="s">
        <v>225</v>
      </c>
      <c r="J8716" t="s">
        <v>1107</v>
      </c>
      <c r="K8716" t="s">
        <v>20</v>
      </c>
      <c r="M8716" t="s">
        <v>1080</v>
      </c>
      <c r="N8716" t="s">
        <v>261</v>
      </c>
      <c r="O8716">
        <v>0.01</v>
      </c>
      <c r="P8716" t="s">
        <v>1076</v>
      </c>
      <c r="Q8716"/>
      <c r="T8716" t="s">
        <v>1077</v>
      </c>
    </row>
    <row r="8717" spans="2:20" hidden="1" x14ac:dyDescent="0.45">
      <c r="B8717" s="29" t="s">
        <v>24</v>
      </c>
      <c r="F8717" t="s">
        <v>1071</v>
      </c>
      <c r="G8717" t="s">
        <v>1072</v>
      </c>
      <c r="H8717" t="s">
        <v>2756</v>
      </c>
      <c r="I8717" t="s">
        <v>225</v>
      </c>
      <c r="J8717" t="s">
        <v>1107</v>
      </c>
      <c r="K8717" t="s">
        <v>20</v>
      </c>
      <c r="M8717" t="s">
        <v>1080</v>
      </c>
      <c r="N8717" t="s">
        <v>261</v>
      </c>
      <c r="O8717">
        <v>0.01</v>
      </c>
      <c r="P8717" t="s">
        <v>1076</v>
      </c>
      <c r="Q8717"/>
      <c r="T8717" t="s">
        <v>1077</v>
      </c>
    </row>
    <row r="8718" spans="2:20" hidden="1" x14ac:dyDescent="0.45">
      <c r="B8718" s="29" t="s">
        <v>24</v>
      </c>
      <c r="F8718" t="s">
        <v>1071</v>
      </c>
      <c r="G8718" t="s">
        <v>1072</v>
      </c>
      <c r="H8718" t="s">
        <v>2757</v>
      </c>
      <c r="I8718" t="s">
        <v>225</v>
      </c>
      <c r="J8718" t="s">
        <v>1118</v>
      </c>
      <c r="K8718" t="s">
        <v>20</v>
      </c>
      <c r="M8718" t="s">
        <v>1082</v>
      </c>
      <c r="N8718" t="s">
        <v>261</v>
      </c>
      <c r="O8718">
        <v>1.26</v>
      </c>
      <c r="P8718" t="s">
        <v>1076</v>
      </c>
      <c r="Q8718"/>
      <c r="T8718" t="s">
        <v>1077</v>
      </c>
    </row>
    <row r="8719" spans="2:20" hidden="1" x14ac:dyDescent="0.45">
      <c r="B8719" s="29" t="s">
        <v>24</v>
      </c>
      <c r="F8719" t="s">
        <v>1071</v>
      </c>
      <c r="G8719" t="s">
        <v>1072</v>
      </c>
      <c r="H8719" t="s">
        <v>2758</v>
      </c>
      <c r="I8719" t="s">
        <v>225</v>
      </c>
      <c r="J8719" t="s">
        <v>1130</v>
      </c>
      <c r="K8719" t="s">
        <v>20</v>
      </c>
      <c r="M8719" t="s">
        <v>1085</v>
      </c>
      <c r="N8719" t="s">
        <v>261</v>
      </c>
      <c r="O8719">
        <v>11</v>
      </c>
      <c r="P8719" t="s">
        <v>1076</v>
      </c>
      <c r="Q8719"/>
      <c r="T8719" t="s">
        <v>1077</v>
      </c>
    </row>
    <row r="8720" spans="2:20" hidden="1" x14ac:dyDescent="0.45">
      <c r="B8720" s="29" t="s">
        <v>24</v>
      </c>
      <c r="F8720" t="s">
        <v>1071</v>
      </c>
      <c r="G8720" t="s">
        <v>1072</v>
      </c>
      <c r="H8720" t="s">
        <v>2759</v>
      </c>
      <c r="I8720" t="s">
        <v>225</v>
      </c>
      <c r="J8720" t="s">
        <v>1158</v>
      </c>
      <c r="K8720" t="s">
        <v>20</v>
      </c>
      <c r="M8720" t="s">
        <v>1082</v>
      </c>
      <c r="N8720" t="s">
        <v>261</v>
      </c>
      <c r="O8720">
        <v>31.1</v>
      </c>
      <c r="P8720" t="s">
        <v>1076</v>
      </c>
      <c r="Q8720"/>
      <c r="T8720" t="s">
        <v>1077</v>
      </c>
    </row>
    <row r="8721" spans="2:20" hidden="1" x14ac:dyDescent="0.45">
      <c r="B8721" s="29" t="s">
        <v>24</v>
      </c>
      <c r="F8721" t="s">
        <v>1071</v>
      </c>
      <c r="G8721" t="s">
        <v>1072</v>
      </c>
      <c r="H8721" t="s">
        <v>2760</v>
      </c>
      <c r="I8721" t="s">
        <v>225</v>
      </c>
      <c r="J8721" t="s">
        <v>1130</v>
      </c>
      <c r="K8721" t="s">
        <v>20</v>
      </c>
      <c r="M8721" t="s">
        <v>1080</v>
      </c>
      <c r="N8721" t="s">
        <v>261</v>
      </c>
      <c r="O8721">
        <v>0.01</v>
      </c>
      <c r="P8721" t="s">
        <v>1076</v>
      </c>
      <c r="Q8721"/>
      <c r="T8721" t="s">
        <v>1077</v>
      </c>
    </row>
    <row r="8722" spans="2:20" hidden="1" x14ac:dyDescent="0.45">
      <c r="B8722" s="29" t="s">
        <v>24</v>
      </c>
      <c r="F8722" t="s">
        <v>1071</v>
      </c>
      <c r="G8722" t="s">
        <v>1072</v>
      </c>
      <c r="H8722" t="s">
        <v>2761</v>
      </c>
      <c r="I8722" t="s">
        <v>225</v>
      </c>
      <c r="J8722" t="s">
        <v>1130</v>
      </c>
      <c r="K8722" t="s">
        <v>20</v>
      </c>
      <c r="M8722" t="s">
        <v>1075</v>
      </c>
      <c r="N8722" t="s">
        <v>261</v>
      </c>
      <c r="O8722">
        <v>3.19</v>
      </c>
      <c r="P8722" t="s">
        <v>1076</v>
      </c>
      <c r="Q8722"/>
      <c r="T8722" t="s">
        <v>1077</v>
      </c>
    </row>
    <row r="8723" spans="2:20" hidden="1" x14ac:dyDescent="0.45">
      <c r="B8723" s="29" t="s">
        <v>24</v>
      </c>
      <c r="F8723" t="s">
        <v>1071</v>
      </c>
      <c r="G8723" t="s">
        <v>1072</v>
      </c>
      <c r="H8723" t="s">
        <v>2762</v>
      </c>
      <c r="I8723" t="s">
        <v>225</v>
      </c>
      <c r="J8723" t="s">
        <v>1130</v>
      </c>
      <c r="K8723" t="s">
        <v>20</v>
      </c>
      <c r="M8723" t="s">
        <v>1085</v>
      </c>
      <c r="N8723" t="s">
        <v>261</v>
      </c>
      <c r="O8723">
        <v>0.97</v>
      </c>
      <c r="P8723" t="s">
        <v>1076</v>
      </c>
      <c r="Q8723"/>
      <c r="T8723" t="s">
        <v>1077</v>
      </c>
    </row>
    <row r="8724" spans="2:20" hidden="1" x14ac:dyDescent="0.45">
      <c r="B8724" s="29" t="s">
        <v>24</v>
      </c>
      <c r="F8724" t="s">
        <v>1071</v>
      </c>
      <c r="G8724" t="s">
        <v>1072</v>
      </c>
      <c r="H8724" t="s">
        <v>2763</v>
      </c>
      <c r="I8724" t="s">
        <v>225</v>
      </c>
      <c r="J8724" t="s">
        <v>1132</v>
      </c>
      <c r="K8724" t="s">
        <v>20</v>
      </c>
      <c r="M8724" t="s">
        <v>1085</v>
      </c>
      <c r="N8724" t="s">
        <v>261</v>
      </c>
      <c r="O8724">
        <v>2.39</v>
      </c>
      <c r="P8724" t="s">
        <v>1076</v>
      </c>
      <c r="Q8724"/>
      <c r="T8724" t="s">
        <v>1077</v>
      </c>
    </row>
    <row r="8725" spans="2:20" hidden="1" x14ac:dyDescent="0.45">
      <c r="B8725" s="29" t="s">
        <v>24</v>
      </c>
      <c r="F8725" t="s">
        <v>1071</v>
      </c>
      <c r="G8725" t="s">
        <v>1072</v>
      </c>
      <c r="H8725" t="s">
        <v>2764</v>
      </c>
      <c r="I8725" t="s">
        <v>225</v>
      </c>
      <c r="J8725" t="s">
        <v>1132</v>
      </c>
      <c r="K8725" t="s">
        <v>20</v>
      </c>
      <c r="M8725" t="s">
        <v>1082</v>
      </c>
      <c r="N8725" t="s">
        <v>261</v>
      </c>
      <c r="O8725">
        <v>0.09</v>
      </c>
      <c r="P8725" t="s">
        <v>1076</v>
      </c>
      <c r="Q8725"/>
      <c r="T8725" t="s">
        <v>1077</v>
      </c>
    </row>
    <row r="8726" spans="2:20" hidden="1" x14ac:dyDescent="0.45">
      <c r="B8726" s="29" t="s">
        <v>24</v>
      </c>
      <c r="F8726" t="s">
        <v>1071</v>
      </c>
      <c r="G8726" t="s">
        <v>1072</v>
      </c>
      <c r="H8726" t="s">
        <v>2765</v>
      </c>
      <c r="I8726" t="s">
        <v>275</v>
      </c>
      <c r="J8726" t="s">
        <v>2501</v>
      </c>
      <c r="K8726" t="s">
        <v>20</v>
      </c>
      <c r="M8726" t="s">
        <v>1080</v>
      </c>
      <c r="N8726" t="s">
        <v>261</v>
      </c>
      <c r="O8726">
        <v>2.6</v>
      </c>
      <c r="P8726" t="s">
        <v>1076</v>
      </c>
      <c r="Q8726"/>
      <c r="R8726">
        <v>2.1</v>
      </c>
      <c r="S8726">
        <v>3.1</v>
      </c>
      <c r="T8726" t="s">
        <v>1140</v>
      </c>
    </row>
    <row r="8727" spans="2:20" hidden="1" x14ac:dyDescent="0.45">
      <c r="B8727" s="29" t="s">
        <v>24</v>
      </c>
      <c r="F8727" t="s">
        <v>1071</v>
      </c>
      <c r="G8727" t="s">
        <v>1072</v>
      </c>
      <c r="H8727" t="s">
        <v>2766</v>
      </c>
      <c r="I8727" t="s">
        <v>275</v>
      </c>
      <c r="J8727" t="s">
        <v>2501</v>
      </c>
      <c r="K8727" t="s">
        <v>20</v>
      </c>
      <c r="M8727" t="s">
        <v>1085</v>
      </c>
      <c r="N8727" t="s">
        <v>261</v>
      </c>
      <c r="O8727">
        <v>3.4</v>
      </c>
      <c r="P8727" t="s">
        <v>1076</v>
      </c>
      <c r="Q8727"/>
      <c r="R8727">
        <v>2.7</v>
      </c>
      <c r="S8727">
        <v>4.0999999999999996</v>
      </c>
      <c r="T8727" t="s">
        <v>1140</v>
      </c>
    </row>
    <row r="8728" spans="2:20" hidden="1" x14ac:dyDescent="0.45">
      <c r="B8728" s="29" t="s">
        <v>24</v>
      </c>
      <c r="F8728" t="s">
        <v>1071</v>
      </c>
      <c r="G8728" t="s">
        <v>1072</v>
      </c>
      <c r="H8728" t="s">
        <v>2767</v>
      </c>
      <c r="I8728" t="s">
        <v>225</v>
      </c>
      <c r="J8728" t="s">
        <v>1132</v>
      </c>
      <c r="K8728" t="s">
        <v>20</v>
      </c>
      <c r="M8728" t="s">
        <v>1080</v>
      </c>
      <c r="N8728" t="s">
        <v>261</v>
      </c>
      <c r="O8728">
        <v>0.03</v>
      </c>
      <c r="P8728" t="s">
        <v>1076</v>
      </c>
      <c r="Q8728"/>
      <c r="T8728" t="s">
        <v>1077</v>
      </c>
    </row>
    <row r="8729" spans="2:20" hidden="1" x14ac:dyDescent="0.45">
      <c r="B8729" s="29" t="s">
        <v>24</v>
      </c>
      <c r="F8729" t="s">
        <v>1071</v>
      </c>
      <c r="G8729" t="s">
        <v>1072</v>
      </c>
      <c r="H8729" t="s">
        <v>2768</v>
      </c>
      <c r="I8729" t="s">
        <v>275</v>
      </c>
      <c r="J8729" t="s">
        <v>39</v>
      </c>
      <c r="K8729" t="s">
        <v>20</v>
      </c>
      <c r="M8729" t="s">
        <v>1085</v>
      </c>
      <c r="N8729" t="s">
        <v>261</v>
      </c>
      <c r="O8729">
        <v>5.7</v>
      </c>
      <c r="P8729" t="s">
        <v>1076</v>
      </c>
      <c r="Q8729"/>
      <c r="R8729">
        <v>3.9</v>
      </c>
      <c r="S8729">
        <v>8</v>
      </c>
      <c r="T8729" t="s">
        <v>1140</v>
      </c>
    </row>
    <row r="8730" spans="2:20" hidden="1" x14ac:dyDescent="0.45">
      <c r="B8730" s="29" t="s">
        <v>24</v>
      </c>
      <c r="F8730" t="s">
        <v>1071</v>
      </c>
      <c r="G8730" t="s">
        <v>1072</v>
      </c>
      <c r="H8730" t="s">
        <v>1177</v>
      </c>
      <c r="I8730" t="s">
        <v>275</v>
      </c>
      <c r="J8730" t="s">
        <v>2503</v>
      </c>
      <c r="K8730" t="s">
        <v>20</v>
      </c>
      <c r="M8730" t="s">
        <v>1075</v>
      </c>
      <c r="N8730" t="s">
        <v>261</v>
      </c>
      <c r="O8730">
        <v>12.7</v>
      </c>
      <c r="P8730" t="s">
        <v>1076</v>
      </c>
      <c r="Q8730"/>
      <c r="R8730">
        <v>5.2</v>
      </c>
      <c r="S8730">
        <v>19.399999999999999</v>
      </c>
      <c r="T8730" t="s">
        <v>1140</v>
      </c>
    </row>
    <row r="8731" spans="2:20" hidden="1" x14ac:dyDescent="0.45">
      <c r="B8731" s="29" t="s">
        <v>24</v>
      </c>
      <c r="F8731" t="s">
        <v>1071</v>
      </c>
      <c r="G8731" t="s">
        <v>1072</v>
      </c>
      <c r="H8731" t="s">
        <v>2769</v>
      </c>
      <c r="I8731" t="s">
        <v>225</v>
      </c>
      <c r="J8731" t="s">
        <v>1090</v>
      </c>
      <c r="K8731" t="s">
        <v>20</v>
      </c>
      <c r="M8731" t="s">
        <v>1085</v>
      </c>
      <c r="N8731" t="s">
        <v>261</v>
      </c>
      <c r="O8731">
        <v>0.16</v>
      </c>
      <c r="P8731" t="s">
        <v>1076</v>
      </c>
      <c r="Q8731"/>
      <c r="T8731" t="s">
        <v>1077</v>
      </c>
    </row>
    <row r="8732" spans="2:20" hidden="1" x14ac:dyDescent="0.45">
      <c r="B8732" s="29" t="s">
        <v>24</v>
      </c>
      <c r="F8732" t="s">
        <v>1071</v>
      </c>
      <c r="G8732" t="s">
        <v>1072</v>
      </c>
      <c r="H8732" t="s">
        <v>2770</v>
      </c>
      <c r="I8732" t="s">
        <v>225</v>
      </c>
      <c r="J8732" t="s">
        <v>1132</v>
      </c>
      <c r="K8732" t="s">
        <v>20</v>
      </c>
      <c r="M8732" t="s">
        <v>1085</v>
      </c>
      <c r="N8732" t="s">
        <v>261</v>
      </c>
      <c r="O8732">
        <v>0.81</v>
      </c>
      <c r="P8732" t="s">
        <v>1076</v>
      </c>
      <c r="Q8732"/>
      <c r="T8732" t="s">
        <v>1077</v>
      </c>
    </row>
    <row r="8733" spans="2:20" hidden="1" x14ac:dyDescent="0.45">
      <c r="B8733" s="29" t="s">
        <v>24</v>
      </c>
      <c r="F8733" t="s">
        <v>1071</v>
      </c>
      <c r="G8733" t="s">
        <v>1072</v>
      </c>
      <c r="H8733" t="s">
        <v>2771</v>
      </c>
      <c r="I8733" t="s">
        <v>225</v>
      </c>
      <c r="J8733" t="s">
        <v>1132</v>
      </c>
      <c r="K8733" t="s">
        <v>20</v>
      </c>
      <c r="M8733" t="s">
        <v>1082</v>
      </c>
      <c r="N8733" t="s">
        <v>261</v>
      </c>
      <c r="O8733">
        <v>5.65</v>
      </c>
      <c r="P8733" t="s">
        <v>1076</v>
      </c>
      <c r="Q8733"/>
      <c r="T8733" t="s">
        <v>1077</v>
      </c>
    </row>
    <row r="8734" spans="2:20" hidden="1" x14ac:dyDescent="0.45">
      <c r="B8734" s="29" t="s">
        <v>24</v>
      </c>
      <c r="F8734" t="s">
        <v>1071</v>
      </c>
      <c r="G8734" t="s">
        <v>1072</v>
      </c>
      <c r="H8734" t="s">
        <v>2772</v>
      </c>
      <c r="I8734" t="s">
        <v>225</v>
      </c>
      <c r="J8734" t="s">
        <v>1146</v>
      </c>
      <c r="K8734" t="s">
        <v>20</v>
      </c>
      <c r="M8734" t="s">
        <v>1080</v>
      </c>
      <c r="N8734" t="s">
        <v>261</v>
      </c>
      <c r="O8734">
        <v>0.01</v>
      </c>
      <c r="P8734" t="s">
        <v>1076</v>
      </c>
      <c r="Q8734"/>
      <c r="T8734" t="s">
        <v>1077</v>
      </c>
    </row>
    <row r="8735" spans="2:20" hidden="1" x14ac:dyDescent="0.45">
      <c r="B8735" s="29" t="s">
        <v>24</v>
      </c>
      <c r="F8735" t="s">
        <v>1071</v>
      </c>
      <c r="G8735" t="s">
        <v>1072</v>
      </c>
      <c r="H8735" t="s">
        <v>2773</v>
      </c>
      <c r="I8735" t="s">
        <v>225</v>
      </c>
      <c r="J8735" t="s">
        <v>1146</v>
      </c>
      <c r="K8735" t="s">
        <v>20</v>
      </c>
      <c r="M8735" t="s">
        <v>1080</v>
      </c>
      <c r="N8735" t="s">
        <v>261</v>
      </c>
      <c r="O8735">
        <v>0.17</v>
      </c>
      <c r="P8735" t="s">
        <v>1076</v>
      </c>
      <c r="Q8735"/>
      <c r="T8735" t="s">
        <v>1077</v>
      </c>
    </row>
    <row r="8736" spans="2:20" hidden="1" x14ac:dyDescent="0.45">
      <c r="B8736" s="29" t="s">
        <v>24</v>
      </c>
      <c r="F8736" t="s">
        <v>1071</v>
      </c>
      <c r="G8736" t="s">
        <v>1072</v>
      </c>
      <c r="H8736" t="s">
        <v>2774</v>
      </c>
      <c r="I8736" t="s">
        <v>225</v>
      </c>
      <c r="J8736" t="s">
        <v>1109</v>
      </c>
      <c r="K8736" t="s">
        <v>20</v>
      </c>
      <c r="M8736" t="s">
        <v>1075</v>
      </c>
      <c r="N8736" t="s">
        <v>261</v>
      </c>
      <c r="O8736">
        <v>1.02</v>
      </c>
      <c r="P8736" t="s">
        <v>1076</v>
      </c>
      <c r="Q8736"/>
      <c r="T8736" t="s">
        <v>1077</v>
      </c>
    </row>
    <row r="8737" spans="2:20" hidden="1" x14ac:dyDescent="0.45">
      <c r="B8737" s="29" t="s">
        <v>24</v>
      </c>
      <c r="F8737" t="s">
        <v>1071</v>
      </c>
      <c r="G8737" t="s">
        <v>1072</v>
      </c>
      <c r="H8737" t="s">
        <v>2775</v>
      </c>
      <c r="I8737" t="s">
        <v>225</v>
      </c>
      <c r="J8737" t="s">
        <v>1109</v>
      </c>
      <c r="K8737" t="s">
        <v>20</v>
      </c>
      <c r="M8737" t="s">
        <v>1082</v>
      </c>
      <c r="N8737" t="s">
        <v>261</v>
      </c>
      <c r="O8737">
        <v>0.03</v>
      </c>
      <c r="P8737" t="s">
        <v>1076</v>
      </c>
      <c r="Q8737"/>
      <c r="T8737" t="s">
        <v>1077</v>
      </c>
    </row>
    <row r="8738" spans="2:20" hidden="1" x14ac:dyDescent="0.45">
      <c r="B8738" s="29" t="s">
        <v>24</v>
      </c>
      <c r="F8738" t="s">
        <v>1071</v>
      </c>
      <c r="G8738" t="s">
        <v>1072</v>
      </c>
      <c r="H8738" t="s">
        <v>2776</v>
      </c>
      <c r="I8738" t="s">
        <v>225</v>
      </c>
      <c r="J8738" t="s">
        <v>1109</v>
      </c>
      <c r="K8738" t="s">
        <v>20</v>
      </c>
      <c r="M8738" t="s">
        <v>1082</v>
      </c>
      <c r="N8738" t="s">
        <v>261</v>
      </c>
      <c r="O8738">
        <v>0.09</v>
      </c>
      <c r="P8738" t="s">
        <v>1076</v>
      </c>
      <c r="Q8738"/>
      <c r="T8738" t="s">
        <v>1077</v>
      </c>
    </row>
    <row r="8739" spans="2:20" hidden="1" x14ac:dyDescent="0.45">
      <c r="B8739" s="29" t="s">
        <v>24</v>
      </c>
      <c r="F8739" t="s">
        <v>1071</v>
      </c>
      <c r="G8739" t="s">
        <v>1072</v>
      </c>
      <c r="H8739" t="s">
        <v>2777</v>
      </c>
      <c r="I8739" t="s">
        <v>225</v>
      </c>
      <c r="J8739" t="s">
        <v>1158</v>
      </c>
      <c r="K8739" t="s">
        <v>20</v>
      </c>
      <c r="M8739" t="s">
        <v>1075</v>
      </c>
      <c r="N8739" t="s">
        <v>261</v>
      </c>
      <c r="O8739">
        <v>0.02</v>
      </c>
      <c r="P8739" t="s">
        <v>1076</v>
      </c>
      <c r="Q8739"/>
      <c r="T8739" t="s">
        <v>1077</v>
      </c>
    </row>
    <row r="8740" spans="2:20" hidden="1" x14ac:dyDescent="0.45">
      <c r="B8740" s="29" t="s">
        <v>24</v>
      </c>
      <c r="F8740" t="s">
        <v>1071</v>
      </c>
      <c r="G8740" t="s">
        <v>1072</v>
      </c>
      <c r="H8740" t="s">
        <v>2778</v>
      </c>
      <c r="I8740" t="s">
        <v>225</v>
      </c>
      <c r="J8740" t="s">
        <v>1158</v>
      </c>
      <c r="K8740" t="s">
        <v>20</v>
      </c>
      <c r="M8740" t="s">
        <v>1085</v>
      </c>
      <c r="N8740" t="s">
        <v>261</v>
      </c>
      <c r="O8740">
        <v>3.58</v>
      </c>
      <c r="P8740" t="s">
        <v>1076</v>
      </c>
      <c r="Q8740"/>
      <c r="T8740" t="s">
        <v>1077</v>
      </c>
    </row>
    <row r="8741" spans="2:20" hidden="1" x14ac:dyDescent="0.45">
      <c r="B8741" s="29" t="s">
        <v>24</v>
      </c>
      <c r="F8741" t="s">
        <v>1071</v>
      </c>
      <c r="G8741" t="s">
        <v>1072</v>
      </c>
      <c r="H8741" t="s">
        <v>2779</v>
      </c>
      <c r="I8741" t="s">
        <v>225</v>
      </c>
      <c r="J8741" t="s">
        <v>1158</v>
      </c>
      <c r="K8741" t="s">
        <v>20</v>
      </c>
      <c r="M8741" t="s">
        <v>1075</v>
      </c>
      <c r="N8741" t="s">
        <v>261</v>
      </c>
      <c r="O8741">
        <v>0.06</v>
      </c>
      <c r="P8741" t="s">
        <v>1076</v>
      </c>
      <c r="Q8741"/>
      <c r="T8741" t="s">
        <v>1077</v>
      </c>
    </row>
    <row r="8742" spans="2:20" hidden="1" x14ac:dyDescent="0.45">
      <c r="B8742" s="29" t="s">
        <v>24</v>
      </c>
      <c r="F8742" t="s">
        <v>1071</v>
      </c>
      <c r="G8742" t="s">
        <v>1072</v>
      </c>
      <c r="H8742" t="s">
        <v>2780</v>
      </c>
      <c r="I8742" t="s">
        <v>225</v>
      </c>
      <c r="J8742" t="s">
        <v>1158</v>
      </c>
      <c r="K8742" t="s">
        <v>20</v>
      </c>
      <c r="M8742" t="s">
        <v>1082</v>
      </c>
      <c r="N8742" t="s">
        <v>261</v>
      </c>
      <c r="O8742">
        <v>8.11</v>
      </c>
      <c r="P8742" t="s">
        <v>1076</v>
      </c>
      <c r="Q8742"/>
      <c r="T8742" t="s">
        <v>1077</v>
      </c>
    </row>
    <row r="8743" spans="2:20" hidden="1" x14ac:dyDescent="0.45">
      <c r="B8743" s="29" t="s">
        <v>24</v>
      </c>
      <c r="F8743" t="s">
        <v>1071</v>
      </c>
      <c r="G8743" t="s">
        <v>1072</v>
      </c>
      <c r="H8743" t="s">
        <v>2781</v>
      </c>
      <c r="I8743" t="s">
        <v>225</v>
      </c>
      <c r="J8743" t="s">
        <v>1158</v>
      </c>
      <c r="K8743" t="s">
        <v>20</v>
      </c>
      <c r="M8743" t="s">
        <v>1082</v>
      </c>
      <c r="N8743" t="s">
        <v>261</v>
      </c>
      <c r="O8743">
        <v>0.03</v>
      </c>
      <c r="P8743" t="s">
        <v>1076</v>
      </c>
      <c r="Q8743"/>
      <c r="T8743" t="s">
        <v>1077</v>
      </c>
    </row>
    <row r="8744" spans="2:20" hidden="1" x14ac:dyDescent="0.45">
      <c r="B8744" s="29" t="s">
        <v>24</v>
      </c>
      <c r="F8744" t="s">
        <v>1071</v>
      </c>
      <c r="G8744" t="s">
        <v>1072</v>
      </c>
      <c r="H8744" t="s">
        <v>2782</v>
      </c>
      <c r="I8744" t="s">
        <v>225</v>
      </c>
      <c r="J8744" t="s">
        <v>1158</v>
      </c>
      <c r="K8744" t="s">
        <v>20</v>
      </c>
      <c r="M8744" t="s">
        <v>1075</v>
      </c>
      <c r="N8744" t="s">
        <v>261</v>
      </c>
      <c r="O8744">
        <v>1.64</v>
      </c>
      <c r="P8744" t="s">
        <v>1076</v>
      </c>
      <c r="Q8744"/>
      <c r="T8744" t="s">
        <v>1077</v>
      </c>
    </row>
    <row r="8745" spans="2:20" hidden="1" x14ac:dyDescent="0.45">
      <c r="B8745" s="29" t="s">
        <v>24</v>
      </c>
      <c r="F8745" t="s">
        <v>1071</v>
      </c>
      <c r="G8745" t="s">
        <v>1072</v>
      </c>
      <c r="H8745" t="s">
        <v>2783</v>
      </c>
      <c r="I8745" t="s">
        <v>225</v>
      </c>
      <c r="J8745" t="s">
        <v>1146</v>
      </c>
      <c r="K8745" t="s">
        <v>20</v>
      </c>
      <c r="M8745" t="s">
        <v>1082</v>
      </c>
      <c r="N8745" t="s">
        <v>261</v>
      </c>
      <c r="O8745">
        <v>0.03</v>
      </c>
      <c r="P8745" t="s">
        <v>1076</v>
      </c>
      <c r="Q8745"/>
      <c r="T8745" t="s">
        <v>1077</v>
      </c>
    </row>
    <row r="8746" spans="2:20" hidden="1" x14ac:dyDescent="0.45">
      <c r="B8746" s="29" t="s">
        <v>24</v>
      </c>
      <c r="F8746" t="s">
        <v>1071</v>
      </c>
      <c r="G8746" t="s">
        <v>1072</v>
      </c>
      <c r="H8746" t="s">
        <v>2784</v>
      </c>
      <c r="I8746" t="s">
        <v>225</v>
      </c>
      <c r="J8746" t="s">
        <v>1158</v>
      </c>
      <c r="K8746" t="s">
        <v>20</v>
      </c>
      <c r="M8746" t="s">
        <v>1080</v>
      </c>
      <c r="N8746" t="s">
        <v>261</v>
      </c>
      <c r="O8746">
        <v>2.61</v>
      </c>
      <c r="P8746" t="s">
        <v>1076</v>
      </c>
      <c r="Q8746"/>
      <c r="T8746" t="s">
        <v>1077</v>
      </c>
    </row>
    <row r="8747" spans="2:20" hidden="1" x14ac:dyDescent="0.45">
      <c r="B8747" s="29" t="s">
        <v>24</v>
      </c>
      <c r="F8747" t="s">
        <v>1071</v>
      </c>
      <c r="G8747" t="s">
        <v>1072</v>
      </c>
      <c r="H8747" t="s">
        <v>2785</v>
      </c>
      <c r="I8747" t="s">
        <v>225</v>
      </c>
      <c r="J8747" t="s">
        <v>1158</v>
      </c>
      <c r="K8747" t="s">
        <v>20</v>
      </c>
      <c r="M8747" t="s">
        <v>1080</v>
      </c>
      <c r="N8747" t="s">
        <v>261</v>
      </c>
      <c r="O8747">
        <v>2.0499999999999998</v>
      </c>
      <c r="P8747" t="s">
        <v>1076</v>
      </c>
      <c r="Q8747"/>
      <c r="T8747" t="s">
        <v>1077</v>
      </c>
    </row>
    <row r="8748" spans="2:20" hidden="1" x14ac:dyDescent="0.45">
      <c r="F8748" t="s">
        <v>1171</v>
      </c>
      <c r="G8748" t="s">
        <v>1172</v>
      </c>
      <c r="H8748" t="s">
        <v>2786</v>
      </c>
      <c r="I8748" t="s">
        <v>275</v>
      </c>
      <c r="J8748" t="s">
        <v>2518</v>
      </c>
      <c r="K8748" t="s">
        <v>228</v>
      </c>
      <c r="M8748" t="s">
        <v>228</v>
      </c>
      <c r="N8748" t="s">
        <v>236</v>
      </c>
      <c r="O8748">
        <v>7.5999999999999998E-2</v>
      </c>
      <c r="P8748" t="s">
        <v>1173</v>
      </c>
      <c r="Q8748"/>
      <c r="R8748">
        <v>4.5600000000000002E-2</v>
      </c>
      <c r="S8748">
        <v>0.10299999999999999</v>
      </c>
      <c r="T8748" t="s">
        <v>1174</v>
      </c>
    </row>
    <row r="8749" spans="2:20" hidden="1" x14ac:dyDescent="0.45">
      <c r="B8749" s="29" t="s">
        <v>27</v>
      </c>
      <c r="F8749" t="s">
        <v>1171</v>
      </c>
      <c r="G8749" t="s">
        <v>1172</v>
      </c>
      <c r="H8749" t="s">
        <v>2786</v>
      </c>
      <c r="I8749" t="s">
        <v>275</v>
      </c>
      <c r="J8749" t="s">
        <v>2518</v>
      </c>
      <c r="K8749" t="s">
        <v>228</v>
      </c>
      <c r="M8749" t="s">
        <v>228</v>
      </c>
      <c r="N8749" t="s">
        <v>27</v>
      </c>
      <c r="O8749">
        <v>3.7999999999999999E-2</v>
      </c>
      <c r="P8749" t="s">
        <v>1173</v>
      </c>
      <c r="Q8749"/>
      <c r="R8749">
        <v>2.2800000000000001E-2</v>
      </c>
      <c r="S8749">
        <v>5.1299999999999998E-2</v>
      </c>
      <c r="T8749" t="s">
        <v>1174</v>
      </c>
    </row>
    <row r="8750" spans="2:20" hidden="1" x14ac:dyDescent="0.45">
      <c r="C8750" s="29" t="s">
        <v>179</v>
      </c>
      <c r="D8750" s="29" t="s">
        <v>53</v>
      </c>
      <c r="F8750" t="s">
        <v>1178</v>
      </c>
      <c r="G8750" t="s">
        <v>1179</v>
      </c>
      <c r="H8750" t="s">
        <v>289</v>
      </c>
      <c r="I8750" t="s">
        <v>225</v>
      </c>
      <c r="J8750" t="s">
        <v>1180</v>
      </c>
      <c r="K8750" t="s">
        <v>1181</v>
      </c>
      <c r="M8750" t="s">
        <v>228</v>
      </c>
      <c r="N8750" t="s">
        <v>400</v>
      </c>
      <c r="O8750">
        <v>10</v>
      </c>
      <c r="P8750" t="s">
        <v>356</v>
      </c>
      <c r="Q8750" s="27">
        <f>O8750/('Transportation Calcs'!$B$44*1000)</f>
        <v>2.2926901509134235E-7</v>
      </c>
      <c r="R8750">
        <v>0</v>
      </c>
      <c r="S8750">
        <v>0</v>
      </c>
      <c r="T8750" t="s">
        <v>2156</v>
      </c>
    </row>
    <row r="8751" spans="2:20" hidden="1" x14ac:dyDescent="0.45">
      <c r="B8751" s="29" t="s">
        <v>24</v>
      </c>
      <c r="C8751" s="29" t="s">
        <v>179</v>
      </c>
      <c r="D8751" s="29" t="s">
        <v>53</v>
      </c>
      <c r="F8751" t="s">
        <v>1178</v>
      </c>
      <c r="G8751" t="s">
        <v>1179</v>
      </c>
      <c r="H8751" t="s">
        <v>281</v>
      </c>
      <c r="I8751" t="s">
        <v>225</v>
      </c>
      <c r="J8751" t="s">
        <v>1184</v>
      </c>
      <c r="K8751" t="s">
        <v>1181</v>
      </c>
      <c r="M8751" t="s">
        <v>228</v>
      </c>
      <c r="N8751" t="s">
        <v>261</v>
      </c>
      <c r="O8751">
        <v>4.7</v>
      </c>
      <c r="P8751" t="s">
        <v>1182</v>
      </c>
      <c r="Q8751" s="27">
        <f>O8751/'Transportation Calcs'!$B$44</f>
        <v>1.077564370929309E-4</v>
      </c>
      <c r="R8751">
        <v>2</v>
      </c>
      <c r="S8751">
        <v>8</v>
      </c>
      <c r="T8751" t="s">
        <v>1185</v>
      </c>
    </row>
    <row r="8752" spans="2:20" hidden="1" x14ac:dyDescent="0.45">
      <c r="B8752" s="29" t="s">
        <v>27</v>
      </c>
      <c r="C8752" s="29" t="s">
        <v>179</v>
      </c>
      <c r="D8752" s="29" t="s">
        <v>53</v>
      </c>
      <c r="F8752" t="s">
        <v>1178</v>
      </c>
      <c r="G8752" t="s">
        <v>1179</v>
      </c>
      <c r="H8752" t="s">
        <v>281</v>
      </c>
      <c r="I8752" t="s">
        <v>225</v>
      </c>
      <c r="J8752" t="s">
        <v>1184</v>
      </c>
      <c r="K8752" t="s">
        <v>1181</v>
      </c>
      <c r="M8752" t="s">
        <v>228</v>
      </c>
      <c r="N8752" t="s">
        <v>27</v>
      </c>
      <c r="O8752">
        <v>1.1000000000000001</v>
      </c>
      <c r="P8752" t="s">
        <v>1182</v>
      </c>
      <c r="Q8752" s="27">
        <f>O8752/'Transportation Calcs'!$B$44</f>
        <v>2.521959166004766E-5</v>
      </c>
      <c r="R8752">
        <v>0.28000000000000003</v>
      </c>
      <c r="S8752">
        <v>4</v>
      </c>
      <c r="T8752" t="s">
        <v>2155</v>
      </c>
    </row>
    <row r="8753" spans="2:20" hidden="1" x14ac:dyDescent="0.45">
      <c r="B8753" s="29" t="s">
        <v>34</v>
      </c>
      <c r="C8753" s="29" t="s">
        <v>179</v>
      </c>
      <c r="D8753" s="29" t="s">
        <v>53</v>
      </c>
      <c r="F8753" t="s">
        <v>1178</v>
      </c>
      <c r="G8753" t="s">
        <v>1179</v>
      </c>
      <c r="H8753" t="s">
        <v>281</v>
      </c>
      <c r="I8753" t="s">
        <v>225</v>
      </c>
      <c r="J8753" t="s">
        <v>1184</v>
      </c>
      <c r="K8753" t="s">
        <v>1181</v>
      </c>
      <c r="M8753" t="s">
        <v>228</v>
      </c>
      <c r="N8753" t="s">
        <v>34</v>
      </c>
      <c r="O8753">
        <v>3140</v>
      </c>
      <c r="P8753" t="s">
        <v>1182</v>
      </c>
      <c r="Q8753" s="27">
        <f>O8753/'Transportation Calcs'!$B$44</f>
        <v>7.1990470738681492E-2</v>
      </c>
      <c r="R8753">
        <v>3120</v>
      </c>
      <c r="S8753">
        <v>3160</v>
      </c>
      <c r="T8753" t="s">
        <v>2521</v>
      </c>
    </row>
    <row r="8754" spans="2:20" hidden="1" x14ac:dyDescent="0.45">
      <c r="C8754" s="29" t="s">
        <v>179</v>
      </c>
      <c r="D8754" s="29" t="s">
        <v>53</v>
      </c>
      <c r="F8754" t="s">
        <v>1178</v>
      </c>
      <c r="G8754" t="s">
        <v>1179</v>
      </c>
      <c r="H8754" t="s">
        <v>1189</v>
      </c>
      <c r="I8754" t="s">
        <v>275</v>
      </c>
      <c r="J8754" t="s">
        <v>228</v>
      </c>
      <c r="K8754" t="s">
        <v>1181</v>
      </c>
      <c r="M8754" t="s">
        <v>228</v>
      </c>
      <c r="N8754" t="s">
        <v>279</v>
      </c>
      <c r="O8754">
        <v>7.0000000000000007E-2</v>
      </c>
      <c r="P8754" t="s">
        <v>1190</v>
      </c>
      <c r="Q8754" s="27">
        <f>O8754/('Transportation Calcs'!$B$44*1000)</f>
        <v>1.6048831056393968E-9</v>
      </c>
      <c r="R8754">
        <v>0.02</v>
      </c>
      <c r="S8754">
        <v>0.2</v>
      </c>
      <c r="T8754" t="s">
        <v>1191</v>
      </c>
    </row>
    <row r="8755" spans="2:20" hidden="1" x14ac:dyDescent="0.45">
      <c r="B8755" s="29" t="s">
        <v>34</v>
      </c>
      <c r="C8755" s="29" t="s">
        <v>179</v>
      </c>
      <c r="D8755" s="29" t="s">
        <v>53</v>
      </c>
      <c r="F8755" t="s">
        <v>1178</v>
      </c>
      <c r="G8755" t="s">
        <v>1179</v>
      </c>
      <c r="H8755" t="s">
        <v>286</v>
      </c>
      <c r="I8755" t="s">
        <v>225</v>
      </c>
      <c r="J8755" t="s">
        <v>1192</v>
      </c>
      <c r="K8755" t="s">
        <v>1181</v>
      </c>
      <c r="M8755" t="s">
        <v>228</v>
      </c>
      <c r="N8755" t="s">
        <v>34</v>
      </c>
      <c r="O8755">
        <v>3140</v>
      </c>
      <c r="P8755" t="s">
        <v>1182</v>
      </c>
      <c r="Q8755" s="27">
        <f>O8755/'Transportation Calcs'!$B$44</f>
        <v>7.1990470738681492E-2</v>
      </c>
      <c r="R8755">
        <v>3120</v>
      </c>
      <c r="S8755">
        <v>3160</v>
      </c>
      <c r="T8755" t="s">
        <v>2521</v>
      </c>
    </row>
    <row r="8756" spans="2:20" hidden="1" x14ac:dyDescent="0.45">
      <c r="C8756" s="29" t="s">
        <v>179</v>
      </c>
      <c r="D8756" s="29" t="s">
        <v>53</v>
      </c>
      <c r="F8756" t="s">
        <v>1178</v>
      </c>
      <c r="G8756" t="s">
        <v>1179</v>
      </c>
      <c r="H8756" t="s">
        <v>1189</v>
      </c>
      <c r="I8756" t="s">
        <v>275</v>
      </c>
      <c r="J8756" t="s">
        <v>228</v>
      </c>
      <c r="K8756" t="s">
        <v>1181</v>
      </c>
      <c r="M8756" t="s">
        <v>228</v>
      </c>
      <c r="N8756" t="s">
        <v>253</v>
      </c>
      <c r="O8756">
        <v>0.01</v>
      </c>
      <c r="P8756" t="s">
        <v>1190</v>
      </c>
      <c r="Q8756" s="27">
        <f>O8756/('Transportation Calcs'!$B$44*1000)</f>
        <v>2.2926901509134236E-10</v>
      </c>
      <c r="R8756">
        <v>3.0000000000000001E-3</v>
      </c>
      <c r="S8756">
        <v>2.5000000000000001E-2</v>
      </c>
      <c r="T8756" t="s">
        <v>1191</v>
      </c>
    </row>
    <row r="8757" spans="2:20" hidden="1" x14ac:dyDescent="0.45">
      <c r="C8757" s="29" t="s">
        <v>179</v>
      </c>
      <c r="D8757" s="29" t="s">
        <v>53</v>
      </c>
      <c r="F8757" t="s">
        <v>1178</v>
      </c>
      <c r="G8757" t="s">
        <v>1179</v>
      </c>
      <c r="H8757" t="s">
        <v>1189</v>
      </c>
      <c r="I8757" t="s">
        <v>275</v>
      </c>
      <c r="J8757" t="s">
        <v>228</v>
      </c>
      <c r="K8757" t="s">
        <v>1181</v>
      </c>
      <c r="M8757" t="s">
        <v>228</v>
      </c>
      <c r="N8757" t="s">
        <v>236</v>
      </c>
      <c r="O8757">
        <v>1.52</v>
      </c>
      <c r="P8757" t="s">
        <v>518</v>
      </c>
      <c r="Q8757" s="27">
        <f>O8757/'Transportation Calcs'!$B$44</f>
        <v>3.4848890293884034E-5</v>
      </c>
      <c r="R8757">
        <v>3</v>
      </c>
      <c r="S8757">
        <v>23</v>
      </c>
      <c r="T8757" t="s">
        <v>2522</v>
      </c>
    </row>
    <row r="8758" spans="2:20" hidden="1" x14ac:dyDescent="0.45">
      <c r="C8758" s="29" t="s">
        <v>3074</v>
      </c>
      <c r="D8758" s="29" t="s">
        <v>196</v>
      </c>
      <c r="F8758" t="s">
        <v>1193</v>
      </c>
      <c r="G8758" t="s">
        <v>1194</v>
      </c>
      <c r="H8758" t="s">
        <v>1189</v>
      </c>
      <c r="I8758" t="s">
        <v>275</v>
      </c>
      <c r="J8758" t="s">
        <v>228</v>
      </c>
      <c r="K8758" t="s">
        <v>1195</v>
      </c>
      <c r="M8758" t="s">
        <v>228</v>
      </c>
      <c r="N8758" t="s">
        <v>249</v>
      </c>
      <c r="O8758">
        <v>0.03</v>
      </c>
      <c r="P8758" t="s">
        <v>1190</v>
      </c>
      <c r="Q8758" s="27">
        <f>O8758/('Transportation Calcs'!$B$64*1000)</f>
        <v>7.4542967501829163E-10</v>
      </c>
      <c r="R8758">
        <v>0</v>
      </c>
      <c r="S8758">
        <v>0</v>
      </c>
      <c r="T8758" t="s">
        <v>1198</v>
      </c>
    </row>
    <row r="8759" spans="2:20" hidden="1" x14ac:dyDescent="0.45">
      <c r="C8759" s="29" t="s">
        <v>3074</v>
      </c>
      <c r="D8759" s="29" t="s">
        <v>196</v>
      </c>
      <c r="F8759" t="s">
        <v>1193</v>
      </c>
      <c r="G8759" t="s">
        <v>1194</v>
      </c>
      <c r="H8759" t="s">
        <v>286</v>
      </c>
      <c r="I8759" t="s">
        <v>275</v>
      </c>
      <c r="J8759" t="s">
        <v>228</v>
      </c>
      <c r="K8759" t="s">
        <v>1199</v>
      </c>
      <c r="M8759" t="s">
        <v>228</v>
      </c>
      <c r="N8759" t="s">
        <v>240</v>
      </c>
      <c r="O8759">
        <v>0.13</v>
      </c>
      <c r="P8759" t="s">
        <v>1190</v>
      </c>
      <c r="Q8759" s="27">
        <f>O8759/('Transportation Calcs'!$B$64*1000)</f>
        <v>3.2301952584125972E-9</v>
      </c>
      <c r="T8759" t="s">
        <v>1198</v>
      </c>
    </row>
    <row r="8760" spans="2:20" hidden="1" x14ac:dyDescent="0.45">
      <c r="C8760" s="29" t="s">
        <v>3074</v>
      </c>
      <c r="D8760" s="29" t="s">
        <v>196</v>
      </c>
      <c r="F8760" t="s">
        <v>1193</v>
      </c>
      <c r="G8760" t="s">
        <v>1194</v>
      </c>
      <c r="H8760" t="s">
        <v>286</v>
      </c>
      <c r="I8760" t="s">
        <v>275</v>
      </c>
      <c r="J8760" t="s">
        <v>228</v>
      </c>
      <c r="K8760" t="s">
        <v>1199</v>
      </c>
      <c r="M8760" t="s">
        <v>228</v>
      </c>
      <c r="N8760" t="s">
        <v>246</v>
      </c>
      <c r="O8760">
        <v>0.13</v>
      </c>
      <c r="P8760" t="s">
        <v>1364</v>
      </c>
      <c r="Q8760"/>
      <c r="T8760" t="s">
        <v>1197</v>
      </c>
    </row>
    <row r="8761" spans="2:20" hidden="1" x14ac:dyDescent="0.45">
      <c r="C8761" s="29" t="s">
        <v>3074</v>
      </c>
      <c r="D8761" s="29" t="s">
        <v>196</v>
      </c>
      <c r="F8761" t="s">
        <v>1193</v>
      </c>
      <c r="G8761" t="s">
        <v>1194</v>
      </c>
      <c r="H8761" t="s">
        <v>286</v>
      </c>
      <c r="I8761" t="s">
        <v>275</v>
      </c>
      <c r="J8761" t="s">
        <v>228</v>
      </c>
      <c r="K8761" t="s">
        <v>1199</v>
      </c>
      <c r="M8761" t="s">
        <v>228</v>
      </c>
      <c r="N8761" t="s">
        <v>253</v>
      </c>
      <c r="O8761">
        <v>0.01</v>
      </c>
      <c r="P8761" t="s">
        <v>1190</v>
      </c>
      <c r="Q8761" s="27">
        <f>O8761/('Transportation Calcs'!$B$64*1000)</f>
        <v>2.4847655833943056E-10</v>
      </c>
      <c r="T8761" t="s">
        <v>1198</v>
      </c>
    </row>
    <row r="8762" spans="2:20" hidden="1" x14ac:dyDescent="0.45">
      <c r="C8762" s="29" t="s">
        <v>3074</v>
      </c>
      <c r="D8762" s="29" t="s">
        <v>196</v>
      </c>
      <c r="F8762" t="s">
        <v>1193</v>
      </c>
      <c r="G8762" t="s">
        <v>1194</v>
      </c>
      <c r="H8762" t="s">
        <v>1189</v>
      </c>
      <c r="I8762" t="s">
        <v>275</v>
      </c>
      <c r="J8762" t="s">
        <v>228</v>
      </c>
      <c r="K8762" t="s">
        <v>1195</v>
      </c>
      <c r="M8762" t="s">
        <v>228</v>
      </c>
      <c r="N8762" t="s">
        <v>272</v>
      </c>
      <c r="O8762">
        <v>8.9999999999999993E-3</v>
      </c>
      <c r="P8762" t="s">
        <v>1190</v>
      </c>
      <c r="Q8762" s="27">
        <f>O8762/('Transportation Calcs'!$B$64*1000)</f>
        <v>2.2362890250548749E-10</v>
      </c>
      <c r="R8762">
        <v>0</v>
      </c>
      <c r="S8762">
        <v>0</v>
      </c>
      <c r="T8762" t="s">
        <v>1198</v>
      </c>
    </row>
    <row r="8763" spans="2:20" hidden="1" x14ac:dyDescent="0.45">
      <c r="C8763" s="29" t="s">
        <v>3074</v>
      </c>
      <c r="D8763" s="29" t="s">
        <v>196</v>
      </c>
      <c r="F8763" t="s">
        <v>1193</v>
      </c>
      <c r="G8763" t="s">
        <v>1194</v>
      </c>
      <c r="H8763" t="s">
        <v>1189</v>
      </c>
      <c r="I8763" t="s">
        <v>275</v>
      </c>
      <c r="J8763" t="s">
        <v>228</v>
      </c>
      <c r="K8763" t="s">
        <v>1195</v>
      </c>
      <c r="M8763" t="s">
        <v>228</v>
      </c>
      <c r="N8763" t="s">
        <v>272</v>
      </c>
      <c r="O8763">
        <v>8.9999999999999993E-3</v>
      </c>
      <c r="P8763" t="s">
        <v>1190</v>
      </c>
      <c r="Q8763" s="27">
        <f>O8763/('Transportation Calcs'!$B$64*1000)</f>
        <v>2.2362890250548749E-10</v>
      </c>
      <c r="R8763">
        <v>0</v>
      </c>
      <c r="S8763">
        <v>0</v>
      </c>
      <c r="T8763" t="s">
        <v>1198</v>
      </c>
    </row>
    <row r="8764" spans="2:20" hidden="1" x14ac:dyDescent="0.45">
      <c r="C8764" s="29" t="s">
        <v>3074</v>
      </c>
      <c r="D8764" s="29" t="s">
        <v>196</v>
      </c>
      <c r="F8764" t="s">
        <v>1193</v>
      </c>
      <c r="G8764" t="s">
        <v>1194</v>
      </c>
      <c r="H8764" t="s">
        <v>1189</v>
      </c>
      <c r="I8764" t="s">
        <v>275</v>
      </c>
      <c r="J8764" t="s">
        <v>228</v>
      </c>
      <c r="K8764" t="s">
        <v>1195</v>
      </c>
      <c r="M8764" t="s">
        <v>228</v>
      </c>
      <c r="N8764" t="s">
        <v>236</v>
      </c>
      <c r="O8764">
        <v>6.2</v>
      </c>
      <c r="P8764" t="s">
        <v>518</v>
      </c>
      <c r="Q8764" s="27">
        <f>O8764/'Transportation Calcs'!$B$64</f>
        <v>1.5405546617044695E-4</v>
      </c>
      <c r="T8764" t="s">
        <v>1200</v>
      </c>
    </row>
    <row r="8765" spans="2:20" hidden="1" x14ac:dyDescent="0.45">
      <c r="B8765" s="29" t="s">
        <v>29</v>
      </c>
      <c r="C8765" s="29" t="s">
        <v>3074</v>
      </c>
      <c r="D8765" s="29" t="s">
        <v>196</v>
      </c>
      <c r="F8765" t="s">
        <v>1193</v>
      </c>
      <c r="G8765" t="s">
        <v>1194</v>
      </c>
      <c r="H8765" t="s">
        <v>1189</v>
      </c>
      <c r="I8765" t="s">
        <v>275</v>
      </c>
      <c r="J8765" t="s">
        <v>228</v>
      </c>
      <c r="K8765" t="s">
        <v>1195</v>
      </c>
      <c r="M8765" t="s">
        <v>228</v>
      </c>
      <c r="N8765" t="s">
        <v>29</v>
      </c>
      <c r="O8765">
        <v>20</v>
      </c>
      <c r="P8765" t="s">
        <v>518</v>
      </c>
      <c r="Q8765" s="27">
        <f>O8765/'Transportation Calcs'!$B$64</f>
        <v>4.9695311667886108E-4</v>
      </c>
      <c r="T8765" t="s">
        <v>1201</v>
      </c>
    </row>
    <row r="8766" spans="2:20" hidden="1" x14ac:dyDescent="0.45">
      <c r="B8766" s="29" t="s">
        <v>24</v>
      </c>
      <c r="C8766" s="29" t="s">
        <v>3074</v>
      </c>
      <c r="D8766" s="29" t="s">
        <v>196</v>
      </c>
      <c r="F8766" t="s">
        <v>1193</v>
      </c>
      <c r="G8766" t="s">
        <v>1194</v>
      </c>
      <c r="H8766" t="s">
        <v>1189</v>
      </c>
      <c r="I8766" t="s">
        <v>275</v>
      </c>
      <c r="J8766" t="s">
        <v>228</v>
      </c>
      <c r="K8766" t="s">
        <v>1195</v>
      </c>
      <c r="M8766" t="s">
        <v>228</v>
      </c>
      <c r="N8766" t="s">
        <v>261</v>
      </c>
      <c r="O8766">
        <v>2.7</v>
      </c>
      <c r="P8766" t="s">
        <v>518</v>
      </c>
      <c r="Q8766" s="27">
        <f>O8766/'Transportation Calcs'!$B$64</f>
        <v>6.7088670751646248E-5</v>
      </c>
      <c r="T8766" t="s">
        <v>1206</v>
      </c>
    </row>
    <row r="8767" spans="2:20" hidden="1" x14ac:dyDescent="0.45">
      <c r="B8767" s="29" t="s">
        <v>25</v>
      </c>
      <c r="C8767" s="29" t="s">
        <v>3074</v>
      </c>
      <c r="D8767" s="29" t="s">
        <v>196</v>
      </c>
      <c r="F8767" t="s">
        <v>1193</v>
      </c>
      <c r="G8767" t="s">
        <v>1194</v>
      </c>
      <c r="H8767" t="s">
        <v>1189</v>
      </c>
      <c r="I8767" t="s">
        <v>275</v>
      </c>
      <c r="J8767" t="s">
        <v>228</v>
      </c>
      <c r="K8767" t="s">
        <v>1195</v>
      </c>
      <c r="M8767" t="s">
        <v>228</v>
      </c>
      <c r="N8767" t="s">
        <v>25</v>
      </c>
      <c r="O8767">
        <v>7.4</v>
      </c>
      <c r="P8767" t="s">
        <v>518</v>
      </c>
      <c r="Q8767" s="27">
        <f>O8767/'Transportation Calcs'!$B$64</f>
        <v>1.8387265317117862E-4</v>
      </c>
      <c r="T8767" t="s">
        <v>1202</v>
      </c>
    </row>
    <row r="8768" spans="2:20" hidden="1" x14ac:dyDescent="0.45">
      <c r="C8768" s="29" t="s">
        <v>3074</v>
      </c>
      <c r="D8768" s="29" t="s">
        <v>196</v>
      </c>
      <c r="F8768" t="s">
        <v>1193</v>
      </c>
      <c r="G8768" t="s">
        <v>1194</v>
      </c>
      <c r="H8768" t="s">
        <v>1189</v>
      </c>
      <c r="I8768" t="s">
        <v>275</v>
      </c>
      <c r="J8768" t="s">
        <v>228</v>
      </c>
      <c r="K8768" t="s">
        <v>1195</v>
      </c>
      <c r="M8768" t="s">
        <v>228</v>
      </c>
      <c r="N8768" t="s">
        <v>303</v>
      </c>
      <c r="O8768">
        <v>0.04</v>
      </c>
      <c r="P8768" t="s">
        <v>1190</v>
      </c>
      <c r="Q8768" s="27">
        <f>O8768/('Transportation Calcs'!$B$64*1000)</f>
        <v>9.9390623335772224E-10</v>
      </c>
      <c r="T8768" t="s">
        <v>1198</v>
      </c>
    </row>
    <row r="8769" spans="2:20" hidden="1" x14ac:dyDescent="0.45">
      <c r="B8769" s="29" t="s">
        <v>24</v>
      </c>
      <c r="C8769" s="29" t="s">
        <v>3074</v>
      </c>
      <c r="D8769" s="29" t="s">
        <v>196</v>
      </c>
      <c r="F8769" t="s">
        <v>1193</v>
      </c>
      <c r="G8769" t="s">
        <v>1194</v>
      </c>
      <c r="H8769" t="s">
        <v>1189</v>
      </c>
      <c r="I8769" t="s">
        <v>275</v>
      </c>
      <c r="J8769" t="s">
        <v>228</v>
      </c>
      <c r="K8769" t="s">
        <v>1195</v>
      </c>
      <c r="M8769" t="s">
        <v>228</v>
      </c>
      <c r="N8769" t="s">
        <v>261</v>
      </c>
      <c r="O8769">
        <v>2.7</v>
      </c>
      <c r="P8769" t="s">
        <v>518</v>
      </c>
      <c r="Q8769" s="27">
        <f>O8769/'Transportation Calcs'!$B$64</f>
        <v>6.7088670751646248E-5</v>
      </c>
      <c r="T8769" t="s">
        <v>1206</v>
      </c>
    </row>
    <row r="8770" spans="2:20" hidden="1" x14ac:dyDescent="0.45">
      <c r="C8770" s="29" t="s">
        <v>3074</v>
      </c>
      <c r="D8770" s="29" t="s">
        <v>196</v>
      </c>
      <c r="F8770" t="s">
        <v>1193</v>
      </c>
      <c r="G8770" t="s">
        <v>1194</v>
      </c>
      <c r="H8770" t="s">
        <v>1189</v>
      </c>
      <c r="I8770" t="s">
        <v>275</v>
      </c>
      <c r="J8770" t="s">
        <v>228</v>
      </c>
      <c r="K8770" t="s">
        <v>1195</v>
      </c>
      <c r="M8770" t="s">
        <v>228</v>
      </c>
      <c r="N8770" t="s">
        <v>279</v>
      </c>
      <c r="O8770">
        <v>32</v>
      </c>
      <c r="P8770" t="s">
        <v>1190</v>
      </c>
      <c r="Q8770" s="27">
        <f>O8770/('Transportation Calcs'!$B$64*1000)</f>
        <v>7.9512498668617781E-7</v>
      </c>
      <c r="T8770" t="s">
        <v>1198</v>
      </c>
    </row>
    <row r="8771" spans="2:20" hidden="1" x14ac:dyDescent="0.45">
      <c r="C8771" s="29" t="s">
        <v>3074</v>
      </c>
      <c r="D8771" s="29" t="s">
        <v>196</v>
      </c>
      <c r="F8771" t="s">
        <v>1193</v>
      </c>
      <c r="G8771" t="s">
        <v>1194</v>
      </c>
      <c r="H8771" t="s">
        <v>1189</v>
      </c>
      <c r="I8771" t="s">
        <v>275</v>
      </c>
      <c r="J8771" t="s">
        <v>228</v>
      </c>
      <c r="K8771" t="s">
        <v>1195</v>
      </c>
      <c r="M8771" t="s">
        <v>228</v>
      </c>
      <c r="N8771" t="s">
        <v>242</v>
      </c>
      <c r="O8771">
        <v>0.72</v>
      </c>
      <c r="P8771" t="s">
        <v>1190</v>
      </c>
      <c r="Q8771" s="27">
        <f>O8771/('Transportation Calcs'!$B$64*1000)</f>
        <v>1.7890312200438998E-8</v>
      </c>
      <c r="T8771" t="s">
        <v>1198</v>
      </c>
    </row>
    <row r="8772" spans="2:20" hidden="1" x14ac:dyDescent="0.45">
      <c r="C8772" s="29" t="s">
        <v>3074</v>
      </c>
      <c r="D8772" s="29" t="s">
        <v>196</v>
      </c>
      <c r="F8772" t="s">
        <v>1193</v>
      </c>
      <c r="G8772" t="s">
        <v>1194</v>
      </c>
      <c r="H8772" t="s">
        <v>1189</v>
      </c>
      <c r="I8772" t="s">
        <v>275</v>
      </c>
      <c r="J8772" t="s">
        <v>228</v>
      </c>
      <c r="K8772" t="s">
        <v>1195</v>
      </c>
      <c r="M8772" t="s">
        <v>228</v>
      </c>
      <c r="N8772" t="s">
        <v>233</v>
      </c>
      <c r="O8772">
        <v>0.05</v>
      </c>
      <c r="P8772" t="s">
        <v>1190</v>
      </c>
      <c r="Q8772" s="27">
        <f>O8772/('Transportation Calcs'!$B$64*1000)</f>
        <v>1.242382791697153E-9</v>
      </c>
      <c r="T8772" t="s">
        <v>1198</v>
      </c>
    </row>
    <row r="8773" spans="2:20" hidden="1" x14ac:dyDescent="0.45">
      <c r="C8773" s="29" t="s">
        <v>3074</v>
      </c>
      <c r="D8773" s="29" t="s">
        <v>196</v>
      </c>
      <c r="F8773" t="s">
        <v>1193</v>
      </c>
      <c r="G8773" t="s">
        <v>1194</v>
      </c>
      <c r="H8773" t="s">
        <v>1189</v>
      </c>
      <c r="I8773" t="s">
        <v>275</v>
      </c>
      <c r="J8773" t="s">
        <v>228</v>
      </c>
      <c r="K8773" t="s">
        <v>1195</v>
      </c>
      <c r="M8773" t="s">
        <v>228</v>
      </c>
      <c r="N8773" t="s">
        <v>262</v>
      </c>
      <c r="O8773">
        <v>0.02</v>
      </c>
      <c r="P8773" t="s">
        <v>1190</v>
      </c>
      <c r="Q8773" s="27">
        <f>O8773/('Transportation Calcs'!$B$64*1000)</f>
        <v>4.9695311667886112E-10</v>
      </c>
      <c r="T8773" t="s">
        <v>1198</v>
      </c>
    </row>
    <row r="8774" spans="2:20" hidden="1" x14ac:dyDescent="0.45">
      <c r="C8774" s="29" t="s">
        <v>3074</v>
      </c>
      <c r="D8774" s="29" t="s">
        <v>196</v>
      </c>
      <c r="F8774" t="s">
        <v>1193</v>
      </c>
      <c r="G8774" t="s">
        <v>1194</v>
      </c>
      <c r="H8774" t="s">
        <v>1189</v>
      </c>
      <c r="I8774" t="s">
        <v>275</v>
      </c>
      <c r="J8774" t="s">
        <v>228</v>
      </c>
      <c r="K8774" t="s">
        <v>1195</v>
      </c>
      <c r="M8774" t="s">
        <v>228</v>
      </c>
      <c r="N8774" t="s">
        <v>233</v>
      </c>
      <c r="O8774">
        <v>0.05</v>
      </c>
      <c r="P8774" t="s">
        <v>1190</v>
      </c>
      <c r="Q8774" s="27">
        <f>O8774/('Transportation Calcs'!$B$64*1000)</f>
        <v>1.242382791697153E-9</v>
      </c>
      <c r="T8774" t="s">
        <v>1198</v>
      </c>
    </row>
    <row r="8775" spans="2:20" hidden="1" x14ac:dyDescent="0.45">
      <c r="C8775" s="29" t="s">
        <v>3074</v>
      </c>
      <c r="D8775" s="29" t="s">
        <v>196</v>
      </c>
      <c r="F8775" t="s">
        <v>1203</v>
      </c>
      <c r="G8775" t="s">
        <v>1204</v>
      </c>
      <c r="H8775" t="s">
        <v>286</v>
      </c>
      <c r="I8775" t="s">
        <v>275</v>
      </c>
      <c r="J8775" t="s">
        <v>228</v>
      </c>
      <c r="K8775" t="s">
        <v>1199</v>
      </c>
      <c r="M8775" t="s">
        <v>228</v>
      </c>
      <c r="N8775" t="s">
        <v>233</v>
      </c>
      <c r="O8775">
        <v>0.04</v>
      </c>
      <c r="P8775" t="s">
        <v>1190</v>
      </c>
      <c r="Q8775" s="27">
        <f>O8775/('Transportation Calcs'!$B$64*1000)</f>
        <v>9.9390623335772224E-10</v>
      </c>
      <c r="T8775" t="s">
        <v>1198</v>
      </c>
    </row>
    <row r="8776" spans="2:20" hidden="1" x14ac:dyDescent="0.45">
      <c r="C8776" s="29" t="s">
        <v>3074</v>
      </c>
      <c r="D8776" s="29" t="s">
        <v>196</v>
      </c>
      <c r="F8776" t="s">
        <v>1203</v>
      </c>
      <c r="G8776" t="s">
        <v>1204</v>
      </c>
      <c r="H8776" t="s">
        <v>286</v>
      </c>
      <c r="I8776" t="s">
        <v>275</v>
      </c>
      <c r="J8776" t="s">
        <v>228</v>
      </c>
      <c r="K8776" t="s">
        <v>1199</v>
      </c>
      <c r="M8776" t="s">
        <v>228</v>
      </c>
      <c r="N8776" t="s">
        <v>262</v>
      </c>
      <c r="O8776">
        <v>0.03</v>
      </c>
      <c r="P8776" t="s">
        <v>1190</v>
      </c>
      <c r="Q8776" s="27">
        <f>O8776/('Transportation Calcs'!$B$64*1000)</f>
        <v>7.4542967501829163E-10</v>
      </c>
      <c r="T8776" t="s">
        <v>1198</v>
      </c>
    </row>
    <row r="8777" spans="2:20" hidden="1" x14ac:dyDescent="0.45">
      <c r="C8777" s="29" t="s">
        <v>3074</v>
      </c>
      <c r="D8777" s="29" t="s">
        <v>196</v>
      </c>
      <c r="F8777" t="s">
        <v>1203</v>
      </c>
      <c r="G8777" t="s">
        <v>1204</v>
      </c>
      <c r="H8777" t="s">
        <v>286</v>
      </c>
      <c r="I8777" t="s">
        <v>275</v>
      </c>
      <c r="J8777" t="s">
        <v>228</v>
      </c>
      <c r="K8777" t="s">
        <v>1199</v>
      </c>
      <c r="M8777" t="s">
        <v>228</v>
      </c>
      <c r="N8777" t="s">
        <v>253</v>
      </c>
      <c r="O8777">
        <v>0.01</v>
      </c>
      <c r="P8777" t="s">
        <v>1190</v>
      </c>
      <c r="Q8777" s="27">
        <f>O8777/('Transportation Calcs'!$B$64*1000)</f>
        <v>2.4847655833943056E-10</v>
      </c>
      <c r="T8777" t="s">
        <v>1198</v>
      </c>
    </row>
    <row r="8778" spans="2:20" hidden="1" x14ac:dyDescent="0.45">
      <c r="B8778" s="29" t="s">
        <v>27</v>
      </c>
      <c r="C8778" s="29" t="s">
        <v>3074</v>
      </c>
      <c r="D8778" s="29" t="s">
        <v>53</v>
      </c>
      <c r="F8778" t="s">
        <v>1203</v>
      </c>
      <c r="G8778" t="s">
        <v>1204</v>
      </c>
      <c r="H8778" t="s">
        <v>1210</v>
      </c>
      <c r="I8778" t="s">
        <v>225</v>
      </c>
      <c r="J8778" t="s">
        <v>1211</v>
      </c>
      <c r="K8778" t="s">
        <v>35</v>
      </c>
      <c r="M8778" t="s">
        <v>228</v>
      </c>
      <c r="N8778" t="s">
        <v>27</v>
      </c>
      <c r="O8778">
        <v>3.71</v>
      </c>
      <c r="P8778" t="s">
        <v>387</v>
      </c>
      <c r="Q8778" s="27">
        <f>O8778/'Transportation Calcs'!$B$44</f>
        <v>8.5058804598888015E-5</v>
      </c>
      <c r="T8778" t="s">
        <v>1205</v>
      </c>
    </row>
    <row r="8779" spans="2:20" hidden="1" x14ac:dyDescent="0.45">
      <c r="C8779" s="29" t="s">
        <v>3074</v>
      </c>
      <c r="D8779" s="29" t="s">
        <v>196</v>
      </c>
      <c r="F8779" t="s">
        <v>1203</v>
      </c>
      <c r="G8779" t="s">
        <v>1204</v>
      </c>
      <c r="H8779" t="s">
        <v>286</v>
      </c>
      <c r="I8779" t="s">
        <v>275</v>
      </c>
      <c r="J8779" t="s">
        <v>228</v>
      </c>
      <c r="K8779" t="s">
        <v>1199</v>
      </c>
      <c r="M8779" t="s">
        <v>228</v>
      </c>
      <c r="N8779" t="s">
        <v>240</v>
      </c>
      <c r="O8779">
        <v>0.13</v>
      </c>
      <c r="P8779" t="s">
        <v>1190</v>
      </c>
      <c r="Q8779" s="27">
        <f>O8779/('Transportation Calcs'!$B$64*1000)</f>
        <v>3.2301952584125972E-9</v>
      </c>
      <c r="T8779" t="s">
        <v>1198</v>
      </c>
    </row>
    <row r="8780" spans="2:20" hidden="1" x14ac:dyDescent="0.45">
      <c r="B8780" s="29" t="s">
        <v>25</v>
      </c>
      <c r="C8780" s="29" t="s">
        <v>3074</v>
      </c>
      <c r="D8780" s="29" t="s">
        <v>55</v>
      </c>
      <c r="F8780" t="s">
        <v>1203</v>
      </c>
      <c r="G8780" t="s">
        <v>1204</v>
      </c>
      <c r="H8780" t="s">
        <v>1212</v>
      </c>
      <c r="I8780" t="s">
        <v>225</v>
      </c>
      <c r="J8780" t="s">
        <v>1211</v>
      </c>
      <c r="K8780" t="s">
        <v>1209</v>
      </c>
      <c r="M8780" t="s">
        <v>228</v>
      </c>
      <c r="N8780" t="s">
        <v>25</v>
      </c>
      <c r="O8780">
        <v>348</v>
      </c>
      <c r="P8780" t="s">
        <v>387</v>
      </c>
      <c r="Q8780" s="27">
        <f>O8780/'Transportation Calcs'!$B$39</f>
        <v>8.2674285618276454E-3</v>
      </c>
      <c r="T8780" t="s">
        <v>1205</v>
      </c>
    </row>
    <row r="8781" spans="2:20" hidden="1" x14ac:dyDescent="0.45">
      <c r="C8781" s="29" t="s">
        <v>3074</v>
      </c>
      <c r="D8781" s="29" t="s">
        <v>55</v>
      </c>
      <c r="F8781" t="s">
        <v>1203</v>
      </c>
      <c r="G8781" t="s">
        <v>1204</v>
      </c>
      <c r="H8781" t="s">
        <v>1207</v>
      </c>
      <c r="I8781" t="s">
        <v>225</v>
      </c>
      <c r="J8781" t="s">
        <v>1208</v>
      </c>
      <c r="K8781" t="s">
        <v>1209</v>
      </c>
      <c r="M8781" t="s">
        <v>228</v>
      </c>
      <c r="N8781" t="s">
        <v>236</v>
      </c>
      <c r="O8781">
        <v>188</v>
      </c>
      <c r="P8781" t="s">
        <v>385</v>
      </c>
      <c r="Q8781" s="27">
        <f>O8781/('Transportation Calcs'!$B$39*1000)</f>
        <v>4.4663119816770039E-6</v>
      </c>
      <c r="T8781" t="s">
        <v>1205</v>
      </c>
    </row>
    <row r="8782" spans="2:20" hidden="1" x14ac:dyDescent="0.45">
      <c r="B8782" s="29" t="s">
        <v>25</v>
      </c>
      <c r="C8782" s="29" t="s">
        <v>3074</v>
      </c>
      <c r="D8782" s="29" t="s">
        <v>53</v>
      </c>
      <c r="F8782" t="s">
        <v>1203</v>
      </c>
      <c r="G8782" t="s">
        <v>1204</v>
      </c>
      <c r="H8782" t="s">
        <v>1210</v>
      </c>
      <c r="I8782" t="s">
        <v>225</v>
      </c>
      <c r="J8782" t="s">
        <v>1211</v>
      </c>
      <c r="K8782" t="s">
        <v>35</v>
      </c>
      <c r="M8782" t="s">
        <v>228</v>
      </c>
      <c r="N8782" t="s">
        <v>25</v>
      </c>
      <c r="O8782">
        <v>18.600000000000001</v>
      </c>
      <c r="P8782" t="s">
        <v>387</v>
      </c>
      <c r="Q8782" s="27">
        <f>O8782/'Transportation Calcs'!$B$44</f>
        <v>4.2644036806989682E-4</v>
      </c>
      <c r="T8782" t="s">
        <v>1205</v>
      </c>
    </row>
    <row r="8783" spans="2:20" hidden="1" x14ac:dyDescent="0.45">
      <c r="B8783" s="29" t="s">
        <v>25</v>
      </c>
      <c r="C8783" s="29" t="s">
        <v>3074</v>
      </c>
      <c r="D8783" s="29" t="s">
        <v>55</v>
      </c>
      <c r="F8783" t="s">
        <v>1203</v>
      </c>
      <c r="G8783" t="s">
        <v>1204</v>
      </c>
      <c r="H8783" t="s">
        <v>1207</v>
      </c>
      <c r="I8783" t="s">
        <v>225</v>
      </c>
      <c r="J8783" t="s">
        <v>1208</v>
      </c>
      <c r="K8783" t="s">
        <v>1209</v>
      </c>
      <c r="M8783" t="s">
        <v>228</v>
      </c>
      <c r="N8783" t="s">
        <v>25</v>
      </c>
      <c r="O8783">
        <v>851</v>
      </c>
      <c r="P8783" t="s">
        <v>387</v>
      </c>
      <c r="Q8783" s="27">
        <f>O8783/'Transportation Calcs'!$B$39</f>
        <v>2.0217188810676225E-2</v>
      </c>
      <c r="T8783" t="s">
        <v>1205</v>
      </c>
    </row>
    <row r="8784" spans="2:20" hidden="1" x14ac:dyDescent="0.45">
      <c r="B8784" s="29" t="s">
        <v>43</v>
      </c>
      <c r="C8784" s="29" t="s">
        <v>3074</v>
      </c>
      <c r="D8784" s="29" t="s">
        <v>55</v>
      </c>
      <c r="F8784" t="s">
        <v>1203</v>
      </c>
      <c r="G8784" t="s">
        <v>1204</v>
      </c>
      <c r="H8784" t="s">
        <v>1212</v>
      </c>
      <c r="I8784" t="s">
        <v>225</v>
      </c>
      <c r="J8784" t="s">
        <v>1211</v>
      </c>
      <c r="K8784" t="s">
        <v>1209</v>
      </c>
      <c r="M8784" t="s">
        <v>228</v>
      </c>
      <c r="N8784" t="s">
        <v>28</v>
      </c>
      <c r="O8784">
        <v>188</v>
      </c>
      <c r="P8784" t="s">
        <v>385</v>
      </c>
      <c r="Q8784" s="27">
        <f>O8784/('Transportation Calcs'!$B$39*1000)</f>
        <v>4.4663119816770039E-6</v>
      </c>
      <c r="T8784" t="s">
        <v>1205</v>
      </c>
    </row>
    <row r="8785" spans="2:20" hidden="1" x14ac:dyDescent="0.45">
      <c r="B8785" s="29" t="s">
        <v>24</v>
      </c>
      <c r="C8785" s="29" t="s">
        <v>3074</v>
      </c>
      <c r="D8785" s="29" t="s">
        <v>55</v>
      </c>
      <c r="F8785" t="s">
        <v>1203</v>
      </c>
      <c r="G8785" t="s">
        <v>1204</v>
      </c>
      <c r="H8785" t="s">
        <v>1186</v>
      </c>
      <c r="I8785" t="s">
        <v>225</v>
      </c>
      <c r="J8785" t="s">
        <v>1208</v>
      </c>
      <c r="K8785" t="s">
        <v>1213</v>
      </c>
      <c r="M8785" t="s">
        <v>228</v>
      </c>
      <c r="N8785" t="s">
        <v>261</v>
      </c>
      <c r="O8785">
        <v>233</v>
      </c>
      <c r="P8785" t="s">
        <v>387</v>
      </c>
      <c r="Q8785" s="27">
        <f>O8785/'Transportation Calcs'!$B$39</f>
        <v>5.5353760198443716E-3</v>
      </c>
      <c r="T8785" t="s">
        <v>1205</v>
      </c>
    </row>
    <row r="8786" spans="2:20" hidden="1" x14ac:dyDescent="0.45">
      <c r="C8786" s="29" t="s">
        <v>3074</v>
      </c>
      <c r="D8786" s="29" t="s">
        <v>55</v>
      </c>
      <c r="F8786" t="s">
        <v>1203</v>
      </c>
      <c r="G8786" t="s">
        <v>1204</v>
      </c>
      <c r="H8786" t="s">
        <v>1186</v>
      </c>
      <c r="I8786" t="s">
        <v>225</v>
      </c>
      <c r="J8786" t="s">
        <v>1208</v>
      </c>
      <c r="K8786" t="s">
        <v>1213</v>
      </c>
      <c r="M8786" t="s">
        <v>228</v>
      </c>
      <c r="N8786" t="s">
        <v>236</v>
      </c>
      <c r="O8786">
        <v>12.6</v>
      </c>
      <c r="P8786" t="s">
        <v>387</v>
      </c>
      <c r="Q8786" s="27">
        <f>O8786/'Transportation Calcs'!$B$39</f>
        <v>2.9933793068686302E-4</v>
      </c>
      <c r="T8786" t="s">
        <v>1205</v>
      </c>
    </row>
    <row r="8787" spans="2:20" hidden="1" x14ac:dyDescent="0.45">
      <c r="C8787" s="29" t="s">
        <v>3074</v>
      </c>
      <c r="D8787" s="29" t="s">
        <v>196</v>
      </c>
      <c r="F8787" t="s">
        <v>1203</v>
      </c>
      <c r="G8787" t="s">
        <v>1204</v>
      </c>
      <c r="H8787" t="s">
        <v>1189</v>
      </c>
      <c r="I8787" t="s">
        <v>275</v>
      </c>
      <c r="J8787" t="s">
        <v>228</v>
      </c>
      <c r="K8787" t="s">
        <v>1195</v>
      </c>
      <c r="M8787" t="s">
        <v>228</v>
      </c>
      <c r="N8787" t="s">
        <v>253</v>
      </c>
      <c r="O8787">
        <v>0.02</v>
      </c>
      <c r="P8787" t="s">
        <v>1190</v>
      </c>
      <c r="Q8787" s="27">
        <f>O8787/('Transportation Calcs'!$B$64*1000)</f>
        <v>4.9695311667886112E-10</v>
      </c>
      <c r="T8787" t="s">
        <v>1198</v>
      </c>
    </row>
    <row r="8788" spans="2:20" hidden="1" x14ac:dyDescent="0.45">
      <c r="C8788" s="29" t="s">
        <v>3074</v>
      </c>
      <c r="D8788" s="29" t="s">
        <v>196</v>
      </c>
      <c r="F8788" t="s">
        <v>1203</v>
      </c>
      <c r="G8788" t="s">
        <v>1204</v>
      </c>
      <c r="H8788" t="s">
        <v>1189</v>
      </c>
      <c r="I8788" t="s">
        <v>275</v>
      </c>
      <c r="J8788" t="s">
        <v>228</v>
      </c>
      <c r="K8788" t="s">
        <v>1195</v>
      </c>
      <c r="M8788" t="s">
        <v>228</v>
      </c>
      <c r="N8788" t="s">
        <v>249</v>
      </c>
      <c r="O8788">
        <v>0.03</v>
      </c>
      <c r="P8788" t="s">
        <v>1190</v>
      </c>
      <c r="Q8788" s="27">
        <f>O8788/('Transportation Calcs'!$B$64*1000)</f>
        <v>7.4542967501829163E-10</v>
      </c>
      <c r="R8788">
        <v>0</v>
      </c>
      <c r="S8788">
        <v>0</v>
      </c>
      <c r="T8788" t="s">
        <v>1198</v>
      </c>
    </row>
    <row r="8789" spans="2:20" hidden="1" x14ac:dyDescent="0.45">
      <c r="B8789" s="29" t="s">
        <v>26</v>
      </c>
      <c r="C8789" s="29" t="s">
        <v>3074</v>
      </c>
      <c r="D8789" s="29" t="s">
        <v>196</v>
      </c>
      <c r="F8789" t="s">
        <v>1203</v>
      </c>
      <c r="G8789" t="s">
        <v>1204</v>
      </c>
      <c r="H8789" t="s">
        <v>1189</v>
      </c>
      <c r="I8789" t="s">
        <v>275</v>
      </c>
      <c r="J8789" t="s">
        <v>228</v>
      </c>
      <c r="K8789" t="s">
        <v>1195</v>
      </c>
      <c r="M8789" t="s">
        <v>228</v>
      </c>
      <c r="N8789" t="s">
        <v>26</v>
      </c>
      <c r="O8789">
        <v>79.3</v>
      </c>
      <c r="P8789" t="s">
        <v>518</v>
      </c>
      <c r="Q8789" s="27">
        <f>O8789/'Transportation Calcs'!$B$64</f>
        <v>1.9704191076316841E-3</v>
      </c>
      <c r="T8789" t="s">
        <v>1214</v>
      </c>
    </row>
    <row r="8790" spans="2:20" hidden="1" x14ac:dyDescent="0.45">
      <c r="B8790" s="29" t="s">
        <v>25</v>
      </c>
      <c r="C8790" s="29" t="s">
        <v>3074</v>
      </c>
      <c r="D8790" s="29" t="s">
        <v>196</v>
      </c>
      <c r="F8790" t="s">
        <v>1203</v>
      </c>
      <c r="G8790" t="s">
        <v>1204</v>
      </c>
      <c r="H8790" t="s">
        <v>1189</v>
      </c>
      <c r="I8790" t="s">
        <v>275</v>
      </c>
      <c r="J8790" t="s">
        <v>228</v>
      </c>
      <c r="K8790" t="s">
        <v>1195</v>
      </c>
      <c r="M8790" t="s">
        <v>228</v>
      </c>
      <c r="N8790" t="s">
        <v>25</v>
      </c>
      <c r="O8790">
        <v>7.4</v>
      </c>
      <c r="P8790" t="s">
        <v>518</v>
      </c>
      <c r="Q8790" s="27">
        <f>O8790/'Transportation Calcs'!$B$64</f>
        <v>1.8387265317117862E-4</v>
      </c>
      <c r="T8790" t="s">
        <v>1202</v>
      </c>
    </row>
    <row r="8791" spans="2:20" hidden="1" x14ac:dyDescent="0.45">
      <c r="B8791" s="29" t="s">
        <v>24</v>
      </c>
      <c r="C8791" s="29" t="s">
        <v>3074</v>
      </c>
      <c r="D8791" s="29" t="s">
        <v>196</v>
      </c>
      <c r="F8791" t="s">
        <v>1203</v>
      </c>
      <c r="G8791" t="s">
        <v>1204</v>
      </c>
      <c r="H8791" t="s">
        <v>1189</v>
      </c>
      <c r="I8791" t="s">
        <v>275</v>
      </c>
      <c r="J8791" t="s">
        <v>228</v>
      </c>
      <c r="K8791" t="s">
        <v>1195</v>
      </c>
      <c r="M8791" t="s">
        <v>228</v>
      </c>
      <c r="N8791" t="s">
        <v>261</v>
      </c>
      <c r="O8791">
        <v>2.7</v>
      </c>
      <c r="P8791" t="s">
        <v>518</v>
      </c>
      <c r="Q8791" s="27">
        <f>O8791/'Transportation Calcs'!$B$64</f>
        <v>6.7088670751646248E-5</v>
      </c>
      <c r="T8791" t="s">
        <v>1206</v>
      </c>
    </row>
    <row r="8792" spans="2:20" hidden="1" x14ac:dyDescent="0.45">
      <c r="B8792" s="29" t="s">
        <v>29</v>
      </c>
      <c r="C8792" s="29" t="s">
        <v>3074</v>
      </c>
      <c r="D8792" s="29" t="s">
        <v>196</v>
      </c>
      <c r="F8792" t="s">
        <v>1203</v>
      </c>
      <c r="G8792" t="s">
        <v>1204</v>
      </c>
      <c r="H8792" t="s">
        <v>1189</v>
      </c>
      <c r="I8792" t="s">
        <v>275</v>
      </c>
      <c r="J8792" t="s">
        <v>228</v>
      </c>
      <c r="K8792" t="s">
        <v>1195</v>
      </c>
      <c r="M8792" t="s">
        <v>228</v>
      </c>
      <c r="N8792" t="s">
        <v>29</v>
      </c>
      <c r="O8792">
        <v>20</v>
      </c>
      <c r="P8792" t="s">
        <v>518</v>
      </c>
      <c r="Q8792" s="27">
        <f>O8792/'Transportation Calcs'!$B$64</f>
        <v>4.9695311667886108E-4</v>
      </c>
      <c r="T8792" t="s">
        <v>1201</v>
      </c>
    </row>
    <row r="8793" spans="2:20" hidden="1" x14ac:dyDescent="0.45">
      <c r="C8793" s="29" t="s">
        <v>3074</v>
      </c>
      <c r="D8793" s="29" t="s">
        <v>196</v>
      </c>
      <c r="F8793" t="s">
        <v>1203</v>
      </c>
      <c r="G8793" t="s">
        <v>1204</v>
      </c>
      <c r="H8793" t="s">
        <v>1189</v>
      </c>
      <c r="I8793" t="s">
        <v>275</v>
      </c>
      <c r="J8793" t="s">
        <v>228</v>
      </c>
      <c r="K8793" t="s">
        <v>1195</v>
      </c>
      <c r="M8793" t="s">
        <v>228</v>
      </c>
      <c r="N8793" t="s">
        <v>236</v>
      </c>
      <c r="O8793">
        <v>6.2</v>
      </c>
      <c r="P8793" t="s">
        <v>518</v>
      </c>
      <c r="Q8793" s="27">
        <f>O8793/'Transportation Calcs'!$B$64</f>
        <v>1.5405546617044695E-4</v>
      </c>
      <c r="T8793" t="s">
        <v>1200</v>
      </c>
    </row>
    <row r="8794" spans="2:20" hidden="1" x14ac:dyDescent="0.45">
      <c r="B8794" s="29" t="s">
        <v>25</v>
      </c>
      <c r="C8794" s="29" t="s">
        <v>3074</v>
      </c>
      <c r="D8794" s="29" t="s">
        <v>196</v>
      </c>
      <c r="F8794" t="s">
        <v>1203</v>
      </c>
      <c r="G8794" t="s">
        <v>1204</v>
      </c>
      <c r="H8794" t="s">
        <v>1189</v>
      </c>
      <c r="I8794" t="s">
        <v>275</v>
      </c>
      <c r="J8794" t="s">
        <v>228</v>
      </c>
      <c r="K8794" t="s">
        <v>1195</v>
      </c>
      <c r="M8794" t="s">
        <v>228</v>
      </c>
      <c r="N8794" t="s">
        <v>25</v>
      </c>
      <c r="O8794">
        <v>7.4</v>
      </c>
      <c r="P8794" t="s">
        <v>518</v>
      </c>
      <c r="Q8794" s="27">
        <f>O8794/'Transportation Calcs'!$B$64</f>
        <v>1.8387265317117862E-4</v>
      </c>
      <c r="T8794" t="s">
        <v>1202</v>
      </c>
    </row>
    <row r="8795" spans="2:20" hidden="1" x14ac:dyDescent="0.45">
      <c r="C8795" s="29" t="s">
        <v>3074</v>
      </c>
      <c r="D8795" s="29" t="s">
        <v>196</v>
      </c>
      <c r="F8795" t="s">
        <v>1203</v>
      </c>
      <c r="G8795" t="s">
        <v>1204</v>
      </c>
      <c r="H8795" t="s">
        <v>1189</v>
      </c>
      <c r="I8795" t="s">
        <v>275</v>
      </c>
      <c r="J8795" t="s">
        <v>228</v>
      </c>
      <c r="K8795" t="s">
        <v>1195</v>
      </c>
      <c r="M8795" t="s">
        <v>228</v>
      </c>
      <c r="N8795" t="s">
        <v>267</v>
      </c>
      <c r="O8795">
        <v>1.2</v>
      </c>
      <c r="P8795" t="s">
        <v>1190</v>
      </c>
      <c r="Q8795" s="27">
        <f>O8795/('Transportation Calcs'!$B$64*1000)</f>
        <v>2.9817187000731663E-8</v>
      </c>
      <c r="T8795" t="s">
        <v>1198</v>
      </c>
    </row>
    <row r="8796" spans="2:20" hidden="1" x14ac:dyDescent="0.45">
      <c r="C8796" s="29" t="s">
        <v>3074</v>
      </c>
      <c r="D8796" s="29" t="s">
        <v>196</v>
      </c>
      <c r="F8796" t="s">
        <v>1203</v>
      </c>
      <c r="G8796" t="s">
        <v>1204</v>
      </c>
      <c r="H8796" t="s">
        <v>1189</v>
      </c>
      <c r="I8796" t="s">
        <v>275</v>
      </c>
      <c r="J8796" t="s">
        <v>228</v>
      </c>
      <c r="K8796" t="s">
        <v>1195</v>
      </c>
      <c r="M8796" t="s">
        <v>228</v>
      </c>
      <c r="N8796" t="s">
        <v>267</v>
      </c>
      <c r="O8796">
        <v>1.2</v>
      </c>
      <c r="P8796" t="s">
        <v>1190</v>
      </c>
      <c r="Q8796" s="27">
        <f>O8796/('Transportation Calcs'!$B$64*1000)</f>
        <v>2.9817187000731663E-8</v>
      </c>
      <c r="T8796" t="s">
        <v>1198</v>
      </c>
    </row>
    <row r="8797" spans="2:20" hidden="1" x14ac:dyDescent="0.45">
      <c r="C8797" s="29" t="s">
        <v>3074</v>
      </c>
      <c r="D8797" s="29" t="s">
        <v>196</v>
      </c>
      <c r="F8797" t="s">
        <v>1203</v>
      </c>
      <c r="G8797" t="s">
        <v>1204</v>
      </c>
      <c r="H8797" t="s">
        <v>1189</v>
      </c>
      <c r="I8797" t="s">
        <v>275</v>
      </c>
      <c r="J8797" t="s">
        <v>228</v>
      </c>
      <c r="K8797" t="s">
        <v>1195</v>
      </c>
      <c r="M8797" t="s">
        <v>228</v>
      </c>
      <c r="N8797" t="s">
        <v>291</v>
      </c>
      <c r="O8797">
        <v>0.56999999999999995</v>
      </c>
      <c r="P8797" t="s">
        <v>1196</v>
      </c>
      <c r="Q8797"/>
      <c r="T8797" t="s">
        <v>1197</v>
      </c>
    </row>
    <row r="8798" spans="2:20" hidden="1" x14ac:dyDescent="0.45">
      <c r="C8798" s="29" t="s">
        <v>3074</v>
      </c>
      <c r="D8798" s="29" t="s">
        <v>196</v>
      </c>
      <c r="F8798" t="s">
        <v>1203</v>
      </c>
      <c r="G8798" t="s">
        <v>1204</v>
      </c>
      <c r="H8798" t="s">
        <v>1189</v>
      </c>
      <c r="I8798" t="s">
        <v>275</v>
      </c>
      <c r="J8798" t="s">
        <v>228</v>
      </c>
      <c r="K8798" t="s">
        <v>1195</v>
      </c>
      <c r="M8798" t="s">
        <v>228</v>
      </c>
      <c r="N8798" t="s">
        <v>259</v>
      </c>
      <c r="O8798">
        <v>0.14000000000000001</v>
      </c>
      <c r="P8798" t="s">
        <v>1196</v>
      </c>
      <c r="Q8798"/>
      <c r="T8798" t="s">
        <v>1197</v>
      </c>
    </row>
    <row r="8799" spans="2:20" hidden="1" x14ac:dyDescent="0.45">
      <c r="C8799" s="29" t="s">
        <v>3074</v>
      </c>
      <c r="D8799" s="29" t="s">
        <v>196</v>
      </c>
      <c r="F8799" t="s">
        <v>1203</v>
      </c>
      <c r="G8799" t="s">
        <v>1204</v>
      </c>
      <c r="H8799" t="s">
        <v>1189</v>
      </c>
      <c r="I8799" t="s">
        <v>275</v>
      </c>
      <c r="J8799" t="s">
        <v>228</v>
      </c>
      <c r="K8799" t="s">
        <v>1195</v>
      </c>
      <c r="M8799" t="s">
        <v>228</v>
      </c>
      <c r="N8799" t="s">
        <v>265</v>
      </c>
      <c r="O8799">
        <v>0.2</v>
      </c>
      <c r="P8799" t="s">
        <v>1190</v>
      </c>
      <c r="Q8799" s="27">
        <f>O8799/('Transportation Calcs'!$B$64*1000)</f>
        <v>4.9695311667886118E-9</v>
      </c>
      <c r="T8799" t="s">
        <v>1198</v>
      </c>
    </row>
    <row r="8800" spans="2:20" hidden="1" x14ac:dyDescent="0.45">
      <c r="C8800" s="29" t="s">
        <v>3074</v>
      </c>
      <c r="D8800" s="29" t="s">
        <v>196</v>
      </c>
      <c r="F8800" t="s">
        <v>1203</v>
      </c>
      <c r="G8800" t="s">
        <v>1204</v>
      </c>
      <c r="H8800" t="s">
        <v>1189</v>
      </c>
      <c r="I8800" t="s">
        <v>275</v>
      </c>
      <c r="J8800" t="s">
        <v>228</v>
      </c>
      <c r="K8800" t="s">
        <v>1195</v>
      </c>
      <c r="M8800" t="s">
        <v>228</v>
      </c>
      <c r="N8800" t="s">
        <v>303</v>
      </c>
      <c r="O8800">
        <v>0.04</v>
      </c>
      <c r="P8800" t="s">
        <v>1190</v>
      </c>
      <c r="Q8800" s="27">
        <f>O8800/('Transportation Calcs'!$B$64*1000)</f>
        <v>9.9390623335772224E-10</v>
      </c>
      <c r="T8800" t="s">
        <v>1198</v>
      </c>
    </row>
    <row r="8801" spans="2:20" hidden="1" x14ac:dyDescent="0.45">
      <c r="C8801" s="29" t="s">
        <v>3074</v>
      </c>
      <c r="D8801" s="29" t="s">
        <v>196</v>
      </c>
      <c r="F8801" t="s">
        <v>1203</v>
      </c>
      <c r="G8801" t="s">
        <v>1204</v>
      </c>
      <c r="H8801" t="s">
        <v>1189</v>
      </c>
      <c r="I8801" t="s">
        <v>275</v>
      </c>
      <c r="J8801" t="s">
        <v>228</v>
      </c>
      <c r="K8801" t="s">
        <v>1195</v>
      </c>
      <c r="M8801" t="s">
        <v>228</v>
      </c>
      <c r="N8801" t="s">
        <v>279</v>
      </c>
      <c r="O8801">
        <v>32</v>
      </c>
      <c r="P8801" t="s">
        <v>1190</v>
      </c>
      <c r="Q8801" s="27">
        <f>O8801/('Transportation Calcs'!$B$64*1000)</f>
        <v>7.9512498668617781E-7</v>
      </c>
      <c r="T8801" t="s">
        <v>1198</v>
      </c>
    </row>
    <row r="8802" spans="2:20" hidden="1" x14ac:dyDescent="0.45">
      <c r="C8802" s="29" t="s">
        <v>3074</v>
      </c>
      <c r="D8802" s="29" t="s">
        <v>196</v>
      </c>
      <c r="F8802" t="s">
        <v>1203</v>
      </c>
      <c r="G8802" t="s">
        <v>1204</v>
      </c>
      <c r="H8802" t="s">
        <v>1189</v>
      </c>
      <c r="I8802" t="s">
        <v>275</v>
      </c>
      <c r="J8802" t="s">
        <v>228</v>
      </c>
      <c r="K8802" t="s">
        <v>1195</v>
      </c>
      <c r="M8802" t="s">
        <v>228</v>
      </c>
      <c r="N8802" t="s">
        <v>279</v>
      </c>
      <c r="O8802">
        <v>32</v>
      </c>
      <c r="P8802" t="s">
        <v>1190</v>
      </c>
      <c r="Q8802" s="27">
        <f>O8802/('Transportation Calcs'!$B$64*1000)</f>
        <v>7.9512498668617781E-7</v>
      </c>
      <c r="T8802" t="s">
        <v>1198</v>
      </c>
    </row>
    <row r="8803" spans="2:20" hidden="1" x14ac:dyDescent="0.45">
      <c r="B8803" s="29" t="s">
        <v>25</v>
      </c>
      <c r="C8803" s="29" t="s">
        <v>60</v>
      </c>
      <c r="D8803" s="29" t="s">
        <v>51</v>
      </c>
      <c r="F8803" t="s">
        <v>1215</v>
      </c>
      <c r="G8803" t="s">
        <v>1216</v>
      </c>
      <c r="H8803" t="s">
        <v>1217</v>
      </c>
      <c r="I8803" t="s">
        <v>225</v>
      </c>
      <c r="J8803" t="s">
        <v>1218</v>
      </c>
      <c r="K8803" t="s">
        <v>1219</v>
      </c>
      <c r="M8803" t="s">
        <v>228</v>
      </c>
      <c r="N8803" t="s">
        <v>25</v>
      </c>
      <c r="O8803">
        <v>570</v>
      </c>
      <c r="P8803" t="s">
        <v>237</v>
      </c>
      <c r="Q8803">
        <f>O8803/'Building Calcs'!$B$2</f>
        <v>6.0138183599340006E-4</v>
      </c>
      <c r="R8803">
        <v>50</v>
      </c>
      <c r="S8803">
        <v>4000</v>
      </c>
      <c r="T8803" t="s">
        <v>1230</v>
      </c>
    </row>
    <row r="8804" spans="2:20" hidden="1" x14ac:dyDescent="0.45">
      <c r="C8804" s="29" t="s">
        <v>60</v>
      </c>
      <c r="D8804" s="29" t="s">
        <v>51</v>
      </c>
      <c r="F8804" t="s">
        <v>1215</v>
      </c>
      <c r="G8804" t="s">
        <v>1216</v>
      </c>
      <c r="H8804" t="s">
        <v>1217</v>
      </c>
      <c r="I8804" t="s">
        <v>225</v>
      </c>
      <c r="J8804" t="s">
        <v>1218</v>
      </c>
      <c r="K8804" t="s">
        <v>1219</v>
      </c>
      <c r="M8804" t="s">
        <v>228</v>
      </c>
      <c r="N8804" t="s">
        <v>233</v>
      </c>
      <c r="O8804">
        <v>0.19</v>
      </c>
      <c r="P8804" t="s">
        <v>234</v>
      </c>
      <c r="Q8804"/>
      <c r="R8804">
        <v>0.05</v>
      </c>
      <c r="S8804">
        <v>12</v>
      </c>
      <c r="T8804" t="s">
        <v>433</v>
      </c>
    </row>
    <row r="8805" spans="2:20" hidden="1" x14ac:dyDescent="0.45">
      <c r="C8805" s="29" t="s">
        <v>60</v>
      </c>
      <c r="D8805" s="29" t="s">
        <v>51</v>
      </c>
      <c r="F8805" t="s">
        <v>1215</v>
      </c>
      <c r="G8805" t="s">
        <v>1216</v>
      </c>
      <c r="H8805" t="s">
        <v>1217</v>
      </c>
      <c r="I8805" t="s">
        <v>225</v>
      </c>
      <c r="J8805" t="s">
        <v>1218</v>
      </c>
      <c r="K8805" t="s">
        <v>1219</v>
      </c>
      <c r="M8805" t="s">
        <v>228</v>
      </c>
      <c r="N8805" t="s">
        <v>249</v>
      </c>
      <c r="O8805">
        <v>16</v>
      </c>
      <c r="P8805" t="s">
        <v>234</v>
      </c>
      <c r="Q8805"/>
      <c r="R8805">
        <v>8</v>
      </c>
      <c r="S8805">
        <v>32</v>
      </c>
      <c r="T8805" t="s">
        <v>348</v>
      </c>
    </row>
    <row r="8806" spans="2:20" hidden="1" x14ac:dyDescent="0.45">
      <c r="C8806" s="29" t="s">
        <v>60</v>
      </c>
      <c r="D8806" s="29" t="s">
        <v>51</v>
      </c>
      <c r="F8806" t="s">
        <v>1215</v>
      </c>
      <c r="G8806" t="s">
        <v>1216</v>
      </c>
      <c r="H8806" t="s">
        <v>1217</v>
      </c>
      <c r="I8806" t="s">
        <v>225</v>
      </c>
      <c r="J8806" t="s">
        <v>1218</v>
      </c>
      <c r="K8806" t="s">
        <v>1219</v>
      </c>
      <c r="M8806" t="s">
        <v>228</v>
      </c>
      <c r="N8806" t="s">
        <v>249</v>
      </c>
      <c r="O8806">
        <v>16</v>
      </c>
      <c r="P8806" t="s">
        <v>234</v>
      </c>
      <c r="Q8806"/>
      <c r="R8806">
        <v>8</v>
      </c>
      <c r="S8806">
        <v>32</v>
      </c>
      <c r="T8806" t="s">
        <v>348</v>
      </c>
    </row>
    <row r="8807" spans="2:20" hidden="1" x14ac:dyDescent="0.45">
      <c r="B8807" s="29" t="s">
        <v>26</v>
      </c>
      <c r="C8807" s="29" t="s">
        <v>60</v>
      </c>
      <c r="D8807" s="29" t="s">
        <v>51</v>
      </c>
      <c r="F8807" t="s">
        <v>1215</v>
      </c>
      <c r="G8807" t="s">
        <v>1216</v>
      </c>
      <c r="H8807" t="s">
        <v>1217</v>
      </c>
      <c r="I8807" t="s">
        <v>225</v>
      </c>
      <c r="J8807" t="s">
        <v>1218</v>
      </c>
      <c r="K8807" t="s">
        <v>1219</v>
      </c>
      <c r="M8807" t="s">
        <v>228</v>
      </c>
      <c r="N8807" t="s">
        <v>26</v>
      </c>
      <c r="O8807">
        <v>91</v>
      </c>
      <c r="P8807" t="s">
        <v>237</v>
      </c>
      <c r="Q8807">
        <f>O8807/'Building Calcs'!$B$2</f>
        <v>9.601008258842E-5</v>
      </c>
      <c r="R8807">
        <v>20</v>
      </c>
      <c r="S8807">
        <v>120</v>
      </c>
      <c r="T8807" t="s">
        <v>1229</v>
      </c>
    </row>
    <row r="8808" spans="2:20" hidden="1" x14ac:dyDescent="0.45">
      <c r="B8808" s="29" t="s">
        <v>30</v>
      </c>
      <c r="C8808" s="29" t="s">
        <v>60</v>
      </c>
      <c r="D8808" s="29" t="s">
        <v>51</v>
      </c>
      <c r="F8808" t="s">
        <v>1215</v>
      </c>
      <c r="G8808" t="s">
        <v>1216</v>
      </c>
      <c r="H8808" t="s">
        <v>1217</v>
      </c>
      <c r="I8808" t="s">
        <v>225</v>
      </c>
      <c r="J8808" t="s">
        <v>1218</v>
      </c>
      <c r="K8808" t="s">
        <v>1219</v>
      </c>
      <c r="M8808" t="s">
        <v>228</v>
      </c>
      <c r="N8808" t="s">
        <v>30</v>
      </c>
      <c r="O8808">
        <v>28</v>
      </c>
      <c r="P8808" t="s">
        <v>229</v>
      </c>
      <c r="Q8808"/>
      <c r="R8808">
        <v>11</v>
      </c>
      <c r="S8808">
        <v>39</v>
      </c>
      <c r="T8808" t="s">
        <v>1231</v>
      </c>
    </row>
    <row r="8809" spans="2:20" hidden="1" x14ac:dyDescent="0.45">
      <c r="B8809" s="29" t="s">
        <v>29</v>
      </c>
      <c r="C8809" s="29" t="s">
        <v>60</v>
      </c>
      <c r="D8809" s="29" t="s">
        <v>51</v>
      </c>
      <c r="F8809" t="s">
        <v>1215</v>
      </c>
      <c r="G8809" t="s">
        <v>1216</v>
      </c>
      <c r="H8809" t="s">
        <v>1217</v>
      </c>
      <c r="I8809" t="s">
        <v>225</v>
      </c>
      <c r="J8809" t="s">
        <v>1218</v>
      </c>
      <c r="K8809" t="s">
        <v>1219</v>
      </c>
      <c r="M8809" t="s">
        <v>228</v>
      </c>
      <c r="N8809" t="s">
        <v>29</v>
      </c>
      <c r="O8809">
        <v>11</v>
      </c>
      <c r="P8809" t="s">
        <v>237</v>
      </c>
      <c r="Q8809">
        <f>O8809/'Building Calcs'!$B$2</f>
        <v>1.160561437882E-5</v>
      </c>
      <c r="R8809">
        <v>8</v>
      </c>
      <c r="S8809">
        <v>40</v>
      </c>
      <c r="T8809" t="s">
        <v>1233</v>
      </c>
    </row>
    <row r="8810" spans="2:20" hidden="1" x14ac:dyDescent="0.45">
      <c r="B8810" s="29" t="s">
        <v>29</v>
      </c>
      <c r="C8810" s="29" t="s">
        <v>60</v>
      </c>
      <c r="D8810" s="29" t="s">
        <v>51</v>
      </c>
      <c r="F8810" t="s">
        <v>1215</v>
      </c>
      <c r="G8810" t="s">
        <v>1216</v>
      </c>
      <c r="H8810" t="s">
        <v>1217</v>
      </c>
      <c r="I8810" t="s">
        <v>225</v>
      </c>
      <c r="J8810" t="s">
        <v>1218</v>
      </c>
      <c r="K8810" t="s">
        <v>1219</v>
      </c>
      <c r="M8810" t="s">
        <v>228</v>
      </c>
      <c r="N8810" t="s">
        <v>29</v>
      </c>
      <c r="O8810">
        <v>11</v>
      </c>
      <c r="P8810" t="s">
        <v>237</v>
      </c>
      <c r="Q8810">
        <f>O8810/'Building Calcs'!$B$2</f>
        <v>1.160561437882E-5</v>
      </c>
      <c r="R8810">
        <v>8</v>
      </c>
      <c r="S8810">
        <v>40</v>
      </c>
      <c r="T8810" t="s">
        <v>1233</v>
      </c>
    </row>
    <row r="8811" spans="2:20" hidden="1" x14ac:dyDescent="0.45">
      <c r="C8811" s="29" t="s">
        <v>60</v>
      </c>
      <c r="D8811" s="29" t="s">
        <v>51</v>
      </c>
      <c r="F8811" t="s">
        <v>1215</v>
      </c>
      <c r="G8811" t="s">
        <v>1216</v>
      </c>
      <c r="H8811" t="s">
        <v>1225</v>
      </c>
      <c r="I8811" t="s">
        <v>225</v>
      </c>
      <c r="J8811" t="s">
        <v>1226</v>
      </c>
      <c r="K8811" t="s">
        <v>1219</v>
      </c>
      <c r="M8811" t="s">
        <v>228</v>
      </c>
      <c r="N8811" t="s">
        <v>267</v>
      </c>
      <c r="O8811">
        <v>512</v>
      </c>
      <c r="P8811" t="s">
        <v>234</v>
      </c>
      <c r="Q8811"/>
      <c r="R8811">
        <v>80</v>
      </c>
      <c r="S8811">
        <v>1300</v>
      </c>
      <c r="T8811" t="s">
        <v>1220</v>
      </c>
    </row>
    <row r="8812" spans="2:20" hidden="1" x14ac:dyDescent="0.45">
      <c r="C8812" s="29" t="s">
        <v>60</v>
      </c>
      <c r="D8812" s="29" t="s">
        <v>45</v>
      </c>
      <c r="F8812" t="s">
        <v>1215</v>
      </c>
      <c r="G8812" t="s">
        <v>1216</v>
      </c>
      <c r="H8812" t="s">
        <v>1221</v>
      </c>
      <c r="I8812" t="s">
        <v>225</v>
      </c>
      <c r="J8812" t="s">
        <v>1222</v>
      </c>
      <c r="K8812" t="s">
        <v>1223</v>
      </c>
      <c r="M8812" t="s">
        <v>228</v>
      </c>
      <c r="N8812" t="s">
        <v>240</v>
      </c>
      <c r="O8812">
        <v>167</v>
      </c>
      <c r="P8812" t="s">
        <v>234</v>
      </c>
      <c r="Q8812"/>
      <c r="R8812">
        <v>83</v>
      </c>
      <c r="S8812">
        <v>335</v>
      </c>
      <c r="T8812" t="s">
        <v>1224</v>
      </c>
    </row>
    <row r="8813" spans="2:20" hidden="1" x14ac:dyDescent="0.45">
      <c r="C8813" s="29" t="s">
        <v>60</v>
      </c>
      <c r="D8813" s="29" t="s">
        <v>51</v>
      </c>
      <c r="F8813" t="s">
        <v>1215</v>
      </c>
      <c r="G8813" t="s">
        <v>1216</v>
      </c>
      <c r="H8813" t="s">
        <v>1217</v>
      </c>
      <c r="I8813" t="s">
        <v>225</v>
      </c>
      <c r="J8813" t="s">
        <v>1218</v>
      </c>
      <c r="K8813" t="s">
        <v>1219</v>
      </c>
      <c r="M8813" t="s">
        <v>228</v>
      </c>
      <c r="N8813" t="s">
        <v>279</v>
      </c>
      <c r="O8813">
        <v>2</v>
      </c>
      <c r="P8813" t="s">
        <v>234</v>
      </c>
      <c r="Q8813"/>
      <c r="R8813">
        <v>0.5</v>
      </c>
      <c r="S8813">
        <v>16</v>
      </c>
      <c r="T8813" t="s">
        <v>1228</v>
      </c>
    </row>
    <row r="8814" spans="2:20" hidden="1" x14ac:dyDescent="0.45">
      <c r="C8814" s="29" t="s">
        <v>60</v>
      </c>
      <c r="D8814" s="29" t="s">
        <v>45</v>
      </c>
      <c r="F8814" t="s">
        <v>1215</v>
      </c>
      <c r="G8814" t="s">
        <v>1216</v>
      </c>
      <c r="H8814" t="s">
        <v>1221</v>
      </c>
      <c r="I8814" t="s">
        <v>225</v>
      </c>
      <c r="J8814" t="s">
        <v>1222</v>
      </c>
      <c r="K8814" t="s">
        <v>1223</v>
      </c>
      <c r="M8814" t="s">
        <v>228</v>
      </c>
      <c r="N8814" t="s">
        <v>233</v>
      </c>
      <c r="O8814">
        <v>46</v>
      </c>
      <c r="P8814" t="s">
        <v>234</v>
      </c>
      <c r="Q8814"/>
      <c r="R8814">
        <v>4.5999999999999996</v>
      </c>
      <c r="S8814">
        <v>92</v>
      </c>
      <c r="T8814" t="s">
        <v>1224</v>
      </c>
    </row>
    <row r="8815" spans="2:20" hidden="1" x14ac:dyDescent="0.45">
      <c r="B8815" s="29" t="s">
        <v>25</v>
      </c>
      <c r="C8815" s="29" t="s">
        <v>60</v>
      </c>
      <c r="D8815" s="29" t="s">
        <v>45</v>
      </c>
      <c r="F8815" t="s">
        <v>1215</v>
      </c>
      <c r="G8815" t="s">
        <v>1216</v>
      </c>
      <c r="H8815" t="s">
        <v>1221</v>
      </c>
      <c r="I8815" t="s">
        <v>225</v>
      </c>
      <c r="J8815" t="s">
        <v>1222</v>
      </c>
      <c r="K8815" t="s">
        <v>1223</v>
      </c>
      <c r="M8815" t="s">
        <v>228</v>
      </c>
      <c r="N8815" t="s">
        <v>25</v>
      </c>
      <c r="O8815">
        <v>350</v>
      </c>
      <c r="P8815" t="s">
        <v>237</v>
      </c>
      <c r="Q8815">
        <f>O8815/'Building Calcs'!$B$2</f>
        <v>3.69269548417E-4</v>
      </c>
      <c r="R8815">
        <v>175</v>
      </c>
      <c r="S8815">
        <v>700</v>
      </c>
      <c r="T8815" t="s">
        <v>1224</v>
      </c>
    </row>
    <row r="8816" spans="2:20" hidden="1" x14ac:dyDescent="0.45">
      <c r="C8816" s="29" t="s">
        <v>60</v>
      </c>
      <c r="D8816" s="29" t="s">
        <v>51</v>
      </c>
      <c r="F8816" t="s">
        <v>1215</v>
      </c>
      <c r="G8816" t="s">
        <v>1216</v>
      </c>
      <c r="H8816" t="s">
        <v>1225</v>
      </c>
      <c r="I8816" t="s">
        <v>225</v>
      </c>
      <c r="J8816" t="s">
        <v>1226</v>
      </c>
      <c r="K8816" t="s">
        <v>1219</v>
      </c>
      <c r="M8816" t="s">
        <v>228</v>
      </c>
      <c r="N8816" t="s">
        <v>279</v>
      </c>
      <c r="O8816">
        <v>2</v>
      </c>
      <c r="P8816" t="s">
        <v>234</v>
      </c>
      <c r="Q8816"/>
      <c r="R8816">
        <v>0.5</v>
      </c>
      <c r="S8816">
        <v>16</v>
      </c>
      <c r="T8816" t="s">
        <v>1228</v>
      </c>
    </row>
    <row r="8817" spans="2:20" hidden="1" x14ac:dyDescent="0.45">
      <c r="C8817" s="29" t="s">
        <v>60</v>
      </c>
      <c r="D8817" s="29" t="s">
        <v>51</v>
      </c>
      <c r="F8817" t="s">
        <v>1215</v>
      </c>
      <c r="G8817" t="s">
        <v>1216</v>
      </c>
      <c r="H8817" t="s">
        <v>1225</v>
      </c>
      <c r="I8817" t="s">
        <v>225</v>
      </c>
      <c r="J8817" t="s">
        <v>1226</v>
      </c>
      <c r="K8817" t="s">
        <v>1219</v>
      </c>
      <c r="M8817" t="s">
        <v>228</v>
      </c>
      <c r="N8817" t="s">
        <v>267</v>
      </c>
      <c r="O8817">
        <v>512</v>
      </c>
      <c r="P8817" t="s">
        <v>234</v>
      </c>
      <c r="Q8817"/>
      <c r="R8817">
        <v>80</v>
      </c>
      <c r="S8817">
        <v>1300</v>
      </c>
      <c r="T8817" t="s">
        <v>1220</v>
      </c>
    </row>
    <row r="8818" spans="2:20" hidden="1" x14ac:dyDescent="0.45">
      <c r="C8818" s="29" t="s">
        <v>60</v>
      </c>
      <c r="D8818" s="29" t="s">
        <v>51</v>
      </c>
      <c r="F8818" t="s">
        <v>1215</v>
      </c>
      <c r="G8818" t="s">
        <v>1216</v>
      </c>
      <c r="H8818" t="s">
        <v>1225</v>
      </c>
      <c r="I8818" t="s">
        <v>225</v>
      </c>
      <c r="J8818" t="s">
        <v>1226</v>
      </c>
      <c r="K8818" t="s">
        <v>1219</v>
      </c>
      <c r="M8818" t="s">
        <v>228</v>
      </c>
      <c r="N8818" t="s">
        <v>264</v>
      </c>
      <c r="O8818">
        <v>10</v>
      </c>
      <c r="P8818" t="s">
        <v>234</v>
      </c>
      <c r="Q8818"/>
      <c r="R8818">
        <v>5</v>
      </c>
      <c r="S8818">
        <v>20</v>
      </c>
      <c r="T8818" t="s">
        <v>348</v>
      </c>
    </row>
    <row r="8819" spans="2:20" hidden="1" x14ac:dyDescent="0.45">
      <c r="B8819" s="29" t="s">
        <v>27</v>
      </c>
      <c r="C8819" s="29" t="s">
        <v>60</v>
      </c>
      <c r="D8819" s="29" t="s">
        <v>51</v>
      </c>
      <c r="F8819" t="s">
        <v>1215</v>
      </c>
      <c r="G8819" t="s">
        <v>1216</v>
      </c>
      <c r="H8819" t="s">
        <v>1217</v>
      </c>
      <c r="I8819" t="s">
        <v>225</v>
      </c>
      <c r="J8819" t="s">
        <v>1218</v>
      </c>
      <c r="K8819" t="s">
        <v>1219</v>
      </c>
      <c r="M8819" t="s">
        <v>228</v>
      </c>
      <c r="N8819" t="s">
        <v>27</v>
      </c>
      <c r="O8819">
        <v>163</v>
      </c>
      <c r="P8819" t="s">
        <v>237</v>
      </c>
      <c r="Q8819">
        <f>O8819/'Building Calcs'!$B$2</f>
        <v>1.7197410397706001E-4</v>
      </c>
      <c r="R8819">
        <v>81</v>
      </c>
      <c r="S8819">
        <v>326</v>
      </c>
      <c r="T8819" t="s">
        <v>1227</v>
      </c>
    </row>
    <row r="8820" spans="2:20" hidden="1" x14ac:dyDescent="0.45">
      <c r="C8820" s="29" t="s">
        <v>60</v>
      </c>
      <c r="D8820" s="29" t="s">
        <v>51</v>
      </c>
      <c r="F8820" t="s">
        <v>1215</v>
      </c>
      <c r="G8820" t="s">
        <v>1216</v>
      </c>
      <c r="H8820" t="s">
        <v>1225</v>
      </c>
      <c r="I8820" t="s">
        <v>225</v>
      </c>
      <c r="J8820" t="s">
        <v>1226</v>
      </c>
      <c r="K8820" t="s">
        <v>1219</v>
      </c>
      <c r="M8820" t="s">
        <v>228</v>
      </c>
      <c r="N8820" t="s">
        <v>279</v>
      </c>
      <c r="O8820">
        <v>2</v>
      </c>
      <c r="P8820" t="s">
        <v>234</v>
      </c>
      <c r="Q8820"/>
      <c r="R8820">
        <v>0.5</v>
      </c>
      <c r="S8820">
        <v>16</v>
      </c>
      <c r="T8820" t="s">
        <v>1228</v>
      </c>
    </row>
    <row r="8821" spans="2:20" hidden="1" x14ac:dyDescent="0.45">
      <c r="C8821" s="29" t="s">
        <v>60</v>
      </c>
      <c r="D8821" s="29" t="s">
        <v>51</v>
      </c>
      <c r="F8821" t="s">
        <v>1215</v>
      </c>
      <c r="G8821" t="s">
        <v>1216</v>
      </c>
      <c r="H8821" t="s">
        <v>1225</v>
      </c>
      <c r="I8821" t="s">
        <v>225</v>
      </c>
      <c r="J8821" t="s">
        <v>1226</v>
      </c>
      <c r="K8821" t="s">
        <v>1219</v>
      </c>
      <c r="M8821" t="s">
        <v>228</v>
      </c>
      <c r="N8821" t="s">
        <v>259</v>
      </c>
      <c r="O8821">
        <v>5</v>
      </c>
      <c r="P8821" t="s">
        <v>257</v>
      </c>
      <c r="Q8821"/>
      <c r="R8821">
        <v>0.1</v>
      </c>
      <c r="S8821">
        <v>30</v>
      </c>
      <c r="T8821" t="s">
        <v>373</v>
      </c>
    </row>
    <row r="8822" spans="2:20" hidden="1" x14ac:dyDescent="0.45">
      <c r="C8822" s="29" t="s">
        <v>60</v>
      </c>
      <c r="D8822" s="29" t="s">
        <v>51</v>
      </c>
      <c r="F8822" t="s">
        <v>1215</v>
      </c>
      <c r="G8822" t="s">
        <v>1216</v>
      </c>
      <c r="H8822" t="s">
        <v>1225</v>
      </c>
      <c r="I8822" t="s">
        <v>225</v>
      </c>
      <c r="J8822" t="s">
        <v>1226</v>
      </c>
      <c r="K8822" t="s">
        <v>1219</v>
      </c>
      <c r="M8822" t="s">
        <v>228</v>
      </c>
      <c r="N8822" t="s">
        <v>259</v>
      </c>
      <c r="O8822">
        <v>5</v>
      </c>
      <c r="P8822" t="s">
        <v>257</v>
      </c>
      <c r="Q8822"/>
      <c r="R8822">
        <v>0.1</v>
      </c>
      <c r="S8822">
        <v>30</v>
      </c>
      <c r="T8822" t="s">
        <v>373</v>
      </c>
    </row>
    <row r="8823" spans="2:20" hidden="1" x14ac:dyDescent="0.45">
      <c r="B8823" s="29" t="s">
        <v>43</v>
      </c>
      <c r="C8823" s="29" t="s">
        <v>60</v>
      </c>
      <c r="D8823" s="29" t="s">
        <v>51</v>
      </c>
      <c r="F8823" t="s">
        <v>1215</v>
      </c>
      <c r="G8823" t="s">
        <v>1216</v>
      </c>
      <c r="H8823" t="s">
        <v>1217</v>
      </c>
      <c r="I8823" t="s">
        <v>225</v>
      </c>
      <c r="J8823" t="s">
        <v>1218</v>
      </c>
      <c r="K8823" t="s">
        <v>1219</v>
      </c>
      <c r="M8823" t="s">
        <v>228</v>
      </c>
      <c r="N8823" t="s">
        <v>28</v>
      </c>
      <c r="O8823">
        <v>160</v>
      </c>
      <c r="P8823" t="s">
        <v>237</v>
      </c>
      <c r="Q8823">
        <f>O8823/'Building Calcs'!$B$2</f>
        <v>1.6880893641919999E-4</v>
      </c>
      <c r="R8823">
        <v>80</v>
      </c>
      <c r="S8823">
        <v>320</v>
      </c>
      <c r="T8823" t="s">
        <v>1227</v>
      </c>
    </row>
    <row r="8824" spans="2:20" hidden="1" x14ac:dyDescent="0.45">
      <c r="C8824" s="29" t="s">
        <v>60</v>
      </c>
      <c r="D8824" s="29" t="s">
        <v>51</v>
      </c>
      <c r="F8824" t="s">
        <v>1215</v>
      </c>
      <c r="G8824" t="s">
        <v>1216</v>
      </c>
      <c r="H8824" t="s">
        <v>1225</v>
      </c>
      <c r="I8824" t="s">
        <v>225</v>
      </c>
      <c r="J8824" t="s">
        <v>1226</v>
      </c>
      <c r="K8824" t="s">
        <v>1219</v>
      </c>
      <c r="M8824" t="s">
        <v>228</v>
      </c>
      <c r="N8824" t="s">
        <v>233</v>
      </c>
      <c r="O8824">
        <v>0.19</v>
      </c>
      <c r="P8824" t="s">
        <v>234</v>
      </c>
      <c r="Q8824"/>
      <c r="R8824">
        <v>0.05</v>
      </c>
      <c r="S8824">
        <v>12</v>
      </c>
      <c r="T8824" t="s">
        <v>433</v>
      </c>
    </row>
    <row r="8825" spans="2:20" hidden="1" x14ac:dyDescent="0.45">
      <c r="B8825" s="29" t="s">
        <v>27</v>
      </c>
      <c r="C8825" s="29" t="s">
        <v>60</v>
      </c>
      <c r="D8825" s="29" t="s">
        <v>51</v>
      </c>
      <c r="F8825" t="s">
        <v>1215</v>
      </c>
      <c r="G8825" t="s">
        <v>1216</v>
      </c>
      <c r="H8825" t="s">
        <v>1217</v>
      </c>
      <c r="I8825" t="s">
        <v>225</v>
      </c>
      <c r="J8825" t="s">
        <v>1218</v>
      </c>
      <c r="K8825" t="s">
        <v>1219</v>
      </c>
      <c r="M8825" t="s">
        <v>228</v>
      </c>
      <c r="N8825" t="s">
        <v>27</v>
      </c>
      <c r="O8825">
        <v>163</v>
      </c>
      <c r="P8825" t="s">
        <v>237</v>
      </c>
      <c r="Q8825">
        <f>O8825/'Building Calcs'!$B$2</f>
        <v>1.7197410397706001E-4</v>
      </c>
      <c r="R8825">
        <v>81</v>
      </c>
      <c r="S8825">
        <v>326</v>
      </c>
      <c r="T8825" t="s">
        <v>1227</v>
      </c>
    </row>
    <row r="8826" spans="2:20" hidden="1" x14ac:dyDescent="0.45">
      <c r="C8826" s="29" t="s">
        <v>60</v>
      </c>
      <c r="D8826" s="29" t="s">
        <v>51</v>
      </c>
      <c r="F8826" t="s">
        <v>1215</v>
      </c>
      <c r="G8826" t="s">
        <v>1216</v>
      </c>
      <c r="H8826" t="s">
        <v>1225</v>
      </c>
      <c r="I8826" t="s">
        <v>225</v>
      </c>
      <c r="J8826" t="s">
        <v>1226</v>
      </c>
      <c r="K8826" t="s">
        <v>1219</v>
      </c>
      <c r="M8826" t="s">
        <v>228</v>
      </c>
      <c r="N8826" t="s">
        <v>233</v>
      </c>
      <c r="O8826">
        <v>0.19</v>
      </c>
      <c r="P8826" t="s">
        <v>234</v>
      </c>
      <c r="Q8826"/>
      <c r="R8826">
        <v>0.05</v>
      </c>
      <c r="S8826">
        <v>12</v>
      </c>
      <c r="T8826" t="s">
        <v>433</v>
      </c>
    </row>
    <row r="8827" spans="2:20" hidden="1" x14ac:dyDescent="0.45">
      <c r="C8827" s="29" t="s">
        <v>60</v>
      </c>
      <c r="D8827" s="29" t="s">
        <v>51</v>
      </c>
      <c r="F8827" t="s">
        <v>1215</v>
      </c>
      <c r="G8827" t="s">
        <v>1216</v>
      </c>
      <c r="H8827" t="s">
        <v>1217</v>
      </c>
      <c r="I8827" t="s">
        <v>225</v>
      </c>
      <c r="J8827" t="s">
        <v>1218</v>
      </c>
      <c r="K8827" t="s">
        <v>1219</v>
      </c>
      <c r="M8827" t="s">
        <v>228</v>
      </c>
      <c r="N8827" t="s">
        <v>267</v>
      </c>
      <c r="O8827">
        <v>512</v>
      </c>
      <c r="P8827" t="s">
        <v>234</v>
      </c>
      <c r="Q8827"/>
      <c r="R8827">
        <v>80</v>
      </c>
      <c r="S8827">
        <v>1300</v>
      </c>
      <c r="T8827" t="s">
        <v>1220</v>
      </c>
    </row>
    <row r="8828" spans="2:20" hidden="1" x14ac:dyDescent="0.45">
      <c r="B8828" s="29" t="s">
        <v>43</v>
      </c>
      <c r="C8828" s="29" t="s">
        <v>60</v>
      </c>
      <c r="D8828" s="29" t="s">
        <v>51</v>
      </c>
      <c r="F8828" t="s">
        <v>1215</v>
      </c>
      <c r="G8828" t="s">
        <v>1216</v>
      </c>
      <c r="H8828" t="s">
        <v>1217</v>
      </c>
      <c r="I8828" t="s">
        <v>225</v>
      </c>
      <c r="J8828" t="s">
        <v>1218</v>
      </c>
      <c r="K8828" t="s">
        <v>1219</v>
      </c>
      <c r="M8828" t="s">
        <v>228</v>
      </c>
      <c r="N8828" t="s">
        <v>28</v>
      </c>
      <c r="O8828">
        <v>160</v>
      </c>
      <c r="P8828" t="s">
        <v>237</v>
      </c>
      <c r="Q8828">
        <f>O8828/'Building Calcs'!$B$2</f>
        <v>1.6880893641919999E-4</v>
      </c>
      <c r="R8828">
        <v>80</v>
      </c>
      <c r="S8828">
        <v>320</v>
      </c>
      <c r="T8828" t="s">
        <v>1227</v>
      </c>
    </row>
    <row r="8829" spans="2:20" hidden="1" x14ac:dyDescent="0.45">
      <c r="C8829" s="29" t="s">
        <v>60</v>
      </c>
      <c r="D8829" s="29" t="s">
        <v>51</v>
      </c>
      <c r="F8829" t="s">
        <v>1215</v>
      </c>
      <c r="G8829" t="s">
        <v>1216</v>
      </c>
      <c r="H8829" t="s">
        <v>1225</v>
      </c>
      <c r="I8829" t="s">
        <v>225</v>
      </c>
      <c r="J8829" t="s">
        <v>1226</v>
      </c>
      <c r="K8829" t="s">
        <v>1219</v>
      </c>
      <c r="M8829" t="s">
        <v>228</v>
      </c>
      <c r="N8829" t="s">
        <v>265</v>
      </c>
      <c r="O8829">
        <v>6</v>
      </c>
      <c r="P8829" t="s">
        <v>234</v>
      </c>
      <c r="Q8829"/>
      <c r="R8829">
        <v>4</v>
      </c>
      <c r="S8829">
        <v>89</v>
      </c>
      <c r="T8829" t="s">
        <v>1220</v>
      </c>
    </row>
    <row r="8830" spans="2:20" hidden="1" x14ac:dyDescent="0.45">
      <c r="C8830" s="29" t="s">
        <v>60</v>
      </c>
      <c r="D8830" s="29" t="s">
        <v>51</v>
      </c>
      <c r="F8830" t="s">
        <v>1215</v>
      </c>
      <c r="G8830" t="s">
        <v>1216</v>
      </c>
      <c r="H8830" t="s">
        <v>1225</v>
      </c>
      <c r="I8830" t="s">
        <v>225</v>
      </c>
      <c r="J8830" t="s">
        <v>1226</v>
      </c>
      <c r="K8830" t="s">
        <v>1219</v>
      </c>
      <c r="M8830" t="s">
        <v>228</v>
      </c>
      <c r="N8830" t="s">
        <v>259</v>
      </c>
      <c r="O8830">
        <v>5</v>
      </c>
      <c r="P8830" t="s">
        <v>257</v>
      </c>
      <c r="Q8830"/>
      <c r="R8830">
        <v>0.1</v>
      </c>
      <c r="S8830">
        <v>30</v>
      </c>
      <c r="T8830" t="s">
        <v>373</v>
      </c>
    </row>
    <row r="8831" spans="2:20" hidden="1" x14ac:dyDescent="0.45">
      <c r="B8831" s="29" t="s">
        <v>27</v>
      </c>
      <c r="C8831" s="29" t="s">
        <v>60</v>
      </c>
      <c r="D8831" s="29" t="s">
        <v>51</v>
      </c>
      <c r="F8831" t="s">
        <v>1215</v>
      </c>
      <c r="G8831" t="s">
        <v>1216</v>
      </c>
      <c r="H8831" t="s">
        <v>296</v>
      </c>
      <c r="I8831" t="s">
        <v>275</v>
      </c>
      <c r="J8831" t="s">
        <v>228</v>
      </c>
      <c r="K8831" t="s">
        <v>38</v>
      </c>
      <c r="M8831" t="s">
        <v>228</v>
      </c>
      <c r="N8831" t="s">
        <v>27</v>
      </c>
      <c r="O8831">
        <v>143</v>
      </c>
      <c r="P8831" t="s">
        <v>237</v>
      </c>
      <c r="Q8831">
        <f>O8831/'Building Calcs'!$B$2</f>
        <v>1.5087298692466E-4</v>
      </c>
      <c r="R8831">
        <v>71</v>
      </c>
      <c r="S8831">
        <v>285</v>
      </c>
      <c r="T8831" t="s">
        <v>361</v>
      </c>
    </row>
    <row r="8832" spans="2:20" hidden="1" x14ac:dyDescent="0.45">
      <c r="B8832" s="29" t="s">
        <v>29</v>
      </c>
      <c r="C8832" s="29" t="s">
        <v>60</v>
      </c>
      <c r="D8832" s="29" t="s">
        <v>51</v>
      </c>
      <c r="F8832" t="s">
        <v>1215</v>
      </c>
      <c r="G8832" t="s">
        <v>1216</v>
      </c>
      <c r="H8832" t="s">
        <v>296</v>
      </c>
      <c r="I8832" t="s">
        <v>275</v>
      </c>
      <c r="J8832" t="s">
        <v>228</v>
      </c>
      <c r="K8832" t="s">
        <v>38</v>
      </c>
      <c r="M8832" t="s">
        <v>228</v>
      </c>
      <c r="N8832" t="s">
        <v>29</v>
      </c>
      <c r="O8832">
        <v>11</v>
      </c>
      <c r="P8832" t="s">
        <v>237</v>
      </c>
      <c r="Q8832">
        <f>O8832/'Building Calcs'!$B$2</f>
        <v>1.160561437882E-5</v>
      </c>
      <c r="R8832">
        <v>8</v>
      </c>
      <c r="S8832">
        <v>40</v>
      </c>
      <c r="T8832" t="s">
        <v>1233</v>
      </c>
    </row>
    <row r="8833" spans="2:20" hidden="1" x14ac:dyDescent="0.45">
      <c r="C8833" s="29" t="s">
        <v>60</v>
      </c>
      <c r="D8833" s="29" t="s">
        <v>51</v>
      </c>
      <c r="F8833" t="s">
        <v>1215</v>
      </c>
      <c r="G8833" t="s">
        <v>1216</v>
      </c>
      <c r="H8833" t="s">
        <v>296</v>
      </c>
      <c r="I8833" t="s">
        <v>275</v>
      </c>
      <c r="J8833" t="s">
        <v>228</v>
      </c>
      <c r="K8833" t="s">
        <v>38</v>
      </c>
      <c r="M8833" t="s">
        <v>228</v>
      </c>
      <c r="N8833" t="s">
        <v>253</v>
      </c>
      <c r="O8833">
        <v>13</v>
      </c>
      <c r="P8833" t="s">
        <v>234</v>
      </c>
      <c r="Q8833"/>
      <c r="R8833">
        <v>0.5</v>
      </c>
      <c r="S8833">
        <v>87</v>
      </c>
      <c r="T8833" t="s">
        <v>1228</v>
      </c>
    </row>
    <row r="8834" spans="2:20" hidden="1" x14ac:dyDescent="0.45">
      <c r="C8834" s="29" t="s">
        <v>60</v>
      </c>
      <c r="D8834" s="29" t="s">
        <v>51</v>
      </c>
      <c r="F8834" t="s">
        <v>1215</v>
      </c>
      <c r="G8834" t="s">
        <v>1216</v>
      </c>
      <c r="H8834" t="s">
        <v>296</v>
      </c>
      <c r="I8834" t="s">
        <v>275</v>
      </c>
      <c r="J8834" t="s">
        <v>228</v>
      </c>
      <c r="K8834" t="s">
        <v>38</v>
      </c>
      <c r="M8834" t="s">
        <v>228</v>
      </c>
      <c r="N8834" t="s">
        <v>240</v>
      </c>
      <c r="O8834">
        <v>27</v>
      </c>
      <c r="P8834" t="s">
        <v>234</v>
      </c>
      <c r="Q8834"/>
      <c r="R8834">
        <v>0.5</v>
      </c>
      <c r="S8834">
        <v>118</v>
      </c>
      <c r="T8834" t="s">
        <v>1220</v>
      </c>
    </row>
    <row r="8835" spans="2:20" hidden="1" x14ac:dyDescent="0.45">
      <c r="C8835" s="29" t="s">
        <v>60</v>
      </c>
      <c r="D8835" s="29" t="s">
        <v>51</v>
      </c>
      <c r="F8835" t="s">
        <v>1215</v>
      </c>
      <c r="G8835" t="s">
        <v>1216</v>
      </c>
      <c r="H8835" t="s">
        <v>296</v>
      </c>
      <c r="I8835" t="s">
        <v>275</v>
      </c>
      <c r="J8835" t="s">
        <v>228</v>
      </c>
      <c r="K8835" t="s">
        <v>38</v>
      </c>
      <c r="M8835" t="s">
        <v>228</v>
      </c>
      <c r="N8835" t="s">
        <v>291</v>
      </c>
      <c r="O8835">
        <v>0.06</v>
      </c>
      <c r="P8835" t="s">
        <v>257</v>
      </c>
      <c r="Q8835"/>
      <c r="R8835">
        <v>6.0000000000000001E-3</v>
      </c>
      <c r="S8835">
        <v>0.6</v>
      </c>
      <c r="T8835" t="s">
        <v>376</v>
      </c>
    </row>
    <row r="8836" spans="2:20" hidden="1" x14ac:dyDescent="0.45">
      <c r="C8836" s="29" t="s">
        <v>60</v>
      </c>
      <c r="D8836" s="29" t="s">
        <v>51</v>
      </c>
      <c r="F8836" t="s">
        <v>1215</v>
      </c>
      <c r="G8836" t="s">
        <v>1216</v>
      </c>
      <c r="H8836" t="s">
        <v>296</v>
      </c>
      <c r="I8836" t="s">
        <v>275</v>
      </c>
      <c r="J8836" t="s">
        <v>228</v>
      </c>
      <c r="K8836" t="s">
        <v>38</v>
      </c>
      <c r="M8836" t="s">
        <v>228</v>
      </c>
      <c r="N8836" t="s">
        <v>272</v>
      </c>
      <c r="O8836">
        <v>4</v>
      </c>
      <c r="P8836" t="s">
        <v>234</v>
      </c>
      <c r="Q8836"/>
      <c r="R8836">
        <v>2</v>
      </c>
      <c r="S8836">
        <v>8</v>
      </c>
      <c r="T8836" t="s">
        <v>348</v>
      </c>
    </row>
    <row r="8837" spans="2:20" hidden="1" x14ac:dyDescent="0.45">
      <c r="C8837" s="29" t="s">
        <v>60</v>
      </c>
      <c r="D8837" s="29" t="s">
        <v>51</v>
      </c>
      <c r="F8837" t="s">
        <v>1215</v>
      </c>
      <c r="G8837" t="s">
        <v>1216</v>
      </c>
      <c r="H8837" t="s">
        <v>296</v>
      </c>
      <c r="I8837" t="s">
        <v>275</v>
      </c>
      <c r="J8837" t="s">
        <v>228</v>
      </c>
      <c r="K8837" t="s">
        <v>38</v>
      </c>
      <c r="M8837" t="s">
        <v>228</v>
      </c>
      <c r="N8837" t="s">
        <v>265</v>
      </c>
      <c r="O8837">
        <v>6</v>
      </c>
      <c r="P8837" t="s">
        <v>234</v>
      </c>
      <c r="Q8837"/>
      <c r="R8837">
        <v>4</v>
      </c>
      <c r="S8837">
        <v>89</v>
      </c>
      <c r="T8837" t="s">
        <v>1220</v>
      </c>
    </row>
    <row r="8838" spans="2:20" hidden="1" x14ac:dyDescent="0.45">
      <c r="C8838" s="29" t="s">
        <v>60</v>
      </c>
      <c r="D8838" s="29" t="s">
        <v>51</v>
      </c>
      <c r="F8838" t="s">
        <v>1215</v>
      </c>
      <c r="G8838" t="s">
        <v>1216</v>
      </c>
      <c r="H8838" t="s">
        <v>296</v>
      </c>
      <c r="I8838" t="s">
        <v>275</v>
      </c>
      <c r="J8838" t="s">
        <v>228</v>
      </c>
      <c r="K8838" t="s">
        <v>38</v>
      </c>
      <c r="M8838" t="s">
        <v>228</v>
      </c>
      <c r="N8838" t="s">
        <v>240</v>
      </c>
      <c r="O8838">
        <v>27</v>
      </c>
      <c r="P8838" t="s">
        <v>234</v>
      </c>
      <c r="Q8838"/>
      <c r="R8838">
        <v>0.5</v>
      </c>
      <c r="S8838">
        <v>118</v>
      </c>
      <c r="T8838" t="s">
        <v>1220</v>
      </c>
    </row>
    <row r="8839" spans="2:20" hidden="1" x14ac:dyDescent="0.45">
      <c r="C8839" s="29" t="s">
        <v>60</v>
      </c>
      <c r="D8839" s="29" t="s">
        <v>51</v>
      </c>
      <c r="F8839" t="s">
        <v>1215</v>
      </c>
      <c r="G8839" t="s">
        <v>1216</v>
      </c>
      <c r="H8839" t="s">
        <v>296</v>
      </c>
      <c r="I8839" t="s">
        <v>275</v>
      </c>
      <c r="J8839" t="s">
        <v>228</v>
      </c>
      <c r="K8839" t="s">
        <v>38</v>
      </c>
      <c r="M8839" t="s">
        <v>228</v>
      </c>
      <c r="N8839" t="s">
        <v>242</v>
      </c>
      <c r="O8839">
        <v>23</v>
      </c>
      <c r="P8839" t="s">
        <v>234</v>
      </c>
      <c r="Q8839"/>
      <c r="R8839">
        <v>1</v>
      </c>
      <c r="S8839">
        <v>100</v>
      </c>
      <c r="T8839" t="s">
        <v>1272</v>
      </c>
    </row>
    <row r="8840" spans="2:20" hidden="1" x14ac:dyDescent="0.45">
      <c r="C8840" s="29" t="s">
        <v>60</v>
      </c>
      <c r="D8840" s="29" t="s">
        <v>51</v>
      </c>
      <c r="F8840" t="s">
        <v>1215</v>
      </c>
      <c r="G8840" t="s">
        <v>1216</v>
      </c>
      <c r="H8840" t="s">
        <v>296</v>
      </c>
      <c r="I8840" t="s">
        <v>275</v>
      </c>
      <c r="J8840" t="s">
        <v>228</v>
      </c>
      <c r="K8840" t="s">
        <v>38</v>
      </c>
      <c r="M8840" t="s">
        <v>228</v>
      </c>
      <c r="N8840" t="s">
        <v>267</v>
      </c>
      <c r="O8840">
        <v>512</v>
      </c>
      <c r="P8840" t="s">
        <v>234</v>
      </c>
      <c r="Q8840"/>
      <c r="R8840">
        <v>80</v>
      </c>
      <c r="S8840">
        <v>1300</v>
      </c>
      <c r="T8840" t="s">
        <v>1220</v>
      </c>
    </row>
    <row r="8841" spans="2:20" hidden="1" x14ac:dyDescent="0.45">
      <c r="C8841" s="29" t="s">
        <v>60</v>
      </c>
      <c r="D8841" s="29" t="s">
        <v>51</v>
      </c>
      <c r="F8841" t="s">
        <v>1215</v>
      </c>
      <c r="G8841" t="s">
        <v>1216</v>
      </c>
      <c r="H8841" t="s">
        <v>296</v>
      </c>
      <c r="I8841" t="s">
        <v>275</v>
      </c>
      <c r="J8841" t="s">
        <v>228</v>
      </c>
      <c r="K8841" t="s">
        <v>38</v>
      </c>
      <c r="M8841" t="s">
        <v>228</v>
      </c>
      <c r="N8841" t="s">
        <v>279</v>
      </c>
      <c r="O8841">
        <v>2</v>
      </c>
      <c r="P8841" t="s">
        <v>234</v>
      </c>
      <c r="Q8841"/>
      <c r="R8841">
        <v>0.5</v>
      </c>
      <c r="S8841">
        <v>16</v>
      </c>
      <c r="T8841" t="s">
        <v>1228</v>
      </c>
    </row>
    <row r="8842" spans="2:20" hidden="1" x14ac:dyDescent="0.45">
      <c r="C8842" s="29" t="s">
        <v>60</v>
      </c>
      <c r="D8842" s="29" t="s">
        <v>45</v>
      </c>
      <c r="F8842" t="s">
        <v>1215</v>
      </c>
      <c r="G8842" t="s">
        <v>1216</v>
      </c>
      <c r="H8842" t="s">
        <v>1237</v>
      </c>
      <c r="I8842" t="s">
        <v>225</v>
      </c>
      <c r="J8842" t="s">
        <v>1238</v>
      </c>
      <c r="K8842" t="s">
        <v>1223</v>
      </c>
      <c r="M8842" t="s">
        <v>228</v>
      </c>
      <c r="N8842" t="s">
        <v>242</v>
      </c>
      <c r="O8842">
        <v>10</v>
      </c>
      <c r="P8842" t="s">
        <v>234</v>
      </c>
      <c r="Q8842"/>
      <c r="R8842">
        <v>1</v>
      </c>
      <c r="S8842">
        <v>15</v>
      </c>
      <c r="T8842" t="s">
        <v>377</v>
      </c>
    </row>
    <row r="8843" spans="2:20" hidden="1" x14ac:dyDescent="0.45">
      <c r="C8843" s="29" t="s">
        <v>60</v>
      </c>
      <c r="D8843" s="29" t="s">
        <v>45</v>
      </c>
      <c r="F8843" t="s">
        <v>1215</v>
      </c>
      <c r="G8843" t="s">
        <v>1216</v>
      </c>
      <c r="H8843" t="s">
        <v>1234</v>
      </c>
      <c r="I8843" t="s">
        <v>225</v>
      </c>
      <c r="J8843" t="s">
        <v>1235</v>
      </c>
      <c r="K8843" t="s">
        <v>1223</v>
      </c>
      <c r="M8843" t="s">
        <v>228</v>
      </c>
      <c r="N8843" t="s">
        <v>358</v>
      </c>
      <c r="O8843">
        <v>9</v>
      </c>
      <c r="P8843" t="s">
        <v>234</v>
      </c>
      <c r="Q8843"/>
      <c r="R8843">
        <v>8</v>
      </c>
      <c r="S8843">
        <v>100</v>
      </c>
      <c r="T8843" t="s">
        <v>377</v>
      </c>
    </row>
    <row r="8844" spans="2:20" hidden="1" x14ac:dyDescent="0.45">
      <c r="C8844" s="29" t="s">
        <v>60</v>
      </c>
      <c r="D8844" s="29" t="s">
        <v>45</v>
      </c>
      <c r="F8844" t="s">
        <v>1215</v>
      </c>
      <c r="G8844" t="s">
        <v>1216</v>
      </c>
      <c r="H8844" t="s">
        <v>1234</v>
      </c>
      <c r="I8844" t="s">
        <v>225</v>
      </c>
      <c r="J8844" t="s">
        <v>1235</v>
      </c>
      <c r="K8844" t="s">
        <v>1223</v>
      </c>
      <c r="M8844" t="s">
        <v>228</v>
      </c>
      <c r="N8844" t="s">
        <v>272</v>
      </c>
      <c r="O8844">
        <v>6</v>
      </c>
      <c r="P8844" t="s">
        <v>234</v>
      </c>
      <c r="Q8844"/>
      <c r="R8844">
        <v>5</v>
      </c>
      <c r="S8844">
        <v>80</v>
      </c>
      <c r="T8844" t="s">
        <v>377</v>
      </c>
    </row>
    <row r="8845" spans="2:20" hidden="1" x14ac:dyDescent="0.45">
      <c r="B8845" s="29" t="s">
        <v>27</v>
      </c>
      <c r="C8845" s="29" t="s">
        <v>60</v>
      </c>
      <c r="D8845" s="29" t="s">
        <v>45</v>
      </c>
      <c r="F8845" t="s">
        <v>1215</v>
      </c>
      <c r="G8845" t="s">
        <v>1216</v>
      </c>
      <c r="H8845" t="s">
        <v>1237</v>
      </c>
      <c r="I8845" t="s">
        <v>225</v>
      </c>
      <c r="J8845" t="s">
        <v>1238</v>
      </c>
      <c r="K8845" t="s">
        <v>1223</v>
      </c>
      <c r="M8845" t="s">
        <v>228</v>
      </c>
      <c r="N8845" t="s">
        <v>27</v>
      </c>
      <c r="O8845">
        <v>140</v>
      </c>
      <c r="P8845" t="s">
        <v>237</v>
      </c>
      <c r="Q8845">
        <f>O8845/'Building Calcs'!$B$2</f>
        <v>1.4770781936680001E-4</v>
      </c>
      <c r="R8845">
        <v>76</v>
      </c>
      <c r="S8845">
        <v>240</v>
      </c>
      <c r="T8845" t="s">
        <v>377</v>
      </c>
    </row>
    <row r="8846" spans="2:20" hidden="1" x14ac:dyDescent="0.45">
      <c r="C8846" s="29" t="s">
        <v>60</v>
      </c>
      <c r="D8846" s="29" t="s">
        <v>45</v>
      </c>
      <c r="F8846" t="s">
        <v>1215</v>
      </c>
      <c r="G8846" t="s">
        <v>1216</v>
      </c>
      <c r="H8846" t="s">
        <v>1237</v>
      </c>
      <c r="I8846" t="s">
        <v>225</v>
      </c>
      <c r="J8846" t="s">
        <v>1238</v>
      </c>
      <c r="K8846" t="s">
        <v>1223</v>
      </c>
      <c r="M8846" t="s">
        <v>228</v>
      </c>
      <c r="N8846" t="s">
        <v>272</v>
      </c>
      <c r="O8846">
        <v>40</v>
      </c>
      <c r="P8846" t="s">
        <v>234</v>
      </c>
      <c r="Q8846"/>
      <c r="R8846">
        <v>6</v>
      </c>
      <c r="S8846">
        <v>80</v>
      </c>
      <c r="T8846" t="s">
        <v>377</v>
      </c>
    </row>
    <row r="8847" spans="2:20" hidden="1" x14ac:dyDescent="0.45">
      <c r="C8847" s="29" t="s">
        <v>60</v>
      </c>
      <c r="D8847" s="29" t="s">
        <v>45</v>
      </c>
      <c r="F8847" t="s">
        <v>1215</v>
      </c>
      <c r="G8847" t="s">
        <v>1216</v>
      </c>
      <c r="H8847" t="s">
        <v>1237</v>
      </c>
      <c r="I8847" t="s">
        <v>225</v>
      </c>
      <c r="J8847" t="s">
        <v>1238</v>
      </c>
      <c r="K8847" t="s">
        <v>1223</v>
      </c>
      <c r="M8847" t="s">
        <v>228</v>
      </c>
      <c r="N8847" t="s">
        <v>233</v>
      </c>
      <c r="O8847">
        <v>4</v>
      </c>
      <c r="P8847" t="s">
        <v>234</v>
      </c>
      <c r="Q8847"/>
      <c r="R8847">
        <v>0.5</v>
      </c>
      <c r="S8847">
        <v>5</v>
      </c>
      <c r="T8847" t="s">
        <v>377</v>
      </c>
    </row>
    <row r="8848" spans="2:20" hidden="1" x14ac:dyDescent="0.45">
      <c r="C8848" s="29" t="s">
        <v>60</v>
      </c>
      <c r="D8848" s="29" t="s">
        <v>45</v>
      </c>
      <c r="F8848" t="s">
        <v>1215</v>
      </c>
      <c r="G8848" t="s">
        <v>1216</v>
      </c>
      <c r="H8848" t="s">
        <v>1237</v>
      </c>
      <c r="I8848" t="s">
        <v>225</v>
      </c>
      <c r="J8848" t="s">
        <v>1238</v>
      </c>
      <c r="K8848" t="s">
        <v>1223</v>
      </c>
      <c r="M8848" t="s">
        <v>228</v>
      </c>
      <c r="N8848" t="s">
        <v>279</v>
      </c>
      <c r="O8848">
        <v>15</v>
      </c>
      <c r="P8848" t="s">
        <v>234</v>
      </c>
      <c r="Q8848"/>
      <c r="R8848">
        <v>2</v>
      </c>
      <c r="S8848">
        <v>20</v>
      </c>
      <c r="T8848" t="s">
        <v>377</v>
      </c>
    </row>
    <row r="8849" spans="2:20" hidden="1" x14ac:dyDescent="0.45">
      <c r="C8849" s="29" t="s">
        <v>60</v>
      </c>
      <c r="D8849" s="29" t="s">
        <v>45</v>
      </c>
      <c r="F8849" t="s">
        <v>1215</v>
      </c>
      <c r="G8849" t="s">
        <v>1216</v>
      </c>
      <c r="H8849" t="s">
        <v>251</v>
      </c>
      <c r="I8849" t="s">
        <v>225</v>
      </c>
      <c r="J8849" t="s">
        <v>1232</v>
      </c>
      <c r="K8849" t="s">
        <v>1223</v>
      </c>
      <c r="M8849" t="s">
        <v>228</v>
      </c>
      <c r="N8849" t="s">
        <v>291</v>
      </c>
      <c r="O8849">
        <v>170</v>
      </c>
      <c r="P8849" t="s">
        <v>257</v>
      </c>
      <c r="Q8849"/>
      <c r="R8849">
        <v>85</v>
      </c>
      <c r="S8849">
        <v>260</v>
      </c>
      <c r="T8849" t="s">
        <v>349</v>
      </c>
    </row>
    <row r="8850" spans="2:20" hidden="1" x14ac:dyDescent="0.45">
      <c r="C8850" s="29" t="s">
        <v>60</v>
      </c>
      <c r="D8850" s="29" t="s">
        <v>45</v>
      </c>
      <c r="F8850" t="s">
        <v>1215</v>
      </c>
      <c r="G8850" t="s">
        <v>1216</v>
      </c>
      <c r="H8850" t="s">
        <v>1234</v>
      </c>
      <c r="I8850" t="s">
        <v>225</v>
      </c>
      <c r="J8850" t="s">
        <v>1235</v>
      </c>
      <c r="K8850" t="s">
        <v>1223</v>
      </c>
      <c r="M8850" t="s">
        <v>228</v>
      </c>
      <c r="N8850" t="s">
        <v>249</v>
      </c>
      <c r="O8850">
        <v>17</v>
      </c>
      <c r="P8850" t="s">
        <v>234</v>
      </c>
      <c r="Q8850"/>
      <c r="R8850">
        <v>10</v>
      </c>
      <c r="S8850">
        <v>180</v>
      </c>
      <c r="T8850" t="s">
        <v>377</v>
      </c>
    </row>
    <row r="8851" spans="2:20" hidden="1" x14ac:dyDescent="0.45">
      <c r="C8851" s="29" t="s">
        <v>60</v>
      </c>
      <c r="D8851" s="29" t="s">
        <v>45</v>
      </c>
      <c r="F8851" t="s">
        <v>1215</v>
      </c>
      <c r="G8851" t="s">
        <v>1216</v>
      </c>
      <c r="H8851" t="s">
        <v>251</v>
      </c>
      <c r="I8851" t="s">
        <v>225</v>
      </c>
      <c r="J8851" t="s">
        <v>1232</v>
      </c>
      <c r="K8851" t="s">
        <v>1223</v>
      </c>
      <c r="M8851" t="s">
        <v>228</v>
      </c>
      <c r="N8851" t="s">
        <v>259</v>
      </c>
      <c r="O8851">
        <v>0.62</v>
      </c>
      <c r="P8851" t="s">
        <v>257</v>
      </c>
      <c r="Q8851"/>
      <c r="R8851">
        <v>0.31</v>
      </c>
      <c r="S8851">
        <v>1.2</v>
      </c>
      <c r="T8851" t="s">
        <v>377</v>
      </c>
    </row>
    <row r="8852" spans="2:20" hidden="1" x14ac:dyDescent="0.45">
      <c r="C8852" s="29" t="s">
        <v>60</v>
      </c>
      <c r="D8852" s="29" t="s">
        <v>45</v>
      </c>
      <c r="F8852" t="s">
        <v>1215</v>
      </c>
      <c r="G8852" t="s">
        <v>1216</v>
      </c>
      <c r="H8852" t="s">
        <v>251</v>
      </c>
      <c r="I8852" t="s">
        <v>225</v>
      </c>
      <c r="J8852" t="s">
        <v>1232</v>
      </c>
      <c r="K8852" t="s">
        <v>1223</v>
      </c>
      <c r="M8852" t="s">
        <v>228</v>
      </c>
      <c r="N8852" t="s">
        <v>279</v>
      </c>
      <c r="O8852">
        <v>20</v>
      </c>
      <c r="P8852" t="s">
        <v>234</v>
      </c>
      <c r="Q8852"/>
      <c r="R8852">
        <v>2</v>
      </c>
      <c r="S8852">
        <v>30</v>
      </c>
      <c r="T8852" t="s">
        <v>377</v>
      </c>
    </row>
    <row r="8853" spans="2:20" hidden="1" x14ac:dyDescent="0.45">
      <c r="C8853" s="29" t="s">
        <v>60</v>
      </c>
      <c r="D8853" s="29" t="s">
        <v>45</v>
      </c>
      <c r="F8853" t="s">
        <v>1215</v>
      </c>
      <c r="G8853" t="s">
        <v>1216</v>
      </c>
      <c r="H8853" t="s">
        <v>251</v>
      </c>
      <c r="I8853" t="s">
        <v>225</v>
      </c>
      <c r="J8853" t="s">
        <v>1232</v>
      </c>
      <c r="K8853" t="s">
        <v>1223</v>
      </c>
      <c r="M8853" t="s">
        <v>228</v>
      </c>
      <c r="N8853" t="s">
        <v>242</v>
      </c>
      <c r="O8853">
        <v>15</v>
      </c>
      <c r="P8853" t="s">
        <v>234</v>
      </c>
      <c r="Q8853"/>
      <c r="R8853">
        <v>1</v>
      </c>
      <c r="S8853">
        <v>20</v>
      </c>
      <c r="T8853" t="s">
        <v>377</v>
      </c>
    </row>
    <row r="8854" spans="2:20" hidden="1" x14ac:dyDescent="0.45">
      <c r="C8854" s="29" t="s">
        <v>60</v>
      </c>
      <c r="D8854" s="29" t="s">
        <v>45</v>
      </c>
      <c r="F8854" t="s">
        <v>1215</v>
      </c>
      <c r="G8854" t="s">
        <v>1216</v>
      </c>
      <c r="H8854" t="s">
        <v>1234</v>
      </c>
      <c r="I8854" t="s">
        <v>225</v>
      </c>
      <c r="J8854" t="s">
        <v>1235</v>
      </c>
      <c r="K8854" t="s">
        <v>1223</v>
      </c>
      <c r="M8854" t="s">
        <v>228</v>
      </c>
      <c r="N8854" t="s">
        <v>279</v>
      </c>
      <c r="O8854">
        <v>10</v>
      </c>
      <c r="P8854" t="s">
        <v>234</v>
      </c>
      <c r="Q8854"/>
      <c r="R8854">
        <v>2</v>
      </c>
      <c r="S8854">
        <v>20</v>
      </c>
      <c r="T8854" t="s">
        <v>377</v>
      </c>
    </row>
    <row r="8855" spans="2:20" hidden="1" x14ac:dyDescent="0.45">
      <c r="C8855" s="29" t="s">
        <v>60</v>
      </c>
      <c r="D8855" s="29" t="s">
        <v>45</v>
      </c>
      <c r="F8855" t="s">
        <v>1215</v>
      </c>
      <c r="G8855" t="s">
        <v>1216</v>
      </c>
      <c r="H8855" t="s">
        <v>1234</v>
      </c>
      <c r="I8855" t="s">
        <v>225</v>
      </c>
      <c r="J8855" t="s">
        <v>1235</v>
      </c>
      <c r="K8855" t="s">
        <v>1223</v>
      </c>
      <c r="M8855" t="s">
        <v>228</v>
      </c>
      <c r="N8855" t="s">
        <v>262</v>
      </c>
      <c r="O8855">
        <v>9</v>
      </c>
      <c r="P8855" t="s">
        <v>234</v>
      </c>
      <c r="Q8855"/>
      <c r="R8855">
        <v>5</v>
      </c>
      <c r="S8855">
        <v>10</v>
      </c>
      <c r="T8855" t="s">
        <v>377</v>
      </c>
    </row>
    <row r="8856" spans="2:20" hidden="1" x14ac:dyDescent="0.45">
      <c r="B8856" s="29" t="s">
        <v>27</v>
      </c>
      <c r="C8856" s="29" t="s">
        <v>60</v>
      </c>
      <c r="D8856" s="29" t="s">
        <v>45</v>
      </c>
      <c r="F8856" t="s">
        <v>1215</v>
      </c>
      <c r="G8856" t="s">
        <v>1216</v>
      </c>
      <c r="H8856" t="s">
        <v>1234</v>
      </c>
      <c r="I8856" t="s">
        <v>225</v>
      </c>
      <c r="J8856" t="s">
        <v>1235</v>
      </c>
      <c r="K8856" t="s">
        <v>1223</v>
      </c>
      <c r="M8856" t="s">
        <v>228</v>
      </c>
      <c r="N8856" t="s">
        <v>27</v>
      </c>
      <c r="O8856">
        <v>76</v>
      </c>
      <c r="P8856" t="s">
        <v>237</v>
      </c>
      <c r="Q8856">
        <f>O8856/'Building Calcs'!$B$2</f>
        <v>8.0184244799119998E-5</v>
      </c>
      <c r="R8856">
        <v>60</v>
      </c>
      <c r="S8856">
        <v>240</v>
      </c>
      <c r="T8856" t="s">
        <v>377</v>
      </c>
    </row>
    <row r="8857" spans="2:20" hidden="1" x14ac:dyDescent="0.45">
      <c r="B8857" s="29" t="s">
        <v>24</v>
      </c>
      <c r="C8857" s="29" t="s">
        <v>60</v>
      </c>
      <c r="D8857" s="29" t="s">
        <v>45</v>
      </c>
      <c r="F8857" t="s">
        <v>1215</v>
      </c>
      <c r="G8857" t="s">
        <v>1216</v>
      </c>
      <c r="H8857" t="s">
        <v>1234</v>
      </c>
      <c r="I8857" t="s">
        <v>225</v>
      </c>
      <c r="J8857" t="s">
        <v>1235</v>
      </c>
      <c r="K8857" t="s">
        <v>1223</v>
      </c>
      <c r="M8857" t="s">
        <v>228</v>
      </c>
      <c r="N8857" t="s">
        <v>261</v>
      </c>
      <c r="O8857">
        <v>20</v>
      </c>
      <c r="P8857" t="s">
        <v>237</v>
      </c>
      <c r="Q8857">
        <f>O8857/'Building Calcs'!$B$2</f>
        <v>2.1101117052399999E-5</v>
      </c>
      <c r="R8857">
        <v>10</v>
      </c>
      <c r="S8857">
        <v>300</v>
      </c>
      <c r="T8857" t="s">
        <v>377</v>
      </c>
    </row>
    <row r="8858" spans="2:20" hidden="1" x14ac:dyDescent="0.45">
      <c r="C8858" s="29" t="s">
        <v>60</v>
      </c>
      <c r="D8858" s="29" t="s">
        <v>195</v>
      </c>
      <c r="F8858" t="s">
        <v>1215</v>
      </c>
      <c r="G8858" t="s">
        <v>1216</v>
      </c>
      <c r="H8858" t="s">
        <v>1239</v>
      </c>
      <c r="I8858" t="s">
        <v>225</v>
      </c>
      <c r="J8858" t="s">
        <v>1240</v>
      </c>
      <c r="K8858" t="s">
        <v>227</v>
      </c>
      <c r="M8858" t="s">
        <v>228</v>
      </c>
      <c r="N8858" t="s">
        <v>291</v>
      </c>
      <c r="O8858">
        <v>0.13</v>
      </c>
      <c r="P8858" t="s">
        <v>1314</v>
      </c>
      <c r="Q8858"/>
      <c r="R8858">
        <v>1.2999999999999999E-2</v>
      </c>
      <c r="S8858">
        <v>0.13</v>
      </c>
      <c r="T8858" t="s">
        <v>1241</v>
      </c>
    </row>
    <row r="8859" spans="2:20" hidden="1" x14ac:dyDescent="0.45">
      <c r="B8859" s="29" t="s">
        <v>24</v>
      </c>
      <c r="C8859" s="29" t="s">
        <v>60</v>
      </c>
      <c r="D8859" s="29" t="s">
        <v>45</v>
      </c>
      <c r="F8859" t="s">
        <v>1215</v>
      </c>
      <c r="G8859" t="s">
        <v>1216</v>
      </c>
      <c r="H8859" t="s">
        <v>284</v>
      </c>
      <c r="I8859" t="s">
        <v>275</v>
      </c>
      <c r="J8859" t="s">
        <v>228</v>
      </c>
      <c r="K8859" t="s">
        <v>1242</v>
      </c>
      <c r="M8859" t="s">
        <v>228</v>
      </c>
      <c r="N8859" t="s">
        <v>261</v>
      </c>
      <c r="O8859">
        <v>88.8</v>
      </c>
      <c r="P8859" t="s">
        <v>237</v>
      </c>
      <c r="Q8859">
        <f>O8859/'Building Calcs'!$B$2</f>
        <v>9.3688959712656E-5</v>
      </c>
      <c r="R8859">
        <v>10</v>
      </c>
      <c r="S8859">
        <v>300</v>
      </c>
      <c r="T8859" t="s">
        <v>377</v>
      </c>
    </row>
    <row r="8860" spans="2:20" hidden="1" x14ac:dyDescent="0.45">
      <c r="B8860" s="29" t="s">
        <v>30</v>
      </c>
      <c r="C8860" s="29" t="s">
        <v>60</v>
      </c>
      <c r="D8860" s="29" t="s">
        <v>45</v>
      </c>
      <c r="F8860" t="s">
        <v>1215</v>
      </c>
      <c r="G8860" t="s">
        <v>1216</v>
      </c>
      <c r="H8860" t="s">
        <v>284</v>
      </c>
      <c r="I8860" t="s">
        <v>275</v>
      </c>
      <c r="J8860" t="s">
        <v>228</v>
      </c>
      <c r="K8860" t="s">
        <v>1242</v>
      </c>
      <c r="M8860" t="s">
        <v>228</v>
      </c>
      <c r="N8860" t="s">
        <v>30</v>
      </c>
      <c r="O8860">
        <v>6.4</v>
      </c>
      <c r="P8860" t="s">
        <v>229</v>
      </c>
      <c r="Q8860"/>
      <c r="R8860">
        <v>2</v>
      </c>
      <c r="S8860">
        <v>26</v>
      </c>
      <c r="T8860" t="s">
        <v>241</v>
      </c>
    </row>
    <row r="8861" spans="2:20" hidden="1" x14ac:dyDescent="0.45">
      <c r="C8861" s="29" t="s">
        <v>60</v>
      </c>
      <c r="D8861" s="29" t="s">
        <v>195</v>
      </c>
      <c r="F8861" t="s">
        <v>1215</v>
      </c>
      <c r="G8861" t="s">
        <v>1216</v>
      </c>
      <c r="H8861" t="s">
        <v>1239</v>
      </c>
      <c r="I8861" t="s">
        <v>225</v>
      </c>
      <c r="J8861" t="s">
        <v>1240</v>
      </c>
      <c r="K8861" t="s">
        <v>227</v>
      </c>
      <c r="M8861" t="s">
        <v>228</v>
      </c>
      <c r="N8861" t="s">
        <v>358</v>
      </c>
      <c r="O8861">
        <v>1.7</v>
      </c>
      <c r="P8861" t="s">
        <v>257</v>
      </c>
      <c r="Q8861"/>
      <c r="R8861">
        <v>0.17</v>
      </c>
      <c r="S8861">
        <v>1.7</v>
      </c>
      <c r="T8861" t="s">
        <v>1241</v>
      </c>
    </row>
    <row r="8862" spans="2:20" hidden="1" x14ac:dyDescent="0.45">
      <c r="C8862" s="29" t="s">
        <v>60</v>
      </c>
      <c r="D8862" s="29" t="s">
        <v>195</v>
      </c>
      <c r="F8862" t="s">
        <v>1215</v>
      </c>
      <c r="G8862" t="s">
        <v>1216</v>
      </c>
      <c r="H8862" t="s">
        <v>1239</v>
      </c>
      <c r="I8862" t="s">
        <v>225</v>
      </c>
      <c r="J8862" t="s">
        <v>1240</v>
      </c>
      <c r="K8862" t="s">
        <v>227</v>
      </c>
      <c r="M8862" t="s">
        <v>228</v>
      </c>
      <c r="N8862" t="s">
        <v>267</v>
      </c>
      <c r="O8862">
        <v>58</v>
      </c>
      <c r="P8862" t="s">
        <v>234</v>
      </c>
      <c r="Q8862"/>
      <c r="R8862">
        <v>29</v>
      </c>
      <c r="S8862">
        <v>116</v>
      </c>
      <c r="T8862" t="s">
        <v>1241</v>
      </c>
    </row>
    <row r="8863" spans="2:20" hidden="1" x14ac:dyDescent="0.45">
      <c r="B8863" s="29" t="s">
        <v>29</v>
      </c>
      <c r="C8863" s="29" t="s">
        <v>60</v>
      </c>
      <c r="D8863" s="29" t="s">
        <v>45</v>
      </c>
      <c r="F8863" t="s">
        <v>1215</v>
      </c>
      <c r="G8863" t="s">
        <v>1216</v>
      </c>
      <c r="H8863" t="s">
        <v>284</v>
      </c>
      <c r="I8863" t="s">
        <v>275</v>
      </c>
      <c r="J8863" t="s">
        <v>228</v>
      </c>
      <c r="K8863" t="s">
        <v>1242</v>
      </c>
      <c r="M8863" t="s">
        <v>228</v>
      </c>
      <c r="N8863" t="s">
        <v>29</v>
      </c>
      <c r="O8863">
        <v>840</v>
      </c>
      <c r="P8863" t="s">
        <v>237</v>
      </c>
      <c r="Q8863">
        <f>O8863/'Building Calcs'!$B$2</f>
        <v>8.8624691620080005E-4</v>
      </c>
      <c r="R8863">
        <v>450</v>
      </c>
      <c r="S8863">
        <v>1000</v>
      </c>
      <c r="T8863" t="s">
        <v>377</v>
      </c>
    </row>
    <row r="8864" spans="2:20" hidden="1" x14ac:dyDescent="0.45">
      <c r="C8864" s="29" t="s">
        <v>60</v>
      </c>
      <c r="D8864" s="29" t="s">
        <v>195</v>
      </c>
      <c r="F8864" t="s">
        <v>1215</v>
      </c>
      <c r="G8864" t="s">
        <v>1216</v>
      </c>
      <c r="H8864" t="s">
        <v>1239</v>
      </c>
      <c r="I8864" t="s">
        <v>225</v>
      </c>
      <c r="J8864" t="s">
        <v>1240</v>
      </c>
      <c r="K8864" t="s">
        <v>227</v>
      </c>
      <c r="M8864" t="s">
        <v>228</v>
      </c>
      <c r="N8864" t="s">
        <v>272</v>
      </c>
      <c r="O8864">
        <v>1.5</v>
      </c>
      <c r="P8864" t="s">
        <v>257</v>
      </c>
      <c r="Q8864"/>
      <c r="R8864">
        <v>0.15</v>
      </c>
      <c r="S8864">
        <v>1.5</v>
      </c>
      <c r="T8864" t="s">
        <v>1241</v>
      </c>
    </row>
    <row r="8865" spans="2:20" hidden="1" x14ac:dyDescent="0.45">
      <c r="C8865" s="29" t="s">
        <v>60</v>
      </c>
      <c r="D8865" s="29" t="s">
        <v>45</v>
      </c>
      <c r="F8865" t="s">
        <v>1215</v>
      </c>
      <c r="G8865" t="s">
        <v>1216</v>
      </c>
      <c r="H8865" t="s">
        <v>284</v>
      </c>
      <c r="I8865" t="s">
        <v>275</v>
      </c>
      <c r="J8865" t="s">
        <v>228</v>
      </c>
      <c r="K8865" t="s">
        <v>1242</v>
      </c>
      <c r="M8865" t="s">
        <v>228</v>
      </c>
      <c r="N8865" t="s">
        <v>279</v>
      </c>
      <c r="O8865">
        <v>13</v>
      </c>
      <c r="P8865" t="s">
        <v>234</v>
      </c>
      <c r="Q8865"/>
      <c r="R8865">
        <v>0.5</v>
      </c>
      <c r="S8865">
        <v>30</v>
      </c>
      <c r="T8865" t="s">
        <v>377</v>
      </c>
    </row>
    <row r="8866" spans="2:20" hidden="1" x14ac:dyDescent="0.45">
      <c r="C8866" s="29" t="s">
        <v>60</v>
      </c>
      <c r="D8866" s="29" t="s">
        <v>45</v>
      </c>
      <c r="F8866" t="s">
        <v>1215</v>
      </c>
      <c r="G8866" t="s">
        <v>1216</v>
      </c>
      <c r="H8866" t="s">
        <v>284</v>
      </c>
      <c r="I8866" t="s">
        <v>275</v>
      </c>
      <c r="J8866" t="s">
        <v>228</v>
      </c>
      <c r="K8866" t="s">
        <v>1242</v>
      </c>
      <c r="M8866" t="s">
        <v>228</v>
      </c>
      <c r="N8866" t="s">
        <v>242</v>
      </c>
      <c r="O8866">
        <v>13.5</v>
      </c>
      <c r="P8866" t="s">
        <v>234</v>
      </c>
      <c r="Q8866"/>
      <c r="R8866">
        <v>0.5</v>
      </c>
      <c r="S8866">
        <v>20</v>
      </c>
      <c r="T8866" t="s">
        <v>377</v>
      </c>
    </row>
    <row r="8867" spans="2:20" hidden="1" x14ac:dyDescent="0.45">
      <c r="C8867" s="29" t="s">
        <v>60</v>
      </c>
      <c r="D8867" s="29" t="s">
        <v>45</v>
      </c>
      <c r="F8867" t="s">
        <v>1215</v>
      </c>
      <c r="G8867" t="s">
        <v>1216</v>
      </c>
      <c r="H8867" t="s">
        <v>284</v>
      </c>
      <c r="I8867" t="s">
        <v>275</v>
      </c>
      <c r="J8867" t="s">
        <v>228</v>
      </c>
      <c r="K8867" t="s">
        <v>1242</v>
      </c>
      <c r="M8867" t="s">
        <v>228</v>
      </c>
      <c r="N8867" t="s">
        <v>265</v>
      </c>
      <c r="O8867">
        <v>17.5</v>
      </c>
      <c r="P8867" t="s">
        <v>234</v>
      </c>
      <c r="Q8867"/>
      <c r="R8867">
        <v>5</v>
      </c>
      <c r="S8867">
        <v>50</v>
      </c>
      <c r="T8867" t="s">
        <v>377</v>
      </c>
    </row>
    <row r="8868" spans="2:20" hidden="1" x14ac:dyDescent="0.45">
      <c r="C8868" s="29" t="s">
        <v>60</v>
      </c>
      <c r="D8868" s="29" t="s">
        <v>45</v>
      </c>
      <c r="F8868" t="s">
        <v>1215</v>
      </c>
      <c r="G8868" t="s">
        <v>1216</v>
      </c>
      <c r="H8868" t="s">
        <v>284</v>
      </c>
      <c r="I8868" t="s">
        <v>275</v>
      </c>
      <c r="J8868" t="s">
        <v>228</v>
      </c>
      <c r="K8868" t="s">
        <v>1242</v>
      </c>
      <c r="M8868" t="s">
        <v>228</v>
      </c>
      <c r="N8868" t="s">
        <v>265</v>
      </c>
      <c r="O8868">
        <v>17.5</v>
      </c>
      <c r="P8868" t="s">
        <v>234</v>
      </c>
      <c r="Q8868"/>
      <c r="R8868">
        <v>5</v>
      </c>
      <c r="S8868">
        <v>50</v>
      </c>
      <c r="T8868" t="s">
        <v>377</v>
      </c>
    </row>
    <row r="8869" spans="2:20" hidden="1" x14ac:dyDescent="0.45">
      <c r="C8869" s="29" t="s">
        <v>60</v>
      </c>
      <c r="D8869" s="29" t="s">
        <v>45</v>
      </c>
      <c r="F8869" t="s">
        <v>1215</v>
      </c>
      <c r="G8869" t="s">
        <v>1216</v>
      </c>
      <c r="H8869" t="s">
        <v>284</v>
      </c>
      <c r="I8869" t="s">
        <v>275</v>
      </c>
      <c r="J8869" t="s">
        <v>228</v>
      </c>
      <c r="K8869" t="s">
        <v>1242</v>
      </c>
      <c r="M8869" t="s">
        <v>228</v>
      </c>
      <c r="N8869" t="s">
        <v>303</v>
      </c>
      <c r="O8869">
        <v>1.8</v>
      </c>
      <c r="P8869" t="s">
        <v>234</v>
      </c>
      <c r="Q8869"/>
      <c r="R8869">
        <v>0.2</v>
      </c>
      <c r="S8869">
        <v>3</v>
      </c>
      <c r="T8869" t="s">
        <v>377</v>
      </c>
    </row>
    <row r="8870" spans="2:20" hidden="1" x14ac:dyDescent="0.45">
      <c r="B8870" s="29" t="s">
        <v>43</v>
      </c>
      <c r="C8870" s="29" t="s">
        <v>60</v>
      </c>
      <c r="D8870" s="29" t="s">
        <v>45</v>
      </c>
      <c r="F8870" t="s">
        <v>1215</v>
      </c>
      <c r="G8870" t="s">
        <v>1216</v>
      </c>
      <c r="H8870" t="s">
        <v>284</v>
      </c>
      <c r="I8870" t="s">
        <v>275</v>
      </c>
      <c r="J8870" t="s">
        <v>228</v>
      </c>
      <c r="K8870" t="s">
        <v>1242</v>
      </c>
      <c r="M8870" t="s">
        <v>228</v>
      </c>
      <c r="N8870" t="s">
        <v>28</v>
      </c>
      <c r="O8870">
        <v>108</v>
      </c>
      <c r="P8870" t="s">
        <v>237</v>
      </c>
      <c r="Q8870">
        <f>O8870/'Building Calcs'!$B$2</f>
        <v>1.1394603208296001E-4</v>
      </c>
      <c r="R8870">
        <v>60</v>
      </c>
      <c r="S8870">
        <v>220</v>
      </c>
      <c r="T8870" t="s">
        <v>377</v>
      </c>
    </row>
    <row r="8871" spans="2:20" hidden="1" x14ac:dyDescent="0.45">
      <c r="C8871" s="29" t="s">
        <v>60</v>
      </c>
      <c r="D8871" s="29" t="s">
        <v>45</v>
      </c>
      <c r="F8871" t="s">
        <v>1215</v>
      </c>
      <c r="G8871" t="s">
        <v>1216</v>
      </c>
      <c r="H8871" t="s">
        <v>284</v>
      </c>
      <c r="I8871" t="s">
        <v>275</v>
      </c>
      <c r="J8871" t="s">
        <v>228</v>
      </c>
      <c r="K8871" t="s">
        <v>1242</v>
      </c>
      <c r="M8871" t="s">
        <v>228</v>
      </c>
      <c r="N8871" t="s">
        <v>233</v>
      </c>
      <c r="O8871">
        <v>4</v>
      </c>
      <c r="P8871" t="s">
        <v>234</v>
      </c>
      <c r="Q8871"/>
      <c r="R8871">
        <v>0.2</v>
      </c>
      <c r="S8871">
        <v>8</v>
      </c>
      <c r="T8871" t="s">
        <v>377</v>
      </c>
    </row>
    <row r="8872" spans="2:20" hidden="1" x14ac:dyDescent="0.45">
      <c r="C8872" s="29" t="s">
        <v>60</v>
      </c>
      <c r="D8872" s="29" t="s">
        <v>45</v>
      </c>
      <c r="F8872" t="s">
        <v>1215</v>
      </c>
      <c r="G8872" t="s">
        <v>1216</v>
      </c>
      <c r="H8872" t="s">
        <v>284</v>
      </c>
      <c r="I8872" t="s">
        <v>275</v>
      </c>
      <c r="J8872" t="s">
        <v>228</v>
      </c>
      <c r="K8872" t="s">
        <v>1242</v>
      </c>
      <c r="M8872" t="s">
        <v>228</v>
      </c>
      <c r="N8872" t="s">
        <v>253</v>
      </c>
      <c r="O8872">
        <v>1.8</v>
      </c>
      <c r="P8872" t="s">
        <v>234</v>
      </c>
      <c r="Q8872"/>
      <c r="R8872">
        <v>0.2</v>
      </c>
      <c r="S8872">
        <v>5</v>
      </c>
      <c r="T8872" t="s">
        <v>377</v>
      </c>
    </row>
    <row r="8873" spans="2:20" hidden="1" x14ac:dyDescent="0.45">
      <c r="B8873" s="29" t="s">
        <v>43</v>
      </c>
      <c r="C8873" s="29" t="s">
        <v>60</v>
      </c>
      <c r="D8873" s="29" t="s">
        <v>45</v>
      </c>
      <c r="F8873" t="s">
        <v>1215</v>
      </c>
      <c r="G8873" t="s">
        <v>1216</v>
      </c>
      <c r="H8873" t="s">
        <v>284</v>
      </c>
      <c r="I8873" t="s">
        <v>275</v>
      </c>
      <c r="J8873" t="s">
        <v>228</v>
      </c>
      <c r="K8873" t="s">
        <v>1242</v>
      </c>
      <c r="M8873" t="s">
        <v>228</v>
      </c>
      <c r="N8873" t="s">
        <v>28</v>
      </c>
      <c r="O8873">
        <v>108</v>
      </c>
      <c r="P8873" t="s">
        <v>237</v>
      </c>
      <c r="Q8873">
        <f>O8873/'Building Calcs'!$B$2</f>
        <v>1.1394603208296001E-4</v>
      </c>
      <c r="R8873">
        <v>60</v>
      </c>
      <c r="S8873">
        <v>220</v>
      </c>
      <c r="T8873" t="s">
        <v>377</v>
      </c>
    </row>
    <row r="8874" spans="2:20" hidden="1" x14ac:dyDescent="0.45">
      <c r="C8874" s="29" t="s">
        <v>60</v>
      </c>
      <c r="D8874" s="29" t="s">
        <v>46</v>
      </c>
      <c r="F8874" t="s">
        <v>1215</v>
      </c>
      <c r="G8874" t="s">
        <v>1216</v>
      </c>
      <c r="H8874" t="s">
        <v>1244</v>
      </c>
      <c r="I8874" t="s">
        <v>225</v>
      </c>
      <c r="J8874" t="s">
        <v>1245</v>
      </c>
      <c r="K8874" t="s">
        <v>18</v>
      </c>
      <c r="M8874" t="s">
        <v>228</v>
      </c>
      <c r="N8874" t="s">
        <v>358</v>
      </c>
      <c r="O8874">
        <v>1.7</v>
      </c>
      <c r="P8874" t="s">
        <v>257</v>
      </c>
      <c r="Q8874"/>
      <c r="R8874">
        <v>0.34</v>
      </c>
      <c r="S8874">
        <v>8.5</v>
      </c>
      <c r="T8874" t="s">
        <v>1241</v>
      </c>
    </row>
    <row r="8875" spans="2:20" hidden="1" x14ac:dyDescent="0.45">
      <c r="C8875" s="29" t="s">
        <v>60</v>
      </c>
      <c r="D8875" s="29" t="s">
        <v>46</v>
      </c>
      <c r="F8875" t="s">
        <v>1215</v>
      </c>
      <c r="G8875" t="s">
        <v>1216</v>
      </c>
      <c r="H8875" t="s">
        <v>1244</v>
      </c>
      <c r="I8875" t="s">
        <v>225</v>
      </c>
      <c r="J8875" t="s">
        <v>1245</v>
      </c>
      <c r="K8875" t="s">
        <v>18</v>
      </c>
      <c r="M8875" t="s">
        <v>228</v>
      </c>
      <c r="N8875" t="s">
        <v>233</v>
      </c>
      <c r="O8875">
        <v>0.05</v>
      </c>
      <c r="P8875" t="s">
        <v>234</v>
      </c>
      <c r="Q8875"/>
      <c r="R8875">
        <v>1.2500000000000001E-2</v>
      </c>
      <c r="S8875">
        <v>0.05</v>
      </c>
      <c r="T8875" t="s">
        <v>1241</v>
      </c>
    </row>
    <row r="8876" spans="2:20" hidden="1" x14ac:dyDescent="0.45">
      <c r="C8876" s="29" t="s">
        <v>60</v>
      </c>
      <c r="D8876" s="29" t="s">
        <v>46</v>
      </c>
      <c r="F8876" t="s">
        <v>1215</v>
      </c>
      <c r="G8876" t="s">
        <v>1216</v>
      </c>
      <c r="H8876" t="s">
        <v>1244</v>
      </c>
      <c r="I8876" t="s">
        <v>225</v>
      </c>
      <c r="J8876" t="s">
        <v>1245</v>
      </c>
      <c r="K8876" t="s">
        <v>18</v>
      </c>
      <c r="M8876" t="s">
        <v>228</v>
      </c>
      <c r="N8876" t="s">
        <v>233</v>
      </c>
      <c r="O8876">
        <v>0.05</v>
      </c>
      <c r="P8876" t="s">
        <v>234</v>
      </c>
      <c r="Q8876"/>
      <c r="R8876">
        <v>1.2500000000000001E-2</v>
      </c>
      <c r="S8876">
        <v>0.05</v>
      </c>
      <c r="T8876" t="s">
        <v>1241</v>
      </c>
    </row>
    <row r="8877" spans="2:20" hidden="1" x14ac:dyDescent="0.45">
      <c r="C8877" s="29" t="s">
        <v>60</v>
      </c>
      <c r="D8877" s="29" t="s">
        <v>46</v>
      </c>
      <c r="F8877" t="s">
        <v>1215</v>
      </c>
      <c r="G8877" t="s">
        <v>1216</v>
      </c>
      <c r="H8877" t="s">
        <v>1244</v>
      </c>
      <c r="I8877" t="s">
        <v>225</v>
      </c>
      <c r="J8877" t="s">
        <v>1245</v>
      </c>
      <c r="K8877" t="s">
        <v>18</v>
      </c>
      <c r="M8877" t="s">
        <v>228</v>
      </c>
      <c r="N8877" t="s">
        <v>265</v>
      </c>
      <c r="O8877">
        <v>0.01</v>
      </c>
      <c r="P8877" t="s">
        <v>234</v>
      </c>
      <c r="Q8877"/>
      <c r="R8877">
        <v>5.0000000000000001E-3</v>
      </c>
      <c r="S8877">
        <v>0.02</v>
      </c>
      <c r="T8877" t="s">
        <v>1241</v>
      </c>
    </row>
    <row r="8878" spans="2:20" hidden="1" x14ac:dyDescent="0.45">
      <c r="C8878" s="29" t="s">
        <v>60</v>
      </c>
      <c r="D8878" s="29" t="s">
        <v>46</v>
      </c>
      <c r="F8878" t="s">
        <v>1215</v>
      </c>
      <c r="G8878" t="s">
        <v>1216</v>
      </c>
      <c r="H8878" t="s">
        <v>1244</v>
      </c>
      <c r="I8878" t="s">
        <v>225</v>
      </c>
      <c r="J8878" t="s">
        <v>1245</v>
      </c>
      <c r="K8878" t="s">
        <v>18</v>
      </c>
      <c r="M8878" t="s">
        <v>228</v>
      </c>
      <c r="N8878" t="s">
        <v>267</v>
      </c>
      <c r="O8878">
        <v>2.9</v>
      </c>
      <c r="P8878" t="s">
        <v>234</v>
      </c>
      <c r="Q8878"/>
      <c r="R8878">
        <v>1.5</v>
      </c>
      <c r="S8878">
        <v>5.8</v>
      </c>
      <c r="T8878" t="s">
        <v>1241</v>
      </c>
    </row>
    <row r="8879" spans="2:20" hidden="1" x14ac:dyDescent="0.45">
      <c r="C8879" s="29" t="s">
        <v>60</v>
      </c>
      <c r="D8879" s="29" t="s">
        <v>195</v>
      </c>
      <c r="F8879" t="s">
        <v>1215</v>
      </c>
      <c r="G8879" t="s">
        <v>1216</v>
      </c>
      <c r="H8879" t="s">
        <v>1239</v>
      </c>
      <c r="I8879" t="s">
        <v>225</v>
      </c>
      <c r="J8879" t="s">
        <v>1240</v>
      </c>
      <c r="K8879" t="s">
        <v>227</v>
      </c>
      <c r="M8879" t="s">
        <v>228</v>
      </c>
      <c r="N8879" t="s">
        <v>253</v>
      </c>
      <c r="O8879">
        <v>0.01</v>
      </c>
      <c r="P8879" t="s">
        <v>234</v>
      </c>
      <c r="Q8879"/>
      <c r="R8879">
        <v>5.0000000000000001E-3</v>
      </c>
      <c r="S8879">
        <v>0.02</v>
      </c>
      <c r="T8879" t="s">
        <v>1241</v>
      </c>
    </row>
    <row r="8880" spans="2:20" hidden="1" x14ac:dyDescent="0.45">
      <c r="C8880" s="29" t="s">
        <v>60</v>
      </c>
      <c r="D8880" s="29" t="s">
        <v>195</v>
      </c>
      <c r="F8880" t="s">
        <v>1215</v>
      </c>
      <c r="G8880" t="s">
        <v>1216</v>
      </c>
      <c r="H8880" t="s">
        <v>1239</v>
      </c>
      <c r="I8880" t="s">
        <v>225</v>
      </c>
      <c r="J8880" t="s">
        <v>1240</v>
      </c>
      <c r="K8880" t="s">
        <v>227</v>
      </c>
      <c r="M8880" t="s">
        <v>228</v>
      </c>
      <c r="N8880" t="s">
        <v>262</v>
      </c>
      <c r="O8880">
        <v>0.11</v>
      </c>
      <c r="P8880" t="s">
        <v>234</v>
      </c>
      <c r="Q8880"/>
      <c r="R8880">
        <v>5.5E-2</v>
      </c>
      <c r="S8880">
        <v>0.22</v>
      </c>
      <c r="T8880" t="s">
        <v>1241</v>
      </c>
    </row>
    <row r="8881" spans="2:20" hidden="1" x14ac:dyDescent="0.45">
      <c r="B8881" s="29" t="s">
        <v>25</v>
      </c>
      <c r="C8881" s="29" t="s">
        <v>60</v>
      </c>
      <c r="D8881" s="29" t="s">
        <v>195</v>
      </c>
      <c r="F8881" t="s">
        <v>1215</v>
      </c>
      <c r="G8881" t="s">
        <v>1216</v>
      </c>
      <c r="H8881" t="s">
        <v>1239</v>
      </c>
      <c r="I8881" t="s">
        <v>225</v>
      </c>
      <c r="J8881" t="s">
        <v>1240</v>
      </c>
      <c r="K8881" t="s">
        <v>227</v>
      </c>
      <c r="M8881" t="s">
        <v>228</v>
      </c>
      <c r="N8881" t="s">
        <v>25</v>
      </c>
      <c r="O8881">
        <v>130</v>
      </c>
      <c r="P8881" t="s">
        <v>237</v>
      </c>
      <c r="Q8881">
        <f>O8881/'Building Calcs'!$B$2</f>
        <v>1.3715726084060002E-4</v>
      </c>
      <c r="R8881">
        <v>78</v>
      </c>
      <c r="S8881">
        <v>182</v>
      </c>
      <c r="T8881" t="s">
        <v>1241</v>
      </c>
    </row>
    <row r="8882" spans="2:20" hidden="1" x14ac:dyDescent="0.45">
      <c r="B8882" s="29" t="s">
        <v>29</v>
      </c>
      <c r="C8882" s="29" t="s">
        <v>60</v>
      </c>
      <c r="D8882" s="29" t="s">
        <v>195</v>
      </c>
      <c r="F8882" t="s">
        <v>1215</v>
      </c>
      <c r="G8882" t="s">
        <v>1216</v>
      </c>
      <c r="H8882" t="s">
        <v>1239</v>
      </c>
      <c r="I8882" t="s">
        <v>225</v>
      </c>
      <c r="J8882" t="s">
        <v>1240</v>
      </c>
      <c r="K8882" t="s">
        <v>227</v>
      </c>
      <c r="M8882" t="s">
        <v>228</v>
      </c>
      <c r="N8882" t="s">
        <v>29</v>
      </c>
      <c r="O8882">
        <v>48</v>
      </c>
      <c r="P8882" t="s">
        <v>237</v>
      </c>
      <c r="Q8882">
        <f>O8882/'Building Calcs'!$B$2</f>
        <v>5.0642680925760005E-5</v>
      </c>
      <c r="R8882">
        <v>29</v>
      </c>
      <c r="S8882">
        <v>67</v>
      </c>
      <c r="T8882" t="s">
        <v>1246</v>
      </c>
    </row>
    <row r="8883" spans="2:20" hidden="1" x14ac:dyDescent="0.45">
      <c r="B8883" s="29" t="s">
        <v>43</v>
      </c>
      <c r="C8883" s="29" t="s">
        <v>60</v>
      </c>
      <c r="D8883" s="29" t="s">
        <v>195</v>
      </c>
      <c r="F8883" t="s">
        <v>1215</v>
      </c>
      <c r="G8883" t="s">
        <v>1216</v>
      </c>
      <c r="H8883" t="s">
        <v>1239</v>
      </c>
      <c r="I8883" t="s">
        <v>225</v>
      </c>
      <c r="J8883" t="s">
        <v>1240</v>
      </c>
      <c r="K8883" t="s">
        <v>227</v>
      </c>
      <c r="M8883" t="s">
        <v>228</v>
      </c>
      <c r="N8883" t="s">
        <v>28</v>
      </c>
      <c r="O8883">
        <v>30</v>
      </c>
      <c r="P8883" t="s">
        <v>237</v>
      </c>
      <c r="Q8883">
        <f>O8883/'Building Calcs'!$B$2</f>
        <v>3.1651675578599999E-5</v>
      </c>
      <c r="R8883">
        <v>18</v>
      </c>
      <c r="S8883">
        <v>42</v>
      </c>
      <c r="T8883" t="s">
        <v>1260</v>
      </c>
    </row>
    <row r="8884" spans="2:20" hidden="1" x14ac:dyDescent="0.45">
      <c r="C8884" s="29" t="s">
        <v>60</v>
      </c>
      <c r="D8884" s="29" t="s">
        <v>197</v>
      </c>
      <c r="F8884" t="s">
        <v>1215</v>
      </c>
      <c r="G8884" t="s">
        <v>1216</v>
      </c>
      <c r="H8884" t="s">
        <v>1251</v>
      </c>
      <c r="I8884" t="s">
        <v>275</v>
      </c>
      <c r="J8884" t="s">
        <v>228</v>
      </c>
      <c r="K8884" t="s">
        <v>232</v>
      </c>
      <c r="M8884" t="s">
        <v>228</v>
      </c>
      <c r="N8884" t="s">
        <v>272</v>
      </c>
      <c r="O8884">
        <v>1.08</v>
      </c>
      <c r="P8884" t="s">
        <v>257</v>
      </c>
      <c r="Q8884"/>
      <c r="R8884">
        <v>0.3</v>
      </c>
      <c r="S8884">
        <v>2.9</v>
      </c>
      <c r="T8884" t="s">
        <v>1252</v>
      </c>
    </row>
    <row r="8885" spans="2:20" hidden="1" x14ac:dyDescent="0.45">
      <c r="C8885" s="29" t="s">
        <v>60</v>
      </c>
      <c r="D8885" s="29" t="s">
        <v>45</v>
      </c>
      <c r="F8885" t="s">
        <v>1215</v>
      </c>
      <c r="G8885" t="s">
        <v>1216</v>
      </c>
      <c r="H8885" t="s">
        <v>284</v>
      </c>
      <c r="I8885" t="s">
        <v>275</v>
      </c>
      <c r="J8885" t="s">
        <v>228</v>
      </c>
      <c r="K8885" t="s">
        <v>1242</v>
      </c>
      <c r="M8885" t="s">
        <v>228</v>
      </c>
      <c r="N8885" t="s">
        <v>291</v>
      </c>
      <c r="O8885">
        <v>170</v>
      </c>
      <c r="P8885" t="s">
        <v>257</v>
      </c>
      <c r="Q8885"/>
      <c r="R8885">
        <v>85</v>
      </c>
      <c r="S8885">
        <v>260</v>
      </c>
      <c r="T8885" t="s">
        <v>349</v>
      </c>
    </row>
    <row r="8886" spans="2:20" hidden="1" x14ac:dyDescent="0.45">
      <c r="C8886" s="29" t="s">
        <v>60</v>
      </c>
      <c r="D8886" s="29" t="s">
        <v>195</v>
      </c>
      <c r="F8886" t="s">
        <v>1215</v>
      </c>
      <c r="G8886" t="s">
        <v>1216</v>
      </c>
      <c r="H8886" t="s">
        <v>301</v>
      </c>
      <c r="I8886" t="s">
        <v>275</v>
      </c>
      <c r="J8886" t="s">
        <v>228</v>
      </c>
      <c r="K8886" t="s">
        <v>1247</v>
      </c>
      <c r="M8886" t="s">
        <v>228</v>
      </c>
      <c r="N8886" t="s">
        <v>303</v>
      </c>
      <c r="O8886">
        <v>0.1</v>
      </c>
      <c r="P8886" t="s">
        <v>234</v>
      </c>
      <c r="Q8886"/>
      <c r="R8886">
        <v>5.0000000000000001E-4</v>
      </c>
      <c r="S8886">
        <v>0.44</v>
      </c>
      <c r="T8886" t="s">
        <v>1248</v>
      </c>
    </row>
    <row r="8887" spans="2:20" hidden="1" x14ac:dyDescent="0.45">
      <c r="B8887" s="29" t="s">
        <v>25</v>
      </c>
      <c r="C8887" s="29" t="s">
        <v>60</v>
      </c>
      <c r="D8887" s="29" t="s">
        <v>195</v>
      </c>
      <c r="F8887" t="s">
        <v>1215</v>
      </c>
      <c r="G8887" t="s">
        <v>1216</v>
      </c>
      <c r="H8887" t="s">
        <v>301</v>
      </c>
      <c r="I8887" t="s">
        <v>275</v>
      </c>
      <c r="J8887" t="s">
        <v>228</v>
      </c>
      <c r="K8887" t="s">
        <v>1247</v>
      </c>
      <c r="M8887" t="s">
        <v>228</v>
      </c>
      <c r="N8887" t="s">
        <v>25</v>
      </c>
      <c r="O8887">
        <v>93</v>
      </c>
      <c r="P8887" t="s">
        <v>237</v>
      </c>
      <c r="Q8887">
        <f>O8887/'Building Calcs'!$B$2</f>
        <v>9.8120194293660007E-5</v>
      </c>
      <c r="R8887">
        <v>24</v>
      </c>
      <c r="S8887">
        <v>200</v>
      </c>
      <c r="T8887" t="s">
        <v>1248</v>
      </c>
    </row>
    <row r="8888" spans="2:20" hidden="1" x14ac:dyDescent="0.45">
      <c r="B8888" s="29" t="s">
        <v>29</v>
      </c>
      <c r="C8888" s="29" t="s">
        <v>60</v>
      </c>
      <c r="D8888" s="29" t="s">
        <v>195</v>
      </c>
      <c r="F8888" t="s">
        <v>1215</v>
      </c>
      <c r="G8888" t="s">
        <v>1216</v>
      </c>
      <c r="H8888" t="s">
        <v>301</v>
      </c>
      <c r="I8888" t="s">
        <v>275</v>
      </c>
      <c r="J8888" t="s">
        <v>228</v>
      </c>
      <c r="K8888" t="s">
        <v>1247</v>
      </c>
      <c r="M8888" t="s">
        <v>228</v>
      </c>
      <c r="N8888" t="s">
        <v>29</v>
      </c>
      <c r="O8888">
        <v>94</v>
      </c>
      <c r="P8888" t="s">
        <v>237</v>
      </c>
      <c r="Q8888">
        <f>O8888/'Building Calcs'!$B$2</f>
        <v>9.9175250146280004E-5</v>
      </c>
      <c r="R8888">
        <v>28</v>
      </c>
      <c r="S8888">
        <v>140</v>
      </c>
      <c r="T8888" t="s">
        <v>1248</v>
      </c>
    </row>
    <row r="8889" spans="2:20" hidden="1" x14ac:dyDescent="0.45">
      <c r="C8889" s="29" t="s">
        <v>60</v>
      </c>
      <c r="D8889" s="29" t="s">
        <v>195</v>
      </c>
      <c r="F8889" t="s">
        <v>1215</v>
      </c>
      <c r="G8889" t="s">
        <v>1216</v>
      </c>
      <c r="H8889" t="s">
        <v>301</v>
      </c>
      <c r="I8889" t="s">
        <v>275</v>
      </c>
      <c r="J8889" t="s">
        <v>228</v>
      </c>
      <c r="K8889" t="s">
        <v>1247</v>
      </c>
      <c r="M8889" t="s">
        <v>228</v>
      </c>
      <c r="N8889" t="s">
        <v>291</v>
      </c>
      <c r="O8889">
        <v>0.13</v>
      </c>
      <c r="P8889" t="s">
        <v>257</v>
      </c>
      <c r="Q8889"/>
      <c r="R8889">
        <v>1.2999999999999999E-2</v>
      </c>
      <c r="S8889">
        <v>0.22</v>
      </c>
      <c r="T8889" t="s">
        <v>1241</v>
      </c>
    </row>
    <row r="8890" spans="2:20" hidden="1" x14ac:dyDescent="0.45">
      <c r="C8890" s="29" t="s">
        <v>60</v>
      </c>
      <c r="D8890" s="29" t="s">
        <v>195</v>
      </c>
      <c r="F8890" t="s">
        <v>1215</v>
      </c>
      <c r="G8890" t="s">
        <v>1216</v>
      </c>
      <c r="H8890" t="s">
        <v>301</v>
      </c>
      <c r="I8890" t="s">
        <v>275</v>
      </c>
      <c r="J8890" t="s">
        <v>228</v>
      </c>
      <c r="K8890" t="s">
        <v>1247</v>
      </c>
      <c r="M8890" t="s">
        <v>228</v>
      </c>
      <c r="N8890" t="s">
        <v>358</v>
      </c>
      <c r="O8890">
        <v>1.7</v>
      </c>
      <c r="P8890" t="s">
        <v>257</v>
      </c>
      <c r="Q8890"/>
      <c r="R8890">
        <v>0.17</v>
      </c>
      <c r="S8890">
        <v>1.7</v>
      </c>
      <c r="T8890" t="s">
        <v>1241</v>
      </c>
    </row>
    <row r="8891" spans="2:20" hidden="1" x14ac:dyDescent="0.45">
      <c r="C8891" s="29" t="s">
        <v>60</v>
      </c>
      <c r="D8891" s="29" t="s">
        <v>195</v>
      </c>
      <c r="F8891" t="s">
        <v>1215</v>
      </c>
      <c r="G8891" t="s">
        <v>1216</v>
      </c>
      <c r="H8891" t="s">
        <v>301</v>
      </c>
      <c r="I8891" t="s">
        <v>275</v>
      </c>
      <c r="J8891" t="s">
        <v>228</v>
      </c>
      <c r="K8891" t="s">
        <v>1247</v>
      </c>
      <c r="M8891" t="s">
        <v>228</v>
      </c>
      <c r="N8891" t="s">
        <v>358</v>
      </c>
      <c r="O8891">
        <v>1.7</v>
      </c>
      <c r="P8891" t="s">
        <v>257</v>
      </c>
      <c r="Q8891"/>
      <c r="R8891">
        <v>0.17</v>
      </c>
      <c r="S8891">
        <v>1.7</v>
      </c>
      <c r="T8891" t="s">
        <v>1241</v>
      </c>
    </row>
    <row r="8892" spans="2:20" hidden="1" x14ac:dyDescent="0.45">
      <c r="C8892" s="29" t="s">
        <v>60</v>
      </c>
      <c r="D8892" s="29" t="s">
        <v>195</v>
      </c>
      <c r="F8892" t="s">
        <v>1215</v>
      </c>
      <c r="G8892" t="s">
        <v>1216</v>
      </c>
      <c r="H8892" t="s">
        <v>301</v>
      </c>
      <c r="I8892" t="s">
        <v>275</v>
      </c>
      <c r="J8892" t="s">
        <v>228</v>
      </c>
      <c r="K8892" t="s">
        <v>1247</v>
      </c>
      <c r="M8892" t="s">
        <v>228</v>
      </c>
      <c r="N8892" t="s">
        <v>272</v>
      </c>
      <c r="O8892">
        <v>1.5</v>
      </c>
      <c r="P8892" t="s">
        <v>257</v>
      </c>
      <c r="Q8892"/>
      <c r="R8892">
        <v>0.15</v>
      </c>
      <c r="S8892">
        <v>1.5</v>
      </c>
      <c r="T8892" t="s">
        <v>1241</v>
      </c>
    </row>
    <row r="8893" spans="2:20" hidden="1" x14ac:dyDescent="0.45">
      <c r="C8893" s="29" t="s">
        <v>60</v>
      </c>
      <c r="D8893" s="29" t="s">
        <v>195</v>
      </c>
      <c r="F8893" t="s">
        <v>1215</v>
      </c>
      <c r="G8893" t="s">
        <v>1216</v>
      </c>
      <c r="H8893" t="s">
        <v>301</v>
      </c>
      <c r="I8893" t="s">
        <v>275</v>
      </c>
      <c r="J8893" t="s">
        <v>228</v>
      </c>
      <c r="K8893" t="s">
        <v>1247</v>
      </c>
      <c r="M8893" t="s">
        <v>228</v>
      </c>
      <c r="N8893" t="s">
        <v>233</v>
      </c>
      <c r="O8893">
        <v>0.5</v>
      </c>
      <c r="P8893" t="s">
        <v>234</v>
      </c>
      <c r="Q8893"/>
      <c r="R8893">
        <v>5.0000000000000001E-4</v>
      </c>
      <c r="S8893">
        <v>2</v>
      </c>
      <c r="T8893" t="s">
        <v>1248</v>
      </c>
    </row>
    <row r="8894" spans="2:20" hidden="1" x14ac:dyDescent="0.45">
      <c r="C8894" s="29" t="s">
        <v>60</v>
      </c>
      <c r="D8894" s="29" t="s">
        <v>195</v>
      </c>
      <c r="F8894" t="s">
        <v>1215</v>
      </c>
      <c r="G8894" t="s">
        <v>1216</v>
      </c>
      <c r="H8894" t="s">
        <v>301</v>
      </c>
      <c r="I8894" t="s">
        <v>275</v>
      </c>
      <c r="J8894" t="s">
        <v>228</v>
      </c>
      <c r="K8894" t="s">
        <v>1247</v>
      </c>
      <c r="M8894" t="s">
        <v>228</v>
      </c>
      <c r="N8894" t="s">
        <v>291</v>
      </c>
      <c r="O8894">
        <v>0.13</v>
      </c>
      <c r="P8894" t="s">
        <v>257</v>
      </c>
      <c r="Q8894"/>
      <c r="R8894">
        <v>1.2999999999999999E-2</v>
      </c>
      <c r="S8894">
        <v>0.22</v>
      </c>
      <c r="T8894" t="s">
        <v>1241</v>
      </c>
    </row>
    <row r="8895" spans="2:20" hidden="1" x14ac:dyDescent="0.45">
      <c r="C8895" s="29" t="s">
        <v>60</v>
      </c>
      <c r="D8895" s="29" t="s">
        <v>51</v>
      </c>
      <c r="F8895" t="s">
        <v>1215</v>
      </c>
      <c r="G8895" t="s">
        <v>1216</v>
      </c>
      <c r="H8895" t="s">
        <v>1249</v>
      </c>
      <c r="I8895" t="s">
        <v>225</v>
      </c>
      <c r="J8895" t="s">
        <v>1250</v>
      </c>
      <c r="K8895" t="s">
        <v>1219</v>
      </c>
      <c r="M8895" t="s">
        <v>228</v>
      </c>
      <c r="N8895" t="s">
        <v>233</v>
      </c>
      <c r="O8895">
        <v>0.19</v>
      </c>
      <c r="P8895" t="s">
        <v>234</v>
      </c>
      <c r="Q8895"/>
      <c r="R8895">
        <v>0.05</v>
      </c>
      <c r="S8895">
        <v>12</v>
      </c>
      <c r="T8895" t="s">
        <v>433</v>
      </c>
    </row>
    <row r="8896" spans="2:20" hidden="1" x14ac:dyDescent="0.45">
      <c r="C8896" s="29" t="s">
        <v>60</v>
      </c>
      <c r="D8896" s="29" t="s">
        <v>51</v>
      </c>
      <c r="F8896" t="s">
        <v>1215</v>
      </c>
      <c r="G8896" t="s">
        <v>1216</v>
      </c>
      <c r="H8896" t="s">
        <v>1249</v>
      </c>
      <c r="I8896" t="s">
        <v>225</v>
      </c>
      <c r="J8896" t="s">
        <v>1250</v>
      </c>
      <c r="K8896" t="s">
        <v>1219</v>
      </c>
      <c r="M8896" t="s">
        <v>228</v>
      </c>
      <c r="N8896" t="s">
        <v>264</v>
      </c>
      <c r="O8896">
        <v>10</v>
      </c>
      <c r="P8896" t="s">
        <v>234</v>
      </c>
      <c r="Q8896"/>
      <c r="R8896">
        <v>5</v>
      </c>
      <c r="S8896">
        <v>20</v>
      </c>
      <c r="T8896" t="s">
        <v>348</v>
      </c>
    </row>
    <row r="8897" spans="2:20" hidden="1" x14ac:dyDescent="0.45">
      <c r="C8897" s="29" t="s">
        <v>60</v>
      </c>
      <c r="D8897" s="29" t="s">
        <v>195</v>
      </c>
      <c r="F8897" t="s">
        <v>1215</v>
      </c>
      <c r="G8897" t="s">
        <v>1216</v>
      </c>
      <c r="H8897" t="s">
        <v>301</v>
      </c>
      <c r="I8897" t="s">
        <v>275</v>
      </c>
      <c r="J8897" t="s">
        <v>228</v>
      </c>
      <c r="K8897" t="s">
        <v>1247</v>
      </c>
      <c r="M8897" t="s">
        <v>228</v>
      </c>
      <c r="N8897" t="s">
        <v>242</v>
      </c>
      <c r="O8897">
        <v>10</v>
      </c>
      <c r="P8897" t="s">
        <v>234</v>
      </c>
      <c r="Q8897"/>
      <c r="R8897">
        <v>0.1</v>
      </c>
      <c r="S8897">
        <v>40</v>
      </c>
      <c r="T8897" t="s">
        <v>1248</v>
      </c>
    </row>
    <row r="8898" spans="2:20" hidden="1" x14ac:dyDescent="0.45">
      <c r="C8898" s="29" t="s">
        <v>60</v>
      </c>
      <c r="D8898" s="29" t="s">
        <v>195</v>
      </c>
      <c r="F8898" t="s">
        <v>1215</v>
      </c>
      <c r="G8898" t="s">
        <v>1216</v>
      </c>
      <c r="H8898" t="s">
        <v>301</v>
      </c>
      <c r="I8898" t="s">
        <v>275</v>
      </c>
      <c r="J8898" t="s">
        <v>228</v>
      </c>
      <c r="K8898" t="s">
        <v>1247</v>
      </c>
      <c r="M8898" t="s">
        <v>228</v>
      </c>
      <c r="N8898" t="s">
        <v>265</v>
      </c>
      <c r="O8898">
        <v>3</v>
      </c>
      <c r="P8898" t="s">
        <v>234</v>
      </c>
      <c r="Q8898"/>
      <c r="R8898">
        <v>6.5000000000000002E-2</v>
      </c>
      <c r="S8898">
        <v>20</v>
      </c>
      <c r="T8898" t="s">
        <v>1248</v>
      </c>
    </row>
    <row r="8899" spans="2:20" hidden="1" x14ac:dyDescent="0.45">
      <c r="C8899" s="29" t="s">
        <v>60</v>
      </c>
      <c r="D8899" s="29" t="s">
        <v>195</v>
      </c>
      <c r="F8899" t="s">
        <v>1215</v>
      </c>
      <c r="G8899" t="s">
        <v>1216</v>
      </c>
      <c r="H8899" t="s">
        <v>301</v>
      </c>
      <c r="I8899" t="s">
        <v>275</v>
      </c>
      <c r="J8899" t="s">
        <v>228</v>
      </c>
      <c r="K8899" t="s">
        <v>1247</v>
      </c>
      <c r="M8899" t="s">
        <v>228</v>
      </c>
      <c r="N8899" t="s">
        <v>279</v>
      </c>
      <c r="O8899">
        <v>125</v>
      </c>
      <c r="P8899" t="s">
        <v>234</v>
      </c>
      <c r="Q8899"/>
      <c r="R8899">
        <v>2.5000000000000001E-3</v>
      </c>
      <c r="S8899">
        <v>600</v>
      </c>
      <c r="T8899" t="s">
        <v>1248</v>
      </c>
    </row>
    <row r="8900" spans="2:20" hidden="1" x14ac:dyDescent="0.45">
      <c r="C8900" s="29" t="s">
        <v>60</v>
      </c>
      <c r="D8900" s="29" t="s">
        <v>195</v>
      </c>
      <c r="F8900" t="s">
        <v>1215</v>
      </c>
      <c r="G8900" t="s">
        <v>1216</v>
      </c>
      <c r="H8900" t="s">
        <v>301</v>
      </c>
      <c r="I8900" t="s">
        <v>275</v>
      </c>
      <c r="J8900" t="s">
        <v>228</v>
      </c>
      <c r="K8900" t="s">
        <v>1247</v>
      </c>
      <c r="M8900" t="s">
        <v>228</v>
      </c>
      <c r="N8900" t="s">
        <v>246</v>
      </c>
      <c r="O8900">
        <v>6</v>
      </c>
      <c r="P8900" t="s">
        <v>247</v>
      </c>
      <c r="Q8900"/>
      <c r="R8900">
        <v>0.2</v>
      </c>
      <c r="S8900">
        <v>20</v>
      </c>
      <c r="T8900" t="s">
        <v>1248</v>
      </c>
    </row>
    <row r="8901" spans="2:20" hidden="1" x14ac:dyDescent="0.45">
      <c r="C8901" s="29" t="s">
        <v>60</v>
      </c>
      <c r="D8901" s="29" t="s">
        <v>195</v>
      </c>
      <c r="F8901" t="s">
        <v>1215</v>
      </c>
      <c r="G8901" t="s">
        <v>1216</v>
      </c>
      <c r="H8901" t="s">
        <v>301</v>
      </c>
      <c r="I8901" t="s">
        <v>275</v>
      </c>
      <c r="J8901" t="s">
        <v>228</v>
      </c>
      <c r="K8901" t="s">
        <v>1247</v>
      </c>
      <c r="M8901" t="s">
        <v>228</v>
      </c>
      <c r="N8901" t="s">
        <v>264</v>
      </c>
      <c r="O8901">
        <v>1.9</v>
      </c>
      <c r="P8901" t="s">
        <v>257</v>
      </c>
      <c r="Q8901"/>
      <c r="R8901">
        <v>0.2</v>
      </c>
      <c r="S8901">
        <v>1.9</v>
      </c>
      <c r="T8901" t="s">
        <v>1241</v>
      </c>
    </row>
    <row r="8902" spans="2:20" hidden="1" x14ac:dyDescent="0.45">
      <c r="B8902" s="29" t="s">
        <v>24</v>
      </c>
      <c r="C8902" s="29" t="s">
        <v>60</v>
      </c>
      <c r="D8902" s="29" t="s">
        <v>197</v>
      </c>
      <c r="F8902" t="s">
        <v>1215</v>
      </c>
      <c r="G8902" t="s">
        <v>1216</v>
      </c>
      <c r="H8902" t="s">
        <v>1251</v>
      </c>
      <c r="I8902" t="s">
        <v>275</v>
      </c>
      <c r="J8902" t="s">
        <v>228</v>
      </c>
      <c r="K8902" t="s">
        <v>232</v>
      </c>
      <c r="M8902" t="s">
        <v>228</v>
      </c>
      <c r="N8902" t="s">
        <v>261</v>
      </c>
      <c r="O8902">
        <v>23</v>
      </c>
      <c r="P8902" t="s">
        <v>237</v>
      </c>
      <c r="Q8902">
        <f>O8902/'Building Calcs'!$B$2</f>
        <v>2.4266284610259999E-5</v>
      </c>
      <c r="R8902">
        <v>14</v>
      </c>
      <c r="S8902">
        <v>33</v>
      </c>
      <c r="T8902" t="s">
        <v>1252</v>
      </c>
    </row>
    <row r="8903" spans="2:20" hidden="1" x14ac:dyDescent="0.45">
      <c r="B8903" s="29" t="s">
        <v>29</v>
      </c>
      <c r="C8903" s="29" t="s">
        <v>60</v>
      </c>
      <c r="D8903" s="29" t="s">
        <v>197</v>
      </c>
      <c r="F8903" t="s">
        <v>1215</v>
      </c>
      <c r="G8903" t="s">
        <v>1216</v>
      </c>
      <c r="H8903" t="s">
        <v>1251</v>
      </c>
      <c r="I8903" t="s">
        <v>275</v>
      </c>
      <c r="J8903" t="s">
        <v>228</v>
      </c>
      <c r="K8903" t="s">
        <v>232</v>
      </c>
      <c r="M8903" t="s">
        <v>228</v>
      </c>
      <c r="N8903" t="s">
        <v>29</v>
      </c>
      <c r="O8903">
        <v>0.67</v>
      </c>
      <c r="P8903" t="s">
        <v>237</v>
      </c>
      <c r="Q8903">
        <f>O8903/'Building Calcs'!$B$2</f>
        <v>7.0688742125540009E-7</v>
      </c>
      <c r="R8903">
        <v>0.4</v>
      </c>
      <c r="S8903">
        <v>0.94</v>
      </c>
      <c r="T8903" t="s">
        <v>1252</v>
      </c>
    </row>
    <row r="8904" spans="2:20" hidden="1" x14ac:dyDescent="0.45">
      <c r="C8904" s="29" t="s">
        <v>60</v>
      </c>
      <c r="D8904" s="29" t="s">
        <v>197</v>
      </c>
      <c r="F8904" t="s">
        <v>1215</v>
      </c>
      <c r="G8904" t="s">
        <v>1216</v>
      </c>
      <c r="H8904" t="s">
        <v>1251</v>
      </c>
      <c r="I8904" t="s">
        <v>275</v>
      </c>
      <c r="J8904" t="s">
        <v>228</v>
      </c>
      <c r="K8904" t="s">
        <v>232</v>
      </c>
      <c r="M8904" t="s">
        <v>228</v>
      </c>
      <c r="N8904" t="s">
        <v>236</v>
      </c>
      <c r="O8904">
        <v>0.78</v>
      </c>
      <c r="P8904" t="s">
        <v>237</v>
      </c>
      <c r="Q8904"/>
      <c r="R8904">
        <v>0.47</v>
      </c>
      <c r="S8904">
        <v>1.0900000000000001</v>
      </c>
      <c r="T8904" t="s">
        <v>1252</v>
      </c>
    </row>
    <row r="8905" spans="2:20" hidden="1" x14ac:dyDescent="0.45">
      <c r="C8905" s="29" t="s">
        <v>60</v>
      </c>
      <c r="D8905" s="29" t="s">
        <v>197</v>
      </c>
      <c r="F8905" t="s">
        <v>1215</v>
      </c>
      <c r="G8905" t="s">
        <v>1216</v>
      </c>
      <c r="H8905" t="s">
        <v>1251</v>
      </c>
      <c r="I8905" t="s">
        <v>275</v>
      </c>
      <c r="J8905" t="s">
        <v>228</v>
      </c>
      <c r="K8905" t="s">
        <v>232</v>
      </c>
      <c r="M8905" t="s">
        <v>228</v>
      </c>
      <c r="N8905" t="s">
        <v>272</v>
      </c>
      <c r="O8905">
        <v>1.08</v>
      </c>
      <c r="P8905" t="s">
        <v>257</v>
      </c>
      <c r="Q8905"/>
      <c r="R8905">
        <v>0.3</v>
      </c>
      <c r="S8905">
        <v>2.9</v>
      </c>
      <c r="T8905" t="s">
        <v>1252</v>
      </c>
    </row>
    <row r="8906" spans="2:20" hidden="1" x14ac:dyDescent="0.45">
      <c r="C8906" s="29" t="s">
        <v>60</v>
      </c>
      <c r="D8906" s="29" t="s">
        <v>45</v>
      </c>
      <c r="F8906" t="s">
        <v>1215</v>
      </c>
      <c r="G8906" t="s">
        <v>1216</v>
      </c>
      <c r="H8906" t="s">
        <v>284</v>
      </c>
      <c r="I8906" t="s">
        <v>275</v>
      </c>
      <c r="J8906" t="s">
        <v>228</v>
      </c>
      <c r="K8906" t="s">
        <v>1242</v>
      </c>
      <c r="M8906" t="s">
        <v>228</v>
      </c>
      <c r="N8906" t="s">
        <v>358</v>
      </c>
      <c r="O8906">
        <v>23.7</v>
      </c>
      <c r="P8906" t="s">
        <v>234</v>
      </c>
      <c r="Q8906"/>
      <c r="R8906">
        <v>8</v>
      </c>
      <c r="S8906">
        <v>100</v>
      </c>
      <c r="T8906" t="s">
        <v>377</v>
      </c>
    </row>
    <row r="8907" spans="2:20" hidden="1" x14ac:dyDescent="0.45">
      <c r="C8907" s="29" t="s">
        <v>60</v>
      </c>
      <c r="D8907" s="29" t="s">
        <v>197</v>
      </c>
      <c r="F8907" t="s">
        <v>1215</v>
      </c>
      <c r="G8907" t="s">
        <v>1216</v>
      </c>
      <c r="H8907" t="s">
        <v>1251</v>
      </c>
      <c r="I8907" t="s">
        <v>275</v>
      </c>
      <c r="J8907" t="s">
        <v>228</v>
      </c>
      <c r="K8907" t="s">
        <v>232</v>
      </c>
      <c r="M8907" t="s">
        <v>228</v>
      </c>
      <c r="N8907" t="s">
        <v>303</v>
      </c>
      <c r="O8907">
        <v>5.8000000000000003E-2</v>
      </c>
      <c r="P8907" t="s">
        <v>234</v>
      </c>
      <c r="Q8907"/>
      <c r="R8907">
        <v>1.4999999999999999E-2</v>
      </c>
      <c r="S8907">
        <v>5.8000000000000003E-2</v>
      </c>
      <c r="T8907" t="s">
        <v>1252</v>
      </c>
    </row>
    <row r="8908" spans="2:20" hidden="1" x14ac:dyDescent="0.45">
      <c r="C8908" s="29" t="s">
        <v>60</v>
      </c>
      <c r="D8908" s="29" t="s">
        <v>197</v>
      </c>
      <c r="F8908" t="s">
        <v>1215</v>
      </c>
      <c r="G8908" t="s">
        <v>1216</v>
      </c>
      <c r="H8908" t="s">
        <v>1251</v>
      </c>
      <c r="I8908" t="s">
        <v>275</v>
      </c>
      <c r="J8908" t="s">
        <v>228</v>
      </c>
      <c r="K8908" t="s">
        <v>232</v>
      </c>
      <c r="M8908" t="s">
        <v>228</v>
      </c>
      <c r="N8908" t="s">
        <v>246</v>
      </c>
      <c r="O8908">
        <v>0.52</v>
      </c>
      <c r="P8908" t="s">
        <v>247</v>
      </c>
      <c r="Q8908"/>
      <c r="R8908">
        <v>0.25</v>
      </c>
      <c r="S8908">
        <v>1.3</v>
      </c>
      <c r="T8908" t="s">
        <v>1252</v>
      </c>
    </row>
    <row r="8909" spans="2:20" hidden="1" x14ac:dyDescent="0.45">
      <c r="C8909" s="29" t="s">
        <v>60</v>
      </c>
      <c r="D8909" s="29" t="s">
        <v>197</v>
      </c>
      <c r="F8909" t="s">
        <v>1215</v>
      </c>
      <c r="G8909" t="s">
        <v>1216</v>
      </c>
      <c r="H8909" t="s">
        <v>1251</v>
      </c>
      <c r="I8909" t="s">
        <v>275</v>
      </c>
      <c r="J8909" t="s">
        <v>228</v>
      </c>
      <c r="K8909" t="s">
        <v>232</v>
      </c>
      <c r="M8909" t="s">
        <v>228</v>
      </c>
      <c r="N8909" t="s">
        <v>240</v>
      </c>
      <c r="O8909">
        <v>1.0999999999999999E-2</v>
      </c>
      <c r="P8909" t="s">
        <v>234</v>
      </c>
      <c r="Q8909"/>
      <c r="R8909">
        <v>6.0000000000000001E-3</v>
      </c>
      <c r="S8909">
        <v>2.1999999999999999E-2</v>
      </c>
      <c r="T8909" t="s">
        <v>1252</v>
      </c>
    </row>
    <row r="8910" spans="2:20" hidden="1" x14ac:dyDescent="0.45">
      <c r="C8910" s="29" t="s">
        <v>60</v>
      </c>
      <c r="D8910" s="29" t="s">
        <v>197</v>
      </c>
      <c r="F8910" t="s">
        <v>1215</v>
      </c>
      <c r="G8910" t="s">
        <v>1216</v>
      </c>
      <c r="H8910" t="s">
        <v>1251</v>
      </c>
      <c r="I8910" t="s">
        <v>275</v>
      </c>
      <c r="J8910" t="s">
        <v>228</v>
      </c>
      <c r="K8910" t="s">
        <v>232</v>
      </c>
      <c r="M8910" t="s">
        <v>228</v>
      </c>
      <c r="N8910" t="s">
        <v>240</v>
      </c>
      <c r="O8910">
        <v>1.0999999999999999E-2</v>
      </c>
      <c r="P8910" t="s">
        <v>234</v>
      </c>
      <c r="Q8910"/>
      <c r="R8910">
        <v>6.0000000000000001E-3</v>
      </c>
      <c r="S8910">
        <v>2.1999999999999999E-2</v>
      </c>
      <c r="T8910" t="s">
        <v>1252</v>
      </c>
    </row>
    <row r="8911" spans="2:20" hidden="1" x14ac:dyDescent="0.45">
      <c r="C8911" s="29" t="s">
        <v>60</v>
      </c>
      <c r="D8911" s="29" t="s">
        <v>197</v>
      </c>
      <c r="F8911" t="s">
        <v>1215</v>
      </c>
      <c r="G8911" t="s">
        <v>1216</v>
      </c>
      <c r="H8911" t="s">
        <v>1251</v>
      </c>
      <c r="I8911" t="s">
        <v>275</v>
      </c>
      <c r="J8911" t="s">
        <v>228</v>
      </c>
      <c r="K8911" t="s">
        <v>232</v>
      </c>
      <c r="M8911" t="s">
        <v>228</v>
      </c>
      <c r="N8911" t="s">
        <v>279</v>
      </c>
      <c r="O8911">
        <v>1.2999999999999999E-2</v>
      </c>
      <c r="P8911" t="s">
        <v>234</v>
      </c>
      <c r="Q8911"/>
      <c r="R8911">
        <v>6.0000000000000001E-3</v>
      </c>
      <c r="S8911">
        <v>2.5999999999999999E-2</v>
      </c>
      <c r="T8911" t="s">
        <v>1252</v>
      </c>
    </row>
    <row r="8912" spans="2:20" hidden="1" x14ac:dyDescent="0.45">
      <c r="C8912" s="29" t="s">
        <v>60</v>
      </c>
      <c r="D8912" s="29" t="s">
        <v>197</v>
      </c>
      <c r="F8912" t="s">
        <v>1215</v>
      </c>
      <c r="G8912" t="s">
        <v>1216</v>
      </c>
      <c r="H8912" t="s">
        <v>1251</v>
      </c>
      <c r="I8912" t="s">
        <v>275</v>
      </c>
      <c r="J8912" t="s">
        <v>228</v>
      </c>
      <c r="K8912" t="s">
        <v>232</v>
      </c>
      <c r="M8912" t="s">
        <v>228</v>
      </c>
      <c r="N8912" t="s">
        <v>242</v>
      </c>
      <c r="O8912">
        <v>1.2999999999999999E-2</v>
      </c>
      <c r="P8912" t="s">
        <v>234</v>
      </c>
      <c r="Q8912"/>
      <c r="R8912">
        <v>7.0000000000000001E-3</v>
      </c>
      <c r="S8912">
        <v>2.5999999999999999E-2</v>
      </c>
      <c r="T8912" t="s">
        <v>1252</v>
      </c>
    </row>
    <row r="8913" spans="2:20" hidden="1" x14ac:dyDescent="0.45">
      <c r="C8913" s="29" t="s">
        <v>60</v>
      </c>
      <c r="D8913" s="29" t="s">
        <v>197</v>
      </c>
      <c r="F8913" t="s">
        <v>1215</v>
      </c>
      <c r="G8913" t="s">
        <v>1216</v>
      </c>
      <c r="H8913" t="s">
        <v>1251</v>
      </c>
      <c r="I8913" t="s">
        <v>275</v>
      </c>
      <c r="J8913" t="s">
        <v>228</v>
      </c>
      <c r="K8913" t="s">
        <v>232</v>
      </c>
      <c r="M8913" t="s">
        <v>228</v>
      </c>
      <c r="N8913" t="s">
        <v>265</v>
      </c>
      <c r="O8913">
        <v>2.5999999999999999E-3</v>
      </c>
      <c r="P8913" t="s">
        <v>234</v>
      </c>
      <c r="Q8913"/>
      <c r="R8913">
        <v>1.2999999999999999E-3</v>
      </c>
      <c r="S8913">
        <v>5.1000000000000004E-3</v>
      </c>
      <c r="T8913" t="s">
        <v>1252</v>
      </c>
    </row>
    <row r="8914" spans="2:20" hidden="1" x14ac:dyDescent="0.45">
      <c r="C8914" s="29" t="s">
        <v>60</v>
      </c>
      <c r="D8914" s="29" t="s">
        <v>197</v>
      </c>
      <c r="F8914" t="s">
        <v>1215</v>
      </c>
      <c r="G8914" t="s">
        <v>1216</v>
      </c>
      <c r="H8914" t="s">
        <v>1251</v>
      </c>
      <c r="I8914" t="s">
        <v>275</v>
      </c>
      <c r="J8914" t="s">
        <v>228</v>
      </c>
      <c r="K8914" t="s">
        <v>232</v>
      </c>
      <c r="M8914" t="s">
        <v>228</v>
      </c>
      <c r="N8914" t="s">
        <v>265</v>
      </c>
      <c r="O8914">
        <v>2.5999999999999999E-3</v>
      </c>
      <c r="P8914" t="s">
        <v>234</v>
      </c>
      <c r="Q8914"/>
      <c r="R8914">
        <v>1.2999999999999999E-3</v>
      </c>
      <c r="S8914">
        <v>5.1000000000000004E-3</v>
      </c>
      <c r="T8914" t="s">
        <v>1252</v>
      </c>
    </row>
    <row r="8915" spans="2:20" hidden="1" x14ac:dyDescent="0.45">
      <c r="B8915" s="29" t="s">
        <v>26</v>
      </c>
      <c r="C8915" s="29" t="s">
        <v>60</v>
      </c>
      <c r="D8915" s="29" t="s">
        <v>46</v>
      </c>
      <c r="F8915" t="s">
        <v>1215</v>
      </c>
      <c r="G8915" t="s">
        <v>1216</v>
      </c>
      <c r="H8915" t="s">
        <v>443</v>
      </c>
      <c r="I8915" t="s">
        <v>225</v>
      </c>
      <c r="J8915" t="s">
        <v>1235</v>
      </c>
      <c r="K8915" t="s">
        <v>18</v>
      </c>
      <c r="M8915" t="s">
        <v>228</v>
      </c>
      <c r="N8915" t="s">
        <v>26</v>
      </c>
      <c r="O8915">
        <v>40</v>
      </c>
      <c r="P8915" t="s">
        <v>237</v>
      </c>
      <c r="Q8915">
        <f>O8915/'Building Calcs'!$B$2</f>
        <v>4.2202234104799999E-5</v>
      </c>
      <c r="R8915">
        <v>30</v>
      </c>
      <c r="S8915">
        <v>55</v>
      </c>
      <c r="T8915" t="s">
        <v>1255</v>
      </c>
    </row>
    <row r="8916" spans="2:20" hidden="1" x14ac:dyDescent="0.45">
      <c r="C8916" s="29" t="s">
        <v>60</v>
      </c>
      <c r="D8916" s="29" t="s">
        <v>46</v>
      </c>
      <c r="F8916" t="s">
        <v>1215</v>
      </c>
      <c r="G8916" t="s">
        <v>1216</v>
      </c>
      <c r="H8916" t="s">
        <v>1253</v>
      </c>
      <c r="I8916" t="s">
        <v>225</v>
      </c>
      <c r="J8916" t="s">
        <v>1232</v>
      </c>
      <c r="K8916" t="s">
        <v>18</v>
      </c>
      <c r="M8916" t="s">
        <v>228</v>
      </c>
      <c r="N8916" t="s">
        <v>242</v>
      </c>
      <c r="O8916">
        <v>7.6000000000000004E-4</v>
      </c>
      <c r="P8916" t="s">
        <v>234</v>
      </c>
      <c r="Q8916"/>
      <c r="R8916">
        <v>3.8000000000000002E-4</v>
      </c>
      <c r="S8916">
        <v>1.5E-3</v>
      </c>
      <c r="T8916" t="s">
        <v>1257</v>
      </c>
    </row>
    <row r="8917" spans="2:20" hidden="1" x14ac:dyDescent="0.45">
      <c r="C8917" s="29" t="s">
        <v>60</v>
      </c>
      <c r="D8917" s="29" t="s">
        <v>46</v>
      </c>
      <c r="F8917" t="s">
        <v>1215</v>
      </c>
      <c r="G8917" t="s">
        <v>1216</v>
      </c>
      <c r="H8917" t="s">
        <v>1253</v>
      </c>
      <c r="I8917" t="s">
        <v>225</v>
      </c>
      <c r="J8917" t="s">
        <v>1232</v>
      </c>
      <c r="K8917" t="s">
        <v>18</v>
      </c>
      <c r="M8917" t="s">
        <v>228</v>
      </c>
      <c r="N8917" t="s">
        <v>265</v>
      </c>
      <c r="O8917" s="27">
        <v>7.6000000000000004E-5</v>
      </c>
      <c r="P8917" t="s">
        <v>234</v>
      </c>
      <c r="Q8917"/>
      <c r="R8917" s="27">
        <v>3.8000000000000002E-5</v>
      </c>
      <c r="S8917">
        <v>1.4999999999999999E-4</v>
      </c>
      <c r="T8917" t="s">
        <v>1257</v>
      </c>
    </row>
    <row r="8918" spans="2:20" hidden="1" x14ac:dyDescent="0.45">
      <c r="C8918" s="29" t="s">
        <v>60</v>
      </c>
      <c r="D8918" s="29" t="s">
        <v>46</v>
      </c>
      <c r="F8918" t="s">
        <v>1215</v>
      </c>
      <c r="G8918" t="s">
        <v>1216</v>
      </c>
      <c r="H8918" t="s">
        <v>1253</v>
      </c>
      <c r="I8918" t="s">
        <v>225</v>
      </c>
      <c r="J8918" t="s">
        <v>1232</v>
      </c>
      <c r="K8918" t="s">
        <v>18</v>
      </c>
      <c r="M8918" t="s">
        <v>228</v>
      </c>
      <c r="N8918" t="s">
        <v>279</v>
      </c>
      <c r="O8918">
        <v>5.1000000000000004E-4</v>
      </c>
      <c r="P8918" t="s">
        <v>234</v>
      </c>
      <c r="Q8918"/>
      <c r="R8918">
        <v>2.5999999999999998E-4</v>
      </c>
      <c r="S8918">
        <v>1E-3</v>
      </c>
      <c r="T8918" t="s">
        <v>1257</v>
      </c>
    </row>
    <row r="8919" spans="2:20" hidden="1" x14ac:dyDescent="0.45">
      <c r="B8919" s="29" t="s">
        <v>29</v>
      </c>
      <c r="C8919" s="29" t="s">
        <v>60</v>
      </c>
      <c r="D8919" s="29" t="s">
        <v>46</v>
      </c>
      <c r="F8919" t="s">
        <v>1215</v>
      </c>
      <c r="G8919" t="s">
        <v>1216</v>
      </c>
      <c r="H8919" t="s">
        <v>443</v>
      </c>
      <c r="I8919" t="s">
        <v>225</v>
      </c>
      <c r="J8919" t="s">
        <v>1235</v>
      </c>
      <c r="K8919" t="s">
        <v>18</v>
      </c>
      <c r="M8919" t="s">
        <v>228</v>
      </c>
      <c r="N8919" t="s">
        <v>29</v>
      </c>
      <c r="O8919">
        <v>0.3</v>
      </c>
      <c r="P8919" t="s">
        <v>237</v>
      </c>
      <c r="Q8919">
        <f>O8919/'Building Calcs'!$B$2</f>
        <v>3.16516755786E-7</v>
      </c>
      <c r="R8919">
        <v>0.2</v>
      </c>
      <c r="S8919">
        <v>0.4</v>
      </c>
      <c r="T8919" t="s">
        <v>1255</v>
      </c>
    </row>
    <row r="8920" spans="2:20" hidden="1" x14ac:dyDescent="0.45">
      <c r="C8920" s="29" t="s">
        <v>60</v>
      </c>
      <c r="D8920" s="29" t="s">
        <v>46</v>
      </c>
      <c r="F8920" t="s">
        <v>1215</v>
      </c>
      <c r="G8920" t="s">
        <v>1216</v>
      </c>
      <c r="H8920" t="s">
        <v>443</v>
      </c>
      <c r="I8920" t="s">
        <v>225</v>
      </c>
      <c r="J8920" t="s">
        <v>1235</v>
      </c>
      <c r="K8920" t="s">
        <v>18</v>
      </c>
      <c r="M8920" t="s">
        <v>228</v>
      </c>
      <c r="N8920" t="s">
        <v>242</v>
      </c>
      <c r="O8920">
        <v>7.6000000000000004E-4</v>
      </c>
      <c r="P8920" t="s">
        <v>234</v>
      </c>
      <c r="Q8920"/>
      <c r="R8920">
        <v>3.8000000000000002E-4</v>
      </c>
      <c r="S8920">
        <v>1.5E-3</v>
      </c>
      <c r="T8920" t="s">
        <v>1257</v>
      </c>
    </row>
    <row r="8921" spans="2:20" hidden="1" x14ac:dyDescent="0.45">
      <c r="C8921" s="29" t="s">
        <v>60</v>
      </c>
      <c r="D8921" s="29" t="s">
        <v>46</v>
      </c>
      <c r="F8921" t="s">
        <v>1215</v>
      </c>
      <c r="G8921" t="s">
        <v>1216</v>
      </c>
      <c r="H8921" t="s">
        <v>443</v>
      </c>
      <c r="I8921" t="s">
        <v>225</v>
      </c>
      <c r="J8921" t="s">
        <v>1235</v>
      </c>
      <c r="K8921" t="s">
        <v>18</v>
      </c>
      <c r="M8921" t="s">
        <v>228</v>
      </c>
      <c r="N8921" t="s">
        <v>262</v>
      </c>
      <c r="O8921">
        <v>0.1</v>
      </c>
      <c r="P8921" t="s">
        <v>234</v>
      </c>
      <c r="Q8921"/>
      <c r="R8921">
        <v>1.2999999999999999E-3</v>
      </c>
      <c r="S8921">
        <v>0.68</v>
      </c>
      <c r="T8921" t="s">
        <v>1241</v>
      </c>
    </row>
    <row r="8922" spans="2:20" hidden="1" x14ac:dyDescent="0.45">
      <c r="C8922" s="29" t="s">
        <v>60</v>
      </c>
      <c r="D8922" s="29" t="s">
        <v>46</v>
      </c>
      <c r="F8922" t="s">
        <v>1215</v>
      </c>
      <c r="G8922" t="s">
        <v>1216</v>
      </c>
      <c r="H8922" t="s">
        <v>443</v>
      </c>
      <c r="I8922" t="s">
        <v>225</v>
      </c>
      <c r="J8922" t="s">
        <v>1235</v>
      </c>
      <c r="K8922" t="s">
        <v>18</v>
      </c>
      <c r="M8922" t="s">
        <v>228</v>
      </c>
      <c r="N8922" t="s">
        <v>267</v>
      </c>
      <c r="O8922">
        <v>1.5E-3</v>
      </c>
      <c r="P8922" t="s">
        <v>234</v>
      </c>
      <c r="Q8922"/>
      <c r="R8922">
        <v>7.5000000000000002E-4</v>
      </c>
      <c r="S8922">
        <v>3.0000000000000001E-3</v>
      </c>
      <c r="T8922" t="s">
        <v>1257</v>
      </c>
    </row>
    <row r="8923" spans="2:20" hidden="1" x14ac:dyDescent="0.45">
      <c r="B8923" s="29" t="s">
        <v>27</v>
      </c>
      <c r="C8923" s="29" t="s">
        <v>60</v>
      </c>
      <c r="D8923" s="29" t="s">
        <v>46</v>
      </c>
      <c r="F8923" t="s">
        <v>1215</v>
      </c>
      <c r="G8923" t="s">
        <v>1216</v>
      </c>
      <c r="H8923" t="s">
        <v>443</v>
      </c>
      <c r="I8923" t="s">
        <v>225</v>
      </c>
      <c r="J8923" t="s">
        <v>1235</v>
      </c>
      <c r="K8923" t="s">
        <v>18</v>
      </c>
      <c r="M8923" t="s">
        <v>228</v>
      </c>
      <c r="N8923" t="s">
        <v>27</v>
      </c>
      <c r="O8923">
        <v>0.45</v>
      </c>
      <c r="P8923" t="s">
        <v>237</v>
      </c>
      <c r="Q8923">
        <f>O8923/'Building Calcs'!$B$2</f>
        <v>4.7477513367900003E-7</v>
      </c>
      <c r="R8923">
        <v>0.27</v>
      </c>
      <c r="S8923">
        <v>0.63</v>
      </c>
      <c r="T8923" t="s">
        <v>1260</v>
      </c>
    </row>
    <row r="8924" spans="2:20" hidden="1" x14ac:dyDescent="0.45">
      <c r="B8924" s="29" t="s">
        <v>43</v>
      </c>
      <c r="C8924" s="29" t="s">
        <v>60</v>
      </c>
      <c r="D8924" s="29" t="s">
        <v>46</v>
      </c>
      <c r="F8924" t="s">
        <v>1215</v>
      </c>
      <c r="G8924" t="s">
        <v>1216</v>
      </c>
      <c r="H8924" t="s">
        <v>443</v>
      </c>
      <c r="I8924" t="s">
        <v>225</v>
      </c>
      <c r="J8924" t="s">
        <v>1235</v>
      </c>
      <c r="K8924" t="s">
        <v>18</v>
      </c>
      <c r="M8924" t="s">
        <v>228</v>
      </c>
      <c r="N8924" t="s">
        <v>28</v>
      </c>
      <c r="O8924">
        <v>0.45</v>
      </c>
      <c r="P8924" t="s">
        <v>237</v>
      </c>
      <c r="Q8924">
        <f>O8924/'Building Calcs'!$B$2</f>
        <v>4.7477513367900003E-7</v>
      </c>
      <c r="R8924">
        <v>0.27</v>
      </c>
      <c r="S8924">
        <v>0.63</v>
      </c>
      <c r="T8924" t="s">
        <v>1260</v>
      </c>
    </row>
    <row r="8925" spans="2:20" hidden="1" x14ac:dyDescent="0.45">
      <c r="C8925" s="29" t="s">
        <v>60</v>
      </c>
      <c r="D8925" s="29" t="s">
        <v>46</v>
      </c>
      <c r="F8925" t="s">
        <v>1215</v>
      </c>
      <c r="G8925" t="s">
        <v>1216</v>
      </c>
      <c r="H8925" t="s">
        <v>443</v>
      </c>
      <c r="I8925" t="s">
        <v>225</v>
      </c>
      <c r="J8925" t="s">
        <v>1235</v>
      </c>
      <c r="K8925" t="s">
        <v>18</v>
      </c>
      <c r="M8925" t="s">
        <v>228</v>
      </c>
      <c r="N8925" t="s">
        <v>240</v>
      </c>
      <c r="O8925">
        <v>1.5E-3</v>
      </c>
      <c r="P8925" t="s">
        <v>234</v>
      </c>
      <c r="Q8925"/>
      <c r="R8925">
        <v>7.5000000000000002E-4</v>
      </c>
      <c r="S8925">
        <v>3.0000000000000001E-3</v>
      </c>
      <c r="T8925" t="s">
        <v>1257</v>
      </c>
    </row>
    <row r="8926" spans="2:20" hidden="1" x14ac:dyDescent="0.45">
      <c r="B8926" s="29" t="s">
        <v>29</v>
      </c>
      <c r="C8926" s="29" t="s">
        <v>60</v>
      </c>
      <c r="D8926" s="29" t="s">
        <v>51</v>
      </c>
      <c r="F8926" t="s">
        <v>1215</v>
      </c>
      <c r="G8926" t="s">
        <v>1216</v>
      </c>
      <c r="H8926" t="s">
        <v>1225</v>
      </c>
      <c r="I8926" t="s">
        <v>225</v>
      </c>
      <c r="J8926" t="s">
        <v>1226</v>
      </c>
      <c r="K8926" t="s">
        <v>1219</v>
      </c>
      <c r="M8926" t="s">
        <v>228</v>
      </c>
      <c r="N8926" t="s">
        <v>29</v>
      </c>
      <c r="O8926">
        <v>11</v>
      </c>
      <c r="P8926" t="s">
        <v>237</v>
      </c>
      <c r="Q8926">
        <f>O8926/'Building Calcs'!$B$2</f>
        <v>1.160561437882E-5</v>
      </c>
      <c r="R8926">
        <v>8</v>
      </c>
      <c r="S8926">
        <v>40</v>
      </c>
      <c r="T8926" t="s">
        <v>1233</v>
      </c>
    </row>
    <row r="8927" spans="2:20" hidden="1" x14ac:dyDescent="0.45">
      <c r="B8927" s="29" t="s">
        <v>30</v>
      </c>
      <c r="C8927" s="29" t="s">
        <v>60</v>
      </c>
      <c r="D8927" s="29" t="s">
        <v>51</v>
      </c>
      <c r="F8927" t="s">
        <v>1215</v>
      </c>
      <c r="G8927" t="s">
        <v>1216</v>
      </c>
      <c r="H8927" t="s">
        <v>1225</v>
      </c>
      <c r="I8927" t="s">
        <v>225</v>
      </c>
      <c r="J8927" t="s">
        <v>1226</v>
      </c>
      <c r="K8927" t="s">
        <v>1219</v>
      </c>
      <c r="M8927" t="s">
        <v>228</v>
      </c>
      <c r="N8927" t="s">
        <v>30</v>
      </c>
      <c r="O8927">
        <v>15</v>
      </c>
      <c r="P8927" t="s">
        <v>229</v>
      </c>
      <c r="Q8927"/>
      <c r="R8927">
        <v>6</v>
      </c>
      <c r="S8927">
        <v>39</v>
      </c>
      <c r="T8927" t="s">
        <v>1336</v>
      </c>
    </row>
    <row r="8928" spans="2:20" hidden="1" x14ac:dyDescent="0.45">
      <c r="C8928" s="29" t="s">
        <v>60</v>
      </c>
      <c r="D8928" s="29" t="s">
        <v>51</v>
      </c>
      <c r="F8928" t="s">
        <v>1215</v>
      </c>
      <c r="G8928" t="s">
        <v>1216</v>
      </c>
      <c r="H8928" t="s">
        <v>1225</v>
      </c>
      <c r="I8928" t="s">
        <v>225</v>
      </c>
      <c r="J8928" t="s">
        <v>1226</v>
      </c>
      <c r="K8928" t="s">
        <v>1219</v>
      </c>
      <c r="M8928" t="s">
        <v>228</v>
      </c>
      <c r="N8928" t="s">
        <v>236</v>
      </c>
      <c r="O8928">
        <v>40</v>
      </c>
      <c r="P8928" t="s">
        <v>237</v>
      </c>
      <c r="Q8928"/>
      <c r="R8928">
        <v>20</v>
      </c>
      <c r="S8928">
        <v>80</v>
      </c>
      <c r="T8928" t="s">
        <v>1262</v>
      </c>
    </row>
    <row r="8929" spans="2:20" hidden="1" x14ac:dyDescent="0.45">
      <c r="C8929" s="29" t="s">
        <v>60</v>
      </c>
      <c r="D8929" s="29" t="s">
        <v>51</v>
      </c>
      <c r="F8929" t="s">
        <v>1215</v>
      </c>
      <c r="G8929" t="s">
        <v>1216</v>
      </c>
      <c r="H8929" t="s">
        <v>1225</v>
      </c>
      <c r="I8929" t="s">
        <v>225</v>
      </c>
      <c r="J8929" t="s">
        <v>1226</v>
      </c>
      <c r="K8929" t="s">
        <v>1219</v>
      </c>
      <c r="M8929" t="s">
        <v>228</v>
      </c>
      <c r="N8929" t="s">
        <v>272</v>
      </c>
      <c r="O8929">
        <v>4</v>
      </c>
      <c r="P8929" t="s">
        <v>234</v>
      </c>
      <c r="Q8929"/>
      <c r="R8929">
        <v>2</v>
      </c>
      <c r="S8929">
        <v>8</v>
      </c>
      <c r="T8929" t="s">
        <v>348</v>
      </c>
    </row>
    <row r="8930" spans="2:20" hidden="1" x14ac:dyDescent="0.45">
      <c r="B8930" s="29" t="s">
        <v>25</v>
      </c>
      <c r="C8930" s="29" t="s">
        <v>60</v>
      </c>
      <c r="D8930" s="29" t="s">
        <v>51</v>
      </c>
      <c r="F8930" t="s">
        <v>1215</v>
      </c>
      <c r="G8930" t="s">
        <v>1216</v>
      </c>
      <c r="H8930" t="s">
        <v>1225</v>
      </c>
      <c r="I8930" t="s">
        <v>225</v>
      </c>
      <c r="J8930" t="s">
        <v>1226</v>
      </c>
      <c r="K8930" t="s">
        <v>1219</v>
      </c>
      <c r="M8930" t="s">
        <v>228</v>
      </c>
      <c r="N8930" t="s">
        <v>25</v>
      </c>
      <c r="O8930">
        <v>300</v>
      </c>
      <c r="P8930" t="s">
        <v>237</v>
      </c>
      <c r="Q8930">
        <f>O8930/'Building Calcs'!$B$2</f>
        <v>3.16516755786E-4</v>
      </c>
      <c r="R8930">
        <v>50</v>
      </c>
      <c r="S8930">
        <v>4000</v>
      </c>
      <c r="T8930" t="s">
        <v>1258</v>
      </c>
    </row>
    <row r="8931" spans="2:20" hidden="1" x14ac:dyDescent="0.45">
      <c r="C8931" s="29" t="s">
        <v>60</v>
      </c>
      <c r="D8931" s="29" t="s">
        <v>51</v>
      </c>
      <c r="F8931" t="s">
        <v>1215</v>
      </c>
      <c r="G8931" t="s">
        <v>1216</v>
      </c>
      <c r="H8931" t="s">
        <v>1225</v>
      </c>
      <c r="I8931" t="s">
        <v>225</v>
      </c>
      <c r="J8931" t="s">
        <v>1226</v>
      </c>
      <c r="K8931" t="s">
        <v>1219</v>
      </c>
      <c r="M8931" t="s">
        <v>228</v>
      </c>
      <c r="N8931" t="s">
        <v>253</v>
      </c>
      <c r="O8931">
        <v>13</v>
      </c>
      <c r="P8931" t="s">
        <v>234</v>
      </c>
      <c r="Q8931"/>
      <c r="R8931">
        <v>0.5</v>
      </c>
      <c r="S8931">
        <v>87</v>
      </c>
      <c r="T8931" t="s">
        <v>1228</v>
      </c>
    </row>
    <row r="8932" spans="2:20" hidden="1" x14ac:dyDescent="0.45">
      <c r="B8932" s="29" t="s">
        <v>26</v>
      </c>
      <c r="C8932" s="29" t="s">
        <v>60</v>
      </c>
      <c r="D8932" s="29" t="s">
        <v>51</v>
      </c>
      <c r="F8932" t="s">
        <v>1215</v>
      </c>
      <c r="G8932" t="s">
        <v>1216</v>
      </c>
      <c r="H8932" t="s">
        <v>1225</v>
      </c>
      <c r="I8932" t="s">
        <v>225</v>
      </c>
      <c r="J8932" t="s">
        <v>1226</v>
      </c>
      <c r="K8932" t="s">
        <v>1219</v>
      </c>
      <c r="M8932" t="s">
        <v>228</v>
      </c>
      <c r="N8932" t="s">
        <v>26</v>
      </c>
      <c r="O8932">
        <v>91</v>
      </c>
      <c r="P8932" t="s">
        <v>237</v>
      </c>
      <c r="Q8932">
        <f>O8932/'Building Calcs'!$B$2</f>
        <v>9.601008258842E-5</v>
      </c>
      <c r="R8932">
        <v>20</v>
      </c>
      <c r="S8932">
        <v>120</v>
      </c>
      <c r="T8932" t="s">
        <v>1229</v>
      </c>
    </row>
    <row r="8933" spans="2:20" hidden="1" x14ac:dyDescent="0.45">
      <c r="B8933" s="29" t="s">
        <v>26</v>
      </c>
      <c r="C8933" s="29" t="s">
        <v>60</v>
      </c>
      <c r="D8933" s="29" t="s">
        <v>51</v>
      </c>
      <c r="F8933" t="s">
        <v>1215</v>
      </c>
      <c r="G8933" t="s">
        <v>1216</v>
      </c>
      <c r="H8933" t="s">
        <v>1225</v>
      </c>
      <c r="I8933" t="s">
        <v>225</v>
      </c>
      <c r="J8933" t="s">
        <v>1226</v>
      </c>
      <c r="K8933" t="s">
        <v>1219</v>
      </c>
      <c r="M8933" t="s">
        <v>228</v>
      </c>
      <c r="N8933" t="s">
        <v>26</v>
      </c>
      <c r="O8933">
        <v>91</v>
      </c>
      <c r="P8933" t="s">
        <v>237</v>
      </c>
      <c r="Q8933">
        <f>O8933/'Building Calcs'!$B$2</f>
        <v>9.601008258842E-5</v>
      </c>
      <c r="R8933">
        <v>20</v>
      </c>
      <c r="S8933">
        <v>120</v>
      </c>
      <c r="T8933" t="s">
        <v>1229</v>
      </c>
    </row>
    <row r="8934" spans="2:20" hidden="1" x14ac:dyDescent="0.45">
      <c r="B8934" s="29" t="s">
        <v>27</v>
      </c>
      <c r="C8934" s="29" t="s">
        <v>60</v>
      </c>
      <c r="D8934" s="29" t="s">
        <v>46</v>
      </c>
      <c r="F8934" t="s">
        <v>1215</v>
      </c>
      <c r="G8934" t="s">
        <v>1216</v>
      </c>
      <c r="H8934" t="s">
        <v>1253</v>
      </c>
      <c r="I8934" t="s">
        <v>225</v>
      </c>
      <c r="J8934" t="s">
        <v>1232</v>
      </c>
      <c r="K8934" t="s">
        <v>18</v>
      </c>
      <c r="M8934" t="s">
        <v>228</v>
      </c>
      <c r="N8934" t="s">
        <v>27</v>
      </c>
      <c r="O8934">
        <v>0.45</v>
      </c>
      <c r="P8934" t="s">
        <v>237</v>
      </c>
      <c r="Q8934">
        <f>O8934/'Building Calcs'!$B$2</f>
        <v>4.7477513367900003E-7</v>
      </c>
      <c r="R8934">
        <v>0.27</v>
      </c>
      <c r="S8934">
        <v>0.63</v>
      </c>
      <c r="T8934" t="s">
        <v>1260</v>
      </c>
    </row>
    <row r="8935" spans="2:20" hidden="1" x14ac:dyDescent="0.45">
      <c r="B8935" s="29" t="s">
        <v>43</v>
      </c>
      <c r="C8935" s="29" t="s">
        <v>60</v>
      </c>
      <c r="D8935" s="29" t="s">
        <v>46</v>
      </c>
      <c r="F8935" t="s">
        <v>1215</v>
      </c>
      <c r="G8935" t="s">
        <v>1216</v>
      </c>
      <c r="H8935" t="s">
        <v>1253</v>
      </c>
      <c r="I8935" t="s">
        <v>225</v>
      </c>
      <c r="J8935" t="s">
        <v>1232</v>
      </c>
      <c r="K8935" t="s">
        <v>18</v>
      </c>
      <c r="M8935" t="s">
        <v>228</v>
      </c>
      <c r="N8935" t="s">
        <v>28</v>
      </c>
      <c r="O8935">
        <v>0.45</v>
      </c>
      <c r="P8935" t="s">
        <v>237</v>
      </c>
      <c r="Q8935">
        <f>O8935/'Building Calcs'!$B$2</f>
        <v>4.7477513367900003E-7</v>
      </c>
      <c r="R8935">
        <v>0.27</v>
      </c>
      <c r="S8935">
        <v>0.63</v>
      </c>
      <c r="T8935" t="s">
        <v>1260</v>
      </c>
    </row>
    <row r="8936" spans="2:20" hidden="1" x14ac:dyDescent="0.45">
      <c r="C8936" s="29" t="s">
        <v>60</v>
      </c>
      <c r="D8936" s="29" t="s">
        <v>46</v>
      </c>
      <c r="F8936" t="s">
        <v>1215</v>
      </c>
      <c r="G8936" t="s">
        <v>1216</v>
      </c>
      <c r="H8936" t="s">
        <v>1253</v>
      </c>
      <c r="I8936" t="s">
        <v>225</v>
      </c>
      <c r="J8936" t="s">
        <v>1232</v>
      </c>
      <c r="K8936" t="s">
        <v>18</v>
      </c>
      <c r="M8936" t="s">
        <v>228</v>
      </c>
      <c r="N8936" t="s">
        <v>240</v>
      </c>
      <c r="O8936">
        <v>1.5E-3</v>
      </c>
      <c r="P8936" t="s">
        <v>234</v>
      </c>
      <c r="Q8936"/>
      <c r="R8936">
        <v>7.5000000000000002E-4</v>
      </c>
      <c r="S8936">
        <v>3.0000000000000001E-3</v>
      </c>
      <c r="T8936" t="s">
        <v>1257</v>
      </c>
    </row>
    <row r="8937" spans="2:20" hidden="1" x14ac:dyDescent="0.45">
      <c r="C8937" s="29" t="s">
        <v>60</v>
      </c>
      <c r="D8937" s="29" t="s">
        <v>46</v>
      </c>
      <c r="F8937" t="s">
        <v>1215</v>
      </c>
      <c r="G8937" t="s">
        <v>1216</v>
      </c>
      <c r="H8937" t="s">
        <v>1253</v>
      </c>
      <c r="I8937" t="s">
        <v>225</v>
      </c>
      <c r="J8937" t="s">
        <v>1232</v>
      </c>
      <c r="K8937" t="s">
        <v>18</v>
      </c>
      <c r="M8937" t="s">
        <v>228</v>
      </c>
      <c r="N8937" t="s">
        <v>253</v>
      </c>
      <c r="O8937">
        <v>2.5000000000000001E-4</v>
      </c>
      <c r="P8937" t="s">
        <v>234</v>
      </c>
      <c r="Q8937"/>
      <c r="R8937">
        <v>1.2999999999999999E-4</v>
      </c>
      <c r="S8937">
        <v>5.0000000000000001E-4</v>
      </c>
      <c r="T8937" t="s">
        <v>1257</v>
      </c>
    </row>
    <row r="8938" spans="2:20" hidden="1" x14ac:dyDescent="0.45">
      <c r="C8938" s="29" t="s">
        <v>60</v>
      </c>
      <c r="D8938" s="29" t="s">
        <v>46</v>
      </c>
      <c r="F8938" t="s">
        <v>1215</v>
      </c>
      <c r="G8938" t="s">
        <v>1216</v>
      </c>
      <c r="H8938" t="s">
        <v>1253</v>
      </c>
      <c r="I8938" t="s">
        <v>225</v>
      </c>
      <c r="J8938" t="s">
        <v>1232</v>
      </c>
      <c r="K8938" t="s">
        <v>18</v>
      </c>
      <c r="M8938" t="s">
        <v>228</v>
      </c>
      <c r="N8938" t="s">
        <v>262</v>
      </c>
      <c r="O8938">
        <v>0.1</v>
      </c>
      <c r="P8938" t="s">
        <v>234</v>
      </c>
      <c r="Q8938"/>
      <c r="R8938">
        <v>1.2999999999999999E-3</v>
      </c>
      <c r="S8938">
        <v>0.68</v>
      </c>
      <c r="T8938" t="s">
        <v>1241</v>
      </c>
    </row>
    <row r="8939" spans="2:20" hidden="1" x14ac:dyDescent="0.45">
      <c r="C8939" s="29" t="s">
        <v>60</v>
      </c>
      <c r="D8939" s="29" t="s">
        <v>46</v>
      </c>
      <c r="F8939" t="s">
        <v>1215</v>
      </c>
      <c r="G8939" t="s">
        <v>1216</v>
      </c>
      <c r="H8939" t="s">
        <v>1253</v>
      </c>
      <c r="I8939" t="s">
        <v>225</v>
      </c>
      <c r="J8939" t="s">
        <v>1232</v>
      </c>
      <c r="K8939" t="s">
        <v>18</v>
      </c>
      <c r="M8939" t="s">
        <v>228</v>
      </c>
      <c r="N8939" t="s">
        <v>262</v>
      </c>
      <c r="O8939">
        <v>0.1</v>
      </c>
      <c r="P8939" t="s">
        <v>234</v>
      </c>
      <c r="Q8939"/>
      <c r="R8939">
        <v>1.2999999999999999E-3</v>
      </c>
      <c r="S8939">
        <v>0.68</v>
      </c>
      <c r="T8939" t="s">
        <v>1241</v>
      </c>
    </row>
    <row r="8940" spans="2:20" hidden="1" x14ac:dyDescent="0.45">
      <c r="B8940" s="29" t="s">
        <v>43</v>
      </c>
      <c r="C8940" s="29" t="s">
        <v>60</v>
      </c>
      <c r="D8940" s="29" t="s">
        <v>51</v>
      </c>
      <c r="F8940" t="s">
        <v>1215</v>
      </c>
      <c r="G8940" t="s">
        <v>1216</v>
      </c>
      <c r="H8940" t="s">
        <v>1225</v>
      </c>
      <c r="I8940" t="s">
        <v>225</v>
      </c>
      <c r="J8940" t="s">
        <v>1226</v>
      </c>
      <c r="K8940" t="s">
        <v>1219</v>
      </c>
      <c r="M8940" t="s">
        <v>228</v>
      </c>
      <c r="N8940" t="s">
        <v>28</v>
      </c>
      <c r="O8940">
        <v>37</v>
      </c>
      <c r="P8940" t="s">
        <v>237</v>
      </c>
      <c r="Q8940">
        <f>O8940/'Building Calcs'!$B$2</f>
        <v>3.9037066546940002E-5</v>
      </c>
      <c r="R8940">
        <v>18</v>
      </c>
      <c r="S8940">
        <v>74</v>
      </c>
      <c r="T8940" t="s">
        <v>1262</v>
      </c>
    </row>
    <row r="8941" spans="2:20" hidden="1" x14ac:dyDescent="0.45">
      <c r="B8941" s="29" t="s">
        <v>26</v>
      </c>
      <c r="C8941" s="29" t="s">
        <v>60</v>
      </c>
      <c r="D8941" s="29" t="s">
        <v>46</v>
      </c>
      <c r="F8941" t="s">
        <v>1215</v>
      </c>
      <c r="G8941" t="s">
        <v>1216</v>
      </c>
      <c r="H8941" t="s">
        <v>1253</v>
      </c>
      <c r="I8941" t="s">
        <v>225</v>
      </c>
      <c r="J8941" t="s">
        <v>1232</v>
      </c>
      <c r="K8941" t="s">
        <v>18</v>
      </c>
      <c r="M8941" t="s">
        <v>228</v>
      </c>
      <c r="N8941" t="s">
        <v>26</v>
      </c>
      <c r="O8941">
        <v>73</v>
      </c>
      <c r="P8941" t="s">
        <v>237</v>
      </c>
      <c r="Q8941">
        <f>O8941/'Building Calcs'!$B$2</f>
        <v>7.7019077241260008E-5</v>
      </c>
      <c r="R8941">
        <v>44</v>
      </c>
      <c r="S8941">
        <v>106</v>
      </c>
      <c r="T8941" t="s">
        <v>1261</v>
      </c>
    </row>
    <row r="8942" spans="2:20" hidden="1" x14ac:dyDescent="0.45">
      <c r="B8942" s="29" t="s">
        <v>29</v>
      </c>
      <c r="C8942" s="29" t="s">
        <v>60</v>
      </c>
      <c r="D8942" s="29" t="s">
        <v>46</v>
      </c>
      <c r="F8942" t="s">
        <v>1215</v>
      </c>
      <c r="G8942" t="s">
        <v>1216</v>
      </c>
      <c r="H8942" t="s">
        <v>1253</v>
      </c>
      <c r="I8942" t="s">
        <v>225</v>
      </c>
      <c r="J8942" t="s">
        <v>1232</v>
      </c>
      <c r="K8942" t="s">
        <v>18</v>
      </c>
      <c r="M8942" t="s">
        <v>228</v>
      </c>
      <c r="N8942" t="s">
        <v>29</v>
      </c>
      <c r="O8942">
        <v>1.4</v>
      </c>
      <c r="P8942" t="s">
        <v>237</v>
      </c>
      <c r="Q8942">
        <f>O8942/'Building Calcs'!$B$2</f>
        <v>1.477078193668E-6</v>
      </c>
      <c r="R8942">
        <v>0.83</v>
      </c>
      <c r="S8942">
        <v>1.95</v>
      </c>
      <c r="T8942" t="s">
        <v>1261</v>
      </c>
    </row>
    <row r="8943" spans="2:20" hidden="1" x14ac:dyDescent="0.45">
      <c r="B8943" s="29" t="s">
        <v>25</v>
      </c>
      <c r="C8943" s="29" t="s">
        <v>60</v>
      </c>
      <c r="D8943" s="29" t="s">
        <v>46</v>
      </c>
      <c r="F8943" t="s">
        <v>1215</v>
      </c>
      <c r="G8943" t="s">
        <v>1216</v>
      </c>
      <c r="H8943" t="s">
        <v>1253</v>
      </c>
      <c r="I8943" t="s">
        <v>225</v>
      </c>
      <c r="J8943" t="s">
        <v>1232</v>
      </c>
      <c r="K8943" t="s">
        <v>18</v>
      </c>
      <c r="M8943" t="s">
        <v>228</v>
      </c>
      <c r="N8943" t="s">
        <v>25</v>
      </c>
      <c r="O8943">
        <v>24</v>
      </c>
      <c r="P8943" t="s">
        <v>237</v>
      </c>
      <c r="Q8943">
        <f>O8943/'Building Calcs'!$B$2</f>
        <v>2.5321340462880003E-5</v>
      </c>
      <c r="R8943">
        <v>18</v>
      </c>
      <c r="S8943">
        <v>42</v>
      </c>
      <c r="T8943" t="s">
        <v>1261</v>
      </c>
    </row>
    <row r="8944" spans="2:20" hidden="1" x14ac:dyDescent="0.45">
      <c r="B8944" s="29" t="s">
        <v>43</v>
      </c>
      <c r="C8944" s="29" t="s">
        <v>60</v>
      </c>
      <c r="D8944" s="29" t="s">
        <v>195</v>
      </c>
      <c r="F8944" t="s">
        <v>1215</v>
      </c>
      <c r="G8944" t="s">
        <v>1216</v>
      </c>
      <c r="H8944" t="s">
        <v>439</v>
      </c>
      <c r="I8944" t="s">
        <v>225</v>
      </c>
      <c r="J8944" t="s">
        <v>226</v>
      </c>
      <c r="K8944" t="s">
        <v>227</v>
      </c>
      <c r="M8944" t="s">
        <v>228</v>
      </c>
      <c r="N8944" t="s">
        <v>28</v>
      </c>
      <c r="O8944">
        <v>9.5</v>
      </c>
      <c r="P8944" t="s">
        <v>237</v>
      </c>
      <c r="Q8944">
        <f>O8944/'Building Calcs'!$B$2</f>
        <v>1.002303059989E-5</v>
      </c>
      <c r="R8944">
        <v>6</v>
      </c>
      <c r="S8944">
        <v>13</v>
      </c>
      <c r="T8944" t="s">
        <v>1328</v>
      </c>
    </row>
    <row r="8945" spans="2:20" hidden="1" x14ac:dyDescent="0.45">
      <c r="C8945" s="29" t="s">
        <v>60</v>
      </c>
      <c r="D8945" s="29" t="s">
        <v>195</v>
      </c>
      <c r="F8945" t="s">
        <v>1215</v>
      </c>
      <c r="G8945" t="s">
        <v>1216</v>
      </c>
      <c r="H8945" t="s">
        <v>439</v>
      </c>
      <c r="I8945" t="s">
        <v>225</v>
      </c>
      <c r="J8945" t="s">
        <v>226</v>
      </c>
      <c r="K8945" t="s">
        <v>227</v>
      </c>
      <c r="M8945" t="s">
        <v>228</v>
      </c>
      <c r="N8945" t="s">
        <v>233</v>
      </c>
      <c r="O8945">
        <v>2E-3</v>
      </c>
      <c r="P8945" t="s">
        <v>234</v>
      </c>
      <c r="Q8945"/>
      <c r="R8945">
        <v>5.0000000000000001E-4</v>
      </c>
      <c r="S8945">
        <v>2E-3</v>
      </c>
      <c r="T8945" t="s">
        <v>1263</v>
      </c>
    </row>
    <row r="8946" spans="2:20" hidden="1" x14ac:dyDescent="0.45">
      <c r="C8946" s="29" t="s">
        <v>60</v>
      </c>
      <c r="D8946" s="29" t="s">
        <v>195</v>
      </c>
      <c r="F8946" t="s">
        <v>1215</v>
      </c>
      <c r="G8946" t="s">
        <v>1216</v>
      </c>
      <c r="H8946" t="s">
        <v>439</v>
      </c>
      <c r="I8946" t="s">
        <v>225</v>
      </c>
      <c r="J8946" t="s">
        <v>226</v>
      </c>
      <c r="K8946" t="s">
        <v>227</v>
      </c>
      <c r="M8946" t="s">
        <v>228</v>
      </c>
      <c r="N8946" t="s">
        <v>242</v>
      </c>
      <c r="O8946">
        <v>0.2</v>
      </c>
      <c r="P8946" t="s">
        <v>234</v>
      </c>
      <c r="Q8946"/>
      <c r="R8946">
        <v>0.1</v>
      </c>
      <c r="S8946">
        <v>0.4</v>
      </c>
      <c r="T8946" t="s">
        <v>1263</v>
      </c>
    </row>
    <row r="8947" spans="2:20" hidden="1" x14ac:dyDescent="0.45">
      <c r="B8947" s="29" t="s">
        <v>25</v>
      </c>
      <c r="C8947" s="29" t="s">
        <v>60</v>
      </c>
      <c r="D8947" s="29" t="s">
        <v>195</v>
      </c>
      <c r="F8947" t="s">
        <v>1215</v>
      </c>
      <c r="G8947" t="s">
        <v>1216</v>
      </c>
      <c r="H8947" t="s">
        <v>439</v>
      </c>
      <c r="I8947" t="s">
        <v>225</v>
      </c>
      <c r="J8947" t="s">
        <v>226</v>
      </c>
      <c r="K8947" t="s">
        <v>227</v>
      </c>
      <c r="M8947" t="s">
        <v>228</v>
      </c>
      <c r="N8947" t="s">
        <v>25</v>
      </c>
      <c r="O8947">
        <v>2.6</v>
      </c>
      <c r="P8947" t="s">
        <v>237</v>
      </c>
      <c r="Q8947">
        <f>O8947/'Building Calcs'!$B$2</f>
        <v>2.7431452168120003E-6</v>
      </c>
      <c r="R8947">
        <v>2</v>
      </c>
      <c r="S8947">
        <v>4</v>
      </c>
      <c r="T8947" t="s">
        <v>1241</v>
      </c>
    </row>
    <row r="8948" spans="2:20" hidden="1" x14ac:dyDescent="0.45">
      <c r="B8948" s="29" t="s">
        <v>27</v>
      </c>
      <c r="C8948" s="29" t="s">
        <v>60</v>
      </c>
      <c r="D8948" s="29" t="s">
        <v>195</v>
      </c>
      <c r="F8948" t="s">
        <v>1215</v>
      </c>
      <c r="G8948" t="s">
        <v>1216</v>
      </c>
      <c r="H8948" t="s">
        <v>439</v>
      </c>
      <c r="I8948" t="s">
        <v>225</v>
      </c>
      <c r="J8948" t="s">
        <v>226</v>
      </c>
      <c r="K8948" t="s">
        <v>227</v>
      </c>
      <c r="M8948" t="s">
        <v>228</v>
      </c>
      <c r="N8948" t="s">
        <v>27</v>
      </c>
      <c r="O8948">
        <v>9.5</v>
      </c>
      <c r="P8948" t="s">
        <v>237</v>
      </c>
      <c r="Q8948">
        <f>O8948/'Building Calcs'!$B$2</f>
        <v>1.002303059989E-5</v>
      </c>
      <c r="R8948">
        <v>6</v>
      </c>
      <c r="S8948">
        <v>13</v>
      </c>
      <c r="T8948" t="s">
        <v>1328</v>
      </c>
    </row>
    <row r="8949" spans="2:20" hidden="1" x14ac:dyDescent="0.45">
      <c r="B8949" s="29" t="s">
        <v>27</v>
      </c>
      <c r="C8949" s="29" t="s">
        <v>60</v>
      </c>
      <c r="D8949" s="29" t="s">
        <v>195</v>
      </c>
      <c r="F8949" t="s">
        <v>1215</v>
      </c>
      <c r="G8949" t="s">
        <v>1216</v>
      </c>
      <c r="H8949" t="s">
        <v>439</v>
      </c>
      <c r="I8949" t="s">
        <v>225</v>
      </c>
      <c r="J8949" t="s">
        <v>226</v>
      </c>
      <c r="K8949" t="s">
        <v>227</v>
      </c>
      <c r="M8949" t="s">
        <v>228</v>
      </c>
      <c r="N8949" t="s">
        <v>27</v>
      </c>
      <c r="O8949">
        <v>9.5</v>
      </c>
      <c r="P8949" t="s">
        <v>237</v>
      </c>
      <c r="Q8949">
        <f>O8949/'Building Calcs'!$B$2</f>
        <v>1.002303059989E-5</v>
      </c>
      <c r="R8949">
        <v>6</v>
      </c>
      <c r="S8949">
        <v>13</v>
      </c>
      <c r="T8949" t="s">
        <v>1328</v>
      </c>
    </row>
    <row r="8950" spans="2:20" hidden="1" x14ac:dyDescent="0.45">
      <c r="B8950" s="29" t="s">
        <v>43</v>
      </c>
      <c r="C8950" s="29" t="s">
        <v>60</v>
      </c>
      <c r="D8950" s="29" t="s">
        <v>195</v>
      </c>
      <c r="F8950" t="s">
        <v>1215</v>
      </c>
      <c r="G8950" t="s">
        <v>1216</v>
      </c>
      <c r="H8950" t="s">
        <v>439</v>
      </c>
      <c r="I8950" t="s">
        <v>225</v>
      </c>
      <c r="J8950" t="s">
        <v>226</v>
      </c>
      <c r="K8950" t="s">
        <v>227</v>
      </c>
      <c r="M8950" t="s">
        <v>228</v>
      </c>
      <c r="N8950" t="s">
        <v>28</v>
      </c>
      <c r="O8950">
        <v>9.5</v>
      </c>
      <c r="P8950" t="s">
        <v>237</v>
      </c>
      <c r="Q8950">
        <f>O8950/'Building Calcs'!$B$2</f>
        <v>1.002303059989E-5</v>
      </c>
      <c r="R8950">
        <v>6</v>
      </c>
      <c r="S8950">
        <v>13</v>
      </c>
      <c r="T8950" t="s">
        <v>1328</v>
      </c>
    </row>
    <row r="8951" spans="2:20" hidden="1" x14ac:dyDescent="0.45">
      <c r="B8951" s="29" t="s">
        <v>43</v>
      </c>
      <c r="C8951" s="29" t="s">
        <v>60</v>
      </c>
      <c r="D8951" s="29" t="s">
        <v>46</v>
      </c>
      <c r="F8951" t="s">
        <v>1215</v>
      </c>
      <c r="G8951" t="s">
        <v>1216</v>
      </c>
      <c r="H8951" t="s">
        <v>1244</v>
      </c>
      <c r="I8951" t="s">
        <v>225</v>
      </c>
      <c r="J8951" t="s">
        <v>1245</v>
      </c>
      <c r="K8951" t="s">
        <v>18</v>
      </c>
      <c r="M8951" t="s">
        <v>228</v>
      </c>
      <c r="N8951" t="s">
        <v>28</v>
      </c>
      <c r="O8951">
        <v>2</v>
      </c>
      <c r="P8951" t="s">
        <v>237</v>
      </c>
      <c r="Q8951">
        <f>O8951/'Building Calcs'!$B$2</f>
        <v>2.1101117052399999E-6</v>
      </c>
      <c r="R8951">
        <v>1</v>
      </c>
      <c r="S8951">
        <v>3</v>
      </c>
      <c r="T8951" t="s">
        <v>1260</v>
      </c>
    </row>
    <row r="8952" spans="2:20" hidden="1" x14ac:dyDescent="0.45">
      <c r="C8952" s="29" t="s">
        <v>60</v>
      </c>
      <c r="D8952" s="29" t="s">
        <v>46</v>
      </c>
      <c r="F8952" t="s">
        <v>1215</v>
      </c>
      <c r="G8952" t="s">
        <v>1216</v>
      </c>
      <c r="H8952" t="s">
        <v>1244</v>
      </c>
      <c r="I8952" t="s">
        <v>225</v>
      </c>
      <c r="J8952" t="s">
        <v>1245</v>
      </c>
      <c r="K8952" t="s">
        <v>18</v>
      </c>
      <c r="M8952" t="s">
        <v>228</v>
      </c>
      <c r="N8952" t="s">
        <v>236</v>
      </c>
      <c r="O8952">
        <v>2</v>
      </c>
      <c r="P8952" t="s">
        <v>237</v>
      </c>
      <c r="Q8952"/>
      <c r="R8952">
        <v>1</v>
      </c>
      <c r="S8952">
        <v>3</v>
      </c>
      <c r="T8952" t="s">
        <v>1246</v>
      </c>
    </row>
    <row r="8953" spans="2:20" hidden="1" x14ac:dyDescent="0.45">
      <c r="B8953" s="29" t="s">
        <v>27</v>
      </c>
      <c r="C8953" s="29" t="s">
        <v>60</v>
      </c>
      <c r="D8953" s="29" t="s">
        <v>46</v>
      </c>
      <c r="F8953" t="s">
        <v>1215</v>
      </c>
      <c r="G8953" t="s">
        <v>1216</v>
      </c>
      <c r="H8953" t="s">
        <v>1244</v>
      </c>
      <c r="I8953" t="s">
        <v>225</v>
      </c>
      <c r="J8953" t="s">
        <v>1245</v>
      </c>
      <c r="K8953" t="s">
        <v>18</v>
      </c>
      <c r="M8953" t="s">
        <v>228</v>
      </c>
      <c r="N8953" t="s">
        <v>27</v>
      </c>
      <c r="O8953">
        <v>2</v>
      </c>
      <c r="P8953" t="s">
        <v>237</v>
      </c>
      <c r="Q8953">
        <f>O8953/'Building Calcs'!$B$2</f>
        <v>2.1101117052399999E-6</v>
      </c>
      <c r="R8953">
        <v>1</v>
      </c>
      <c r="S8953">
        <v>3</v>
      </c>
      <c r="T8953" t="s">
        <v>1246</v>
      </c>
    </row>
    <row r="8954" spans="2:20" hidden="1" x14ac:dyDescent="0.45">
      <c r="B8954" s="29" t="s">
        <v>43</v>
      </c>
      <c r="C8954" s="29" t="s">
        <v>60</v>
      </c>
      <c r="D8954" s="29" t="s">
        <v>46</v>
      </c>
      <c r="F8954" t="s">
        <v>1215</v>
      </c>
      <c r="G8954" t="s">
        <v>1216</v>
      </c>
      <c r="H8954" t="s">
        <v>1244</v>
      </c>
      <c r="I8954" t="s">
        <v>225</v>
      </c>
      <c r="J8954" t="s">
        <v>1245</v>
      </c>
      <c r="K8954" t="s">
        <v>18</v>
      </c>
      <c r="M8954" t="s">
        <v>228</v>
      </c>
      <c r="N8954" t="s">
        <v>28</v>
      </c>
      <c r="O8954">
        <v>2</v>
      </c>
      <c r="P8954" t="s">
        <v>237</v>
      </c>
      <c r="Q8954">
        <f>O8954/'Building Calcs'!$B$2</f>
        <v>2.1101117052399999E-6</v>
      </c>
      <c r="R8954">
        <v>1</v>
      </c>
      <c r="S8954">
        <v>3</v>
      </c>
      <c r="T8954" t="s">
        <v>1260</v>
      </c>
    </row>
    <row r="8955" spans="2:20" hidden="1" x14ac:dyDescent="0.45">
      <c r="C8955" s="29" t="s">
        <v>60</v>
      </c>
      <c r="D8955" s="29" t="s">
        <v>46</v>
      </c>
      <c r="F8955" t="s">
        <v>1215</v>
      </c>
      <c r="G8955" t="s">
        <v>1216</v>
      </c>
      <c r="H8955" t="s">
        <v>1244</v>
      </c>
      <c r="I8955" t="s">
        <v>225</v>
      </c>
      <c r="J8955" t="s">
        <v>1245</v>
      </c>
      <c r="K8955" t="s">
        <v>18</v>
      </c>
      <c r="M8955" t="s">
        <v>228</v>
      </c>
      <c r="N8955" t="s">
        <v>253</v>
      </c>
      <c r="O8955">
        <v>3.0000000000000001E-3</v>
      </c>
      <c r="P8955" t="s">
        <v>234</v>
      </c>
      <c r="Q8955"/>
      <c r="R8955">
        <v>7.5000000000000002E-4</v>
      </c>
      <c r="S8955">
        <v>3.0000000000000001E-3</v>
      </c>
      <c r="T8955" t="s">
        <v>1241</v>
      </c>
    </row>
    <row r="8956" spans="2:20" hidden="1" x14ac:dyDescent="0.45">
      <c r="C8956" s="29" t="s">
        <v>60</v>
      </c>
      <c r="D8956" s="29" t="s">
        <v>195</v>
      </c>
      <c r="F8956" t="s">
        <v>1215</v>
      </c>
      <c r="G8956" t="s">
        <v>1216</v>
      </c>
      <c r="H8956" t="s">
        <v>439</v>
      </c>
      <c r="I8956" t="s">
        <v>225</v>
      </c>
      <c r="J8956" t="s">
        <v>226</v>
      </c>
      <c r="K8956" t="s">
        <v>227</v>
      </c>
      <c r="M8956" t="s">
        <v>228</v>
      </c>
      <c r="N8956" t="s">
        <v>303</v>
      </c>
      <c r="O8956">
        <v>2E-3</v>
      </c>
      <c r="P8956" t="s">
        <v>234</v>
      </c>
      <c r="Q8956"/>
      <c r="R8956">
        <v>5.0000000000000001E-4</v>
      </c>
      <c r="S8956">
        <v>2E-3</v>
      </c>
      <c r="T8956" t="s">
        <v>1263</v>
      </c>
    </row>
    <row r="8957" spans="2:20" hidden="1" x14ac:dyDescent="0.45">
      <c r="C8957" s="29" t="s">
        <v>60</v>
      </c>
      <c r="D8957" s="29" t="s">
        <v>195</v>
      </c>
      <c r="F8957" t="s">
        <v>1215</v>
      </c>
      <c r="G8957" t="s">
        <v>1216</v>
      </c>
      <c r="H8957" t="s">
        <v>439</v>
      </c>
      <c r="I8957" t="s">
        <v>225</v>
      </c>
      <c r="J8957" t="s">
        <v>226</v>
      </c>
      <c r="K8957" t="s">
        <v>227</v>
      </c>
      <c r="M8957" t="s">
        <v>228</v>
      </c>
      <c r="N8957" t="s">
        <v>303</v>
      </c>
      <c r="O8957">
        <v>2E-3</v>
      </c>
      <c r="P8957" t="s">
        <v>234</v>
      </c>
      <c r="Q8957"/>
      <c r="R8957">
        <v>5.0000000000000001E-4</v>
      </c>
      <c r="S8957">
        <v>2E-3</v>
      </c>
      <c r="T8957" t="s">
        <v>1263</v>
      </c>
    </row>
    <row r="8958" spans="2:20" hidden="1" x14ac:dyDescent="0.45">
      <c r="C8958" s="29" t="s">
        <v>60</v>
      </c>
      <c r="D8958" s="29" t="s">
        <v>195</v>
      </c>
      <c r="F8958" t="s">
        <v>1215</v>
      </c>
      <c r="G8958" t="s">
        <v>1216</v>
      </c>
      <c r="H8958" t="s">
        <v>439</v>
      </c>
      <c r="I8958" t="s">
        <v>225</v>
      </c>
      <c r="J8958" t="s">
        <v>226</v>
      </c>
      <c r="K8958" t="s">
        <v>227</v>
      </c>
      <c r="M8958" t="s">
        <v>228</v>
      </c>
      <c r="N8958" t="s">
        <v>267</v>
      </c>
      <c r="O8958">
        <v>0.42</v>
      </c>
      <c r="P8958" t="s">
        <v>234</v>
      </c>
      <c r="Q8958"/>
      <c r="R8958">
        <v>0.21</v>
      </c>
      <c r="S8958">
        <v>0.84</v>
      </c>
      <c r="T8958" t="s">
        <v>1263</v>
      </c>
    </row>
    <row r="8959" spans="2:20" hidden="1" x14ac:dyDescent="0.45">
      <c r="B8959" s="29" t="s">
        <v>24</v>
      </c>
      <c r="C8959" s="29" t="s">
        <v>60</v>
      </c>
      <c r="D8959" s="29" t="s">
        <v>46</v>
      </c>
      <c r="F8959" t="s">
        <v>1215</v>
      </c>
      <c r="G8959" t="s">
        <v>1216</v>
      </c>
      <c r="H8959" t="s">
        <v>1244</v>
      </c>
      <c r="I8959" t="s">
        <v>225</v>
      </c>
      <c r="J8959" t="s">
        <v>1245</v>
      </c>
      <c r="K8959" t="s">
        <v>18</v>
      </c>
      <c r="M8959" t="s">
        <v>228</v>
      </c>
      <c r="N8959" t="s">
        <v>261</v>
      </c>
      <c r="O8959">
        <v>89</v>
      </c>
      <c r="P8959" t="s">
        <v>237</v>
      </c>
      <c r="Q8959">
        <f>O8959/'Building Calcs'!$B$2</f>
        <v>9.3899970883180007E-5</v>
      </c>
      <c r="R8959">
        <v>53</v>
      </c>
      <c r="S8959">
        <v>125</v>
      </c>
      <c r="T8959" t="s">
        <v>1241</v>
      </c>
    </row>
    <row r="8960" spans="2:20" hidden="1" x14ac:dyDescent="0.45">
      <c r="B8960" s="29" t="s">
        <v>25</v>
      </c>
      <c r="C8960" s="29" t="s">
        <v>60</v>
      </c>
      <c r="D8960" s="29" t="s">
        <v>46</v>
      </c>
      <c r="F8960" t="s">
        <v>1215</v>
      </c>
      <c r="G8960" t="s">
        <v>1216</v>
      </c>
      <c r="H8960" t="s">
        <v>1244</v>
      </c>
      <c r="I8960" t="s">
        <v>225</v>
      </c>
      <c r="J8960" t="s">
        <v>1245</v>
      </c>
      <c r="K8960" t="s">
        <v>18</v>
      </c>
      <c r="M8960" t="s">
        <v>228</v>
      </c>
      <c r="N8960" t="s">
        <v>25</v>
      </c>
      <c r="O8960">
        <v>56</v>
      </c>
      <c r="P8960" t="s">
        <v>237</v>
      </c>
      <c r="Q8960">
        <f>O8960/'Building Calcs'!$B$2</f>
        <v>5.9083127746720005E-5</v>
      </c>
      <c r="R8960">
        <v>34</v>
      </c>
      <c r="S8960">
        <v>78</v>
      </c>
      <c r="T8960" t="s">
        <v>1241</v>
      </c>
    </row>
    <row r="8961" spans="2:20" hidden="1" x14ac:dyDescent="0.45">
      <c r="C8961" s="29" t="s">
        <v>60</v>
      </c>
      <c r="D8961" s="29" t="s">
        <v>195</v>
      </c>
      <c r="F8961" t="s">
        <v>1215</v>
      </c>
      <c r="G8961" t="s">
        <v>1216</v>
      </c>
      <c r="H8961" t="s">
        <v>439</v>
      </c>
      <c r="I8961" t="s">
        <v>225</v>
      </c>
      <c r="J8961" t="s">
        <v>226</v>
      </c>
      <c r="K8961" t="s">
        <v>227</v>
      </c>
      <c r="M8961" t="s">
        <v>228</v>
      </c>
      <c r="N8961" t="s">
        <v>246</v>
      </c>
      <c r="O8961">
        <v>1.8</v>
      </c>
      <c r="P8961" t="s">
        <v>247</v>
      </c>
      <c r="Q8961"/>
      <c r="R8961">
        <v>0.4</v>
      </c>
      <c r="S8961">
        <v>9</v>
      </c>
      <c r="T8961" t="s">
        <v>1266</v>
      </c>
    </row>
    <row r="8962" spans="2:20" hidden="1" x14ac:dyDescent="0.45">
      <c r="B8962" s="29" t="s">
        <v>27</v>
      </c>
      <c r="C8962" s="29" t="s">
        <v>60</v>
      </c>
      <c r="D8962" s="29" t="s">
        <v>46</v>
      </c>
      <c r="F8962" t="s">
        <v>1215</v>
      </c>
      <c r="G8962" t="s">
        <v>1216</v>
      </c>
      <c r="H8962" t="s">
        <v>1267</v>
      </c>
      <c r="I8962" t="s">
        <v>225</v>
      </c>
      <c r="J8962" t="s">
        <v>226</v>
      </c>
      <c r="K8962" t="s">
        <v>18</v>
      </c>
      <c r="M8962" t="s">
        <v>228</v>
      </c>
      <c r="N8962" t="s">
        <v>27</v>
      </c>
      <c r="O8962">
        <v>0.2</v>
      </c>
      <c r="P8962" t="s">
        <v>237</v>
      </c>
      <c r="Q8962">
        <f>O8962/'Building Calcs'!$B$2</f>
        <v>2.1101117052400001E-7</v>
      </c>
      <c r="R8962">
        <v>0.12</v>
      </c>
      <c r="S8962">
        <v>0.28000000000000003</v>
      </c>
      <c r="T8962" t="s">
        <v>1246</v>
      </c>
    </row>
    <row r="8963" spans="2:20" hidden="1" x14ac:dyDescent="0.45">
      <c r="B8963" s="29" t="s">
        <v>43</v>
      </c>
      <c r="C8963" s="29" t="s">
        <v>60</v>
      </c>
      <c r="D8963" s="29" t="s">
        <v>46</v>
      </c>
      <c r="F8963" t="s">
        <v>1215</v>
      </c>
      <c r="G8963" t="s">
        <v>1216</v>
      </c>
      <c r="H8963" t="s">
        <v>1267</v>
      </c>
      <c r="I8963" t="s">
        <v>225</v>
      </c>
      <c r="J8963" t="s">
        <v>226</v>
      </c>
      <c r="K8963" t="s">
        <v>18</v>
      </c>
      <c r="M8963" t="s">
        <v>228</v>
      </c>
      <c r="N8963" t="s">
        <v>28</v>
      </c>
      <c r="O8963">
        <v>0.2</v>
      </c>
      <c r="P8963" t="s">
        <v>237</v>
      </c>
      <c r="Q8963">
        <f>O8963/'Building Calcs'!$B$2</f>
        <v>2.1101117052400001E-7</v>
      </c>
      <c r="R8963">
        <v>0.12</v>
      </c>
      <c r="S8963">
        <v>0.28000000000000003</v>
      </c>
      <c r="T8963" t="s">
        <v>1260</v>
      </c>
    </row>
    <row r="8964" spans="2:20" hidden="1" x14ac:dyDescent="0.45">
      <c r="C8964" s="29" t="s">
        <v>60</v>
      </c>
      <c r="D8964" s="29" t="s">
        <v>46</v>
      </c>
      <c r="F8964" t="s">
        <v>1215</v>
      </c>
      <c r="G8964" t="s">
        <v>1216</v>
      </c>
      <c r="H8964" t="s">
        <v>1267</v>
      </c>
      <c r="I8964" t="s">
        <v>225</v>
      </c>
      <c r="J8964" t="s">
        <v>226</v>
      </c>
      <c r="K8964" t="s">
        <v>18</v>
      </c>
      <c r="M8964" t="s">
        <v>228</v>
      </c>
      <c r="N8964" t="s">
        <v>240</v>
      </c>
      <c r="O8964">
        <v>1.5E-3</v>
      </c>
      <c r="P8964" t="s">
        <v>234</v>
      </c>
      <c r="Q8964"/>
      <c r="R8964">
        <v>7.5000000000000002E-4</v>
      </c>
      <c r="S8964">
        <v>3.0000000000000001E-3</v>
      </c>
      <c r="T8964" t="s">
        <v>1257</v>
      </c>
    </row>
    <row r="8965" spans="2:20" hidden="1" x14ac:dyDescent="0.45">
      <c r="C8965" s="29" t="s">
        <v>60</v>
      </c>
      <c r="D8965" s="29" t="s">
        <v>46</v>
      </c>
      <c r="F8965" t="s">
        <v>1215</v>
      </c>
      <c r="G8965" t="s">
        <v>1216</v>
      </c>
      <c r="H8965" t="s">
        <v>1267</v>
      </c>
      <c r="I8965" t="s">
        <v>225</v>
      </c>
      <c r="J8965" t="s">
        <v>226</v>
      </c>
      <c r="K8965" t="s">
        <v>18</v>
      </c>
      <c r="M8965" t="s">
        <v>228</v>
      </c>
      <c r="N8965" t="s">
        <v>240</v>
      </c>
      <c r="O8965">
        <v>1.5E-3</v>
      </c>
      <c r="P8965" t="s">
        <v>234</v>
      </c>
      <c r="Q8965"/>
      <c r="R8965">
        <v>7.5000000000000002E-4</v>
      </c>
      <c r="S8965">
        <v>3.0000000000000001E-3</v>
      </c>
      <c r="T8965" t="s">
        <v>1257</v>
      </c>
    </row>
    <row r="8966" spans="2:20" hidden="1" x14ac:dyDescent="0.45">
      <c r="C8966" s="29" t="s">
        <v>60</v>
      </c>
      <c r="D8966" s="29" t="s">
        <v>46</v>
      </c>
      <c r="F8966" t="s">
        <v>1215</v>
      </c>
      <c r="G8966" t="s">
        <v>1216</v>
      </c>
      <c r="H8966" t="s">
        <v>1267</v>
      </c>
      <c r="I8966" t="s">
        <v>225</v>
      </c>
      <c r="J8966" t="s">
        <v>226</v>
      </c>
      <c r="K8966" t="s">
        <v>18</v>
      </c>
      <c r="M8966" t="s">
        <v>228</v>
      </c>
      <c r="N8966" t="s">
        <v>240</v>
      </c>
      <c r="O8966">
        <v>1.5E-3</v>
      </c>
      <c r="P8966" t="s">
        <v>234</v>
      </c>
      <c r="Q8966"/>
      <c r="R8966">
        <v>7.5000000000000002E-4</v>
      </c>
      <c r="S8966">
        <v>3.0000000000000001E-3</v>
      </c>
      <c r="T8966" t="s">
        <v>1257</v>
      </c>
    </row>
    <row r="8967" spans="2:20" hidden="1" x14ac:dyDescent="0.45">
      <c r="C8967" s="29" t="s">
        <v>60</v>
      </c>
      <c r="D8967" s="29" t="s">
        <v>46</v>
      </c>
      <c r="F8967" t="s">
        <v>1215</v>
      </c>
      <c r="G8967" t="s">
        <v>1216</v>
      </c>
      <c r="H8967" t="s">
        <v>1267</v>
      </c>
      <c r="I8967" t="s">
        <v>225</v>
      </c>
      <c r="J8967" t="s">
        <v>226</v>
      </c>
      <c r="K8967" t="s">
        <v>18</v>
      </c>
      <c r="M8967" t="s">
        <v>228</v>
      </c>
      <c r="N8967" t="s">
        <v>236</v>
      </c>
      <c r="O8967">
        <v>0.2</v>
      </c>
      <c r="P8967" t="s">
        <v>237</v>
      </c>
      <c r="Q8967"/>
      <c r="R8967">
        <v>0.12</v>
      </c>
      <c r="S8967">
        <v>0.28000000000000003</v>
      </c>
      <c r="T8967" t="s">
        <v>1246</v>
      </c>
    </row>
    <row r="8968" spans="2:20" hidden="1" x14ac:dyDescent="0.45">
      <c r="C8968" s="29" t="s">
        <v>60</v>
      </c>
      <c r="D8968" s="29" t="s">
        <v>46</v>
      </c>
      <c r="F8968" t="s">
        <v>1215</v>
      </c>
      <c r="G8968" t="s">
        <v>1216</v>
      </c>
      <c r="H8968" t="s">
        <v>443</v>
      </c>
      <c r="I8968" t="s">
        <v>225</v>
      </c>
      <c r="J8968" t="s">
        <v>1235</v>
      </c>
      <c r="K8968" t="s">
        <v>18</v>
      </c>
      <c r="M8968" t="s">
        <v>228</v>
      </c>
      <c r="N8968" t="s">
        <v>264</v>
      </c>
      <c r="O8968">
        <v>0.56000000000000005</v>
      </c>
      <c r="P8968" t="s">
        <v>257</v>
      </c>
      <c r="Q8968"/>
      <c r="R8968">
        <v>0.19</v>
      </c>
      <c r="S8968">
        <v>0.56000000000000005</v>
      </c>
      <c r="T8968" t="s">
        <v>1254</v>
      </c>
    </row>
    <row r="8969" spans="2:20" hidden="1" x14ac:dyDescent="0.45">
      <c r="C8969" s="29" t="s">
        <v>60</v>
      </c>
      <c r="D8969" s="29" t="s">
        <v>46</v>
      </c>
      <c r="F8969" t="s">
        <v>1215</v>
      </c>
      <c r="G8969" t="s">
        <v>1216</v>
      </c>
      <c r="H8969" t="s">
        <v>1267</v>
      </c>
      <c r="I8969" t="s">
        <v>225</v>
      </c>
      <c r="J8969" t="s">
        <v>226</v>
      </c>
      <c r="K8969" t="s">
        <v>18</v>
      </c>
      <c r="M8969" t="s">
        <v>228</v>
      </c>
      <c r="N8969" t="s">
        <v>253</v>
      </c>
      <c r="O8969">
        <v>2.5000000000000001E-4</v>
      </c>
      <c r="P8969" t="s">
        <v>234</v>
      </c>
      <c r="Q8969"/>
      <c r="R8969">
        <v>1.2999999999999999E-4</v>
      </c>
      <c r="S8969">
        <v>5.0000000000000001E-4</v>
      </c>
      <c r="T8969" t="s">
        <v>1257</v>
      </c>
    </row>
    <row r="8970" spans="2:20" hidden="1" x14ac:dyDescent="0.45">
      <c r="C8970" s="29" t="s">
        <v>60</v>
      </c>
      <c r="D8970" s="29" t="s">
        <v>46</v>
      </c>
      <c r="F8970" t="s">
        <v>1215</v>
      </c>
      <c r="G8970" t="s">
        <v>1216</v>
      </c>
      <c r="H8970" t="s">
        <v>1267</v>
      </c>
      <c r="I8970" t="s">
        <v>225</v>
      </c>
      <c r="J8970" t="s">
        <v>226</v>
      </c>
      <c r="K8970" t="s">
        <v>18</v>
      </c>
      <c r="M8970" t="s">
        <v>228</v>
      </c>
      <c r="N8970" t="s">
        <v>249</v>
      </c>
      <c r="O8970">
        <v>0.84</v>
      </c>
      <c r="P8970" t="s">
        <v>257</v>
      </c>
      <c r="Q8970"/>
      <c r="R8970">
        <v>0.28000000000000003</v>
      </c>
      <c r="S8970">
        <v>0.84</v>
      </c>
      <c r="T8970" t="s">
        <v>1254</v>
      </c>
    </row>
    <row r="8971" spans="2:20" hidden="1" x14ac:dyDescent="0.45">
      <c r="C8971" s="29" t="s">
        <v>60</v>
      </c>
      <c r="D8971" s="29" t="s">
        <v>46</v>
      </c>
      <c r="F8971" t="s">
        <v>1215</v>
      </c>
      <c r="G8971" t="s">
        <v>1216</v>
      </c>
      <c r="H8971" t="s">
        <v>1267</v>
      </c>
      <c r="I8971" t="s">
        <v>225</v>
      </c>
      <c r="J8971" t="s">
        <v>226</v>
      </c>
      <c r="K8971" t="s">
        <v>18</v>
      </c>
      <c r="M8971" t="s">
        <v>228</v>
      </c>
      <c r="N8971" t="s">
        <v>249</v>
      </c>
      <c r="O8971">
        <v>0.84</v>
      </c>
      <c r="P8971" t="s">
        <v>257</v>
      </c>
      <c r="Q8971"/>
      <c r="R8971">
        <v>0.28000000000000003</v>
      </c>
      <c r="S8971">
        <v>0.84</v>
      </c>
      <c r="T8971" t="s">
        <v>1254</v>
      </c>
    </row>
    <row r="8972" spans="2:20" hidden="1" x14ac:dyDescent="0.45">
      <c r="C8972" s="29" t="s">
        <v>60</v>
      </c>
      <c r="D8972" s="29" t="s">
        <v>46</v>
      </c>
      <c r="F8972" t="s">
        <v>1215</v>
      </c>
      <c r="G8972" t="s">
        <v>1216</v>
      </c>
      <c r="H8972" t="s">
        <v>1267</v>
      </c>
      <c r="I8972" t="s">
        <v>225</v>
      </c>
      <c r="J8972" t="s">
        <v>226</v>
      </c>
      <c r="K8972" t="s">
        <v>18</v>
      </c>
      <c r="M8972" t="s">
        <v>228</v>
      </c>
      <c r="N8972" t="s">
        <v>272</v>
      </c>
      <c r="O8972">
        <v>0.84</v>
      </c>
      <c r="P8972" t="s">
        <v>257</v>
      </c>
      <c r="Q8972"/>
      <c r="R8972">
        <v>0.28000000000000003</v>
      </c>
      <c r="S8972">
        <v>0.84</v>
      </c>
      <c r="T8972" t="s">
        <v>1254</v>
      </c>
    </row>
    <row r="8973" spans="2:20" hidden="1" x14ac:dyDescent="0.45">
      <c r="C8973" s="29" t="s">
        <v>60</v>
      </c>
      <c r="D8973" s="29" t="s">
        <v>46</v>
      </c>
      <c r="F8973" t="s">
        <v>1215</v>
      </c>
      <c r="G8973" t="s">
        <v>1216</v>
      </c>
      <c r="H8973" t="s">
        <v>1267</v>
      </c>
      <c r="I8973" t="s">
        <v>225</v>
      </c>
      <c r="J8973" t="s">
        <v>226</v>
      </c>
      <c r="K8973" t="s">
        <v>18</v>
      </c>
      <c r="M8973" t="s">
        <v>228</v>
      </c>
      <c r="N8973" t="s">
        <v>272</v>
      </c>
      <c r="O8973">
        <v>0.84</v>
      </c>
      <c r="P8973" t="s">
        <v>257</v>
      </c>
      <c r="Q8973"/>
      <c r="R8973">
        <v>0.28000000000000003</v>
      </c>
      <c r="S8973">
        <v>0.84</v>
      </c>
      <c r="T8973" t="s">
        <v>1254</v>
      </c>
    </row>
    <row r="8974" spans="2:20" hidden="1" x14ac:dyDescent="0.45">
      <c r="C8974" s="29" t="s">
        <v>60</v>
      </c>
      <c r="D8974" s="29" t="s">
        <v>46</v>
      </c>
      <c r="F8974" t="s">
        <v>1215</v>
      </c>
      <c r="G8974" t="s">
        <v>1216</v>
      </c>
      <c r="H8974" t="s">
        <v>1267</v>
      </c>
      <c r="I8974" t="s">
        <v>225</v>
      </c>
      <c r="J8974" t="s">
        <v>226</v>
      </c>
      <c r="K8974" t="s">
        <v>18</v>
      </c>
      <c r="M8974" t="s">
        <v>228</v>
      </c>
      <c r="N8974" t="s">
        <v>233</v>
      </c>
      <c r="O8974">
        <v>0.12</v>
      </c>
      <c r="P8974" t="s">
        <v>234</v>
      </c>
      <c r="Q8974"/>
      <c r="R8974">
        <v>0.06</v>
      </c>
      <c r="S8974">
        <v>0.24</v>
      </c>
      <c r="T8974" t="s">
        <v>1257</v>
      </c>
    </row>
    <row r="8975" spans="2:20" hidden="1" x14ac:dyDescent="0.45">
      <c r="C8975" s="29" t="s">
        <v>60</v>
      </c>
      <c r="D8975" s="29" t="s">
        <v>46</v>
      </c>
      <c r="F8975" t="s">
        <v>1215</v>
      </c>
      <c r="G8975" t="s">
        <v>1216</v>
      </c>
      <c r="H8975" t="s">
        <v>1267</v>
      </c>
      <c r="I8975" t="s">
        <v>225</v>
      </c>
      <c r="J8975" t="s">
        <v>226</v>
      </c>
      <c r="K8975" t="s">
        <v>18</v>
      </c>
      <c r="M8975" t="s">
        <v>228</v>
      </c>
      <c r="N8975" t="s">
        <v>233</v>
      </c>
      <c r="O8975">
        <v>0.12</v>
      </c>
      <c r="P8975" t="s">
        <v>234</v>
      </c>
      <c r="Q8975"/>
      <c r="R8975">
        <v>0.06</v>
      </c>
      <c r="S8975">
        <v>0.24</v>
      </c>
      <c r="T8975" t="s">
        <v>1257</v>
      </c>
    </row>
    <row r="8976" spans="2:20" hidden="1" x14ac:dyDescent="0.45">
      <c r="C8976" s="29" t="s">
        <v>60</v>
      </c>
      <c r="D8976" s="29" t="s">
        <v>46</v>
      </c>
      <c r="F8976" t="s">
        <v>1215</v>
      </c>
      <c r="G8976" t="s">
        <v>1216</v>
      </c>
      <c r="H8976" t="s">
        <v>1267</v>
      </c>
      <c r="I8976" t="s">
        <v>225</v>
      </c>
      <c r="J8976" t="s">
        <v>226</v>
      </c>
      <c r="K8976" t="s">
        <v>18</v>
      </c>
      <c r="M8976" t="s">
        <v>228</v>
      </c>
      <c r="N8976" t="s">
        <v>265</v>
      </c>
      <c r="O8976" s="27">
        <v>7.6000000000000004E-5</v>
      </c>
      <c r="P8976" t="s">
        <v>234</v>
      </c>
      <c r="Q8976"/>
      <c r="R8976" s="27">
        <v>3.8000000000000002E-5</v>
      </c>
      <c r="S8976">
        <v>1.4999999999999999E-4</v>
      </c>
      <c r="T8976" t="s">
        <v>1257</v>
      </c>
    </row>
    <row r="8977" spans="1:20" hidden="1" x14ac:dyDescent="0.45">
      <c r="C8977" s="29" t="s">
        <v>60</v>
      </c>
      <c r="D8977" s="29" t="s">
        <v>46</v>
      </c>
      <c r="F8977" t="s">
        <v>1215</v>
      </c>
      <c r="G8977" t="s">
        <v>1216</v>
      </c>
      <c r="H8977" t="s">
        <v>1267</v>
      </c>
      <c r="I8977" t="s">
        <v>225</v>
      </c>
      <c r="J8977" t="s">
        <v>226</v>
      </c>
      <c r="K8977" t="s">
        <v>18</v>
      </c>
      <c r="M8977" t="s">
        <v>228</v>
      </c>
      <c r="N8977" t="s">
        <v>265</v>
      </c>
      <c r="O8977" s="27">
        <v>7.6000000000000004E-5</v>
      </c>
      <c r="P8977" t="s">
        <v>234</v>
      </c>
      <c r="Q8977"/>
      <c r="R8977" s="27">
        <v>3.8000000000000002E-5</v>
      </c>
      <c r="S8977">
        <v>1.4999999999999999E-4</v>
      </c>
      <c r="T8977" t="s">
        <v>1257</v>
      </c>
    </row>
    <row r="8978" spans="1:20" hidden="1" x14ac:dyDescent="0.45">
      <c r="C8978" s="29" t="s">
        <v>60</v>
      </c>
      <c r="D8978" s="29" t="s">
        <v>51</v>
      </c>
      <c r="F8978" t="s">
        <v>1215</v>
      </c>
      <c r="G8978" t="s">
        <v>1216</v>
      </c>
      <c r="H8978" t="s">
        <v>1270</v>
      </c>
      <c r="I8978" t="s">
        <v>225</v>
      </c>
      <c r="J8978" t="s">
        <v>1271</v>
      </c>
      <c r="K8978" t="s">
        <v>1219</v>
      </c>
      <c r="M8978" t="s">
        <v>228</v>
      </c>
      <c r="N8978" t="s">
        <v>264</v>
      </c>
      <c r="O8978">
        <v>10</v>
      </c>
      <c r="P8978" t="s">
        <v>234</v>
      </c>
      <c r="Q8978"/>
      <c r="R8978">
        <v>5</v>
      </c>
      <c r="S8978">
        <v>20</v>
      </c>
      <c r="T8978" t="s">
        <v>348</v>
      </c>
    </row>
    <row r="8979" spans="1:20" hidden="1" x14ac:dyDescent="0.45">
      <c r="C8979" s="29" t="s">
        <v>60</v>
      </c>
      <c r="D8979" s="29" t="s">
        <v>51</v>
      </c>
      <c r="F8979" t="s">
        <v>1215</v>
      </c>
      <c r="G8979" t="s">
        <v>1216</v>
      </c>
      <c r="H8979" t="s">
        <v>1270</v>
      </c>
      <c r="I8979" t="s">
        <v>225</v>
      </c>
      <c r="J8979" t="s">
        <v>1271</v>
      </c>
      <c r="K8979" t="s">
        <v>1219</v>
      </c>
      <c r="M8979" t="s">
        <v>228</v>
      </c>
      <c r="N8979" t="s">
        <v>249</v>
      </c>
      <c r="O8979">
        <v>16</v>
      </c>
      <c r="P8979" t="s">
        <v>234</v>
      </c>
      <c r="Q8979"/>
      <c r="R8979">
        <v>8</v>
      </c>
      <c r="S8979">
        <v>32</v>
      </c>
      <c r="T8979" t="s">
        <v>348</v>
      </c>
    </row>
    <row r="8980" spans="1:20" ht="42.75" hidden="1" x14ac:dyDescent="0.45">
      <c r="B8980" s="29" t="s">
        <v>25</v>
      </c>
      <c r="C8980" s="29" t="s">
        <v>60</v>
      </c>
      <c r="D8980" s="29" t="s">
        <v>51</v>
      </c>
      <c r="F8980" t="s">
        <v>1215</v>
      </c>
      <c r="G8980" t="s">
        <v>1216</v>
      </c>
      <c r="H8980" t="s">
        <v>1270</v>
      </c>
      <c r="I8980" t="s">
        <v>225</v>
      </c>
      <c r="J8980" t="s">
        <v>1271</v>
      </c>
      <c r="K8980" t="s">
        <v>1219</v>
      </c>
      <c r="M8980" t="s">
        <v>228</v>
      </c>
      <c r="N8980" t="s">
        <v>25</v>
      </c>
      <c r="O8980">
        <v>300</v>
      </c>
      <c r="P8980" t="s">
        <v>237</v>
      </c>
      <c r="Q8980">
        <f>O8980/'Building Calcs'!$B$2</f>
        <v>3.16516755786E-4</v>
      </c>
      <c r="R8980">
        <v>50</v>
      </c>
      <c r="S8980">
        <v>4000</v>
      </c>
      <c r="T8980" s="20" t="s">
        <v>1337</v>
      </c>
    </row>
    <row r="8981" spans="1:20" hidden="1" x14ac:dyDescent="0.45">
      <c r="C8981" s="29" t="s">
        <v>60</v>
      </c>
      <c r="D8981" s="29" t="s">
        <v>51</v>
      </c>
      <c r="F8981" t="s">
        <v>1215</v>
      </c>
      <c r="G8981" t="s">
        <v>1216</v>
      </c>
      <c r="H8981" t="s">
        <v>1270</v>
      </c>
      <c r="I8981" t="s">
        <v>225</v>
      </c>
      <c r="J8981" t="s">
        <v>1271</v>
      </c>
      <c r="K8981" t="s">
        <v>1219</v>
      </c>
      <c r="M8981" t="s">
        <v>228</v>
      </c>
      <c r="N8981" t="s">
        <v>242</v>
      </c>
      <c r="O8981">
        <v>23</v>
      </c>
      <c r="P8981" t="s">
        <v>234</v>
      </c>
      <c r="Q8981"/>
      <c r="R8981">
        <v>1</v>
      </c>
      <c r="S8981">
        <v>100</v>
      </c>
      <c r="T8981" t="s">
        <v>1272</v>
      </c>
    </row>
    <row r="8982" spans="1:20" hidden="1" x14ac:dyDescent="0.45">
      <c r="C8982" s="29" t="s">
        <v>60</v>
      </c>
      <c r="D8982" s="29" t="s">
        <v>196</v>
      </c>
      <c r="F8982" t="s">
        <v>1215</v>
      </c>
      <c r="G8982" t="s">
        <v>1216</v>
      </c>
      <c r="H8982" t="s">
        <v>450</v>
      </c>
      <c r="I8982" t="s">
        <v>225</v>
      </c>
      <c r="J8982" t="s">
        <v>1273</v>
      </c>
      <c r="K8982" t="s">
        <v>1274</v>
      </c>
      <c r="M8982" t="s">
        <v>228</v>
      </c>
      <c r="N8982" t="s">
        <v>279</v>
      </c>
      <c r="O8982">
        <v>200</v>
      </c>
      <c r="P8982" t="s">
        <v>234</v>
      </c>
      <c r="Q8982"/>
      <c r="R8982">
        <v>50</v>
      </c>
      <c r="S8982">
        <v>400</v>
      </c>
      <c r="T8982" t="s">
        <v>377</v>
      </c>
    </row>
    <row r="8983" spans="1:20" hidden="1" x14ac:dyDescent="0.45">
      <c r="A8983" s="29" t="s">
        <v>3065</v>
      </c>
      <c r="B8983" s="29" t="s">
        <v>27</v>
      </c>
      <c r="C8983" s="29" t="s">
        <v>60</v>
      </c>
      <c r="D8983" s="29" t="s">
        <v>196</v>
      </c>
      <c r="F8983" t="s">
        <v>1215</v>
      </c>
      <c r="G8983" t="s">
        <v>1216</v>
      </c>
      <c r="H8983" t="s">
        <v>450</v>
      </c>
      <c r="I8983" t="s">
        <v>225</v>
      </c>
      <c r="J8983" t="s">
        <v>1273</v>
      </c>
      <c r="K8983" t="s">
        <v>1274</v>
      </c>
      <c r="M8983" t="s">
        <v>228</v>
      </c>
      <c r="N8983" t="s">
        <v>27</v>
      </c>
      <c r="O8983">
        <v>40</v>
      </c>
      <c r="P8983" t="s">
        <v>237</v>
      </c>
      <c r="Q8983">
        <f>O8983/'Building Calcs'!$B$2</f>
        <v>4.2202234104799999E-5</v>
      </c>
      <c r="R8983">
        <v>10</v>
      </c>
      <c r="S8983">
        <v>80</v>
      </c>
      <c r="T8983" t="s">
        <v>377</v>
      </c>
    </row>
    <row r="8984" spans="1:20" hidden="1" x14ac:dyDescent="0.45">
      <c r="B8984" s="29" t="s">
        <v>27</v>
      </c>
      <c r="C8984" s="29" t="s">
        <v>60</v>
      </c>
      <c r="D8984" s="29" t="s">
        <v>51</v>
      </c>
      <c r="F8984" t="s">
        <v>1215</v>
      </c>
      <c r="G8984" t="s">
        <v>1216</v>
      </c>
      <c r="H8984" t="s">
        <v>1270</v>
      </c>
      <c r="I8984" t="s">
        <v>225</v>
      </c>
      <c r="J8984" t="s">
        <v>1271</v>
      </c>
      <c r="K8984" t="s">
        <v>1219</v>
      </c>
      <c r="M8984" t="s">
        <v>228</v>
      </c>
      <c r="N8984" t="s">
        <v>27</v>
      </c>
      <c r="O8984">
        <v>38</v>
      </c>
      <c r="P8984" t="s">
        <v>237</v>
      </c>
      <c r="Q8984">
        <f>O8984/'Building Calcs'!$B$2</f>
        <v>4.0092122399559999E-5</v>
      </c>
      <c r="R8984">
        <v>19</v>
      </c>
      <c r="S8984">
        <v>76</v>
      </c>
      <c r="T8984" t="s">
        <v>1262</v>
      </c>
    </row>
    <row r="8985" spans="1:20" hidden="1" x14ac:dyDescent="0.45">
      <c r="B8985" s="29" t="s">
        <v>27</v>
      </c>
      <c r="C8985" s="29" t="s">
        <v>60</v>
      </c>
      <c r="D8985" s="29" t="s">
        <v>51</v>
      </c>
      <c r="F8985" t="s">
        <v>1215</v>
      </c>
      <c r="G8985" t="s">
        <v>1216</v>
      </c>
      <c r="H8985" t="s">
        <v>1270</v>
      </c>
      <c r="I8985" t="s">
        <v>225</v>
      </c>
      <c r="J8985" t="s">
        <v>1271</v>
      </c>
      <c r="K8985" t="s">
        <v>1219</v>
      </c>
      <c r="M8985" t="s">
        <v>228</v>
      </c>
      <c r="N8985" t="s">
        <v>27</v>
      </c>
      <c r="O8985">
        <v>38</v>
      </c>
      <c r="P8985" t="s">
        <v>237</v>
      </c>
      <c r="Q8985">
        <f>O8985/'Building Calcs'!$B$2</f>
        <v>4.0092122399559999E-5</v>
      </c>
      <c r="R8985">
        <v>19</v>
      </c>
      <c r="S8985">
        <v>76</v>
      </c>
      <c r="T8985" t="s">
        <v>1262</v>
      </c>
    </row>
    <row r="8986" spans="1:20" hidden="1" x14ac:dyDescent="0.45">
      <c r="C8986" s="29" t="s">
        <v>60</v>
      </c>
      <c r="D8986" s="29" t="s">
        <v>51</v>
      </c>
      <c r="F8986" t="s">
        <v>1215</v>
      </c>
      <c r="G8986" t="s">
        <v>1216</v>
      </c>
      <c r="H8986" t="s">
        <v>1270</v>
      </c>
      <c r="I8986" t="s">
        <v>225</v>
      </c>
      <c r="J8986" t="s">
        <v>1271</v>
      </c>
      <c r="K8986" t="s">
        <v>1219</v>
      </c>
      <c r="M8986" t="s">
        <v>228</v>
      </c>
      <c r="N8986" t="s">
        <v>267</v>
      </c>
      <c r="O8986">
        <v>512</v>
      </c>
      <c r="P8986" t="s">
        <v>234</v>
      </c>
      <c r="Q8986"/>
      <c r="R8986">
        <v>80</v>
      </c>
      <c r="S8986">
        <v>1300</v>
      </c>
      <c r="T8986" t="s">
        <v>1220</v>
      </c>
    </row>
    <row r="8987" spans="1:20" hidden="1" x14ac:dyDescent="0.45">
      <c r="C8987" s="29" t="s">
        <v>60</v>
      </c>
      <c r="D8987" s="29" t="s">
        <v>51</v>
      </c>
      <c r="F8987" t="s">
        <v>1215</v>
      </c>
      <c r="G8987" t="s">
        <v>1216</v>
      </c>
      <c r="H8987" t="s">
        <v>1270</v>
      </c>
      <c r="I8987" t="s">
        <v>225</v>
      </c>
      <c r="J8987" t="s">
        <v>1271</v>
      </c>
      <c r="K8987" t="s">
        <v>1219</v>
      </c>
      <c r="M8987" t="s">
        <v>228</v>
      </c>
      <c r="N8987" t="s">
        <v>267</v>
      </c>
      <c r="O8987">
        <v>512</v>
      </c>
      <c r="P8987" t="s">
        <v>234</v>
      </c>
      <c r="Q8987"/>
      <c r="R8987">
        <v>80</v>
      </c>
      <c r="S8987">
        <v>1300</v>
      </c>
      <c r="T8987" t="s">
        <v>1220</v>
      </c>
    </row>
    <row r="8988" spans="1:20" hidden="1" x14ac:dyDescent="0.45">
      <c r="C8988" s="29" t="s">
        <v>60</v>
      </c>
      <c r="D8988" s="29" t="s">
        <v>51</v>
      </c>
      <c r="F8988" t="s">
        <v>1215</v>
      </c>
      <c r="G8988" t="s">
        <v>1216</v>
      </c>
      <c r="H8988" t="s">
        <v>1270</v>
      </c>
      <c r="I8988" t="s">
        <v>225</v>
      </c>
      <c r="J8988" t="s">
        <v>1271</v>
      </c>
      <c r="K8988" t="s">
        <v>1219</v>
      </c>
      <c r="M8988" t="s">
        <v>228</v>
      </c>
      <c r="N8988" t="s">
        <v>279</v>
      </c>
      <c r="O8988">
        <v>2</v>
      </c>
      <c r="P8988" t="s">
        <v>234</v>
      </c>
      <c r="Q8988"/>
      <c r="R8988">
        <v>0.5</v>
      </c>
      <c r="S8988">
        <v>16</v>
      </c>
      <c r="T8988" t="s">
        <v>1228</v>
      </c>
    </row>
    <row r="8989" spans="1:20" hidden="1" x14ac:dyDescent="0.45">
      <c r="C8989" s="29" t="s">
        <v>60</v>
      </c>
      <c r="D8989" s="29" t="s">
        <v>51</v>
      </c>
      <c r="F8989" t="s">
        <v>1215</v>
      </c>
      <c r="G8989" t="s">
        <v>1216</v>
      </c>
      <c r="H8989" t="s">
        <v>1270</v>
      </c>
      <c r="I8989" t="s">
        <v>225</v>
      </c>
      <c r="J8989" t="s">
        <v>1271</v>
      </c>
      <c r="K8989" t="s">
        <v>1219</v>
      </c>
      <c r="M8989" t="s">
        <v>228</v>
      </c>
      <c r="N8989" t="s">
        <v>272</v>
      </c>
      <c r="O8989">
        <v>4</v>
      </c>
      <c r="P8989" t="s">
        <v>234</v>
      </c>
      <c r="Q8989"/>
      <c r="R8989">
        <v>2</v>
      </c>
      <c r="S8989">
        <v>8</v>
      </c>
      <c r="T8989" t="s">
        <v>348</v>
      </c>
    </row>
    <row r="8990" spans="1:20" hidden="1" x14ac:dyDescent="0.45">
      <c r="C8990" s="29" t="s">
        <v>60</v>
      </c>
      <c r="D8990" s="29" t="s">
        <v>51</v>
      </c>
      <c r="F8990" t="s">
        <v>1215</v>
      </c>
      <c r="G8990" t="s">
        <v>1216</v>
      </c>
      <c r="H8990" t="s">
        <v>1249</v>
      </c>
      <c r="I8990" t="s">
        <v>225</v>
      </c>
      <c r="J8990" t="s">
        <v>1250</v>
      </c>
      <c r="K8990" t="s">
        <v>1219</v>
      </c>
      <c r="M8990" t="s">
        <v>228</v>
      </c>
      <c r="N8990" t="s">
        <v>240</v>
      </c>
      <c r="O8990">
        <v>27</v>
      </c>
      <c r="P8990" t="s">
        <v>234</v>
      </c>
      <c r="Q8990"/>
      <c r="R8990">
        <v>0.5</v>
      </c>
      <c r="S8990">
        <v>118</v>
      </c>
      <c r="T8990" t="s">
        <v>1220</v>
      </c>
    </row>
    <row r="8991" spans="1:20" hidden="1" x14ac:dyDescent="0.45">
      <c r="C8991" s="29" t="s">
        <v>60</v>
      </c>
      <c r="D8991" s="29" t="s">
        <v>51</v>
      </c>
      <c r="F8991" t="s">
        <v>1215</v>
      </c>
      <c r="G8991" t="s">
        <v>1216</v>
      </c>
      <c r="H8991" t="s">
        <v>1249</v>
      </c>
      <c r="I8991" t="s">
        <v>225</v>
      </c>
      <c r="J8991" t="s">
        <v>1250</v>
      </c>
      <c r="K8991" t="s">
        <v>1219</v>
      </c>
      <c r="M8991" t="s">
        <v>228</v>
      </c>
      <c r="N8991" t="s">
        <v>303</v>
      </c>
      <c r="O8991">
        <v>0.5</v>
      </c>
      <c r="P8991" t="s">
        <v>234</v>
      </c>
      <c r="Q8991"/>
      <c r="R8991">
        <v>0.25</v>
      </c>
      <c r="S8991">
        <v>1.1000000000000001</v>
      </c>
      <c r="T8991" t="s">
        <v>350</v>
      </c>
    </row>
    <row r="8992" spans="1:20" hidden="1" x14ac:dyDescent="0.45">
      <c r="C8992" s="29" t="s">
        <v>60</v>
      </c>
      <c r="D8992" s="29" t="s">
        <v>51</v>
      </c>
      <c r="F8992" t="s">
        <v>1215</v>
      </c>
      <c r="G8992" t="s">
        <v>1216</v>
      </c>
      <c r="H8992" t="s">
        <v>1249</v>
      </c>
      <c r="I8992" t="s">
        <v>225</v>
      </c>
      <c r="J8992" t="s">
        <v>1250</v>
      </c>
      <c r="K8992" t="s">
        <v>1219</v>
      </c>
      <c r="M8992" t="s">
        <v>228</v>
      </c>
      <c r="N8992" t="s">
        <v>291</v>
      </c>
      <c r="O8992">
        <v>0.03</v>
      </c>
      <c r="P8992" t="s">
        <v>257</v>
      </c>
      <c r="Q8992"/>
      <c r="R8992">
        <v>6.0000000000000001E-3</v>
      </c>
      <c r="S8992">
        <v>0.3</v>
      </c>
      <c r="T8992" t="s">
        <v>376</v>
      </c>
    </row>
    <row r="8993" spans="2:20" hidden="1" x14ac:dyDescent="0.45">
      <c r="C8993" s="29" t="s">
        <v>60</v>
      </c>
      <c r="D8993" s="29" t="s">
        <v>51</v>
      </c>
      <c r="F8993" t="s">
        <v>1215</v>
      </c>
      <c r="G8993" t="s">
        <v>1216</v>
      </c>
      <c r="H8993" t="s">
        <v>1249</v>
      </c>
      <c r="I8993" t="s">
        <v>225</v>
      </c>
      <c r="J8993" t="s">
        <v>1250</v>
      </c>
      <c r="K8993" t="s">
        <v>1219</v>
      </c>
      <c r="M8993" t="s">
        <v>228</v>
      </c>
      <c r="N8993" t="s">
        <v>303</v>
      </c>
      <c r="O8993">
        <v>0.5</v>
      </c>
      <c r="P8993" t="s">
        <v>234</v>
      </c>
      <c r="Q8993"/>
      <c r="R8993">
        <v>0.25</v>
      </c>
      <c r="S8993">
        <v>1.1000000000000001</v>
      </c>
      <c r="T8993" t="s">
        <v>350</v>
      </c>
    </row>
    <row r="8994" spans="2:20" hidden="1" x14ac:dyDescent="0.45">
      <c r="C8994" s="29" t="s">
        <v>60</v>
      </c>
      <c r="D8994" s="29" t="s">
        <v>51</v>
      </c>
      <c r="F8994" t="s">
        <v>1215</v>
      </c>
      <c r="G8994" t="s">
        <v>1216</v>
      </c>
      <c r="H8994" t="s">
        <v>1249</v>
      </c>
      <c r="I8994" t="s">
        <v>225</v>
      </c>
      <c r="J8994" t="s">
        <v>1250</v>
      </c>
      <c r="K8994" t="s">
        <v>1219</v>
      </c>
      <c r="M8994" t="s">
        <v>228</v>
      </c>
      <c r="N8994" t="s">
        <v>253</v>
      </c>
      <c r="O8994">
        <v>13</v>
      </c>
      <c r="P8994" t="s">
        <v>234</v>
      </c>
      <c r="Q8994"/>
      <c r="R8994">
        <v>0.5</v>
      </c>
      <c r="S8994">
        <v>87</v>
      </c>
      <c r="T8994" t="s">
        <v>1228</v>
      </c>
    </row>
    <row r="8995" spans="2:20" hidden="1" x14ac:dyDescent="0.45">
      <c r="C8995" s="29" t="s">
        <v>60</v>
      </c>
      <c r="D8995" s="29" t="s">
        <v>51</v>
      </c>
      <c r="F8995" t="s">
        <v>1215</v>
      </c>
      <c r="G8995" t="s">
        <v>1216</v>
      </c>
      <c r="H8995" t="s">
        <v>1249</v>
      </c>
      <c r="I8995" t="s">
        <v>225</v>
      </c>
      <c r="J8995" t="s">
        <v>1250</v>
      </c>
      <c r="K8995" t="s">
        <v>1219</v>
      </c>
      <c r="M8995" t="s">
        <v>228</v>
      </c>
      <c r="N8995" t="s">
        <v>253</v>
      </c>
      <c r="O8995">
        <v>13</v>
      </c>
      <c r="P8995" t="s">
        <v>234</v>
      </c>
      <c r="Q8995"/>
      <c r="R8995">
        <v>0.5</v>
      </c>
      <c r="S8995">
        <v>87</v>
      </c>
      <c r="T8995" t="s">
        <v>1228</v>
      </c>
    </row>
    <row r="8996" spans="2:20" hidden="1" x14ac:dyDescent="0.45">
      <c r="C8996" s="29" t="s">
        <v>60</v>
      </c>
      <c r="D8996" s="29" t="s">
        <v>51</v>
      </c>
      <c r="F8996" t="s">
        <v>1215</v>
      </c>
      <c r="G8996" t="s">
        <v>1216</v>
      </c>
      <c r="H8996" t="s">
        <v>1249</v>
      </c>
      <c r="I8996" t="s">
        <v>225</v>
      </c>
      <c r="J8996" t="s">
        <v>1250</v>
      </c>
      <c r="K8996" t="s">
        <v>1219</v>
      </c>
      <c r="M8996" t="s">
        <v>228</v>
      </c>
      <c r="N8996" t="s">
        <v>259</v>
      </c>
      <c r="O8996">
        <v>5</v>
      </c>
      <c r="P8996" t="s">
        <v>257</v>
      </c>
      <c r="Q8996"/>
      <c r="R8996">
        <v>0.1</v>
      </c>
      <c r="S8996">
        <v>30</v>
      </c>
      <c r="T8996" t="s">
        <v>373</v>
      </c>
    </row>
    <row r="8997" spans="2:20" hidden="1" x14ac:dyDescent="0.45">
      <c r="C8997" s="29" t="s">
        <v>60</v>
      </c>
      <c r="D8997" s="29" t="s">
        <v>53</v>
      </c>
      <c r="F8997" t="s">
        <v>1215</v>
      </c>
      <c r="G8997" t="s">
        <v>1216</v>
      </c>
      <c r="H8997" t="s">
        <v>434</v>
      </c>
      <c r="I8997" t="s">
        <v>225</v>
      </c>
      <c r="J8997" t="s">
        <v>1275</v>
      </c>
      <c r="K8997" t="s">
        <v>1276</v>
      </c>
      <c r="M8997" t="s">
        <v>228</v>
      </c>
      <c r="N8997" t="s">
        <v>265</v>
      </c>
      <c r="O8997">
        <v>10</v>
      </c>
      <c r="P8997" t="s">
        <v>234</v>
      </c>
      <c r="Q8997"/>
      <c r="R8997">
        <v>2.5</v>
      </c>
      <c r="S8997">
        <v>20</v>
      </c>
      <c r="T8997" t="s">
        <v>377</v>
      </c>
    </row>
    <row r="8998" spans="2:20" hidden="1" x14ac:dyDescent="0.45">
      <c r="C8998" s="29" t="s">
        <v>60</v>
      </c>
      <c r="D8998" s="29" t="s">
        <v>53</v>
      </c>
      <c r="F8998" t="s">
        <v>1215</v>
      </c>
      <c r="G8998" t="s">
        <v>1216</v>
      </c>
      <c r="H8998" t="s">
        <v>434</v>
      </c>
      <c r="I8998" t="s">
        <v>225</v>
      </c>
      <c r="J8998" t="s">
        <v>1275</v>
      </c>
      <c r="K8998" t="s">
        <v>1276</v>
      </c>
      <c r="M8998" t="s">
        <v>228</v>
      </c>
      <c r="N8998" t="s">
        <v>246</v>
      </c>
      <c r="O8998">
        <v>10</v>
      </c>
      <c r="P8998" t="s">
        <v>247</v>
      </c>
      <c r="Q8998"/>
      <c r="R8998">
        <v>2.5</v>
      </c>
      <c r="S8998">
        <v>20</v>
      </c>
      <c r="T8998" t="s">
        <v>377</v>
      </c>
    </row>
    <row r="8999" spans="2:20" hidden="1" x14ac:dyDescent="0.45">
      <c r="C8999" s="29" t="s">
        <v>60</v>
      </c>
      <c r="D8999" s="29" t="s">
        <v>53</v>
      </c>
      <c r="F8999" t="s">
        <v>1215</v>
      </c>
      <c r="G8999" t="s">
        <v>1216</v>
      </c>
      <c r="H8999" t="s">
        <v>434</v>
      </c>
      <c r="I8999" t="s">
        <v>225</v>
      </c>
      <c r="J8999" t="s">
        <v>1275</v>
      </c>
      <c r="K8999" t="s">
        <v>1276</v>
      </c>
      <c r="M8999" t="s">
        <v>228</v>
      </c>
      <c r="N8999" t="s">
        <v>267</v>
      </c>
      <c r="O8999">
        <v>10</v>
      </c>
      <c r="P8999" t="s">
        <v>234</v>
      </c>
      <c r="Q8999"/>
      <c r="R8999">
        <v>2.5</v>
      </c>
      <c r="S8999">
        <v>20</v>
      </c>
      <c r="T8999" t="s">
        <v>377</v>
      </c>
    </row>
    <row r="9000" spans="2:20" hidden="1" x14ac:dyDescent="0.45">
      <c r="B9000" s="29" t="s">
        <v>29</v>
      </c>
      <c r="C9000" s="29" t="s">
        <v>60</v>
      </c>
      <c r="D9000" s="29" t="s">
        <v>51</v>
      </c>
      <c r="F9000" t="s">
        <v>1215</v>
      </c>
      <c r="G9000" t="s">
        <v>1216</v>
      </c>
      <c r="H9000" t="s">
        <v>1249</v>
      </c>
      <c r="I9000" t="s">
        <v>225</v>
      </c>
      <c r="J9000" t="s">
        <v>1250</v>
      </c>
      <c r="K9000" t="s">
        <v>1219</v>
      </c>
      <c r="M9000" t="s">
        <v>228</v>
      </c>
      <c r="N9000" t="s">
        <v>29</v>
      </c>
      <c r="O9000">
        <v>11</v>
      </c>
      <c r="P9000" t="s">
        <v>237</v>
      </c>
      <c r="Q9000">
        <f>O9000/'Building Calcs'!$B$2</f>
        <v>1.160561437882E-5</v>
      </c>
      <c r="R9000">
        <v>8</v>
      </c>
      <c r="S9000">
        <v>40</v>
      </c>
      <c r="T9000" t="s">
        <v>1367</v>
      </c>
    </row>
    <row r="9001" spans="2:20" hidden="1" x14ac:dyDescent="0.45">
      <c r="C9001" s="29" t="s">
        <v>60</v>
      </c>
      <c r="D9001" s="29" t="s">
        <v>196</v>
      </c>
      <c r="F9001" t="s">
        <v>1215</v>
      </c>
      <c r="G9001" t="s">
        <v>1216</v>
      </c>
      <c r="H9001" t="s">
        <v>450</v>
      </c>
      <c r="I9001" t="s">
        <v>225</v>
      </c>
      <c r="J9001" t="s">
        <v>1273</v>
      </c>
      <c r="K9001" t="s">
        <v>1274</v>
      </c>
      <c r="M9001" t="s">
        <v>228</v>
      </c>
      <c r="N9001" t="s">
        <v>264</v>
      </c>
      <c r="O9001">
        <v>1</v>
      </c>
      <c r="P9001" t="s">
        <v>234</v>
      </c>
      <c r="Q9001"/>
      <c r="R9001">
        <v>0.5</v>
      </c>
      <c r="S9001">
        <v>2</v>
      </c>
      <c r="T9001" t="s">
        <v>377</v>
      </c>
    </row>
    <row r="9002" spans="2:20" hidden="1" x14ac:dyDescent="0.45">
      <c r="C9002" s="29" t="s">
        <v>60</v>
      </c>
      <c r="D9002" s="29" t="s">
        <v>51</v>
      </c>
      <c r="F9002" t="s">
        <v>1215</v>
      </c>
      <c r="G9002" t="s">
        <v>1216</v>
      </c>
      <c r="H9002" t="s">
        <v>1249</v>
      </c>
      <c r="I9002" t="s">
        <v>225</v>
      </c>
      <c r="J9002" t="s">
        <v>1250</v>
      </c>
      <c r="K9002" t="s">
        <v>1219</v>
      </c>
      <c r="M9002" t="s">
        <v>228</v>
      </c>
      <c r="N9002" t="s">
        <v>267</v>
      </c>
      <c r="O9002">
        <v>512</v>
      </c>
      <c r="P9002" t="s">
        <v>234</v>
      </c>
      <c r="Q9002"/>
      <c r="R9002">
        <v>80</v>
      </c>
      <c r="S9002">
        <v>1300</v>
      </c>
      <c r="T9002" t="s">
        <v>1220</v>
      </c>
    </row>
    <row r="9003" spans="2:20" hidden="1" x14ac:dyDescent="0.45">
      <c r="B9003" s="29" t="s">
        <v>27</v>
      </c>
      <c r="C9003" s="29" t="s">
        <v>60</v>
      </c>
      <c r="D9003" s="29" t="s">
        <v>51</v>
      </c>
      <c r="F9003" t="s">
        <v>1215</v>
      </c>
      <c r="G9003" t="s">
        <v>1216</v>
      </c>
      <c r="H9003" t="s">
        <v>1249</v>
      </c>
      <c r="I9003" t="s">
        <v>225</v>
      </c>
      <c r="J9003" t="s">
        <v>1250</v>
      </c>
      <c r="K9003" t="s">
        <v>1219</v>
      </c>
      <c r="M9003" t="s">
        <v>228</v>
      </c>
      <c r="N9003" t="s">
        <v>27</v>
      </c>
      <c r="O9003">
        <v>100.5</v>
      </c>
      <c r="P9003" t="s">
        <v>237</v>
      </c>
      <c r="Q9003">
        <f>O9003/'Building Calcs'!$B$2</f>
        <v>1.0603311318831001E-4</v>
      </c>
      <c r="R9003">
        <v>39.5</v>
      </c>
      <c r="S9003">
        <v>158</v>
      </c>
      <c r="T9003" t="s">
        <v>1277</v>
      </c>
    </row>
    <row r="9004" spans="2:20" hidden="1" x14ac:dyDescent="0.45">
      <c r="B9004" s="29" t="s">
        <v>43</v>
      </c>
      <c r="C9004" s="29" t="s">
        <v>60</v>
      </c>
      <c r="D9004" s="29" t="s">
        <v>51</v>
      </c>
      <c r="F9004" t="s">
        <v>1215</v>
      </c>
      <c r="G9004" t="s">
        <v>1216</v>
      </c>
      <c r="H9004" t="s">
        <v>1249</v>
      </c>
      <c r="I9004" t="s">
        <v>225</v>
      </c>
      <c r="J9004" t="s">
        <v>1250</v>
      </c>
      <c r="K9004" t="s">
        <v>1219</v>
      </c>
      <c r="M9004" t="s">
        <v>228</v>
      </c>
      <c r="N9004" t="s">
        <v>28</v>
      </c>
      <c r="O9004">
        <v>98.5</v>
      </c>
      <c r="P9004" t="s">
        <v>237</v>
      </c>
      <c r="Q9004">
        <f>O9004/'Building Calcs'!$B$2</f>
        <v>1.0392300148307E-4</v>
      </c>
      <c r="R9004">
        <v>38.5</v>
      </c>
      <c r="S9004">
        <v>154</v>
      </c>
      <c r="T9004" t="s">
        <v>1277</v>
      </c>
    </row>
    <row r="9005" spans="2:20" hidden="1" x14ac:dyDescent="0.45">
      <c r="B9005" s="29" t="s">
        <v>34</v>
      </c>
      <c r="F9005" t="s">
        <v>1278</v>
      </c>
      <c r="G9005" t="s">
        <v>1279</v>
      </c>
      <c r="H9005" t="s">
        <v>404</v>
      </c>
      <c r="I9005" t="s">
        <v>225</v>
      </c>
      <c r="J9005" t="s">
        <v>405</v>
      </c>
      <c r="K9005" t="s">
        <v>391</v>
      </c>
      <c r="M9005" t="s">
        <v>228</v>
      </c>
      <c r="N9005" t="s">
        <v>34</v>
      </c>
      <c r="P9005" t="s">
        <v>387</v>
      </c>
      <c r="Q9005"/>
      <c r="T9005" t="s">
        <v>386</v>
      </c>
    </row>
    <row r="9006" spans="2:20" hidden="1" x14ac:dyDescent="0.45">
      <c r="B9006" s="29" t="s">
        <v>27</v>
      </c>
      <c r="F9006" t="s">
        <v>1278</v>
      </c>
      <c r="G9006" t="s">
        <v>1279</v>
      </c>
      <c r="H9006" t="s">
        <v>404</v>
      </c>
      <c r="I9006" t="s">
        <v>225</v>
      </c>
      <c r="J9006" t="s">
        <v>405</v>
      </c>
      <c r="K9006" t="s">
        <v>391</v>
      </c>
      <c r="M9006" t="s">
        <v>228</v>
      </c>
      <c r="N9006" t="s">
        <v>27</v>
      </c>
      <c r="P9006" t="s">
        <v>385</v>
      </c>
      <c r="Q9006"/>
      <c r="T9006" t="s">
        <v>386</v>
      </c>
    </row>
    <row r="9007" spans="2:20" hidden="1" x14ac:dyDescent="0.45">
      <c r="B9007" s="29" t="s">
        <v>30</v>
      </c>
      <c r="F9007" t="s">
        <v>1278</v>
      </c>
      <c r="G9007" t="s">
        <v>1279</v>
      </c>
      <c r="H9007" t="s">
        <v>404</v>
      </c>
      <c r="I9007" t="s">
        <v>225</v>
      </c>
      <c r="J9007" t="s">
        <v>405</v>
      </c>
      <c r="K9007" t="s">
        <v>391</v>
      </c>
      <c r="M9007" t="s">
        <v>228</v>
      </c>
      <c r="N9007" t="s">
        <v>30</v>
      </c>
      <c r="P9007" t="s">
        <v>385</v>
      </c>
      <c r="Q9007"/>
      <c r="T9007" t="s">
        <v>386</v>
      </c>
    </row>
    <row r="9008" spans="2:20" hidden="1" x14ac:dyDescent="0.45">
      <c r="F9008" t="s">
        <v>1278</v>
      </c>
      <c r="G9008" t="s">
        <v>1279</v>
      </c>
      <c r="H9008" t="s">
        <v>404</v>
      </c>
      <c r="I9008" t="s">
        <v>225</v>
      </c>
      <c r="J9008" t="s">
        <v>405</v>
      </c>
      <c r="K9008" t="s">
        <v>391</v>
      </c>
      <c r="M9008" t="s">
        <v>228</v>
      </c>
      <c r="N9008" t="s">
        <v>236</v>
      </c>
      <c r="P9008" t="s">
        <v>385</v>
      </c>
      <c r="Q9008"/>
      <c r="T9008" t="s">
        <v>386</v>
      </c>
    </row>
    <row r="9009" spans="2:20" hidden="1" x14ac:dyDescent="0.45">
      <c r="B9009" s="29" t="s">
        <v>33</v>
      </c>
      <c r="F9009" t="s">
        <v>1278</v>
      </c>
      <c r="G9009" t="s">
        <v>1279</v>
      </c>
      <c r="H9009" t="s">
        <v>406</v>
      </c>
      <c r="I9009" t="s">
        <v>225</v>
      </c>
      <c r="J9009" t="s">
        <v>407</v>
      </c>
      <c r="K9009" t="s">
        <v>391</v>
      </c>
      <c r="M9009" t="s">
        <v>228</v>
      </c>
      <c r="N9009" t="s">
        <v>33</v>
      </c>
      <c r="P9009" t="s">
        <v>385</v>
      </c>
      <c r="Q9009"/>
      <c r="T9009" t="s">
        <v>386</v>
      </c>
    </row>
    <row r="9010" spans="2:20" hidden="1" x14ac:dyDescent="0.45">
      <c r="B9010" s="29" t="s">
        <v>30</v>
      </c>
      <c r="F9010" t="s">
        <v>1278</v>
      </c>
      <c r="G9010" t="s">
        <v>1279</v>
      </c>
      <c r="H9010" t="s">
        <v>406</v>
      </c>
      <c r="I9010" t="s">
        <v>225</v>
      </c>
      <c r="J9010" t="s">
        <v>407</v>
      </c>
      <c r="K9010" t="s">
        <v>391</v>
      </c>
      <c r="M9010" t="s">
        <v>228</v>
      </c>
      <c r="N9010" t="s">
        <v>30</v>
      </c>
      <c r="P9010" t="s">
        <v>385</v>
      </c>
      <c r="Q9010"/>
      <c r="T9010" t="s">
        <v>386</v>
      </c>
    </row>
    <row r="9011" spans="2:20" hidden="1" x14ac:dyDescent="0.45">
      <c r="B9011" s="29" t="s">
        <v>26</v>
      </c>
      <c r="F9011" t="s">
        <v>1278</v>
      </c>
      <c r="G9011" t="s">
        <v>1279</v>
      </c>
      <c r="H9011" t="s">
        <v>401</v>
      </c>
      <c r="I9011" t="s">
        <v>225</v>
      </c>
      <c r="J9011" t="s">
        <v>384</v>
      </c>
      <c r="K9011" t="s">
        <v>399</v>
      </c>
      <c r="M9011" t="s">
        <v>228</v>
      </c>
      <c r="N9011" t="s">
        <v>26</v>
      </c>
      <c r="O9011">
        <v>2429</v>
      </c>
      <c r="P9011" t="s">
        <v>385</v>
      </c>
      <c r="Q9011"/>
      <c r="T9011" t="s">
        <v>386</v>
      </c>
    </row>
    <row r="9012" spans="2:20" hidden="1" x14ac:dyDescent="0.45">
      <c r="F9012" t="s">
        <v>1278</v>
      </c>
      <c r="G9012" t="s">
        <v>1279</v>
      </c>
      <c r="H9012" t="s">
        <v>401</v>
      </c>
      <c r="I9012" t="s">
        <v>225</v>
      </c>
      <c r="J9012" t="s">
        <v>384</v>
      </c>
      <c r="K9012" t="s">
        <v>399</v>
      </c>
      <c r="M9012" t="s">
        <v>228</v>
      </c>
      <c r="N9012" t="s">
        <v>400</v>
      </c>
      <c r="O9012">
        <v>4</v>
      </c>
      <c r="P9012" t="s">
        <v>385</v>
      </c>
      <c r="Q9012"/>
      <c r="T9012" t="s">
        <v>386</v>
      </c>
    </row>
    <row r="9013" spans="2:20" hidden="1" x14ac:dyDescent="0.45">
      <c r="B9013" s="29" t="s">
        <v>25</v>
      </c>
      <c r="F9013" t="s">
        <v>1278</v>
      </c>
      <c r="G9013" t="s">
        <v>1279</v>
      </c>
      <c r="H9013" t="s">
        <v>401</v>
      </c>
      <c r="I9013" t="s">
        <v>225</v>
      </c>
      <c r="J9013" t="s">
        <v>384</v>
      </c>
      <c r="K9013" t="s">
        <v>399</v>
      </c>
      <c r="M9013" t="s">
        <v>228</v>
      </c>
      <c r="N9013" t="s">
        <v>25</v>
      </c>
      <c r="O9013">
        <v>1214855</v>
      </c>
      <c r="P9013" t="s">
        <v>385</v>
      </c>
      <c r="Q9013"/>
      <c r="T9013" t="s">
        <v>386</v>
      </c>
    </row>
    <row r="9014" spans="2:20" hidden="1" x14ac:dyDescent="0.45">
      <c r="B9014" s="29" t="s">
        <v>30</v>
      </c>
      <c r="F9014" t="s">
        <v>1278</v>
      </c>
      <c r="G9014" t="s">
        <v>1279</v>
      </c>
      <c r="H9014" t="s">
        <v>401</v>
      </c>
      <c r="I9014" t="s">
        <v>225</v>
      </c>
      <c r="J9014" t="s">
        <v>384</v>
      </c>
      <c r="K9014" t="s">
        <v>399</v>
      </c>
      <c r="M9014" t="s">
        <v>228</v>
      </c>
      <c r="N9014" t="s">
        <v>30</v>
      </c>
      <c r="O9014">
        <v>7</v>
      </c>
      <c r="P9014" t="s">
        <v>385</v>
      </c>
      <c r="Q9014"/>
      <c r="T9014" t="s">
        <v>386</v>
      </c>
    </row>
    <row r="9015" spans="2:20" hidden="1" x14ac:dyDescent="0.45">
      <c r="B9015" s="29" t="s">
        <v>30</v>
      </c>
      <c r="F9015" t="s">
        <v>1278</v>
      </c>
      <c r="G9015" t="s">
        <v>1279</v>
      </c>
      <c r="H9015" t="s">
        <v>408</v>
      </c>
      <c r="I9015" t="s">
        <v>225</v>
      </c>
      <c r="J9015" t="s">
        <v>409</v>
      </c>
      <c r="K9015" t="s">
        <v>391</v>
      </c>
      <c r="M9015" t="s">
        <v>228</v>
      </c>
      <c r="N9015" t="s">
        <v>30</v>
      </c>
      <c r="O9015">
        <v>214</v>
      </c>
      <c r="P9015" t="s">
        <v>385</v>
      </c>
      <c r="Q9015"/>
      <c r="T9015" t="s">
        <v>386</v>
      </c>
    </row>
    <row r="9016" spans="2:20" hidden="1" x14ac:dyDescent="0.45">
      <c r="F9016" t="s">
        <v>1278</v>
      </c>
      <c r="G9016" t="s">
        <v>1279</v>
      </c>
      <c r="H9016" t="s">
        <v>408</v>
      </c>
      <c r="I9016" t="s">
        <v>225</v>
      </c>
      <c r="J9016" t="s">
        <v>409</v>
      </c>
      <c r="K9016" t="s">
        <v>391</v>
      </c>
      <c r="M9016" t="s">
        <v>228</v>
      </c>
      <c r="N9016" t="s">
        <v>400</v>
      </c>
      <c r="O9016">
        <v>4</v>
      </c>
      <c r="P9016" t="s">
        <v>385</v>
      </c>
      <c r="Q9016"/>
      <c r="T9016" t="s">
        <v>386</v>
      </c>
    </row>
    <row r="9017" spans="2:20" hidden="1" x14ac:dyDescent="0.45">
      <c r="B9017" s="29" t="s">
        <v>32</v>
      </c>
      <c r="F9017" t="s">
        <v>1278</v>
      </c>
      <c r="G9017" t="s">
        <v>1279</v>
      </c>
      <c r="H9017" t="s">
        <v>408</v>
      </c>
      <c r="I9017" t="s">
        <v>225</v>
      </c>
      <c r="J9017" t="s">
        <v>409</v>
      </c>
      <c r="K9017" t="s">
        <v>391</v>
      </c>
      <c r="M9017" t="s">
        <v>228</v>
      </c>
      <c r="N9017" t="s">
        <v>32</v>
      </c>
      <c r="O9017">
        <v>8539</v>
      </c>
      <c r="P9017" t="s">
        <v>385</v>
      </c>
      <c r="Q9017"/>
      <c r="T9017" t="s">
        <v>386</v>
      </c>
    </row>
    <row r="9018" spans="2:20" hidden="1" x14ac:dyDescent="0.45">
      <c r="B9018" s="29" t="s">
        <v>32</v>
      </c>
      <c r="F9018" t="s">
        <v>1278</v>
      </c>
      <c r="G9018" t="s">
        <v>1279</v>
      </c>
      <c r="H9018" t="s">
        <v>401</v>
      </c>
      <c r="I9018" t="s">
        <v>225</v>
      </c>
      <c r="J9018" t="s">
        <v>384</v>
      </c>
      <c r="K9018" t="s">
        <v>399</v>
      </c>
      <c r="M9018" t="s">
        <v>228</v>
      </c>
      <c r="N9018" t="s">
        <v>32</v>
      </c>
      <c r="O9018">
        <v>710</v>
      </c>
      <c r="P9018" t="s">
        <v>385</v>
      </c>
      <c r="Q9018"/>
      <c r="T9018" t="s">
        <v>386</v>
      </c>
    </row>
    <row r="9019" spans="2:20" hidden="1" x14ac:dyDescent="0.45">
      <c r="F9019" t="s">
        <v>1278</v>
      </c>
      <c r="G9019" t="s">
        <v>1279</v>
      </c>
      <c r="H9019" t="s">
        <v>430</v>
      </c>
      <c r="I9019" t="s">
        <v>225</v>
      </c>
      <c r="J9019" t="s">
        <v>393</v>
      </c>
      <c r="K9019" t="s">
        <v>391</v>
      </c>
      <c r="M9019" t="s">
        <v>228</v>
      </c>
      <c r="N9019" t="s">
        <v>400</v>
      </c>
      <c r="O9019">
        <v>3</v>
      </c>
      <c r="P9019" t="s">
        <v>385</v>
      </c>
      <c r="Q9019"/>
      <c r="T9019" t="s">
        <v>386</v>
      </c>
    </row>
    <row r="9020" spans="2:20" hidden="1" x14ac:dyDescent="0.45">
      <c r="B9020" s="29" t="s">
        <v>25</v>
      </c>
      <c r="F9020" t="s">
        <v>1278</v>
      </c>
      <c r="G9020" t="s">
        <v>1279</v>
      </c>
      <c r="H9020" t="s">
        <v>426</v>
      </c>
      <c r="I9020" t="s">
        <v>225</v>
      </c>
      <c r="J9020" t="s">
        <v>416</v>
      </c>
      <c r="K9020" t="s">
        <v>391</v>
      </c>
      <c r="M9020" t="s">
        <v>228</v>
      </c>
      <c r="N9020" t="s">
        <v>25</v>
      </c>
      <c r="O9020">
        <v>620519</v>
      </c>
      <c r="P9020" t="s">
        <v>385</v>
      </c>
      <c r="Q9020"/>
      <c r="T9020" t="s">
        <v>386</v>
      </c>
    </row>
    <row r="9021" spans="2:20" hidden="1" x14ac:dyDescent="0.45">
      <c r="F9021" t="s">
        <v>1278</v>
      </c>
      <c r="G9021" t="s">
        <v>1279</v>
      </c>
      <c r="H9021" t="s">
        <v>430</v>
      </c>
      <c r="I9021" t="s">
        <v>225</v>
      </c>
      <c r="J9021" t="s">
        <v>393</v>
      </c>
      <c r="K9021" t="s">
        <v>391</v>
      </c>
      <c r="M9021" t="s">
        <v>228</v>
      </c>
      <c r="N9021" t="s">
        <v>236</v>
      </c>
      <c r="O9021">
        <v>3869</v>
      </c>
      <c r="P9021" t="s">
        <v>385</v>
      </c>
      <c r="Q9021"/>
      <c r="T9021" t="s">
        <v>386</v>
      </c>
    </row>
    <row r="9022" spans="2:20" hidden="1" x14ac:dyDescent="0.45">
      <c r="B9022" s="29" t="s">
        <v>34</v>
      </c>
      <c r="F9022" t="s">
        <v>1278</v>
      </c>
      <c r="G9022" t="s">
        <v>1279</v>
      </c>
      <c r="H9022" t="s">
        <v>430</v>
      </c>
      <c r="I9022" t="s">
        <v>225</v>
      </c>
      <c r="J9022" t="s">
        <v>393</v>
      </c>
      <c r="K9022" t="s">
        <v>391</v>
      </c>
      <c r="M9022" t="s">
        <v>228</v>
      </c>
      <c r="N9022" t="s">
        <v>34</v>
      </c>
      <c r="O9022">
        <v>3197</v>
      </c>
      <c r="P9022" t="s">
        <v>387</v>
      </c>
      <c r="Q9022"/>
      <c r="T9022" t="s">
        <v>386</v>
      </c>
    </row>
    <row r="9023" spans="2:20" hidden="1" x14ac:dyDescent="0.45">
      <c r="B9023" s="29" t="s">
        <v>30</v>
      </c>
      <c r="F9023" t="s">
        <v>1278</v>
      </c>
      <c r="G9023" t="s">
        <v>1279</v>
      </c>
      <c r="H9023" t="s">
        <v>430</v>
      </c>
      <c r="I9023" t="s">
        <v>225</v>
      </c>
      <c r="J9023" t="s">
        <v>393</v>
      </c>
      <c r="K9023" t="s">
        <v>391</v>
      </c>
      <c r="M9023" t="s">
        <v>228</v>
      </c>
      <c r="N9023" t="s">
        <v>30</v>
      </c>
      <c r="O9023">
        <v>193</v>
      </c>
      <c r="P9023" t="s">
        <v>385</v>
      </c>
      <c r="Q9023"/>
      <c r="T9023" t="s">
        <v>386</v>
      </c>
    </row>
    <row r="9024" spans="2:20" hidden="1" x14ac:dyDescent="0.45">
      <c r="B9024" s="29" t="s">
        <v>43</v>
      </c>
      <c r="F9024" t="s">
        <v>1278</v>
      </c>
      <c r="G9024" t="s">
        <v>1279</v>
      </c>
      <c r="H9024" t="s">
        <v>429</v>
      </c>
      <c r="I9024" t="s">
        <v>225</v>
      </c>
      <c r="J9024" t="s">
        <v>395</v>
      </c>
      <c r="K9024" t="s">
        <v>391</v>
      </c>
      <c r="M9024" t="s">
        <v>228</v>
      </c>
      <c r="N9024" t="s">
        <v>28</v>
      </c>
      <c r="O9024">
        <v>4786</v>
      </c>
      <c r="P9024" t="s">
        <v>385</v>
      </c>
      <c r="Q9024"/>
      <c r="T9024" t="s">
        <v>386</v>
      </c>
    </row>
    <row r="9025" spans="2:20" hidden="1" x14ac:dyDescent="0.45">
      <c r="F9025" t="s">
        <v>1278</v>
      </c>
      <c r="G9025" t="s">
        <v>1279</v>
      </c>
      <c r="H9025" t="s">
        <v>401</v>
      </c>
      <c r="I9025" t="s">
        <v>225</v>
      </c>
      <c r="J9025" t="s">
        <v>384</v>
      </c>
      <c r="K9025" t="s">
        <v>399</v>
      </c>
      <c r="M9025" t="s">
        <v>228</v>
      </c>
      <c r="N9025" t="s">
        <v>236</v>
      </c>
      <c r="O9025">
        <v>148</v>
      </c>
      <c r="P9025" t="s">
        <v>385</v>
      </c>
      <c r="Q9025"/>
      <c r="T9025" t="s">
        <v>386</v>
      </c>
    </row>
    <row r="9026" spans="2:20" hidden="1" x14ac:dyDescent="0.45">
      <c r="B9026" s="29" t="s">
        <v>26</v>
      </c>
      <c r="F9026" t="s">
        <v>1278</v>
      </c>
      <c r="G9026" t="s">
        <v>1279</v>
      </c>
      <c r="H9026" t="s">
        <v>426</v>
      </c>
      <c r="I9026" t="s">
        <v>225</v>
      </c>
      <c r="J9026" t="s">
        <v>416</v>
      </c>
      <c r="K9026" t="s">
        <v>391</v>
      </c>
      <c r="M9026" t="s">
        <v>228</v>
      </c>
      <c r="N9026" t="s">
        <v>26</v>
      </c>
      <c r="O9026">
        <v>3445</v>
      </c>
      <c r="P9026" t="s">
        <v>385</v>
      </c>
      <c r="Q9026"/>
      <c r="T9026" t="s">
        <v>386</v>
      </c>
    </row>
    <row r="9027" spans="2:20" hidden="1" x14ac:dyDescent="0.45">
      <c r="F9027" t="s">
        <v>1278</v>
      </c>
      <c r="G9027" t="s">
        <v>1279</v>
      </c>
      <c r="H9027" t="s">
        <v>422</v>
      </c>
      <c r="I9027" t="s">
        <v>225</v>
      </c>
      <c r="J9027" t="s">
        <v>418</v>
      </c>
      <c r="K9027" t="s">
        <v>391</v>
      </c>
      <c r="M9027" t="s">
        <v>228</v>
      </c>
      <c r="N9027" t="s">
        <v>236</v>
      </c>
      <c r="P9027" t="s">
        <v>385</v>
      </c>
      <c r="Q9027"/>
      <c r="T9027" t="s">
        <v>386</v>
      </c>
    </row>
    <row r="9028" spans="2:20" hidden="1" x14ac:dyDescent="0.45">
      <c r="B9028" s="29" t="s">
        <v>30</v>
      </c>
      <c r="F9028" t="s">
        <v>1278</v>
      </c>
      <c r="G9028" t="s">
        <v>1279</v>
      </c>
      <c r="H9028" t="s">
        <v>410</v>
      </c>
      <c r="I9028" t="s">
        <v>225</v>
      </c>
      <c r="J9028" t="s">
        <v>407</v>
      </c>
      <c r="K9028" t="s">
        <v>399</v>
      </c>
      <c r="M9028" t="s">
        <v>228</v>
      </c>
      <c r="N9028" t="s">
        <v>30</v>
      </c>
      <c r="P9028" t="s">
        <v>385</v>
      </c>
      <c r="Q9028"/>
      <c r="T9028" t="s">
        <v>386</v>
      </c>
    </row>
    <row r="9029" spans="2:20" hidden="1" x14ac:dyDescent="0.45">
      <c r="B9029" s="29" t="s">
        <v>43</v>
      </c>
      <c r="F9029" t="s">
        <v>1278</v>
      </c>
      <c r="G9029" t="s">
        <v>1279</v>
      </c>
      <c r="H9029" t="s">
        <v>410</v>
      </c>
      <c r="I9029" t="s">
        <v>225</v>
      </c>
      <c r="J9029" t="s">
        <v>407</v>
      </c>
      <c r="K9029" t="s">
        <v>399</v>
      </c>
      <c r="M9029" t="s">
        <v>228</v>
      </c>
      <c r="N9029" t="s">
        <v>28</v>
      </c>
      <c r="P9029" t="s">
        <v>385</v>
      </c>
      <c r="Q9029"/>
      <c r="T9029" t="s">
        <v>386</v>
      </c>
    </row>
    <row r="9030" spans="2:20" hidden="1" x14ac:dyDescent="0.45">
      <c r="B9030" s="29" t="s">
        <v>25</v>
      </c>
      <c r="F9030" t="s">
        <v>1278</v>
      </c>
      <c r="G9030" t="s">
        <v>1279</v>
      </c>
      <c r="H9030" t="s">
        <v>410</v>
      </c>
      <c r="I9030" t="s">
        <v>225</v>
      </c>
      <c r="J9030" t="s">
        <v>407</v>
      </c>
      <c r="K9030" t="s">
        <v>399</v>
      </c>
      <c r="M9030" t="s">
        <v>228</v>
      </c>
      <c r="N9030" t="s">
        <v>25</v>
      </c>
      <c r="P9030" t="s">
        <v>385</v>
      </c>
      <c r="Q9030"/>
      <c r="T9030" t="s">
        <v>386</v>
      </c>
    </row>
    <row r="9031" spans="2:20" hidden="1" x14ac:dyDescent="0.45">
      <c r="B9031" s="29" t="s">
        <v>27</v>
      </c>
      <c r="F9031" t="s">
        <v>1278</v>
      </c>
      <c r="G9031" t="s">
        <v>1279</v>
      </c>
      <c r="H9031" t="s">
        <v>412</v>
      </c>
      <c r="I9031" t="s">
        <v>225</v>
      </c>
      <c r="J9031" t="s">
        <v>409</v>
      </c>
      <c r="K9031" t="s">
        <v>399</v>
      </c>
      <c r="M9031" t="s">
        <v>228</v>
      </c>
      <c r="N9031" t="s">
        <v>27</v>
      </c>
      <c r="O9031">
        <v>159</v>
      </c>
      <c r="P9031" t="s">
        <v>385</v>
      </c>
      <c r="Q9031"/>
      <c r="T9031" t="s">
        <v>386</v>
      </c>
    </row>
    <row r="9032" spans="2:20" hidden="1" x14ac:dyDescent="0.45">
      <c r="B9032" s="29" t="s">
        <v>26</v>
      </c>
      <c r="F9032" t="s">
        <v>1278</v>
      </c>
      <c r="G9032" t="s">
        <v>1279</v>
      </c>
      <c r="H9032" t="s">
        <v>412</v>
      </c>
      <c r="I9032" t="s">
        <v>225</v>
      </c>
      <c r="J9032" t="s">
        <v>409</v>
      </c>
      <c r="K9032" t="s">
        <v>399</v>
      </c>
      <c r="M9032" t="s">
        <v>228</v>
      </c>
      <c r="N9032" t="s">
        <v>26</v>
      </c>
      <c r="O9032">
        <v>5354</v>
      </c>
      <c r="P9032" t="s">
        <v>385</v>
      </c>
      <c r="Q9032"/>
      <c r="T9032" t="s">
        <v>386</v>
      </c>
    </row>
    <row r="9033" spans="2:20" hidden="1" x14ac:dyDescent="0.45">
      <c r="B9033" s="29" t="s">
        <v>24</v>
      </c>
      <c r="F9033" t="s">
        <v>1278</v>
      </c>
      <c r="G9033" t="s">
        <v>1279</v>
      </c>
      <c r="H9033" t="s">
        <v>412</v>
      </c>
      <c r="I9033" t="s">
        <v>225</v>
      </c>
      <c r="J9033" t="s">
        <v>409</v>
      </c>
      <c r="K9033" t="s">
        <v>399</v>
      </c>
      <c r="M9033" t="s">
        <v>228</v>
      </c>
      <c r="N9033" t="s">
        <v>261</v>
      </c>
      <c r="O9033">
        <v>13293</v>
      </c>
      <c r="P9033" t="s">
        <v>385</v>
      </c>
      <c r="Q9033"/>
      <c r="T9033" t="s">
        <v>386</v>
      </c>
    </row>
    <row r="9034" spans="2:20" hidden="1" x14ac:dyDescent="0.45">
      <c r="B9034" s="29" t="s">
        <v>34</v>
      </c>
      <c r="F9034" t="s">
        <v>1278</v>
      </c>
      <c r="G9034" t="s">
        <v>1279</v>
      </c>
      <c r="H9034" t="s">
        <v>412</v>
      </c>
      <c r="I9034" t="s">
        <v>225</v>
      </c>
      <c r="J9034" t="s">
        <v>409</v>
      </c>
      <c r="K9034" t="s">
        <v>399</v>
      </c>
      <c r="M9034" t="s">
        <v>228</v>
      </c>
      <c r="N9034" t="s">
        <v>34</v>
      </c>
      <c r="O9034">
        <v>3197</v>
      </c>
      <c r="P9034" t="s">
        <v>387</v>
      </c>
      <c r="Q9034"/>
      <c r="T9034" t="s">
        <v>386</v>
      </c>
    </row>
    <row r="9035" spans="2:20" hidden="1" x14ac:dyDescent="0.45">
      <c r="B9035" s="29" t="s">
        <v>43</v>
      </c>
      <c r="F9035" t="s">
        <v>1278</v>
      </c>
      <c r="G9035" t="s">
        <v>1279</v>
      </c>
      <c r="H9035" t="s">
        <v>411</v>
      </c>
      <c r="I9035" t="s">
        <v>225</v>
      </c>
      <c r="J9035" t="s">
        <v>405</v>
      </c>
      <c r="K9035" t="s">
        <v>399</v>
      </c>
      <c r="M9035" t="s">
        <v>228</v>
      </c>
      <c r="N9035" t="s">
        <v>28</v>
      </c>
      <c r="P9035" t="s">
        <v>385</v>
      </c>
      <c r="Q9035"/>
      <c r="T9035" t="s">
        <v>386</v>
      </c>
    </row>
    <row r="9036" spans="2:20" hidden="1" x14ac:dyDescent="0.45">
      <c r="B9036" s="29" t="s">
        <v>27</v>
      </c>
      <c r="F9036" t="s">
        <v>1278</v>
      </c>
      <c r="G9036" t="s">
        <v>1279</v>
      </c>
      <c r="H9036" t="s">
        <v>411</v>
      </c>
      <c r="I9036" t="s">
        <v>225</v>
      </c>
      <c r="J9036" t="s">
        <v>405</v>
      </c>
      <c r="K9036" t="s">
        <v>399</v>
      </c>
      <c r="M9036" t="s">
        <v>228</v>
      </c>
      <c r="N9036" t="s">
        <v>27</v>
      </c>
      <c r="P9036" t="s">
        <v>385</v>
      </c>
      <c r="Q9036"/>
      <c r="T9036" t="s">
        <v>386</v>
      </c>
    </row>
    <row r="9037" spans="2:20" hidden="1" x14ac:dyDescent="0.45">
      <c r="B9037" s="29" t="s">
        <v>34</v>
      </c>
      <c r="F9037" t="s">
        <v>1278</v>
      </c>
      <c r="G9037" t="s">
        <v>1279</v>
      </c>
      <c r="H9037" t="s">
        <v>411</v>
      </c>
      <c r="I9037" t="s">
        <v>225</v>
      </c>
      <c r="J9037" t="s">
        <v>405</v>
      </c>
      <c r="K9037" t="s">
        <v>399</v>
      </c>
      <c r="M9037" t="s">
        <v>228</v>
      </c>
      <c r="N9037" t="s">
        <v>34</v>
      </c>
      <c r="P9037" t="s">
        <v>387</v>
      </c>
      <c r="Q9037"/>
      <c r="T9037" t="s">
        <v>386</v>
      </c>
    </row>
    <row r="9038" spans="2:20" hidden="1" x14ac:dyDescent="0.45">
      <c r="B9038" s="29" t="s">
        <v>25</v>
      </c>
      <c r="F9038" t="s">
        <v>1278</v>
      </c>
      <c r="G9038" t="s">
        <v>1279</v>
      </c>
      <c r="H9038" t="s">
        <v>411</v>
      </c>
      <c r="I9038" t="s">
        <v>225</v>
      </c>
      <c r="J9038" t="s">
        <v>405</v>
      </c>
      <c r="K9038" t="s">
        <v>399</v>
      </c>
      <c r="M9038" t="s">
        <v>228</v>
      </c>
      <c r="N9038" t="s">
        <v>25</v>
      </c>
      <c r="P9038" t="s">
        <v>385</v>
      </c>
      <c r="Q9038"/>
      <c r="T9038" t="s">
        <v>386</v>
      </c>
    </row>
    <row r="9039" spans="2:20" hidden="1" x14ac:dyDescent="0.45">
      <c r="F9039" t="s">
        <v>1278</v>
      </c>
      <c r="G9039" t="s">
        <v>1279</v>
      </c>
      <c r="H9039" t="s">
        <v>402</v>
      </c>
      <c r="I9039" t="s">
        <v>225</v>
      </c>
      <c r="J9039" t="s">
        <v>395</v>
      </c>
      <c r="K9039" t="s">
        <v>399</v>
      </c>
      <c r="M9039" t="s">
        <v>228</v>
      </c>
      <c r="N9039" t="s">
        <v>236</v>
      </c>
      <c r="O9039">
        <v>147</v>
      </c>
      <c r="P9039" t="s">
        <v>385</v>
      </c>
      <c r="Q9039"/>
      <c r="T9039" t="s">
        <v>386</v>
      </c>
    </row>
    <row r="9040" spans="2:20" hidden="1" x14ac:dyDescent="0.45">
      <c r="B9040" s="29" t="s">
        <v>24</v>
      </c>
      <c r="F9040" t="s">
        <v>1278</v>
      </c>
      <c r="G9040" t="s">
        <v>1279</v>
      </c>
      <c r="H9040" t="s">
        <v>403</v>
      </c>
      <c r="I9040" t="s">
        <v>225</v>
      </c>
      <c r="J9040" t="s">
        <v>393</v>
      </c>
      <c r="K9040" t="s">
        <v>399</v>
      </c>
      <c r="M9040" t="s">
        <v>228</v>
      </c>
      <c r="N9040" t="s">
        <v>261</v>
      </c>
      <c r="O9040">
        <v>19082</v>
      </c>
      <c r="P9040" t="s">
        <v>385</v>
      </c>
      <c r="Q9040"/>
      <c r="T9040" t="s">
        <v>386</v>
      </c>
    </row>
    <row r="9041" spans="2:20" hidden="1" x14ac:dyDescent="0.45">
      <c r="B9041" s="29" t="s">
        <v>32</v>
      </c>
      <c r="F9041" t="s">
        <v>1278</v>
      </c>
      <c r="G9041" t="s">
        <v>1279</v>
      </c>
      <c r="H9041" t="s">
        <v>415</v>
      </c>
      <c r="I9041" t="s">
        <v>225</v>
      </c>
      <c r="J9041" t="s">
        <v>416</v>
      </c>
      <c r="K9041" t="s">
        <v>399</v>
      </c>
      <c r="M9041" t="s">
        <v>228</v>
      </c>
      <c r="N9041" t="s">
        <v>32</v>
      </c>
      <c r="O9041">
        <v>650</v>
      </c>
      <c r="P9041" t="s">
        <v>385</v>
      </c>
      <c r="Q9041"/>
      <c r="T9041" t="s">
        <v>386</v>
      </c>
    </row>
    <row r="9042" spans="2:20" hidden="1" x14ac:dyDescent="0.45">
      <c r="B9042" s="29" t="s">
        <v>25</v>
      </c>
      <c r="F9042" t="s">
        <v>1278</v>
      </c>
      <c r="G9042" t="s">
        <v>1279</v>
      </c>
      <c r="H9042" t="s">
        <v>402</v>
      </c>
      <c r="I9042" t="s">
        <v>225</v>
      </c>
      <c r="J9042" t="s">
        <v>395</v>
      </c>
      <c r="K9042" t="s">
        <v>399</v>
      </c>
      <c r="M9042" t="s">
        <v>228</v>
      </c>
      <c r="N9042" t="s">
        <v>25</v>
      </c>
      <c r="O9042">
        <v>836966</v>
      </c>
      <c r="P9042" t="s">
        <v>385</v>
      </c>
      <c r="Q9042"/>
      <c r="T9042" t="s">
        <v>386</v>
      </c>
    </row>
    <row r="9043" spans="2:20" hidden="1" x14ac:dyDescent="0.45">
      <c r="B9043" s="29" t="s">
        <v>32</v>
      </c>
      <c r="F9043" t="s">
        <v>1278</v>
      </c>
      <c r="G9043" t="s">
        <v>1279</v>
      </c>
      <c r="H9043" t="s">
        <v>403</v>
      </c>
      <c r="I9043" t="s">
        <v>225</v>
      </c>
      <c r="J9043" t="s">
        <v>393</v>
      </c>
      <c r="K9043" t="s">
        <v>399</v>
      </c>
      <c r="M9043" t="s">
        <v>228</v>
      </c>
      <c r="N9043" t="s">
        <v>32</v>
      </c>
      <c r="O9043">
        <v>672</v>
      </c>
      <c r="P9043" t="s">
        <v>385</v>
      </c>
      <c r="Q9043"/>
      <c r="T9043" t="s">
        <v>386</v>
      </c>
    </row>
    <row r="9044" spans="2:20" hidden="1" x14ac:dyDescent="0.45">
      <c r="B9044" s="29" t="s">
        <v>24</v>
      </c>
      <c r="F9044" t="s">
        <v>1278</v>
      </c>
      <c r="G9044" t="s">
        <v>1279</v>
      </c>
      <c r="H9044" t="s">
        <v>413</v>
      </c>
      <c r="I9044" t="s">
        <v>225</v>
      </c>
      <c r="J9044" t="s">
        <v>414</v>
      </c>
      <c r="K9044" t="s">
        <v>399</v>
      </c>
      <c r="M9044" t="s">
        <v>228</v>
      </c>
      <c r="N9044" t="s">
        <v>261</v>
      </c>
      <c r="O9044">
        <v>16126</v>
      </c>
      <c r="P9044" t="s">
        <v>385</v>
      </c>
      <c r="Q9044"/>
      <c r="T9044" t="s">
        <v>386</v>
      </c>
    </row>
    <row r="9045" spans="2:20" hidden="1" x14ac:dyDescent="0.45">
      <c r="B9045" s="29" t="s">
        <v>33</v>
      </c>
      <c r="F9045" t="s">
        <v>1278</v>
      </c>
      <c r="G9045" t="s">
        <v>1279</v>
      </c>
      <c r="H9045" t="s">
        <v>413</v>
      </c>
      <c r="I9045" t="s">
        <v>225</v>
      </c>
      <c r="J9045" t="s">
        <v>414</v>
      </c>
      <c r="K9045" t="s">
        <v>399</v>
      </c>
      <c r="M9045" t="s">
        <v>228</v>
      </c>
      <c r="N9045" t="s">
        <v>33</v>
      </c>
      <c r="O9045">
        <v>60</v>
      </c>
      <c r="P9045" t="s">
        <v>385</v>
      </c>
      <c r="Q9045"/>
      <c r="T9045" t="s">
        <v>386</v>
      </c>
    </row>
    <row r="9046" spans="2:20" hidden="1" x14ac:dyDescent="0.45">
      <c r="B9046" s="29" t="s">
        <v>24</v>
      </c>
      <c r="F9046" t="s">
        <v>1278</v>
      </c>
      <c r="G9046" t="s">
        <v>1279</v>
      </c>
      <c r="H9046" t="s">
        <v>415</v>
      </c>
      <c r="I9046" t="s">
        <v>225</v>
      </c>
      <c r="J9046" t="s">
        <v>416</v>
      </c>
      <c r="K9046" t="s">
        <v>399</v>
      </c>
      <c r="M9046" t="s">
        <v>228</v>
      </c>
      <c r="N9046" t="s">
        <v>261</v>
      </c>
      <c r="O9046">
        <v>18469</v>
      </c>
      <c r="P9046" t="s">
        <v>385</v>
      </c>
      <c r="Q9046"/>
      <c r="T9046" t="s">
        <v>386</v>
      </c>
    </row>
    <row r="9047" spans="2:20" hidden="1" x14ac:dyDescent="0.45">
      <c r="B9047" s="29" t="s">
        <v>25</v>
      </c>
      <c r="F9047" t="s">
        <v>1278</v>
      </c>
      <c r="G9047" t="s">
        <v>1279</v>
      </c>
      <c r="H9047" t="s">
        <v>415</v>
      </c>
      <c r="I9047" t="s">
        <v>225</v>
      </c>
      <c r="J9047" t="s">
        <v>416</v>
      </c>
      <c r="K9047" t="s">
        <v>399</v>
      </c>
      <c r="M9047" t="s">
        <v>228</v>
      </c>
      <c r="N9047" t="s">
        <v>25</v>
      </c>
      <c r="O9047">
        <v>774457</v>
      </c>
      <c r="P9047" t="s">
        <v>385</v>
      </c>
      <c r="Q9047"/>
      <c r="T9047" t="s">
        <v>386</v>
      </c>
    </row>
    <row r="9048" spans="2:20" hidden="1" x14ac:dyDescent="0.45">
      <c r="F9048" t="s">
        <v>1278</v>
      </c>
      <c r="G9048" t="s">
        <v>1279</v>
      </c>
      <c r="H9048" t="s">
        <v>388</v>
      </c>
      <c r="I9048" t="s">
        <v>275</v>
      </c>
      <c r="J9048" t="s">
        <v>228</v>
      </c>
      <c r="K9048" t="s">
        <v>20</v>
      </c>
      <c r="M9048" t="s">
        <v>228</v>
      </c>
      <c r="N9048" t="s">
        <v>279</v>
      </c>
      <c r="O9048">
        <v>7.0000000000000007E-2</v>
      </c>
      <c r="P9048" t="s">
        <v>389</v>
      </c>
      <c r="Q9048"/>
      <c r="T9048" t="s">
        <v>386</v>
      </c>
    </row>
    <row r="9049" spans="2:20" hidden="1" x14ac:dyDescent="0.45">
      <c r="B9049" s="29" t="s">
        <v>32</v>
      </c>
      <c r="D9049" s="29" t="s">
        <v>53</v>
      </c>
      <c r="F9049" t="s">
        <v>1278</v>
      </c>
      <c r="G9049" t="s">
        <v>1279</v>
      </c>
      <c r="H9049" t="s">
        <v>383</v>
      </c>
      <c r="I9049" t="s">
        <v>225</v>
      </c>
      <c r="J9049" t="s">
        <v>384</v>
      </c>
      <c r="K9049" t="s">
        <v>35</v>
      </c>
      <c r="M9049" t="s">
        <v>228</v>
      </c>
      <c r="N9049" t="s">
        <v>32</v>
      </c>
      <c r="O9049">
        <v>199</v>
      </c>
      <c r="P9049" t="s">
        <v>385</v>
      </c>
      <c r="Q9049"/>
      <c r="T9049" t="s">
        <v>386</v>
      </c>
    </row>
    <row r="9050" spans="2:20" hidden="1" x14ac:dyDescent="0.45">
      <c r="B9050" s="29" t="s">
        <v>27</v>
      </c>
      <c r="D9050" s="29" t="s">
        <v>53</v>
      </c>
      <c r="F9050" t="s">
        <v>1278</v>
      </c>
      <c r="G9050" t="s">
        <v>1279</v>
      </c>
      <c r="H9050" t="s">
        <v>383</v>
      </c>
      <c r="I9050" t="s">
        <v>225</v>
      </c>
      <c r="J9050" t="s">
        <v>384</v>
      </c>
      <c r="K9050" t="s">
        <v>35</v>
      </c>
      <c r="M9050" t="s">
        <v>228</v>
      </c>
      <c r="N9050" t="s">
        <v>27</v>
      </c>
      <c r="O9050">
        <v>6207</v>
      </c>
      <c r="P9050" t="s">
        <v>385</v>
      </c>
      <c r="Q9050"/>
      <c r="T9050" t="s">
        <v>386</v>
      </c>
    </row>
    <row r="9051" spans="2:20" hidden="1" x14ac:dyDescent="0.45">
      <c r="F9051" t="s">
        <v>1278</v>
      </c>
      <c r="G9051" t="s">
        <v>1279</v>
      </c>
      <c r="H9051" t="s">
        <v>388</v>
      </c>
      <c r="I9051" t="s">
        <v>275</v>
      </c>
      <c r="J9051" t="s">
        <v>228</v>
      </c>
      <c r="K9051" t="s">
        <v>20</v>
      </c>
      <c r="M9051" t="s">
        <v>228</v>
      </c>
      <c r="N9051" t="s">
        <v>265</v>
      </c>
      <c r="O9051">
        <v>1.7</v>
      </c>
      <c r="P9051">
        <v>0</v>
      </c>
      <c r="Q9051"/>
      <c r="T9051" t="s">
        <v>386</v>
      </c>
    </row>
    <row r="9052" spans="2:20" hidden="1" x14ac:dyDescent="0.45">
      <c r="F9052" t="s">
        <v>1278</v>
      </c>
      <c r="G9052" t="s">
        <v>1279</v>
      </c>
      <c r="H9052" t="s">
        <v>388</v>
      </c>
      <c r="I9052" t="s">
        <v>275</v>
      </c>
      <c r="J9052" t="s">
        <v>228</v>
      </c>
      <c r="K9052" t="s">
        <v>20</v>
      </c>
      <c r="M9052" t="s">
        <v>228</v>
      </c>
      <c r="N9052" t="s">
        <v>253</v>
      </c>
      <c r="O9052">
        <v>0.01</v>
      </c>
      <c r="P9052" t="s">
        <v>389</v>
      </c>
      <c r="Q9052"/>
      <c r="T9052" t="s">
        <v>386</v>
      </c>
    </row>
    <row r="9053" spans="2:20" hidden="1" x14ac:dyDescent="0.45">
      <c r="B9053" s="29" t="s">
        <v>26</v>
      </c>
      <c r="F9053" t="s">
        <v>1278</v>
      </c>
      <c r="G9053" t="s">
        <v>1279</v>
      </c>
      <c r="H9053" t="s">
        <v>390</v>
      </c>
      <c r="I9053" t="s">
        <v>275</v>
      </c>
      <c r="J9053" t="s">
        <v>228</v>
      </c>
      <c r="K9053" t="s">
        <v>391</v>
      </c>
      <c r="M9053" t="s">
        <v>228</v>
      </c>
      <c r="N9053" t="s">
        <v>26</v>
      </c>
      <c r="O9053">
        <v>2765</v>
      </c>
      <c r="P9053" t="s">
        <v>385</v>
      </c>
      <c r="Q9053"/>
      <c r="T9053" t="s">
        <v>386</v>
      </c>
    </row>
    <row r="9054" spans="2:20" hidden="1" x14ac:dyDescent="0.45">
      <c r="F9054" t="s">
        <v>1278</v>
      </c>
      <c r="G9054" t="s">
        <v>1279</v>
      </c>
      <c r="H9054" t="s">
        <v>388</v>
      </c>
      <c r="I9054" t="s">
        <v>275</v>
      </c>
      <c r="J9054" t="s">
        <v>228</v>
      </c>
      <c r="K9054" t="s">
        <v>20</v>
      </c>
      <c r="M9054" t="s">
        <v>228</v>
      </c>
      <c r="N9054" t="s">
        <v>267</v>
      </c>
      <c r="O9054">
        <v>1</v>
      </c>
      <c r="P9054" t="s">
        <v>389</v>
      </c>
      <c r="Q9054"/>
      <c r="T9054" t="s">
        <v>386</v>
      </c>
    </row>
    <row r="9055" spans="2:20" hidden="1" x14ac:dyDescent="0.45">
      <c r="D9055" s="29" t="s">
        <v>53</v>
      </c>
      <c r="F9055" t="s">
        <v>1278</v>
      </c>
      <c r="G9055" t="s">
        <v>1279</v>
      </c>
      <c r="H9055" t="s">
        <v>392</v>
      </c>
      <c r="I9055" t="s">
        <v>225</v>
      </c>
      <c r="J9055" t="s">
        <v>393</v>
      </c>
      <c r="K9055" t="s">
        <v>35</v>
      </c>
      <c r="M9055" t="s">
        <v>228</v>
      </c>
      <c r="N9055" t="s">
        <v>400</v>
      </c>
      <c r="O9055">
        <v>8</v>
      </c>
      <c r="P9055" t="s">
        <v>385</v>
      </c>
      <c r="Q9055"/>
      <c r="T9055" t="s">
        <v>386</v>
      </c>
    </row>
    <row r="9056" spans="2:20" hidden="1" x14ac:dyDescent="0.45">
      <c r="B9056" s="29" t="s">
        <v>32</v>
      </c>
      <c r="D9056" s="29" t="s">
        <v>53</v>
      </c>
      <c r="F9056" t="s">
        <v>1278</v>
      </c>
      <c r="G9056" t="s">
        <v>1279</v>
      </c>
      <c r="H9056" t="s">
        <v>392</v>
      </c>
      <c r="I9056" t="s">
        <v>225</v>
      </c>
      <c r="J9056" t="s">
        <v>393</v>
      </c>
      <c r="K9056" t="s">
        <v>35</v>
      </c>
      <c r="M9056" t="s">
        <v>228</v>
      </c>
      <c r="N9056" t="s">
        <v>32</v>
      </c>
      <c r="O9056">
        <v>144</v>
      </c>
      <c r="P9056" t="s">
        <v>385</v>
      </c>
      <c r="Q9056"/>
      <c r="T9056" t="s">
        <v>386</v>
      </c>
    </row>
    <row r="9057" spans="2:20" hidden="1" x14ac:dyDescent="0.45">
      <c r="B9057" s="29" t="s">
        <v>34</v>
      </c>
      <c r="D9057" s="29" t="s">
        <v>53</v>
      </c>
      <c r="F9057" t="s">
        <v>1278</v>
      </c>
      <c r="G9057" t="s">
        <v>1279</v>
      </c>
      <c r="H9057" t="s">
        <v>394</v>
      </c>
      <c r="I9057" t="s">
        <v>225</v>
      </c>
      <c r="J9057" t="s">
        <v>395</v>
      </c>
      <c r="K9057" t="s">
        <v>35</v>
      </c>
      <c r="M9057" t="s">
        <v>228</v>
      </c>
      <c r="N9057" t="s">
        <v>34</v>
      </c>
      <c r="O9057">
        <v>3160</v>
      </c>
      <c r="P9057" t="s">
        <v>387</v>
      </c>
      <c r="Q9057"/>
      <c r="T9057" t="s">
        <v>386</v>
      </c>
    </row>
    <row r="9058" spans="2:20" hidden="1" x14ac:dyDescent="0.45">
      <c r="B9058" s="29" t="s">
        <v>25</v>
      </c>
      <c r="F9058" t="s">
        <v>1278</v>
      </c>
      <c r="G9058" t="s">
        <v>1279</v>
      </c>
      <c r="H9058" t="s">
        <v>390</v>
      </c>
      <c r="I9058" t="s">
        <v>275</v>
      </c>
      <c r="J9058" t="s">
        <v>228</v>
      </c>
      <c r="K9058" t="s">
        <v>391</v>
      </c>
      <c r="M9058" t="s">
        <v>228</v>
      </c>
      <c r="N9058" t="s">
        <v>25</v>
      </c>
      <c r="O9058">
        <v>620793</v>
      </c>
      <c r="P9058" t="s">
        <v>385</v>
      </c>
      <c r="Q9058"/>
      <c r="T9058" t="s">
        <v>386</v>
      </c>
    </row>
    <row r="9059" spans="2:20" hidden="1" x14ac:dyDescent="0.45">
      <c r="D9059" s="29" t="s">
        <v>53</v>
      </c>
      <c r="F9059" t="s">
        <v>1278</v>
      </c>
      <c r="G9059" t="s">
        <v>1279</v>
      </c>
      <c r="H9059" t="s">
        <v>396</v>
      </c>
      <c r="I9059" t="s">
        <v>275</v>
      </c>
      <c r="J9059" t="s">
        <v>228</v>
      </c>
      <c r="K9059" t="s">
        <v>35</v>
      </c>
      <c r="M9059" t="s">
        <v>228</v>
      </c>
      <c r="N9059" t="s">
        <v>267</v>
      </c>
      <c r="O9059">
        <v>1</v>
      </c>
      <c r="P9059" t="s">
        <v>1332</v>
      </c>
      <c r="Q9059"/>
      <c r="T9059" t="s">
        <v>386</v>
      </c>
    </row>
    <row r="9060" spans="2:20" hidden="1" x14ac:dyDescent="0.45">
      <c r="B9060" s="29" t="s">
        <v>43</v>
      </c>
      <c r="D9060" s="29" t="s">
        <v>53</v>
      </c>
      <c r="F9060" t="s">
        <v>1278</v>
      </c>
      <c r="G9060" t="s">
        <v>1279</v>
      </c>
      <c r="H9060" t="s">
        <v>397</v>
      </c>
      <c r="I9060" t="s">
        <v>275</v>
      </c>
      <c r="J9060" t="s">
        <v>228</v>
      </c>
      <c r="K9060" t="s">
        <v>35</v>
      </c>
      <c r="M9060" t="s">
        <v>228</v>
      </c>
      <c r="N9060" t="s">
        <v>28</v>
      </c>
      <c r="O9060">
        <v>2104</v>
      </c>
      <c r="P9060" t="s">
        <v>385</v>
      </c>
      <c r="Q9060"/>
      <c r="T9060" t="s">
        <v>386</v>
      </c>
    </row>
    <row r="9061" spans="2:20" hidden="1" x14ac:dyDescent="0.45">
      <c r="B9061" s="29" t="s">
        <v>24</v>
      </c>
      <c r="D9061" s="29" t="s">
        <v>53</v>
      </c>
      <c r="F9061" t="s">
        <v>1278</v>
      </c>
      <c r="G9061" t="s">
        <v>1279</v>
      </c>
      <c r="H9061" t="s">
        <v>397</v>
      </c>
      <c r="I9061" t="s">
        <v>275</v>
      </c>
      <c r="J9061" t="s">
        <v>228</v>
      </c>
      <c r="K9061" t="s">
        <v>35</v>
      </c>
      <c r="M9061" t="s">
        <v>228</v>
      </c>
      <c r="N9061" t="s">
        <v>261</v>
      </c>
      <c r="O9061">
        <v>3377</v>
      </c>
      <c r="P9061" t="s">
        <v>385</v>
      </c>
      <c r="Q9061"/>
      <c r="T9061" t="s">
        <v>386</v>
      </c>
    </row>
    <row r="9062" spans="2:20" hidden="1" x14ac:dyDescent="0.45">
      <c r="D9062" s="29" t="s">
        <v>53</v>
      </c>
      <c r="F9062" t="s">
        <v>1278</v>
      </c>
      <c r="G9062" t="s">
        <v>1279</v>
      </c>
      <c r="H9062" t="s">
        <v>397</v>
      </c>
      <c r="I9062" t="s">
        <v>275</v>
      </c>
      <c r="J9062" t="s">
        <v>228</v>
      </c>
      <c r="K9062" t="s">
        <v>35</v>
      </c>
      <c r="M9062" t="s">
        <v>228</v>
      </c>
      <c r="N9062" t="s">
        <v>236</v>
      </c>
      <c r="O9062">
        <v>2104</v>
      </c>
      <c r="P9062" t="s">
        <v>385</v>
      </c>
      <c r="Q9062"/>
      <c r="T9062" t="s">
        <v>386</v>
      </c>
    </row>
    <row r="9063" spans="2:20" hidden="1" x14ac:dyDescent="0.45">
      <c r="F9063" t="s">
        <v>1278</v>
      </c>
      <c r="G9063" t="s">
        <v>1279</v>
      </c>
      <c r="H9063" t="s">
        <v>398</v>
      </c>
      <c r="I9063" t="s">
        <v>275</v>
      </c>
      <c r="J9063" t="s">
        <v>228</v>
      </c>
      <c r="K9063" t="s">
        <v>399</v>
      </c>
      <c r="M9063" t="s">
        <v>228</v>
      </c>
      <c r="N9063" t="s">
        <v>236</v>
      </c>
      <c r="O9063">
        <v>157</v>
      </c>
      <c r="P9063" t="s">
        <v>385</v>
      </c>
      <c r="Q9063"/>
      <c r="T9063" t="s">
        <v>386</v>
      </c>
    </row>
    <row r="9064" spans="2:20" hidden="1" x14ac:dyDescent="0.45">
      <c r="B9064" s="29" t="s">
        <v>43</v>
      </c>
      <c r="F9064" t="s">
        <v>1278</v>
      </c>
      <c r="G9064" t="s">
        <v>1279</v>
      </c>
      <c r="H9064" t="s">
        <v>398</v>
      </c>
      <c r="I9064" t="s">
        <v>275</v>
      </c>
      <c r="J9064" t="s">
        <v>228</v>
      </c>
      <c r="K9064" t="s">
        <v>399</v>
      </c>
      <c r="M9064" t="s">
        <v>228</v>
      </c>
      <c r="N9064" t="s">
        <v>28</v>
      </c>
      <c r="O9064">
        <v>157</v>
      </c>
      <c r="P9064" t="s">
        <v>385</v>
      </c>
      <c r="Q9064"/>
      <c r="T9064" t="s">
        <v>386</v>
      </c>
    </row>
    <row r="9065" spans="2:20" hidden="1" x14ac:dyDescent="0.45">
      <c r="B9065" s="29" t="s">
        <v>30</v>
      </c>
      <c r="F9065" t="s">
        <v>1278</v>
      </c>
      <c r="G9065" t="s">
        <v>1279</v>
      </c>
      <c r="H9065" t="s">
        <v>1281</v>
      </c>
      <c r="I9065" t="s">
        <v>275</v>
      </c>
      <c r="J9065" t="s">
        <v>228</v>
      </c>
      <c r="K9065" t="s">
        <v>21</v>
      </c>
      <c r="M9065" t="s">
        <v>228</v>
      </c>
      <c r="N9065" t="s">
        <v>30</v>
      </c>
      <c r="O9065">
        <v>11</v>
      </c>
      <c r="P9065" t="s">
        <v>385</v>
      </c>
      <c r="Q9065"/>
      <c r="T9065" t="s">
        <v>386</v>
      </c>
    </row>
    <row r="9066" spans="2:20" hidden="1" x14ac:dyDescent="0.45">
      <c r="B9066" s="29" t="s">
        <v>27</v>
      </c>
      <c r="F9066" t="s">
        <v>1278</v>
      </c>
      <c r="G9066" t="s">
        <v>1279</v>
      </c>
      <c r="H9066" t="s">
        <v>1281</v>
      </c>
      <c r="I9066" t="s">
        <v>275</v>
      </c>
      <c r="J9066" t="s">
        <v>228</v>
      </c>
      <c r="K9066" t="s">
        <v>21</v>
      </c>
      <c r="M9066" t="s">
        <v>228</v>
      </c>
      <c r="N9066" t="s">
        <v>27</v>
      </c>
      <c r="O9066">
        <v>225</v>
      </c>
      <c r="P9066" t="s">
        <v>385</v>
      </c>
      <c r="Q9066"/>
      <c r="T9066" t="s">
        <v>386</v>
      </c>
    </row>
    <row r="9067" spans="2:20" hidden="1" x14ac:dyDescent="0.45">
      <c r="B9067" s="29" t="s">
        <v>25</v>
      </c>
      <c r="F9067" t="s">
        <v>1278</v>
      </c>
      <c r="G9067" t="s">
        <v>1279</v>
      </c>
      <c r="H9067" t="s">
        <v>398</v>
      </c>
      <c r="I9067" t="s">
        <v>275</v>
      </c>
      <c r="J9067" t="s">
        <v>228</v>
      </c>
      <c r="K9067" t="s">
        <v>399</v>
      </c>
      <c r="M9067" t="s">
        <v>228</v>
      </c>
      <c r="N9067" t="s">
        <v>25</v>
      </c>
      <c r="O9067">
        <v>770368</v>
      </c>
      <c r="P9067" t="s">
        <v>385</v>
      </c>
      <c r="Q9067"/>
      <c r="T9067" t="s">
        <v>386</v>
      </c>
    </row>
    <row r="9068" spans="2:20" hidden="1" x14ac:dyDescent="0.45">
      <c r="B9068" s="29" t="s">
        <v>43</v>
      </c>
      <c r="D9068" s="29" t="s">
        <v>53</v>
      </c>
      <c r="F9068" t="s">
        <v>1278</v>
      </c>
      <c r="G9068" t="s">
        <v>1279</v>
      </c>
      <c r="H9068" t="s">
        <v>420</v>
      </c>
      <c r="I9068" t="s">
        <v>225</v>
      </c>
      <c r="J9068" t="s">
        <v>407</v>
      </c>
      <c r="K9068" t="s">
        <v>35</v>
      </c>
      <c r="M9068" t="s">
        <v>228</v>
      </c>
      <c r="N9068" t="s">
        <v>28</v>
      </c>
      <c r="O9068">
        <v>98</v>
      </c>
      <c r="P9068" t="s">
        <v>385</v>
      </c>
      <c r="Q9068"/>
      <c r="T9068" t="s">
        <v>386</v>
      </c>
    </row>
    <row r="9069" spans="2:20" hidden="1" x14ac:dyDescent="0.45">
      <c r="B9069" s="29" t="s">
        <v>33</v>
      </c>
      <c r="D9069" s="29" t="s">
        <v>53</v>
      </c>
      <c r="F9069" t="s">
        <v>1278</v>
      </c>
      <c r="G9069" t="s">
        <v>1279</v>
      </c>
      <c r="H9069" t="s">
        <v>421</v>
      </c>
      <c r="I9069" t="s">
        <v>225</v>
      </c>
      <c r="J9069" t="s">
        <v>409</v>
      </c>
      <c r="K9069" t="s">
        <v>35</v>
      </c>
      <c r="M9069" t="s">
        <v>228</v>
      </c>
      <c r="N9069" t="s">
        <v>33</v>
      </c>
      <c r="O9069">
        <v>136</v>
      </c>
      <c r="P9069" t="s">
        <v>385</v>
      </c>
      <c r="Q9069"/>
      <c r="T9069" t="s">
        <v>386</v>
      </c>
    </row>
    <row r="9070" spans="2:20" hidden="1" x14ac:dyDescent="0.45">
      <c r="B9070" s="29" t="s">
        <v>25</v>
      </c>
      <c r="D9070" s="29" t="s">
        <v>53</v>
      </c>
      <c r="F9070" t="s">
        <v>1278</v>
      </c>
      <c r="G9070" t="s">
        <v>1279</v>
      </c>
      <c r="H9070" t="s">
        <v>421</v>
      </c>
      <c r="I9070" t="s">
        <v>225</v>
      </c>
      <c r="J9070" t="s">
        <v>409</v>
      </c>
      <c r="K9070" t="s">
        <v>35</v>
      </c>
      <c r="M9070" t="s">
        <v>228</v>
      </c>
      <c r="N9070" t="s">
        <v>25</v>
      </c>
      <c r="O9070">
        <v>7352</v>
      </c>
      <c r="P9070" t="s">
        <v>385</v>
      </c>
      <c r="Q9070"/>
      <c r="T9070" t="s">
        <v>386</v>
      </c>
    </row>
    <row r="9071" spans="2:20" hidden="1" x14ac:dyDescent="0.45">
      <c r="B9071" s="29" t="s">
        <v>32</v>
      </c>
      <c r="D9071" s="29" t="s">
        <v>53</v>
      </c>
      <c r="F9071" t="s">
        <v>1278</v>
      </c>
      <c r="G9071" t="s">
        <v>1279</v>
      </c>
      <c r="H9071" t="s">
        <v>419</v>
      </c>
      <c r="I9071" t="s">
        <v>225</v>
      </c>
      <c r="J9071" t="s">
        <v>405</v>
      </c>
      <c r="K9071" t="s">
        <v>35</v>
      </c>
      <c r="M9071" t="s">
        <v>228</v>
      </c>
      <c r="N9071" t="s">
        <v>32</v>
      </c>
      <c r="O9071">
        <v>13</v>
      </c>
      <c r="P9071" t="s">
        <v>385</v>
      </c>
      <c r="Q9071"/>
      <c r="T9071" t="s">
        <v>386</v>
      </c>
    </row>
    <row r="9072" spans="2:20" hidden="1" x14ac:dyDescent="0.45">
      <c r="B9072" s="29" t="s">
        <v>32</v>
      </c>
      <c r="F9072" t="s">
        <v>1278</v>
      </c>
      <c r="G9072" t="s">
        <v>1279</v>
      </c>
      <c r="H9072" t="s">
        <v>390</v>
      </c>
      <c r="I9072" t="s">
        <v>275</v>
      </c>
      <c r="J9072" t="s">
        <v>228</v>
      </c>
      <c r="K9072" t="s">
        <v>391</v>
      </c>
      <c r="M9072" t="s">
        <v>228</v>
      </c>
      <c r="N9072" t="s">
        <v>32</v>
      </c>
      <c r="O9072">
        <v>17108</v>
      </c>
      <c r="P9072" t="s">
        <v>385</v>
      </c>
      <c r="Q9072"/>
      <c r="T9072" t="s">
        <v>386</v>
      </c>
    </row>
    <row r="9073" spans="2:20" hidden="1" x14ac:dyDescent="0.45">
      <c r="D9073" s="29" t="s">
        <v>53</v>
      </c>
      <c r="F9073" t="s">
        <v>1278</v>
      </c>
      <c r="G9073" t="s">
        <v>1279</v>
      </c>
      <c r="H9073" t="s">
        <v>421</v>
      </c>
      <c r="I9073" t="s">
        <v>225</v>
      </c>
      <c r="J9073" t="s">
        <v>409</v>
      </c>
      <c r="K9073" t="s">
        <v>35</v>
      </c>
      <c r="M9073" t="s">
        <v>228</v>
      </c>
      <c r="N9073" t="s">
        <v>400</v>
      </c>
      <c r="O9073">
        <v>8</v>
      </c>
      <c r="P9073" t="s">
        <v>385</v>
      </c>
      <c r="Q9073"/>
      <c r="T9073" t="s">
        <v>386</v>
      </c>
    </row>
    <row r="9074" spans="2:20" hidden="1" x14ac:dyDescent="0.45">
      <c r="B9074" s="29" t="s">
        <v>33</v>
      </c>
      <c r="F9074" t="s">
        <v>1278</v>
      </c>
      <c r="G9074" t="s">
        <v>1279</v>
      </c>
      <c r="H9074" t="s">
        <v>428</v>
      </c>
      <c r="I9074" t="s">
        <v>225</v>
      </c>
      <c r="J9074" t="s">
        <v>384</v>
      </c>
      <c r="K9074" t="s">
        <v>391</v>
      </c>
      <c r="M9074" t="s">
        <v>228</v>
      </c>
      <c r="N9074" t="s">
        <v>33</v>
      </c>
      <c r="O9074">
        <v>12</v>
      </c>
      <c r="P9074" t="s">
        <v>385</v>
      </c>
      <c r="Q9074"/>
      <c r="T9074" t="s">
        <v>386</v>
      </c>
    </row>
    <row r="9075" spans="2:20" hidden="1" x14ac:dyDescent="0.45">
      <c r="B9075" s="29" t="s">
        <v>34</v>
      </c>
      <c r="F9075" t="s">
        <v>1278</v>
      </c>
      <c r="G9075" t="s">
        <v>1279</v>
      </c>
      <c r="H9075" t="s">
        <v>428</v>
      </c>
      <c r="I9075" t="s">
        <v>225</v>
      </c>
      <c r="J9075" t="s">
        <v>384</v>
      </c>
      <c r="K9075" t="s">
        <v>391</v>
      </c>
      <c r="M9075" t="s">
        <v>228</v>
      </c>
      <c r="N9075" t="s">
        <v>34</v>
      </c>
      <c r="O9075">
        <v>3197</v>
      </c>
      <c r="P9075" t="s">
        <v>387</v>
      </c>
      <c r="Q9075"/>
      <c r="T9075" t="s">
        <v>386</v>
      </c>
    </row>
    <row r="9076" spans="2:20" hidden="1" x14ac:dyDescent="0.45">
      <c r="B9076" s="29" t="s">
        <v>30</v>
      </c>
      <c r="F9076" t="s">
        <v>1278</v>
      </c>
      <c r="G9076" t="s">
        <v>1279</v>
      </c>
      <c r="H9076" t="s">
        <v>428</v>
      </c>
      <c r="I9076" t="s">
        <v>225</v>
      </c>
      <c r="J9076" t="s">
        <v>384</v>
      </c>
      <c r="K9076" t="s">
        <v>391</v>
      </c>
      <c r="M9076" t="s">
        <v>228</v>
      </c>
      <c r="N9076" t="s">
        <v>30</v>
      </c>
      <c r="O9076">
        <v>352</v>
      </c>
      <c r="P9076" t="s">
        <v>385</v>
      </c>
      <c r="Q9076"/>
      <c r="T9076" t="s">
        <v>386</v>
      </c>
    </row>
    <row r="9077" spans="2:20" hidden="1" x14ac:dyDescent="0.45">
      <c r="B9077" s="29" t="s">
        <v>32</v>
      </c>
      <c r="D9077" s="29" t="s">
        <v>53</v>
      </c>
      <c r="F9077" t="s">
        <v>1278</v>
      </c>
      <c r="G9077" t="s">
        <v>1279</v>
      </c>
      <c r="H9077" t="s">
        <v>423</v>
      </c>
      <c r="I9077" t="s">
        <v>225</v>
      </c>
      <c r="J9077" t="s">
        <v>416</v>
      </c>
      <c r="K9077" t="s">
        <v>35</v>
      </c>
      <c r="M9077" t="s">
        <v>228</v>
      </c>
      <c r="N9077" t="s">
        <v>32</v>
      </c>
      <c r="O9077">
        <v>42</v>
      </c>
      <c r="P9077" t="s">
        <v>385</v>
      </c>
      <c r="Q9077"/>
      <c r="T9077" t="s">
        <v>386</v>
      </c>
    </row>
    <row r="9078" spans="2:20" hidden="1" x14ac:dyDescent="0.45">
      <c r="B9078" s="29" t="s">
        <v>43</v>
      </c>
      <c r="D9078" s="29" t="s">
        <v>53</v>
      </c>
      <c r="F9078" t="s">
        <v>1278</v>
      </c>
      <c r="G9078" t="s">
        <v>1279</v>
      </c>
      <c r="H9078" t="s">
        <v>424</v>
      </c>
      <c r="I9078" t="s">
        <v>225</v>
      </c>
      <c r="J9078" t="s">
        <v>414</v>
      </c>
      <c r="K9078" t="s">
        <v>35</v>
      </c>
      <c r="M9078" t="s">
        <v>228</v>
      </c>
      <c r="N9078" t="s">
        <v>28</v>
      </c>
      <c r="O9078">
        <v>1034</v>
      </c>
      <c r="P9078" t="s">
        <v>385</v>
      </c>
      <c r="Q9078"/>
      <c r="T9078" t="s">
        <v>386</v>
      </c>
    </row>
    <row r="9079" spans="2:20" hidden="1" x14ac:dyDescent="0.45">
      <c r="D9079" s="29" t="s">
        <v>53</v>
      </c>
      <c r="F9079" t="s">
        <v>1278</v>
      </c>
      <c r="G9079" t="s">
        <v>1279</v>
      </c>
      <c r="H9079" t="s">
        <v>424</v>
      </c>
      <c r="I9079" t="s">
        <v>225</v>
      </c>
      <c r="J9079" t="s">
        <v>414</v>
      </c>
      <c r="K9079" t="s">
        <v>35</v>
      </c>
      <c r="M9079" t="s">
        <v>228</v>
      </c>
      <c r="N9079" t="s">
        <v>236</v>
      </c>
      <c r="O9079">
        <v>1034</v>
      </c>
      <c r="P9079" t="s">
        <v>385</v>
      </c>
      <c r="Q9079"/>
      <c r="T9079" t="s">
        <v>386</v>
      </c>
    </row>
    <row r="9080" spans="2:20" hidden="1" x14ac:dyDescent="0.45">
      <c r="B9080" s="29" t="s">
        <v>43</v>
      </c>
      <c r="D9080" s="29" t="s">
        <v>53</v>
      </c>
      <c r="F9080" t="s">
        <v>1278</v>
      </c>
      <c r="G9080" t="s">
        <v>1279</v>
      </c>
      <c r="H9080" t="s">
        <v>425</v>
      </c>
      <c r="I9080" t="s">
        <v>225</v>
      </c>
      <c r="J9080" t="s">
        <v>418</v>
      </c>
      <c r="K9080" t="s">
        <v>35</v>
      </c>
      <c r="M9080" t="s">
        <v>228</v>
      </c>
      <c r="N9080" t="s">
        <v>28</v>
      </c>
      <c r="O9080">
        <v>950</v>
      </c>
      <c r="P9080" t="s">
        <v>385</v>
      </c>
      <c r="Q9080"/>
      <c r="T9080" t="s">
        <v>386</v>
      </c>
    </row>
    <row r="9081" spans="2:20" hidden="1" x14ac:dyDescent="0.45">
      <c r="B9081" s="29" t="s">
        <v>25</v>
      </c>
      <c r="D9081" s="29" t="s">
        <v>53</v>
      </c>
      <c r="F9081" t="s">
        <v>1278</v>
      </c>
      <c r="G9081" t="s">
        <v>1279</v>
      </c>
      <c r="H9081" t="s">
        <v>425</v>
      </c>
      <c r="I9081" t="s">
        <v>225</v>
      </c>
      <c r="J9081" t="s">
        <v>418</v>
      </c>
      <c r="K9081" t="s">
        <v>35</v>
      </c>
      <c r="M9081" t="s">
        <v>228</v>
      </c>
      <c r="N9081" t="s">
        <v>25</v>
      </c>
      <c r="O9081">
        <v>6826</v>
      </c>
      <c r="P9081" t="s">
        <v>385</v>
      </c>
      <c r="Q9081"/>
      <c r="T9081" t="s">
        <v>386</v>
      </c>
    </row>
    <row r="9082" spans="2:20" hidden="1" x14ac:dyDescent="0.45">
      <c r="C9082" s="29" t="s">
        <v>60</v>
      </c>
      <c r="F9082" t="s">
        <v>1282</v>
      </c>
      <c r="G9082" t="s">
        <v>1283</v>
      </c>
      <c r="H9082" t="s">
        <v>255</v>
      </c>
      <c r="I9082" t="s">
        <v>225</v>
      </c>
      <c r="J9082" t="s">
        <v>1284</v>
      </c>
      <c r="K9082" t="s">
        <v>1285</v>
      </c>
      <c r="M9082" t="s">
        <v>228</v>
      </c>
      <c r="N9082" t="s">
        <v>242</v>
      </c>
      <c r="O9082">
        <v>15</v>
      </c>
      <c r="P9082" t="s">
        <v>234</v>
      </c>
      <c r="Q9082"/>
      <c r="R9082">
        <v>6</v>
      </c>
      <c r="S9082">
        <v>18</v>
      </c>
      <c r="T9082" t="s">
        <v>377</v>
      </c>
    </row>
    <row r="9083" spans="2:20" hidden="1" x14ac:dyDescent="0.45">
      <c r="C9083" s="29" t="s">
        <v>60</v>
      </c>
      <c r="F9083" t="s">
        <v>1282</v>
      </c>
      <c r="G9083" t="s">
        <v>1283</v>
      </c>
      <c r="H9083" t="s">
        <v>255</v>
      </c>
      <c r="I9083" t="s">
        <v>225</v>
      </c>
      <c r="J9083" t="s">
        <v>1284</v>
      </c>
      <c r="K9083" t="s">
        <v>1285</v>
      </c>
      <c r="M9083" t="s">
        <v>228</v>
      </c>
      <c r="N9083" t="s">
        <v>264</v>
      </c>
      <c r="O9083">
        <v>270</v>
      </c>
      <c r="P9083" t="s">
        <v>234</v>
      </c>
      <c r="Q9083"/>
      <c r="R9083">
        <v>150</v>
      </c>
      <c r="S9083">
        <v>324</v>
      </c>
      <c r="T9083" t="s">
        <v>377</v>
      </c>
    </row>
    <row r="9084" spans="2:20" hidden="1" x14ac:dyDescent="0.45">
      <c r="C9084" s="29" t="s">
        <v>60</v>
      </c>
      <c r="F9084" t="s">
        <v>1282</v>
      </c>
      <c r="G9084" t="s">
        <v>1283</v>
      </c>
      <c r="H9084" t="s">
        <v>255</v>
      </c>
      <c r="I9084" t="s">
        <v>225</v>
      </c>
      <c r="J9084" t="s">
        <v>1284</v>
      </c>
      <c r="K9084" t="s">
        <v>1285</v>
      </c>
      <c r="M9084" t="s">
        <v>228</v>
      </c>
      <c r="N9084" t="s">
        <v>249</v>
      </c>
      <c r="O9084">
        <v>250</v>
      </c>
      <c r="P9084" t="s">
        <v>234</v>
      </c>
      <c r="Q9084"/>
      <c r="R9084">
        <v>150</v>
      </c>
      <c r="S9084">
        <v>480</v>
      </c>
      <c r="T9084" t="s">
        <v>377</v>
      </c>
    </row>
    <row r="9085" spans="2:20" hidden="1" x14ac:dyDescent="0.45">
      <c r="C9085" s="29" t="s">
        <v>60</v>
      </c>
      <c r="F9085" t="s">
        <v>1282</v>
      </c>
      <c r="G9085" t="s">
        <v>1283</v>
      </c>
      <c r="H9085" t="s">
        <v>255</v>
      </c>
      <c r="I9085" t="s">
        <v>225</v>
      </c>
      <c r="J9085" t="s">
        <v>1284</v>
      </c>
      <c r="K9085" t="s">
        <v>1285</v>
      </c>
      <c r="M9085" t="s">
        <v>228</v>
      </c>
      <c r="N9085" t="s">
        <v>246</v>
      </c>
      <c r="O9085">
        <v>500</v>
      </c>
      <c r="P9085" t="s">
        <v>247</v>
      </c>
      <c r="Q9085"/>
      <c r="R9085">
        <v>300</v>
      </c>
      <c r="S9085">
        <v>1200</v>
      </c>
      <c r="T9085" t="s">
        <v>377</v>
      </c>
    </row>
    <row r="9086" spans="2:20" hidden="1" x14ac:dyDescent="0.45">
      <c r="B9086" s="29" t="s">
        <v>30</v>
      </c>
      <c r="C9086" s="29" t="s">
        <v>60</v>
      </c>
      <c r="F9086" t="s">
        <v>1282</v>
      </c>
      <c r="G9086" t="s">
        <v>1283</v>
      </c>
      <c r="H9086" t="s">
        <v>255</v>
      </c>
      <c r="I9086" t="s">
        <v>225</v>
      </c>
      <c r="J9086" t="s">
        <v>1284</v>
      </c>
      <c r="K9086" t="s">
        <v>1285</v>
      </c>
      <c r="M9086" t="s">
        <v>228</v>
      </c>
      <c r="N9086" t="s">
        <v>30</v>
      </c>
      <c r="O9086">
        <v>6.4</v>
      </c>
      <c r="P9086" t="s">
        <v>229</v>
      </c>
      <c r="Q9086"/>
      <c r="R9086">
        <v>2</v>
      </c>
      <c r="S9086">
        <v>26</v>
      </c>
      <c r="T9086" t="s">
        <v>1236</v>
      </c>
    </row>
    <row r="9087" spans="2:20" hidden="1" x14ac:dyDescent="0.45">
      <c r="B9087" s="29" t="s">
        <v>25</v>
      </c>
      <c r="C9087" s="29" t="s">
        <v>60</v>
      </c>
      <c r="F9087" t="s">
        <v>1282</v>
      </c>
      <c r="G9087" t="s">
        <v>1283</v>
      </c>
      <c r="H9087" t="s">
        <v>255</v>
      </c>
      <c r="I9087" t="s">
        <v>225</v>
      </c>
      <c r="J9087" t="s">
        <v>1284</v>
      </c>
      <c r="K9087" t="s">
        <v>1285</v>
      </c>
      <c r="M9087" t="s">
        <v>228</v>
      </c>
      <c r="N9087" t="s">
        <v>25</v>
      </c>
      <c r="O9087">
        <v>4787</v>
      </c>
      <c r="P9087" t="s">
        <v>237</v>
      </c>
      <c r="Q9087">
        <f>O9087/'Building Calcs'!$B$2</f>
        <v>5.0505523664919399E-3</v>
      </c>
      <c r="R9087">
        <v>3000</v>
      </c>
      <c r="S9087">
        <v>7000</v>
      </c>
      <c r="T9087" t="s">
        <v>1254</v>
      </c>
    </row>
    <row r="9088" spans="2:20" hidden="1" x14ac:dyDescent="0.45">
      <c r="B9088" s="29" t="s">
        <v>29</v>
      </c>
      <c r="C9088" s="29" t="s">
        <v>60</v>
      </c>
      <c r="F9088" t="s">
        <v>1282</v>
      </c>
      <c r="G9088" t="s">
        <v>1283</v>
      </c>
      <c r="H9088" t="s">
        <v>255</v>
      </c>
      <c r="I9088" t="s">
        <v>225</v>
      </c>
      <c r="J9088" t="s">
        <v>1284</v>
      </c>
      <c r="K9088" t="s">
        <v>1285</v>
      </c>
      <c r="M9088" t="s">
        <v>228</v>
      </c>
      <c r="N9088" t="s">
        <v>29</v>
      </c>
      <c r="O9088">
        <v>900</v>
      </c>
      <c r="P9088" t="s">
        <v>237</v>
      </c>
      <c r="Q9088">
        <f>O9088/'Building Calcs'!$B$2</f>
        <v>9.4955026735800007E-4</v>
      </c>
      <c r="R9088">
        <v>540</v>
      </c>
      <c r="S9088">
        <v>1000</v>
      </c>
      <c r="T9088" t="s">
        <v>377</v>
      </c>
    </row>
    <row r="9089" spans="2:20" hidden="1" x14ac:dyDescent="0.45">
      <c r="B9089" s="29" t="s">
        <v>27</v>
      </c>
      <c r="C9089" s="29" t="s">
        <v>60</v>
      </c>
      <c r="F9089" t="s">
        <v>1282</v>
      </c>
      <c r="G9089" t="s">
        <v>1283</v>
      </c>
      <c r="H9089" t="s">
        <v>255</v>
      </c>
      <c r="I9089" t="s">
        <v>225</v>
      </c>
      <c r="J9089" t="s">
        <v>1284</v>
      </c>
      <c r="K9089" t="s">
        <v>1285</v>
      </c>
      <c r="M9089" t="s">
        <v>228</v>
      </c>
      <c r="N9089" t="s">
        <v>27</v>
      </c>
      <c r="O9089">
        <v>225</v>
      </c>
      <c r="P9089" t="s">
        <v>237</v>
      </c>
      <c r="Q9089">
        <f>O9089/'Building Calcs'!$B$2</f>
        <v>2.3738756683950002E-4</v>
      </c>
      <c r="R9089">
        <v>113</v>
      </c>
      <c r="S9089">
        <v>338</v>
      </c>
      <c r="T9089" t="s">
        <v>1286</v>
      </c>
    </row>
    <row r="9090" spans="2:20" hidden="1" x14ac:dyDescent="0.45">
      <c r="B9090" s="29" t="s">
        <v>43</v>
      </c>
      <c r="C9090" s="29" t="s">
        <v>60</v>
      </c>
      <c r="F9090" t="s">
        <v>1282</v>
      </c>
      <c r="G9090" t="s">
        <v>1283</v>
      </c>
      <c r="H9090" t="s">
        <v>255</v>
      </c>
      <c r="I9090" t="s">
        <v>225</v>
      </c>
      <c r="J9090" t="s">
        <v>1284</v>
      </c>
      <c r="K9090" t="s">
        <v>1285</v>
      </c>
      <c r="M9090" t="s">
        <v>228</v>
      </c>
      <c r="N9090" t="s">
        <v>28</v>
      </c>
      <c r="O9090">
        <v>201</v>
      </c>
      <c r="P9090" t="s">
        <v>237</v>
      </c>
      <c r="Q9090">
        <f>O9090/'Building Calcs'!$B$2</f>
        <v>2.1206622637662002E-4</v>
      </c>
      <c r="R9090">
        <v>100</v>
      </c>
      <c r="S9090">
        <v>300</v>
      </c>
      <c r="T9090" t="s">
        <v>1286</v>
      </c>
    </row>
    <row r="9091" spans="2:20" hidden="1" x14ac:dyDescent="0.45">
      <c r="B9091" s="29" t="s">
        <v>26</v>
      </c>
      <c r="C9091" s="29" t="s">
        <v>60</v>
      </c>
      <c r="D9091" s="29" t="s">
        <v>46</v>
      </c>
      <c r="F9091" t="s">
        <v>1282</v>
      </c>
      <c r="G9091" t="s">
        <v>1283</v>
      </c>
      <c r="H9091" t="s">
        <v>268</v>
      </c>
      <c r="I9091" t="s">
        <v>225</v>
      </c>
      <c r="J9091" t="s">
        <v>1284</v>
      </c>
      <c r="K9091" t="s">
        <v>18</v>
      </c>
      <c r="M9091" t="s">
        <v>228</v>
      </c>
      <c r="N9091" t="s">
        <v>26</v>
      </c>
      <c r="O9091">
        <v>42</v>
      </c>
      <c r="P9091" t="s">
        <v>237</v>
      </c>
      <c r="Q9091">
        <f>O9091/'Building Calcs'!$B$2</f>
        <v>4.4312345810039999E-5</v>
      </c>
      <c r="R9091">
        <v>25</v>
      </c>
      <c r="S9091">
        <v>59</v>
      </c>
      <c r="T9091" t="s">
        <v>1255</v>
      </c>
    </row>
    <row r="9092" spans="2:20" hidden="1" x14ac:dyDescent="0.45">
      <c r="C9092" s="29" t="s">
        <v>60</v>
      </c>
      <c r="D9092" s="29" t="s">
        <v>46</v>
      </c>
      <c r="F9092" t="s">
        <v>1282</v>
      </c>
      <c r="G9092" t="s">
        <v>1283</v>
      </c>
      <c r="H9092" t="s">
        <v>268</v>
      </c>
      <c r="I9092" t="s">
        <v>225</v>
      </c>
      <c r="J9092" t="s">
        <v>1284</v>
      </c>
      <c r="K9092" t="s">
        <v>18</v>
      </c>
      <c r="M9092" t="s">
        <v>228</v>
      </c>
      <c r="N9092" t="s">
        <v>279</v>
      </c>
      <c r="O9092">
        <v>5.1000000000000004E-4</v>
      </c>
      <c r="P9092" t="s">
        <v>234</v>
      </c>
      <c r="Q9092"/>
      <c r="R9092">
        <v>2.5999999999999998E-4</v>
      </c>
      <c r="S9092">
        <v>1E-3</v>
      </c>
      <c r="T9092" t="s">
        <v>1257</v>
      </c>
    </row>
    <row r="9093" spans="2:20" hidden="1" x14ac:dyDescent="0.45">
      <c r="C9093" s="29" t="s">
        <v>60</v>
      </c>
      <c r="D9093" s="29" t="s">
        <v>46</v>
      </c>
      <c r="F9093" t="s">
        <v>1282</v>
      </c>
      <c r="G9093" t="s">
        <v>1283</v>
      </c>
      <c r="H9093" t="s">
        <v>268</v>
      </c>
      <c r="I9093" t="s">
        <v>225</v>
      </c>
      <c r="J9093" t="s">
        <v>1284</v>
      </c>
      <c r="K9093" t="s">
        <v>18</v>
      </c>
      <c r="M9093" t="s">
        <v>228</v>
      </c>
      <c r="N9093" t="s">
        <v>265</v>
      </c>
      <c r="O9093" s="27">
        <v>7.6000000000000004E-5</v>
      </c>
      <c r="P9093" t="s">
        <v>234</v>
      </c>
      <c r="Q9093"/>
      <c r="R9093" s="27">
        <v>3.8000000000000002E-5</v>
      </c>
      <c r="S9093">
        <v>1.4999999999999999E-4</v>
      </c>
      <c r="T9093" t="s">
        <v>1257</v>
      </c>
    </row>
    <row r="9094" spans="2:20" hidden="1" x14ac:dyDescent="0.45">
      <c r="C9094" s="29" t="s">
        <v>60</v>
      </c>
      <c r="D9094" s="29" t="s">
        <v>51</v>
      </c>
      <c r="F9094" t="s">
        <v>1282</v>
      </c>
      <c r="G9094" t="s">
        <v>1283</v>
      </c>
      <c r="H9094" t="s">
        <v>1287</v>
      </c>
      <c r="I9094" t="s">
        <v>225</v>
      </c>
      <c r="J9094" t="s">
        <v>1288</v>
      </c>
      <c r="K9094" t="s">
        <v>1289</v>
      </c>
      <c r="M9094" t="s">
        <v>228</v>
      </c>
      <c r="N9094" t="s">
        <v>291</v>
      </c>
      <c r="O9094">
        <v>0.06</v>
      </c>
      <c r="P9094" t="s">
        <v>234</v>
      </c>
      <c r="Q9094"/>
      <c r="R9094">
        <v>6.0000000000000001E-3</v>
      </c>
      <c r="S9094">
        <v>0.6</v>
      </c>
      <c r="T9094" t="s">
        <v>376</v>
      </c>
    </row>
    <row r="9095" spans="2:20" hidden="1" x14ac:dyDescent="0.45">
      <c r="C9095" s="29" t="s">
        <v>60</v>
      </c>
      <c r="D9095" s="29" t="s">
        <v>51</v>
      </c>
      <c r="F9095" t="s">
        <v>1282</v>
      </c>
      <c r="G9095" t="s">
        <v>1283</v>
      </c>
      <c r="H9095" t="s">
        <v>1287</v>
      </c>
      <c r="I9095" t="s">
        <v>225</v>
      </c>
      <c r="J9095" t="s">
        <v>1288</v>
      </c>
      <c r="K9095" t="s">
        <v>1289</v>
      </c>
      <c r="M9095" t="s">
        <v>228</v>
      </c>
      <c r="N9095" t="s">
        <v>262</v>
      </c>
      <c r="O9095">
        <v>0.56000000000000005</v>
      </c>
      <c r="P9095" t="s">
        <v>234</v>
      </c>
      <c r="Q9095"/>
      <c r="R9095">
        <v>0.2</v>
      </c>
      <c r="S9095">
        <v>1</v>
      </c>
      <c r="T9095" t="s">
        <v>433</v>
      </c>
    </row>
    <row r="9096" spans="2:20" hidden="1" x14ac:dyDescent="0.45">
      <c r="C9096" s="29" t="s">
        <v>60</v>
      </c>
      <c r="D9096" s="29" t="s">
        <v>51</v>
      </c>
      <c r="F9096" t="s">
        <v>1282</v>
      </c>
      <c r="G9096" t="s">
        <v>1283</v>
      </c>
      <c r="H9096" t="s">
        <v>1287</v>
      </c>
      <c r="I9096" t="s">
        <v>225</v>
      </c>
      <c r="J9096" t="s">
        <v>1288</v>
      </c>
      <c r="K9096" t="s">
        <v>1289</v>
      </c>
      <c r="M9096" t="s">
        <v>228</v>
      </c>
      <c r="N9096" t="s">
        <v>240</v>
      </c>
      <c r="O9096">
        <v>27</v>
      </c>
      <c r="P9096" t="s">
        <v>234</v>
      </c>
      <c r="Q9096"/>
      <c r="R9096">
        <v>0.5</v>
      </c>
      <c r="S9096">
        <v>118</v>
      </c>
      <c r="T9096" t="s">
        <v>1220</v>
      </c>
    </row>
    <row r="9097" spans="2:20" hidden="1" x14ac:dyDescent="0.45">
      <c r="B9097" s="29" t="s">
        <v>30</v>
      </c>
      <c r="C9097" s="29" t="s">
        <v>60</v>
      </c>
      <c r="D9097" s="29" t="s">
        <v>51</v>
      </c>
      <c r="F9097" t="s">
        <v>1282</v>
      </c>
      <c r="G9097" t="s">
        <v>1283</v>
      </c>
      <c r="H9097" t="s">
        <v>1287</v>
      </c>
      <c r="I9097" t="s">
        <v>225</v>
      </c>
      <c r="J9097" t="s">
        <v>1288</v>
      </c>
      <c r="K9097" t="s">
        <v>1289</v>
      </c>
      <c r="M9097" t="s">
        <v>228</v>
      </c>
      <c r="N9097" t="s">
        <v>30</v>
      </c>
      <c r="O9097">
        <v>10</v>
      </c>
      <c r="P9097" t="s">
        <v>229</v>
      </c>
      <c r="Q9097"/>
      <c r="R9097">
        <v>2</v>
      </c>
      <c r="S9097">
        <v>20</v>
      </c>
      <c r="T9097" t="s">
        <v>2161</v>
      </c>
    </row>
    <row r="9098" spans="2:20" hidden="1" x14ac:dyDescent="0.45">
      <c r="C9098" s="29" t="s">
        <v>60</v>
      </c>
      <c r="D9098" s="29" t="s">
        <v>51</v>
      </c>
      <c r="F9098" t="s">
        <v>1282</v>
      </c>
      <c r="G9098" t="s">
        <v>1283</v>
      </c>
      <c r="H9098" t="s">
        <v>1287</v>
      </c>
      <c r="I9098" t="s">
        <v>225</v>
      </c>
      <c r="J9098" t="s">
        <v>1288</v>
      </c>
      <c r="K9098" t="s">
        <v>1289</v>
      </c>
      <c r="M9098" t="s">
        <v>228</v>
      </c>
      <c r="N9098" t="s">
        <v>272</v>
      </c>
      <c r="O9098">
        <v>71</v>
      </c>
      <c r="P9098" t="s">
        <v>234</v>
      </c>
      <c r="Q9098"/>
      <c r="R9098">
        <v>7</v>
      </c>
      <c r="S9098">
        <v>710</v>
      </c>
      <c r="T9098" t="s">
        <v>1310</v>
      </c>
    </row>
    <row r="9099" spans="2:20" hidden="1" x14ac:dyDescent="0.45">
      <c r="C9099" s="29" t="s">
        <v>60</v>
      </c>
      <c r="F9099" t="s">
        <v>1282</v>
      </c>
      <c r="G9099" t="s">
        <v>1283</v>
      </c>
      <c r="H9099" t="s">
        <v>299</v>
      </c>
      <c r="I9099" t="s">
        <v>225</v>
      </c>
      <c r="J9099" t="s">
        <v>1293</v>
      </c>
      <c r="K9099" t="s">
        <v>1285</v>
      </c>
      <c r="M9099" t="s">
        <v>228</v>
      </c>
      <c r="N9099" t="s">
        <v>272</v>
      </c>
      <c r="O9099">
        <v>80</v>
      </c>
      <c r="P9099" t="s">
        <v>234</v>
      </c>
      <c r="Q9099"/>
      <c r="R9099">
        <v>48</v>
      </c>
      <c r="S9099">
        <v>112</v>
      </c>
      <c r="T9099" t="s">
        <v>377</v>
      </c>
    </row>
    <row r="9100" spans="2:20" hidden="1" x14ac:dyDescent="0.45">
      <c r="C9100" s="29" t="s">
        <v>60</v>
      </c>
      <c r="D9100" s="29" t="s">
        <v>46</v>
      </c>
      <c r="F9100" t="s">
        <v>1282</v>
      </c>
      <c r="G9100" t="s">
        <v>1283</v>
      </c>
      <c r="H9100" t="s">
        <v>306</v>
      </c>
      <c r="I9100" t="s">
        <v>225</v>
      </c>
      <c r="J9100" t="s">
        <v>1291</v>
      </c>
      <c r="K9100" t="s">
        <v>18</v>
      </c>
      <c r="M9100" t="s">
        <v>228</v>
      </c>
      <c r="N9100" t="s">
        <v>233</v>
      </c>
      <c r="O9100">
        <v>0.12</v>
      </c>
      <c r="P9100" t="s">
        <v>234</v>
      </c>
      <c r="Q9100"/>
      <c r="R9100">
        <v>0.06</v>
      </c>
      <c r="S9100">
        <v>0.24</v>
      </c>
      <c r="T9100" t="s">
        <v>1257</v>
      </c>
    </row>
    <row r="9101" spans="2:20" hidden="1" x14ac:dyDescent="0.45">
      <c r="C9101" s="29" t="s">
        <v>60</v>
      </c>
      <c r="D9101" s="29" t="s">
        <v>46</v>
      </c>
      <c r="F9101" t="s">
        <v>1282</v>
      </c>
      <c r="G9101" t="s">
        <v>1283</v>
      </c>
      <c r="H9101" t="s">
        <v>306</v>
      </c>
      <c r="I9101" t="s">
        <v>225</v>
      </c>
      <c r="J9101" t="s">
        <v>1291</v>
      </c>
      <c r="K9101" t="s">
        <v>18</v>
      </c>
      <c r="M9101" t="s">
        <v>228</v>
      </c>
      <c r="N9101" t="s">
        <v>242</v>
      </c>
      <c r="O9101">
        <v>7.6000000000000004E-4</v>
      </c>
      <c r="P9101" t="s">
        <v>234</v>
      </c>
      <c r="Q9101"/>
      <c r="R9101">
        <v>3.8000000000000002E-4</v>
      </c>
      <c r="S9101">
        <v>1.5E-3</v>
      </c>
      <c r="T9101" t="s">
        <v>1257</v>
      </c>
    </row>
    <row r="9102" spans="2:20" hidden="1" x14ac:dyDescent="0.45">
      <c r="C9102" s="29" t="s">
        <v>60</v>
      </c>
      <c r="D9102" s="29" t="s">
        <v>46</v>
      </c>
      <c r="F9102" t="s">
        <v>1282</v>
      </c>
      <c r="G9102" t="s">
        <v>1283</v>
      </c>
      <c r="H9102" t="s">
        <v>306</v>
      </c>
      <c r="I9102" t="s">
        <v>225</v>
      </c>
      <c r="J9102" t="s">
        <v>1291</v>
      </c>
      <c r="K9102" t="s">
        <v>18</v>
      </c>
      <c r="M9102" t="s">
        <v>228</v>
      </c>
      <c r="N9102" t="s">
        <v>279</v>
      </c>
      <c r="O9102">
        <v>5.1000000000000004E-4</v>
      </c>
      <c r="P9102" t="s">
        <v>234</v>
      </c>
      <c r="Q9102"/>
      <c r="R9102">
        <v>2.5999999999999998E-4</v>
      </c>
      <c r="S9102">
        <v>1E-3</v>
      </c>
      <c r="T9102" t="s">
        <v>1257</v>
      </c>
    </row>
    <row r="9103" spans="2:20" hidden="1" x14ac:dyDescent="0.45">
      <c r="C9103" s="29" t="s">
        <v>60</v>
      </c>
      <c r="D9103" s="29" t="s">
        <v>46</v>
      </c>
      <c r="F9103" t="s">
        <v>1282</v>
      </c>
      <c r="G9103" t="s">
        <v>1283</v>
      </c>
      <c r="H9103" t="s">
        <v>306</v>
      </c>
      <c r="I9103" t="s">
        <v>225</v>
      </c>
      <c r="J9103" t="s">
        <v>1291</v>
      </c>
      <c r="K9103" t="s">
        <v>18</v>
      </c>
      <c r="M9103" t="s">
        <v>228</v>
      </c>
      <c r="N9103" t="s">
        <v>264</v>
      </c>
      <c r="O9103">
        <v>0.56000000000000005</v>
      </c>
      <c r="P9103" t="s">
        <v>257</v>
      </c>
      <c r="Q9103"/>
      <c r="R9103">
        <v>0.19</v>
      </c>
      <c r="S9103">
        <v>0.56000000000000005</v>
      </c>
      <c r="T9103" t="s">
        <v>1254</v>
      </c>
    </row>
    <row r="9104" spans="2:20" hidden="1" x14ac:dyDescent="0.45">
      <c r="B9104" s="29" t="s">
        <v>26</v>
      </c>
      <c r="C9104" s="29" t="s">
        <v>60</v>
      </c>
      <c r="F9104" t="s">
        <v>1282</v>
      </c>
      <c r="G9104" t="s">
        <v>1283</v>
      </c>
      <c r="H9104" t="s">
        <v>299</v>
      </c>
      <c r="I9104" t="s">
        <v>225</v>
      </c>
      <c r="J9104" t="s">
        <v>1293</v>
      </c>
      <c r="K9104" t="s">
        <v>1285</v>
      </c>
      <c r="M9104" t="s">
        <v>228</v>
      </c>
      <c r="N9104" t="s">
        <v>26</v>
      </c>
      <c r="O9104">
        <v>60</v>
      </c>
      <c r="P9104" t="s">
        <v>237</v>
      </c>
      <c r="Q9104">
        <f>O9104/'Building Calcs'!$B$2</f>
        <v>6.3303351157199998E-5</v>
      </c>
      <c r="R9104">
        <v>36</v>
      </c>
      <c r="S9104">
        <v>84</v>
      </c>
      <c r="T9104" t="s">
        <v>377</v>
      </c>
    </row>
    <row r="9105" spans="2:20" hidden="1" x14ac:dyDescent="0.45">
      <c r="C9105" s="29" t="s">
        <v>60</v>
      </c>
      <c r="F9105" t="s">
        <v>1282</v>
      </c>
      <c r="G9105" t="s">
        <v>1283</v>
      </c>
      <c r="H9105" t="s">
        <v>299</v>
      </c>
      <c r="I9105" t="s">
        <v>225</v>
      </c>
      <c r="J9105" t="s">
        <v>1293</v>
      </c>
      <c r="K9105" t="s">
        <v>1285</v>
      </c>
      <c r="M9105" t="s">
        <v>228</v>
      </c>
      <c r="N9105" t="s">
        <v>303</v>
      </c>
      <c r="O9105">
        <v>1</v>
      </c>
      <c r="P9105" t="s">
        <v>234</v>
      </c>
      <c r="Q9105"/>
      <c r="R9105">
        <v>0.6</v>
      </c>
      <c r="S9105">
        <v>1.4</v>
      </c>
      <c r="T9105" t="s">
        <v>377</v>
      </c>
    </row>
    <row r="9106" spans="2:20" hidden="1" x14ac:dyDescent="0.45">
      <c r="C9106" s="29" t="s">
        <v>60</v>
      </c>
      <c r="F9106" t="s">
        <v>1282</v>
      </c>
      <c r="G9106" t="s">
        <v>1283</v>
      </c>
      <c r="H9106" t="s">
        <v>299</v>
      </c>
      <c r="I9106" t="s">
        <v>225</v>
      </c>
      <c r="J9106" t="s">
        <v>1293</v>
      </c>
      <c r="K9106" t="s">
        <v>1285</v>
      </c>
      <c r="M9106" t="s">
        <v>228</v>
      </c>
      <c r="N9106" t="s">
        <v>291</v>
      </c>
      <c r="O9106">
        <v>170</v>
      </c>
      <c r="P9106" t="s">
        <v>257</v>
      </c>
      <c r="Q9106"/>
      <c r="R9106">
        <v>85</v>
      </c>
      <c r="S9106">
        <v>260</v>
      </c>
      <c r="T9106" t="s">
        <v>349</v>
      </c>
    </row>
    <row r="9107" spans="2:20" hidden="1" x14ac:dyDescent="0.45">
      <c r="C9107" s="29" t="s">
        <v>60</v>
      </c>
      <c r="D9107" s="29" t="s">
        <v>46</v>
      </c>
      <c r="F9107" t="s">
        <v>1282</v>
      </c>
      <c r="G9107" t="s">
        <v>1283</v>
      </c>
      <c r="H9107" t="s">
        <v>306</v>
      </c>
      <c r="I9107" t="s">
        <v>225</v>
      </c>
      <c r="J9107" t="s">
        <v>1291</v>
      </c>
      <c r="K9107" t="s">
        <v>18</v>
      </c>
      <c r="M9107" t="s">
        <v>228</v>
      </c>
      <c r="N9107" t="s">
        <v>358</v>
      </c>
      <c r="O9107">
        <v>0.84</v>
      </c>
      <c r="P9107" t="s">
        <v>257</v>
      </c>
      <c r="Q9107"/>
      <c r="R9107">
        <v>0.28000000000000003</v>
      </c>
      <c r="S9107">
        <v>0.84</v>
      </c>
      <c r="T9107" t="s">
        <v>1254</v>
      </c>
    </row>
    <row r="9108" spans="2:20" hidden="1" x14ac:dyDescent="0.45">
      <c r="B9108" s="29" t="s">
        <v>25</v>
      </c>
      <c r="C9108" s="29" t="s">
        <v>60</v>
      </c>
      <c r="F9108" t="s">
        <v>1282</v>
      </c>
      <c r="G9108" t="s">
        <v>1283</v>
      </c>
      <c r="H9108" t="s">
        <v>304</v>
      </c>
      <c r="I9108" t="s">
        <v>225</v>
      </c>
      <c r="J9108" t="s">
        <v>1297</v>
      </c>
      <c r="K9108" t="s">
        <v>1285</v>
      </c>
      <c r="M9108" t="s">
        <v>228</v>
      </c>
      <c r="N9108" t="s">
        <v>25</v>
      </c>
      <c r="O9108">
        <v>5000</v>
      </c>
      <c r="P9108" t="s">
        <v>237</v>
      </c>
      <c r="Q9108">
        <f>O9108/'Building Calcs'!$B$2</f>
        <v>5.2752792631E-3</v>
      </c>
      <c r="R9108">
        <v>3000</v>
      </c>
      <c r="S9108">
        <v>7000</v>
      </c>
      <c r="T9108" t="s">
        <v>377</v>
      </c>
    </row>
    <row r="9109" spans="2:20" hidden="1" x14ac:dyDescent="0.45">
      <c r="C9109" s="29" t="s">
        <v>60</v>
      </c>
      <c r="D9109" s="29" t="s">
        <v>51</v>
      </c>
      <c r="F9109" t="s">
        <v>1282</v>
      </c>
      <c r="G9109" t="s">
        <v>1283</v>
      </c>
      <c r="H9109" t="s">
        <v>1295</v>
      </c>
      <c r="I9109" t="s">
        <v>225</v>
      </c>
      <c r="J9109" t="s">
        <v>1296</v>
      </c>
      <c r="K9109" t="s">
        <v>1219</v>
      </c>
      <c r="M9109" t="s">
        <v>228</v>
      </c>
      <c r="N9109" t="s">
        <v>259</v>
      </c>
      <c r="O9109">
        <v>5</v>
      </c>
      <c r="P9109" t="s">
        <v>257</v>
      </c>
      <c r="Q9109"/>
      <c r="R9109">
        <v>0.1</v>
      </c>
      <c r="S9109">
        <v>30</v>
      </c>
      <c r="T9109" t="s">
        <v>373</v>
      </c>
    </row>
    <row r="9110" spans="2:20" hidden="1" x14ac:dyDescent="0.45">
      <c r="C9110" s="29" t="s">
        <v>60</v>
      </c>
      <c r="F9110" t="s">
        <v>1282</v>
      </c>
      <c r="G9110" t="s">
        <v>1283</v>
      </c>
      <c r="H9110" t="s">
        <v>304</v>
      </c>
      <c r="I9110" t="s">
        <v>225</v>
      </c>
      <c r="J9110" t="s">
        <v>1297</v>
      </c>
      <c r="K9110" t="s">
        <v>1285</v>
      </c>
      <c r="M9110" t="s">
        <v>228</v>
      </c>
      <c r="N9110" t="s">
        <v>358</v>
      </c>
      <c r="O9110">
        <v>150</v>
      </c>
      <c r="P9110" t="s">
        <v>234</v>
      </c>
      <c r="Q9110"/>
      <c r="R9110">
        <v>60</v>
      </c>
      <c r="S9110">
        <v>180</v>
      </c>
      <c r="T9110" t="s">
        <v>377</v>
      </c>
    </row>
    <row r="9111" spans="2:20" hidden="1" x14ac:dyDescent="0.45">
      <c r="C9111" s="29" t="s">
        <v>60</v>
      </c>
      <c r="D9111" s="29" t="s">
        <v>51</v>
      </c>
      <c r="F9111" t="s">
        <v>1282</v>
      </c>
      <c r="G9111" t="s">
        <v>1283</v>
      </c>
      <c r="H9111" t="s">
        <v>1295</v>
      </c>
      <c r="I9111" t="s">
        <v>225</v>
      </c>
      <c r="J9111" t="s">
        <v>1296</v>
      </c>
      <c r="K9111" t="s">
        <v>1219</v>
      </c>
      <c r="M9111" t="s">
        <v>228</v>
      </c>
      <c r="N9111" t="s">
        <v>233</v>
      </c>
      <c r="O9111">
        <v>0.19</v>
      </c>
      <c r="P9111" t="s">
        <v>234</v>
      </c>
      <c r="Q9111"/>
      <c r="R9111">
        <v>0.05</v>
      </c>
      <c r="S9111">
        <v>12</v>
      </c>
      <c r="T9111" t="s">
        <v>433</v>
      </c>
    </row>
    <row r="9112" spans="2:20" hidden="1" x14ac:dyDescent="0.45">
      <c r="C9112" s="29" t="s">
        <v>60</v>
      </c>
      <c r="D9112" s="29" t="s">
        <v>51</v>
      </c>
      <c r="F9112" t="s">
        <v>1282</v>
      </c>
      <c r="G9112" t="s">
        <v>1283</v>
      </c>
      <c r="H9112" t="s">
        <v>1295</v>
      </c>
      <c r="I9112" t="s">
        <v>225</v>
      </c>
      <c r="J9112" t="s">
        <v>1296</v>
      </c>
      <c r="K9112" t="s">
        <v>1219</v>
      </c>
      <c r="M9112" t="s">
        <v>228</v>
      </c>
      <c r="N9112" t="s">
        <v>242</v>
      </c>
      <c r="O9112">
        <v>23</v>
      </c>
      <c r="P9112" t="s">
        <v>234</v>
      </c>
      <c r="Q9112"/>
      <c r="R9112">
        <v>1</v>
      </c>
      <c r="S9112">
        <v>100</v>
      </c>
      <c r="T9112" t="s">
        <v>1272</v>
      </c>
    </row>
    <row r="9113" spans="2:20" hidden="1" x14ac:dyDescent="0.45">
      <c r="B9113" s="29" t="s">
        <v>30</v>
      </c>
      <c r="C9113" s="29" t="s">
        <v>60</v>
      </c>
      <c r="D9113" s="29" t="s">
        <v>46</v>
      </c>
      <c r="F9113" t="s">
        <v>1282</v>
      </c>
      <c r="G9113" t="s">
        <v>1283</v>
      </c>
      <c r="H9113" t="s">
        <v>1244</v>
      </c>
      <c r="I9113" t="s">
        <v>225</v>
      </c>
      <c r="J9113" t="s">
        <v>1245</v>
      </c>
      <c r="K9113" t="s">
        <v>18</v>
      </c>
      <c r="M9113" t="s">
        <v>228</v>
      </c>
      <c r="N9113" t="s">
        <v>30</v>
      </c>
      <c r="O9113">
        <v>2.5</v>
      </c>
      <c r="P9113" t="s">
        <v>229</v>
      </c>
      <c r="Q9113"/>
      <c r="R9113">
        <v>1.5</v>
      </c>
      <c r="S9113">
        <v>3.5</v>
      </c>
      <c r="T9113" t="s">
        <v>1268</v>
      </c>
    </row>
    <row r="9114" spans="2:20" hidden="1" x14ac:dyDescent="0.45">
      <c r="C9114" s="29" t="s">
        <v>60</v>
      </c>
      <c r="D9114" s="29" t="s">
        <v>46</v>
      </c>
      <c r="F9114" t="s">
        <v>1282</v>
      </c>
      <c r="G9114" t="s">
        <v>1283</v>
      </c>
      <c r="H9114" t="s">
        <v>1244</v>
      </c>
      <c r="I9114" t="s">
        <v>225</v>
      </c>
      <c r="J9114" t="s">
        <v>1245</v>
      </c>
      <c r="K9114" t="s">
        <v>18</v>
      </c>
      <c r="M9114" t="s">
        <v>228</v>
      </c>
      <c r="N9114" t="s">
        <v>358</v>
      </c>
      <c r="O9114">
        <v>1.7</v>
      </c>
      <c r="P9114" t="s">
        <v>257</v>
      </c>
      <c r="Q9114"/>
      <c r="R9114">
        <v>0.34</v>
      </c>
      <c r="S9114">
        <v>8.5</v>
      </c>
      <c r="T9114" t="s">
        <v>1241</v>
      </c>
    </row>
    <row r="9115" spans="2:20" hidden="1" x14ac:dyDescent="0.45">
      <c r="C9115" s="29" t="s">
        <v>60</v>
      </c>
      <c r="D9115" s="29" t="s">
        <v>46</v>
      </c>
      <c r="F9115" t="s">
        <v>1282</v>
      </c>
      <c r="G9115" t="s">
        <v>1283</v>
      </c>
      <c r="H9115" t="s">
        <v>1244</v>
      </c>
      <c r="I9115" t="s">
        <v>225</v>
      </c>
      <c r="J9115" t="s">
        <v>1245</v>
      </c>
      <c r="K9115" t="s">
        <v>18</v>
      </c>
      <c r="M9115" t="s">
        <v>228</v>
      </c>
      <c r="N9115" t="s">
        <v>272</v>
      </c>
      <c r="O9115">
        <v>1.8</v>
      </c>
      <c r="P9115" t="s">
        <v>257</v>
      </c>
      <c r="Q9115"/>
      <c r="R9115">
        <v>0.36</v>
      </c>
      <c r="S9115">
        <v>9</v>
      </c>
      <c r="T9115" t="s">
        <v>1241</v>
      </c>
    </row>
    <row r="9116" spans="2:20" hidden="1" x14ac:dyDescent="0.45">
      <c r="B9116" s="29" t="s">
        <v>30</v>
      </c>
      <c r="C9116" s="29" t="s">
        <v>60</v>
      </c>
      <c r="D9116" s="29" t="s">
        <v>46</v>
      </c>
      <c r="F9116" t="s">
        <v>1282</v>
      </c>
      <c r="G9116" t="s">
        <v>1283</v>
      </c>
      <c r="H9116" t="s">
        <v>1244</v>
      </c>
      <c r="I9116" t="s">
        <v>225</v>
      </c>
      <c r="J9116" t="s">
        <v>1245</v>
      </c>
      <c r="K9116" t="s">
        <v>18</v>
      </c>
      <c r="M9116" t="s">
        <v>228</v>
      </c>
      <c r="N9116" t="s">
        <v>30</v>
      </c>
      <c r="O9116">
        <v>2.5</v>
      </c>
      <c r="P9116" t="s">
        <v>229</v>
      </c>
      <c r="Q9116"/>
      <c r="R9116">
        <v>1.5</v>
      </c>
      <c r="S9116">
        <v>3.5</v>
      </c>
      <c r="T9116" t="s">
        <v>1268</v>
      </c>
    </row>
    <row r="9117" spans="2:20" hidden="1" x14ac:dyDescent="0.45">
      <c r="C9117" s="29" t="s">
        <v>60</v>
      </c>
      <c r="D9117" s="29" t="s">
        <v>46</v>
      </c>
      <c r="F9117" t="s">
        <v>1282</v>
      </c>
      <c r="G9117" t="s">
        <v>1283</v>
      </c>
      <c r="H9117" t="s">
        <v>1244</v>
      </c>
      <c r="I9117" t="s">
        <v>225</v>
      </c>
      <c r="J9117" t="s">
        <v>1245</v>
      </c>
      <c r="K9117" t="s">
        <v>18</v>
      </c>
      <c r="M9117" t="s">
        <v>228</v>
      </c>
      <c r="N9117" t="s">
        <v>279</v>
      </c>
      <c r="O9117">
        <v>0.05</v>
      </c>
      <c r="P9117" t="s">
        <v>234</v>
      </c>
      <c r="Q9117"/>
      <c r="R9117">
        <v>2.5000000000000001E-2</v>
      </c>
      <c r="S9117">
        <v>0.1</v>
      </c>
      <c r="T9117" t="s">
        <v>1241</v>
      </c>
    </row>
    <row r="9118" spans="2:20" hidden="1" x14ac:dyDescent="0.45">
      <c r="C9118" s="29" t="s">
        <v>60</v>
      </c>
      <c r="D9118" s="29" t="s">
        <v>46</v>
      </c>
      <c r="F9118" t="s">
        <v>1282</v>
      </c>
      <c r="G9118" t="s">
        <v>1283</v>
      </c>
      <c r="H9118" t="s">
        <v>1244</v>
      </c>
      <c r="I9118" t="s">
        <v>225</v>
      </c>
      <c r="J9118" t="s">
        <v>1245</v>
      </c>
      <c r="K9118" t="s">
        <v>18</v>
      </c>
      <c r="M9118" t="s">
        <v>228</v>
      </c>
      <c r="N9118" t="s">
        <v>279</v>
      </c>
      <c r="O9118">
        <v>0.05</v>
      </c>
      <c r="P9118" t="s">
        <v>234</v>
      </c>
      <c r="Q9118"/>
      <c r="R9118">
        <v>2.5000000000000001E-2</v>
      </c>
      <c r="S9118">
        <v>0.1</v>
      </c>
      <c r="T9118" t="s">
        <v>1241</v>
      </c>
    </row>
    <row r="9119" spans="2:20" hidden="1" x14ac:dyDescent="0.45">
      <c r="C9119" s="29" t="s">
        <v>60</v>
      </c>
      <c r="D9119" s="29" t="s">
        <v>46</v>
      </c>
      <c r="F9119" t="s">
        <v>1282</v>
      </c>
      <c r="G9119" t="s">
        <v>1283</v>
      </c>
      <c r="H9119" t="s">
        <v>1244</v>
      </c>
      <c r="I9119" t="s">
        <v>225</v>
      </c>
      <c r="J9119" t="s">
        <v>1245</v>
      </c>
      <c r="K9119" t="s">
        <v>18</v>
      </c>
      <c r="M9119" t="s">
        <v>228</v>
      </c>
      <c r="N9119" t="s">
        <v>303</v>
      </c>
      <c r="O9119">
        <v>0.2</v>
      </c>
      <c r="P9119" t="s">
        <v>234</v>
      </c>
      <c r="Q9119"/>
      <c r="R9119">
        <v>0.05</v>
      </c>
      <c r="S9119">
        <v>0.2</v>
      </c>
      <c r="T9119" t="s">
        <v>1241</v>
      </c>
    </row>
    <row r="9120" spans="2:20" hidden="1" x14ac:dyDescent="0.45">
      <c r="C9120" s="29" t="s">
        <v>60</v>
      </c>
      <c r="D9120" s="29" t="s">
        <v>46</v>
      </c>
      <c r="F9120" t="s">
        <v>1282</v>
      </c>
      <c r="G9120" t="s">
        <v>1283</v>
      </c>
      <c r="H9120" t="s">
        <v>1244</v>
      </c>
      <c r="I9120" t="s">
        <v>225</v>
      </c>
      <c r="J9120" t="s">
        <v>1245</v>
      </c>
      <c r="K9120" t="s">
        <v>18</v>
      </c>
      <c r="M9120" t="s">
        <v>228</v>
      </c>
      <c r="N9120" t="s">
        <v>303</v>
      </c>
      <c r="O9120">
        <v>0.2</v>
      </c>
      <c r="P9120" t="s">
        <v>234</v>
      </c>
      <c r="Q9120"/>
      <c r="R9120">
        <v>0.05</v>
      </c>
      <c r="S9120">
        <v>0.2</v>
      </c>
      <c r="T9120" t="s">
        <v>1241</v>
      </c>
    </row>
    <row r="9121" spans="2:20" hidden="1" x14ac:dyDescent="0.45">
      <c r="C9121" s="29" t="s">
        <v>60</v>
      </c>
      <c r="D9121" s="29" t="s">
        <v>195</v>
      </c>
      <c r="F9121" t="s">
        <v>1282</v>
      </c>
      <c r="G9121" t="s">
        <v>1283</v>
      </c>
      <c r="H9121" t="s">
        <v>1239</v>
      </c>
      <c r="I9121" t="s">
        <v>225</v>
      </c>
      <c r="J9121" t="s">
        <v>1240</v>
      </c>
      <c r="K9121" t="s">
        <v>227</v>
      </c>
      <c r="M9121" t="s">
        <v>228</v>
      </c>
      <c r="N9121" t="s">
        <v>240</v>
      </c>
      <c r="O9121">
        <v>0.15</v>
      </c>
      <c r="P9121" t="s">
        <v>234</v>
      </c>
      <c r="Q9121"/>
      <c r="R9121">
        <v>7.4999999999999997E-2</v>
      </c>
      <c r="S9121">
        <v>0.3</v>
      </c>
      <c r="T9121" t="s">
        <v>1241</v>
      </c>
    </row>
    <row r="9122" spans="2:20" hidden="1" x14ac:dyDescent="0.45">
      <c r="C9122" s="29" t="s">
        <v>60</v>
      </c>
      <c r="D9122" s="29" t="s">
        <v>195</v>
      </c>
      <c r="F9122" t="s">
        <v>1282</v>
      </c>
      <c r="G9122" t="s">
        <v>1283</v>
      </c>
      <c r="H9122" t="s">
        <v>1239</v>
      </c>
      <c r="I9122" t="s">
        <v>225</v>
      </c>
      <c r="J9122" t="s">
        <v>1240</v>
      </c>
      <c r="K9122" t="s">
        <v>227</v>
      </c>
      <c r="M9122" t="s">
        <v>228</v>
      </c>
      <c r="N9122" t="s">
        <v>253</v>
      </c>
      <c r="O9122">
        <v>0.01</v>
      </c>
      <c r="P9122" t="s">
        <v>234</v>
      </c>
      <c r="Q9122"/>
      <c r="R9122">
        <v>5.0000000000000001E-3</v>
      </c>
      <c r="S9122">
        <v>0.02</v>
      </c>
      <c r="T9122" t="s">
        <v>1241</v>
      </c>
    </row>
    <row r="9123" spans="2:20" hidden="1" x14ac:dyDescent="0.45">
      <c r="B9123" s="29" t="s">
        <v>26</v>
      </c>
      <c r="C9123" s="29" t="s">
        <v>60</v>
      </c>
      <c r="D9123" s="29" t="s">
        <v>195</v>
      </c>
      <c r="F9123" t="s">
        <v>1282</v>
      </c>
      <c r="G9123" t="s">
        <v>1283</v>
      </c>
      <c r="H9123" t="s">
        <v>1239</v>
      </c>
      <c r="I9123" t="s">
        <v>225</v>
      </c>
      <c r="J9123" t="s">
        <v>1240</v>
      </c>
      <c r="K9123" t="s">
        <v>227</v>
      </c>
      <c r="M9123" t="s">
        <v>228</v>
      </c>
      <c r="N9123" t="s">
        <v>26</v>
      </c>
      <c r="O9123">
        <v>942</v>
      </c>
      <c r="P9123" t="s">
        <v>237</v>
      </c>
      <c r="Q9123">
        <f>O9123/'Building Calcs'!$B$2</f>
        <v>9.9386261316804008E-4</v>
      </c>
      <c r="R9123">
        <v>565</v>
      </c>
      <c r="S9123">
        <v>1319</v>
      </c>
      <c r="T9123" t="s">
        <v>1241</v>
      </c>
    </row>
    <row r="9124" spans="2:20" hidden="1" x14ac:dyDescent="0.45">
      <c r="C9124" s="29" t="s">
        <v>60</v>
      </c>
      <c r="D9124" s="29" t="s">
        <v>195</v>
      </c>
      <c r="F9124" t="s">
        <v>1282</v>
      </c>
      <c r="G9124" t="s">
        <v>1283</v>
      </c>
      <c r="H9124" t="s">
        <v>1239</v>
      </c>
      <c r="I9124" t="s">
        <v>225</v>
      </c>
      <c r="J9124" t="s">
        <v>1240</v>
      </c>
      <c r="K9124" t="s">
        <v>227</v>
      </c>
      <c r="M9124" t="s">
        <v>228</v>
      </c>
      <c r="N9124" t="s">
        <v>262</v>
      </c>
      <c r="O9124">
        <v>0.11</v>
      </c>
      <c r="P9124" t="s">
        <v>234</v>
      </c>
      <c r="Q9124"/>
      <c r="R9124">
        <v>5.5E-2</v>
      </c>
      <c r="S9124">
        <v>0.22</v>
      </c>
      <c r="T9124" t="s">
        <v>1241</v>
      </c>
    </row>
    <row r="9125" spans="2:20" hidden="1" x14ac:dyDescent="0.45">
      <c r="C9125" s="29" t="s">
        <v>60</v>
      </c>
      <c r="D9125" s="29" t="s">
        <v>46</v>
      </c>
      <c r="F9125" t="s">
        <v>1282</v>
      </c>
      <c r="G9125" t="s">
        <v>1283</v>
      </c>
      <c r="H9125" t="s">
        <v>1244</v>
      </c>
      <c r="I9125" t="s">
        <v>225</v>
      </c>
      <c r="J9125" t="s">
        <v>1245</v>
      </c>
      <c r="K9125" t="s">
        <v>18</v>
      </c>
      <c r="M9125" t="s">
        <v>228</v>
      </c>
      <c r="N9125" t="s">
        <v>242</v>
      </c>
      <c r="O9125">
        <v>0.05</v>
      </c>
      <c r="P9125" t="s">
        <v>234</v>
      </c>
      <c r="Q9125"/>
      <c r="R9125">
        <v>2.5000000000000001E-2</v>
      </c>
      <c r="S9125">
        <v>0.1</v>
      </c>
      <c r="T9125" t="s">
        <v>1241</v>
      </c>
    </row>
    <row r="9126" spans="2:20" hidden="1" x14ac:dyDescent="0.45">
      <c r="B9126" s="29" t="s">
        <v>24</v>
      </c>
      <c r="C9126" s="29" t="s">
        <v>60</v>
      </c>
      <c r="D9126" s="29" t="s">
        <v>195</v>
      </c>
      <c r="F9126" t="s">
        <v>1282</v>
      </c>
      <c r="G9126" t="s">
        <v>1283</v>
      </c>
      <c r="H9126" t="s">
        <v>1239</v>
      </c>
      <c r="I9126" t="s">
        <v>225</v>
      </c>
      <c r="J9126" t="s">
        <v>1240</v>
      </c>
      <c r="K9126" t="s">
        <v>227</v>
      </c>
      <c r="M9126" t="s">
        <v>228</v>
      </c>
      <c r="N9126" t="s">
        <v>261</v>
      </c>
      <c r="O9126">
        <v>50</v>
      </c>
      <c r="P9126" t="s">
        <v>237</v>
      </c>
      <c r="Q9126">
        <f>O9126/'Building Calcs'!$B$2</f>
        <v>5.2752792631000005E-5</v>
      </c>
      <c r="R9126">
        <v>30</v>
      </c>
      <c r="S9126">
        <v>70</v>
      </c>
      <c r="T9126" t="s">
        <v>1246</v>
      </c>
    </row>
    <row r="9127" spans="2:20" hidden="1" x14ac:dyDescent="0.45">
      <c r="B9127" s="29" t="s">
        <v>24</v>
      </c>
      <c r="C9127" s="29" t="s">
        <v>60</v>
      </c>
      <c r="D9127" s="29" t="s">
        <v>195</v>
      </c>
      <c r="F9127" t="s">
        <v>1282</v>
      </c>
      <c r="G9127" t="s">
        <v>1283</v>
      </c>
      <c r="H9127" t="s">
        <v>1239</v>
      </c>
      <c r="I9127" t="s">
        <v>225</v>
      </c>
      <c r="J9127" t="s">
        <v>1240</v>
      </c>
      <c r="K9127" t="s">
        <v>227</v>
      </c>
      <c r="M9127" t="s">
        <v>228</v>
      </c>
      <c r="N9127" t="s">
        <v>261</v>
      </c>
      <c r="O9127">
        <v>50</v>
      </c>
      <c r="P9127" t="s">
        <v>237</v>
      </c>
      <c r="Q9127">
        <f>O9127/'Building Calcs'!$B$2</f>
        <v>5.2752792631000005E-5</v>
      </c>
      <c r="R9127">
        <v>30</v>
      </c>
      <c r="S9127">
        <v>70</v>
      </c>
      <c r="T9127" t="s">
        <v>1246</v>
      </c>
    </row>
    <row r="9128" spans="2:20" hidden="1" x14ac:dyDescent="0.45">
      <c r="B9128" s="29" t="s">
        <v>43</v>
      </c>
      <c r="C9128" s="29" t="s">
        <v>60</v>
      </c>
      <c r="D9128" s="29" t="s">
        <v>195</v>
      </c>
      <c r="F9128" t="s">
        <v>1282</v>
      </c>
      <c r="G9128" t="s">
        <v>1283</v>
      </c>
      <c r="H9128" t="s">
        <v>1239</v>
      </c>
      <c r="I9128" t="s">
        <v>225</v>
      </c>
      <c r="J9128" t="s">
        <v>1240</v>
      </c>
      <c r="K9128" t="s">
        <v>227</v>
      </c>
      <c r="M9128" t="s">
        <v>228</v>
      </c>
      <c r="N9128" t="s">
        <v>28</v>
      </c>
      <c r="O9128">
        <v>30</v>
      </c>
      <c r="P9128" t="s">
        <v>237</v>
      </c>
      <c r="Q9128">
        <f>O9128/'Building Calcs'!$B$2</f>
        <v>3.1651675578599999E-5</v>
      </c>
      <c r="R9128">
        <v>18</v>
      </c>
      <c r="S9128">
        <v>42</v>
      </c>
      <c r="T9128" t="s">
        <v>1260</v>
      </c>
    </row>
    <row r="9129" spans="2:20" hidden="1" x14ac:dyDescent="0.45">
      <c r="B9129" s="29" t="s">
        <v>27</v>
      </c>
      <c r="C9129" s="29" t="s">
        <v>60</v>
      </c>
      <c r="D9129" s="29" t="s">
        <v>195</v>
      </c>
      <c r="F9129" t="s">
        <v>1282</v>
      </c>
      <c r="G9129" t="s">
        <v>1283</v>
      </c>
      <c r="H9129" t="s">
        <v>1239</v>
      </c>
      <c r="I9129" t="s">
        <v>225</v>
      </c>
      <c r="J9129" t="s">
        <v>1240</v>
      </c>
      <c r="K9129" t="s">
        <v>227</v>
      </c>
      <c r="M9129" t="s">
        <v>228</v>
      </c>
      <c r="N9129" t="s">
        <v>27</v>
      </c>
      <c r="O9129">
        <v>30</v>
      </c>
      <c r="P9129" t="s">
        <v>237</v>
      </c>
      <c r="Q9129">
        <f>O9129/'Building Calcs'!$B$2</f>
        <v>3.1651675578599999E-5</v>
      </c>
      <c r="R9129">
        <v>18</v>
      </c>
      <c r="S9129">
        <v>42</v>
      </c>
      <c r="T9129" t="s">
        <v>1246</v>
      </c>
    </row>
    <row r="9130" spans="2:20" hidden="1" x14ac:dyDescent="0.45">
      <c r="B9130" s="29" t="s">
        <v>27</v>
      </c>
      <c r="C9130" s="29" t="s">
        <v>60</v>
      </c>
      <c r="D9130" s="29" t="s">
        <v>195</v>
      </c>
      <c r="F9130" t="s">
        <v>1282</v>
      </c>
      <c r="G9130" t="s">
        <v>1283</v>
      </c>
      <c r="H9130" t="s">
        <v>1239</v>
      </c>
      <c r="I9130" t="s">
        <v>225</v>
      </c>
      <c r="J9130" t="s">
        <v>1240</v>
      </c>
      <c r="K9130" t="s">
        <v>227</v>
      </c>
      <c r="M9130" t="s">
        <v>228</v>
      </c>
      <c r="N9130" t="s">
        <v>27</v>
      </c>
      <c r="O9130">
        <v>30</v>
      </c>
      <c r="P9130" t="s">
        <v>237</v>
      </c>
      <c r="Q9130">
        <f>O9130/'Building Calcs'!$B$2</f>
        <v>3.1651675578599999E-5</v>
      </c>
      <c r="R9130">
        <v>18</v>
      </c>
      <c r="S9130">
        <v>42</v>
      </c>
      <c r="T9130" t="s">
        <v>1246</v>
      </c>
    </row>
    <row r="9131" spans="2:20" hidden="1" x14ac:dyDescent="0.45">
      <c r="C9131" s="29" t="s">
        <v>60</v>
      </c>
      <c r="D9131" s="29" t="s">
        <v>195</v>
      </c>
      <c r="F9131" t="s">
        <v>1282</v>
      </c>
      <c r="G9131" t="s">
        <v>1283</v>
      </c>
      <c r="H9131" t="s">
        <v>439</v>
      </c>
      <c r="I9131" t="s">
        <v>225</v>
      </c>
      <c r="J9131" t="s">
        <v>226</v>
      </c>
      <c r="K9131" t="s">
        <v>227</v>
      </c>
      <c r="M9131" t="s">
        <v>228</v>
      </c>
      <c r="N9131" t="s">
        <v>267</v>
      </c>
      <c r="O9131">
        <v>0.42</v>
      </c>
      <c r="P9131" t="s">
        <v>234</v>
      </c>
      <c r="Q9131"/>
      <c r="R9131">
        <v>0.21</v>
      </c>
      <c r="S9131">
        <v>0.84</v>
      </c>
      <c r="T9131" t="s">
        <v>1263</v>
      </c>
    </row>
    <row r="9132" spans="2:20" hidden="1" x14ac:dyDescent="0.45">
      <c r="C9132" s="29" t="s">
        <v>60</v>
      </c>
      <c r="D9132" s="29" t="s">
        <v>46</v>
      </c>
      <c r="F9132" t="s">
        <v>1282</v>
      </c>
      <c r="G9132" t="s">
        <v>1283</v>
      </c>
      <c r="H9132" t="s">
        <v>1244</v>
      </c>
      <c r="I9132" t="s">
        <v>225</v>
      </c>
      <c r="J9132" t="s">
        <v>1245</v>
      </c>
      <c r="K9132" t="s">
        <v>18</v>
      </c>
      <c r="M9132" t="s">
        <v>228</v>
      </c>
      <c r="N9132" t="s">
        <v>265</v>
      </c>
      <c r="O9132">
        <v>0.01</v>
      </c>
      <c r="P9132" t="s">
        <v>234</v>
      </c>
      <c r="Q9132"/>
      <c r="R9132">
        <v>5.0000000000000001E-3</v>
      </c>
      <c r="S9132">
        <v>0.02</v>
      </c>
      <c r="T9132" t="s">
        <v>1241</v>
      </c>
    </row>
    <row r="9133" spans="2:20" hidden="1" x14ac:dyDescent="0.45">
      <c r="C9133" s="29" t="s">
        <v>60</v>
      </c>
      <c r="D9133" s="29" t="s">
        <v>195</v>
      </c>
      <c r="F9133" t="s">
        <v>1282</v>
      </c>
      <c r="G9133" t="s">
        <v>1283</v>
      </c>
      <c r="H9133" t="s">
        <v>439</v>
      </c>
      <c r="I9133" t="s">
        <v>225</v>
      </c>
      <c r="J9133" t="s">
        <v>226</v>
      </c>
      <c r="K9133" t="s">
        <v>227</v>
      </c>
      <c r="M9133" t="s">
        <v>228</v>
      </c>
      <c r="N9133" t="s">
        <v>265</v>
      </c>
      <c r="O9133">
        <v>0.13</v>
      </c>
      <c r="P9133" t="s">
        <v>234</v>
      </c>
      <c r="Q9133"/>
      <c r="R9133">
        <v>6.5000000000000002E-2</v>
      </c>
      <c r="S9133">
        <v>0.26</v>
      </c>
      <c r="T9133" t="s">
        <v>1263</v>
      </c>
    </row>
    <row r="9134" spans="2:20" hidden="1" x14ac:dyDescent="0.45">
      <c r="C9134" s="29" t="s">
        <v>60</v>
      </c>
      <c r="D9134" s="29" t="s">
        <v>195</v>
      </c>
      <c r="F9134" t="s">
        <v>1282</v>
      </c>
      <c r="G9134" t="s">
        <v>1283</v>
      </c>
      <c r="H9134" t="s">
        <v>439</v>
      </c>
      <c r="I9134" t="s">
        <v>225</v>
      </c>
      <c r="J9134" t="s">
        <v>226</v>
      </c>
      <c r="K9134" t="s">
        <v>227</v>
      </c>
      <c r="M9134" t="s">
        <v>228</v>
      </c>
      <c r="N9134" t="s">
        <v>267</v>
      </c>
      <c r="O9134">
        <v>0.42</v>
      </c>
      <c r="P9134" t="s">
        <v>234</v>
      </c>
      <c r="Q9134"/>
      <c r="R9134">
        <v>0.21</v>
      </c>
      <c r="S9134">
        <v>0.84</v>
      </c>
      <c r="T9134" t="s">
        <v>1263</v>
      </c>
    </row>
    <row r="9135" spans="2:20" hidden="1" x14ac:dyDescent="0.45">
      <c r="C9135" s="29" t="s">
        <v>60</v>
      </c>
      <c r="D9135" s="29" t="s">
        <v>195</v>
      </c>
      <c r="F9135" t="s">
        <v>1282</v>
      </c>
      <c r="G9135" t="s">
        <v>1283</v>
      </c>
      <c r="H9135" t="s">
        <v>439</v>
      </c>
      <c r="I9135" t="s">
        <v>225</v>
      </c>
      <c r="J9135" t="s">
        <v>226</v>
      </c>
      <c r="K9135" t="s">
        <v>227</v>
      </c>
      <c r="M9135" t="s">
        <v>228</v>
      </c>
      <c r="N9135" t="s">
        <v>246</v>
      </c>
      <c r="O9135">
        <v>1.8</v>
      </c>
      <c r="P9135" t="s">
        <v>247</v>
      </c>
      <c r="Q9135"/>
      <c r="R9135">
        <v>0.4</v>
      </c>
      <c r="S9135">
        <v>9</v>
      </c>
      <c r="T9135" t="s">
        <v>1266</v>
      </c>
    </row>
    <row r="9136" spans="2:20" hidden="1" x14ac:dyDescent="0.45">
      <c r="B9136" s="29" t="s">
        <v>26</v>
      </c>
      <c r="C9136" s="29" t="s">
        <v>60</v>
      </c>
      <c r="D9136" s="29" t="s">
        <v>46</v>
      </c>
      <c r="F9136" t="s">
        <v>1282</v>
      </c>
      <c r="G9136" t="s">
        <v>1283</v>
      </c>
      <c r="H9136" t="s">
        <v>1244</v>
      </c>
      <c r="I9136" t="s">
        <v>225</v>
      </c>
      <c r="J9136" t="s">
        <v>1245</v>
      </c>
      <c r="K9136" t="s">
        <v>18</v>
      </c>
      <c r="M9136" t="s">
        <v>228</v>
      </c>
      <c r="N9136" t="s">
        <v>26</v>
      </c>
      <c r="O9136">
        <v>135</v>
      </c>
      <c r="P9136" t="s">
        <v>237</v>
      </c>
      <c r="Q9136">
        <f>O9136/'Building Calcs'!$B$2</f>
        <v>1.424325401037E-4</v>
      </c>
      <c r="R9136">
        <v>81</v>
      </c>
      <c r="S9136">
        <v>189</v>
      </c>
      <c r="T9136" t="s">
        <v>1241</v>
      </c>
    </row>
    <row r="9137" spans="1:20" hidden="1" x14ac:dyDescent="0.45">
      <c r="B9137" s="29" t="s">
        <v>26</v>
      </c>
      <c r="C9137" s="29" t="s">
        <v>60</v>
      </c>
      <c r="D9137" s="29" t="s">
        <v>46</v>
      </c>
      <c r="F9137" t="s">
        <v>1282</v>
      </c>
      <c r="G9137" t="s">
        <v>1283</v>
      </c>
      <c r="H9137" t="s">
        <v>1244</v>
      </c>
      <c r="I9137" t="s">
        <v>225</v>
      </c>
      <c r="J9137" t="s">
        <v>1245</v>
      </c>
      <c r="K9137" t="s">
        <v>18</v>
      </c>
      <c r="M9137" t="s">
        <v>228</v>
      </c>
      <c r="N9137" t="s">
        <v>26</v>
      </c>
      <c r="O9137">
        <v>135</v>
      </c>
      <c r="P9137" t="s">
        <v>237</v>
      </c>
      <c r="Q9137">
        <f>O9137/'Building Calcs'!$B$2</f>
        <v>1.424325401037E-4</v>
      </c>
      <c r="R9137">
        <v>81</v>
      </c>
      <c r="S9137">
        <v>189</v>
      </c>
      <c r="T9137" t="s">
        <v>1241</v>
      </c>
    </row>
    <row r="9138" spans="1:20" hidden="1" x14ac:dyDescent="0.45">
      <c r="C9138" s="29" t="s">
        <v>60</v>
      </c>
      <c r="D9138" s="29" t="s">
        <v>195</v>
      </c>
      <c r="F9138" t="s">
        <v>1282</v>
      </c>
      <c r="G9138" t="s">
        <v>1283</v>
      </c>
      <c r="H9138" t="s">
        <v>439</v>
      </c>
      <c r="I9138" t="s">
        <v>225</v>
      </c>
      <c r="J9138" t="s">
        <v>226</v>
      </c>
      <c r="K9138" t="s">
        <v>227</v>
      </c>
      <c r="M9138" t="s">
        <v>228</v>
      </c>
      <c r="N9138" t="s">
        <v>242</v>
      </c>
      <c r="O9138">
        <v>0.2</v>
      </c>
      <c r="P9138" t="s">
        <v>234</v>
      </c>
      <c r="Q9138"/>
      <c r="R9138">
        <v>0.1</v>
      </c>
      <c r="S9138">
        <v>0.4</v>
      </c>
      <c r="T9138" t="s">
        <v>1263</v>
      </c>
    </row>
    <row r="9139" spans="1:20" hidden="1" x14ac:dyDescent="0.45">
      <c r="C9139" s="29" t="s">
        <v>60</v>
      </c>
      <c r="D9139" s="29" t="s">
        <v>195</v>
      </c>
      <c r="F9139" t="s">
        <v>1282</v>
      </c>
      <c r="G9139" t="s">
        <v>1283</v>
      </c>
      <c r="H9139" t="s">
        <v>439</v>
      </c>
      <c r="I9139" t="s">
        <v>225</v>
      </c>
      <c r="J9139" t="s">
        <v>226</v>
      </c>
      <c r="K9139" t="s">
        <v>227</v>
      </c>
      <c r="M9139" t="s">
        <v>228</v>
      </c>
      <c r="N9139" t="s">
        <v>233</v>
      </c>
      <c r="O9139">
        <v>2E-3</v>
      </c>
      <c r="P9139" t="s">
        <v>234</v>
      </c>
      <c r="Q9139"/>
      <c r="R9139">
        <v>5.0000000000000001E-4</v>
      </c>
      <c r="S9139">
        <v>2E-3</v>
      </c>
      <c r="T9139" t="s">
        <v>1263</v>
      </c>
    </row>
    <row r="9140" spans="1:20" hidden="1" x14ac:dyDescent="0.45">
      <c r="C9140" s="29" t="s">
        <v>60</v>
      </c>
      <c r="D9140" s="29" t="s">
        <v>195</v>
      </c>
      <c r="F9140" t="s">
        <v>1282</v>
      </c>
      <c r="G9140" t="s">
        <v>1283</v>
      </c>
      <c r="H9140" t="s">
        <v>439</v>
      </c>
      <c r="I9140" t="s">
        <v>225</v>
      </c>
      <c r="J9140" t="s">
        <v>226</v>
      </c>
      <c r="K9140" t="s">
        <v>227</v>
      </c>
      <c r="M9140" t="s">
        <v>228</v>
      </c>
      <c r="N9140" t="s">
        <v>233</v>
      </c>
      <c r="O9140">
        <v>2E-3</v>
      </c>
      <c r="P9140" t="s">
        <v>234</v>
      </c>
      <c r="Q9140"/>
      <c r="R9140">
        <v>5.0000000000000001E-4</v>
      </c>
      <c r="S9140">
        <v>2E-3</v>
      </c>
      <c r="T9140" t="s">
        <v>1263</v>
      </c>
    </row>
    <row r="9141" spans="1:20" hidden="1" x14ac:dyDescent="0.45">
      <c r="C9141" s="29" t="s">
        <v>60</v>
      </c>
      <c r="D9141" s="29" t="s">
        <v>46</v>
      </c>
      <c r="F9141" t="s">
        <v>1282</v>
      </c>
      <c r="G9141" t="s">
        <v>1283</v>
      </c>
      <c r="H9141" t="s">
        <v>1244</v>
      </c>
      <c r="I9141" t="s">
        <v>225</v>
      </c>
      <c r="J9141" t="s">
        <v>1245</v>
      </c>
      <c r="K9141" t="s">
        <v>18</v>
      </c>
      <c r="M9141" t="s">
        <v>228</v>
      </c>
      <c r="N9141" t="s">
        <v>240</v>
      </c>
      <c r="O9141">
        <v>0.04</v>
      </c>
      <c r="P9141" t="s">
        <v>234</v>
      </c>
      <c r="Q9141"/>
      <c r="R9141">
        <v>0.02</v>
      </c>
      <c r="S9141">
        <v>0.08</v>
      </c>
      <c r="T9141" t="s">
        <v>1241</v>
      </c>
    </row>
    <row r="9142" spans="1:20" hidden="1" x14ac:dyDescent="0.45">
      <c r="C9142" s="29" t="s">
        <v>60</v>
      </c>
      <c r="D9142" s="29" t="s">
        <v>46</v>
      </c>
      <c r="F9142" t="s">
        <v>1282</v>
      </c>
      <c r="G9142" t="s">
        <v>1283</v>
      </c>
      <c r="H9142" t="s">
        <v>1244</v>
      </c>
      <c r="I9142" t="s">
        <v>225</v>
      </c>
      <c r="J9142" t="s">
        <v>1245</v>
      </c>
      <c r="K9142" t="s">
        <v>18</v>
      </c>
      <c r="M9142" t="s">
        <v>228</v>
      </c>
      <c r="N9142" t="s">
        <v>233</v>
      </c>
      <c r="O9142">
        <v>0.05</v>
      </c>
      <c r="P9142" t="s">
        <v>234</v>
      </c>
      <c r="Q9142"/>
      <c r="R9142">
        <v>1.2500000000000001E-2</v>
      </c>
      <c r="S9142">
        <v>0.05</v>
      </c>
      <c r="T9142" t="s">
        <v>1241</v>
      </c>
    </row>
    <row r="9143" spans="1:20" hidden="1" x14ac:dyDescent="0.45">
      <c r="C9143" s="29" t="s">
        <v>60</v>
      </c>
      <c r="D9143" s="29" t="s">
        <v>46</v>
      </c>
      <c r="F9143" t="s">
        <v>1282</v>
      </c>
      <c r="G9143" t="s">
        <v>1283</v>
      </c>
      <c r="H9143" t="s">
        <v>1244</v>
      </c>
      <c r="I9143" t="s">
        <v>225</v>
      </c>
      <c r="J9143" t="s">
        <v>1245</v>
      </c>
      <c r="K9143" t="s">
        <v>18</v>
      </c>
      <c r="M9143" t="s">
        <v>228</v>
      </c>
      <c r="N9143" t="s">
        <v>242</v>
      </c>
      <c r="O9143">
        <v>0.05</v>
      </c>
      <c r="P9143" t="s">
        <v>234</v>
      </c>
      <c r="Q9143"/>
      <c r="R9143">
        <v>2.5000000000000001E-2</v>
      </c>
      <c r="S9143">
        <v>0.1</v>
      </c>
      <c r="T9143" t="s">
        <v>1241</v>
      </c>
    </row>
    <row r="9144" spans="1:20" hidden="1" x14ac:dyDescent="0.45">
      <c r="C9144" s="29" t="s">
        <v>60</v>
      </c>
      <c r="D9144" s="29" t="s">
        <v>195</v>
      </c>
      <c r="F9144" t="s">
        <v>1282</v>
      </c>
      <c r="G9144" t="s">
        <v>1283</v>
      </c>
      <c r="H9144" t="s">
        <v>1239</v>
      </c>
      <c r="I9144" t="s">
        <v>225</v>
      </c>
      <c r="J9144" t="s">
        <v>1240</v>
      </c>
      <c r="K9144" t="s">
        <v>227</v>
      </c>
      <c r="M9144" t="s">
        <v>228</v>
      </c>
      <c r="N9144" t="s">
        <v>265</v>
      </c>
      <c r="O9144">
        <v>0.3</v>
      </c>
      <c r="P9144" t="s">
        <v>234</v>
      </c>
      <c r="Q9144"/>
      <c r="R9144">
        <v>0.15</v>
      </c>
      <c r="S9144">
        <v>0.6</v>
      </c>
      <c r="T9144" t="s">
        <v>1241</v>
      </c>
    </row>
    <row r="9145" spans="1:20" hidden="1" x14ac:dyDescent="0.45">
      <c r="B9145" s="29" t="s">
        <v>24</v>
      </c>
      <c r="C9145" s="29" t="s">
        <v>60</v>
      </c>
      <c r="D9145" s="29" t="s">
        <v>46</v>
      </c>
      <c r="F9145" t="s">
        <v>1282</v>
      </c>
      <c r="G9145" t="s">
        <v>1283</v>
      </c>
      <c r="H9145" t="s">
        <v>1244</v>
      </c>
      <c r="I9145" t="s">
        <v>225</v>
      </c>
      <c r="J9145" t="s">
        <v>1245</v>
      </c>
      <c r="K9145" t="s">
        <v>18</v>
      </c>
      <c r="M9145" t="s">
        <v>228</v>
      </c>
      <c r="N9145" t="s">
        <v>261</v>
      </c>
      <c r="O9145">
        <v>89</v>
      </c>
      <c r="P9145" t="s">
        <v>237</v>
      </c>
      <c r="Q9145">
        <f>O9145/'Building Calcs'!$B$2</f>
        <v>9.3899970883180007E-5</v>
      </c>
      <c r="R9145">
        <v>53</v>
      </c>
      <c r="S9145">
        <v>125</v>
      </c>
      <c r="T9145" t="s">
        <v>1241</v>
      </c>
    </row>
    <row r="9146" spans="1:20" hidden="1" x14ac:dyDescent="0.45">
      <c r="B9146" s="29" t="s">
        <v>43</v>
      </c>
      <c r="C9146" s="29" t="s">
        <v>60</v>
      </c>
      <c r="D9146" s="29" t="s">
        <v>46</v>
      </c>
      <c r="F9146" t="s">
        <v>1282</v>
      </c>
      <c r="G9146" t="s">
        <v>1283</v>
      </c>
      <c r="H9146" t="s">
        <v>1244</v>
      </c>
      <c r="I9146" t="s">
        <v>225</v>
      </c>
      <c r="J9146" t="s">
        <v>1245</v>
      </c>
      <c r="K9146" t="s">
        <v>18</v>
      </c>
      <c r="M9146" t="s">
        <v>228</v>
      </c>
      <c r="N9146" t="s">
        <v>28</v>
      </c>
      <c r="O9146">
        <v>2</v>
      </c>
      <c r="P9146" t="s">
        <v>237</v>
      </c>
      <c r="Q9146">
        <f>O9146/'Building Calcs'!$B$2</f>
        <v>2.1101117052399999E-6</v>
      </c>
      <c r="R9146">
        <v>1</v>
      </c>
      <c r="S9146">
        <v>3</v>
      </c>
      <c r="T9146" t="s">
        <v>1260</v>
      </c>
    </row>
    <row r="9147" spans="1:20" hidden="1" x14ac:dyDescent="0.45">
      <c r="A9147" s="29" t="s">
        <v>3065</v>
      </c>
      <c r="B9147" s="29" t="s">
        <v>26</v>
      </c>
      <c r="C9147" s="29" t="s">
        <v>60</v>
      </c>
      <c r="D9147" s="29" t="s">
        <v>51</v>
      </c>
      <c r="F9147" t="s">
        <v>1282</v>
      </c>
      <c r="G9147" t="s">
        <v>1283</v>
      </c>
      <c r="H9147" t="s">
        <v>274</v>
      </c>
      <c r="I9147" t="s">
        <v>275</v>
      </c>
      <c r="J9147" t="s">
        <v>228</v>
      </c>
      <c r="K9147" t="s">
        <v>38</v>
      </c>
      <c r="M9147" t="s">
        <v>228</v>
      </c>
      <c r="N9147" t="s">
        <v>26</v>
      </c>
      <c r="O9147">
        <v>50</v>
      </c>
      <c r="P9147" t="s">
        <v>237</v>
      </c>
      <c r="Q9147">
        <f>O9147/'Building Calcs'!$B$2</f>
        <v>5.2752792631000005E-5</v>
      </c>
      <c r="R9147">
        <v>30</v>
      </c>
      <c r="S9147">
        <v>150</v>
      </c>
      <c r="T9147" t="s">
        <v>1290</v>
      </c>
    </row>
    <row r="9148" spans="1:20" hidden="1" x14ac:dyDescent="0.45">
      <c r="C9148" s="29" t="s">
        <v>60</v>
      </c>
      <c r="D9148" s="29" t="s">
        <v>51</v>
      </c>
      <c r="F9148" t="s">
        <v>1282</v>
      </c>
      <c r="G9148" t="s">
        <v>1283</v>
      </c>
      <c r="H9148" t="s">
        <v>274</v>
      </c>
      <c r="I9148" t="s">
        <v>275</v>
      </c>
      <c r="J9148" t="s">
        <v>228</v>
      </c>
      <c r="K9148" t="s">
        <v>38</v>
      </c>
      <c r="M9148" t="s">
        <v>228</v>
      </c>
      <c r="N9148" t="s">
        <v>253</v>
      </c>
      <c r="O9148">
        <v>13</v>
      </c>
      <c r="P9148" t="s">
        <v>234</v>
      </c>
      <c r="Q9148"/>
      <c r="R9148">
        <v>0.5</v>
      </c>
      <c r="S9148">
        <v>87</v>
      </c>
      <c r="T9148" t="s">
        <v>1329</v>
      </c>
    </row>
    <row r="9149" spans="1:20" hidden="1" x14ac:dyDescent="0.45">
      <c r="C9149" s="29" t="s">
        <v>60</v>
      </c>
      <c r="D9149" s="29" t="s">
        <v>195</v>
      </c>
      <c r="F9149" t="s">
        <v>1282</v>
      </c>
      <c r="G9149" t="s">
        <v>1283</v>
      </c>
      <c r="H9149" t="s">
        <v>277</v>
      </c>
      <c r="I9149" t="s">
        <v>275</v>
      </c>
      <c r="J9149" t="s">
        <v>228</v>
      </c>
      <c r="K9149" t="s">
        <v>342</v>
      </c>
      <c r="M9149" t="s">
        <v>228</v>
      </c>
      <c r="N9149" t="s">
        <v>262</v>
      </c>
      <c r="O9149">
        <v>0.12</v>
      </c>
      <c r="P9149" t="s">
        <v>234</v>
      </c>
      <c r="Q9149"/>
      <c r="R9149">
        <v>0.03</v>
      </c>
      <c r="S9149">
        <v>0.12</v>
      </c>
      <c r="T9149" t="s">
        <v>1300</v>
      </c>
    </row>
    <row r="9150" spans="1:20" hidden="1" x14ac:dyDescent="0.45">
      <c r="C9150" s="29" t="s">
        <v>60</v>
      </c>
      <c r="D9150" s="29" t="s">
        <v>195</v>
      </c>
      <c r="F9150" t="s">
        <v>1282</v>
      </c>
      <c r="G9150" t="s">
        <v>1283</v>
      </c>
      <c r="H9150" t="s">
        <v>277</v>
      </c>
      <c r="I9150" t="s">
        <v>275</v>
      </c>
      <c r="J9150" t="s">
        <v>228</v>
      </c>
      <c r="K9150" t="s">
        <v>342</v>
      </c>
      <c r="M9150" t="s">
        <v>228</v>
      </c>
      <c r="N9150" t="s">
        <v>265</v>
      </c>
      <c r="O9150">
        <v>0.13</v>
      </c>
      <c r="P9150" t="s">
        <v>234</v>
      </c>
      <c r="Q9150"/>
      <c r="R9150">
        <v>7.0000000000000007E-2</v>
      </c>
      <c r="S9150">
        <v>0.26</v>
      </c>
      <c r="T9150" t="s">
        <v>1300</v>
      </c>
    </row>
    <row r="9151" spans="1:20" hidden="1" x14ac:dyDescent="0.45">
      <c r="C9151" s="29" t="s">
        <v>60</v>
      </c>
      <c r="D9151" s="29" t="s">
        <v>195</v>
      </c>
      <c r="F9151" t="s">
        <v>1282</v>
      </c>
      <c r="G9151" t="s">
        <v>1283</v>
      </c>
      <c r="H9151" t="s">
        <v>277</v>
      </c>
      <c r="I9151" t="s">
        <v>275</v>
      </c>
      <c r="J9151" t="s">
        <v>228</v>
      </c>
      <c r="K9151" t="s">
        <v>342</v>
      </c>
      <c r="M9151" t="s">
        <v>228</v>
      </c>
      <c r="N9151" t="s">
        <v>246</v>
      </c>
      <c r="O9151">
        <v>5.9</v>
      </c>
      <c r="P9151" t="s">
        <v>247</v>
      </c>
      <c r="Q9151"/>
      <c r="R9151">
        <v>1.2</v>
      </c>
      <c r="S9151">
        <v>30</v>
      </c>
      <c r="T9151" t="s">
        <v>1300</v>
      </c>
    </row>
    <row r="9152" spans="1:20" hidden="1" x14ac:dyDescent="0.45">
      <c r="C9152" s="29" t="s">
        <v>60</v>
      </c>
      <c r="D9152" s="29" t="s">
        <v>195</v>
      </c>
      <c r="F9152" t="s">
        <v>1282</v>
      </c>
      <c r="G9152" t="s">
        <v>1283</v>
      </c>
      <c r="H9152" t="s">
        <v>277</v>
      </c>
      <c r="I9152" t="s">
        <v>275</v>
      </c>
      <c r="J9152" t="s">
        <v>228</v>
      </c>
      <c r="K9152" t="s">
        <v>342</v>
      </c>
      <c r="M9152" t="s">
        <v>228</v>
      </c>
      <c r="N9152" t="s">
        <v>264</v>
      </c>
      <c r="O9152">
        <v>80</v>
      </c>
      <c r="P9152" t="s">
        <v>257</v>
      </c>
      <c r="Q9152"/>
      <c r="R9152">
        <v>16</v>
      </c>
      <c r="S9152">
        <v>120</v>
      </c>
      <c r="T9152" t="s">
        <v>1300</v>
      </c>
    </row>
    <row r="9153" spans="1:20" hidden="1" x14ac:dyDescent="0.45">
      <c r="C9153" s="29" t="s">
        <v>60</v>
      </c>
      <c r="D9153" s="29" t="s">
        <v>51</v>
      </c>
      <c r="F9153" t="s">
        <v>1282</v>
      </c>
      <c r="G9153" t="s">
        <v>1283</v>
      </c>
      <c r="H9153" t="s">
        <v>1301</v>
      </c>
      <c r="I9153" t="s">
        <v>225</v>
      </c>
      <c r="J9153" t="s">
        <v>1302</v>
      </c>
      <c r="K9153" t="s">
        <v>1219</v>
      </c>
      <c r="M9153" t="s">
        <v>228</v>
      </c>
      <c r="N9153" t="s">
        <v>236</v>
      </c>
      <c r="O9153">
        <v>170</v>
      </c>
      <c r="P9153" t="s">
        <v>237</v>
      </c>
      <c r="Q9153"/>
      <c r="T9153" t="s">
        <v>1303</v>
      </c>
    </row>
    <row r="9154" spans="1:20" hidden="1" x14ac:dyDescent="0.45">
      <c r="B9154" s="29" t="s">
        <v>27</v>
      </c>
      <c r="C9154" s="29" t="s">
        <v>60</v>
      </c>
      <c r="D9154" s="29" t="s">
        <v>51</v>
      </c>
      <c r="F9154" t="s">
        <v>1282</v>
      </c>
      <c r="G9154" t="s">
        <v>1283</v>
      </c>
      <c r="H9154" t="s">
        <v>1307</v>
      </c>
      <c r="I9154" t="s">
        <v>225</v>
      </c>
      <c r="J9154" t="s">
        <v>1308</v>
      </c>
      <c r="K9154" t="s">
        <v>1219</v>
      </c>
      <c r="M9154" t="s">
        <v>228</v>
      </c>
      <c r="N9154" t="s">
        <v>27</v>
      </c>
      <c r="O9154">
        <v>30</v>
      </c>
      <c r="P9154" t="s">
        <v>237</v>
      </c>
      <c r="Q9154">
        <f>O9154/'Building Calcs'!$B$2</f>
        <v>3.1651675578599999E-5</v>
      </c>
      <c r="T9154" t="s">
        <v>1309</v>
      </c>
    </row>
    <row r="9155" spans="1:20" hidden="1" x14ac:dyDescent="0.45">
      <c r="B9155" s="29" t="s">
        <v>43</v>
      </c>
      <c r="C9155" s="29" t="s">
        <v>60</v>
      </c>
      <c r="D9155" s="29" t="s">
        <v>51</v>
      </c>
      <c r="F9155" t="s">
        <v>1282</v>
      </c>
      <c r="G9155" t="s">
        <v>1283</v>
      </c>
      <c r="H9155" t="s">
        <v>1307</v>
      </c>
      <c r="I9155" t="s">
        <v>225</v>
      </c>
      <c r="J9155" t="s">
        <v>1308</v>
      </c>
      <c r="K9155" t="s">
        <v>1219</v>
      </c>
      <c r="M9155" t="s">
        <v>228</v>
      </c>
      <c r="N9155" t="s">
        <v>28</v>
      </c>
      <c r="O9155">
        <v>30</v>
      </c>
      <c r="P9155" t="s">
        <v>237</v>
      </c>
      <c r="Q9155">
        <f>O9155/'Building Calcs'!$B$2</f>
        <v>3.1651675578599999E-5</v>
      </c>
      <c r="T9155" t="s">
        <v>1309</v>
      </c>
    </row>
    <row r="9156" spans="1:20" hidden="1" x14ac:dyDescent="0.45">
      <c r="B9156" s="29" t="s">
        <v>30</v>
      </c>
      <c r="C9156" s="29" t="s">
        <v>60</v>
      </c>
      <c r="D9156" s="29" t="s">
        <v>51</v>
      </c>
      <c r="F9156" t="s">
        <v>1282</v>
      </c>
      <c r="G9156" t="s">
        <v>1283</v>
      </c>
      <c r="H9156" t="s">
        <v>2162</v>
      </c>
      <c r="I9156" t="s">
        <v>225</v>
      </c>
      <c r="J9156" t="s">
        <v>2163</v>
      </c>
      <c r="K9156" t="s">
        <v>1219</v>
      </c>
      <c r="M9156" t="s">
        <v>228</v>
      </c>
      <c r="N9156" t="s">
        <v>30</v>
      </c>
      <c r="O9156">
        <v>55</v>
      </c>
      <c r="P9156" t="s">
        <v>229</v>
      </c>
      <c r="Q9156"/>
      <c r="T9156" t="s">
        <v>2164</v>
      </c>
    </row>
    <row r="9157" spans="1:20" hidden="1" x14ac:dyDescent="0.45">
      <c r="B9157" s="29" t="s">
        <v>27</v>
      </c>
      <c r="C9157" s="29" t="s">
        <v>60</v>
      </c>
      <c r="D9157" s="29" t="s">
        <v>51</v>
      </c>
      <c r="F9157" t="s">
        <v>1282</v>
      </c>
      <c r="G9157" t="s">
        <v>1283</v>
      </c>
      <c r="H9157" t="s">
        <v>1311</v>
      </c>
      <c r="I9157" t="s">
        <v>225</v>
      </c>
      <c r="J9157" t="s">
        <v>1312</v>
      </c>
      <c r="K9157" t="s">
        <v>1219</v>
      </c>
      <c r="M9157" t="s">
        <v>228</v>
      </c>
      <c r="N9157" t="s">
        <v>27</v>
      </c>
      <c r="O9157">
        <v>260</v>
      </c>
      <c r="P9157" t="s">
        <v>237</v>
      </c>
      <c r="Q9157">
        <f>O9157/'Building Calcs'!$B$2</f>
        <v>2.7431452168120003E-4</v>
      </c>
      <c r="T9157" t="s">
        <v>1313</v>
      </c>
    </row>
    <row r="9158" spans="1:20" hidden="1" x14ac:dyDescent="0.45">
      <c r="C9158" s="29" t="s">
        <v>60</v>
      </c>
      <c r="D9158" s="29" t="s">
        <v>51</v>
      </c>
      <c r="F9158" t="s">
        <v>1282</v>
      </c>
      <c r="G9158" t="s">
        <v>1283</v>
      </c>
      <c r="H9158" t="s">
        <v>274</v>
      </c>
      <c r="I9158" t="s">
        <v>275</v>
      </c>
      <c r="J9158" t="s">
        <v>228</v>
      </c>
      <c r="K9158" t="s">
        <v>38</v>
      </c>
      <c r="M9158" t="s">
        <v>228</v>
      </c>
      <c r="N9158" t="s">
        <v>303</v>
      </c>
      <c r="O9158">
        <v>0.5</v>
      </c>
      <c r="P9158" t="s">
        <v>234</v>
      </c>
      <c r="Q9158"/>
      <c r="R9158">
        <v>0.25</v>
      </c>
      <c r="S9158">
        <v>1.1000000000000001</v>
      </c>
      <c r="T9158" t="s">
        <v>350</v>
      </c>
    </row>
    <row r="9159" spans="1:20" hidden="1" x14ac:dyDescent="0.45">
      <c r="B9159" s="29" t="s">
        <v>27</v>
      </c>
      <c r="C9159" s="29" t="s">
        <v>60</v>
      </c>
      <c r="D9159" s="29" t="s">
        <v>51</v>
      </c>
      <c r="F9159" t="s">
        <v>1282</v>
      </c>
      <c r="G9159" t="s">
        <v>1283</v>
      </c>
      <c r="H9159" t="s">
        <v>2524</v>
      </c>
      <c r="I9159" t="s">
        <v>225</v>
      </c>
      <c r="J9159" t="s">
        <v>2525</v>
      </c>
      <c r="K9159" t="s">
        <v>1219</v>
      </c>
      <c r="M9159" t="s">
        <v>228</v>
      </c>
      <c r="N9159" t="s">
        <v>27</v>
      </c>
      <c r="O9159">
        <v>160</v>
      </c>
      <c r="P9159" t="s">
        <v>237</v>
      </c>
      <c r="Q9159">
        <f>O9159/'Building Calcs'!$B$2</f>
        <v>1.6880893641919999E-4</v>
      </c>
      <c r="T9159" t="s">
        <v>2526</v>
      </c>
    </row>
    <row r="9160" spans="1:20" hidden="1" x14ac:dyDescent="0.45">
      <c r="C9160" s="29" t="s">
        <v>60</v>
      </c>
      <c r="D9160" s="29" t="s">
        <v>51</v>
      </c>
      <c r="F9160" t="s">
        <v>1282</v>
      </c>
      <c r="G9160" t="s">
        <v>1283</v>
      </c>
      <c r="H9160" t="s">
        <v>274</v>
      </c>
      <c r="I9160" t="s">
        <v>275</v>
      </c>
      <c r="J9160" t="s">
        <v>228</v>
      </c>
      <c r="K9160" t="s">
        <v>38</v>
      </c>
      <c r="M9160" t="s">
        <v>228</v>
      </c>
      <c r="N9160" t="s">
        <v>267</v>
      </c>
      <c r="O9160">
        <v>512</v>
      </c>
      <c r="P9160" t="s">
        <v>234</v>
      </c>
      <c r="Q9160"/>
      <c r="R9160">
        <v>80</v>
      </c>
      <c r="S9160">
        <v>1300</v>
      </c>
      <c r="T9160" t="s">
        <v>1220</v>
      </c>
    </row>
    <row r="9161" spans="1:20" hidden="1" x14ac:dyDescent="0.45">
      <c r="B9161" s="29" t="s">
        <v>30</v>
      </c>
      <c r="C9161" s="29" t="s">
        <v>60</v>
      </c>
      <c r="D9161" s="29" t="s">
        <v>195</v>
      </c>
      <c r="F9161" t="s">
        <v>1282</v>
      </c>
      <c r="G9161" t="s">
        <v>1283</v>
      </c>
      <c r="H9161" t="s">
        <v>1239</v>
      </c>
      <c r="I9161" t="s">
        <v>225</v>
      </c>
      <c r="J9161" t="s">
        <v>1240</v>
      </c>
      <c r="K9161" t="s">
        <v>227</v>
      </c>
      <c r="M9161" t="s">
        <v>228</v>
      </c>
      <c r="N9161" t="s">
        <v>30</v>
      </c>
      <c r="O9161">
        <v>78</v>
      </c>
      <c r="P9161" t="s">
        <v>229</v>
      </c>
      <c r="Q9161"/>
      <c r="R9161">
        <v>47</v>
      </c>
      <c r="S9161">
        <v>100</v>
      </c>
      <c r="T9161" t="s">
        <v>1243</v>
      </c>
    </row>
    <row r="9162" spans="1:20" hidden="1" x14ac:dyDescent="0.45">
      <c r="C9162" s="29" t="s">
        <v>60</v>
      </c>
      <c r="D9162" s="29" t="s">
        <v>195</v>
      </c>
      <c r="F9162" t="s">
        <v>1282</v>
      </c>
      <c r="G9162" t="s">
        <v>1283</v>
      </c>
      <c r="H9162" t="s">
        <v>1239</v>
      </c>
      <c r="I9162" t="s">
        <v>225</v>
      </c>
      <c r="J9162" t="s">
        <v>1240</v>
      </c>
      <c r="K9162" t="s">
        <v>227</v>
      </c>
      <c r="M9162" t="s">
        <v>228</v>
      </c>
      <c r="N9162" t="s">
        <v>358</v>
      </c>
      <c r="O9162">
        <v>1.7</v>
      </c>
      <c r="P9162" t="s">
        <v>257</v>
      </c>
      <c r="Q9162"/>
      <c r="R9162">
        <v>0.17</v>
      </c>
      <c r="S9162">
        <v>1.7</v>
      </c>
      <c r="T9162" t="s">
        <v>1241</v>
      </c>
    </row>
    <row r="9163" spans="1:20" hidden="1" x14ac:dyDescent="0.45">
      <c r="C9163" s="29" t="s">
        <v>60</v>
      </c>
      <c r="D9163" s="29" t="s">
        <v>195</v>
      </c>
      <c r="F9163" t="s">
        <v>1282</v>
      </c>
      <c r="G9163" t="s">
        <v>1283</v>
      </c>
      <c r="H9163" t="s">
        <v>1239</v>
      </c>
      <c r="I9163" t="s">
        <v>225</v>
      </c>
      <c r="J9163" t="s">
        <v>1240</v>
      </c>
      <c r="K9163" t="s">
        <v>227</v>
      </c>
      <c r="M9163" t="s">
        <v>228</v>
      </c>
      <c r="N9163" t="s">
        <v>272</v>
      </c>
      <c r="O9163">
        <v>1.5</v>
      </c>
      <c r="P9163" t="s">
        <v>257</v>
      </c>
      <c r="Q9163"/>
      <c r="R9163">
        <v>0.15</v>
      </c>
      <c r="S9163">
        <v>1.5</v>
      </c>
      <c r="T9163" t="s">
        <v>1241</v>
      </c>
    </row>
    <row r="9164" spans="1:20" hidden="1" x14ac:dyDescent="0.45">
      <c r="C9164" s="29" t="s">
        <v>60</v>
      </c>
      <c r="D9164" s="29" t="s">
        <v>197</v>
      </c>
      <c r="F9164" t="s">
        <v>1282</v>
      </c>
      <c r="G9164" t="s">
        <v>1283</v>
      </c>
      <c r="H9164" t="s">
        <v>281</v>
      </c>
      <c r="I9164" t="s">
        <v>275</v>
      </c>
      <c r="J9164" t="s">
        <v>228</v>
      </c>
      <c r="K9164" t="s">
        <v>232</v>
      </c>
      <c r="M9164" t="s">
        <v>228</v>
      </c>
      <c r="N9164" t="s">
        <v>272</v>
      </c>
      <c r="O9164">
        <v>0.84</v>
      </c>
      <c r="P9164" t="s">
        <v>257</v>
      </c>
      <c r="Q9164"/>
      <c r="R9164">
        <v>0.28000000000000003</v>
      </c>
      <c r="S9164">
        <v>0.84</v>
      </c>
      <c r="T9164" t="s">
        <v>1315</v>
      </c>
    </row>
    <row r="9165" spans="1:20" hidden="1" x14ac:dyDescent="0.45">
      <c r="C9165" s="29" t="s">
        <v>60</v>
      </c>
      <c r="D9165" s="29" t="s">
        <v>197</v>
      </c>
      <c r="F9165" t="s">
        <v>1282</v>
      </c>
      <c r="G9165" t="s">
        <v>1283</v>
      </c>
      <c r="H9165" t="s">
        <v>281</v>
      </c>
      <c r="I9165" t="s">
        <v>275</v>
      </c>
      <c r="J9165" t="s">
        <v>228</v>
      </c>
      <c r="K9165" t="s">
        <v>232</v>
      </c>
      <c r="M9165" t="s">
        <v>228</v>
      </c>
      <c r="N9165" t="s">
        <v>303</v>
      </c>
      <c r="O9165">
        <v>1.0999999999999999E-2</v>
      </c>
      <c r="P9165" t="s">
        <v>234</v>
      </c>
      <c r="Q9165"/>
      <c r="R9165">
        <v>4.0000000000000001E-3</v>
      </c>
      <c r="S9165">
        <v>1.0999999999999999E-2</v>
      </c>
      <c r="T9165" t="s">
        <v>1315</v>
      </c>
    </row>
    <row r="9166" spans="1:20" hidden="1" x14ac:dyDescent="0.45">
      <c r="C9166" s="29" t="s">
        <v>60</v>
      </c>
      <c r="D9166" s="29" t="s">
        <v>195</v>
      </c>
      <c r="F9166" t="s">
        <v>1282</v>
      </c>
      <c r="G9166" t="s">
        <v>1283</v>
      </c>
      <c r="H9166" t="s">
        <v>1239</v>
      </c>
      <c r="I9166" t="s">
        <v>225</v>
      </c>
      <c r="J9166" t="s">
        <v>1240</v>
      </c>
      <c r="K9166" t="s">
        <v>227</v>
      </c>
      <c r="M9166" t="s">
        <v>228</v>
      </c>
      <c r="N9166" t="s">
        <v>259</v>
      </c>
      <c r="O9166">
        <v>0.22</v>
      </c>
      <c r="P9166" t="s">
        <v>257</v>
      </c>
      <c r="Q9166"/>
      <c r="R9166">
        <v>2.1999999999999999E-2</v>
      </c>
      <c r="S9166">
        <v>0.22</v>
      </c>
      <c r="T9166" t="s">
        <v>1241</v>
      </c>
    </row>
    <row r="9167" spans="1:20" hidden="1" x14ac:dyDescent="0.45">
      <c r="A9167" s="29" t="s">
        <v>3065</v>
      </c>
      <c r="B9167" s="29" t="s">
        <v>24</v>
      </c>
      <c r="C9167" s="29" t="s">
        <v>60</v>
      </c>
      <c r="D9167" s="29" t="s">
        <v>195</v>
      </c>
      <c r="F9167" t="s">
        <v>1282</v>
      </c>
      <c r="G9167" t="s">
        <v>1283</v>
      </c>
      <c r="H9167" t="s">
        <v>277</v>
      </c>
      <c r="I9167" t="s">
        <v>275</v>
      </c>
      <c r="J9167" t="s">
        <v>228</v>
      </c>
      <c r="K9167" t="s">
        <v>342</v>
      </c>
      <c r="M9167" t="s">
        <v>228</v>
      </c>
      <c r="N9167" t="s">
        <v>261</v>
      </c>
      <c r="O9167">
        <v>0.69</v>
      </c>
      <c r="P9167" t="s">
        <v>237</v>
      </c>
      <c r="Q9167">
        <f>O9167/'Building Calcs'!$B$2</f>
        <v>7.2798853830780001E-7</v>
      </c>
      <c r="R9167">
        <v>0.4</v>
      </c>
      <c r="S9167">
        <v>1</v>
      </c>
      <c r="T9167" t="s">
        <v>1300</v>
      </c>
    </row>
    <row r="9168" spans="1:20" hidden="1" x14ac:dyDescent="0.45">
      <c r="C9168" s="29" t="s">
        <v>60</v>
      </c>
      <c r="D9168" s="29" t="s">
        <v>197</v>
      </c>
      <c r="F9168" t="s">
        <v>1282</v>
      </c>
      <c r="G9168" t="s">
        <v>1283</v>
      </c>
      <c r="H9168" t="s">
        <v>281</v>
      </c>
      <c r="I9168" t="s">
        <v>275</v>
      </c>
      <c r="J9168" t="s">
        <v>228</v>
      </c>
      <c r="K9168" t="s">
        <v>232</v>
      </c>
      <c r="M9168" t="s">
        <v>228</v>
      </c>
      <c r="N9168" t="s">
        <v>236</v>
      </c>
      <c r="O9168">
        <v>1.2</v>
      </c>
      <c r="P9168" t="s">
        <v>237</v>
      </c>
      <c r="Q9168"/>
      <c r="R9168">
        <v>0.7</v>
      </c>
      <c r="S9168">
        <v>1.7</v>
      </c>
      <c r="T9168" t="s">
        <v>1315</v>
      </c>
    </row>
    <row r="9169" spans="1:20" hidden="1" x14ac:dyDescent="0.45">
      <c r="A9169" s="29" t="s">
        <v>3065</v>
      </c>
      <c r="B9169" s="29" t="s">
        <v>30</v>
      </c>
      <c r="C9169" s="29" t="s">
        <v>60</v>
      </c>
      <c r="D9169" s="29" t="s">
        <v>197</v>
      </c>
      <c r="F9169" t="s">
        <v>1282</v>
      </c>
      <c r="G9169" t="s">
        <v>1283</v>
      </c>
      <c r="H9169" t="s">
        <v>281</v>
      </c>
      <c r="I9169" t="s">
        <v>275</v>
      </c>
      <c r="J9169" t="s">
        <v>228</v>
      </c>
      <c r="K9169" t="s">
        <v>232</v>
      </c>
      <c r="M9169" t="s">
        <v>228</v>
      </c>
      <c r="N9169" t="s">
        <v>30</v>
      </c>
      <c r="O9169">
        <v>5.4</v>
      </c>
      <c r="P9169" t="s">
        <v>229</v>
      </c>
      <c r="Q9169"/>
      <c r="R9169">
        <v>2.7</v>
      </c>
      <c r="S9169">
        <v>11</v>
      </c>
      <c r="T9169" t="s">
        <v>1315</v>
      </c>
    </row>
    <row r="9170" spans="1:20" hidden="1" x14ac:dyDescent="0.45">
      <c r="A9170" s="29" t="s">
        <v>3065</v>
      </c>
      <c r="B9170" s="29" t="s">
        <v>29</v>
      </c>
      <c r="C9170" s="29" t="s">
        <v>60</v>
      </c>
      <c r="D9170" s="29" t="s">
        <v>197</v>
      </c>
      <c r="F9170" t="s">
        <v>1282</v>
      </c>
      <c r="G9170" t="s">
        <v>1283</v>
      </c>
      <c r="H9170" t="s">
        <v>281</v>
      </c>
      <c r="I9170" t="s">
        <v>275</v>
      </c>
      <c r="J9170" t="s">
        <v>228</v>
      </c>
      <c r="K9170" t="s">
        <v>232</v>
      </c>
      <c r="M9170" t="s">
        <v>228</v>
      </c>
      <c r="N9170" t="s">
        <v>29</v>
      </c>
      <c r="O9170">
        <v>0.3</v>
      </c>
      <c r="P9170" t="s">
        <v>237</v>
      </c>
      <c r="Q9170">
        <f>O9170/'Building Calcs'!$B$2</f>
        <v>3.16516755786E-7</v>
      </c>
      <c r="R9170">
        <v>0.2</v>
      </c>
      <c r="S9170">
        <v>0.4</v>
      </c>
      <c r="T9170" t="s">
        <v>1315</v>
      </c>
    </row>
    <row r="9171" spans="1:20" hidden="1" x14ac:dyDescent="0.45">
      <c r="C9171" s="29" t="s">
        <v>60</v>
      </c>
      <c r="D9171" s="29" t="s">
        <v>197</v>
      </c>
      <c r="F9171" t="s">
        <v>1282</v>
      </c>
      <c r="G9171" t="s">
        <v>1283</v>
      </c>
      <c r="H9171" t="s">
        <v>281</v>
      </c>
      <c r="I9171" t="s">
        <v>275</v>
      </c>
      <c r="J9171" t="s">
        <v>228</v>
      </c>
      <c r="K9171" t="s">
        <v>232</v>
      </c>
      <c r="M9171" t="s">
        <v>228</v>
      </c>
      <c r="N9171" t="s">
        <v>242</v>
      </c>
      <c r="O9171">
        <v>7.6000000000000004E-4</v>
      </c>
      <c r="P9171" t="s">
        <v>234</v>
      </c>
      <c r="Q9171"/>
      <c r="R9171">
        <v>4.0000000000000002E-4</v>
      </c>
      <c r="S9171">
        <v>1.5E-3</v>
      </c>
      <c r="T9171" t="s">
        <v>1315</v>
      </c>
    </row>
    <row r="9172" spans="1:20" hidden="1" x14ac:dyDescent="0.45">
      <c r="A9172" s="29" t="s">
        <v>3065</v>
      </c>
      <c r="B9172" s="29" t="s">
        <v>43</v>
      </c>
      <c r="C9172" s="29" t="s">
        <v>60</v>
      </c>
      <c r="D9172" s="29" t="s">
        <v>197</v>
      </c>
      <c r="F9172" t="s">
        <v>1282</v>
      </c>
      <c r="G9172" t="s">
        <v>1283</v>
      </c>
      <c r="H9172" t="s">
        <v>281</v>
      </c>
      <c r="I9172" t="s">
        <v>275</v>
      </c>
      <c r="J9172" t="s">
        <v>228</v>
      </c>
      <c r="K9172" t="s">
        <v>232</v>
      </c>
      <c r="M9172" t="s">
        <v>228</v>
      </c>
      <c r="N9172" t="s">
        <v>28</v>
      </c>
      <c r="O9172">
        <v>1.2</v>
      </c>
      <c r="P9172" t="s">
        <v>237</v>
      </c>
      <c r="Q9172">
        <f>O9172/'Building Calcs'!$B$2</f>
        <v>1.266067023144E-6</v>
      </c>
      <c r="R9172">
        <v>0.7</v>
      </c>
      <c r="S9172">
        <v>1.7</v>
      </c>
      <c r="T9172" t="s">
        <v>1315</v>
      </c>
    </row>
    <row r="9173" spans="1:20" hidden="1" x14ac:dyDescent="0.45">
      <c r="C9173" s="29" t="s">
        <v>60</v>
      </c>
      <c r="D9173" s="29" t="s">
        <v>197</v>
      </c>
      <c r="F9173" t="s">
        <v>1282</v>
      </c>
      <c r="G9173" t="s">
        <v>1283</v>
      </c>
      <c r="H9173" t="s">
        <v>281</v>
      </c>
      <c r="I9173" t="s">
        <v>275</v>
      </c>
      <c r="J9173" t="s">
        <v>228</v>
      </c>
      <c r="K9173" t="s">
        <v>232</v>
      </c>
      <c r="M9173" t="s">
        <v>228</v>
      </c>
      <c r="N9173" t="s">
        <v>240</v>
      </c>
      <c r="O9173">
        <v>1.5E-3</v>
      </c>
      <c r="P9173" t="s">
        <v>234</v>
      </c>
      <c r="Q9173"/>
      <c r="R9173">
        <v>8.0000000000000004E-4</v>
      </c>
      <c r="S9173">
        <v>3.0000000000000001E-3</v>
      </c>
      <c r="T9173" t="s">
        <v>1315</v>
      </c>
    </row>
    <row r="9174" spans="1:20" hidden="1" x14ac:dyDescent="0.45">
      <c r="B9174" s="29" t="s">
        <v>26</v>
      </c>
      <c r="C9174" s="29" t="s">
        <v>60</v>
      </c>
      <c r="D9174" s="29" t="s">
        <v>51</v>
      </c>
      <c r="F9174" t="s">
        <v>1282</v>
      </c>
      <c r="G9174" t="s">
        <v>1283</v>
      </c>
      <c r="H9174" t="s">
        <v>1316</v>
      </c>
      <c r="I9174" t="s">
        <v>225</v>
      </c>
      <c r="J9174" t="s">
        <v>1317</v>
      </c>
      <c r="K9174" t="s">
        <v>1219</v>
      </c>
      <c r="M9174" t="s">
        <v>228</v>
      </c>
      <c r="N9174" t="s">
        <v>26</v>
      </c>
      <c r="O9174">
        <v>80</v>
      </c>
      <c r="P9174" t="s">
        <v>237</v>
      </c>
      <c r="Q9174">
        <f>O9174/'Building Calcs'!$B$2</f>
        <v>8.4404468209599997E-5</v>
      </c>
      <c r="R9174">
        <v>30</v>
      </c>
      <c r="S9174">
        <v>150</v>
      </c>
      <c r="T9174" t="s">
        <v>1290</v>
      </c>
    </row>
    <row r="9175" spans="1:20" hidden="1" x14ac:dyDescent="0.45">
      <c r="B9175" s="29" t="s">
        <v>25</v>
      </c>
      <c r="C9175" s="29" t="s">
        <v>60</v>
      </c>
      <c r="D9175" s="29" t="s">
        <v>51</v>
      </c>
      <c r="F9175" t="s">
        <v>1282</v>
      </c>
      <c r="G9175" t="s">
        <v>1283</v>
      </c>
      <c r="H9175" t="s">
        <v>1316</v>
      </c>
      <c r="I9175" t="s">
        <v>225</v>
      </c>
      <c r="J9175" t="s">
        <v>1317</v>
      </c>
      <c r="K9175" t="s">
        <v>1219</v>
      </c>
      <c r="M9175" t="s">
        <v>228</v>
      </c>
      <c r="N9175" t="s">
        <v>25</v>
      </c>
      <c r="O9175">
        <v>4000</v>
      </c>
      <c r="P9175" t="s">
        <v>237</v>
      </c>
      <c r="Q9175">
        <f>O9175/'Building Calcs'!$B$2</f>
        <v>4.2202234104800002E-3</v>
      </c>
      <c r="R9175">
        <v>500</v>
      </c>
      <c r="S9175">
        <v>10000</v>
      </c>
      <c r="T9175" t="s">
        <v>2169</v>
      </c>
    </row>
    <row r="9176" spans="1:20" hidden="1" x14ac:dyDescent="0.45">
      <c r="C9176" s="29" t="s">
        <v>60</v>
      </c>
      <c r="D9176" s="29" t="s">
        <v>51</v>
      </c>
      <c r="F9176" t="s">
        <v>1282</v>
      </c>
      <c r="G9176" t="s">
        <v>1283</v>
      </c>
      <c r="H9176" t="s">
        <v>1316</v>
      </c>
      <c r="I9176" t="s">
        <v>225</v>
      </c>
      <c r="J9176" t="s">
        <v>1317</v>
      </c>
      <c r="K9176" t="s">
        <v>1219</v>
      </c>
      <c r="M9176" t="s">
        <v>228</v>
      </c>
      <c r="N9176" t="s">
        <v>265</v>
      </c>
      <c r="O9176">
        <v>6</v>
      </c>
      <c r="P9176" t="s">
        <v>234</v>
      </c>
      <c r="Q9176"/>
      <c r="R9176">
        <v>4</v>
      </c>
      <c r="S9176">
        <v>89</v>
      </c>
      <c r="T9176" t="s">
        <v>1220</v>
      </c>
    </row>
    <row r="9177" spans="1:20" hidden="1" x14ac:dyDescent="0.45">
      <c r="C9177" s="29" t="s">
        <v>60</v>
      </c>
      <c r="D9177" s="29" t="s">
        <v>51</v>
      </c>
      <c r="F9177" t="s">
        <v>1282</v>
      </c>
      <c r="G9177" t="s">
        <v>1283</v>
      </c>
      <c r="H9177" t="s">
        <v>1321</v>
      </c>
      <c r="I9177" t="s">
        <v>225</v>
      </c>
      <c r="J9177" t="s">
        <v>1322</v>
      </c>
      <c r="K9177" t="s">
        <v>1219</v>
      </c>
      <c r="M9177" t="s">
        <v>228</v>
      </c>
      <c r="N9177" t="s">
        <v>267</v>
      </c>
      <c r="O9177">
        <v>512</v>
      </c>
      <c r="P9177" t="s">
        <v>234</v>
      </c>
      <c r="Q9177"/>
      <c r="R9177">
        <v>80</v>
      </c>
      <c r="S9177">
        <v>1300</v>
      </c>
      <c r="T9177" t="s">
        <v>1923</v>
      </c>
    </row>
    <row r="9178" spans="1:20" hidden="1" x14ac:dyDescent="0.45">
      <c r="C9178" s="29" t="s">
        <v>60</v>
      </c>
      <c r="D9178" s="29" t="s">
        <v>51</v>
      </c>
      <c r="F9178" t="s">
        <v>1282</v>
      </c>
      <c r="G9178" t="s">
        <v>1283</v>
      </c>
      <c r="H9178" t="s">
        <v>1316</v>
      </c>
      <c r="I9178" t="s">
        <v>225</v>
      </c>
      <c r="J9178" t="s">
        <v>1317</v>
      </c>
      <c r="K9178" t="s">
        <v>1219</v>
      </c>
      <c r="M9178" t="s">
        <v>228</v>
      </c>
      <c r="N9178" t="s">
        <v>279</v>
      </c>
      <c r="O9178">
        <v>2</v>
      </c>
      <c r="P9178" t="s">
        <v>234</v>
      </c>
      <c r="Q9178"/>
      <c r="R9178">
        <v>0.5</v>
      </c>
      <c r="S9178">
        <v>16</v>
      </c>
      <c r="T9178" t="s">
        <v>1228</v>
      </c>
    </row>
    <row r="9179" spans="1:20" hidden="1" x14ac:dyDescent="0.45">
      <c r="B9179" s="29" t="s">
        <v>24</v>
      </c>
      <c r="C9179" s="29" t="s">
        <v>60</v>
      </c>
      <c r="D9179" s="29" t="s">
        <v>51</v>
      </c>
      <c r="F9179" t="s">
        <v>1282</v>
      </c>
      <c r="G9179" t="s">
        <v>1283</v>
      </c>
      <c r="H9179" t="s">
        <v>1316</v>
      </c>
      <c r="I9179" t="s">
        <v>225</v>
      </c>
      <c r="J9179" t="s">
        <v>1317</v>
      </c>
      <c r="K9179" t="s">
        <v>1219</v>
      </c>
      <c r="M9179" t="s">
        <v>228</v>
      </c>
      <c r="N9179" t="s">
        <v>261</v>
      </c>
      <c r="O9179">
        <v>350</v>
      </c>
      <c r="P9179" t="s">
        <v>237</v>
      </c>
      <c r="Q9179">
        <f>O9179/'Building Calcs'!$B$2</f>
        <v>3.69269548417E-4</v>
      </c>
      <c r="R9179">
        <v>100</v>
      </c>
      <c r="S9179">
        <v>2000</v>
      </c>
      <c r="T9179" t="s">
        <v>1335</v>
      </c>
    </row>
    <row r="9180" spans="1:20" hidden="1" x14ac:dyDescent="0.45">
      <c r="C9180" s="29" t="s">
        <v>60</v>
      </c>
      <c r="D9180" s="29" t="s">
        <v>51</v>
      </c>
      <c r="F9180" t="s">
        <v>1282</v>
      </c>
      <c r="G9180" t="s">
        <v>1283</v>
      </c>
      <c r="H9180" t="s">
        <v>1316</v>
      </c>
      <c r="I9180" t="s">
        <v>225</v>
      </c>
      <c r="J9180" t="s">
        <v>1317</v>
      </c>
      <c r="K9180" t="s">
        <v>1219</v>
      </c>
      <c r="M9180" t="s">
        <v>228</v>
      </c>
      <c r="N9180" t="s">
        <v>358</v>
      </c>
      <c r="O9180">
        <v>42</v>
      </c>
      <c r="P9180" t="s">
        <v>234</v>
      </c>
      <c r="Q9180"/>
      <c r="R9180">
        <v>4</v>
      </c>
      <c r="S9180">
        <v>420</v>
      </c>
      <c r="T9180" t="s">
        <v>1310</v>
      </c>
    </row>
    <row r="9181" spans="1:20" hidden="1" x14ac:dyDescent="0.45">
      <c r="C9181" s="29" t="s">
        <v>60</v>
      </c>
      <c r="D9181" s="29" t="s">
        <v>51</v>
      </c>
      <c r="F9181" t="s">
        <v>1282</v>
      </c>
      <c r="G9181" t="s">
        <v>1283</v>
      </c>
      <c r="H9181" t="s">
        <v>1316</v>
      </c>
      <c r="I9181" t="s">
        <v>225</v>
      </c>
      <c r="J9181" t="s">
        <v>1317</v>
      </c>
      <c r="K9181" t="s">
        <v>1219</v>
      </c>
      <c r="M9181" t="s">
        <v>228</v>
      </c>
      <c r="N9181" t="s">
        <v>259</v>
      </c>
      <c r="O9181">
        <v>5</v>
      </c>
      <c r="P9181" t="s">
        <v>257</v>
      </c>
      <c r="Q9181"/>
      <c r="R9181">
        <v>0.1</v>
      </c>
      <c r="S9181">
        <v>30</v>
      </c>
      <c r="T9181" t="s">
        <v>373</v>
      </c>
    </row>
    <row r="9182" spans="1:20" hidden="1" x14ac:dyDescent="0.45">
      <c r="B9182" s="29" t="s">
        <v>43</v>
      </c>
      <c r="C9182" s="29" t="s">
        <v>60</v>
      </c>
      <c r="D9182" s="29" t="s">
        <v>51</v>
      </c>
      <c r="F9182" t="s">
        <v>1282</v>
      </c>
      <c r="G9182" t="s">
        <v>1283</v>
      </c>
      <c r="H9182" t="s">
        <v>1318</v>
      </c>
      <c r="I9182" t="s">
        <v>225</v>
      </c>
      <c r="J9182" t="s">
        <v>1319</v>
      </c>
      <c r="K9182" t="s">
        <v>1219</v>
      </c>
      <c r="M9182" t="s">
        <v>228</v>
      </c>
      <c r="N9182" t="s">
        <v>28</v>
      </c>
      <c r="O9182">
        <v>93</v>
      </c>
      <c r="P9182" t="s">
        <v>237</v>
      </c>
      <c r="Q9182">
        <f>O9182/'Building Calcs'!$B$2</f>
        <v>9.8120194293660007E-5</v>
      </c>
      <c r="R9182">
        <v>19</v>
      </c>
      <c r="S9182">
        <v>233</v>
      </c>
      <c r="T9182" t="s">
        <v>2527</v>
      </c>
    </row>
    <row r="9183" spans="1:20" hidden="1" x14ac:dyDescent="0.45">
      <c r="C9183" s="29" t="s">
        <v>60</v>
      </c>
      <c r="D9183" s="29" t="s">
        <v>51</v>
      </c>
      <c r="F9183" t="s">
        <v>1282</v>
      </c>
      <c r="G9183" t="s">
        <v>1283</v>
      </c>
      <c r="H9183" t="s">
        <v>1318</v>
      </c>
      <c r="I9183" t="s">
        <v>225</v>
      </c>
      <c r="J9183" t="s">
        <v>1319</v>
      </c>
      <c r="K9183" t="s">
        <v>1219</v>
      </c>
      <c r="M9183" t="s">
        <v>228</v>
      </c>
      <c r="N9183" t="s">
        <v>264</v>
      </c>
      <c r="O9183">
        <v>10</v>
      </c>
      <c r="P9183" t="s">
        <v>234</v>
      </c>
      <c r="Q9183"/>
      <c r="R9183">
        <v>5</v>
      </c>
      <c r="S9183">
        <v>20</v>
      </c>
      <c r="T9183" t="s">
        <v>348</v>
      </c>
    </row>
    <row r="9184" spans="1:20" hidden="1" x14ac:dyDescent="0.45">
      <c r="C9184" s="29" t="s">
        <v>60</v>
      </c>
      <c r="D9184" s="29" t="s">
        <v>51</v>
      </c>
      <c r="F9184" t="s">
        <v>1282</v>
      </c>
      <c r="G9184" t="s">
        <v>1283</v>
      </c>
      <c r="H9184" t="s">
        <v>1318</v>
      </c>
      <c r="I9184" t="s">
        <v>225</v>
      </c>
      <c r="J9184" t="s">
        <v>1319</v>
      </c>
      <c r="K9184" t="s">
        <v>1219</v>
      </c>
      <c r="M9184" t="s">
        <v>228</v>
      </c>
      <c r="N9184" t="s">
        <v>233</v>
      </c>
      <c r="O9184">
        <v>0.19</v>
      </c>
      <c r="P9184" t="s">
        <v>234</v>
      </c>
      <c r="Q9184"/>
      <c r="R9184">
        <v>0.05</v>
      </c>
      <c r="S9184">
        <v>12</v>
      </c>
      <c r="T9184" t="s">
        <v>433</v>
      </c>
    </row>
    <row r="9185" spans="2:20" hidden="1" x14ac:dyDescent="0.45">
      <c r="C9185" s="29" t="s">
        <v>60</v>
      </c>
      <c r="D9185" s="29" t="s">
        <v>51</v>
      </c>
      <c r="F9185" t="s">
        <v>1282</v>
      </c>
      <c r="G9185" t="s">
        <v>1283</v>
      </c>
      <c r="H9185" t="s">
        <v>1318</v>
      </c>
      <c r="I9185" t="s">
        <v>225</v>
      </c>
      <c r="J9185" t="s">
        <v>1319</v>
      </c>
      <c r="K9185" t="s">
        <v>1219</v>
      </c>
      <c r="M9185" t="s">
        <v>228</v>
      </c>
      <c r="N9185" t="s">
        <v>240</v>
      </c>
      <c r="O9185">
        <v>27</v>
      </c>
      <c r="P9185" t="s">
        <v>234</v>
      </c>
      <c r="Q9185"/>
      <c r="R9185">
        <v>0.5</v>
      </c>
      <c r="S9185">
        <v>118</v>
      </c>
      <c r="T9185" t="s">
        <v>1220</v>
      </c>
    </row>
    <row r="9186" spans="2:20" hidden="1" x14ac:dyDescent="0.45">
      <c r="C9186" s="29" t="s">
        <v>60</v>
      </c>
      <c r="D9186" s="29" t="s">
        <v>51</v>
      </c>
      <c r="F9186" t="s">
        <v>1282</v>
      </c>
      <c r="G9186" t="s">
        <v>1283</v>
      </c>
      <c r="H9186" t="s">
        <v>1318</v>
      </c>
      <c r="I9186" t="s">
        <v>225</v>
      </c>
      <c r="J9186" t="s">
        <v>1319</v>
      </c>
      <c r="K9186" t="s">
        <v>1219</v>
      </c>
      <c r="M9186" t="s">
        <v>228</v>
      </c>
      <c r="N9186" t="s">
        <v>242</v>
      </c>
      <c r="O9186">
        <v>23</v>
      </c>
      <c r="P9186" t="s">
        <v>234</v>
      </c>
      <c r="Q9186"/>
      <c r="R9186">
        <v>1</v>
      </c>
      <c r="S9186">
        <v>100</v>
      </c>
      <c r="T9186" t="s">
        <v>1272</v>
      </c>
    </row>
    <row r="9187" spans="2:20" hidden="1" x14ac:dyDescent="0.45">
      <c r="B9187" s="29" t="s">
        <v>25</v>
      </c>
      <c r="C9187" s="29" t="s">
        <v>60</v>
      </c>
      <c r="D9187" s="29" t="s">
        <v>195</v>
      </c>
      <c r="F9187" t="s">
        <v>1282</v>
      </c>
      <c r="G9187" t="s">
        <v>1283</v>
      </c>
      <c r="H9187" t="s">
        <v>224</v>
      </c>
      <c r="I9187" t="s">
        <v>225</v>
      </c>
      <c r="J9187" t="s">
        <v>1284</v>
      </c>
      <c r="K9187" t="s">
        <v>227</v>
      </c>
      <c r="M9187" t="s">
        <v>228</v>
      </c>
      <c r="N9187" t="s">
        <v>25</v>
      </c>
      <c r="O9187">
        <v>3.7</v>
      </c>
      <c r="P9187" t="s">
        <v>237</v>
      </c>
      <c r="Q9187">
        <f>O9187/'Building Calcs'!$B$2</f>
        <v>3.9037066546940006E-6</v>
      </c>
      <c r="R9187">
        <v>2</v>
      </c>
      <c r="S9187">
        <v>5</v>
      </c>
      <c r="T9187" t="s">
        <v>1261</v>
      </c>
    </row>
    <row r="9188" spans="2:20" hidden="1" x14ac:dyDescent="0.45">
      <c r="C9188" s="29" t="s">
        <v>60</v>
      </c>
      <c r="D9188" s="29" t="s">
        <v>195</v>
      </c>
      <c r="F9188" t="s">
        <v>1282</v>
      </c>
      <c r="G9188" t="s">
        <v>1283</v>
      </c>
      <c r="H9188" t="s">
        <v>231</v>
      </c>
      <c r="I9188" t="s">
        <v>225</v>
      </c>
      <c r="J9188" t="s">
        <v>1297</v>
      </c>
      <c r="K9188" t="s">
        <v>227</v>
      </c>
      <c r="M9188" t="s">
        <v>228</v>
      </c>
      <c r="N9188" t="s">
        <v>246</v>
      </c>
      <c r="O9188">
        <v>10</v>
      </c>
      <c r="P9188" t="s">
        <v>247</v>
      </c>
      <c r="Q9188"/>
      <c r="R9188">
        <v>2</v>
      </c>
      <c r="S9188">
        <v>50</v>
      </c>
      <c r="T9188" t="s">
        <v>2787</v>
      </c>
    </row>
    <row r="9189" spans="2:20" hidden="1" x14ac:dyDescent="0.45">
      <c r="C9189" s="29" t="s">
        <v>60</v>
      </c>
      <c r="D9189" s="29" t="s">
        <v>195</v>
      </c>
      <c r="F9189" t="s">
        <v>1282</v>
      </c>
      <c r="G9189" t="s">
        <v>1283</v>
      </c>
      <c r="H9189" t="s">
        <v>231</v>
      </c>
      <c r="I9189" t="s">
        <v>225</v>
      </c>
      <c r="J9189" t="s">
        <v>1297</v>
      </c>
      <c r="K9189" t="s">
        <v>227</v>
      </c>
      <c r="M9189" t="s">
        <v>228</v>
      </c>
      <c r="N9189" t="s">
        <v>264</v>
      </c>
      <c r="O9189">
        <v>80</v>
      </c>
      <c r="P9189" t="s">
        <v>257</v>
      </c>
      <c r="Q9189"/>
      <c r="R9189">
        <v>16</v>
      </c>
      <c r="S9189">
        <v>120</v>
      </c>
      <c r="T9189" t="s">
        <v>1326</v>
      </c>
    </row>
    <row r="9190" spans="2:20" hidden="1" x14ac:dyDescent="0.45">
      <c r="C9190" s="29" t="s">
        <v>60</v>
      </c>
      <c r="D9190" s="29" t="s">
        <v>195</v>
      </c>
      <c r="F9190" t="s">
        <v>1282</v>
      </c>
      <c r="G9190" t="s">
        <v>1283</v>
      </c>
      <c r="H9190" t="s">
        <v>224</v>
      </c>
      <c r="I9190" t="s">
        <v>225</v>
      </c>
      <c r="J9190" t="s">
        <v>1284</v>
      </c>
      <c r="K9190" t="s">
        <v>227</v>
      </c>
      <c r="M9190" t="s">
        <v>228</v>
      </c>
      <c r="N9190" t="s">
        <v>236</v>
      </c>
      <c r="O9190">
        <v>1.5</v>
      </c>
      <c r="P9190" t="s">
        <v>237</v>
      </c>
      <c r="Q9190"/>
      <c r="R9190">
        <v>1</v>
      </c>
      <c r="S9190">
        <v>2</v>
      </c>
      <c r="T9190" t="s">
        <v>1261</v>
      </c>
    </row>
    <row r="9191" spans="2:20" hidden="1" x14ac:dyDescent="0.45">
      <c r="B9191" s="29" t="s">
        <v>43</v>
      </c>
      <c r="C9191" s="29" t="s">
        <v>60</v>
      </c>
      <c r="D9191" s="29" t="s">
        <v>195</v>
      </c>
      <c r="F9191" t="s">
        <v>1282</v>
      </c>
      <c r="G9191" t="s">
        <v>1283</v>
      </c>
      <c r="H9191" t="s">
        <v>224</v>
      </c>
      <c r="I9191" t="s">
        <v>225</v>
      </c>
      <c r="J9191" t="s">
        <v>1284</v>
      </c>
      <c r="K9191" t="s">
        <v>227</v>
      </c>
      <c r="M9191" t="s">
        <v>228</v>
      </c>
      <c r="N9191" t="s">
        <v>28</v>
      </c>
      <c r="O9191">
        <v>1.5</v>
      </c>
      <c r="P9191" t="s">
        <v>237</v>
      </c>
      <c r="Q9191">
        <f>O9191/'Building Calcs'!$B$2</f>
        <v>1.5825837789300002E-6</v>
      </c>
      <c r="R9191">
        <v>1</v>
      </c>
      <c r="S9191">
        <v>2</v>
      </c>
      <c r="T9191" t="s">
        <v>1260</v>
      </c>
    </row>
    <row r="9192" spans="2:20" hidden="1" x14ac:dyDescent="0.45">
      <c r="B9192" s="29" t="s">
        <v>30</v>
      </c>
      <c r="C9192" s="29" t="s">
        <v>60</v>
      </c>
      <c r="D9192" s="29" t="s">
        <v>195</v>
      </c>
      <c r="F9192" t="s">
        <v>1282</v>
      </c>
      <c r="G9192" t="s">
        <v>1283</v>
      </c>
      <c r="H9192" t="s">
        <v>231</v>
      </c>
      <c r="I9192" t="s">
        <v>225</v>
      </c>
      <c r="J9192" t="s">
        <v>1297</v>
      </c>
      <c r="K9192" t="s">
        <v>227</v>
      </c>
      <c r="M9192" t="s">
        <v>228</v>
      </c>
      <c r="N9192" t="s">
        <v>30</v>
      </c>
      <c r="O9192">
        <v>13</v>
      </c>
      <c r="P9192" t="s">
        <v>229</v>
      </c>
      <c r="Q9192"/>
      <c r="R9192">
        <v>7.5</v>
      </c>
      <c r="S9192">
        <v>26</v>
      </c>
      <c r="T9192" t="s">
        <v>1922</v>
      </c>
    </row>
    <row r="9193" spans="2:20" hidden="1" x14ac:dyDescent="0.45">
      <c r="B9193" s="29" t="s">
        <v>25</v>
      </c>
      <c r="C9193" s="29" t="s">
        <v>60</v>
      </c>
      <c r="D9193" s="29" t="s">
        <v>195</v>
      </c>
      <c r="F9193" t="s">
        <v>1282</v>
      </c>
      <c r="G9193" t="s">
        <v>1283</v>
      </c>
      <c r="H9193" t="s">
        <v>231</v>
      </c>
      <c r="I9193" t="s">
        <v>225</v>
      </c>
      <c r="J9193" t="s">
        <v>1297</v>
      </c>
      <c r="K9193" t="s">
        <v>227</v>
      </c>
      <c r="M9193" t="s">
        <v>228</v>
      </c>
      <c r="N9193" t="s">
        <v>25</v>
      </c>
      <c r="O9193">
        <v>111</v>
      </c>
      <c r="P9193" t="s">
        <v>237</v>
      </c>
      <c r="Q9193">
        <f>O9193/'Building Calcs'!$B$2</f>
        <v>1.1711119964082E-4</v>
      </c>
      <c r="R9193">
        <v>67</v>
      </c>
      <c r="S9193">
        <v>155</v>
      </c>
      <c r="T9193" t="s">
        <v>1327</v>
      </c>
    </row>
    <row r="9194" spans="2:20" hidden="1" x14ac:dyDescent="0.45">
      <c r="C9194" s="29" t="s">
        <v>60</v>
      </c>
      <c r="D9194" s="29" t="s">
        <v>195</v>
      </c>
      <c r="F9194" t="s">
        <v>1282</v>
      </c>
      <c r="G9194" t="s">
        <v>1283</v>
      </c>
      <c r="H9194" t="s">
        <v>224</v>
      </c>
      <c r="I9194" t="s">
        <v>225</v>
      </c>
      <c r="J9194" t="s">
        <v>1284</v>
      </c>
      <c r="K9194" t="s">
        <v>227</v>
      </c>
      <c r="M9194" t="s">
        <v>228</v>
      </c>
      <c r="N9194" t="s">
        <v>233</v>
      </c>
      <c r="O9194">
        <v>2E-3</v>
      </c>
      <c r="P9194" t="s">
        <v>234</v>
      </c>
      <c r="Q9194"/>
      <c r="R9194">
        <v>5.0000000000000001E-4</v>
      </c>
      <c r="S9194">
        <v>2E-3</v>
      </c>
      <c r="T9194" t="s">
        <v>1263</v>
      </c>
    </row>
    <row r="9195" spans="2:20" hidden="1" x14ac:dyDescent="0.45">
      <c r="C9195" s="29" t="s">
        <v>60</v>
      </c>
      <c r="D9195" s="29" t="s">
        <v>45</v>
      </c>
      <c r="F9195" t="s">
        <v>1282</v>
      </c>
      <c r="G9195" t="s">
        <v>1283</v>
      </c>
      <c r="H9195" t="s">
        <v>243</v>
      </c>
      <c r="I9195" t="s">
        <v>225</v>
      </c>
      <c r="J9195" t="s">
        <v>1325</v>
      </c>
      <c r="K9195" t="s">
        <v>1223</v>
      </c>
      <c r="M9195" t="s">
        <v>228</v>
      </c>
      <c r="N9195" t="s">
        <v>265</v>
      </c>
      <c r="O9195">
        <v>15</v>
      </c>
      <c r="P9195" t="s">
        <v>234</v>
      </c>
      <c r="Q9195"/>
      <c r="R9195">
        <v>10</v>
      </c>
      <c r="S9195">
        <v>30</v>
      </c>
      <c r="T9195" t="s">
        <v>377</v>
      </c>
    </row>
    <row r="9196" spans="2:20" hidden="1" x14ac:dyDescent="0.45">
      <c r="C9196" s="29" t="s">
        <v>60</v>
      </c>
      <c r="D9196" s="29" t="s">
        <v>45</v>
      </c>
      <c r="F9196" t="s">
        <v>1282</v>
      </c>
      <c r="G9196" t="s">
        <v>1283</v>
      </c>
      <c r="H9196" t="s">
        <v>243</v>
      </c>
      <c r="I9196" t="s">
        <v>225</v>
      </c>
      <c r="J9196" t="s">
        <v>1325</v>
      </c>
      <c r="K9196" t="s">
        <v>1223</v>
      </c>
      <c r="M9196" t="s">
        <v>228</v>
      </c>
      <c r="N9196" t="s">
        <v>240</v>
      </c>
      <c r="O9196">
        <v>100</v>
      </c>
      <c r="P9196" t="s">
        <v>234</v>
      </c>
      <c r="Q9196"/>
      <c r="R9196">
        <v>80</v>
      </c>
      <c r="S9196">
        <v>200</v>
      </c>
      <c r="T9196" t="s">
        <v>377</v>
      </c>
    </row>
    <row r="9197" spans="2:20" hidden="1" x14ac:dyDescent="0.45">
      <c r="C9197" s="29" t="s">
        <v>60</v>
      </c>
      <c r="D9197" s="29" t="s">
        <v>45</v>
      </c>
      <c r="F9197" t="s">
        <v>1282</v>
      </c>
      <c r="G9197" t="s">
        <v>1283</v>
      </c>
      <c r="H9197" t="s">
        <v>243</v>
      </c>
      <c r="I9197" t="s">
        <v>225</v>
      </c>
      <c r="J9197" t="s">
        <v>1325</v>
      </c>
      <c r="K9197" t="s">
        <v>1223</v>
      </c>
      <c r="M9197" t="s">
        <v>228</v>
      </c>
      <c r="N9197" t="s">
        <v>253</v>
      </c>
      <c r="O9197">
        <v>1</v>
      </c>
      <c r="P9197" t="s">
        <v>234</v>
      </c>
      <c r="Q9197"/>
      <c r="R9197">
        <v>0.5</v>
      </c>
      <c r="S9197">
        <v>3</v>
      </c>
      <c r="T9197" t="s">
        <v>377</v>
      </c>
    </row>
    <row r="9198" spans="2:20" hidden="1" x14ac:dyDescent="0.45">
      <c r="C9198" s="29" t="s">
        <v>60</v>
      </c>
      <c r="D9198" s="29" t="s">
        <v>195</v>
      </c>
      <c r="F9198" t="s">
        <v>1282</v>
      </c>
      <c r="G9198" t="s">
        <v>1283</v>
      </c>
      <c r="H9198" t="s">
        <v>224</v>
      </c>
      <c r="I9198" t="s">
        <v>225</v>
      </c>
      <c r="J9198" t="s">
        <v>1284</v>
      </c>
      <c r="K9198" t="s">
        <v>227</v>
      </c>
      <c r="M9198" t="s">
        <v>228</v>
      </c>
      <c r="N9198" t="s">
        <v>267</v>
      </c>
      <c r="O9198">
        <v>0.42</v>
      </c>
      <c r="P9198" t="s">
        <v>234</v>
      </c>
      <c r="Q9198"/>
      <c r="R9198">
        <v>0.21</v>
      </c>
      <c r="S9198">
        <v>0.84</v>
      </c>
      <c r="T9198" t="s">
        <v>1263</v>
      </c>
    </row>
    <row r="9199" spans="2:20" hidden="1" x14ac:dyDescent="0.45">
      <c r="C9199" s="29" t="s">
        <v>60</v>
      </c>
      <c r="D9199" s="29" t="s">
        <v>195</v>
      </c>
      <c r="F9199" t="s">
        <v>1282</v>
      </c>
      <c r="G9199" t="s">
        <v>1283</v>
      </c>
      <c r="H9199" t="s">
        <v>224</v>
      </c>
      <c r="I9199" t="s">
        <v>225</v>
      </c>
      <c r="J9199" t="s">
        <v>1284</v>
      </c>
      <c r="K9199" t="s">
        <v>227</v>
      </c>
      <c r="M9199" t="s">
        <v>228</v>
      </c>
      <c r="N9199" t="s">
        <v>303</v>
      </c>
      <c r="O9199">
        <v>2E-3</v>
      </c>
      <c r="P9199" t="s">
        <v>234</v>
      </c>
      <c r="Q9199"/>
      <c r="R9199">
        <v>5.0000000000000001E-4</v>
      </c>
      <c r="S9199">
        <v>2E-3</v>
      </c>
      <c r="T9199" t="s">
        <v>1263</v>
      </c>
    </row>
    <row r="9200" spans="2:20" hidden="1" x14ac:dyDescent="0.45">
      <c r="C9200" s="29" t="s">
        <v>60</v>
      </c>
      <c r="D9200" s="29" t="s">
        <v>46</v>
      </c>
      <c r="F9200" t="s">
        <v>1282</v>
      </c>
      <c r="G9200" t="s">
        <v>1283</v>
      </c>
      <c r="H9200" t="s">
        <v>1267</v>
      </c>
      <c r="I9200" t="s">
        <v>225</v>
      </c>
      <c r="J9200" t="s">
        <v>226</v>
      </c>
      <c r="K9200" t="s">
        <v>18</v>
      </c>
      <c r="M9200" t="s">
        <v>228</v>
      </c>
      <c r="N9200" t="s">
        <v>264</v>
      </c>
      <c r="O9200">
        <v>0.56000000000000005</v>
      </c>
      <c r="P9200" t="s">
        <v>257</v>
      </c>
      <c r="Q9200"/>
      <c r="R9200">
        <v>0.19</v>
      </c>
      <c r="S9200">
        <v>0.56000000000000005</v>
      </c>
      <c r="T9200" t="s">
        <v>1254</v>
      </c>
    </row>
    <row r="9201" spans="1:20" hidden="1" x14ac:dyDescent="0.45">
      <c r="C9201" s="29" t="s">
        <v>60</v>
      </c>
      <c r="D9201" s="29" t="s">
        <v>46</v>
      </c>
      <c r="F9201" t="s">
        <v>1282</v>
      </c>
      <c r="G9201" t="s">
        <v>1283</v>
      </c>
      <c r="H9201" t="s">
        <v>1267</v>
      </c>
      <c r="I9201" t="s">
        <v>225</v>
      </c>
      <c r="J9201" t="s">
        <v>226</v>
      </c>
      <c r="K9201" t="s">
        <v>18</v>
      </c>
      <c r="M9201" t="s">
        <v>228</v>
      </c>
      <c r="N9201" t="s">
        <v>279</v>
      </c>
      <c r="O9201">
        <v>5.1000000000000004E-4</v>
      </c>
      <c r="P9201" t="s">
        <v>234</v>
      </c>
      <c r="Q9201"/>
      <c r="R9201">
        <v>2.5999999999999998E-4</v>
      </c>
      <c r="S9201">
        <v>1E-3</v>
      </c>
      <c r="T9201" t="s">
        <v>1257</v>
      </c>
    </row>
    <row r="9202" spans="1:20" hidden="1" x14ac:dyDescent="0.45">
      <c r="C9202" s="29" t="s">
        <v>60</v>
      </c>
      <c r="D9202" s="29" t="s">
        <v>46</v>
      </c>
      <c r="F9202" t="s">
        <v>1282</v>
      </c>
      <c r="G9202" t="s">
        <v>1283</v>
      </c>
      <c r="H9202" t="s">
        <v>1267</v>
      </c>
      <c r="I9202" t="s">
        <v>225</v>
      </c>
      <c r="J9202" t="s">
        <v>226</v>
      </c>
      <c r="K9202" t="s">
        <v>18</v>
      </c>
      <c r="M9202" t="s">
        <v>228</v>
      </c>
      <c r="N9202" t="s">
        <v>249</v>
      </c>
      <c r="O9202">
        <v>0.84</v>
      </c>
      <c r="P9202" t="s">
        <v>257</v>
      </c>
      <c r="Q9202"/>
      <c r="R9202">
        <v>0.28000000000000003</v>
      </c>
      <c r="S9202">
        <v>0.84</v>
      </c>
      <c r="T9202" t="s">
        <v>1254</v>
      </c>
    </row>
    <row r="9203" spans="1:20" hidden="1" x14ac:dyDescent="0.45">
      <c r="C9203" s="29" t="s">
        <v>60</v>
      </c>
      <c r="D9203" s="29" t="s">
        <v>46</v>
      </c>
      <c r="F9203" t="s">
        <v>1282</v>
      </c>
      <c r="G9203" t="s">
        <v>1283</v>
      </c>
      <c r="H9203" t="s">
        <v>1267</v>
      </c>
      <c r="I9203" t="s">
        <v>225</v>
      </c>
      <c r="J9203" t="s">
        <v>226</v>
      </c>
      <c r="K9203" t="s">
        <v>18</v>
      </c>
      <c r="M9203" t="s">
        <v>228</v>
      </c>
      <c r="N9203" t="s">
        <v>233</v>
      </c>
      <c r="O9203">
        <v>0.12</v>
      </c>
      <c r="P9203" t="s">
        <v>234</v>
      </c>
      <c r="Q9203"/>
      <c r="R9203">
        <v>0.06</v>
      </c>
      <c r="S9203">
        <v>0.24</v>
      </c>
      <c r="T9203" t="s">
        <v>1257</v>
      </c>
    </row>
    <row r="9204" spans="1:20" hidden="1" x14ac:dyDescent="0.45">
      <c r="C9204" s="29" t="s">
        <v>60</v>
      </c>
      <c r="D9204" s="29" t="s">
        <v>46</v>
      </c>
      <c r="F9204" t="s">
        <v>1282</v>
      </c>
      <c r="G9204" t="s">
        <v>1283</v>
      </c>
      <c r="H9204" t="s">
        <v>1267</v>
      </c>
      <c r="I9204" t="s">
        <v>225</v>
      </c>
      <c r="J9204" t="s">
        <v>226</v>
      </c>
      <c r="K9204" t="s">
        <v>18</v>
      </c>
      <c r="M9204" t="s">
        <v>228</v>
      </c>
      <c r="N9204" t="s">
        <v>242</v>
      </c>
      <c r="O9204">
        <v>7.6000000000000004E-4</v>
      </c>
      <c r="P9204" t="s">
        <v>234</v>
      </c>
      <c r="Q9204"/>
      <c r="R9204">
        <v>3.8000000000000002E-4</v>
      </c>
      <c r="S9204">
        <v>1.5E-3</v>
      </c>
      <c r="T9204" t="s">
        <v>1257</v>
      </c>
    </row>
    <row r="9205" spans="1:20" hidden="1" x14ac:dyDescent="0.45">
      <c r="C9205" s="29" t="s">
        <v>60</v>
      </c>
      <c r="D9205" s="29" t="s">
        <v>46</v>
      </c>
      <c r="F9205" t="s">
        <v>1282</v>
      </c>
      <c r="G9205" t="s">
        <v>1283</v>
      </c>
      <c r="H9205" t="s">
        <v>1267</v>
      </c>
      <c r="I9205" t="s">
        <v>225</v>
      </c>
      <c r="J9205" t="s">
        <v>226</v>
      </c>
      <c r="K9205" t="s">
        <v>18</v>
      </c>
      <c r="M9205" t="s">
        <v>228</v>
      </c>
      <c r="N9205" t="s">
        <v>279</v>
      </c>
      <c r="O9205">
        <v>5.1000000000000004E-4</v>
      </c>
      <c r="P9205" t="s">
        <v>234</v>
      </c>
      <c r="Q9205"/>
      <c r="R9205">
        <v>2.5999999999999998E-4</v>
      </c>
      <c r="S9205">
        <v>1E-3</v>
      </c>
      <c r="T9205" t="s">
        <v>1257</v>
      </c>
    </row>
    <row r="9206" spans="1:20" hidden="1" x14ac:dyDescent="0.45">
      <c r="C9206" s="29" t="s">
        <v>60</v>
      </c>
      <c r="D9206" s="29" t="s">
        <v>46</v>
      </c>
      <c r="F9206" t="s">
        <v>1282</v>
      </c>
      <c r="G9206" t="s">
        <v>1283</v>
      </c>
      <c r="H9206" t="s">
        <v>1267</v>
      </c>
      <c r="I9206" t="s">
        <v>225</v>
      </c>
      <c r="J9206" t="s">
        <v>226</v>
      </c>
      <c r="K9206" t="s">
        <v>18</v>
      </c>
      <c r="M9206" t="s">
        <v>228</v>
      </c>
      <c r="N9206" t="s">
        <v>233</v>
      </c>
      <c r="O9206">
        <v>0.12</v>
      </c>
      <c r="P9206" t="s">
        <v>234</v>
      </c>
      <c r="Q9206"/>
      <c r="R9206">
        <v>0.06</v>
      </c>
      <c r="S9206">
        <v>0.24</v>
      </c>
      <c r="T9206" t="s">
        <v>1257</v>
      </c>
    </row>
    <row r="9207" spans="1:20" hidden="1" x14ac:dyDescent="0.45">
      <c r="B9207" s="29" t="s">
        <v>43</v>
      </c>
      <c r="C9207" s="29" t="s">
        <v>60</v>
      </c>
      <c r="D9207" s="29" t="s">
        <v>195</v>
      </c>
      <c r="F9207" t="s">
        <v>1282</v>
      </c>
      <c r="G9207" t="s">
        <v>1283</v>
      </c>
      <c r="H9207" t="s">
        <v>439</v>
      </c>
      <c r="I9207" t="s">
        <v>225</v>
      </c>
      <c r="J9207" t="s">
        <v>226</v>
      </c>
      <c r="K9207" t="s">
        <v>227</v>
      </c>
      <c r="M9207" t="s">
        <v>228</v>
      </c>
      <c r="N9207" t="s">
        <v>28</v>
      </c>
      <c r="O9207">
        <v>9.5</v>
      </c>
      <c r="P9207" t="s">
        <v>237</v>
      </c>
      <c r="Q9207">
        <f>O9207/'Building Calcs'!$B$2</f>
        <v>1.002303059989E-5</v>
      </c>
      <c r="R9207">
        <v>6</v>
      </c>
      <c r="S9207">
        <v>13</v>
      </c>
      <c r="T9207" t="s">
        <v>1328</v>
      </c>
    </row>
    <row r="9208" spans="1:20" hidden="1" x14ac:dyDescent="0.45">
      <c r="C9208" s="29" t="s">
        <v>60</v>
      </c>
      <c r="D9208" s="29" t="s">
        <v>46</v>
      </c>
      <c r="F9208" t="s">
        <v>1282</v>
      </c>
      <c r="G9208" t="s">
        <v>1283</v>
      </c>
      <c r="H9208" t="s">
        <v>1267</v>
      </c>
      <c r="I9208" t="s">
        <v>225</v>
      </c>
      <c r="J9208" t="s">
        <v>226</v>
      </c>
      <c r="K9208" t="s">
        <v>18</v>
      </c>
      <c r="M9208" t="s">
        <v>228</v>
      </c>
      <c r="N9208" t="s">
        <v>272</v>
      </c>
      <c r="O9208">
        <v>0.84</v>
      </c>
      <c r="P9208" t="s">
        <v>257</v>
      </c>
      <c r="Q9208"/>
      <c r="R9208">
        <v>0.28000000000000003</v>
      </c>
      <c r="S9208">
        <v>0.84</v>
      </c>
      <c r="T9208" t="s">
        <v>1254</v>
      </c>
    </row>
    <row r="9209" spans="1:20" hidden="1" x14ac:dyDescent="0.45">
      <c r="B9209" s="29" t="s">
        <v>30</v>
      </c>
      <c r="C9209" s="29" t="s">
        <v>60</v>
      </c>
      <c r="D9209" s="29" t="s">
        <v>46</v>
      </c>
      <c r="F9209" t="s">
        <v>1282</v>
      </c>
      <c r="G9209" t="s">
        <v>1283</v>
      </c>
      <c r="H9209" t="s">
        <v>1267</v>
      </c>
      <c r="I9209" t="s">
        <v>225</v>
      </c>
      <c r="J9209" t="s">
        <v>226</v>
      </c>
      <c r="K9209" t="s">
        <v>18</v>
      </c>
      <c r="M9209" t="s">
        <v>228</v>
      </c>
      <c r="N9209" t="s">
        <v>30</v>
      </c>
      <c r="O9209">
        <v>2.5</v>
      </c>
      <c r="P9209" t="s">
        <v>229</v>
      </c>
      <c r="Q9209"/>
      <c r="R9209">
        <v>1.5</v>
      </c>
      <c r="S9209">
        <v>3.5</v>
      </c>
      <c r="T9209" t="s">
        <v>1268</v>
      </c>
    </row>
    <row r="9210" spans="1:20" hidden="1" x14ac:dyDescent="0.45">
      <c r="B9210" s="29" t="s">
        <v>29</v>
      </c>
      <c r="C9210" s="29" t="s">
        <v>60</v>
      </c>
      <c r="D9210" s="29" t="s">
        <v>195</v>
      </c>
      <c r="F9210" t="s">
        <v>1282</v>
      </c>
      <c r="G9210" t="s">
        <v>1283</v>
      </c>
      <c r="H9210" t="s">
        <v>439</v>
      </c>
      <c r="I9210" t="s">
        <v>225</v>
      </c>
      <c r="J9210" t="s">
        <v>226</v>
      </c>
      <c r="K9210" t="s">
        <v>227</v>
      </c>
      <c r="M9210" t="s">
        <v>228</v>
      </c>
      <c r="N9210" t="s">
        <v>29</v>
      </c>
      <c r="O9210">
        <v>46</v>
      </c>
      <c r="P9210" t="s">
        <v>237</v>
      </c>
      <c r="Q9210">
        <f>O9210/'Building Calcs'!$B$2</f>
        <v>4.8532569220519998E-5</v>
      </c>
      <c r="R9210">
        <v>28</v>
      </c>
      <c r="S9210">
        <v>65</v>
      </c>
      <c r="T9210" t="s">
        <v>1260</v>
      </c>
    </row>
    <row r="9211" spans="1:20" hidden="1" x14ac:dyDescent="0.45">
      <c r="B9211" s="29" t="s">
        <v>25</v>
      </c>
      <c r="C9211" s="29" t="s">
        <v>60</v>
      </c>
      <c r="D9211" s="29" t="s">
        <v>195</v>
      </c>
      <c r="F9211" t="s">
        <v>1282</v>
      </c>
      <c r="G9211" t="s">
        <v>1283</v>
      </c>
      <c r="H9211" t="s">
        <v>439</v>
      </c>
      <c r="I9211" t="s">
        <v>225</v>
      </c>
      <c r="J9211" t="s">
        <v>226</v>
      </c>
      <c r="K9211" t="s">
        <v>227</v>
      </c>
      <c r="M9211" t="s">
        <v>228</v>
      </c>
      <c r="N9211" t="s">
        <v>25</v>
      </c>
      <c r="O9211">
        <v>2.6</v>
      </c>
      <c r="P9211" t="s">
        <v>237</v>
      </c>
      <c r="Q9211">
        <f>O9211/'Building Calcs'!$B$2</f>
        <v>2.7431452168120003E-6</v>
      </c>
      <c r="R9211">
        <v>2</v>
      </c>
      <c r="S9211">
        <v>4</v>
      </c>
      <c r="T9211" t="s">
        <v>1241</v>
      </c>
    </row>
    <row r="9212" spans="1:20" hidden="1" x14ac:dyDescent="0.45">
      <c r="A9212" s="29" t="s">
        <v>3065</v>
      </c>
      <c r="B9212" s="29" t="s">
        <v>43</v>
      </c>
      <c r="C9212" s="29" t="s">
        <v>60</v>
      </c>
      <c r="D9212" s="29" t="s">
        <v>45</v>
      </c>
      <c r="F9212" t="s">
        <v>1282</v>
      </c>
      <c r="G9212" t="s">
        <v>1283</v>
      </c>
      <c r="H9212" t="s">
        <v>289</v>
      </c>
      <c r="I9212" t="s">
        <v>275</v>
      </c>
      <c r="J9212" t="s">
        <v>228</v>
      </c>
      <c r="K9212" t="s">
        <v>1242</v>
      </c>
      <c r="M9212" t="s">
        <v>228</v>
      </c>
      <c r="N9212" t="s">
        <v>28</v>
      </c>
      <c r="O9212">
        <v>398</v>
      </c>
      <c r="P9212" t="s">
        <v>237</v>
      </c>
      <c r="Q9212">
        <f>O9212/'Building Calcs'!$B$2</f>
        <v>4.1991222934275999E-4</v>
      </c>
      <c r="R9212">
        <v>72</v>
      </c>
      <c r="S9212">
        <v>480</v>
      </c>
      <c r="T9212" t="s">
        <v>377</v>
      </c>
    </row>
    <row r="9213" spans="1:20" hidden="1" x14ac:dyDescent="0.45">
      <c r="C9213" s="29" t="s">
        <v>60</v>
      </c>
      <c r="D9213" s="29" t="s">
        <v>51</v>
      </c>
      <c r="F9213" t="s">
        <v>1282</v>
      </c>
      <c r="G9213" t="s">
        <v>1283</v>
      </c>
      <c r="H9213" t="s">
        <v>1321</v>
      </c>
      <c r="I9213" t="s">
        <v>225</v>
      </c>
      <c r="J9213" t="s">
        <v>1322</v>
      </c>
      <c r="K9213" t="s">
        <v>1219</v>
      </c>
      <c r="M9213" t="s">
        <v>228</v>
      </c>
      <c r="N9213" t="s">
        <v>264</v>
      </c>
      <c r="O9213">
        <v>10</v>
      </c>
      <c r="P9213" t="s">
        <v>234</v>
      </c>
      <c r="Q9213"/>
      <c r="R9213">
        <v>5</v>
      </c>
      <c r="S9213">
        <v>20</v>
      </c>
      <c r="T9213" t="s">
        <v>348</v>
      </c>
    </row>
    <row r="9214" spans="1:20" hidden="1" x14ac:dyDescent="0.45">
      <c r="C9214" s="29" t="s">
        <v>60</v>
      </c>
      <c r="D9214" s="29" t="s">
        <v>51</v>
      </c>
      <c r="F9214" t="s">
        <v>1282</v>
      </c>
      <c r="G9214" t="s">
        <v>1283</v>
      </c>
      <c r="H9214" t="s">
        <v>1321</v>
      </c>
      <c r="I9214" t="s">
        <v>225</v>
      </c>
      <c r="J9214" t="s">
        <v>1322</v>
      </c>
      <c r="K9214" t="s">
        <v>1219</v>
      </c>
      <c r="M9214" t="s">
        <v>228</v>
      </c>
      <c r="N9214" t="s">
        <v>272</v>
      </c>
      <c r="O9214">
        <v>4</v>
      </c>
      <c r="P9214" t="s">
        <v>234</v>
      </c>
      <c r="Q9214"/>
      <c r="R9214">
        <v>2</v>
      </c>
      <c r="S9214">
        <v>8</v>
      </c>
      <c r="T9214" t="s">
        <v>348</v>
      </c>
    </row>
    <row r="9215" spans="1:20" hidden="1" x14ac:dyDescent="0.45">
      <c r="C9215" s="29" t="s">
        <v>60</v>
      </c>
      <c r="D9215" s="29" t="s">
        <v>46</v>
      </c>
      <c r="F9215" t="s">
        <v>1282</v>
      </c>
      <c r="G9215" t="s">
        <v>1283</v>
      </c>
      <c r="H9215" t="s">
        <v>1267</v>
      </c>
      <c r="I9215" t="s">
        <v>225</v>
      </c>
      <c r="J9215" t="s">
        <v>226</v>
      </c>
      <c r="K9215" t="s">
        <v>18</v>
      </c>
      <c r="M9215" t="s">
        <v>228</v>
      </c>
      <c r="N9215" t="s">
        <v>236</v>
      </c>
      <c r="O9215">
        <v>0.2</v>
      </c>
      <c r="P9215" t="s">
        <v>237</v>
      </c>
      <c r="Q9215"/>
      <c r="R9215">
        <v>0.12</v>
      </c>
      <c r="S9215">
        <v>0.28000000000000003</v>
      </c>
      <c r="T9215" t="s">
        <v>1246</v>
      </c>
    </row>
    <row r="9216" spans="1:20" hidden="1" x14ac:dyDescent="0.45">
      <c r="B9216" s="29" t="s">
        <v>43</v>
      </c>
      <c r="C9216" s="29" t="s">
        <v>60</v>
      </c>
      <c r="D9216" s="29" t="s">
        <v>46</v>
      </c>
      <c r="F9216" t="s">
        <v>1282</v>
      </c>
      <c r="G9216" t="s">
        <v>1283</v>
      </c>
      <c r="H9216" t="s">
        <v>1267</v>
      </c>
      <c r="I9216" t="s">
        <v>225</v>
      </c>
      <c r="J9216" t="s">
        <v>226</v>
      </c>
      <c r="K9216" t="s">
        <v>18</v>
      </c>
      <c r="M9216" t="s">
        <v>228</v>
      </c>
      <c r="N9216" t="s">
        <v>28</v>
      </c>
      <c r="O9216">
        <v>0.2</v>
      </c>
      <c r="P9216" t="s">
        <v>237</v>
      </c>
      <c r="Q9216">
        <f>O9216/'Building Calcs'!$B$2</f>
        <v>2.1101117052400001E-7</v>
      </c>
      <c r="R9216">
        <v>0.12</v>
      </c>
      <c r="S9216">
        <v>0.28000000000000003</v>
      </c>
      <c r="T9216" t="s">
        <v>1260</v>
      </c>
    </row>
    <row r="9217" spans="1:20" hidden="1" x14ac:dyDescent="0.45">
      <c r="A9217" s="29" t="s">
        <v>3065</v>
      </c>
      <c r="B9217" s="29" t="s">
        <v>30</v>
      </c>
      <c r="C9217" s="29" t="s">
        <v>60</v>
      </c>
      <c r="D9217" s="29" t="s">
        <v>45</v>
      </c>
      <c r="F9217" t="s">
        <v>1282</v>
      </c>
      <c r="G9217" t="s">
        <v>1283</v>
      </c>
      <c r="H9217" t="s">
        <v>289</v>
      </c>
      <c r="I9217" t="s">
        <v>275</v>
      </c>
      <c r="J9217" t="s">
        <v>228</v>
      </c>
      <c r="K9217" t="s">
        <v>1242</v>
      </c>
      <c r="M9217" t="s">
        <v>228</v>
      </c>
      <c r="N9217" t="s">
        <v>30</v>
      </c>
      <c r="O9217">
        <v>6.4</v>
      </c>
      <c r="P9217" t="s">
        <v>229</v>
      </c>
      <c r="Q9217"/>
      <c r="R9217">
        <v>2</v>
      </c>
      <c r="S9217">
        <v>26</v>
      </c>
      <c r="T9217" t="s">
        <v>1236</v>
      </c>
    </row>
    <row r="9218" spans="1:20" hidden="1" x14ac:dyDescent="0.45">
      <c r="C9218" s="29" t="s">
        <v>60</v>
      </c>
      <c r="D9218" s="29" t="s">
        <v>46</v>
      </c>
      <c r="F9218" t="s">
        <v>1282</v>
      </c>
      <c r="G9218" t="s">
        <v>1283</v>
      </c>
      <c r="H9218" t="s">
        <v>1267</v>
      </c>
      <c r="I9218" t="s">
        <v>225</v>
      </c>
      <c r="J9218" t="s">
        <v>226</v>
      </c>
      <c r="K9218" t="s">
        <v>18</v>
      </c>
      <c r="M9218" t="s">
        <v>228</v>
      </c>
      <c r="N9218" t="s">
        <v>240</v>
      </c>
      <c r="O9218">
        <v>1.5E-3</v>
      </c>
      <c r="P9218" t="s">
        <v>234</v>
      </c>
      <c r="Q9218"/>
      <c r="R9218">
        <v>7.5000000000000002E-4</v>
      </c>
      <c r="S9218">
        <v>3.0000000000000001E-3</v>
      </c>
      <c r="T9218" t="s">
        <v>1257</v>
      </c>
    </row>
    <row r="9219" spans="1:20" hidden="1" x14ac:dyDescent="0.45">
      <c r="B9219" s="29" t="s">
        <v>26</v>
      </c>
      <c r="C9219" s="29" t="s">
        <v>60</v>
      </c>
      <c r="D9219" s="29" t="s">
        <v>46</v>
      </c>
      <c r="F9219" t="s">
        <v>1282</v>
      </c>
      <c r="G9219" t="s">
        <v>1283</v>
      </c>
      <c r="H9219" t="s">
        <v>1267</v>
      </c>
      <c r="I9219" t="s">
        <v>225</v>
      </c>
      <c r="J9219" t="s">
        <v>226</v>
      </c>
      <c r="K9219" t="s">
        <v>18</v>
      </c>
      <c r="M9219" t="s">
        <v>228</v>
      </c>
      <c r="N9219" t="s">
        <v>26</v>
      </c>
      <c r="O9219">
        <v>48</v>
      </c>
      <c r="P9219" t="s">
        <v>237</v>
      </c>
      <c r="Q9219">
        <f>O9219/'Building Calcs'!$B$2</f>
        <v>5.0642680925760005E-5</v>
      </c>
      <c r="R9219">
        <v>29</v>
      </c>
      <c r="S9219">
        <v>67</v>
      </c>
      <c r="T9219" t="s">
        <v>1241</v>
      </c>
    </row>
    <row r="9220" spans="1:20" hidden="1" x14ac:dyDescent="0.45">
      <c r="B9220" s="29" t="s">
        <v>25</v>
      </c>
      <c r="C9220" s="29" t="s">
        <v>60</v>
      </c>
      <c r="D9220" s="29" t="s">
        <v>46</v>
      </c>
      <c r="F9220" t="s">
        <v>1282</v>
      </c>
      <c r="G9220" t="s">
        <v>1283</v>
      </c>
      <c r="H9220" t="s">
        <v>1267</v>
      </c>
      <c r="I9220" t="s">
        <v>225</v>
      </c>
      <c r="J9220" t="s">
        <v>226</v>
      </c>
      <c r="K9220" t="s">
        <v>18</v>
      </c>
      <c r="M9220" t="s">
        <v>228</v>
      </c>
      <c r="N9220" t="s">
        <v>25</v>
      </c>
      <c r="O9220">
        <v>4.8</v>
      </c>
      <c r="P9220" t="s">
        <v>237</v>
      </c>
      <c r="Q9220">
        <f>O9220/'Building Calcs'!$B$2</f>
        <v>5.064268092576E-6</v>
      </c>
      <c r="R9220">
        <v>1.8</v>
      </c>
      <c r="S9220">
        <v>42</v>
      </c>
      <c r="T9220" t="s">
        <v>1241</v>
      </c>
    </row>
    <row r="9221" spans="1:20" hidden="1" x14ac:dyDescent="0.45">
      <c r="B9221" s="29" t="s">
        <v>24</v>
      </c>
      <c r="C9221" s="29" t="s">
        <v>60</v>
      </c>
      <c r="D9221" s="29" t="s">
        <v>46</v>
      </c>
      <c r="F9221" t="s">
        <v>1282</v>
      </c>
      <c r="G9221" t="s">
        <v>1283</v>
      </c>
      <c r="H9221" t="s">
        <v>1267</v>
      </c>
      <c r="I9221" t="s">
        <v>225</v>
      </c>
      <c r="J9221" t="s">
        <v>226</v>
      </c>
      <c r="K9221" t="s">
        <v>18</v>
      </c>
      <c r="M9221" t="s">
        <v>228</v>
      </c>
      <c r="N9221" t="s">
        <v>261</v>
      </c>
      <c r="O9221">
        <v>1.6</v>
      </c>
      <c r="P9221" t="s">
        <v>237</v>
      </c>
      <c r="Q9221">
        <f>O9221/'Building Calcs'!$B$2</f>
        <v>1.6880893641920001E-6</v>
      </c>
      <c r="R9221">
        <v>1</v>
      </c>
      <c r="S9221">
        <v>2.2000000000000002</v>
      </c>
      <c r="T9221" t="s">
        <v>1241</v>
      </c>
    </row>
    <row r="9222" spans="1:20" hidden="1" x14ac:dyDescent="0.45">
      <c r="B9222" s="29" t="s">
        <v>30</v>
      </c>
      <c r="D9222" s="29" t="s">
        <v>53</v>
      </c>
      <c r="F9222" t="s">
        <v>1330</v>
      </c>
      <c r="G9222" t="s">
        <v>1331</v>
      </c>
      <c r="H9222" t="s">
        <v>425</v>
      </c>
      <c r="I9222" t="s">
        <v>225</v>
      </c>
      <c r="J9222" t="s">
        <v>418</v>
      </c>
      <c r="K9222" t="s">
        <v>35</v>
      </c>
      <c r="M9222" t="s">
        <v>228</v>
      </c>
      <c r="N9222" t="s">
        <v>30</v>
      </c>
      <c r="O9222">
        <v>758</v>
      </c>
      <c r="P9222" t="s">
        <v>385</v>
      </c>
      <c r="Q9222"/>
      <c r="T9222" t="s">
        <v>386</v>
      </c>
    </row>
    <row r="9223" spans="1:20" hidden="1" x14ac:dyDescent="0.45">
      <c r="B9223" s="29" t="s">
        <v>32</v>
      </c>
      <c r="D9223" s="29" t="s">
        <v>53</v>
      </c>
      <c r="F9223" t="s">
        <v>1330</v>
      </c>
      <c r="G9223" t="s">
        <v>1331</v>
      </c>
      <c r="H9223" t="s">
        <v>420</v>
      </c>
      <c r="I9223" t="s">
        <v>225</v>
      </c>
      <c r="J9223" t="s">
        <v>407</v>
      </c>
      <c r="K9223" t="s">
        <v>35</v>
      </c>
      <c r="M9223" t="s">
        <v>228</v>
      </c>
      <c r="N9223" t="s">
        <v>32</v>
      </c>
      <c r="O9223">
        <v>15</v>
      </c>
      <c r="P9223" t="s">
        <v>385</v>
      </c>
      <c r="Q9223"/>
      <c r="T9223" t="s">
        <v>386</v>
      </c>
    </row>
    <row r="9224" spans="1:20" hidden="1" x14ac:dyDescent="0.45">
      <c r="B9224" s="29" t="s">
        <v>24</v>
      </c>
      <c r="D9224" s="29" t="s">
        <v>53</v>
      </c>
      <c r="F9224" t="s">
        <v>1330</v>
      </c>
      <c r="G9224" t="s">
        <v>1331</v>
      </c>
      <c r="H9224" t="s">
        <v>425</v>
      </c>
      <c r="I9224" t="s">
        <v>225</v>
      </c>
      <c r="J9224" t="s">
        <v>418</v>
      </c>
      <c r="K9224" t="s">
        <v>35</v>
      </c>
      <c r="M9224" t="s">
        <v>228</v>
      </c>
      <c r="N9224" t="s">
        <v>261</v>
      </c>
      <c r="O9224">
        <v>1470</v>
      </c>
      <c r="P9224" t="s">
        <v>385</v>
      </c>
      <c r="Q9224"/>
      <c r="T9224" t="s">
        <v>386</v>
      </c>
    </row>
    <row r="9225" spans="1:20" hidden="1" x14ac:dyDescent="0.45">
      <c r="B9225" s="29" t="s">
        <v>32</v>
      </c>
      <c r="F9225" t="s">
        <v>1330</v>
      </c>
      <c r="G9225" t="s">
        <v>1331</v>
      </c>
      <c r="H9225" t="s">
        <v>428</v>
      </c>
      <c r="I9225" t="s">
        <v>225</v>
      </c>
      <c r="J9225" t="s">
        <v>384</v>
      </c>
      <c r="K9225" t="s">
        <v>391</v>
      </c>
      <c r="M9225" t="s">
        <v>228</v>
      </c>
      <c r="N9225" t="s">
        <v>32</v>
      </c>
      <c r="O9225">
        <v>22483</v>
      </c>
      <c r="P9225" t="s">
        <v>385</v>
      </c>
      <c r="Q9225"/>
      <c r="T9225" t="s">
        <v>386</v>
      </c>
    </row>
    <row r="9226" spans="1:20" hidden="1" x14ac:dyDescent="0.45">
      <c r="B9226" s="29" t="s">
        <v>43</v>
      </c>
      <c r="D9226" s="29" t="s">
        <v>53</v>
      </c>
      <c r="F9226" t="s">
        <v>1330</v>
      </c>
      <c r="G9226" t="s">
        <v>1331</v>
      </c>
      <c r="H9226" t="s">
        <v>392</v>
      </c>
      <c r="I9226" t="s">
        <v>225</v>
      </c>
      <c r="J9226" t="s">
        <v>393</v>
      </c>
      <c r="K9226" t="s">
        <v>35</v>
      </c>
      <c r="M9226" t="s">
        <v>228</v>
      </c>
      <c r="N9226" t="s">
        <v>28</v>
      </c>
      <c r="O9226">
        <v>3642</v>
      </c>
      <c r="P9226" t="s">
        <v>385</v>
      </c>
      <c r="Q9226"/>
      <c r="T9226" t="s">
        <v>386</v>
      </c>
    </row>
    <row r="9227" spans="1:20" hidden="1" x14ac:dyDescent="0.45">
      <c r="B9227" s="29" t="s">
        <v>32</v>
      </c>
      <c r="D9227" s="29" t="s">
        <v>53</v>
      </c>
      <c r="F9227" t="s">
        <v>1330</v>
      </c>
      <c r="G9227" t="s">
        <v>1331</v>
      </c>
      <c r="H9227" t="s">
        <v>423</v>
      </c>
      <c r="I9227" t="s">
        <v>225</v>
      </c>
      <c r="J9227" t="s">
        <v>416</v>
      </c>
      <c r="K9227" t="s">
        <v>35</v>
      </c>
      <c r="M9227" t="s">
        <v>228</v>
      </c>
      <c r="N9227" t="s">
        <v>32</v>
      </c>
      <c r="O9227">
        <v>42</v>
      </c>
      <c r="P9227" t="s">
        <v>385</v>
      </c>
      <c r="Q9227"/>
      <c r="T9227" t="s">
        <v>386</v>
      </c>
    </row>
    <row r="9228" spans="1:20" hidden="1" x14ac:dyDescent="0.45">
      <c r="B9228" s="29" t="s">
        <v>24</v>
      </c>
      <c r="D9228" s="29" t="s">
        <v>53</v>
      </c>
      <c r="F9228" t="s">
        <v>1330</v>
      </c>
      <c r="G9228" t="s">
        <v>1331</v>
      </c>
      <c r="H9228" t="s">
        <v>423</v>
      </c>
      <c r="I9228" t="s">
        <v>225</v>
      </c>
      <c r="J9228" t="s">
        <v>416</v>
      </c>
      <c r="K9228" t="s">
        <v>35</v>
      </c>
      <c r="M9228" t="s">
        <v>228</v>
      </c>
      <c r="N9228" t="s">
        <v>261</v>
      </c>
      <c r="O9228">
        <v>1725</v>
      </c>
      <c r="P9228" t="s">
        <v>385</v>
      </c>
      <c r="Q9228"/>
      <c r="T9228" t="s">
        <v>386</v>
      </c>
    </row>
    <row r="9229" spans="1:20" hidden="1" x14ac:dyDescent="0.45">
      <c r="B9229" s="29" t="s">
        <v>33</v>
      </c>
      <c r="D9229" s="29" t="s">
        <v>53</v>
      </c>
      <c r="F9229" t="s">
        <v>1330</v>
      </c>
      <c r="G9229" t="s">
        <v>1331</v>
      </c>
      <c r="H9229" t="s">
        <v>424</v>
      </c>
      <c r="I9229" t="s">
        <v>225</v>
      </c>
      <c r="J9229" t="s">
        <v>414</v>
      </c>
      <c r="K9229" t="s">
        <v>35</v>
      </c>
      <c r="M9229" t="s">
        <v>228</v>
      </c>
      <c r="N9229" t="s">
        <v>33</v>
      </c>
      <c r="O9229">
        <v>136</v>
      </c>
      <c r="P9229" t="s">
        <v>385</v>
      </c>
      <c r="Q9229"/>
      <c r="T9229" t="s">
        <v>386</v>
      </c>
    </row>
    <row r="9230" spans="1:20" hidden="1" x14ac:dyDescent="0.45">
      <c r="B9230" s="29" t="s">
        <v>30</v>
      </c>
      <c r="F9230" t="s">
        <v>1330</v>
      </c>
      <c r="G9230" t="s">
        <v>1331</v>
      </c>
      <c r="H9230" t="s">
        <v>428</v>
      </c>
      <c r="I9230" t="s">
        <v>225</v>
      </c>
      <c r="J9230" t="s">
        <v>384</v>
      </c>
      <c r="K9230" t="s">
        <v>391</v>
      </c>
      <c r="M9230" t="s">
        <v>228</v>
      </c>
      <c r="N9230" t="s">
        <v>30</v>
      </c>
      <c r="O9230">
        <v>352</v>
      </c>
      <c r="P9230" t="s">
        <v>385</v>
      </c>
      <c r="Q9230"/>
      <c r="T9230" t="s">
        <v>386</v>
      </c>
    </row>
    <row r="9231" spans="1:20" hidden="1" x14ac:dyDescent="0.45">
      <c r="B9231" s="29" t="s">
        <v>27</v>
      </c>
      <c r="D9231" s="29" t="s">
        <v>53</v>
      </c>
      <c r="F9231" t="s">
        <v>1330</v>
      </c>
      <c r="G9231" t="s">
        <v>1331</v>
      </c>
      <c r="H9231" t="s">
        <v>392</v>
      </c>
      <c r="I9231" t="s">
        <v>225</v>
      </c>
      <c r="J9231" t="s">
        <v>393</v>
      </c>
      <c r="K9231" t="s">
        <v>35</v>
      </c>
      <c r="M9231" t="s">
        <v>228</v>
      </c>
      <c r="N9231" t="s">
        <v>27</v>
      </c>
      <c r="O9231">
        <v>3642</v>
      </c>
      <c r="P9231" t="s">
        <v>385</v>
      </c>
      <c r="Q9231"/>
      <c r="T9231" t="s">
        <v>386</v>
      </c>
    </row>
    <row r="9232" spans="1:20" hidden="1" x14ac:dyDescent="0.45">
      <c r="B9232" s="29" t="s">
        <v>43</v>
      </c>
      <c r="D9232" s="29" t="s">
        <v>53</v>
      </c>
      <c r="F9232" t="s">
        <v>1330</v>
      </c>
      <c r="G9232" t="s">
        <v>1331</v>
      </c>
      <c r="H9232" t="s">
        <v>421</v>
      </c>
      <c r="I9232" t="s">
        <v>225</v>
      </c>
      <c r="J9232" t="s">
        <v>409</v>
      </c>
      <c r="K9232" t="s">
        <v>35</v>
      </c>
      <c r="M9232" t="s">
        <v>228</v>
      </c>
      <c r="N9232" t="s">
        <v>28</v>
      </c>
      <c r="O9232">
        <v>116</v>
      </c>
      <c r="P9232" t="s">
        <v>385</v>
      </c>
      <c r="Q9232"/>
      <c r="T9232" t="s">
        <v>386</v>
      </c>
    </row>
    <row r="9233" spans="2:20" hidden="1" x14ac:dyDescent="0.45">
      <c r="B9233" s="29" t="s">
        <v>25</v>
      </c>
      <c r="D9233" s="29" t="s">
        <v>53</v>
      </c>
      <c r="F9233" t="s">
        <v>1330</v>
      </c>
      <c r="G9233" t="s">
        <v>1331</v>
      </c>
      <c r="H9233" t="s">
        <v>419</v>
      </c>
      <c r="I9233" t="s">
        <v>225</v>
      </c>
      <c r="J9233" t="s">
        <v>405</v>
      </c>
      <c r="K9233" t="s">
        <v>35</v>
      </c>
      <c r="M9233" t="s">
        <v>228</v>
      </c>
      <c r="N9233" t="s">
        <v>25</v>
      </c>
      <c r="O9233">
        <v>6019</v>
      </c>
      <c r="P9233" t="s">
        <v>385</v>
      </c>
      <c r="Q9233"/>
      <c r="T9233" t="s">
        <v>386</v>
      </c>
    </row>
    <row r="9234" spans="2:20" hidden="1" x14ac:dyDescent="0.45">
      <c r="B9234" s="29" t="s">
        <v>33</v>
      </c>
      <c r="D9234" s="29" t="s">
        <v>53</v>
      </c>
      <c r="F9234" t="s">
        <v>1330</v>
      </c>
      <c r="G9234" t="s">
        <v>1331</v>
      </c>
      <c r="H9234" t="s">
        <v>420</v>
      </c>
      <c r="I9234" t="s">
        <v>225</v>
      </c>
      <c r="J9234" t="s">
        <v>407</v>
      </c>
      <c r="K9234" t="s">
        <v>35</v>
      </c>
      <c r="M9234" t="s">
        <v>228</v>
      </c>
      <c r="N9234" t="s">
        <v>33</v>
      </c>
      <c r="O9234">
        <v>137</v>
      </c>
      <c r="P9234" t="s">
        <v>385</v>
      </c>
      <c r="Q9234"/>
      <c r="T9234" t="s">
        <v>386</v>
      </c>
    </row>
    <row r="9235" spans="2:20" hidden="1" x14ac:dyDescent="0.45">
      <c r="B9235" s="29" t="s">
        <v>43</v>
      </c>
      <c r="D9235" s="29" t="s">
        <v>53</v>
      </c>
      <c r="F9235" t="s">
        <v>1330</v>
      </c>
      <c r="G9235" t="s">
        <v>1331</v>
      </c>
      <c r="H9235" t="s">
        <v>420</v>
      </c>
      <c r="I9235" t="s">
        <v>225</v>
      </c>
      <c r="J9235" t="s">
        <v>407</v>
      </c>
      <c r="K9235" t="s">
        <v>35</v>
      </c>
      <c r="M9235" t="s">
        <v>228</v>
      </c>
      <c r="N9235" t="s">
        <v>28</v>
      </c>
      <c r="O9235">
        <v>98</v>
      </c>
      <c r="P9235" t="s">
        <v>385</v>
      </c>
      <c r="Q9235"/>
      <c r="T9235" t="s">
        <v>386</v>
      </c>
    </row>
    <row r="9236" spans="2:20" hidden="1" x14ac:dyDescent="0.45">
      <c r="B9236" s="29" t="s">
        <v>32</v>
      </c>
      <c r="D9236" s="29" t="s">
        <v>53</v>
      </c>
      <c r="F9236" t="s">
        <v>1330</v>
      </c>
      <c r="G9236" t="s">
        <v>1331</v>
      </c>
      <c r="H9236" t="s">
        <v>419</v>
      </c>
      <c r="I9236" t="s">
        <v>225</v>
      </c>
      <c r="J9236" t="s">
        <v>405</v>
      </c>
      <c r="K9236" t="s">
        <v>35</v>
      </c>
      <c r="M9236" t="s">
        <v>228</v>
      </c>
      <c r="N9236" t="s">
        <v>32</v>
      </c>
      <c r="O9236">
        <v>13</v>
      </c>
      <c r="P9236" t="s">
        <v>385</v>
      </c>
      <c r="Q9236"/>
      <c r="T9236" t="s">
        <v>386</v>
      </c>
    </row>
    <row r="9237" spans="2:20" hidden="1" x14ac:dyDescent="0.45">
      <c r="B9237" s="29" t="s">
        <v>34</v>
      </c>
      <c r="D9237" s="29" t="s">
        <v>53</v>
      </c>
      <c r="F9237" t="s">
        <v>1330</v>
      </c>
      <c r="G9237" t="s">
        <v>1331</v>
      </c>
      <c r="H9237" t="s">
        <v>419</v>
      </c>
      <c r="I9237" t="s">
        <v>225</v>
      </c>
      <c r="J9237" t="s">
        <v>405</v>
      </c>
      <c r="K9237" t="s">
        <v>35</v>
      </c>
      <c r="M9237" t="s">
        <v>228</v>
      </c>
      <c r="N9237" t="s">
        <v>34</v>
      </c>
      <c r="O9237">
        <v>3160</v>
      </c>
      <c r="P9237" t="s">
        <v>387</v>
      </c>
      <c r="Q9237"/>
      <c r="T9237" t="s">
        <v>386</v>
      </c>
    </row>
    <row r="9238" spans="2:20" hidden="1" x14ac:dyDescent="0.45">
      <c r="B9238" s="29" t="s">
        <v>33</v>
      </c>
      <c r="D9238" s="29" t="s">
        <v>53</v>
      </c>
      <c r="F9238" t="s">
        <v>1330</v>
      </c>
      <c r="G9238" t="s">
        <v>1331</v>
      </c>
      <c r="H9238" t="s">
        <v>419</v>
      </c>
      <c r="I9238" t="s">
        <v>225</v>
      </c>
      <c r="J9238" t="s">
        <v>405</v>
      </c>
      <c r="K9238" t="s">
        <v>35</v>
      </c>
      <c r="M9238" t="s">
        <v>228</v>
      </c>
      <c r="N9238" t="s">
        <v>33</v>
      </c>
      <c r="O9238">
        <v>137</v>
      </c>
      <c r="P9238" t="s">
        <v>385</v>
      </c>
      <c r="Q9238"/>
      <c r="T9238" t="s">
        <v>386</v>
      </c>
    </row>
    <row r="9239" spans="2:20" hidden="1" x14ac:dyDescent="0.45">
      <c r="B9239" s="29" t="s">
        <v>27</v>
      </c>
      <c r="D9239" s="29" t="s">
        <v>53</v>
      </c>
      <c r="F9239" t="s">
        <v>1330</v>
      </c>
      <c r="G9239" t="s">
        <v>1331</v>
      </c>
      <c r="H9239" t="s">
        <v>419</v>
      </c>
      <c r="I9239" t="s">
        <v>225</v>
      </c>
      <c r="J9239" t="s">
        <v>405</v>
      </c>
      <c r="K9239" t="s">
        <v>35</v>
      </c>
      <c r="M9239" t="s">
        <v>228</v>
      </c>
      <c r="N9239" t="s">
        <v>27</v>
      </c>
      <c r="O9239">
        <v>98</v>
      </c>
      <c r="P9239" t="s">
        <v>385</v>
      </c>
      <c r="Q9239"/>
      <c r="T9239" t="s">
        <v>386</v>
      </c>
    </row>
    <row r="9240" spans="2:20" hidden="1" x14ac:dyDescent="0.45">
      <c r="B9240" s="29" t="s">
        <v>43</v>
      </c>
      <c r="D9240" s="29" t="s">
        <v>53</v>
      </c>
      <c r="F9240" t="s">
        <v>1330</v>
      </c>
      <c r="G9240" t="s">
        <v>1331</v>
      </c>
      <c r="H9240" t="s">
        <v>419</v>
      </c>
      <c r="I9240" t="s">
        <v>225</v>
      </c>
      <c r="J9240" t="s">
        <v>405</v>
      </c>
      <c r="K9240" t="s">
        <v>35</v>
      </c>
      <c r="M9240" t="s">
        <v>228</v>
      </c>
      <c r="N9240" t="s">
        <v>28</v>
      </c>
      <c r="O9240">
        <v>98</v>
      </c>
      <c r="P9240" t="s">
        <v>385</v>
      </c>
      <c r="Q9240"/>
      <c r="T9240" t="s">
        <v>386</v>
      </c>
    </row>
    <row r="9241" spans="2:20" hidden="1" x14ac:dyDescent="0.45">
      <c r="B9241" s="29" t="s">
        <v>24</v>
      </c>
      <c r="F9241" t="s">
        <v>1330</v>
      </c>
      <c r="G9241" t="s">
        <v>1331</v>
      </c>
      <c r="H9241" t="s">
        <v>398</v>
      </c>
      <c r="I9241" t="s">
        <v>275</v>
      </c>
      <c r="J9241" t="s">
        <v>228</v>
      </c>
      <c r="K9241" t="s">
        <v>399</v>
      </c>
      <c r="M9241" t="s">
        <v>228</v>
      </c>
      <c r="N9241" t="s">
        <v>261</v>
      </c>
      <c r="O9241">
        <v>18893</v>
      </c>
      <c r="P9241" t="s">
        <v>385</v>
      </c>
      <c r="Q9241"/>
      <c r="T9241" t="s">
        <v>386</v>
      </c>
    </row>
    <row r="9242" spans="2:20" hidden="1" x14ac:dyDescent="0.45">
      <c r="F9242" t="s">
        <v>1330</v>
      </c>
      <c r="G9242" t="s">
        <v>1331</v>
      </c>
      <c r="H9242" t="s">
        <v>1281</v>
      </c>
      <c r="I9242" t="s">
        <v>275</v>
      </c>
      <c r="J9242" t="s">
        <v>228</v>
      </c>
      <c r="K9242" t="s">
        <v>21</v>
      </c>
      <c r="M9242" t="s">
        <v>228</v>
      </c>
      <c r="N9242" t="s">
        <v>236</v>
      </c>
      <c r="O9242">
        <v>225</v>
      </c>
      <c r="P9242" t="s">
        <v>385</v>
      </c>
      <c r="Q9242"/>
      <c r="T9242" t="s">
        <v>386</v>
      </c>
    </row>
    <row r="9243" spans="2:20" hidden="1" x14ac:dyDescent="0.45">
      <c r="B9243" s="29" t="s">
        <v>34</v>
      </c>
      <c r="F9243" t="s">
        <v>1330</v>
      </c>
      <c r="G9243" t="s">
        <v>1331</v>
      </c>
      <c r="H9243" t="s">
        <v>390</v>
      </c>
      <c r="I9243" t="s">
        <v>275</v>
      </c>
      <c r="J9243" t="s">
        <v>228</v>
      </c>
      <c r="K9243" t="s">
        <v>391</v>
      </c>
      <c r="M9243" t="s">
        <v>228</v>
      </c>
      <c r="N9243" t="s">
        <v>34</v>
      </c>
      <c r="O9243">
        <v>3197</v>
      </c>
      <c r="P9243" t="s">
        <v>387</v>
      </c>
      <c r="Q9243"/>
      <c r="T9243" t="s">
        <v>386</v>
      </c>
    </row>
    <row r="9244" spans="2:20" hidden="1" x14ac:dyDescent="0.45">
      <c r="B9244" s="29" t="s">
        <v>30</v>
      </c>
      <c r="F9244" t="s">
        <v>1330</v>
      </c>
      <c r="G9244" t="s">
        <v>1331</v>
      </c>
      <c r="H9244" t="s">
        <v>1281</v>
      </c>
      <c r="I9244" t="s">
        <v>275</v>
      </c>
      <c r="J9244" t="s">
        <v>228</v>
      </c>
      <c r="K9244" t="s">
        <v>21</v>
      </c>
      <c r="M9244" t="s">
        <v>228</v>
      </c>
      <c r="N9244" t="s">
        <v>30</v>
      </c>
      <c r="O9244">
        <v>11</v>
      </c>
      <c r="P9244" t="s">
        <v>385</v>
      </c>
      <c r="Q9244"/>
      <c r="T9244" t="s">
        <v>386</v>
      </c>
    </row>
    <row r="9245" spans="2:20" hidden="1" x14ac:dyDescent="0.45">
      <c r="D9245" s="29" t="s">
        <v>53</v>
      </c>
      <c r="F9245" t="s">
        <v>1330</v>
      </c>
      <c r="G9245" t="s">
        <v>1331</v>
      </c>
      <c r="H9245" t="s">
        <v>396</v>
      </c>
      <c r="I9245" t="s">
        <v>275</v>
      </c>
      <c r="J9245" t="s">
        <v>228</v>
      </c>
      <c r="K9245" t="s">
        <v>35</v>
      </c>
      <c r="M9245" t="s">
        <v>228</v>
      </c>
      <c r="N9245" t="s">
        <v>279</v>
      </c>
      <c r="O9245">
        <v>7.0000000000000007E-2</v>
      </c>
      <c r="P9245" t="s">
        <v>1332</v>
      </c>
      <c r="Q9245"/>
      <c r="T9245" t="s">
        <v>386</v>
      </c>
    </row>
    <row r="9246" spans="2:20" hidden="1" x14ac:dyDescent="0.45">
      <c r="D9246" s="29" t="s">
        <v>53</v>
      </c>
      <c r="F9246" t="s">
        <v>1330</v>
      </c>
      <c r="G9246" t="s">
        <v>1331</v>
      </c>
      <c r="H9246" t="s">
        <v>396</v>
      </c>
      <c r="I9246" t="s">
        <v>275</v>
      </c>
      <c r="J9246" t="s">
        <v>228</v>
      </c>
      <c r="K9246" t="s">
        <v>35</v>
      </c>
      <c r="M9246" t="s">
        <v>228</v>
      </c>
      <c r="N9246" t="s">
        <v>303</v>
      </c>
      <c r="O9246">
        <v>0.01</v>
      </c>
      <c r="P9246" t="s">
        <v>1332</v>
      </c>
      <c r="Q9246"/>
      <c r="T9246" t="s">
        <v>386</v>
      </c>
    </row>
    <row r="9247" spans="2:20" hidden="1" x14ac:dyDescent="0.45">
      <c r="D9247" s="29" t="s">
        <v>53</v>
      </c>
      <c r="F9247" t="s">
        <v>1330</v>
      </c>
      <c r="G9247" t="s">
        <v>1331</v>
      </c>
      <c r="H9247" t="s">
        <v>396</v>
      </c>
      <c r="I9247" t="s">
        <v>275</v>
      </c>
      <c r="J9247" t="s">
        <v>228</v>
      </c>
      <c r="K9247" t="s">
        <v>35</v>
      </c>
      <c r="M9247" t="s">
        <v>228</v>
      </c>
      <c r="N9247" t="s">
        <v>264</v>
      </c>
      <c r="O9247">
        <v>30</v>
      </c>
      <c r="P9247" t="s">
        <v>1280</v>
      </c>
      <c r="Q9247"/>
      <c r="T9247" t="s">
        <v>386</v>
      </c>
    </row>
    <row r="9248" spans="2:20" hidden="1" x14ac:dyDescent="0.45">
      <c r="B9248" s="29" t="s">
        <v>30</v>
      </c>
      <c r="F9248" t="s">
        <v>1330</v>
      </c>
      <c r="G9248" t="s">
        <v>1331</v>
      </c>
      <c r="H9248" t="s">
        <v>398</v>
      </c>
      <c r="I9248" t="s">
        <v>275</v>
      </c>
      <c r="J9248" t="s">
        <v>228</v>
      </c>
      <c r="K9248" t="s">
        <v>399</v>
      </c>
      <c r="M9248" t="s">
        <v>228</v>
      </c>
      <c r="N9248" t="s">
        <v>30</v>
      </c>
      <c r="O9248">
        <v>8</v>
      </c>
      <c r="P9248" t="s">
        <v>385</v>
      </c>
      <c r="Q9248"/>
      <c r="T9248" t="s">
        <v>386</v>
      </c>
    </row>
    <row r="9249" spans="2:20" hidden="1" x14ac:dyDescent="0.45">
      <c r="B9249" s="29" t="s">
        <v>32</v>
      </c>
      <c r="F9249" t="s">
        <v>1330</v>
      </c>
      <c r="G9249" t="s">
        <v>1331</v>
      </c>
      <c r="H9249" t="s">
        <v>1281</v>
      </c>
      <c r="I9249" t="s">
        <v>275</v>
      </c>
      <c r="J9249" t="s">
        <v>228</v>
      </c>
      <c r="K9249" t="s">
        <v>21</v>
      </c>
      <c r="M9249" t="s">
        <v>228</v>
      </c>
      <c r="N9249" t="s">
        <v>32</v>
      </c>
      <c r="O9249">
        <v>354</v>
      </c>
      <c r="P9249" t="s">
        <v>385</v>
      </c>
      <c r="Q9249"/>
      <c r="T9249" t="s">
        <v>386</v>
      </c>
    </row>
    <row r="9250" spans="2:20" hidden="1" x14ac:dyDescent="0.45">
      <c r="B9250" s="29" t="s">
        <v>34</v>
      </c>
      <c r="F9250" t="s">
        <v>1330</v>
      </c>
      <c r="G9250" t="s">
        <v>1331</v>
      </c>
      <c r="H9250" t="s">
        <v>1281</v>
      </c>
      <c r="I9250" t="s">
        <v>275</v>
      </c>
      <c r="J9250" t="s">
        <v>228</v>
      </c>
      <c r="K9250" t="s">
        <v>21</v>
      </c>
      <c r="M9250" t="s">
        <v>228</v>
      </c>
      <c r="N9250" t="s">
        <v>34</v>
      </c>
      <c r="O9250">
        <v>2990</v>
      </c>
      <c r="P9250" t="s">
        <v>387</v>
      </c>
      <c r="Q9250"/>
      <c r="T9250" t="s">
        <v>386</v>
      </c>
    </row>
    <row r="9251" spans="2:20" hidden="1" x14ac:dyDescent="0.45">
      <c r="F9251" t="s">
        <v>1330</v>
      </c>
      <c r="G9251" t="s">
        <v>1331</v>
      </c>
      <c r="H9251" t="s">
        <v>1281</v>
      </c>
      <c r="I9251" t="s">
        <v>275</v>
      </c>
      <c r="J9251" t="s">
        <v>228</v>
      </c>
      <c r="K9251" t="s">
        <v>21</v>
      </c>
      <c r="M9251" t="s">
        <v>228</v>
      </c>
      <c r="N9251" t="s">
        <v>400</v>
      </c>
      <c r="O9251">
        <v>10</v>
      </c>
      <c r="P9251" t="s">
        <v>385</v>
      </c>
      <c r="Q9251"/>
      <c r="T9251" t="s">
        <v>386</v>
      </c>
    </row>
    <row r="9252" spans="2:20" hidden="1" x14ac:dyDescent="0.45">
      <c r="B9252" s="29" t="s">
        <v>43</v>
      </c>
      <c r="F9252" t="s">
        <v>1330</v>
      </c>
      <c r="G9252" t="s">
        <v>1331</v>
      </c>
      <c r="H9252" t="s">
        <v>1281</v>
      </c>
      <c r="I9252" t="s">
        <v>275</v>
      </c>
      <c r="J9252" t="s">
        <v>228</v>
      </c>
      <c r="K9252" t="s">
        <v>21</v>
      </c>
      <c r="M9252" t="s">
        <v>228</v>
      </c>
      <c r="N9252" t="s">
        <v>28</v>
      </c>
      <c r="O9252">
        <v>225</v>
      </c>
      <c r="P9252" t="s">
        <v>385</v>
      </c>
      <c r="Q9252"/>
      <c r="T9252" t="s">
        <v>386</v>
      </c>
    </row>
    <row r="9253" spans="2:20" hidden="1" x14ac:dyDescent="0.45">
      <c r="B9253" s="29" t="s">
        <v>25</v>
      </c>
      <c r="D9253" s="29" t="s">
        <v>53</v>
      </c>
      <c r="F9253" t="s">
        <v>1330</v>
      </c>
      <c r="G9253" t="s">
        <v>1331</v>
      </c>
      <c r="H9253" t="s">
        <v>392</v>
      </c>
      <c r="I9253" t="s">
        <v>225</v>
      </c>
      <c r="J9253" t="s">
        <v>393</v>
      </c>
      <c r="K9253" t="s">
        <v>35</v>
      </c>
      <c r="M9253" t="s">
        <v>228</v>
      </c>
      <c r="N9253" t="s">
        <v>25</v>
      </c>
      <c r="O9253">
        <v>16258</v>
      </c>
      <c r="P9253" t="s">
        <v>385</v>
      </c>
      <c r="Q9253"/>
      <c r="T9253" t="s">
        <v>386</v>
      </c>
    </row>
    <row r="9254" spans="2:20" hidden="1" x14ac:dyDescent="0.45">
      <c r="B9254" s="29" t="s">
        <v>26</v>
      </c>
      <c r="D9254" s="29" t="s">
        <v>53</v>
      </c>
      <c r="F9254" t="s">
        <v>1330</v>
      </c>
      <c r="G9254" t="s">
        <v>1331</v>
      </c>
      <c r="H9254" t="s">
        <v>394</v>
      </c>
      <c r="I9254" t="s">
        <v>225</v>
      </c>
      <c r="J9254" t="s">
        <v>395</v>
      </c>
      <c r="K9254" t="s">
        <v>35</v>
      </c>
      <c r="M9254" t="s">
        <v>228</v>
      </c>
      <c r="N9254" t="s">
        <v>26</v>
      </c>
      <c r="O9254">
        <v>33942</v>
      </c>
      <c r="P9254" t="s">
        <v>385</v>
      </c>
      <c r="Q9254"/>
      <c r="T9254" t="s">
        <v>386</v>
      </c>
    </row>
    <row r="9255" spans="2:20" hidden="1" x14ac:dyDescent="0.45">
      <c r="F9255" t="s">
        <v>1330</v>
      </c>
      <c r="G9255" t="s">
        <v>1331</v>
      </c>
      <c r="H9255" t="s">
        <v>388</v>
      </c>
      <c r="I9255" t="s">
        <v>275</v>
      </c>
      <c r="J9255" t="s">
        <v>228</v>
      </c>
      <c r="K9255" t="s">
        <v>20</v>
      </c>
      <c r="M9255" t="s">
        <v>228</v>
      </c>
      <c r="N9255" t="s">
        <v>279</v>
      </c>
      <c r="O9255">
        <v>7.0000000000000007E-2</v>
      </c>
      <c r="P9255" t="s">
        <v>389</v>
      </c>
      <c r="Q9255"/>
      <c r="T9255" t="s">
        <v>386</v>
      </c>
    </row>
    <row r="9256" spans="2:20" hidden="1" x14ac:dyDescent="0.45">
      <c r="F9256" t="s">
        <v>1330</v>
      </c>
      <c r="G9256" t="s">
        <v>1331</v>
      </c>
      <c r="H9256" t="s">
        <v>403</v>
      </c>
      <c r="I9256" t="s">
        <v>225</v>
      </c>
      <c r="J9256" t="s">
        <v>393</v>
      </c>
      <c r="K9256" t="s">
        <v>399</v>
      </c>
      <c r="M9256" t="s">
        <v>228</v>
      </c>
      <c r="N9256" t="s">
        <v>236</v>
      </c>
      <c r="O9256">
        <v>157</v>
      </c>
      <c r="P9256" t="s">
        <v>385</v>
      </c>
      <c r="Q9256"/>
      <c r="T9256" t="s">
        <v>386</v>
      </c>
    </row>
    <row r="9257" spans="2:20" hidden="1" x14ac:dyDescent="0.45">
      <c r="B9257" s="29" t="s">
        <v>30</v>
      </c>
      <c r="F9257" t="s">
        <v>1330</v>
      </c>
      <c r="G9257" t="s">
        <v>1331</v>
      </c>
      <c r="H9257" t="s">
        <v>415</v>
      </c>
      <c r="I9257" t="s">
        <v>225</v>
      </c>
      <c r="J9257" t="s">
        <v>416</v>
      </c>
      <c r="K9257" t="s">
        <v>399</v>
      </c>
      <c r="M9257" t="s">
        <v>228</v>
      </c>
      <c r="N9257" t="s">
        <v>30</v>
      </c>
      <c r="O9257">
        <v>8</v>
      </c>
      <c r="P9257" t="s">
        <v>385</v>
      </c>
      <c r="Q9257"/>
      <c r="T9257" t="s">
        <v>386</v>
      </c>
    </row>
    <row r="9258" spans="2:20" hidden="1" x14ac:dyDescent="0.45">
      <c r="B9258" s="29" t="s">
        <v>33</v>
      </c>
      <c r="F9258" t="s">
        <v>1330</v>
      </c>
      <c r="G9258" t="s">
        <v>1331</v>
      </c>
      <c r="H9258" t="s">
        <v>415</v>
      </c>
      <c r="I9258" t="s">
        <v>225</v>
      </c>
      <c r="J9258" t="s">
        <v>416</v>
      </c>
      <c r="K9258" t="s">
        <v>399</v>
      </c>
      <c r="M9258" t="s">
        <v>228</v>
      </c>
      <c r="N9258" t="s">
        <v>33</v>
      </c>
      <c r="O9258">
        <v>59</v>
      </c>
      <c r="P9258" t="s">
        <v>385</v>
      </c>
      <c r="Q9258"/>
      <c r="T9258" t="s">
        <v>386</v>
      </c>
    </row>
    <row r="9259" spans="2:20" hidden="1" x14ac:dyDescent="0.45">
      <c r="B9259" s="29" t="s">
        <v>30</v>
      </c>
      <c r="F9259" t="s">
        <v>1330</v>
      </c>
      <c r="G9259" t="s">
        <v>1331</v>
      </c>
      <c r="H9259" t="s">
        <v>413</v>
      </c>
      <c r="I9259" t="s">
        <v>225</v>
      </c>
      <c r="J9259" t="s">
        <v>414</v>
      </c>
      <c r="K9259" t="s">
        <v>399</v>
      </c>
      <c r="M9259" t="s">
        <v>228</v>
      </c>
      <c r="N9259" t="s">
        <v>30</v>
      </c>
      <c r="O9259">
        <v>8</v>
      </c>
      <c r="P9259" t="s">
        <v>385</v>
      </c>
      <c r="Q9259"/>
      <c r="T9259" t="s">
        <v>386</v>
      </c>
    </row>
    <row r="9260" spans="2:20" hidden="1" x14ac:dyDescent="0.45">
      <c r="F9260" t="s">
        <v>1330</v>
      </c>
      <c r="G9260" t="s">
        <v>1331</v>
      </c>
      <c r="H9260" t="s">
        <v>413</v>
      </c>
      <c r="I9260" t="s">
        <v>225</v>
      </c>
      <c r="J9260" t="s">
        <v>414</v>
      </c>
      <c r="K9260" t="s">
        <v>399</v>
      </c>
      <c r="M9260" t="s">
        <v>228</v>
      </c>
      <c r="N9260" t="s">
        <v>400</v>
      </c>
      <c r="O9260">
        <v>4</v>
      </c>
      <c r="P9260" t="s">
        <v>385</v>
      </c>
      <c r="Q9260"/>
      <c r="T9260" t="s">
        <v>386</v>
      </c>
    </row>
    <row r="9261" spans="2:20" hidden="1" x14ac:dyDescent="0.45">
      <c r="B9261" s="29" t="s">
        <v>26</v>
      </c>
      <c r="F9261" t="s">
        <v>1330</v>
      </c>
      <c r="G9261" t="s">
        <v>1331</v>
      </c>
      <c r="H9261" t="s">
        <v>401</v>
      </c>
      <c r="I9261" t="s">
        <v>225</v>
      </c>
      <c r="J9261" t="s">
        <v>384</v>
      </c>
      <c r="K9261" t="s">
        <v>399</v>
      </c>
      <c r="M9261" t="s">
        <v>228</v>
      </c>
      <c r="N9261" t="s">
        <v>26</v>
      </c>
      <c r="O9261">
        <v>2429</v>
      </c>
      <c r="P9261" t="s">
        <v>385</v>
      </c>
      <c r="Q9261"/>
      <c r="T9261" t="s">
        <v>386</v>
      </c>
    </row>
    <row r="9262" spans="2:20" hidden="1" x14ac:dyDescent="0.45">
      <c r="F9262" t="s">
        <v>1330</v>
      </c>
      <c r="G9262" t="s">
        <v>1331</v>
      </c>
      <c r="H9262" t="s">
        <v>401</v>
      </c>
      <c r="I9262" t="s">
        <v>225</v>
      </c>
      <c r="J9262" t="s">
        <v>384</v>
      </c>
      <c r="K9262" t="s">
        <v>399</v>
      </c>
      <c r="M9262" t="s">
        <v>228</v>
      </c>
      <c r="N9262" t="s">
        <v>236</v>
      </c>
      <c r="O9262">
        <v>148</v>
      </c>
      <c r="P9262" t="s">
        <v>385</v>
      </c>
      <c r="Q9262"/>
      <c r="T9262" t="s">
        <v>386</v>
      </c>
    </row>
    <row r="9263" spans="2:20" hidden="1" x14ac:dyDescent="0.45">
      <c r="B9263" s="29" t="s">
        <v>30</v>
      </c>
      <c r="F9263" t="s">
        <v>1330</v>
      </c>
      <c r="G9263" t="s">
        <v>1331</v>
      </c>
      <c r="H9263" t="s">
        <v>402</v>
      </c>
      <c r="I9263" t="s">
        <v>225</v>
      </c>
      <c r="J9263" t="s">
        <v>395</v>
      </c>
      <c r="K9263" t="s">
        <v>399</v>
      </c>
      <c r="M9263" t="s">
        <v>228</v>
      </c>
      <c r="N9263" t="s">
        <v>30</v>
      </c>
      <c r="O9263">
        <v>7</v>
      </c>
      <c r="P9263" t="s">
        <v>385</v>
      </c>
      <c r="Q9263"/>
      <c r="T9263" t="s">
        <v>386</v>
      </c>
    </row>
    <row r="9264" spans="2:20" hidden="1" x14ac:dyDescent="0.45">
      <c r="B9264" s="29" t="s">
        <v>34</v>
      </c>
      <c r="F9264" t="s">
        <v>1330</v>
      </c>
      <c r="G9264" t="s">
        <v>1331</v>
      </c>
      <c r="H9264" t="s">
        <v>402</v>
      </c>
      <c r="I9264" t="s">
        <v>225</v>
      </c>
      <c r="J9264" t="s">
        <v>395</v>
      </c>
      <c r="K9264" t="s">
        <v>399</v>
      </c>
      <c r="M9264" t="s">
        <v>228</v>
      </c>
      <c r="N9264" t="s">
        <v>34</v>
      </c>
      <c r="O9264">
        <v>3197</v>
      </c>
      <c r="P9264" t="s">
        <v>387</v>
      </c>
      <c r="Q9264"/>
      <c r="T9264" t="s">
        <v>386</v>
      </c>
    </row>
    <row r="9265" spans="2:20" hidden="1" x14ac:dyDescent="0.45">
      <c r="B9265" s="29" t="s">
        <v>27</v>
      </c>
      <c r="F9265" t="s">
        <v>1330</v>
      </c>
      <c r="G9265" t="s">
        <v>1331</v>
      </c>
      <c r="H9265" t="s">
        <v>402</v>
      </c>
      <c r="I9265" t="s">
        <v>225</v>
      </c>
      <c r="J9265" t="s">
        <v>395</v>
      </c>
      <c r="K9265" t="s">
        <v>399</v>
      </c>
      <c r="M9265" t="s">
        <v>228</v>
      </c>
      <c r="N9265" t="s">
        <v>27</v>
      </c>
      <c r="O9265">
        <v>147</v>
      </c>
      <c r="P9265" t="s">
        <v>385</v>
      </c>
      <c r="Q9265"/>
      <c r="T9265" t="s">
        <v>386</v>
      </c>
    </row>
    <row r="9266" spans="2:20" hidden="1" x14ac:dyDescent="0.45">
      <c r="B9266" s="29" t="s">
        <v>32</v>
      </c>
      <c r="F9266" t="s">
        <v>1330</v>
      </c>
      <c r="G9266" t="s">
        <v>1331</v>
      </c>
      <c r="H9266" t="s">
        <v>403</v>
      </c>
      <c r="I9266" t="s">
        <v>225</v>
      </c>
      <c r="J9266" t="s">
        <v>393</v>
      </c>
      <c r="K9266" t="s">
        <v>399</v>
      </c>
      <c r="M9266" t="s">
        <v>228</v>
      </c>
      <c r="N9266" t="s">
        <v>32</v>
      </c>
      <c r="O9266">
        <v>672</v>
      </c>
      <c r="P9266" t="s">
        <v>385</v>
      </c>
      <c r="Q9266"/>
      <c r="T9266" t="s">
        <v>386</v>
      </c>
    </row>
    <row r="9267" spans="2:20" hidden="1" x14ac:dyDescent="0.45">
      <c r="B9267" s="29" t="s">
        <v>34</v>
      </c>
      <c r="F9267" t="s">
        <v>1330</v>
      </c>
      <c r="G9267" t="s">
        <v>1331</v>
      </c>
      <c r="H9267" t="s">
        <v>403</v>
      </c>
      <c r="I9267" t="s">
        <v>225</v>
      </c>
      <c r="J9267" t="s">
        <v>393</v>
      </c>
      <c r="K9267" t="s">
        <v>399</v>
      </c>
      <c r="M9267" t="s">
        <v>228</v>
      </c>
      <c r="N9267" t="s">
        <v>34</v>
      </c>
      <c r="O9267">
        <v>3197</v>
      </c>
      <c r="P9267" t="s">
        <v>387</v>
      </c>
      <c r="Q9267"/>
      <c r="T9267" t="s">
        <v>386</v>
      </c>
    </row>
    <row r="9268" spans="2:20" hidden="1" x14ac:dyDescent="0.45">
      <c r="B9268" s="29" t="s">
        <v>26</v>
      </c>
      <c r="F9268" t="s">
        <v>1330</v>
      </c>
      <c r="G9268" t="s">
        <v>1331</v>
      </c>
      <c r="H9268" t="s">
        <v>411</v>
      </c>
      <c r="I9268" t="s">
        <v>225</v>
      </c>
      <c r="J9268" t="s">
        <v>405</v>
      </c>
      <c r="K9268" t="s">
        <v>399</v>
      </c>
      <c r="M9268" t="s">
        <v>228</v>
      </c>
      <c r="N9268" t="s">
        <v>26</v>
      </c>
      <c r="P9268" t="s">
        <v>385</v>
      </c>
      <c r="Q9268"/>
      <c r="T9268" t="s">
        <v>386</v>
      </c>
    </row>
    <row r="9269" spans="2:20" hidden="1" x14ac:dyDescent="0.45">
      <c r="F9269" t="s">
        <v>1330</v>
      </c>
      <c r="G9269" t="s">
        <v>1331</v>
      </c>
      <c r="H9269" t="s">
        <v>410</v>
      </c>
      <c r="I9269" t="s">
        <v>225</v>
      </c>
      <c r="J9269" t="s">
        <v>407</v>
      </c>
      <c r="K9269" t="s">
        <v>399</v>
      </c>
      <c r="M9269" t="s">
        <v>228</v>
      </c>
      <c r="N9269" t="s">
        <v>236</v>
      </c>
      <c r="P9269" t="s">
        <v>385</v>
      </c>
      <c r="Q9269"/>
      <c r="T9269" t="s">
        <v>386</v>
      </c>
    </row>
    <row r="9270" spans="2:20" hidden="1" x14ac:dyDescent="0.45">
      <c r="B9270" s="29" t="s">
        <v>26</v>
      </c>
      <c r="F9270" t="s">
        <v>1330</v>
      </c>
      <c r="G9270" t="s">
        <v>1331</v>
      </c>
      <c r="H9270" t="s">
        <v>412</v>
      </c>
      <c r="I9270" t="s">
        <v>225</v>
      </c>
      <c r="J9270" t="s">
        <v>409</v>
      </c>
      <c r="K9270" t="s">
        <v>399</v>
      </c>
      <c r="M9270" t="s">
        <v>228</v>
      </c>
      <c r="N9270" t="s">
        <v>26</v>
      </c>
      <c r="O9270">
        <v>5354</v>
      </c>
      <c r="P9270" t="s">
        <v>385</v>
      </c>
      <c r="Q9270"/>
      <c r="T9270" t="s">
        <v>386</v>
      </c>
    </row>
    <row r="9271" spans="2:20" hidden="1" x14ac:dyDescent="0.45">
      <c r="B9271" s="29" t="s">
        <v>27</v>
      </c>
      <c r="F9271" t="s">
        <v>1330</v>
      </c>
      <c r="G9271" t="s">
        <v>1331</v>
      </c>
      <c r="H9271" t="s">
        <v>412</v>
      </c>
      <c r="I9271" t="s">
        <v>225</v>
      </c>
      <c r="J9271" t="s">
        <v>409</v>
      </c>
      <c r="K9271" t="s">
        <v>399</v>
      </c>
      <c r="M9271" t="s">
        <v>228</v>
      </c>
      <c r="N9271" t="s">
        <v>27</v>
      </c>
      <c r="O9271">
        <v>159</v>
      </c>
      <c r="P9271" t="s">
        <v>385</v>
      </c>
      <c r="Q9271"/>
      <c r="T9271" t="s">
        <v>386</v>
      </c>
    </row>
    <row r="9272" spans="2:20" hidden="1" x14ac:dyDescent="0.45">
      <c r="B9272" s="29" t="s">
        <v>43</v>
      </c>
      <c r="F9272" t="s">
        <v>1330</v>
      </c>
      <c r="G9272" t="s">
        <v>1331</v>
      </c>
      <c r="H9272" t="s">
        <v>428</v>
      </c>
      <c r="I9272" t="s">
        <v>225</v>
      </c>
      <c r="J9272" t="s">
        <v>384</v>
      </c>
      <c r="K9272" t="s">
        <v>391</v>
      </c>
      <c r="M9272" t="s">
        <v>228</v>
      </c>
      <c r="N9272" t="s">
        <v>28</v>
      </c>
      <c r="O9272">
        <v>7037</v>
      </c>
      <c r="P9272" t="s">
        <v>385</v>
      </c>
      <c r="Q9272"/>
      <c r="T9272" t="s">
        <v>386</v>
      </c>
    </row>
    <row r="9273" spans="2:20" hidden="1" x14ac:dyDescent="0.45">
      <c r="B9273" s="29" t="s">
        <v>43</v>
      </c>
      <c r="F9273" t="s">
        <v>1330</v>
      </c>
      <c r="G9273" t="s">
        <v>1331</v>
      </c>
      <c r="H9273" t="s">
        <v>413</v>
      </c>
      <c r="I9273" t="s">
        <v>225</v>
      </c>
      <c r="J9273" t="s">
        <v>414</v>
      </c>
      <c r="K9273" t="s">
        <v>399</v>
      </c>
      <c r="M9273" t="s">
        <v>228</v>
      </c>
      <c r="N9273" t="s">
        <v>28</v>
      </c>
      <c r="O9273">
        <v>159</v>
      </c>
      <c r="P9273" t="s">
        <v>385</v>
      </c>
      <c r="Q9273"/>
      <c r="T9273" t="s">
        <v>386</v>
      </c>
    </row>
    <row r="9274" spans="2:20" hidden="1" x14ac:dyDescent="0.45">
      <c r="F9274" t="s">
        <v>1330</v>
      </c>
      <c r="G9274" t="s">
        <v>1331</v>
      </c>
      <c r="H9274" t="s">
        <v>413</v>
      </c>
      <c r="I9274" t="s">
        <v>225</v>
      </c>
      <c r="J9274" t="s">
        <v>414</v>
      </c>
      <c r="K9274" t="s">
        <v>399</v>
      </c>
      <c r="M9274" t="s">
        <v>228</v>
      </c>
      <c r="N9274" t="s">
        <v>236</v>
      </c>
      <c r="O9274">
        <v>159</v>
      </c>
      <c r="P9274" t="s">
        <v>385</v>
      </c>
      <c r="Q9274"/>
      <c r="T9274" t="s">
        <v>386</v>
      </c>
    </row>
    <row r="9275" spans="2:20" hidden="1" x14ac:dyDescent="0.45">
      <c r="B9275" s="29" t="s">
        <v>32</v>
      </c>
      <c r="F9275" t="s">
        <v>1330</v>
      </c>
      <c r="G9275" t="s">
        <v>1331</v>
      </c>
      <c r="H9275" t="s">
        <v>417</v>
      </c>
      <c r="I9275" t="s">
        <v>225</v>
      </c>
      <c r="J9275" t="s">
        <v>418</v>
      </c>
      <c r="K9275" t="s">
        <v>399</v>
      </c>
      <c r="M9275" t="s">
        <v>228</v>
      </c>
      <c r="N9275" t="s">
        <v>32</v>
      </c>
      <c r="P9275" t="s">
        <v>385</v>
      </c>
      <c r="Q9275"/>
      <c r="T9275" t="s">
        <v>386</v>
      </c>
    </row>
    <row r="9276" spans="2:20" hidden="1" x14ac:dyDescent="0.45">
      <c r="B9276" s="29" t="s">
        <v>34</v>
      </c>
      <c r="F9276" t="s">
        <v>1330</v>
      </c>
      <c r="G9276" t="s">
        <v>1331</v>
      </c>
      <c r="H9276" t="s">
        <v>417</v>
      </c>
      <c r="I9276" t="s">
        <v>225</v>
      </c>
      <c r="J9276" t="s">
        <v>418</v>
      </c>
      <c r="K9276" t="s">
        <v>399</v>
      </c>
      <c r="M9276" t="s">
        <v>228</v>
      </c>
      <c r="N9276" t="s">
        <v>34</v>
      </c>
      <c r="P9276" t="s">
        <v>387</v>
      </c>
      <c r="Q9276"/>
      <c r="T9276" t="s">
        <v>386</v>
      </c>
    </row>
    <row r="9277" spans="2:20" hidden="1" x14ac:dyDescent="0.45">
      <c r="B9277" s="29" t="s">
        <v>24</v>
      </c>
      <c r="F9277" t="s">
        <v>1330</v>
      </c>
      <c r="G9277" t="s">
        <v>1331</v>
      </c>
      <c r="H9277" t="s">
        <v>410</v>
      </c>
      <c r="I9277" t="s">
        <v>225</v>
      </c>
      <c r="J9277" t="s">
        <v>407</v>
      </c>
      <c r="K9277" t="s">
        <v>399</v>
      </c>
      <c r="M9277" t="s">
        <v>228</v>
      </c>
      <c r="N9277" t="s">
        <v>261</v>
      </c>
      <c r="P9277" t="s">
        <v>385</v>
      </c>
      <c r="Q9277"/>
      <c r="T9277" t="s">
        <v>386</v>
      </c>
    </row>
    <row r="9278" spans="2:20" hidden="1" x14ac:dyDescent="0.45">
      <c r="B9278" s="29" t="s">
        <v>43</v>
      </c>
      <c r="F9278" t="s">
        <v>1330</v>
      </c>
      <c r="G9278" t="s">
        <v>1331</v>
      </c>
      <c r="H9278" t="s">
        <v>410</v>
      </c>
      <c r="I9278" t="s">
        <v>225</v>
      </c>
      <c r="J9278" t="s">
        <v>407</v>
      </c>
      <c r="K9278" t="s">
        <v>399</v>
      </c>
      <c r="M9278" t="s">
        <v>228</v>
      </c>
      <c r="N9278" t="s">
        <v>28</v>
      </c>
      <c r="P9278" t="s">
        <v>385</v>
      </c>
      <c r="Q9278"/>
      <c r="T9278" t="s">
        <v>386</v>
      </c>
    </row>
    <row r="9279" spans="2:20" hidden="1" x14ac:dyDescent="0.45">
      <c r="B9279" s="29" t="s">
        <v>32</v>
      </c>
      <c r="F9279" t="s">
        <v>1330</v>
      </c>
      <c r="G9279" t="s">
        <v>1331</v>
      </c>
      <c r="H9279" t="s">
        <v>427</v>
      </c>
      <c r="I9279" t="s">
        <v>225</v>
      </c>
      <c r="J9279" t="s">
        <v>414</v>
      </c>
      <c r="K9279" t="s">
        <v>391</v>
      </c>
      <c r="M9279" t="s">
        <v>228</v>
      </c>
      <c r="N9279" t="s">
        <v>32</v>
      </c>
      <c r="O9279">
        <v>8517</v>
      </c>
      <c r="P9279" t="s">
        <v>385</v>
      </c>
      <c r="Q9279"/>
      <c r="T9279" t="s">
        <v>386</v>
      </c>
    </row>
    <row r="9280" spans="2:20" hidden="1" x14ac:dyDescent="0.45">
      <c r="B9280" s="29" t="s">
        <v>27</v>
      </c>
      <c r="F9280" t="s">
        <v>1330</v>
      </c>
      <c r="G9280" t="s">
        <v>1331</v>
      </c>
      <c r="H9280" t="s">
        <v>426</v>
      </c>
      <c r="I9280" t="s">
        <v>225</v>
      </c>
      <c r="J9280" t="s">
        <v>416</v>
      </c>
      <c r="K9280" t="s">
        <v>391</v>
      </c>
      <c r="M9280" t="s">
        <v>228</v>
      </c>
      <c r="N9280" t="s">
        <v>27</v>
      </c>
      <c r="O9280">
        <v>3683</v>
      </c>
      <c r="P9280" t="s">
        <v>385</v>
      </c>
      <c r="Q9280"/>
      <c r="T9280" t="s">
        <v>386</v>
      </c>
    </row>
    <row r="9281" spans="2:20" hidden="1" x14ac:dyDescent="0.45">
      <c r="B9281" s="29" t="s">
        <v>25</v>
      </c>
      <c r="F9281" t="s">
        <v>1330</v>
      </c>
      <c r="G9281" t="s">
        <v>1331</v>
      </c>
      <c r="H9281" t="s">
        <v>427</v>
      </c>
      <c r="I9281" t="s">
        <v>225</v>
      </c>
      <c r="J9281" t="s">
        <v>414</v>
      </c>
      <c r="K9281" t="s">
        <v>391</v>
      </c>
      <c r="M9281" t="s">
        <v>228</v>
      </c>
      <c r="N9281" t="s">
        <v>25</v>
      </c>
      <c r="O9281">
        <v>695237</v>
      </c>
      <c r="P9281" t="s">
        <v>385</v>
      </c>
      <c r="Q9281"/>
      <c r="T9281" t="s">
        <v>386</v>
      </c>
    </row>
    <row r="9282" spans="2:20" hidden="1" x14ac:dyDescent="0.45">
      <c r="B9282" s="29" t="s">
        <v>34</v>
      </c>
      <c r="F9282" t="s">
        <v>1330</v>
      </c>
      <c r="G9282" t="s">
        <v>1331</v>
      </c>
      <c r="H9282" t="s">
        <v>427</v>
      </c>
      <c r="I9282" t="s">
        <v>225</v>
      </c>
      <c r="J9282" t="s">
        <v>414</v>
      </c>
      <c r="K9282" t="s">
        <v>391</v>
      </c>
      <c r="M9282" t="s">
        <v>228</v>
      </c>
      <c r="N9282" t="s">
        <v>34</v>
      </c>
      <c r="O9282">
        <v>3197</v>
      </c>
      <c r="P9282" t="s">
        <v>387</v>
      </c>
      <c r="Q9282"/>
      <c r="T9282" t="s">
        <v>386</v>
      </c>
    </row>
    <row r="9283" spans="2:20" hidden="1" x14ac:dyDescent="0.45">
      <c r="B9283" s="29" t="s">
        <v>24</v>
      </c>
      <c r="F9283" t="s">
        <v>1330</v>
      </c>
      <c r="G9283" t="s">
        <v>1331</v>
      </c>
      <c r="H9283" t="s">
        <v>427</v>
      </c>
      <c r="I9283" t="s">
        <v>225</v>
      </c>
      <c r="J9283" t="s">
        <v>414</v>
      </c>
      <c r="K9283" t="s">
        <v>391</v>
      </c>
      <c r="M9283" t="s">
        <v>228</v>
      </c>
      <c r="N9283" t="s">
        <v>261</v>
      </c>
      <c r="O9283">
        <v>113157</v>
      </c>
      <c r="P9283" t="s">
        <v>385</v>
      </c>
      <c r="Q9283"/>
      <c r="T9283" t="s">
        <v>386</v>
      </c>
    </row>
    <row r="9284" spans="2:20" hidden="1" x14ac:dyDescent="0.45">
      <c r="B9284" s="29" t="s">
        <v>27</v>
      </c>
      <c r="F9284" t="s">
        <v>1330</v>
      </c>
      <c r="G9284" t="s">
        <v>1331</v>
      </c>
      <c r="H9284" t="s">
        <v>427</v>
      </c>
      <c r="I9284" t="s">
        <v>225</v>
      </c>
      <c r="J9284" t="s">
        <v>414</v>
      </c>
      <c r="K9284" t="s">
        <v>391</v>
      </c>
      <c r="M9284" t="s">
        <v>228</v>
      </c>
      <c r="N9284" t="s">
        <v>27</v>
      </c>
      <c r="O9284">
        <v>4299</v>
      </c>
      <c r="P9284" t="s">
        <v>385</v>
      </c>
      <c r="Q9284"/>
      <c r="T9284" t="s">
        <v>386</v>
      </c>
    </row>
    <row r="9285" spans="2:20" hidden="1" x14ac:dyDescent="0.45">
      <c r="F9285" t="s">
        <v>1330</v>
      </c>
      <c r="G9285" t="s">
        <v>1331</v>
      </c>
      <c r="H9285" t="s">
        <v>426</v>
      </c>
      <c r="I9285" t="s">
        <v>225</v>
      </c>
      <c r="J9285" t="s">
        <v>416</v>
      </c>
      <c r="K9285" t="s">
        <v>391</v>
      </c>
      <c r="M9285" t="s">
        <v>228</v>
      </c>
      <c r="N9285" t="s">
        <v>236</v>
      </c>
      <c r="O9285">
        <v>3683</v>
      </c>
      <c r="P9285" t="s">
        <v>385</v>
      </c>
      <c r="Q9285"/>
      <c r="T9285" t="s">
        <v>386</v>
      </c>
    </row>
    <row r="9286" spans="2:20" hidden="1" x14ac:dyDescent="0.45">
      <c r="F9286" t="s">
        <v>1330</v>
      </c>
      <c r="G9286" t="s">
        <v>1331</v>
      </c>
      <c r="H9286" t="s">
        <v>428</v>
      </c>
      <c r="I9286" t="s">
        <v>225</v>
      </c>
      <c r="J9286" t="s">
        <v>384</v>
      </c>
      <c r="K9286" t="s">
        <v>391</v>
      </c>
      <c r="M9286" t="s">
        <v>228</v>
      </c>
      <c r="N9286" t="s">
        <v>236</v>
      </c>
      <c r="O9286">
        <v>7037</v>
      </c>
      <c r="P9286" t="s">
        <v>385</v>
      </c>
      <c r="Q9286"/>
      <c r="T9286" t="s">
        <v>386</v>
      </c>
    </row>
    <row r="9287" spans="2:20" hidden="1" x14ac:dyDescent="0.45">
      <c r="B9287" s="29" t="s">
        <v>30</v>
      </c>
      <c r="F9287" t="s">
        <v>1330</v>
      </c>
      <c r="G9287" t="s">
        <v>1331</v>
      </c>
      <c r="H9287" t="s">
        <v>426</v>
      </c>
      <c r="I9287" t="s">
        <v>225</v>
      </c>
      <c r="J9287" t="s">
        <v>416</v>
      </c>
      <c r="K9287" t="s">
        <v>391</v>
      </c>
      <c r="M9287" t="s">
        <v>228</v>
      </c>
      <c r="N9287" t="s">
        <v>30</v>
      </c>
      <c r="O9287">
        <v>184</v>
      </c>
      <c r="P9287" t="s">
        <v>385</v>
      </c>
      <c r="Q9287"/>
      <c r="T9287" t="s">
        <v>386</v>
      </c>
    </row>
    <row r="9288" spans="2:20" hidden="1" x14ac:dyDescent="0.45">
      <c r="B9288" s="29" t="s">
        <v>34</v>
      </c>
      <c r="F9288" t="s">
        <v>1330</v>
      </c>
      <c r="G9288" t="s">
        <v>1331</v>
      </c>
      <c r="H9288" t="s">
        <v>430</v>
      </c>
      <c r="I9288" t="s">
        <v>225</v>
      </c>
      <c r="J9288" t="s">
        <v>393</v>
      </c>
      <c r="K9288" t="s">
        <v>391</v>
      </c>
      <c r="M9288" t="s">
        <v>228</v>
      </c>
      <c r="N9288" t="s">
        <v>34</v>
      </c>
      <c r="O9288">
        <v>3197</v>
      </c>
      <c r="P9288" t="s">
        <v>387</v>
      </c>
      <c r="Q9288"/>
      <c r="T9288" t="s">
        <v>386</v>
      </c>
    </row>
    <row r="9289" spans="2:20" hidden="1" x14ac:dyDescent="0.45">
      <c r="B9289" s="29" t="s">
        <v>43</v>
      </c>
      <c r="F9289" t="s">
        <v>1330</v>
      </c>
      <c r="G9289" t="s">
        <v>1331</v>
      </c>
      <c r="H9289" t="s">
        <v>430</v>
      </c>
      <c r="I9289" t="s">
        <v>225</v>
      </c>
      <c r="J9289" t="s">
        <v>393</v>
      </c>
      <c r="K9289" t="s">
        <v>391</v>
      </c>
      <c r="M9289" t="s">
        <v>228</v>
      </c>
      <c r="N9289" t="s">
        <v>28</v>
      </c>
      <c r="O9289">
        <v>3869</v>
      </c>
      <c r="P9289" t="s">
        <v>385</v>
      </c>
      <c r="Q9289"/>
      <c r="T9289" t="s">
        <v>386</v>
      </c>
    </row>
    <row r="9290" spans="2:20" hidden="1" x14ac:dyDescent="0.45">
      <c r="B9290" s="29" t="s">
        <v>34</v>
      </c>
      <c r="F9290" t="s">
        <v>1330</v>
      </c>
      <c r="G9290" t="s">
        <v>1331</v>
      </c>
      <c r="H9290" t="s">
        <v>404</v>
      </c>
      <c r="I9290" t="s">
        <v>225</v>
      </c>
      <c r="J9290" t="s">
        <v>405</v>
      </c>
      <c r="K9290" t="s">
        <v>391</v>
      </c>
      <c r="M9290" t="s">
        <v>228</v>
      </c>
      <c r="N9290" t="s">
        <v>34</v>
      </c>
      <c r="P9290" t="s">
        <v>387</v>
      </c>
      <c r="Q9290"/>
      <c r="T9290" t="s">
        <v>386</v>
      </c>
    </row>
    <row r="9291" spans="2:20" hidden="1" x14ac:dyDescent="0.45">
      <c r="B9291" s="29" t="s">
        <v>43</v>
      </c>
      <c r="F9291" t="s">
        <v>1330</v>
      </c>
      <c r="G9291" t="s">
        <v>1331</v>
      </c>
      <c r="H9291" t="s">
        <v>404</v>
      </c>
      <c r="I9291" t="s">
        <v>225</v>
      </c>
      <c r="J9291" t="s">
        <v>405</v>
      </c>
      <c r="K9291" t="s">
        <v>391</v>
      </c>
      <c r="M9291" t="s">
        <v>228</v>
      </c>
      <c r="N9291" t="s">
        <v>28</v>
      </c>
      <c r="P9291" t="s">
        <v>385</v>
      </c>
      <c r="Q9291"/>
      <c r="T9291" t="s">
        <v>386</v>
      </c>
    </row>
    <row r="9292" spans="2:20" hidden="1" x14ac:dyDescent="0.45">
      <c r="B9292" s="29" t="s">
        <v>34</v>
      </c>
      <c r="F9292" t="s">
        <v>1330</v>
      </c>
      <c r="G9292" t="s">
        <v>1331</v>
      </c>
      <c r="H9292" t="s">
        <v>408</v>
      </c>
      <c r="I9292" t="s">
        <v>225</v>
      </c>
      <c r="J9292" t="s">
        <v>409</v>
      </c>
      <c r="K9292" t="s">
        <v>391</v>
      </c>
      <c r="M9292" t="s">
        <v>228</v>
      </c>
      <c r="N9292" t="s">
        <v>34</v>
      </c>
      <c r="O9292">
        <v>3197</v>
      </c>
      <c r="P9292" t="s">
        <v>387</v>
      </c>
      <c r="Q9292"/>
      <c r="T9292" t="s">
        <v>386</v>
      </c>
    </row>
    <row r="9293" spans="2:20" hidden="1" x14ac:dyDescent="0.45">
      <c r="F9293" t="s">
        <v>1330</v>
      </c>
      <c r="G9293" t="s">
        <v>1331</v>
      </c>
      <c r="H9293" t="s">
        <v>408</v>
      </c>
      <c r="I9293" t="s">
        <v>225</v>
      </c>
      <c r="J9293" t="s">
        <v>409</v>
      </c>
      <c r="K9293" t="s">
        <v>391</v>
      </c>
      <c r="M9293" t="s">
        <v>228</v>
      </c>
      <c r="N9293" t="s">
        <v>236</v>
      </c>
      <c r="O9293">
        <v>4278</v>
      </c>
      <c r="P9293" t="s">
        <v>385</v>
      </c>
      <c r="Q9293"/>
      <c r="T9293" t="s">
        <v>386</v>
      </c>
    </row>
    <row r="9294" spans="2:20" hidden="1" x14ac:dyDescent="0.45">
      <c r="B9294" s="29" t="s">
        <v>33</v>
      </c>
      <c r="F9294" t="s">
        <v>1330</v>
      </c>
      <c r="G9294" t="s">
        <v>1331</v>
      </c>
      <c r="H9294" t="s">
        <v>422</v>
      </c>
      <c r="I9294" t="s">
        <v>225</v>
      </c>
      <c r="J9294" t="s">
        <v>418</v>
      </c>
      <c r="K9294" t="s">
        <v>391</v>
      </c>
      <c r="M9294" t="s">
        <v>228</v>
      </c>
      <c r="N9294" t="s">
        <v>33</v>
      </c>
      <c r="P9294" t="s">
        <v>385</v>
      </c>
      <c r="Q9294"/>
      <c r="T9294" t="s">
        <v>386</v>
      </c>
    </row>
    <row r="9295" spans="2:20" hidden="1" x14ac:dyDescent="0.45">
      <c r="F9295" t="s">
        <v>1330</v>
      </c>
      <c r="G9295" t="s">
        <v>1331</v>
      </c>
      <c r="H9295" t="s">
        <v>422</v>
      </c>
      <c r="I9295" t="s">
        <v>225</v>
      </c>
      <c r="J9295" t="s">
        <v>418</v>
      </c>
      <c r="K9295" t="s">
        <v>391</v>
      </c>
      <c r="M9295" t="s">
        <v>228</v>
      </c>
      <c r="N9295" t="s">
        <v>400</v>
      </c>
      <c r="P9295" t="s">
        <v>385</v>
      </c>
      <c r="Q9295"/>
      <c r="T9295" t="s">
        <v>386</v>
      </c>
    </row>
    <row r="9296" spans="2:20" hidden="1" x14ac:dyDescent="0.45">
      <c r="B9296" s="29" t="s">
        <v>26</v>
      </c>
      <c r="F9296" t="s">
        <v>1330</v>
      </c>
      <c r="G9296" t="s">
        <v>1331</v>
      </c>
      <c r="H9296" t="s">
        <v>422</v>
      </c>
      <c r="I9296" t="s">
        <v>225</v>
      </c>
      <c r="J9296" t="s">
        <v>418</v>
      </c>
      <c r="K9296" t="s">
        <v>391</v>
      </c>
      <c r="M9296" t="s">
        <v>228</v>
      </c>
      <c r="N9296" t="s">
        <v>26</v>
      </c>
      <c r="P9296" t="s">
        <v>385</v>
      </c>
      <c r="Q9296"/>
      <c r="T9296" t="s">
        <v>386</v>
      </c>
    </row>
    <row r="9297" spans="2:20" hidden="1" x14ac:dyDescent="0.45">
      <c r="B9297" s="29" t="s">
        <v>27</v>
      </c>
      <c r="F9297" t="s">
        <v>1330</v>
      </c>
      <c r="G9297" t="s">
        <v>1331</v>
      </c>
      <c r="H9297" t="s">
        <v>422</v>
      </c>
      <c r="I9297" t="s">
        <v>225</v>
      </c>
      <c r="J9297" t="s">
        <v>418</v>
      </c>
      <c r="K9297" t="s">
        <v>391</v>
      </c>
      <c r="M9297" t="s">
        <v>228</v>
      </c>
      <c r="N9297" t="s">
        <v>27</v>
      </c>
      <c r="P9297" t="s">
        <v>385</v>
      </c>
      <c r="Q9297"/>
      <c r="T9297" t="s">
        <v>386</v>
      </c>
    </row>
    <row r="9298" spans="2:20" hidden="1" x14ac:dyDescent="0.45">
      <c r="B9298" s="29" t="s">
        <v>43</v>
      </c>
      <c r="F9298" t="s">
        <v>1330</v>
      </c>
      <c r="G9298" t="s">
        <v>1331</v>
      </c>
      <c r="H9298" t="s">
        <v>422</v>
      </c>
      <c r="I9298" t="s">
        <v>225</v>
      </c>
      <c r="J9298" t="s">
        <v>418</v>
      </c>
      <c r="K9298" t="s">
        <v>391</v>
      </c>
      <c r="M9298" t="s">
        <v>228</v>
      </c>
      <c r="N9298" t="s">
        <v>28</v>
      </c>
      <c r="P9298" t="s">
        <v>385</v>
      </c>
      <c r="Q9298"/>
      <c r="T9298" t="s">
        <v>386</v>
      </c>
    </row>
    <row r="9299" spans="2:20" hidden="1" x14ac:dyDescent="0.45">
      <c r="B9299" s="29" t="s">
        <v>34</v>
      </c>
      <c r="F9299" t="s">
        <v>1330</v>
      </c>
      <c r="G9299" t="s">
        <v>1331</v>
      </c>
      <c r="H9299" t="s">
        <v>406</v>
      </c>
      <c r="I9299" t="s">
        <v>225</v>
      </c>
      <c r="J9299" t="s">
        <v>407</v>
      </c>
      <c r="K9299" t="s">
        <v>391</v>
      </c>
      <c r="M9299" t="s">
        <v>228</v>
      </c>
      <c r="N9299" t="s">
        <v>34</v>
      </c>
      <c r="P9299" t="s">
        <v>387</v>
      </c>
      <c r="Q9299"/>
      <c r="T9299" t="s">
        <v>386</v>
      </c>
    </row>
    <row r="9300" spans="2:20" hidden="1" x14ac:dyDescent="0.45">
      <c r="B9300" s="29" t="s">
        <v>33</v>
      </c>
      <c r="F9300" t="s">
        <v>1330</v>
      </c>
      <c r="G9300" t="s">
        <v>1331</v>
      </c>
      <c r="H9300" t="s">
        <v>406</v>
      </c>
      <c r="I9300" t="s">
        <v>225</v>
      </c>
      <c r="J9300" t="s">
        <v>407</v>
      </c>
      <c r="K9300" t="s">
        <v>391</v>
      </c>
      <c r="M9300" t="s">
        <v>228</v>
      </c>
      <c r="N9300" t="s">
        <v>33</v>
      </c>
      <c r="P9300" t="s">
        <v>385</v>
      </c>
      <c r="Q9300"/>
      <c r="T9300" t="s">
        <v>386</v>
      </c>
    </row>
    <row r="9301" spans="2:20" hidden="1" x14ac:dyDescent="0.45">
      <c r="B9301" s="29" t="s">
        <v>30</v>
      </c>
      <c r="F9301" t="s">
        <v>1330</v>
      </c>
      <c r="G9301" t="s">
        <v>1331</v>
      </c>
      <c r="H9301" t="s">
        <v>404</v>
      </c>
      <c r="I9301" t="s">
        <v>225</v>
      </c>
      <c r="J9301" t="s">
        <v>405</v>
      </c>
      <c r="K9301" t="s">
        <v>391</v>
      </c>
      <c r="M9301" t="s">
        <v>228</v>
      </c>
      <c r="N9301" t="s">
        <v>30</v>
      </c>
      <c r="P9301" t="s">
        <v>385</v>
      </c>
      <c r="Q9301"/>
      <c r="T9301" t="s">
        <v>386</v>
      </c>
    </row>
    <row r="9302" spans="2:20" hidden="1" x14ac:dyDescent="0.45">
      <c r="B9302" s="29" t="s">
        <v>26</v>
      </c>
      <c r="F9302" t="s">
        <v>1330</v>
      </c>
      <c r="G9302" t="s">
        <v>1331</v>
      </c>
      <c r="H9302" t="s">
        <v>406</v>
      </c>
      <c r="I9302" t="s">
        <v>225</v>
      </c>
      <c r="J9302" t="s">
        <v>407</v>
      </c>
      <c r="K9302" t="s">
        <v>391</v>
      </c>
      <c r="M9302" t="s">
        <v>228</v>
      </c>
      <c r="N9302" t="s">
        <v>26</v>
      </c>
      <c r="P9302" t="s">
        <v>385</v>
      </c>
      <c r="Q9302"/>
      <c r="T9302" t="s">
        <v>386</v>
      </c>
    </row>
    <row r="9303" spans="2:20" hidden="1" x14ac:dyDescent="0.45">
      <c r="B9303" s="29" t="s">
        <v>43</v>
      </c>
      <c r="F9303" t="s">
        <v>1333</v>
      </c>
      <c r="G9303" t="s">
        <v>1334</v>
      </c>
      <c r="H9303" t="s">
        <v>1225</v>
      </c>
      <c r="I9303" t="s">
        <v>225</v>
      </c>
      <c r="J9303" t="s">
        <v>1226</v>
      </c>
      <c r="K9303" t="s">
        <v>1219</v>
      </c>
      <c r="M9303" t="s">
        <v>228</v>
      </c>
      <c r="N9303" t="s">
        <v>28</v>
      </c>
      <c r="O9303">
        <v>37</v>
      </c>
      <c r="P9303" t="s">
        <v>237</v>
      </c>
      <c r="Q9303"/>
      <c r="R9303">
        <v>18</v>
      </c>
      <c r="S9303">
        <v>74</v>
      </c>
      <c r="T9303" t="s">
        <v>1262</v>
      </c>
    </row>
    <row r="9304" spans="2:20" hidden="1" x14ac:dyDescent="0.45">
      <c r="B9304" s="29" t="s">
        <v>26</v>
      </c>
      <c r="F9304" t="s">
        <v>1333</v>
      </c>
      <c r="G9304" t="s">
        <v>1334</v>
      </c>
      <c r="H9304" t="s">
        <v>1253</v>
      </c>
      <c r="I9304" t="s">
        <v>225</v>
      </c>
      <c r="J9304" t="s">
        <v>1232</v>
      </c>
      <c r="K9304" t="s">
        <v>18</v>
      </c>
      <c r="M9304" t="s">
        <v>228</v>
      </c>
      <c r="N9304" t="s">
        <v>26</v>
      </c>
      <c r="O9304">
        <v>73</v>
      </c>
      <c r="P9304" t="s">
        <v>237</v>
      </c>
      <c r="Q9304"/>
      <c r="R9304">
        <v>44</v>
      </c>
      <c r="S9304">
        <v>106</v>
      </c>
      <c r="T9304" t="s">
        <v>1261</v>
      </c>
    </row>
    <row r="9305" spans="2:20" hidden="1" x14ac:dyDescent="0.45">
      <c r="B9305" s="29" t="s">
        <v>25</v>
      </c>
      <c r="F9305" t="s">
        <v>1333</v>
      </c>
      <c r="G9305" t="s">
        <v>1334</v>
      </c>
      <c r="H9305" t="s">
        <v>1253</v>
      </c>
      <c r="I9305" t="s">
        <v>225</v>
      </c>
      <c r="J9305" t="s">
        <v>1232</v>
      </c>
      <c r="K9305" t="s">
        <v>18</v>
      </c>
      <c r="M9305" t="s">
        <v>228</v>
      </c>
      <c r="N9305" t="s">
        <v>25</v>
      </c>
      <c r="O9305">
        <v>24</v>
      </c>
      <c r="P9305" t="s">
        <v>237</v>
      </c>
      <c r="Q9305"/>
      <c r="R9305">
        <v>18</v>
      </c>
      <c r="S9305">
        <v>42</v>
      </c>
      <c r="T9305" t="s">
        <v>1261</v>
      </c>
    </row>
    <row r="9306" spans="2:20" hidden="1" x14ac:dyDescent="0.45">
      <c r="F9306" t="s">
        <v>1333</v>
      </c>
      <c r="G9306" t="s">
        <v>1334</v>
      </c>
      <c r="H9306" t="s">
        <v>1225</v>
      </c>
      <c r="I9306" t="s">
        <v>225</v>
      </c>
      <c r="J9306" t="s">
        <v>1226</v>
      </c>
      <c r="K9306" t="s">
        <v>1219</v>
      </c>
      <c r="M9306" t="s">
        <v>228</v>
      </c>
      <c r="N9306" t="s">
        <v>240</v>
      </c>
      <c r="O9306">
        <v>27</v>
      </c>
      <c r="P9306" t="s">
        <v>234</v>
      </c>
      <c r="Q9306"/>
      <c r="R9306">
        <v>0.5</v>
      </c>
      <c r="S9306">
        <v>118</v>
      </c>
      <c r="T9306" t="s">
        <v>1220</v>
      </c>
    </row>
    <row r="9307" spans="2:20" hidden="1" x14ac:dyDescent="0.45">
      <c r="F9307" t="s">
        <v>1333</v>
      </c>
      <c r="G9307" t="s">
        <v>1334</v>
      </c>
      <c r="H9307" t="s">
        <v>1253</v>
      </c>
      <c r="I9307" t="s">
        <v>225</v>
      </c>
      <c r="J9307" t="s">
        <v>1232</v>
      </c>
      <c r="K9307" t="s">
        <v>18</v>
      </c>
      <c r="M9307" t="s">
        <v>228</v>
      </c>
      <c r="N9307" t="s">
        <v>240</v>
      </c>
      <c r="O9307">
        <v>1.5E-3</v>
      </c>
      <c r="P9307" t="s">
        <v>234</v>
      </c>
      <c r="Q9307"/>
      <c r="R9307">
        <v>7.5000000000000002E-4</v>
      </c>
      <c r="S9307">
        <v>3.0000000000000001E-3</v>
      </c>
      <c r="T9307" t="s">
        <v>1257</v>
      </c>
    </row>
    <row r="9308" spans="2:20" hidden="1" x14ac:dyDescent="0.45">
      <c r="F9308" t="s">
        <v>1333</v>
      </c>
      <c r="G9308" t="s">
        <v>1334</v>
      </c>
      <c r="H9308" t="s">
        <v>1253</v>
      </c>
      <c r="I9308" t="s">
        <v>225</v>
      </c>
      <c r="J9308" t="s">
        <v>1232</v>
      </c>
      <c r="K9308" t="s">
        <v>18</v>
      </c>
      <c r="M9308" t="s">
        <v>228</v>
      </c>
      <c r="N9308" t="s">
        <v>242</v>
      </c>
      <c r="O9308">
        <v>7.6000000000000004E-4</v>
      </c>
      <c r="P9308" t="s">
        <v>234</v>
      </c>
      <c r="Q9308"/>
      <c r="R9308">
        <v>3.8000000000000002E-4</v>
      </c>
      <c r="S9308">
        <v>1.5E-3</v>
      </c>
      <c r="T9308" t="s">
        <v>1257</v>
      </c>
    </row>
    <row r="9309" spans="2:20" hidden="1" x14ac:dyDescent="0.45">
      <c r="F9309" t="s">
        <v>1333</v>
      </c>
      <c r="G9309" t="s">
        <v>1334</v>
      </c>
      <c r="H9309" t="s">
        <v>1253</v>
      </c>
      <c r="I9309" t="s">
        <v>225</v>
      </c>
      <c r="J9309" t="s">
        <v>1232</v>
      </c>
      <c r="K9309" t="s">
        <v>18</v>
      </c>
      <c r="M9309" t="s">
        <v>228</v>
      </c>
      <c r="N9309" t="s">
        <v>233</v>
      </c>
      <c r="O9309">
        <v>0.12</v>
      </c>
      <c r="P9309" t="s">
        <v>234</v>
      </c>
      <c r="Q9309"/>
      <c r="R9309">
        <v>0.06</v>
      </c>
      <c r="S9309">
        <v>0.24</v>
      </c>
      <c r="T9309" t="s">
        <v>1257</v>
      </c>
    </row>
    <row r="9310" spans="2:20" hidden="1" x14ac:dyDescent="0.45">
      <c r="F9310" t="s">
        <v>1333</v>
      </c>
      <c r="G9310" t="s">
        <v>1334</v>
      </c>
      <c r="H9310" t="s">
        <v>1253</v>
      </c>
      <c r="I9310" t="s">
        <v>225</v>
      </c>
      <c r="J9310" t="s">
        <v>1232</v>
      </c>
      <c r="K9310" t="s">
        <v>18</v>
      </c>
      <c r="M9310" t="s">
        <v>228</v>
      </c>
      <c r="N9310" t="s">
        <v>253</v>
      </c>
      <c r="O9310">
        <v>2.5000000000000001E-4</v>
      </c>
      <c r="P9310" t="s">
        <v>234</v>
      </c>
      <c r="Q9310"/>
      <c r="R9310">
        <v>1.2999999999999999E-4</v>
      </c>
      <c r="S9310">
        <v>5.0000000000000001E-4</v>
      </c>
      <c r="T9310" t="s">
        <v>1257</v>
      </c>
    </row>
    <row r="9311" spans="2:20" hidden="1" x14ac:dyDescent="0.45">
      <c r="B9311" s="29" t="s">
        <v>24</v>
      </c>
      <c r="F9311" t="s">
        <v>1333</v>
      </c>
      <c r="G9311" t="s">
        <v>1334</v>
      </c>
      <c r="H9311" t="s">
        <v>1225</v>
      </c>
      <c r="I9311" t="s">
        <v>225</v>
      </c>
      <c r="J9311" t="s">
        <v>1226</v>
      </c>
      <c r="K9311" t="s">
        <v>1219</v>
      </c>
      <c r="M9311" t="s">
        <v>228</v>
      </c>
      <c r="N9311" t="s">
        <v>261</v>
      </c>
      <c r="O9311">
        <v>12</v>
      </c>
      <c r="P9311" t="s">
        <v>237</v>
      </c>
      <c r="Q9311"/>
      <c r="R9311">
        <v>5</v>
      </c>
      <c r="S9311">
        <v>300</v>
      </c>
      <c r="T9311" t="s">
        <v>1335</v>
      </c>
    </row>
    <row r="9312" spans="2:20" hidden="1" x14ac:dyDescent="0.45">
      <c r="F9312" t="s">
        <v>1333</v>
      </c>
      <c r="G9312" t="s">
        <v>1334</v>
      </c>
      <c r="H9312" t="s">
        <v>1225</v>
      </c>
      <c r="I9312" t="s">
        <v>225</v>
      </c>
      <c r="J9312" t="s">
        <v>1226</v>
      </c>
      <c r="K9312" t="s">
        <v>1219</v>
      </c>
      <c r="M9312" t="s">
        <v>228</v>
      </c>
      <c r="N9312" t="s">
        <v>264</v>
      </c>
      <c r="O9312">
        <v>10</v>
      </c>
      <c r="P9312" t="s">
        <v>234</v>
      </c>
      <c r="Q9312"/>
      <c r="R9312">
        <v>5</v>
      </c>
      <c r="S9312">
        <v>20</v>
      </c>
      <c r="T9312" t="s">
        <v>348</v>
      </c>
    </row>
    <row r="9313" spans="2:20" hidden="1" x14ac:dyDescent="0.45">
      <c r="F9313" t="s">
        <v>1333</v>
      </c>
      <c r="G9313" t="s">
        <v>1334</v>
      </c>
      <c r="H9313" t="s">
        <v>1225</v>
      </c>
      <c r="I9313" t="s">
        <v>225</v>
      </c>
      <c r="J9313" t="s">
        <v>1226</v>
      </c>
      <c r="K9313" t="s">
        <v>1219</v>
      </c>
      <c r="M9313" t="s">
        <v>228</v>
      </c>
      <c r="N9313" t="s">
        <v>246</v>
      </c>
      <c r="O9313">
        <v>100</v>
      </c>
      <c r="P9313" t="s">
        <v>247</v>
      </c>
      <c r="Q9313"/>
      <c r="R9313">
        <v>30</v>
      </c>
      <c r="S9313">
        <v>500</v>
      </c>
      <c r="T9313" t="s">
        <v>376</v>
      </c>
    </row>
    <row r="9314" spans="2:20" hidden="1" x14ac:dyDescent="0.45">
      <c r="B9314" s="29" t="s">
        <v>26</v>
      </c>
      <c r="F9314" t="s">
        <v>1333</v>
      </c>
      <c r="G9314" t="s">
        <v>1334</v>
      </c>
      <c r="H9314" t="s">
        <v>1225</v>
      </c>
      <c r="I9314" t="s">
        <v>225</v>
      </c>
      <c r="J9314" t="s">
        <v>1226</v>
      </c>
      <c r="K9314" t="s">
        <v>1219</v>
      </c>
      <c r="M9314" t="s">
        <v>228</v>
      </c>
      <c r="N9314" t="s">
        <v>26</v>
      </c>
      <c r="O9314">
        <v>91</v>
      </c>
      <c r="P9314" t="s">
        <v>237</v>
      </c>
      <c r="Q9314"/>
      <c r="R9314">
        <v>20</v>
      </c>
      <c r="S9314">
        <v>120</v>
      </c>
      <c r="T9314" t="s">
        <v>1229</v>
      </c>
    </row>
    <row r="9315" spans="2:20" hidden="1" x14ac:dyDescent="0.45">
      <c r="B9315" s="29" t="s">
        <v>30</v>
      </c>
      <c r="F9315" t="s">
        <v>1333</v>
      </c>
      <c r="G9315" t="s">
        <v>1334</v>
      </c>
      <c r="H9315" t="s">
        <v>1225</v>
      </c>
      <c r="I9315" t="s">
        <v>225</v>
      </c>
      <c r="J9315" t="s">
        <v>1226</v>
      </c>
      <c r="K9315" t="s">
        <v>1219</v>
      </c>
      <c r="M9315" t="s">
        <v>228</v>
      </c>
      <c r="N9315" t="s">
        <v>30</v>
      </c>
      <c r="O9315">
        <v>15</v>
      </c>
      <c r="P9315" t="s">
        <v>229</v>
      </c>
      <c r="Q9315"/>
      <c r="R9315">
        <v>6</v>
      </c>
      <c r="S9315">
        <v>39</v>
      </c>
      <c r="T9315" t="s">
        <v>1336</v>
      </c>
    </row>
    <row r="9316" spans="2:20" hidden="1" x14ac:dyDescent="0.45">
      <c r="B9316" s="29" t="s">
        <v>29</v>
      </c>
      <c r="F9316" t="s">
        <v>1333</v>
      </c>
      <c r="G9316" t="s">
        <v>1334</v>
      </c>
      <c r="H9316" t="s">
        <v>1225</v>
      </c>
      <c r="I9316" t="s">
        <v>225</v>
      </c>
      <c r="J9316" t="s">
        <v>1226</v>
      </c>
      <c r="K9316" t="s">
        <v>1219</v>
      </c>
      <c r="M9316" t="s">
        <v>228</v>
      </c>
      <c r="N9316" t="s">
        <v>29</v>
      </c>
      <c r="O9316">
        <v>11</v>
      </c>
      <c r="P9316" t="s">
        <v>237</v>
      </c>
      <c r="Q9316"/>
      <c r="R9316">
        <v>8</v>
      </c>
      <c r="S9316">
        <v>40</v>
      </c>
      <c r="T9316" t="s">
        <v>1233</v>
      </c>
    </row>
    <row r="9317" spans="2:20" hidden="1" x14ac:dyDescent="0.45">
      <c r="B9317" s="29" t="s">
        <v>29</v>
      </c>
      <c r="F9317" t="s">
        <v>1333</v>
      </c>
      <c r="G9317" t="s">
        <v>1334</v>
      </c>
      <c r="H9317" t="s">
        <v>1225</v>
      </c>
      <c r="I9317" t="s">
        <v>225</v>
      </c>
      <c r="J9317" t="s">
        <v>1226</v>
      </c>
      <c r="K9317" t="s">
        <v>1219</v>
      </c>
      <c r="M9317" t="s">
        <v>228</v>
      </c>
      <c r="N9317" t="s">
        <v>29</v>
      </c>
      <c r="O9317">
        <v>11</v>
      </c>
      <c r="P9317" t="s">
        <v>237</v>
      </c>
      <c r="Q9317"/>
      <c r="R9317">
        <v>8</v>
      </c>
      <c r="S9317">
        <v>40</v>
      </c>
      <c r="T9317" t="s">
        <v>1233</v>
      </c>
    </row>
    <row r="9318" spans="2:20" hidden="1" x14ac:dyDescent="0.45">
      <c r="B9318" s="29" t="s">
        <v>26</v>
      </c>
      <c r="F9318" t="s">
        <v>1333</v>
      </c>
      <c r="G9318" t="s">
        <v>1334</v>
      </c>
      <c r="H9318" t="s">
        <v>1225</v>
      </c>
      <c r="I9318" t="s">
        <v>225</v>
      </c>
      <c r="J9318" t="s">
        <v>1226</v>
      </c>
      <c r="K9318" t="s">
        <v>1219</v>
      </c>
      <c r="M9318" t="s">
        <v>228</v>
      </c>
      <c r="N9318" t="s">
        <v>26</v>
      </c>
      <c r="O9318">
        <v>91</v>
      </c>
      <c r="P9318" t="s">
        <v>237</v>
      </c>
      <c r="Q9318"/>
      <c r="R9318">
        <v>20</v>
      </c>
      <c r="S9318">
        <v>120</v>
      </c>
      <c r="T9318" t="s">
        <v>1229</v>
      </c>
    </row>
    <row r="9319" spans="2:20" hidden="1" x14ac:dyDescent="0.45">
      <c r="B9319" s="29" t="s">
        <v>24</v>
      </c>
      <c r="F9319" t="s">
        <v>1333</v>
      </c>
      <c r="G9319" t="s">
        <v>1334</v>
      </c>
      <c r="H9319" t="s">
        <v>1225</v>
      </c>
      <c r="I9319" t="s">
        <v>225</v>
      </c>
      <c r="J9319" t="s">
        <v>1226</v>
      </c>
      <c r="K9319" t="s">
        <v>1219</v>
      </c>
      <c r="M9319" t="s">
        <v>228</v>
      </c>
      <c r="N9319" t="s">
        <v>261</v>
      </c>
      <c r="O9319">
        <v>12</v>
      </c>
      <c r="P9319" t="s">
        <v>237</v>
      </c>
      <c r="Q9319"/>
      <c r="R9319">
        <v>5</v>
      </c>
      <c r="S9319">
        <v>300</v>
      </c>
      <c r="T9319" t="s">
        <v>1335</v>
      </c>
    </row>
    <row r="9320" spans="2:20" hidden="1" x14ac:dyDescent="0.45">
      <c r="B9320" s="29" t="s">
        <v>26</v>
      </c>
      <c r="F9320" t="s">
        <v>1333</v>
      </c>
      <c r="G9320" t="s">
        <v>1334</v>
      </c>
      <c r="H9320" t="s">
        <v>1225</v>
      </c>
      <c r="I9320" t="s">
        <v>225</v>
      </c>
      <c r="J9320" t="s">
        <v>1226</v>
      </c>
      <c r="K9320" t="s">
        <v>1219</v>
      </c>
      <c r="M9320" t="s">
        <v>228</v>
      </c>
      <c r="N9320" t="s">
        <v>26</v>
      </c>
      <c r="O9320">
        <v>91</v>
      </c>
      <c r="P9320" t="s">
        <v>237</v>
      </c>
      <c r="Q9320"/>
      <c r="R9320">
        <v>20</v>
      </c>
      <c r="S9320">
        <v>120</v>
      </c>
      <c r="T9320" t="s">
        <v>1229</v>
      </c>
    </row>
    <row r="9321" spans="2:20" hidden="1" x14ac:dyDescent="0.45">
      <c r="B9321" s="29" t="s">
        <v>30</v>
      </c>
      <c r="F9321" t="s">
        <v>1333</v>
      </c>
      <c r="G9321" t="s">
        <v>1334</v>
      </c>
      <c r="H9321" t="s">
        <v>1225</v>
      </c>
      <c r="I9321" t="s">
        <v>225</v>
      </c>
      <c r="J9321" t="s">
        <v>1226</v>
      </c>
      <c r="K9321" t="s">
        <v>1219</v>
      </c>
      <c r="M9321" t="s">
        <v>228</v>
      </c>
      <c r="N9321" t="s">
        <v>30</v>
      </c>
      <c r="O9321">
        <v>15</v>
      </c>
      <c r="P9321" t="s">
        <v>229</v>
      </c>
      <c r="Q9321"/>
      <c r="R9321">
        <v>6</v>
      </c>
      <c r="S9321">
        <v>39</v>
      </c>
      <c r="T9321" t="s">
        <v>1336</v>
      </c>
    </row>
    <row r="9322" spans="2:20" hidden="1" x14ac:dyDescent="0.45">
      <c r="B9322" s="29" t="s">
        <v>25</v>
      </c>
      <c r="F9322" t="s">
        <v>1333</v>
      </c>
      <c r="G9322" t="s">
        <v>1334</v>
      </c>
      <c r="H9322" t="s">
        <v>1225</v>
      </c>
      <c r="I9322" t="s">
        <v>225</v>
      </c>
      <c r="J9322" t="s">
        <v>1226</v>
      </c>
      <c r="K9322" t="s">
        <v>1219</v>
      </c>
      <c r="M9322" t="s">
        <v>228</v>
      </c>
      <c r="N9322" t="s">
        <v>25</v>
      </c>
      <c r="O9322">
        <v>300</v>
      </c>
      <c r="P9322" t="s">
        <v>237</v>
      </c>
      <c r="Q9322"/>
      <c r="R9322">
        <v>50</v>
      </c>
      <c r="S9322">
        <v>4000</v>
      </c>
      <c r="T9322" t="s">
        <v>1258</v>
      </c>
    </row>
    <row r="9323" spans="2:20" hidden="1" x14ac:dyDescent="0.45">
      <c r="F9323" t="s">
        <v>1333</v>
      </c>
      <c r="G9323" t="s">
        <v>1334</v>
      </c>
      <c r="H9323" t="s">
        <v>443</v>
      </c>
      <c r="I9323" t="s">
        <v>225</v>
      </c>
      <c r="J9323" t="s">
        <v>1235</v>
      </c>
      <c r="K9323" t="s">
        <v>18</v>
      </c>
      <c r="M9323" t="s">
        <v>228</v>
      </c>
      <c r="N9323" t="s">
        <v>262</v>
      </c>
      <c r="O9323">
        <v>0.1</v>
      </c>
      <c r="P9323" t="s">
        <v>234</v>
      </c>
      <c r="Q9323"/>
      <c r="R9323">
        <v>1.2999999999999999E-3</v>
      </c>
      <c r="S9323">
        <v>0.68</v>
      </c>
      <c r="T9323" t="s">
        <v>1241</v>
      </c>
    </row>
    <row r="9324" spans="2:20" hidden="1" x14ac:dyDescent="0.45">
      <c r="F9324" t="s">
        <v>1333</v>
      </c>
      <c r="G9324" t="s">
        <v>1334</v>
      </c>
      <c r="H9324" t="s">
        <v>443</v>
      </c>
      <c r="I9324" t="s">
        <v>225</v>
      </c>
      <c r="J9324" t="s">
        <v>1235</v>
      </c>
      <c r="K9324" t="s">
        <v>18</v>
      </c>
      <c r="M9324" t="s">
        <v>228</v>
      </c>
      <c r="N9324" t="s">
        <v>264</v>
      </c>
      <c r="O9324">
        <v>0.56000000000000005</v>
      </c>
      <c r="P9324" t="s">
        <v>257</v>
      </c>
      <c r="Q9324"/>
      <c r="R9324">
        <v>0.19</v>
      </c>
      <c r="S9324">
        <v>0.56000000000000005</v>
      </c>
      <c r="T9324" t="s">
        <v>1254</v>
      </c>
    </row>
    <row r="9325" spans="2:20" hidden="1" x14ac:dyDescent="0.45">
      <c r="F9325" t="s">
        <v>1333</v>
      </c>
      <c r="G9325" t="s">
        <v>1334</v>
      </c>
      <c r="H9325" t="s">
        <v>443</v>
      </c>
      <c r="I9325" t="s">
        <v>225</v>
      </c>
      <c r="J9325" t="s">
        <v>1235</v>
      </c>
      <c r="K9325" t="s">
        <v>18</v>
      </c>
      <c r="M9325" t="s">
        <v>228</v>
      </c>
      <c r="N9325" t="s">
        <v>246</v>
      </c>
      <c r="O9325">
        <v>0.5</v>
      </c>
      <c r="P9325" t="s">
        <v>247</v>
      </c>
      <c r="Q9325"/>
      <c r="R9325">
        <v>0.3</v>
      </c>
      <c r="S9325">
        <v>0.8</v>
      </c>
      <c r="T9325" t="s">
        <v>1269</v>
      </c>
    </row>
    <row r="9326" spans="2:20" hidden="1" x14ac:dyDescent="0.45">
      <c r="F9326" t="s">
        <v>1333</v>
      </c>
      <c r="G9326" t="s">
        <v>1334</v>
      </c>
      <c r="H9326" t="s">
        <v>443</v>
      </c>
      <c r="I9326" t="s">
        <v>225</v>
      </c>
      <c r="J9326" t="s">
        <v>1235</v>
      </c>
      <c r="K9326" t="s">
        <v>18</v>
      </c>
      <c r="M9326" t="s">
        <v>228</v>
      </c>
      <c r="N9326" t="s">
        <v>279</v>
      </c>
      <c r="O9326">
        <v>5.1000000000000004E-4</v>
      </c>
      <c r="P9326" t="s">
        <v>234</v>
      </c>
      <c r="Q9326"/>
      <c r="R9326">
        <v>2.5999999999999998E-4</v>
      </c>
      <c r="S9326">
        <v>1E-3</v>
      </c>
      <c r="T9326" t="s">
        <v>1257</v>
      </c>
    </row>
    <row r="9327" spans="2:20" hidden="1" x14ac:dyDescent="0.45">
      <c r="F9327" t="s">
        <v>1333</v>
      </c>
      <c r="G9327" t="s">
        <v>1334</v>
      </c>
      <c r="H9327" t="s">
        <v>443</v>
      </c>
      <c r="I9327" t="s">
        <v>225</v>
      </c>
      <c r="J9327" t="s">
        <v>1235</v>
      </c>
      <c r="K9327" t="s">
        <v>18</v>
      </c>
      <c r="M9327" t="s">
        <v>228</v>
      </c>
      <c r="N9327" t="s">
        <v>265</v>
      </c>
      <c r="O9327" s="27">
        <v>7.6000000000000004E-5</v>
      </c>
      <c r="P9327" t="s">
        <v>234</v>
      </c>
      <c r="Q9327"/>
      <c r="R9327" s="27">
        <v>3.8000000000000002E-5</v>
      </c>
      <c r="S9327">
        <v>1.4999999999999999E-4</v>
      </c>
      <c r="T9327" t="s">
        <v>1257</v>
      </c>
    </row>
    <row r="9328" spans="2:20" hidden="1" x14ac:dyDescent="0.45">
      <c r="F9328" t="s">
        <v>1333</v>
      </c>
      <c r="G9328" t="s">
        <v>1334</v>
      </c>
      <c r="H9328" t="s">
        <v>443</v>
      </c>
      <c r="I9328" t="s">
        <v>225</v>
      </c>
      <c r="J9328" t="s">
        <v>1235</v>
      </c>
      <c r="K9328" t="s">
        <v>18</v>
      </c>
      <c r="M9328" t="s">
        <v>228</v>
      </c>
      <c r="N9328" t="s">
        <v>242</v>
      </c>
      <c r="O9328">
        <v>7.6000000000000004E-4</v>
      </c>
      <c r="P9328" t="s">
        <v>234</v>
      </c>
      <c r="Q9328"/>
      <c r="R9328">
        <v>3.8000000000000002E-4</v>
      </c>
      <c r="S9328">
        <v>1.5E-3</v>
      </c>
      <c r="T9328" t="s">
        <v>1257</v>
      </c>
    </row>
    <row r="9329" spans="2:20" hidden="1" x14ac:dyDescent="0.45">
      <c r="F9329" t="s">
        <v>1333</v>
      </c>
      <c r="G9329" t="s">
        <v>1334</v>
      </c>
      <c r="H9329" t="s">
        <v>443</v>
      </c>
      <c r="I9329" t="s">
        <v>225</v>
      </c>
      <c r="J9329" t="s">
        <v>1235</v>
      </c>
      <c r="K9329" t="s">
        <v>18</v>
      </c>
      <c r="M9329" t="s">
        <v>228</v>
      </c>
      <c r="N9329" t="s">
        <v>233</v>
      </c>
      <c r="O9329">
        <v>0.12</v>
      </c>
      <c r="P9329" t="s">
        <v>234</v>
      </c>
      <c r="Q9329"/>
      <c r="R9329">
        <v>0.06</v>
      </c>
      <c r="S9329">
        <v>0.24</v>
      </c>
      <c r="T9329" t="s">
        <v>1257</v>
      </c>
    </row>
    <row r="9330" spans="2:20" hidden="1" x14ac:dyDescent="0.45">
      <c r="F9330" t="s">
        <v>1333</v>
      </c>
      <c r="G9330" t="s">
        <v>1334</v>
      </c>
      <c r="H9330" t="s">
        <v>443</v>
      </c>
      <c r="I9330" t="s">
        <v>225</v>
      </c>
      <c r="J9330" t="s">
        <v>1235</v>
      </c>
      <c r="K9330" t="s">
        <v>18</v>
      </c>
      <c r="M9330" t="s">
        <v>228</v>
      </c>
      <c r="N9330" t="s">
        <v>303</v>
      </c>
      <c r="O9330">
        <v>1.0999999999999999E-2</v>
      </c>
      <c r="P9330" t="s">
        <v>234</v>
      </c>
      <c r="Q9330"/>
      <c r="R9330">
        <v>3.7000000000000002E-3</v>
      </c>
      <c r="S9330">
        <v>3.4000000000000002E-2</v>
      </c>
      <c r="T9330" t="s">
        <v>1254</v>
      </c>
    </row>
    <row r="9331" spans="2:20" hidden="1" x14ac:dyDescent="0.45">
      <c r="B9331" s="29" t="s">
        <v>25</v>
      </c>
      <c r="F9331" t="s">
        <v>1333</v>
      </c>
      <c r="G9331" t="s">
        <v>1334</v>
      </c>
      <c r="H9331" t="s">
        <v>1267</v>
      </c>
      <c r="I9331" t="s">
        <v>225</v>
      </c>
      <c r="J9331" t="s">
        <v>226</v>
      </c>
      <c r="K9331" t="s">
        <v>18</v>
      </c>
      <c r="M9331" t="s">
        <v>228</v>
      </c>
      <c r="N9331" t="s">
        <v>25</v>
      </c>
      <c r="O9331">
        <v>4.8</v>
      </c>
      <c r="P9331" t="s">
        <v>237</v>
      </c>
      <c r="Q9331"/>
      <c r="R9331">
        <v>1.8</v>
      </c>
      <c r="S9331">
        <v>42</v>
      </c>
      <c r="T9331" t="s">
        <v>1241</v>
      </c>
    </row>
    <row r="9332" spans="2:20" hidden="1" x14ac:dyDescent="0.45">
      <c r="F9332" t="s">
        <v>1333</v>
      </c>
      <c r="G9332" t="s">
        <v>1334</v>
      </c>
      <c r="H9332" t="s">
        <v>1267</v>
      </c>
      <c r="I9332" t="s">
        <v>225</v>
      </c>
      <c r="J9332" t="s">
        <v>226</v>
      </c>
      <c r="K9332" t="s">
        <v>18</v>
      </c>
      <c r="M9332" t="s">
        <v>228</v>
      </c>
      <c r="N9332" t="s">
        <v>236</v>
      </c>
      <c r="O9332">
        <v>0.2</v>
      </c>
      <c r="P9332" t="s">
        <v>237</v>
      </c>
      <c r="Q9332"/>
      <c r="R9332">
        <v>0.12</v>
      </c>
      <c r="S9332">
        <v>0.28000000000000003</v>
      </c>
      <c r="T9332" t="s">
        <v>1246</v>
      </c>
    </row>
    <row r="9333" spans="2:20" hidden="1" x14ac:dyDescent="0.45">
      <c r="B9333" s="29" t="s">
        <v>29</v>
      </c>
      <c r="F9333" t="s">
        <v>1333</v>
      </c>
      <c r="G9333" t="s">
        <v>1334</v>
      </c>
      <c r="H9333" t="s">
        <v>1267</v>
      </c>
      <c r="I9333" t="s">
        <v>225</v>
      </c>
      <c r="J9333" t="s">
        <v>226</v>
      </c>
      <c r="K9333" t="s">
        <v>18</v>
      </c>
      <c r="M9333" t="s">
        <v>228</v>
      </c>
      <c r="N9333" t="s">
        <v>29</v>
      </c>
      <c r="O9333">
        <v>0.5</v>
      </c>
      <c r="P9333" t="s">
        <v>237</v>
      </c>
      <c r="Q9333"/>
      <c r="R9333">
        <v>0.3</v>
      </c>
      <c r="S9333">
        <v>0.7</v>
      </c>
      <c r="T9333" t="s">
        <v>1246</v>
      </c>
    </row>
    <row r="9334" spans="2:20" hidden="1" x14ac:dyDescent="0.45">
      <c r="B9334" s="29" t="s">
        <v>26</v>
      </c>
      <c r="F9334" t="s">
        <v>1333</v>
      </c>
      <c r="G9334" t="s">
        <v>1334</v>
      </c>
      <c r="H9334" t="s">
        <v>1267</v>
      </c>
      <c r="I9334" t="s">
        <v>225</v>
      </c>
      <c r="J9334" t="s">
        <v>226</v>
      </c>
      <c r="K9334" t="s">
        <v>18</v>
      </c>
      <c r="M9334" t="s">
        <v>228</v>
      </c>
      <c r="N9334" t="s">
        <v>26</v>
      </c>
      <c r="O9334">
        <v>48</v>
      </c>
      <c r="P9334" t="s">
        <v>237</v>
      </c>
      <c r="Q9334"/>
      <c r="R9334">
        <v>29</v>
      </c>
      <c r="S9334">
        <v>67</v>
      </c>
      <c r="T9334" t="s">
        <v>1241</v>
      </c>
    </row>
    <row r="9335" spans="2:20" hidden="1" x14ac:dyDescent="0.45">
      <c r="F9335" t="s">
        <v>1333</v>
      </c>
      <c r="G9335" t="s">
        <v>1334</v>
      </c>
      <c r="H9335" t="s">
        <v>443</v>
      </c>
      <c r="I9335" t="s">
        <v>225</v>
      </c>
      <c r="J9335" t="s">
        <v>1235</v>
      </c>
      <c r="K9335" t="s">
        <v>18</v>
      </c>
      <c r="M9335" t="s">
        <v>228</v>
      </c>
      <c r="N9335" t="s">
        <v>272</v>
      </c>
      <c r="O9335">
        <v>0.84</v>
      </c>
      <c r="P9335" t="s">
        <v>257</v>
      </c>
      <c r="Q9335"/>
      <c r="R9335">
        <v>0.28000000000000003</v>
      </c>
      <c r="S9335">
        <v>0.84</v>
      </c>
      <c r="T9335" t="s">
        <v>1254</v>
      </c>
    </row>
    <row r="9336" spans="2:20" hidden="1" x14ac:dyDescent="0.45">
      <c r="B9336" s="29" t="s">
        <v>30</v>
      </c>
      <c r="F9336" t="s">
        <v>1333</v>
      </c>
      <c r="G9336" t="s">
        <v>1334</v>
      </c>
      <c r="H9336" t="s">
        <v>1253</v>
      </c>
      <c r="I9336" t="s">
        <v>225</v>
      </c>
      <c r="J9336" t="s">
        <v>1232</v>
      </c>
      <c r="K9336" t="s">
        <v>18</v>
      </c>
      <c r="M9336" t="s">
        <v>228</v>
      </c>
      <c r="N9336" t="s">
        <v>30</v>
      </c>
      <c r="O9336">
        <v>5.4</v>
      </c>
      <c r="P9336" t="s">
        <v>229</v>
      </c>
      <c r="Q9336"/>
      <c r="R9336">
        <v>2.7</v>
      </c>
      <c r="S9336">
        <v>11</v>
      </c>
      <c r="T9336" t="s">
        <v>1256</v>
      </c>
    </row>
    <row r="9337" spans="2:20" hidden="1" x14ac:dyDescent="0.45">
      <c r="F9337" t="s">
        <v>1333</v>
      </c>
      <c r="G9337" t="s">
        <v>1334</v>
      </c>
      <c r="H9337" t="s">
        <v>1253</v>
      </c>
      <c r="I9337" t="s">
        <v>225</v>
      </c>
      <c r="J9337" t="s">
        <v>1232</v>
      </c>
      <c r="K9337" t="s">
        <v>18</v>
      </c>
      <c r="M9337" t="s">
        <v>228</v>
      </c>
      <c r="N9337" t="s">
        <v>358</v>
      </c>
      <c r="O9337">
        <v>0.84</v>
      </c>
      <c r="P9337" t="s">
        <v>257</v>
      </c>
      <c r="Q9337"/>
      <c r="R9337">
        <v>0.28000000000000003</v>
      </c>
      <c r="S9337">
        <v>0.84</v>
      </c>
      <c r="T9337" t="s">
        <v>1254</v>
      </c>
    </row>
    <row r="9338" spans="2:20" hidden="1" x14ac:dyDescent="0.45">
      <c r="F9338" t="s">
        <v>1333</v>
      </c>
      <c r="G9338" t="s">
        <v>1334</v>
      </c>
      <c r="H9338" t="s">
        <v>1253</v>
      </c>
      <c r="I9338" t="s">
        <v>225</v>
      </c>
      <c r="J9338" t="s">
        <v>1232</v>
      </c>
      <c r="K9338" t="s">
        <v>18</v>
      </c>
      <c r="M9338" t="s">
        <v>228</v>
      </c>
      <c r="N9338" t="s">
        <v>249</v>
      </c>
      <c r="O9338">
        <v>0.84</v>
      </c>
      <c r="P9338" t="s">
        <v>257</v>
      </c>
      <c r="Q9338"/>
      <c r="R9338">
        <v>0.28000000000000003</v>
      </c>
      <c r="S9338">
        <v>0.84</v>
      </c>
      <c r="T9338" t="s">
        <v>1254</v>
      </c>
    </row>
    <row r="9339" spans="2:20" hidden="1" x14ac:dyDescent="0.45">
      <c r="F9339" t="s">
        <v>1333</v>
      </c>
      <c r="G9339" t="s">
        <v>1334</v>
      </c>
      <c r="H9339" t="s">
        <v>1253</v>
      </c>
      <c r="I9339" t="s">
        <v>225</v>
      </c>
      <c r="J9339" t="s">
        <v>1232</v>
      </c>
      <c r="K9339" t="s">
        <v>18</v>
      </c>
      <c r="M9339" t="s">
        <v>228</v>
      </c>
      <c r="N9339" t="s">
        <v>246</v>
      </c>
      <c r="O9339">
        <v>0.5</v>
      </c>
      <c r="P9339" t="s">
        <v>247</v>
      </c>
      <c r="Q9339"/>
      <c r="R9339">
        <v>0.3</v>
      </c>
      <c r="S9339">
        <v>0.8</v>
      </c>
      <c r="T9339" t="s">
        <v>1269</v>
      </c>
    </row>
    <row r="9340" spans="2:20" hidden="1" x14ac:dyDescent="0.45">
      <c r="F9340" t="s">
        <v>1333</v>
      </c>
      <c r="G9340" t="s">
        <v>1334</v>
      </c>
      <c r="H9340" t="s">
        <v>1253</v>
      </c>
      <c r="I9340" t="s">
        <v>225</v>
      </c>
      <c r="J9340" t="s">
        <v>1232</v>
      </c>
      <c r="K9340" t="s">
        <v>18</v>
      </c>
      <c r="M9340" t="s">
        <v>228</v>
      </c>
      <c r="N9340" t="s">
        <v>267</v>
      </c>
      <c r="O9340">
        <v>1.5E-3</v>
      </c>
      <c r="P9340" t="s">
        <v>234</v>
      </c>
      <c r="Q9340"/>
      <c r="R9340">
        <v>7.5000000000000002E-4</v>
      </c>
      <c r="S9340">
        <v>3.0000000000000001E-3</v>
      </c>
      <c r="T9340" t="s">
        <v>1257</v>
      </c>
    </row>
    <row r="9341" spans="2:20" hidden="1" x14ac:dyDescent="0.45">
      <c r="F9341" t="s">
        <v>1333</v>
      </c>
      <c r="G9341" t="s">
        <v>1334</v>
      </c>
      <c r="H9341" t="s">
        <v>1253</v>
      </c>
      <c r="I9341" t="s">
        <v>225</v>
      </c>
      <c r="J9341" t="s">
        <v>1232</v>
      </c>
      <c r="K9341" t="s">
        <v>18</v>
      </c>
      <c r="M9341" t="s">
        <v>228</v>
      </c>
      <c r="N9341" t="s">
        <v>267</v>
      </c>
      <c r="O9341">
        <v>1.5E-3</v>
      </c>
      <c r="P9341" t="s">
        <v>234</v>
      </c>
      <c r="Q9341"/>
      <c r="R9341">
        <v>7.5000000000000002E-4</v>
      </c>
      <c r="S9341">
        <v>3.0000000000000001E-3</v>
      </c>
      <c r="T9341" t="s">
        <v>1257</v>
      </c>
    </row>
    <row r="9342" spans="2:20" hidden="1" x14ac:dyDescent="0.45">
      <c r="F9342" t="s">
        <v>1333</v>
      </c>
      <c r="G9342" t="s">
        <v>1334</v>
      </c>
      <c r="H9342" t="s">
        <v>443</v>
      </c>
      <c r="I9342" t="s">
        <v>225</v>
      </c>
      <c r="J9342" t="s">
        <v>1235</v>
      </c>
      <c r="K9342" t="s">
        <v>18</v>
      </c>
      <c r="M9342" t="s">
        <v>228</v>
      </c>
      <c r="N9342" t="s">
        <v>236</v>
      </c>
      <c r="O9342">
        <v>0.45</v>
      </c>
      <c r="P9342" t="s">
        <v>237</v>
      </c>
      <c r="Q9342"/>
      <c r="R9342">
        <v>0.27</v>
      </c>
      <c r="S9342">
        <v>0.63</v>
      </c>
      <c r="T9342" t="s">
        <v>1261</v>
      </c>
    </row>
    <row r="9343" spans="2:20" hidden="1" x14ac:dyDescent="0.45">
      <c r="F9343" t="s">
        <v>1333</v>
      </c>
      <c r="G9343" t="s">
        <v>1334</v>
      </c>
      <c r="H9343" t="s">
        <v>443</v>
      </c>
      <c r="I9343" t="s">
        <v>225</v>
      </c>
      <c r="J9343" t="s">
        <v>1235</v>
      </c>
      <c r="K9343" t="s">
        <v>18</v>
      </c>
      <c r="M9343" t="s">
        <v>228</v>
      </c>
      <c r="N9343" t="s">
        <v>240</v>
      </c>
      <c r="O9343">
        <v>1.5E-3</v>
      </c>
      <c r="P9343" t="s">
        <v>234</v>
      </c>
      <c r="Q9343"/>
      <c r="R9343">
        <v>7.5000000000000002E-4</v>
      </c>
      <c r="S9343">
        <v>3.0000000000000001E-3</v>
      </c>
      <c r="T9343" t="s">
        <v>1257</v>
      </c>
    </row>
    <row r="9344" spans="2:20" hidden="1" x14ac:dyDescent="0.45">
      <c r="F9344" t="s">
        <v>1333</v>
      </c>
      <c r="G9344" t="s">
        <v>1334</v>
      </c>
      <c r="H9344" t="s">
        <v>443</v>
      </c>
      <c r="I9344" t="s">
        <v>225</v>
      </c>
      <c r="J9344" t="s">
        <v>1235</v>
      </c>
      <c r="K9344" t="s">
        <v>18</v>
      </c>
      <c r="M9344" t="s">
        <v>228</v>
      </c>
      <c r="N9344" t="s">
        <v>240</v>
      </c>
      <c r="O9344">
        <v>1.5E-3</v>
      </c>
      <c r="P9344" t="s">
        <v>234</v>
      </c>
      <c r="Q9344"/>
      <c r="R9344">
        <v>7.5000000000000002E-4</v>
      </c>
      <c r="S9344">
        <v>3.0000000000000001E-3</v>
      </c>
      <c r="T9344" t="s">
        <v>1257</v>
      </c>
    </row>
    <row r="9345" spans="2:20" hidden="1" x14ac:dyDescent="0.45">
      <c r="B9345" s="29" t="s">
        <v>43</v>
      </c>
      <c r="F9345" t="s">
        <v>1333</v>
      </c>
      <c r="G9345" t="s">
        <v>1334</v>
      </c>
      <c r="H9345" t="s">
        <v>443</v>
      </c>
      <c r="I9345" t="s">
        <v>225</v>
      </c>
      <c r="J9345" t="s">
        <v>1235</v>
      </c>
      <c r="K9345" t="s">
        <v>18</v>
      </c>
      <c r="M9345" t="s">
        <v>228</v>
      </c>
      <c r="N9345" t="s">
        <v>28</v>
      </c>
      <c r="O9345">
        <v>0.45</v>
      </c>
      <c r="P9345" t="s">
        <v>237</v>
      </c>
      <c r="Q9345"/>
      <c r="R9345">
        <v>0.27</v>
      </c>
      <c r="S9345">
        <v>0.63</v>
      </c>
      <c r="T9345" t="s">
        <v>1260</v>
      </c>
    </row>
    <row r="9346" spans="2:20" hidden="1" x14ac:dyDescent="0.45">
      <c r="B9346" s="29" t="s">
        <v>27</v>
      </c>
      <c r="F9346" t="s">
        <v>1333</v>
      </c>
      <c r="G9346" t="s">
        <v>1334</v>
      </c>
      <c r="H9346" t="s">
        <v>443</v>
      </c>
      <c r="I9346" t="s">
        <v>225</v>
      </c>
      <c r="J9346" t="s">
        <v>1235</v>
      </c>
      <c r="K9346" t="s">
        <v>18</v>
      </c>
      <c r="M9346" t="s">
        <v>228</v>
      </c>
      <c r="N9346" t="s">
        <v>27</v>
      </c>
      <c r="O9346">
        <v>0.45</v>
      </c>
      <c r="P9346" t="s">
        <v>237</v>
      </c>
      <c r="Q9346"/>
      <c r="R9346">
        <v>0.27</v>
      </c>
      <c r="S9346">
        <v>0.63</v>
      </c>
      <c r="T9346" t="s">
        <v>1260</v>
      </c>
    </row>
    <row r="9347" spans="2:20" hidden="1" x14ac:dyDescent="0.45">
      <c r="B9347" s="29" t="s">
        <v>24</v>
      </c>
      <c r="F9347" t="s">
        <v>1333</v>
      </c>
      <c r="G9347" t="s">
        <v>1334</v>
      </c>
      <c r="H9347" t="s">
        <v>443</v>
      </c>
      <c r="I9347" t="s">
        <v>225</v>
      </c>
      <c r="J9347" t="s">
        <v>1235</v>
      </c>
      <c r="K9347" t="s">
        <v>18</v>
      </c>
      <c r="M9347" t="s">
        <v>228</v>
      </c>
      <c r="N9347" t="s">
        <v>261</v>
      </c>
      <c r="O9347">
        <v>2</v>
      </c>
      <c r="P9347" t="s">
        <v>237</v>
      </c>
      <c r="Q9347"/>
      <c r="R9347">
        <v>1.2</v>
      </c>
      <c r="S9347">
        <v>2.8</v>
      </c>
      <c r="T9347" t="s">
        <v>1255</v>
      </c>
    </row>
    <row r="9348" spans="2:20" hidden="1" x14ac:dyDescent="0.45">
      <c r="B9348" s="29" t="s">
        <v>24</v>
      </c>
      <c r="F9348" t="s">
        <v>1333</v>
      </c>
      <c r="G9348" t="s">
        <v>1334</v>
      </c>
      <c r="H9348" t="s">
        <v>443</v>
      </c>
      <c r="I9348" t="s">
        <v>225</v>
      </c>
      <c r="J9348" t="s">
        <v>1235</v>
      </c>
      <c r="K9348" t="s">
        <v>18</v>
      </c>
      <c r="M9348" t="s">
        <v>228</v>
      </c>
      <c r="N9348" t="s">
        <v>261</v>
      </c>
      <c r="O9348">
        <v>2</v>
      </c>
      <c r="P9348" t="s">
        <v>237</v>
      </c>
      <c r="Q9348"/>
      <c r="R9348">
        <v>1.2</v>
      </c>
      <c r="S9348">
        <v>2.8</v>
      </c>
      <c r="T9348" t="s">
        <v>1255</v>
      </c>
    </row>
    <row r="9349" spans="2:20" hidden="1" x14ac:dyDescent="0.45">
      <c r="B9349" s="29" t="s">
        <v>26</v>
      </c>
      <c r="F9349" t="s">
        <v>1333</v>
      </c>
      <c r="G9349" t="s">
        <v>1334</v>
      </c>
      <c r="H9349" t="s">
        <v>443</v>
      </c>
      <c r="I9349" t="s">
        <v>225</v>
      </c>
      <c r="J9349" t="s">
        <v>1235</v>
      </c>
      <c r="K9349" t="s">
        <v>18</v>
      </c>
      <c r="M9349" t="s">
        <v>228</v>
      </c>
      <c r="N9349" t="s">
        <v>26</v>
      </c>
      <c r="O9349">
        <v>40</v>
      </c>
      <c r="P9349" t="s">
        <v>237</v>
      </c>
      <c r="Q9349"/>
      <c r="R9349">
        <v>30</v>
      </c>
      <c r="S9349">
        <v>55</v>
      </c>
      <c r="T9349" t="s">
        <v>1255</v>
      </c>
    </row>
    <row r="9350" spans="2:20" hidden="1" x14ac:dyDescent="0.45">
      <c r="B9350" s="29" t="s">
        <v>43</v>
      </c>
      <c r="F9350" t="s">
        <v>1333</v>
      </c>
      <c r="G9350" t="s">
        <v>1334</v>
      </c>
      <c r="H9350" t="s">
        <v>1234</v>
      </c>
      <c r="I9350" t="s">
        <v>225</v>
      </c>
      <c r="J9350" t="s">
        <v>1235</v>
      </c>
      <c r="K9350" t="s">
        <v>1223</v>
      </c>
      <c r="M9350" t="s">
        <v>228</v>
      </c>
      <c r="N9350" t="s">
        <v>28</v>
      </c>
      <c r="O9350">
        <v>72</v>
      </c>
      <c r="P9350" t="s">
        <v>237</v>
      </c>
      <c r="Q9350"/>
      <c r="R9350">
        <v>60</v>
      </c>
      <c r="S9350">
        <v>220</v>
      </c>
      <c r="T9350" t="s">
        <v>377</v>
      </c>
    </row>
    <row r="9351" spans="2:20" hidden="1" x14ac:dyDescent="0.45">
      <c r="B9351" s="29" t="s">
        <v>29</v>
      </c>
      <c r="F9351" t="s">
        <v>1333</v>
      </c>
      <c r="G9351" t="s">
        <v>1334</v>
      </c>
      <c r="H9351" t="s">
        <v>1234</v>
      </c>
      <c r="I9351" t="s">
        <v>225</v>
      </c>
      <c r="J9351" t="s">
        <v>1235</v>
      </c>
      <c r="K9351" t="s">
        <v>1223</v>
      </c>
      <c r="M9351" t="s">
        <v>228</v>
      </c>
      <c r="N9351" t="s">
        <v>29</v>
      </c>
      <c r="O9351">
        <v>900</v>
      </c>
      <c r="P9351" t="s">
        <v>237</v>
      </c>
      <c r="Q9351"/>
      <c r="R9351">
        <v>450</v>
      </c>
      <c r="S9351">
        <v>1000</v>
      </c>
      <c r="T9351" t="s">
        <v>377</v>
      </c>
    </row>
    <row r="9352" spans="2:20" hidden="1" x14ac:dyDescent="0.45">
      <c r="B9352" s="29" t="s">
        <v>25</v>
      </c>
      <c r="F9352" t="s">
        <v>1333</v>
      </c>
      <c r="G9352" t="s">
        <v>1334</v>
      </c>
      <c r="H9352" t="s">
        <v>1234</v>
      </c>
      <c r="I9352" t="s">
        <v>225</v>
      </c>
      <c r="J9352" t="s">
        <v>1235</v>
      </c>
      <c r="K9352" t="s">
        <v>1223</v>
      </c>
      <c r="M9352" t="s">
        <v>228</v>
      </c>
      <c r="N9352" t="s">
        <v>25</v>
      </c>
      <c r="O9352">
        <v>200</v>
      </c>
      <c r="P9352" t="s">
        <v>237</v>
      </c>
      <c r="Q9352"/>
      <c r="R9352">
        <v>150</v>
      </c>
      <c r="S9352">
        <v>3000</v>
      </c>
      <c r="T9352" t="s">
        <v>377</v>
      </c>
    </row>
    <row r="9353" spans="2:20" hidden="1" x14ac:dyDescent="0.45">
      <c r="F9353" t="s">
        <v>1333</v>
      </c>
      <c r="G9353" t="s">
        <v>1334</v>
      </c>
      <c r="H9353" t="s">
        <v>251</v>
      </c>
      <c r="I9353" t="s">
        <v>225</v>
      </c>
      <c r="J9353" t="s">
        <v>1232</v>
      </c>
      <c r="K9353" t="s">
        <v>1223</v>
      </c>
      <c r="M9353" t="s">
        <v>228</v>
      </c>
      <c r="N9353" t="s">
        <v>272</v>
      </c>
      <c r="O9353">
        <v>40</v>
      </c>
      <c r="P9353" t="s">
        <v>234</v>
      </c>
      <c r="Q9353"/>
      <c r="R9353">
        <v>6</v>
      </c>
      <c r="S9353">
        <v>80</v>
      </c>
      <c r="T9353" t="s">
        <v>377</v>
      </c>
    </row>
    <row r="9354" spans="2:20" hidden="1" x14ac:dyDescent="0.45">
      <c r="F9354" t="s">
        <v>1333</v>
      </c>
      <c r="G9354" t="s">
        <v>1334</v>
      </c>
      <c r="H9354" t="s">
        <v>251</v>
      </c>
      <c r="I9354" t="s">
        <v>225</v>
      </c>
      <c r="J9354" t="s">
        <v>1232</v>
      </c>
      <c r="K9354" t="s">
        <v>1223</v>
      </c>
      <c r="M9354" t="s">
        <v>228</v>
      </c>
      <c r="N9354" t="s">
        <v>264</v>
      </c>
      <c r="O9354">
        <v>100</v>
      </c>
      <c r="P9354" t="s">
        <v>234</v>
      </c>
      <c r="Q9354"/>
      <c r="R9354">
        <v>13</v>
      </c>
      <c r="S9354">
        <v>150</v>
      </c>
      <c r="T9354" t="s">
        <v>377</v>
      </c>
    </row>
    <row r="9355" spans="2:20" hidden="1" x14ac:dyDescent="0.45">
      <c r="F9355" t="s">
        <v>1333</v>
      </c>
      <c r="G9355" t="s">
        <v>1334</v>
      </c>
      <c r="H9355" t="s">
        <v>1234</v>
      </c>
      <c r="I9355" t="s">
        <v>225</v>
      </c>
      <c r="J9355" t="s">
        <v>1235</v>
      </c>
      <c r="K9355" t="s">
        <v>1223</v>
      </c>
      <c r="M9355" t="s">
        <v>228</v>
      </c>
      <c r="N9355" t="s">
        <v>262</v>
      </c>
      <c r="O9355">
        <v>9</v>
      </c>
      <c r="P9355" t="s">
        <v>234</v>
      </c>
      <c r="Q9355"/>
      <c r="R9355">
        <v>5</v>
      </c>
      <c r="S9355">
        <v>10</v>
      </c>
      <c r="T9355" t="s">
        <v>377</v>
      </c>
    </row>
    <row r="9356" spans="2:20" hidden="1" x14ac:dyDescent="0.45">
      <c r="F9356" t="s">
        <v>1333</v>
      </c>
      <c r="G9356" t="s">
        <v>1334</v>
      </c>
      <c r="H9356" t="s">
        <v>251</v>
      </c>
      <c r="I9356" t="s">
        <v>225</v>
      </c>
      <c r="J9356" t="s">
        <v>1232</v>
      </c>
      <c r="K9356" t="s">
        <v>1223</v>
      </c>
      <c r="M9356" t="s">
        <v>228</v>
      </c>
      <c r="N9356" t="s">
        <v>303</v>
      </c>
      <c r="O9356">
        <v>2</v>
      </c>
      <c r="P9356" t="s">
        <v>234</v>
      </c>
      <c r="Q9356"/>
      <c r="R9356">
        <v>0.5</v>
      </c>
      <c r="S9356">
        <v>3</v>
      </c>
      <c r="T9356" t="s">
        <v>377</v>
      </c>
    </row>
    <row r="9357" spans="2:20" hidden="1" x14ac:dyDescent="0.45">
      <c r="F9357" t="s">
        <v>1333</v>
      </c>
      <c r="G9357" t="s">
        <v>1334</v>
      </c>
      <c r="H9357" t="s">
        <v>251</v>
      </c>
      <c r="I9357" t="s">
        <v>225</v>
      </c>
      <c r="J9357" t="s">
        <v>1232</v>
      </c>
      <c r="K9357" t="s">
        <v>1223</v>
      </c>
      <c r="M9357" t="s">
        <v>228</v>
      </c>
      <c r="N9357" t="s">
        <v>279</v>
      </c>
      <c r="O9357">
        <v>20</v>
      </c>
      <c r="P9357" t="s">
        <v>234</v>
      </c>
      <c r="Q9357"/>
      <c r="R9357">
        <v>2</v>
      </c>
      <c r="S9357">
        <v>30</v>
      </c>
      <c r="T9357" t="s">
        <v>377</v>
      </c>
    </row>
    <row r="9358" spans="2:20" hidden="1" x14ac:dyDescent="0.45">
      <c r="F9358" t="s">
        <v>1333</v>
      </c>
      <c r="G9358" t="s">
        <v>1334</v>
      </c>
      <c r="H9358" t="s">
        <v>251</v>
      </c>
      <c r="I9358" t="s">
        <v>225</v>
      </c>
      <c r="J9358" t="s">
        <v>1232</v>
      </c>
      <c r="K9358" t="s">
        <v>1223</v>
      </c>
      <c r="M9358" t="s">
        <v>228</v>
      </c>
      <c r="N9358" t="s">
        <v>253</v>
      </c>
      <c r="O9358">
        <v>3</v>
      </c>
      <c r="P9358" t="s">
        <v>234</v>
      </c>
      <c r="Q9358"/>
      <c r="R9358">
        <v>1</v>
      </c>
      <c r="S9358">
        <v>5</v>
      </c>
      <c r="T9358" t="s">
        <v>377</v>
      </c>
    </row>
    <row r="9359" spans="2:20" hidden="1" x14ac:dyDescent="0.45">
      <c r="F9359" t="s">
        <v>1333</v>
      </c>
      <c r="G9359" t="s">
        <v>1334</v>
      </c>
      <c r="H9359" t="s">
        <v>1237</v>
      </c>
      <c r="I9359" t="s">
        <v>225</v>
      </c>
      <c r="J9359" t="s">
        <v>1238</v>
      </c>
      <c r="K9359" t="s">
        <v>1223</v>
      </c>
      <c r="M9359" t="s">
        <v>228</v>
      </c>
      <c r="N9359" t="s">
        <v>253</v>
      </c>
      <c r="O9359">
        <v>2</v>
      </c>
      <c r="P9359" t="s">
        <v>234</v>
      </c>
      <c r="Q9359"/>
      <c r="R9359">
        <v>1</v>
      </c>
      <c r="S9359">
        <v>3</v>
      </c>
      <c r="T9359" t="s">
        <v>377</v>
      </c>
    </row>
    <row r="9360" spans="2:20" hidden="1" x14ac:dyDescent="0.45">
      <c r="B9360" s="29" t="s">
        <v>43</v>
      </c>
      <c r="F9360" t="s">
        <v>1333</v>
      </c>
      <c r="G9360" t="s">
        <v>1334</v>
      </c>
      <c r="H9360" t="s">
        <v>1237</v>
      </c>
      <c r="I9360" t="s">
        <v>225</v>
      </c>
      <c r="J9360" t="s">
        <v>1238</v>
      </c>
      <c r="K9360" t="s">
        <v>1223</v>
      </c>
      <c r="M9360" t="s">
        <v>228</v>
      </c>
      <c r="N9360" t="s">
        <v>28</v>
      </c>
      <c r="O9360">
        <v>130</v>
      </c>
      <c r="P9360" t="s">
        <v>237</v>
      </c>
      <c r="Q9360"/>
      <c r="R9360">
        <v>72</v>
      </c>
      <c r="S9360">
        <v>220</v>
      </c>
      <c r="T9360" t="s">
        <v>377</v>
      </c>
    </row>
    <row r="9361" spans="2:20" hidden="1" x14ac:dyDescent="0.45">
      <c r="F9361" t="s">
        <v>1333</v>
      </c>
      <c r="G9361" t="s">
        <v>1334</v>
      </c>
      <c r="H9361" t="s">
        <v>1234</v>
      </c>
      <c r="I9361" t="s">
        <v>225</v>
      </c>
      <c r="J9361" t="s">
        <v>1235</v>
      </c>
      <c r="K9361" t="s">
        <v>1223</v>
      </c>
      <c r="M9361" t="s">
        <v>228</v>
      </c>
      <c r="N9361" t="s">
        <v>291</v>
      </c>
      <c r="O9361">
        <v>170</v>
      </c>
      <c r="P9361" t="s">
        <v>257</v>
      </c>
      <c r="Q9361"/>
      <c r="R9361">
        <v>85</v>
      </c>
      <c r="S9361">
        <v>260</v>
      </c>
      <c r="T9361" t="s">
        <v>349</v>
      </c>
    </row>
    <row r="9362" spans="2:20" hidden="1" x14ac:dyDescent="0.45">
      <c r="F9362" t="s">
        <v>1333</v>
      </c>
      <c r="G9362" t="s">
        <v>1334</v>
      </c>
      <c r="H9362" t="s">
        <v>1234</v>
      </c>
      <c r="I9362" t="s">
        <v>225</v>
      </c>
      <c r="J9362" t="s">
        <v>1235</v>
      </c>
      <c r="K9362" t="s">
        <v>1223</v>
      </c>
      <c r="M9362" t="s">
        <v>228</v>
      </c>
      <c r="N9362" t="s">
        <v>303</v>
      </c>
      <c r="O9362">
        <v>2</v>
      </c>
      <c r="P9362" t="s">
        <v>234</v>
      </c>
      <c r="Q9362"/>
      <c r="R9362">
        <v>0.5</v>
      </c>
      <c r="S9362">
        <v>3</v>
      </c>
      <c r="T9362" t="s">
        <v>377</v>
      </c>
    </row>
    <row r="9363" spans="2:20" hidden="1" x14ac:dyDescent="0.45">
      <c r="F9363" t="s">
        <v>1333</v>
      </c>
      <c r="G9363" t="s">
        <v>1334</v>
      </c>
      <c r="H9363" t="s">
        <v>296</v>
      </c>
      <c r="I9363" t="s">
        <v>275</v>
      </c>
      <c r="J9363" t="s">
        <v>228</v>
      </c>
      <c r="K9363" t="s">
        <v>38</v>
      </c>
      <c r="M9363" t="s">
        <v>228</v>
      </c>
      <c r="N9363" t="s">
        <v>249</v>
      </c>
      <c r="O9363">
        <v>16</v>
      </c>
      <c r="P9363" t="s">
        <v>234</v>
      </c>
      <c r="Q9363"/>
      <c r="R9363">
        <v>8</v>
      </c>
      <c r="S9363">
        <v>32</v>
      </c>
      <c r="T9363" t="s">
        <v>348</v>
      </c>
    </row>
    <row r="9364" spans="2:20" hidden="1" x14ac:dyDescent="0.45">
      <c r="F9364" t="s">
        <v>1333</v>
      </c>
      <c r="G9364" t="s">
        <v>1334</v>
      </c>
      <c r="H9364" t="s">
        <v>296</v>
      </c>
      <c r="I9364" t="s">
        <v>275</v>
      </c>
      <c r="J9364" t="s">
        <v>228</v>
      </c>
      <c r="K9364" t="s">
        <v>38</v>
      </c>
      <c r="M9364" t="s">
        <v>228</v>
      </c>
      <c r="N9364" t="s">
        <v>233</v>
      </c>
      <c r="O9364">
        <v>0.19</v>
      </c>
      <c r="P9364" t="s">
        <v>234</v>
      </c>
      <c r="Q9364"/>
      <c r="R9364">
        <v>0.05</v>
      </c>
      <c r="S9364">
        <v>12</v>
      </c>
      <c r="T9364" t="s">
        <v>433</v>
      </c>
    </row>
    <row r="9365" spans="2:20" hidden="1" x14ac:dyDescent="0.45">
      <c r="F9365" t="s">
        <v>1333</v>
      </c>
      <c r="G9365" t="s">
        <v>1334</v>
      </c>
      <c r="H9365" t="s">
        <v>296</v>
      </c>
      <c r="I9365" t="s">
        <v>275</v>
      </c>
      <c r="J9365" t="s">
        <v>228</v>
      </c>
      <c r="K9365" t="s">
        <v>38</v>
      </c>
      <c r="M9365" t="s">
        <v>228</v>
      </c>
      <c r="N9365" t="s">
        <v>242</v>
      </c>
      <c r="O9365">
        <v>23</v>
      </c>
      <c r="P9365" t="s">
        <v>234</v>
      </c>
      <c r="Q9365"/>
      <c r="R9365">
        <v>1</v>
      </c>
      <c r="S9365">
        <v>100</v>
      </c>
      <c r="T9365" t="s">
        <v>1272</v>
      </c>
    </row>
    <row r="9366" spans="2:20" hidden="1" x14ac:dyDescent="0.45">
      <c r="F9366" t="s">
        <v>1333</v>
      </c>
      <c r="G9366" t="s">
        <v>1334</v>
      </c>
      <c r="H9366" t="s">
        <v>296</v>
      </c>
      <c r="I9366" t="s">
        <v>275</v>
      </c>
      <c r="J9366" t="s">
        <v>228</v>
      </c>
      <c r="K9366" t="s">
        <v>38</v>
      </c>
      <c r="M9366" t="s">
        <v>228</v>
      </c>
      <c r="N9366" t="s">
        <v>303</v>
      </c>
      <c r="O9366">
        <v>0.5</v>
      </c>
      <c r="P9366" t="s">
        <v>234</v>
      </c>
      <c r="Q9366"/>
      <c r="R9366">
        <v>0.25</v>
      </c>
      <c r="S9366">
        <v>1.1000000000000001</v>
      </c>
      <c r="T9366" t="s">
        <v>350</v>
      </c>
    </row>
    <row r="9367" spans="2:20" hidden="1" x14ac:dyDescent="0.45">
      <c r="F9367" t="s">
        <v>1333</v>
      </c>
      <c r="G9367" t="s">
        <v>1334</v>
      </c>
      <c r="H9367" t="s">
        <v>296</v>
      </c>
      <c r="I9367" t="s">
        <v>275</v>
      </c>
      <c r="J9367" t="s">
        <v>228</v>
      </c>
      <c r="K9367" t="s">
        <v>38</v>
      </c>
      <c r="M9367" t="s">
        <v>228</v>
      </c>
      <c r="N9367" t="s">
        <v>358</v>
      </c>
      <c r="O9367">
        <v>5</v>
      </c>
      <c r="P9367" t="s">
        <v>234</v>
      </c>
      <c r="Q9367"/>
      <c r="R9367">
        <v>2</v>
      </c>
      <c r="S9367">
        <v>10</v>
      </c>
      <c r="T9367" t="s">
        <v>348</v>
      </c>
    </row>
    <row r="9368" spans="2:20" hidden="1" x14ac:dyDescent="0.45">
      <c r="F9368" t="s">
        <v>1333</v>
      </c>
      <c r="G9368" t="s">
        <v>1334</v>
      </c>
      <c r="H9368" t="s">
        <v>296</v>
      </c>
      <c r="I9368" t="s">
        <v>275</v>
      </c>
      <c r="J9368" t="s">
        <v>228</v>
      </c>
      <c r="K9368" t="s">
        <v>38</v>
      </c>
      <c r="M9368" t="s">
        <v>228</v>
      </c>
      <c r="N9368" t="s">
        <v>272</v>
      </c>
      <c r="O9368">
        <v>4</v>
      </c>
      <c r="P9368" t="s">
        <v>234</v>
      </c>
      <c r="Q9368"/>
      <c r="R9368">
        <v>2</v>
      </c>
      <c r="S9368">
        <v>8</v>
      </c>
      <c r="T9368" t="s">
        <v>348</v>
      </c>
    </row>
    <row r="9369" spans="2:20" hidden="1" x14ac:dyDescent="0.45">
      <c r="F9369" t="s">
        <v>1333</v>
      </c>
      <c r="G9369" t="s">
        <v>1334</v>
      </c>
      <c r="H9369" t="s">
        <v>296</v>
      </c>
      <c r="I9369" t="s">
        <v>275</v>
      </c>
      <c r="J9369" t="s">
        <v>228</v>
      </c>
      <c r="K9369" t="s">
        <v>38</v>
      </c>
      <c r="M9369" t="s">
        <v>228</v>
      </c>
      <c r="N9369" t="s">
        <v>291</v>
      </c>
      <c r="O9369">
        <v>0.06</v>
      </c>
      <c r="P9369" t="s">
        <v>257</v>
      </c>
      <c r="Q9369"/>
      <c r="R9369">
        <v>6.0000000000000001E-3</v>
      </c>
      <c r="S9369">
        <v>0.6</v>
      </c>
      <c r="T9369" t="s">
        <v>376</v>
      </c>
    </row>
    <row r="9370" spans="2:20" hidden="1" x14ac:dyDescent="0.45">
      <c r="F9370" t="s">
        <v>1333</v>
      </c>
      <c r="G9370" t="s">
        <v>1334</v>
      </c>
      <c r="H9370" t="s">
        <v>296</v>
      </c>
      <c r="I9370" t="s">
        <v>275</v>
      </c>
      <c r="J9370" t="s">
        <v>228</v>
      </c>
      <c r="K9370" t="s">
        <v>38</v>
      </c>
      <c r="M9370" t="s">
        <v>228</v>
      </c>
      <c r="N9370" t="s">
        <v>400</v>
      </c>
      <c r="O9370">
        <v>37</v>
      </c>
      <c r="P9370" t="s">
        <v>237</v>
      </c>
      <c r="Q9370"/>
      <c r="R9370">
        <v>18</v>
      </c>
      <c r="S9370">
        <v>74</v>
      </c>
      <c r="T9370" t="s">
        <v>1259</v>
      </c>
    </row>
    <row r="9371" spans="2:20" hidden="1" x14ac:dyDescent="0.45">
      <c r="F9371" t="s">
        <v>1333</v>
      </c>
      <c r="G9371" t="s">
        <v>1334</v>
      </c>
      <c r="H9371" t="s">
        <v>296</v>
      </c>
      <c r="I9371" t="s">
        <v>275</v>
      </c>
      <c r="J9371" t="s">
        <v>228</v>
      </c>
      <c r="K9371" t="s">
        <v>38</v>
      </c>
      <c r="M9371" t="s">
        <v>228</v>
      </c>
      <c r="N9371" t="s">
        <v>253</v>
      </c>
      <c r="O9371">
        <v>13</v>
      </c>
      <c r="P9371" t="s">
        <v>234</v>
      </c>
      <c r="Q9371"/>
      <c r="R9371">
        <v>0.5</v>
      </c>
      <c r="S9371">
        <v>87</v>
      </c>
      <c r="T9371" t="s">
        <v>1228</v>
      </c>
    </row>
    <row r="9372" spans="2:20" hidden="1" x14ac:dyDescent="0.45">
      <c r="F9372" t="s">
        <v>1333</v>
      </c>
      <c r="G9372" t="s">
        <v>1334</v>
      </c>
      <c r="H9372" t="s">
        <v>296</v>
      </c>
      <c r="I9372" t="s">
        <v>275</v>
      </c>
      <c r="J9372" t="s">
        <v>228</v>
      </c>
      <c r="K9372" t="s">
        <v>38</v>
      </c>
      <c r="M9372" t="s">
        <v>228</v>
      </c>
      <c r="N9372" t="s">
        <v>236</v>
      </c>
      <c r="O9372">
        <v>150</v>
      </c>
      <c r="P9372" t="s">
        <v>237</v>
      </c>
      <c r="Q9372"/>
      <c r="R9372">
        <v>75</v>
      </c>
      <c r="S9372">
        <v>300</v>
      </c>
      <c r="T9372" t="s">
        <v>361</v>
      </c>
    </row>
    <row r="9373" spans="2:20" hidden="1" x14ac:dyDescent="0.45">
      <c r="B9373" s="29" t="s">
        <v>27</v>
      </c>
      <c r="F9373" t="s">
        <v>1333</v>
      </c>
      <c r="G9373" t="s">
        <v>1334</v>
      </c>
      <c r="H9373" t="s">
        <v>296</v>
      </c>
      <c r="I9373" t="s">
        <v>275</v>
      </c>
      <c r="J9373" t="s">
        <v>228</v>
      </c>
      <c r="K9373" t="s">
        <v>38</v>
      </c>
      <c r="M9373" t="s">
        <v>228</v>
      </c>
      <c r="N9373" t="s">
        <v>27</v>
      </c>
      <c r="O9373">
        <v>143</v>
      </c>
      <c r="P9373" t="s">
        <v>237</v>
      </c>
      <c r="Q9373"/>
      <c r="R9373">
        <v>71</v>
      </c>
      <c r="S9373">
        <v>285</v>
      </c>
      <c r="T9373" t="s">
        <v>361</v>
      </c>
    </row>
    <row r="9374" spans="2:20" hidden="1" x14ac:dyDescent="0.45">
      <c r="B9374" s="29" t="s">
        <v>25</v>
      </c>
      <c r="F9374" t="s">
        <v>1333</v>
      </c>
      <c r="G9374" t="s">
        <v>1334</v>
      </c>
      <c r="H9374" t="s">
        <v>296</v>
      </c>
      <c r="I9374" t="s">
        <v>275</v>
      </c>
      <c r="J9374" t="s">
        <v>228</v>
      </c>
      <c r="K9374" t="s">
        <v>38</v>
      </c>
      <c r="M9374" t="s">
        <v>228</v>
      </c>
      <c r="N9374" t="s">
        <v>25</v>
      </c>
      <c r="O9374">
        <v>570</v>
      </c>
      <c r="P9374" t="s">
        <v>237</v>
      </c>
      <c r="Q9374"/>
      <c r="R9374">
        <v>50</v>
      </c>
      <c r="S9374">
        <v>4000</v>
      </c>
      <c r="T9374" t="s">
        <v>1230</v>
      </c>
    </row>
    <row r="9375" spans="2:20" hidden="1" x14ac:dyDescent="0.45">
      <c r="B9375" s="29" t="s">
        <v>25</v>
      </c>
      <c r="F9375" t="s">
        <v>1333</v>
      </c>
      <c r="G9375" t="s">
        <v>1334</v>
      </c>
      <c r="H9375" t="s">
        <v>296</v>
      </c>
      <c r="I9375" t="s">
        <v>275</v>
      </c>
      <c r="J9375" t="s">
        <v>228</v>
      </c>
      <c r="K9375" t="s">
        <v>38</v>
      </c>
      <c r="M9375" t="s">
        <v>228</v>
      </c>
      <c r="N9375" t="s">
        <v>25</v>
      </c>
      <c r="O9375">
        <v>570</v>
      </c>
      <c r="P9375" t="s">
        <v>237</v>
      </c>
      <c r="Q9375"/>
      <c r="R9375">
        <v>50</v>
      </c>
      <c r="S9375">
        <v>4000</v>
      </c>
      <c r="T9375" t="s">
        <v>1230</v>
      </c>
    </row>
    <row r="9376" spans="2:20" hidden="1" x14ac:dyDescent="0.45">
      <c r="F9376" t="s">
        <v>1333</v>
      </c>
      <c r="G9376" t="s">
        <v>1334</v>
      </c>
      <c r="H9376" t="s">
        <v>296</v>
      </c>
      <c r="I9376" t="s">
        <v>275</v>
      </c>
      <c r="J9376" t="s">
        <v>228</v>
      </c>
      <c r="K9376" t="s">
        <v>38</v>
      </c>
      <c r="M9376" t="s">
        <v>228</v>
      </c>
      <c r="N9376" t="s">
        <v>262</v>
      </c>
      <c r="O9376">
        <v>0.56000000000000005</v>
      </c>
      <c r="P9376" t="s">
        <v>234</v>
      </c>
      <c r="Q9376"/>
      <c r="R9376">
        <v>0.2</v>
      </c>
      <c r="S9376">
        <v>1</v>
      </c>
      <c r="T9376" t="s">
        <v>433</v>
      </c>
    </row>
    <row r="9377" spans="2:20" hidden="1" x14ac:dyDescent="0.45">
      <c r="B9377" s="29" t="s">
        <v>25</v>
      </c>
      <c r="F9377" t="s">
        <v>1333</v>
      </c>
      <c r="G9377" t="s">
        <v>1334</v>
      </c>
      <c r="H9377" t="s">
        <v>1217</v>
      </c>
      <c r="I9377" t="s">
        <v>225</v>
      </c>
      <c r="J9377" t="s">
        <v>1218</v>
      </c>
      <c r="K9377" t="s">
        <v>1219</v>
      </c>
      <c r="M9377" t="s">
        <v>228</v>
      </c>
      <c r="N9377" t="s">
        <v>25</v>
      </c>
      <c r="O9377">
        <v>570</v>
      </c>
      <c r="P9377" t="s">
        <v>237</v>
      </c>
      <c r="Q9377"/>
      <c r="R9377">
        <v>50</v>
      </c>
      <c r="S9377">
        <v>4000</v>
      </c>
      <c r="T9377" t="s">
        <v>1230</v>
      </c>
    </row>
    <row r="9378" spans="2:20" hidden="1" x14ac:dyDescent="0.45">
      <c r="F9378" t="s">
        <v>1333</v>
      </c>
      <c r="G9378" t="s">
        <v>1334</v>
      </c>
      <c r="H9378" t="s">
        <v>1217</v>
      </c>
      <c r="I9378" t="s">
        <v>225</v>
      </c>
      <c r="J9378" t="s">
        <v>1218</v>
      </c>
      <c r="K9378" t="s">
        <v>1219</v>
      </c>
      <c r="M9378" t="s">
        <v>228</v>
      </c>
      <c r="N9378" t="s">
        <v>267</v>
      </c>
      <c r="O9378">
        <v>512</v>
      </c>
      <c r="P9378" t="s">
        <v>234</v>
      </c>
      <c r="Q9378"/>
      <c r="R9378">
        <v>80</v>
      </c>
      <c r="S9378">
        <v>1300</v>
      </c>
      <c r="T9378" t="s">
        <v>1220</v>
      </c>
    </row>
    <row r="9379" spans="2:20" hidden="1" x14ac:dyDescent="0.45">
      <c r="F9379" t="s">
        <v>1333</v>
      </c>
      <c r="G9379" t="s">
        <v>1334</v>
      </c>
      <c r="H9379" t="s">
        <v>1217</v>
      </c>
      <c r="I9379" t="s">
        <v>225</v>
      </c>
      <c r="J9379" t="s">
        <v>1218</v>
      </c>
      <c r="K9379" t="s">
        <v>1219</v>
      </c>
      <c r="M9379" t="s">
        <v>228</v>
      </c>
      <c r="N9379" t="s">
        <v>265</v>
      </c>
      <c r="O9379">
        <v>6</v>
      </c>
      <c r="P9379" t="s">
        <v>234</v>
      </c>
      <c r="Q9379"/>
      <c r="R9379">
        <v>4</v>
      </c>
      <c r="S9379">
        <v>89</v>
      </c>
      <c r="T9379" t="s">
        <v>1220</v>
      </c>
    </row>
    <row r="9380" spans="2:20" hidden="1" x14ac:dyDescent="0.45">
      <c r="F9380" t="s">
        <v>1333</v>
      </c>
      <c r="G9380" t="s">
        <v>1334</v>
      </c>
      <c r="H9380" t="s">
        <v>1217</v>
      </c>
      <c r="I9380" t="s">
        <v>225</v>
      </c>
      <c r="J9380" t="s">
        <v>1218</v>
      </c>
      <c r="K9380" t="s">
        <v>1219</v>
      </c>
      <c r="M9380" t="s">
        <v>228</v>
      </c>
      <c r="N9380" t="s">
        <v>264</v>
      </c>
      <c r="O9380">
        <v>10</v>
      </c>
      <c r="P9380" t="s">
        <v>234</v>
      </c>
      <c r="Q9380"/>
      <c r="R9380">
        <v>5</v>
      </c>
      <c r="S9380">
        <v>20</v>
      </c>
      <c r="T9380" t="s">
        <v>348</v>
      </c>
    </row>
    <row r="9381" spans="2:20" hidden="1" x14ac:dyDescent="0.45">
      <c r="F9381" t="s">
        <v>1333</v>
      </c>
      <c r="G9381" t="s">
        <v>1334</v>
      </c>
      <c r="H9381" t="s">
        <v>1217</v>
      </c>
      <c r="I9381" t="s">
        <v>225</v>
      </c>
      <c r="J9381" t="s">
        <v>1218</v>
      </c>
      <c r="K9381" t="s">
        <v>1219</v>
      </c>
      <c r="M9381" t="s">
        <v>228</v>
      </c>
      <c r="N9381" t="s">
        <v>272</v>
      </c>
      <c r="O9381">
        <v>4</v>
      </c>
      <c r="P9381" t="s">
        <v>234</v>
      </c>
      <c r="Q9381"/>
      <c r="R9381">
        <v>2</v>
      </c>
      <c r="S9381">
        <v>8</v>
      </c>
      <c r="T9381" t="s">
        <v>348</v>
      </c>
    </row>
    <row r="9382" spans="2:20" hidden="1" x14ac:dyDescent="0.45">
      <c r="F9382" t="s">
        <v>1333</v>
      </c>
      <c r="G9382" t="s">
        <v>1334</v>
      </c>
      <c r="H9382" t="s">
        <v>1217</v>
      </c>
      <c r="I9382" t="s">
        <v>225</v>
      </c>
      <c r="J9382" t="s">
        <v>1218</v>
      </c>
      <c r="K9382" t="s">
        <v>1219</v>
      </c>
      <c r="M9382" t="s">
        <v>228</v>
      </c>
      <c r="N9382" t="s">
        <v>272</v>
      </c>
      <c r="O9382">
        <v>4</v>
      </c>
      <c r="P9382" t="s">
        <v>234</v>
      </c>
      <c r="Q9382"/>
      <c r="R9382">
        <v>2</v>
      </c>
      <c r="S9382">
        <v>8</v>
      </c>
      <c r="T9382" t="s">
        <v>348</v>
      </c>
    </row>
    <row r="9383" spans="2:20" hidden="1" x14ac:dyDescent="0.45">
      <c r="F9383" t="s">
        <v>1333</v>
      </c>
      <c r="G9383" t="s">
        <v>1334</v>
      </c>
      <c r="H9383" t="s">
        <v>1225</v>
      </c>
      <c r="I9383" t="s">
        <v>225</v>
      </c>
      <c r="J9383" t="s">
        <v>1226</v>
      </c>
      <c r="K9383" t="s">
        <v>1219</v>
      </c>
      <c r="M9383" t="s">
        <v>228</v>
      </c>
      <c r="N9383" t="s">
        <v>265</v>
      </c>
      <c r="O9383">
        <v>6</v>
      </c>
      <c r="P9383" t="s">
        <v>234</v>
      </c>
      <c r="Q9383"/>
      <c r="R9383">
        <v>4</v>
      </c>
      <c r="S9383">
        <v>89</v>
      </c>
      <c r="T9383" t="s">
        <v>1220</v>
      </c>
    </row>
    <row r="9384" spans="2:20" hidden="1" x14ac:dyDescent="0.45">
      <c r="F9384" t="s">
        <v>1333</v>
      </c>
      <c r="G9384" t="s">
        <v>1334</v>
      </c>
      <c r="H9384" t="s">
        <v>1225</v>
      </c>
      <c r="I9384" t="s">
        <v>225</v>
      </c>
      <c r="J9384" t="s">
        <v>1226</v>
      </c>
      <c r="K9384" t="s">
        <v>1219</v>
      </c>
      <c r="M9384" t="s">
        <v>228</v>
      </c>
      <c r="N9384" t="s">
        <v>265</v>
      </c>
      <c r="O9384">
        <v>6</v>
      </c>
      <c r="P9384" t="s">
        <v>234</v>
      </c>
      <c r="Q9384"/>
      <c r="R9384">
        <v>4</v>
      </c>
      <c r="S9384">
        <v>89</v>
      </c>
      <c r="T9384" t="s">
        <v>1220</v>
      </c>
    </row>
    <row r="9385" spans="2:20" hidden="1" x14ac:dyDescent="0.45">
      <c r="F9385" t="s">
        <v>1333</v>
      </c>
      <c r="G9385" t="s">
        <v>1334</v>
      </c>
      <c r="H9385" t="s">
        <v>1225</v>
      </c>
      <c r="I9385" t="s">
        <v>225</v>
      </c>
      <c r="J9385" t="s">
        <v>1226</v>
      </c>
      <c r="K9385" t="s">
        <v>1219</v>
      </c>
      <c r="M9385" t="s">
        <v>228</v>
      </c>
      <c r="N9385" t="s">
        <v>291</v>
      </c>
      <c r="O9385">
        <v>7.0000000000000001E-3</v>
      </c>
      <c r="P9385" t="s">
        <v>257</v>
      </c>
      <c r="Q9385"/>
      <c r="R9385">
        <v>6.9999999999999999E-4</v>
      </c>
      <c r="S9385">
        <v>7.0000000000000007E-2</v>
      </c>
      <c r="T9385" t="s">
        <v>376</v>
      </c>
    </row>
    <row r="9386" spans="2:20" hidden="1" x14ac:dyDescent="0.45">
      <c r="F9386" t="s">
        <v>1333</v>
      </c>
      <c r="G9386" t="s">
        <v>1334</v>
      </c>
      <c r="H9386" t="s">
        <v>1225</v>
      </c>
      <c r="I9386" t="s">
        <v>225</v>
      </c>
      <c r="J9386" t="s">
        <v>1226</v>
      </c>
      <c r="K9386" t="s">
        <v>1219</v>
      </c>
      <c r="M9386" t="s">
        <v>228</v>
      </c>
      <c r="N9386" t="s">
        <v>242</v>
      </c>
      <c r="O9386">
        <v>23</v>
      </c>
      <c r="P9386" t="s">
        <v>234</v>
      </c>
      <c r="Q9386"/>
      <c r="R9386">
        <v>1</v>
      </c>
      <c r="S9386">
        <v>100</v>
      </c>
      <c r="T9386" t="s">
        <v>1272</v>
      </c>
    </row>
    <row r="9387" spans="2:20" hidden="1" x14ac:dyDescent="0.45">
      <c r="F9387" t="s">
        <v>1333</v>
      </c>
      <c r="G9387" t="s">
        <v>1334</v>
      </c>
      <c r="H9387" t="s">
        <v>1225</v>
      </c>
      <c r="I9387" t="s">
        <v>225</v>
      </c>
      <c r="J9387" t="s">
        <v>1226</v>
      </c>
      <c r="K9387" t="s">
        <v>1219</v>
      </c>
      <c r="M9387" t="s">
        <v>228</v>
      </c>
      <c r="N9387" t="s">
        <v>242</v>
      </c>
      <c r="O9387">
        <v>23</v>
      </c>
      <c r="P9387" t="s">
        <v>234</v>
      </c>
      <c r="Q9387"/>
      <c r="R9387">
        <v>1</v>
      </c>
      <c r="S9387">
        <v>100</v>
      </c>
      <c r="T9387" t="s">
        <v>1272</v>
      </c>
    </row>
    <row r="9388" spans="2:20" hidden="1" x14ac:dyDescent="0.45">
      <c r="F9388" t="s">
        <v>1333</v>
      </c>
      <c r="G9388" t="s">
        <v>1334</v>
      </c>
      <c r="H9388" t="s">
        <v>1225</v>
      </c>
      <c r="I9388" t="s">
        <v>225</v>
      </c>
      <c r="J9388" t="s">
        <v>1226</v>
      </c>
      <c r="K9388" t="s">
        <v>1219</v>
      </c>
      <c r="M9388" t="s">
        <v>228</v>
      </c>
      <c r="N9388" t="s">
        <v>233</v>
      </c>
      <c r="O9388">
        <v>0.19</v>
      </c>
      <c r="P9388" t="s">
        <v>234</v>
      </c>
      <c r="Q9388"/>
      <c r="R9388">
        <v>0.05</v>
      </c>
      <c r="S9388">
        <v>12</v>
      </c>
      <c r="T9388" t="s">
        <v>433</v>
      </c>
    </row>
    <row r="9389" spans="2:20" hidden="1" x14ac:dyDescent="0.45">
      <c r="F9389" t="s">
        <v>1333</v>
      </c>
      <c r="G9389" t="s">
        <v>1334</v>
      </c>
      <c r="H9389" t="s">
        <v>1221</v>
      </c>
      <c r="I9389" t="s">
        <v>225</v>
      </c>
      <c r="J9389" t="s">
        <v>1222</v>
      </c>
      <c r="K9389" t="s">
        <v>1223</v>
      </c>
      <c r="M9389" t="s">
        <v>228</v>
      </c>
      <c r="N9389" t="s">
        <v>240</v>
      </c>
      <c r="O9389">
        <v>167</v>
      </c>
      <c r="P9389" t="s">
        <v>234</v>
      </c>
      <c r="Q9389"/>
      <c r="R9389">
        <v>83</v>
      </c>
      <c r="S9389">
        <v>335</v>
      </c>
      <c r="T9389" t="s">
        <v>1224</v>
      </c>
    </row>
    <row r="9390" spans="2:20" hidden="1" x14ac:dyDescent="0.45">
      <c r="F9390" t="s">
        <v>1333</v>
      </c>
      <c r="G9390" t="s">
        <v>1334</v>
      </c>
      <c r="H9390" t="s">
        <v>1221</v>
      </c>
      <c r="I9390" t="s">
        <v>225</v>
      </c>
      <c r="J9390" t="s">
        <v>1222</v>
      </c>
      <c r="K9390" t="s">
        <v>1223</v>
      </c>
      <c r="M9390" t="s">
        <v>228</v>
      </c>
      <c r="N9390" t="s">
        <v>262</v>
      </c>
      <c r="O9390">
        <v>16</v>
      </c>
      <c r="P9390" t="s">
        <v>234</v>
      </c>
      <c r="Q9390"/>
      <c r="R9390">
        <v>8</v>
      </c>
      <c r="S9390">
        <v>32</v>
      </c>
      <c r="T9390" t="s">
        <v>1224</v>
      </c>
    </row>
    <row r="9391" spans="2:20" hidden="1" x14ac:dyDescent="0.45">
      <c r="F9391" t="s">
        <v>1333</v>
      </c>
      <c r="G9391" t="s">
        <v>1334</v>
      </c>
      <c r="H9391" t="s">
        <v>1221</v>
      </c>
      <c r="I9391" t="s">
        <v>225</v>
      </c>
      <c r="J9391" t="s">
        <v>1222</v>
      </c>
      <c r="K9391" t="s">
        <v>1223</v>
      </c>
      <c r="M9391" t="s">
        <v>228</v>
      </c>
      <c r="N9391" t="s">
        <v>291</v>
      </c>
      <c r="O9391">
        <v>170</v>
      </c>
      <c r="P9391" t="s">
        <v>257</v>
      </c>
      <c r="Q9391"/>
      <c r="R9391">
        <v>85</v>
      </c>
      <c r="S9391">
        <v>260</v>
      </c>
      <c r="T9391" t="s">
        <v>349</v>
      </c>
    </row>
    <row r="9392" spans="2:20" hidden="1" x14ac:dyDescent="0.45">
      <c r="F9392" t="s">
        <v>1333</v>
      </c>
      <c r="G9392" t="s">
        <v>1334</v>
      </c>
      <c r="H9392" t="s">
        <v>1237</v>
      </c>
      <c r="I9392" t="s">
        <v>225</v>
      </c>
      <c r="J9392" t="s">
        <v>1238</v>
      </c>
      <c r="K9392" t="s">
        <v>1223</v>
      </c>
      <c r="M9392" t="s">
        <v>228</v>
      </c>
      <c r="N9392" t="s">
        <v>246</v>
      </c>
      <c r="O9392">
        <v>200</v>
      </c>
      <c r="P9392" t="s">
        <v>247</v>
      </c>
      <c r="Q9392"/>
      <c r="R9392">
        <v>40</v>
      </c>
      <c r="S9392">
        <v>500</v>
      </c>
      <c r="T9392" t="s">
        <v>377</v>
      </c>
    </row>
    <row r="9393" spans="2:20" hidden="1" x14ac:dyDescent="0.45">
      <c r="F9393" t="s">
        <v>1333</v>
      </c>
      <c r="G9393" t="s">
        <v>1334</v>
      </c>
      <c r="H9393" t="s">
        <v>1237</v>
      </c>
      <c r="I9393" t="s">
        <v>225</v>
      </c>
      <c r="J9393" t="s">
        <v>1238</v>
      </c>
      <c r="K9393" t="s">
        <v>1223</v>
      </c>
      <c r="M9393" t="s">
        <v>228</v>
      </c>
      <c r="N9393" t="s">
        <v>267</v>
      </c>
      <c r="O9393">
        <v>200</v>
      </c>
      <c r="P9393" t="s">
        <v>234</v>
      </c>
      <c r="Q9393"/>
      <c r="R9393">
        <v>100</v>
      </c>
      <c r="S9393">
        <v>300</v>
      </c>
      <c r="T9393" t="s">
        <v>377</v>
      </c>
    </row>
    <row r="9394" spans="2:20" hidden="1" x14ac:dyDescent="0.45">
      <c r="F9394" t="s">
        <v>1333</v>
      </c>
      <c r="G9394" t="s">
        <v>1334</v>
      </c>
      <c r="H9394" t="s">
        <v>1221</v>
      </c>
      <c r="I9394" t="s">
        <v>225</v>
      </c>
      <c r="J9394" t="s">
        <v>1222</v>
      </c>
      <c r="K9394" t="s">
        <v>1223</v>
      </c>
      <c r="M9394" t="s">
        <v>228</v>
      </c>
      <c r="N9394" t="s">
        <v>249</v>
      </c>
      <c r="O9394">
        <v>1.244</v>
      </c>
      <c r="P9394" t="s">
        <v>234</v>
      </c>
      <c r="Q9394"/>
      <c r="R9394">
        <v>0.12</v>
      </c>
      <c r="S9394">
        <v>12.4</v>
      </c>
      <c r="T9394" t="s">
        <v>1224</v>
      </c>
    </row>
    <row r="9395" spans="2:20" hidden="1" x14ac:dyDescent="0.45">
      <c r="B9395" s="29" t="s">
        <v>24</v>
      </c>
      <c r="F9395" t="s">
        <v>1333</v>
      </c>
      <c r="G9395" t="s">
        <v>1334</v>
      </c>
      <c r="H9395" t="s">
        <v>1217</v>
      </c>
      <c r="I9395" t="s">
        <v>225</v>
      </c>
      <c r="J9395" t="s">
        <v>1218</v>
      </c>
      <c r="K9395" t="s">
        <v>1219</v>
      </c>
      <c r="M9395" t="s">
        <v>228</v>
      </c>
      <c r="N9395" t="s">
        <v>261</v>
      </c>
      <c r="O9395">
        <v>300</v>
      </c>
      <c r="P9395" t="s">
        <v>237</v>
      </c>
      <c r="Q9395"/>
      <c r="R9395">
        <v>5</v>
      </c>
      <c r="S9395">
        <v>500</v>
      </c>
      <c r="T9395" t="s">
        <v>361</v>
      </c>
    </row>
    <row r="9396" spans="2:20" hidden="1" x14ac:dyDescent="0.45">
      <c r="B9396" s="29" t="s">
        <v>25</v>
      </c>
      <c r="F9396" t="s">
        <v>1333</v>
      </c>
      <c r="G9396" t="s">
        <v>1334</v>
      </c>
      <c r="H9396" t="s">
        <v>301</v>
      </c>
      <c r="I9396" t="s">
        <v>275</v>
      </c>
      <c r="J9396" t="s">
        <v>228</v>
      </c>
      <c r="K9396" t="s">
        <v>1247</v>
      </c>
      <c r="M9396" t="s">
        <v>228</v>
      </c>
      <c r="N9396" t="s">
        <v>25</v>
      </c>
      <c r="O9396">
        <v>93</v>
      </c>
      <c r="P9396" t="s">
        <v>237</v>
      </c>
      <c r="Q9396"/>
      <c r="R9396">
        <v>24</v>
      </c>
      <c r="S9396">
        <v>200</v>
      </c>
      <c r="T9396" t="s">
        <v>1248</v>
      </c>
    </row>
    <row r="9397" spans="2:20" hidden="1" x14ac:dyDescent="0.45">
      <c r="B9397" s="29" t="s">
        <v>29</v>
      </c>
      <c r="F9397" t="s">
        <v>1333</v>
      </c>
      <c r="G9397" t="s">
        <v>1334</v>
      </c>
      <c r="H9397" t="s">
        <v>301</v>
      </c>
      <c r="I9397" t="s">
        <v>275</v>
      </c>
      <c r="J9397" t="s">
        <v>228</v>
      </c>
      <c r="K9397" t="s">
        <v>1247</v>
      </c>
      <c r="M9397" t="s">
        <v>228</v>
      </c>
      <c r="N9397" t="s">
        <v>29</v>
      </c>
      <c r="O9397">
        <v>94</v>
      </c>
      <c r="P9397" t="s">
        <v>237</v>
      </c>
      <c r="Q9397"/>
      <c r="R9397">
        <v>28</v>
      </c>
      <c r="S9397">
        <v>140</v>
      </c>
      <c r="T9397" t="s">
        <v>1248</v>
      </c>
    </row>
    <row r="9398" spans="2:20" hidden="1" x14ac:dyDescent="0.45">
      <c r="B9398" s="29" t="s">
        <v>26</v>
      </c>
      <c r="F9398" t="s">
        <v>1333</v>
      </c>
      <c r="G9398" t="s">
        <v>1334</v>
      </c>
      <c r="H9398" t="s">
        <v>301</v>
      </c>
      <c r="I9398" t="s">
        <v>275</v>
      </c>
      <c r="J9398" t="s">
        <v>228</v>
      </c>
      <c r="K9398" t="s">
        <v>1247</v>
      </c>
      <c r="M9398" t="s">
        <v>228</v>
      </c>
      <c r="N9398" t="s">
        <v>26</v>
      </c>
      <c r="O9398">
        <v>306</v>
      </c>
      <c r="P9398" t="s">
        <v>237</v>
      </c>
      <c r="Q9398"/>
      <c r="R9398">
        <v>50</v>
      </c>
      <c r="S9398">
        <v>1319</v>
      </c>
      <c r="T9398" t="s">
        <v>1248</v>
      </c>
    </row>
    <row r="9399" spans="2:20" hidden="1" x14ac:dyDescent="0.45">
      <c r="F9399" t="s">
        <v>1333</v>
      </c>
      <c r="G9399" t="s">
        <v>1334</v>
      </c>
      <c r="H9399" t="s">
        <v>1251</v>
      </c>
      <c r="I9399" t="s">
        <v>275</v>
      </c>
      <c r="J9399" t="s">
        <v>228</v>
      </c>
      <c r="K9399" t="s">
        <v>232</v>
      </c>
      <c r="M9399" t="s">
        <v>228</v>
      </c>
      <c r="N9399" t="s">
        <v>249</v>
      </c>
      <c r="O9399">
        <v>2.9</v>
      </c>
      <c r="P9399" t="s">
        <v>257</v>
      </c>
      <c r="Q9399"/>
      <c r="R9399">
        <v>0.7</v>
      </c>
      <c r="S9399">
        <v>12</v>
      </c>
      <c r="T9399" t="s">
        <v>1252</v>
      </c>
    </row>
    <row r="9400" spans="2:20" hidden="1" x14ac:dyDescent="0.45">
      <c r="B9400" s="29" t="s">
        <v>30</v>
      </c>
      <c r="F9400" t="s">
        <v>1333</v>
      </c>
      <c r="G9400" t="s">
        <v>1334</v>
      </c>
      <c r="H9400" t="s">
        <v>301</v>
      </c>
      <c r="I9400" t="s">
        <v>275</v>
      </c>
      <c r="J9400" t="s">
        <v>228</v>
      </c>
      <c r="K9400" t="s">
        <v>1247</v>
      </c>
      <c r="M9400" t="s">
        <v>228</v>
      </c>
      <c r="N9400" t="s">
        <v>30</v>
      </c>
      <c r="O9400">
        <v>56</v>
      </c>
      <c r="P9400" t="s">
        <v>229</v>
      </c>
      <c r="Q9400"/>
      <c r="R9400">
        <v>20</v>
      </c>
      <c r="S9400">
        <v>100</v>
      </c>
      <c r="T9400" t="s">
        <v>1248</v>
      </c>
    </row>
    <row r="9401" spans="2:20" hidden="1" x14ac:dyDescent="0.45">
      <c r="F9401" t="s">
        <v>1333</v>
      </c>
      <c r="G9401" t="s">
        <v>1334</v>
      </c>
      <c r="H9401" t="s">
        <v>301</v>
      </c>
      <c r="I9401" t="s">
        <v>275</v>
      </c>
      <c r="J9401" t="s">
        <v>228</v>
      </c>
      <c r="K9401" t="s">
        <v>1247</v>
      </c>
      <c r="M9401" t="s">
        <v>228</v>
      </c>
      <c r="N9401" t="s">
        <v>303</v>
      </c>
      <c r="O9401">
        <v>0.1</v>
      </c>
      <c r="P9401" t="s">
        <v>234</v>
      </c>
      <c r="Q9401"/>
      <c r="R9401">
        <v>5.0000000000000001E-4</v>
      </c>
      <c r="S9401">
        <v>0.44</v>
      </c>
      <c r="T9401" t="s">
        <v>1248</v>
      </c>
    </row>
    <row r="9402" spans="2:20" hidden="1" x14ac:dyDescent="0.45">
      <c r="F9402" t="s">
        <v>1333</v>
      </c>
      <c r="G9402" t="s">
        <v>1334</v>
      </c>
      <c r="H9402" t="s">
        <v>301</v>
      </c>
      <c r="I9402" t="s">
        <v>275</v>
      </c>
      <c r="J9402" t="s">
        <v>228</v>
      </c>
      <c r="K9402" t="s">
        <v>1247</v>
      </c>
      <c r="M9402" t="s">
        <v>228</v>
      </c>
      <c r="N9402" t="s">
        <v>249</v>
      </c>
      <c r="O9402">
        <v>15</v>
      </c>
      <c r="P9402" t="s">
        <v>257</v>
      </c>
      <c r="Q9402"/>
      <c r="R9402">
        <v>1.5</v>
      </c>
      <c r="S9402">
        <v>15</v>
      </c>
      <c r="T9402" t="s">
        <v>1241</v>
      </c>
    </row>
    <row r="9403" spans="2:20" hidden="1" x14ac:dyDescent="0.45">
      <c r="F9403" t="s">
        <v>1333</v>
      </c>
      <c r="G9403" t="s">
        <v>1334</v>
      </c>
      <c r="H9403" t="s">
        <v>301</v>
      </c>
      <c r="I9403" t="s">
        <v>275</v>
      </c>
      <c r="J9403" t="s">
        <v>228</v>
      </c>
      <c r="K9403" t="s">
        <v>1247</v>
      </c>
      <c r="M9403" t="s">
        <v>228</v>
      </c>
      <c r="N9403" t="s">
        <v>358</v>
      </c>
      <c r="O9403">
        <v>1.7</v>
      </c>
      <c r="P9403" t="s">
        <v>257</v>
      </c>
      <c r="Q9403"/>
      <c r="R9403">
        <v>0.17</v>
      </c>
      <c r="S9403">
        <v>1.7</v>
      </c>
      <c r="T9403" t="s">
        <v>1241</v>
      </c>
    </row>
    <row r="9404" spans="2:20" hidden="1" x14ac:dyDescent="0.45">
      <c r="F9404" t="s">
        <v>1333</v>
      </c>
      <c r="G9404" t="s">
        <v>1334</v>
      </c>
      <c r="H9404" t="s">
        <v>301</v>
      </c>
      <c r="I9404" t="s">
        <v>275</v>
      </c>
      <c r="J9404" t="s">
        <v>228</v>
      </c>
      <c r="K9404" t="s">
        <v>1247</v>
      </c>
      <c r="M9404" t="s">
        <v>228</v>
      </c>
      <c r="N9404" t="s">
        <v>233</v>
      </c>
      <c r="O9404">
        <v>0.5</v>
      </c>
      <c r="P9404" t="s">
        <v>234</v>
      </c>
      <c r="Q9404"/>
      <c r="R9404">
        <v>5.0000000000000001E-4</v>
      </c>
      <c r="S9404">
        <v>2</v>
      </c>
      <c r="T9404" t="s">
        <v>1248</v>
      </c>
    </row>
    <row r="9405" spans="2:20" hidden="1" x14ac:dyDescent="0.45">
      <c r="F9405" t="s">
        <v>1333</v>
      </c>
      <c r="G9405" t="s">
        <v>1334</v>
      </c>
      <c r="H9405" t="s">
        <v>301</v>
      </c>
      <c r="I9405" t="s">
        <v>275</v>
      </c>
      <c r="J9405" t="s">
        <v>228</v>
      </c>
      <c r="K9405" t="s">
        <v>1247</v>
      </c>
      <c r="M9405" t="s">
        <v>228</v>
      </c>
      <c r="N9405" t="s">
        <v>242</v>
      </c>
      <c r="O9405">
        <v>10</v>
      </c>
      <c r="P9405" t="s">
        <v>234</v>
      </c>
      <c r="Q9405"/>
      <c r="R9405">
        <v>0.1</v>
      </c>
      <c r="S9405">
        <v>40</v>
      </c>
      <c r="T9405" t="s">
        <v>1248</v>
      </c>
    </row>
    <row r="9406" spans="2:20" hidden="1" x14ac:dyDescent="0.45">
      <c r="F9406" t="s">
        <v>1333</v>
      </c>
      <c r="G9406" t="s">
        <v>1334</v>
      </c>
      <c r="H9406" t="s">
        <v>301</v>
      </c>
      <c r="I9406" t="s">
        <v>275</v>
      </c>
      <c r="J9406" t="s">
        <v>228</v>
      </c>
      <c r="K9406" t="s">
        <v>1247</v>
      </c>
      <c r="M9406" t="s">
        <v>228</v>
      </c>
      <c r="N9406" t="s">
        <v>262</v>
      </c>
      <c r="O9406">
        <v>0.1</v>
      </c>
      <c r="P9406" t="s">
        <v>234</v>
      </c>
      <c r="Q9406"/>
      <c r="R9406">
        <v>2.5000000000000001E-2</v>
      </c>
      <c r="S9406">
        <v>0.22</v>
      </c>
      <c r="T9406" t="s">
        <v>1248</v>
      </c>
    </row>
    <row r="9407" spans="2:20" hidden="1" x14ac:dyDescent="0.45">
      <c r="B9407" s="29" t="s">
        <v>24</v>
      </c>
      <c r="F9407" t="s">
        <v>1333</v>
      </c>
      <c r="G9407" t="s">
        <v>1334</v>
      </c>
      <c r="H9407" t="s">
        <v>1251</v>
      </c>
      <c r="I9407" t="s">
        <v>275</v>
      </c>
      <c r="J9407" t="s">
        <v>228</v>
      </c>
      <c r="K9407" t="s">
        <v>232</v>
      </c>
      <c r="M9407" t="s">
        <v>228</v>
      </c>
      <c r="N9407" t="s">
        <v>261</v>
      </c>
      <c r="O9407">
        <v>23</v>
      </c>
      <c r="P9407" t="s">
        <v>237</v>
      </c>
      <c r="Q9407"/>
      <c r="R9407">
        <v>14</v>
      </c>
      <c r="S9407">
        <v>33</v>
      </c>
      <c r="T9407" t="s">
        <v>1252</v>
      </c>
    </row>
    <row r="9408" spans="2:20" hidden="1" x14ac:dyDescent="0.45">
      <c r="B9408" s="29" t="s">
        <v>43</v>
      </c>
      <c r="F9408" t="s">
        <v>1333</v>
      </c>
      <c r="G9408" t="s">
        <v>1334</v>
      </c>
      <c r="H9408" t="s">
        <v>1267</v>
      </c>
      <c r="I9408" t="s">
        <v>225</v>
      </c>
      <c r="J9408" t="s">
        <v>226</v>
      </c>
      <c r="K9408" t="s">
        <v>18</v>
      </c>
      <c r="M9408" t="s">
        <v>228</v>
      </c>
      <c r="N9408" t="s">
        <v>28</v>
      </c>
      <c r="O9408">
        <v>0.2</v>
      </c>
      <c r="P9408" t="s">
        <v>237</v>
      </c>
      <c r="Q9408"/>
      <c r="R9408">
        <v>0.12</v>
      </c>
      <c r="S9408">
        <v>0.28000000000000003</v>
      </c>
      <c r="T9408" t="s">
        <v>1260</v>
      </c>
    </row>
    <row r="9409" spans="2:20" hidden="1" x14ac:dyDescent="0.45">
      <c r="B9409" s="29" t="s">
        <v>27</v>
      </c>
      <c r="F9409" t="s">
        <v>1333</v>
      </c>
      <c r="G9409" t="s">
        <v>1334</v>
      </c>
      <c r="H9409" t="s">
        <v>1251</v>
      </c>
      <c r="I9409" t="s">
        <v>275</v>
      </c>
      <c r="J9409" t="s">
        <v>228</v>
      </c>
      <c r="K9409" t="s">
        <v>232</v>
      </c>
      <c r="M9409" t="s">
        <v>228</v>
      </c>
      <c r="N9409" t="s">
        <v>27</v>
      </c>
      <c r="O9409">
        <v>0.78</v>
      </c>
      <c r="P9409" t="s">
        <v>237</v>
      </c>
      <c r="Q9409"/>
      <c r="R9409">
        <v>0.47</v>
      </c>
      <c r="S9409">
        <v>1.0900000000000001</v>
      </c>
      <c r="T9409" t="s">
        <v>1252</v>
      </c>
    </row>
    <row r="9410" spans="2:20" hidden="1" x14ac:dyDescent="0.45">
      <c r="F9410" t="s">
        <v>1333</v>
      </c>
      <c r="G9410" t="s">
        <v>1334</v>
      </c>
      <c r="H9410" t="s">
        <v>284</v>
      </c>
      <c r="I9410" t="s">
        <v>275</v>
      </c>
      <c r="J9410" t="s">
        <v>228</v>
      </c>
      <c r="K9410" t="s">
        <v>1242</v>
      </c>
      <c r="M9410" t="s">
        <v>228</v>
      </c>
      <c r="N9410" t="s">
        <v>264</v>
      </c>
      <c r="O9410">
        <v>45.5</v>
      </c>
      <c r="P9410" t="s">
        <v>234</v>
      </c>
      <c r="Q9410"/>
      <c r="R9410">
        <v>10</v>
      </c>
      <c r="S9410">
        <v>150</v>
      </c>
      <c r="T9410" t="s">
        <v>377</v>
      </c>
    </row>
    <row r="9411" spans="2:20" hidden="1" x14ac:dyDescent="0.45">
      <c r="F9411" t="s">
        <v>1333</v>
      </c>
      <c r="G9411" t="s">
        <v>1334</v>
      </c>
      <c r="H9411" t="s">
        <v>284</v>
      </c>
      <c r="I9411" t="s">
        <v>275</v>
      </c>
      <c r="J9411" t="s">
        <v>228</v>
      </c>
      <c r="K9411" t="s">
        <v>1242</v>
      </c>
      <c r="M9411" t="s">
        <v>228</v>
      </c>
      <c r="N9411" t="s">
        <v>249</v>
      </c>
      <c r="O9411">
        <v>58.9</v>
      </c>
      <c r="P9411" t="s">
        <v>234</v>
      </c>
      <c r="Q9411"/>
      <c r="R9411">
        <v>10</v>
      </c>
      <c r="S9411">
        <v>180</v>
      </c>
      <c r="T9411" t="s">
        <v>377</v>
      </c>
    </row>
    <row r="9412" spans="2:20" hidden="1" x14ac:dyDescent="0.45">
      <c r="F9412" t="s">
        <v>1333</v>
      </c>
      <c r="G9412" t="s">
        <v>1334</v>
      </c>
      <c r="H9412" t="s">
        <v>284</v>
      </c>
      <c r="I9412" t="s">
        <v>275</v>
      </c>
      <c r="J9412" t="s">
        <v>228</v>
      </c>
      <c r="K9412" t="s">
        <v>1242</v>
      </c>
      <c r="M9412" t="s">
        <v>228</v>
      </c>
      <c r="N9412" t="s">
        <v>272</v>
      </c>
      <c r="O9412">
        <v>18.5</v>
      </c>
      <c r="P9412" t="s">
        <v>234</v>
      </c>
      <c r="Q9412"/>
      <c r="R9412">
        <v>5</v>
      </c>
      <c r="S9412">
        <v>80</v>
      </c>
      <c r="T9412" t="s">
        <v>377</v>
      </c>
    </row>
    <row r="9413" spans="2:20" hidden="1" x14ac:dyDescent="0.45">
      <c r="F9413" t="s">
        <v>1333</v>
      </c>
      <c r="G9413" t="s">
        <v>1334</v>
      </c>
      <c r="H9413" t="s">
        <v>1251</v>
      </c>
      <c r="I9413" t="s">
        <v>275</v>
      </c>
      <c r="J9413" t="s">
        <v>228</v>
      </c>
      <c r="K9413" t="s">
        <v>232</v>
      </c>
      <c r="M9413" t="s">
        <v>228</v>
      </c>
      <c r="N9413" t="s">
        <v>279</v>
      </c>
      <c r="O9413">
        <v>1.2999999999999999E-2</v>
      </c>
      <c r="P9413" t="s">
        <v>234</v>
      </c>
      <c r="Q9413"/>
      <c r="R9413">
        <v>6.0000000000000001E-3</v>
      </c>
      <c r="S9413">
        <v>2.5999999999999999E-2</v>
      </c>
      <c r="T9413" t="s">
        <v>1252</v>
      </c>
    </row>
    <row r="9414" spans="2:20" hidden="1" x14ac:dyDescent="0.45">
      <c r="F9414" t="s">
        <v>1333</v>
      </c>
      <c r="G9414" t="s">
        <v>1334</v>
      </c>
      <c r="H9414" t="s">
        <v>1251</v>
      </c>
      <c r="I9414" t="s">
        <v>275</v>
      </c>
      <c r="J9414" t="s">
        <v>228</v>
      </c>
      <c r="K9414" t="s">
        <v>232</v>
      </c>
      <c r="M9414" t="s">
        <v>228</v>
      </c>
      <c r="N9414" t="s">
        <v>303</v>
      </c>
      <c r="O9414">
        <v>5.8000000000000003E-2</v>
      </c>
      <c r="P9414" t="s">
        <v>234</v>
      </c>
      <c r="Q9414"/>
      <c r="R9414">
        <v>1.4999999999999999E-2</v>
      </c>
      <c r="S9414">
        <v>5.8000000000000003E-2</v>
      </c>
      <c r="T9414" t="s">
        <v>1252</v>
      </c>
    </row>
    <row r="9415" spans="2:20" hidden="1" x14ac:dyDescent="0.45">
      <c r="F9415" t="s">
        <v>1333</v>
      </c>
      <c r="G9415" t="s">
        <v>1334</v>
      </c>
      <c r="H9415" t="s">
        <v>1251</v>
      </c>
      <c r="I9415" t="s">
        <v>275</v>
      </c>
      <c r="J9415" t="s">
        <v>228</v>
      </c>
      <c r="K9415" t="s">
        <v>232</v>
      </c>
      <c r="M9415" t="s">
        <v>228</v>
      </c>
      <c r="N9415" t="s">
        <v>242</v>
      </c>
      <c r="O9415">
        <v>1.2999999999999999E-2</v>
      </c>
      <c r="P9415" t="s">
        <v>234</v>
      </c>
      <c r="Q9415"/>
      <c r="R9415">
        <v>7.0000000000000001E-3</v>
      </c>
      <c r="S9415">
        <v>2.5999999999999999E-2</v>
      </c>
      <c r="T9415" t="s">
        <v>1252</v>
      </c>
    </row>
    <row r="9416" spans="2:20" hidden="1" x14ac:dyDescent="0.45">
      <c r="F9416" t="s">
        <v>1333</v>
      </c>
      <c r="G9416" t="s">
        <v>1334</v>
      </c>
      <c r="H9416" t="s">
        <v>1251</v>
      </c>
      <c r="I9416" t="s">
        <v>275</v>
      </c>
      <c r="J9416" t="s">
        <v>228</v>
      </c>
      <c r="K9416" t="s">
        <v>232</v>
      </c>
      <c r="M9416" t="s">
        <v>228</v>
      </c>
      <c r="N9416" t="s">
        <v>264</v>
      </c>
      <c r="O9416">
        <v>0.72</v>
      </c>
      <c r="P9416" t="s">
        <v>257</v>
      </c>
      <c r="Q9416"/>
      <c r="R9416">
        <v>0.2</v>
      </c>
      <c r="S9416">
        <v>1.9</v>
      </c>
      <c r="T9416" t="s">
        <v>1252</v>
      </c>
    </row>
    <row r="9417" spans="2:20" hidden="1" x14ac:dyDescent="0.45">
      <c r="F9417" t="s">
        <v>1333</v>
      </c>
      <c r="G9417" t="s">
        <v>1334</v>
      </c>
      <c r="H9417" t="s">
        <v>1251</v>
      </c>
      <c r="I9417" t="s">
        <v>275</v>
      </c>
      <c r="J9417" t="s">
        <v>228</v>
      </c>
      <c r="K9417" t="s">
        <v>232</v>
      </c>
      <c r="M9417" t="s">
        <v>228</v>
      </c>
      <c r="N9417" t="s">
        <v>265</v>
      </c>
      <c r="O9417">
        <v>2.5999999999999999E-3</v>
      </c>
      <c r="P9417" t="s">
        <v>234</v>
      </c>
      <c r="Q9417"/>
      <c r="R9417">
        <v>1.2999999999999999E-3</v>
      </c>
      <c r="S9417">
        <v>5.1000000000000004E-3</v>
      </c>
      <c r="T9417" t="s">
        <v>1252</v>
      </c>
    </row>
    <row r="9418" spans="2:20" hidden="1" x14ac:dyDescent="0.45">
      <c r="F9418" t="s">
        <v>1333</v>
      </c>
      <c r="G9418" t="s">
        <v>1334</v>
      </c>
      <c r="H9418" t="s">
        <v>1251</v>
      </c>
      <c r="I9418" t="s">
        <v>275</v>
      </c>
      <c r="J9418" t="s">
        <v>228</v>
      </c>
      <c r="K9418" t="s">
        <v>232</v>
      </c>
      <c r="M9418" t="s">
        <v>228</v>
      </c>
      <c r="N9418" t="s">
        <v>262</v>
      </c>
      <c r="O9418">
        <v>0.1</v>
      </c>
      <c r="P9418" t="s">
        <v>234</v>
      </c>
      <c r="Q9418"/>
      <c r="R9418">
        <v>7.0000000000000001E-3</v>
      </c>
      <c r="S9418">
        <v>0.54</v>
      </c>
      <c r="T9418" t="s">
        <v>1252</v>
      </c>
    </row>
    <row r="9419" spans="2:20" hidden="1" x14ac:dyDescent="0.45">
      <c r="F9419" t="s">
        <v>1333</v>
      </c>
      <c r="G9419" t="s">
        <v>1334</v>
      </c>
      <c r="H9419" t="s">
        <v>1251</v>
      </c>
      <c r="I9419" t="s">
        <v>275</v>
      </c>
      <c r="J9419" t="s">
        <v>228</v>
      </c>
      <c r="K9419" t="s">
        <v>232</v>
      </c>
      <c r="M9419" t="s">
        <v>228</v>
      </c>
      <c r="N9419" t="s">
        <v>264</v>
      </c>
      <c r="O9419">
        <v>0.72</v>
      </c>
      <c r="P9419" t="s">
        <v>257</v>
      </c>
      <c r="Q9419"/>
      <c r="R9419">
        <v>0.2</v>
      </c>
      <c r="S9419">
        <v>1.9</v>
      </c>
      <c r="T9419" t="s">
        <v>1252</v>
      </c>
    </row>
    <row r="9420" spans="2:20" hidden="1" x14ac:dyDescent="0.45">
      <c r="F9420" t="s">
        <v>1333</v>
      </c>
      <c r="G9420" t="s">
        <v>1334</v>
      </c>
      <c r="H9420" t="s">
        <v>301</v>
      </c>
      <c r="I9420" t="s">
        <v>275</v>
      </c>
      <c r="J9420" t="s">
        <v>228</v>
      </c>
      <c r="K9420" t="s">
        <v>1247</v>
      </c>
      <c r="M9420" t="s">
        <v>228</v>
      </c>
      <c r="N9420" t="s">
        <v>358</v>
      </c>
      <c r="O9420">
        <v>1.7</v>
      </c>
      <c r="P9420" t="s">
        <v>257</v>
      </c>
      <c r="Q9420"/>
      <c r="R9420">
        <v>0.17</v>
      </c>
      <c r="S9420">
        <v>1.7</v>
      </c>
      <c r="T9420" t="s">
        <v>1241</v>
      </c>
    </row>
    <row r="9421" spans="2:20" hidden="1" x14ac:dyDescent="0.45">
      <c r="F9421" t="s">
        <v>1333</v>
      </c>
      <c r="G9421" t="s">
        <v>1334</v>
      </c>
      <c r="H9421" t="s">
        <v>450</v>
      </c>
      <c r="I9421" t="s">
        <v>225</v>
      </c>
      <c r="J9421" t="s">
        <v>1273</v>
      </c>
      <c r="K9421" t="s">
        <v>1274</v>
      </c>
      <c r="M9421" t="s">
        <v>228</v>
      </c>
      <c r="N9421" t="s">
        <v>267</v>
      </c>
      <c r="O9421">
        <v>5</v>
      </c>
      <c r="P9421" t="s">
        <v>234</v>
      </c>
      <c r="Q9421"/>
      <c r="R9421">
        <v>1.25</v>
      </c>
      <c r="S9421">
        <v>10</v>
      </c>
      <c r="T9421" t="s">
        <v>377</v>
      </c>
    </row>
    <row r="9422" spans="2:20" hidden="1" x14ac:dyDescent="0.45">
      <c r="F9422" t="s">
        <v>1333</v>
      </c>
      <c r="G9422" t="s">
        <v>1334</v>
      </c>
      <c r="H9422" t="s">
        <v>1270</v>
      </c>
      <c r="I9422" t="s">
        <v>225</v>
      </c>
      <c r="J9422" t="s">
        <v>1271</v>
      </c>
      <c r="K9422" t="s">
        <v>1219</v>
      </c>
      <c r="M9422" t="s">
        <v>228</v>
      </c>
      <c r="N9422" t="s">
        <v>233</v>
      </c>
      <c r="O9422">
        <v>0.19</v>
      </c>
      <c r="P9422" t="s">
        <v>234</v>
      </c>
      <c r="Q9422"/>
      <c r="R9422">
        <v>0.05</v>
      </c>
      <c r="S9422">
        <v>12</v>
      </c>
      <c r="T9422" t="s">
        <v>433</v>
      </c>
    </row>
    <row r="9423" spans="2:20" hidden="1" x14ac:dyDescent="0.45">
      <c r="F9423" t="s">
        <v>1333</v>
      </c>
      <c r="G9423" t="s">
        <v>1334</v>
      </c>
      <c r="H9423" t="s">
        <v>1270</v>
      </c>
      <c r="I9423" t="s">
        <v>225</v>
      </c>
      <c r="J9423" t="s">
        <v>1271</v>
      </c>
      <c r="K9423" t="s">
        <v>1219</v>
      </c>
      <c r="M9423" t="s">
        <v>228</v>
      </c>
      <c r="N9423" t="s">
        <v>264</v>
      </c>
      <c r="O9423">
        <v>10</v>
      </c>
      <c r="P9423" t="s">
        <v>234</v>
      </c>
      <c r="Q9423"/>
      <c r="R9423">
        <v>5</v>
      </c>
      <c r="S9423">
        <v>20</v>
      </c>
      <c r="T9423" t="s">
        <v>348</v>
      </c>
    </row>
    <row r="9424" spans="2:20" hidden="1" x14ac:dyDescent="0.45">
      <c r="F9424" t="s">
        <v>1333</v>
      </c>
      <c r="G9424" t="s">
        <v>1334</v>
      </c>
      <c r="H9424" t="s">
        <v>1270</v>
      </c>
      <c r="I9424" t="s">
        <v>225</v>
      </c>
      <c r="J9424" t="s">
        <v>1271</v>
      </c>
      <c r="K9424" t="s">
        <v>1219</v>
      </c>
      <c r="M9424" t="s">
        <v>228</v>
      </c>
      <c r="N9424" t="s">
        <v>253</v>
      </c>
      <c r="O9424">
        <v>13</v>
      </c>
      <c r="P9424" t="s">
        <v>234</v>
      </c>
      <c r="Q9424"/>
      <c r="R9424">
        <v>0.5</v>
      </c>
      <c r="S9424">
        <v>87</v>
      </c>
      <c r="T9424" t="s">
        <v>1228</v>
      </c>
    </row>
    <row r="9425" spans="2:20" hidden="1" x14ac:dyDescent="0.45">
      <c r="F9425" t="s">
        <v>1333</v>
      </c>
      <c r="G9425" t="s">
        <v>1334</v>
      </c>
      <c r="H9425" t="s">
        <v>1270</v>
      </c>
      <c r="I9425" t="s">
        <v>225</v>
      </c>
      <c r="J9425" t="s">
        <v>1271</v>
      </c>
      <c r="K9425" t="s">
        <v>1219</v>
      </c>
      <c r="M9425" t="s">
        <v>228</v>
      </c>
      <c r="N9425" t="s">
        <v>253</v>
      </c>
      <c r="O9425">
        <v>13</v>
      </c>
      <c r="P9425" t="s">
        <v>234</v>
      </c>
      <c r="Q9425"/>
      <c r="R9425">
        <v>0.5</v>
      </c>
      <c r="S9425">
        <v>87</v>
      </c>
      <c r="T9425" t="s">
        <v>1228</v>
      </c>
    </row>
    <row r="9426" spans="2:20" ht="42.75" hidden="1" x14ac:dyDescent="0.45">
      <c r="B9426" s="29" t="s">
        <v>25</v>
      </c>
      <c r="F9426" t="s">
        <v>1333</v>
      </c>
      <c r="G9426" t="s">
        <v>1334</v>
      </c>
      <c r="H9426" t="s">
        <v>1270</v>
      </c>
      <c r="I9426" t="s">
        <v>225</v>
      </c>
      <c r="J9426" t="s">
        <v>1271</v>
      </c>
      <c r="K9426" t="s">
        <v>1219</v>
      </c>
      <c r="M9426" t="s">
        <v>228</v>
      </c>
      <c r="N9426" t="s">
        <v>25</v>
      </c>
      <c r="O9426">
        <v>300</v>
      </c>
      <c r="P9426" t="s">
        <v>237</v>
      </c>
      <c r="Q9426"/>
      <c r="R9426">
        <v>50</v>
      </c>
      <c r="S9426">
        <v>4000</v>
      </c>
      <c r="T9426" s="20" t="s">
        <v>1337</v>
      </c>
    </row>
    <row r="9427" spans="2:20" hidden="1" x14ac:dyDescent="0.45">
      <c r="F9427" t="s">
        <v>1333</v>
      </c>
      <c r="G9427" t="s">
        <v>1334</v>
      </c>
      <c r="H9427" t="s">
        <v>450</v>
      </c>
      <c r="I9427" t="s">
        <v>225</v>
      </c>
      <c r="J9427" t="s">
        <v>1273</v>
      </c>
      <c r="K9427" t="s">
        <v>1274</v>
      </c>
      <c r="M9427" t="s">
        <v>228</v>
      </c>
      <c r="N9427" t="s">
        <v>233</v>
      </c>
      <c r="O9427">
        <v>1</v>
      </c>
      <c r="P9427" t="s">
        <v>234</v>
      </c>
      <c r="Q9427"/>
      <c r="R9427">
        <v>0.25</v>
      </c>
      <c r="S9427">
        <v>2</v>
      </c>
      <c r="T9427" t="s">
        <v>377</v>
      </c>
    </row>
    <row r="9428" spans="2:20" hidden="1" x14ac:dyDescent="0.45">
      <c r="F9428" t="s">
        <v>1333</v>
      </c>
      <c r="G9428" t="s">
        <v>1334</v>
      </c>
      <c r="H9428" t="s">
        <v>450</v>
      </c>
      <c r="I9428" t="s">
        <v>225</v>
      </c>
      <c r="J9428" t="s">
        <v>1273</v>
      </c>
      <c r="K9428" t="s">
        <v>1274</v>
      </c>
      <c r="M9428" t="s">
        <v>228</v>
      </c>
      <c r="N9428" t="s">
        <v>253</v>
      </c>
      <c r="O9428">
        <v>0.3</v>
      </c>
      <c r="P9428" t="s">
        <v>234</v>
      </c>
      <c r="Q9428"/>
      <c r="R9428">
        <v>7.4999999999999997E-2</v>
      </c>
      <c r="S9428">
        <v>0.6</v>
      </c>
      <c r="T9428" t="s">
        <v>377</v>
      </c>
    </row>
    <row r="9429" spans="2:20" hidden="1" x14ac:dyDescent="0.45">
      <c r="F9429" t="s">
        <v>1333</v>
      </c>
      <c r="G9429" t="s">
        <v>1334</v>
      </c>
      <c r="H9429" t="s">
        <v>1270</v>
      </c>
      <c r="I9429" t="s">
        <v>225</v>
      </c>
      <c r="J9429" t="s">
        <v>1271</v>
      </c>
      <c r="K9429" t="s">
        <v>1219</v>
      </c>
      <c r="M9429" t="s">
        <v>228</v>
      </c>
      <c r="N9429" t="s">
        <v>242</v>
      </c>
      <c r="O9429">
        <v>23</v>
      </c>
      <c r="P9429" t="s">
        <v>234</v>
      </c>
      <c r="Q9429"/>
      <c r="R9429">
        <v>1</v>
      </c>
      <c r="S9429">
        <v>100</v>
      </c>
      <c r="T9429" t="s">
        <v>1272</v>
      </c>
    </row>
    <row r="9430" spans="2:20" hidden="1" x14ac:dyDescent="0.45">
      <c r="F9430" t="s">
        <v>1333</v>
      </c>
      <c r="G9430" t="s">
        <v>1334</v>
      </c>
      <c r="H9430" t="s">
        <v>450</v>
      </c>
      <c r="I9430" t="s">
        <v>225</v>
      </c>
      <c r="J9430" t="s">
        <v>1273</v>
      </c>
      <c r="K9430" t="s">
        <v>1274</v>
      </c>
      <c r="M9430" t="s">
        <v>228</v>
      </c>
      <c r="N9430" t="s">
        <v>262</v>
      </c>
      <c r="O9430">
        <v>0.1</v>
      </c>
      <c r="P9430" t="s">
        <v>234</v>
      </c>
      <c r="Q9430"/>
      <c r="R9430">
        <v>2.5000000000000001E-2</v>
      </c>
      <c r="S9430">
        <v>0.2</v>
      </c>
      <c r="T9430" t="s">
        <v>377</v>
      </c>
    </row>
    <row r="9431" spans="2:20" hidden="1" x14ac:dyDescent="0.45">
      <c r="F9431" t="s">
        <v>1333</v>
      </c>
      <c r="G9431" t="s">
        <v>1334</v>
      </c>
      <c r="H9431" t="s">
        <v>1270</v>
      </c>
      <c r="I9431" t="s">
        <v>225</v>
      </c>
      <c r="J9431" t="s">
        <v>1271</v>
      </c>
      <c r="K9431" t="s">
        <v>1219</v>
      </c>
      <c r="M9431" t="s">
        <v>228</v>
      </c>
      <c r="N9431" t="s">
        <v>303</v>
      </c>
      <c r="O9431">
        <v>0.5</v>
      </c>
      <c r="P9431" t="s">
        <v>234</v>
      </c>
      <c r="Q9431"/>
      <c r="R9431">
        <v>0.25</v>
      </c>
      <c r="S9431">
        <v>1.1000000000000001</v>
      </c>
      <c r="T9431" t="s">
        <v>350</v>
      </c>
    </row>
    <row r="9432" spans="2:20" hidden="1" x14ac:dyDescent="0.45">
      <c r="F9432" t="s">
        <v>1333</v>
      </c>
      <c r="G9432" t="s">
        <v>1334</v>
      </c>
      <c r="H9432" t="s">
        <v>1270</v>
      </c>
      <c r="I9432" t="s">
        <v>225</v>
      </c>
      <c r="J9432" t="s">
        <v>1271</v>
      </c>
      <c r="K9432" t="s">
        <v>1219</v>
      </c>
      <c r="M9432" t="s">
        <v>228</v>
      </c>
      <c r="N9432" t="s">
        <v>291</v>
      </c>
      <c r="O9432">
        <v>7.0000000000000001E-3</v>
      </c>
      <c r="P9432" t="s">
        <v>257</v>
      </c>
      <c r="Q9432"/>
      <c r="R9432">
        <v>6.9999999999999999E-4</v>
      </c>
      <c r="S9432">
        <v>7.0000000000000007E-2</v>
      </c>
      <c r="T9432" t="s">
        <v>376</v>
      </c>
    </row>
    <row r="9433" spans="2:20" hidden="1" x14ac:dyDescent="0.45">
      <c r="F9433" t="s">
        <v>1333</v>
      </c>
      <c r="G9433" t="s">
        <v>1334</v>
      </c>
      <c r="H9433" t="s">
        <v>1270</v>
      </c>
      <c r="I9433" t="s">
        <v>225</v>
      </c>
      <c r="J9433" t="s">
        <v>1271</v>
      </c>
      <c r="K9433" t="s">
        <v>1219</v>
      </c>
      <c r="M9433" t="s">
        <v>228</v>
      </c>
      <c r="N9433" t="s">
        <v>291</v>
      </c>
      <c r="O9433">
        <v>7.0000000000000001E-3</v>
      </c>
      <c r="P9433" t="s">
        <v>257</v>
      </c>
      <c r="Q9433"/>
      <c r="R9433">
        <v>6.9999999999999999E-4</v>
      </c>
      <c r="S9433">
        <v>7.0000000000000007E-2</v>
      </c>
      <c r="T9433" t="s">
        <v>376</v>
      </c>
    </row>
    <row r="9434" spans="2:20" hidden="1" x14ac:dyDescent="0.45">
      <c r="F9434" t="s">
        <v>1333</v>
      </c>
      <c r="G9434" t="s">
        <v>1334</v>
      </c>
      <c r="H9434" t="s">
        <v>1270</v>
      </c>
      <c r="I9434" t="s">
        <v>225</v>
      </c>
      <c r="J9434" t="s">
        <v>1271</v>
      </c>
      <c r="K9434" t="s">
        <v>1219</v>
      </c>
      <c r="M9434" t="s">
        <v>228</v>
      </c>
      <c r="N9434" t="s">
        <v>236</v>
      </c>
      <c r="O9434">
        <v>40</v>
      </c>
      <c r="P9434" t="s">
        <v>237</v>
      </c>
      <c r="Q9434"/>
      <c r="R9434">
        <v>20</v>
      </c>
      <c r="S9434">
        <v>80</v>
      </c>
      <c r="T9434" t="s">
        <v>1262</v>
      </c>
    </row>
    <row r="9435" spans="2:20" hidden="1" x14ac:dyDescent="0.45">
      <c r="F9435" t="s">
        <v>1333</v>
      </c>
      <c r="G9435" t="s">
        <v>1334</v>
      </c>
      <c r="H9435" t="s">
        <v>1270</v>
      </c>
      <c r="I9435" t="s">
        <v>225</v>
      </c>
      <c r="J9435" t="s">
        <v>1271</v>
      </c>
      <c r="K9435" t="s">
        <v>1219</v>
      </c>
      <c r="M9435" t="s">
        <v>228</v>
      </c>
      <c r="N9435" t="s">
        <v>259</v>
      </c>
      <c r="O9435">
        <v>5</v>
      </c>
      <c r="P9435" t="s">
        <v>257</v>
      </c>
      <c r="Q9435"/>
      <c r="R9435">
        <v>0.1</v>
      </c>
      <c r="S9435">
        <v>30</v>
      </c>
      <c r="T9435" t="s">
        <v>373</v>
      </c>
    </row>
    <row r="9436" spans="2:20" hidden="1" x14ac:dyDescent="0.45">
      <c r="F9436" t="s">
        <v>1333</v>
      </c>
      <c r="G9436" t="s">
        <v>1334</v>
      </c>
      <c r="H9436" t="s">
        <v>1270</v>
      </c>
      <c r="I9436" t="s">
        <v>225</v>
      </c>
      <c r="J9436" t="s">
        <v>1271</v>
      </c>
      <c r="K9436" t="s">
        <v>1219</v>
      </c>
      <c r="M9436" t="s">
        <v>228</v>
      </c>
      <c r="N9436" t="s">
        <v>262</v>
      </c>
      <c r="O9436">
        <v>0.56000000000000005</v>
      </c>
      <c r="P9436" t="s">
        <v>234</v>
      </c>
      <c r="Q9436"/>
      <c r="R9436">
        <v>0.2</v>
      </c>
      <c r="S9436">
        <v>1</v>
      </c>
      <c r="T9436" t="s">
        <v>433</v>
      </c>
    </row>
    <row r="9437" spans="2:20" hidden="1" x14ac:dyDescent="0.45">
      <c r="F9437" t="s">
        <v>1333</v>
      </c>
      <c r="G9437" t="s">
        <v>1334</v>
      </c>
      <c r="H9437" t="s">
        <v>1270</v>
      </c>
      <c r="I9437" t="s">
        <v>225</v>
      </c>
      <c r="J9437" t="s">
        <v>1271</v>
      </c>
      <c r="K9437" t="s">
        <v>1219</v>
      </c>
      <c r="M9437" t="s">
        <v>228</v>
      </c>
      <c r="N9437" t="s">
        <v>279</v>
      </c>
      <c r="O9437">
        <v>2</v>
      </c>
      <c r="P9437" t="s">
        <v>234</v>
      </c>
      <c r="Q9437"/>
      <c r="R9437">
        <v>0.5</v>
      </c>
      <c r="S9437">
        <v>16</v>
      </c>
      <c r="T9437" t="s">
        <v>1228</v>
      </c>
    </row>
    <row r="9438" spans="2:20" hidden="1" x14ac:dyDescent="0.45">
      <c r="B9438" s="29" t="s">
        <v>24</v>
      </c>
      <c r="F9438" t="s">
        <v>1333</v>
      </c>
      <c r="G9438" t="s">
        <v>1334</v>
      </c>
      <c r="H9438" t="s">
        <v>1270</v>
      </c>
      <c r="I9438" t="s">
        <v>225</v>
      </c>
      <c r="J9438" t="s">
        <v>1271</v>
      </c>
      <c r="K9438" t="s">
        <v>1219</v>
      </c>
      <c r="M9438" t="s">
        <v>228</v>
      </c>
      <c r="N9438" t="s">
        <v>261</v>
      </c>
      <c r="O9438">
        <v>12</v>
      </c>
      <c r="P9438" t="s">
        <v>237</v>
      </c>
      <c r="Q9438"/>
      <c r="R9438">
        <v>5</v>
      </c>
      <c r="S9438">
        <v>300</v>
      </c>
      <c r="T9438" t="s">
        <v>1335</v>
      </c>
    </row>
    <row r="9439" spans="2:20" hidden="1" x14ac:dyDescent="0.45">
      <c r="B9439" s="29" t="s">
        <v>25</v>
      </c>
      <c r="F9439" t="s">
        <v>1333</v>
      </c>
      <c r="G9439" t="s">
        <v>1334</v>
      </c>
      <c r="H9439" t="s">
        <v>1249</v>
      </c>
      <c r="I9439" t="s">
        <v>225</v>
      </c>
      <c r="J9439" t="s">
        <v>1250</v>
      </c>
      <c r="K9439" t="s">
        <v>1219</v>
      </c>
      <c r="M9439" t="s">
        <v>228</v>
      </c>
      <c r="N9439" t="s">
        <v>25</v>
      </c>
      <c r="O9439">
        <v>435</v>
      </c>
      <c r="P9439" t="s">
        <v>237</v>
      </c>
      <c r="Q9439"/>
      <c r="R9439">
        <v>50</v>
      </c>
      <c r="S9439">
        <v>4000</v>
      </c>
      <c r="T9439" t="s">
        <v>2529</v>
      </c>
    </row>
    <row r="9440" spans="2:20" hidden="1" x14ac:dyDescent="0.45">
      <c r="F9440" t="s">
        <v>1333</v>
      </c>
      <c r="G9440" t="s">
        <v>1334</v>
      </c>
      <c r="H9440" t="s">
        <v>1249</v>
      </c>
      <c r="I9440" t="s">
        <v>225</v>
      </c>
      <c r="J9440" t="s">
        <v>1250</v>
      </c>
      <c r="K9440" t="s">
        <v>1219</v>
      </c>
      <c r="M9440" t="s">
        <v>228</v>
      </c>
      <c r="N9440" t="s">
        <v>259</v>
      </c>
      <c r="O9440">
        <v>5</v>
      </c>
      <c r="P9440" t="s">
        <v>257</v>
      </c>
      <c r="Q9440"/>
      <c r="R9440">
        <v>0.1</v>
      </c>
      <c r="S9440">
        <v>30</v>
      </c>
      <c r="T9440" t="s">
        <v>373</v>
      </c>
    </row>
    <row r="9441" spans="2:20" hidden="1" x14ac:dyDescent="0.45">
      <c r="F9441" t="s">
        <v>1333</v>
      </c>
      <c r="G9441" t="s">
        <v>1334</v>
      </c>
      <c r="H9441" t="s">
        <v>434</v>
      </c>
      <c r="I9441" t="s">
        <v>225</v>
      </c>
      <c r="J9441" t="s">
        <v>1275</v>
      </c>
      <c r="K9441" t="s">
        <v>1276</v>
      </c>
      <c r="M9441" t="s">
        <v>228</v>
      </c>
      <c r="N9441" t="s">
        <v>265</v>
      </c>
      <c r="O9441">
        <v>10</v>
      </c>
      <c r="P9441" t="s">
        <v>234</v>
      </c>
      <c r="Q9441"/>
      <c r="R9441">
        <v>2.5</v>
      </c>
      <c r="S9441">
        <v>20</v>
      </c>
      <c r="T9441" t="s">
        <v>377</v>
      </c>
    </row>
    <row r="9442" spans="2:20" hidden="1" x14ac:dyDescent="0.45">
      <c r="B9442" s="29" t="s">
        <v>43</v>
      </c>
      <c r="F9442" t="s">
        <v>1333</v>
      </c>
      <c r="G9442" t="s">
        <v>1334</v>
      </c>
      <c r="H9442" t="s">
        <v>1249</v>
      </c>
      <c r="I9442" t="s">
        <v>225</v>
      </c>
      <c r="J9442" t="s">
        <v>1250</v>
      </c>
      <c r="K9442" t="s">
        <v>1219</v>
      </c>
      <c r="M9442" t="s">
        <v>228</v>
      </c>
      <c r="N9442" t="s">
        <v>28</v>
      </c>
      <c r="O9442">
        <v>98.5</v>
      </c>
      <c r="P9442" t="s">
        <v>237</v>
      </c>
      <c r="Q9442"/>
      <c r="R9442">
        <v>38.5</v>
      </c>
      <c r="S9442">
        <v>154</v>
      </c>
      <c r="T9442" t="s">
        <v>1277</v>
      </c>
    </row>
    <row r="9443" spans="2:20" hidden="1" x14ac:dyDescent="0.45">
      <c r="F9443" t="s">
        <v>1333</v>
      </c>
      <c r="G9443" t="s">
        <v>1334</v>
      </c>
      <c r="H9443" t="s">
        <v>434</v>
      </c>
      <c r="I9443" t="s">
        <v>225</v>
      </c>
      <c r="J9443" t="s">
        <v>1275</v>
      </c>
      <c r="K9443" t="s">
        <v>1276</v>
      </c>
      <c r="M9443" t="s">
        <v>228</v>
      </c>
      <c r="N9443" t="s">
        <v>262</v>
      </c>
      <c r="O9443">
        <v>0.1</v>
      </c>
      <c r="P9443" t="s">
        <v>234</v>
      </c>
      <c r="Q9443"/>
      <c r="R9443">
        <v>2.5000000000000001E-2</v>
      </c>
      <c r="S9443">
        <v>0.2</v>
      </c>
      <c r="T9443" t="s">
        <v>377</v>
      </c>
    </row>
    <row r="9444" spans="2:20" hidden="1" x14ac:dyDescent="0.45">
      <c r="B9444" s="29" t="s">
        <v>26</v>
      </c>
      <c r="F9444" t="s">
        <v>1333</v>
      </c>
      <c r="G9444" t="s">
        <v>1334</v>
      </c>
      <c r="H9444" t="s">
        <v>434</v>
      </c>
      <c r="I9444" t="s">
        <v>225</v>
      </c>
      <c r="J9444" t="s">
        <v>1275</v>
      </c>
      <c r="K9444" t="s">
        <v>1276</v>
      </c>
      <c r="M9444" t="s">
        <v>228</v>
      </c>
      <c r="N9444" t="s">
        <v>26</v>
      </c>
      <c r="O9444">
        <v>100</v>
      </c>
      <c r="P9444" t="s">
        <v>237</v>
      </c>
      <c r="Q9444"/>
      <c r="R9444">
        <v>50</v>
      </c>
      <c r="S9444">
        <v>100</v>
      </c>
      <c r="T9444" t="s">
        <v>377</v>
      </c>
    </row>
    <row r="9445" spans="2:20" hidden="1" x14ac:dyDescent="0.45">
      <c r="F9445" t="s">
        <v>1333</v>
      </c>
      <c r="G9445" t="s">
        <v>1334</v>
      </c>
      <c r="H9445" t="s">
        <v>1249</v>
      </c>
      <c r="I9445" t="s">
        <v>225</v>
      </c>
      <c r="J9445" t="s">
        <v>1250</v>
      </c>
      <c r="K9445" t="s">
        <v>1219</v>
      </c>
      <c r="M9445" t="s">
        <v>228</v>
      </c>
      <c r="N9445" t="s">
        <v>303</v>
      </c>
      <c r="O9445">
        <v>0.5</v>
      </c>
      <c r="P9445" t="s">
        <v>234</v>
      </c>
      <c r="Q9445"/>
      <c r="R9445">
        <v>0.25</v>
      </c>
      <c r="S9445">
        <v>1.1000000000000001</v>
      </c>
      <c r="T9445" t="s">
        <v>350</v>
      </c>
    </row>
    <row r="9446" spans="2:20" hidden="1" x14ac:dyDescent="0.45">
      <c r="B9446" s="29" t="s">
        <v>26</v>
      </c>
      <c r="F9446" t="s">
        <v>1333</v>
      </c>
      <c r="G9446" t="s">
        <v>1334</v>
      </c>
      <c r="H9446" t="s">
        <v>1249</v>
      </c>
      <c r="I9446" t="s">
        <v>225</v>
      </c>
      <c r="J9446" t="s">
        <v>1250</v>
      </c>
      <c r="K9446" t="s">
        <v>1219</v>
      </c>
      <c r="M9446" t="s">
        <v>228</v>
      </c>
      <c r="N9446" t="s">
        <v>26</v>
      </c>
      <c r="O9446">
        <v>91</v>
      </c>
      <c r="P9446" t="s">
        <v>237</v>
      </c>
      <c r="Q9446"/>
      <c r="R9446">
        <v>20</v>
      </c>
      <c r="S9446">
        <v>120</v>
      </c>
      <c r="T9446" t="s">
        <v>1229</v>
      </c>
    </row>
    <row r="9447" spans="2:20" hidden="1" x14ac:dyDescent="0.45">
      <c r="F9447" t="s">
        <v>1333</v>
      </c>
      <c r="G9447" t="s">
        <v>1334</v>
      </c>
      <c r="H9447" t="s">
        <v>1249</v>
      </c>
      <c r="I9447" t="s">
        <v>225</v>
      </c>
      <c r="J9447" t="s">
        <v>1250</v>
      </c>
      <c r="K9447" t="s">
        <v>1219</v>
      </c>
      <c r="M9447" t="s">
        <v>228</v>
      </c>
      <c r="N9447" t="s">
        <v>291</v>
      </c>
      <c r="O9447">
        <v>0.03</v>
      </c>
      <c r="P9447" t="s">
        <v>257</v>
      </c>
      <c r="Q9447"/>
      <c r="R9447">
        <v>6.0000000000000001E-3</v>
      </c>
      <c r="S9447">
        <v>0.3</v>
      </c>
      <c r="T9447" t="s">
        <v>376</v>
      </c>
    </row>
    <row r="9448" spans="2:20" hidden="1" x14ac:dyDescent="0.45">
      <c r="F9448" t="s">
        <v>1333</v>
      </c>
      <c r="G9448" t="s">
        <v>1334</v>
      </c>
      <c r="H9448" t="s">
        <v>1249</v>
      </c>
      <c r="I9448" t="s">
        <v>225</v>
      </c>
      <c r="J9448" t="s">
        <v>1250</v>
      </c>
      <c r="K9448" t="s">
        <v>1219</v>
      </c>
      <c r="M9448" t="s">
        <v>228</v>
      </c>
      <c r="N9448" t="s">
        <v>291</v>
      </c>
      <c r="O9448">
        <v>0.03</v>
      </c>
      <c r="P9448" t="s">
        <v>257</v>
      </c>
      <c r="Q9448"/>
      <c r="R9448">
        <v>6.0000000000000001E-3</v>
      </c>
      <c r="S9448">
        <v>0.3</v>
      </c>
      <c r="T9448" t="s">
        <v>376</v>
      </c>
    </row>
    <row r="9449" spans="2:20" hidden="1" x14ac:dyDescent="0.45">
      <c r="F9449" t="s">
        <v>1333</v>
      </c>
      <c r="G9449" t="s">
        <v>1334</v>
      </c>
      <c r="H9449" t="s">
        <v>1249</v>
      </c>
      <c r="I9449" t="s">
        <v>225</v>
      </c>
      <c r="J9449" t="s">
        <v>1250</v>
      </c>
      <c r="K9449" t="s">
        <v>1219</v>
      </c>
      <c r="M9449" t="s">
        <v>228</v>
      </c>
      <c r="N9449" t="s">
        <v>246</v>
      </c>
      <c r="O9449">
        <v>100</v>
      </c>
      <c r="P9449" t="s">
        <v>247</v>
      </c>
      <c r="Q9449"/>
      <c r="R9449">
        <v>30</v>
      </c>
      <c r="S9449">
        <v>500</v>
      </c>
      <c r="T9449" t="s">
        <v>376</v>
      </c>
    </row>
    <row r="9450" spans="2:20" hidden="1" x14ac:dyDescent="0.45">
      <c r="B9450" s="29" t="s">
        <v>27</v>
      </c>
      <c r="F9450" t="s">
        <v>1333</v>
      </c>
      <c r="G9450" t="s">
        <v>1334</v>
      </c>
      <c r="H9450" t="s">
        <v>1249</v>
      </c>
      <c r="I9450" t="s">
        <v>225</v>
      </c>
      <c r="J9450" t="s">
        <v>1250</v>
      </c>
      <c r="K9450" t="s">
        <v>1219</v>
      </c>
      <c r="M9450" t="s">
        <v>228</v>
      </c>
      <c r="N9450" t="s">
        <v>27</v>
      </c>
      <c r="O9450">
        <v>100.5</v>
      </c>
      <c r="P9450" t="s">
        <v>237</v>
      </c>
      <c r="Q9450"/>
      <c r="R9450">
        <v>39.5</v>
      </c>
      <c r="S9450">
        <v>158</v>
      </c>
      <c r="T9450" t="s">
        <v>1277</v>
      </c>
    </row>
    <row r="9451" spans="2:20" hidden="1" x14ac:dyDescent="0.45">
      <c r="F9451" t="s">
        <v>1333</v>
      </c>
      <c r="G9451" t="s">
        <v>1334</v>
      </c>
      <c r="H9451" t="s">
        <v>1249</v>
      </c>
      <c r="I9451" t="s">
        <v>225</v>
      </c>
      <c r="J9451" t="s">
        <v>1250</v>
      </c>
      <c r="K9451" t="s">
        <v>1219</v>
      </c>
      <c r="M9451" t="s">
        <v>228</v>
      </c>
      <c r="N9451" t="s">
        <v>267</v>
      </c>
      <c r="O9451">
        <v>512</v>
      </c>
      <c r="P9451" t="s">
        <v>234</v>
      </c>
      <c r="Q9451"/>
      <c r="R9451">
        <v>80</v>
      </c>
      <c r="S9451">
        <v>1300</v>
      </c>
      <c r="T9451" t="s">
        <v>1220</v>
      </c>
    </row>
    <row r="9452" spans="2:20" hidden="1" x14ac:dyDescent="0.45">
      <c r="F9452" t="s">
        <v>1333</v>
      </c>
      <c r="G9452" t="s">
        <v>1334</v>
      </c>
      <c r="H9452" t="s">
        <v>439</v>
      </c>
      <c r="I9452" t="s">
        <v>225</v>
      </c>
      <c r="J9452" t="s">
        <v>226</v>
      </c>
      <c r="K9452" t="s">
        <v>227</v>
      </c>
      <c r="M9452" t="s">
        <v>228</v>
      </c>
      <c r="N9452" t="s">
        <v>303</v>
      </c>
      <c r="O9452">
        <v>2E-3</v>
      </c>
      <c r="P9452" t="s">
        <v>234</v>
      </c>
      <c r="Q9452"/>
      <c r="R9452">
        <v>5.0000000000000001E-4</v>
      </c>
      <c r="S9452">
        <v>2E-3</v>
      </c>
      <c r="T9452" t="s">
        <v>1263</v>
      </c>
    </row>
    <row r="9453" spans="2:20" hidden="1" x14ac:dyDescent="0.45">
      <c r="F9453" t="s">
        <v>1333</v>
      </c>
      <c r="G9453" t="s">
        <v>1334</v>
      </c>
      <c r="H9453" t="s">
        <v>439</v>
      </c>
      <c r="I9453" t="s">
        <v>225</v>
      </c>
      <c r="J9453" t="s">
        <v>226</v>
      </c>
      <c r="K9453" t="s">
        <v>227</v>
      </c>
      <c r="M9453" t="s">
        <v>228</v>
      </c>
      <c r="N9453" t="s">
        <v>267</v>
      </c>
      <c r="O9453">
        <v>0.42</v>
      </c>
      <c r="P9453" t="s">
        <v>234</v>
      </c>
      <c r="Q9453"/>
      <c r="R9453">
        <v>0.21</v>
      </c>
      <c r="S9453">
        <v>0.84</v>
      </c>
      <c r="T9453" t="s">
        <v>1263</v>
      </c>
    </row>
    <row r="9454" spans="2:20" hidden="1" x14ac:dyDescent="0.45">
      <c r="B9454" s="29" t="s">
        <v>25</v>
      </c>
      <c r="F9454" t="s">
        <v>1333</v>
      </c>
      <c r="G9454" t="s">
        <v>1334</v>
      </c>
      <c r="H9454" t="s">
        <v>1244</v>
      </c>
      <c r="I9454" t="s">
        <v>225</v>
      </c>
      <c r="J9454" t="s">
        <v>1245</v>
      </c>
      <c r="K9454" t="s">
        <v>18</v>
      </c>
      <c r="M9454" t="s">
        <v>228</v>
      </c>
      <c r="N9454" t="s">
        <v>25</v>
      </c>
      <c r="O9454">
        <v>56</v>
      </c>
      <c r="P9454" t="s">
        <v>237</v>
      </c>
      <c r="Q9454"/>
      <c r="R9454">
        <v>34</v>
      </c>
      <c r="S9454">
        <v>78</v>
      </c>
      <c r="T9454" t="s">
        <v>1241</v>
      </c>
    </row>
    <row r="9455" spans="2:20" hidden="1" x14ac:dyDescent="0.45">
      <c r="F9455" t="s">
        <v>1333</v>
      </c>
      <c r="G9455" t="s">
        <v>1334</v>
      </c>
      <c r="H9455" t="s">
        <v>439</v>
      </c>
      <c r="I9455" t="s">
        <v>225</v>
      </c>
      <c r="J9455" t="s">
        <v>226</v>
      </c>
      <c r="K9455" t="s">
        <v>227</v>
      </c>
      <c r="M9455" t="s">
        <v>228</v>
      </c>
      <c r="N9455" t="s">
        <v>262</v>
      </c>
      <c r="O9455">
        <v>0.12</v>
      </c>
      <c r="P9455" t="s">
        <v>234</v>
      </c>
      <c r="Q9455"/>
      <c r="R9455">
        <v>0.03</v>
      </c>
      <c r="S9455">
        <v>0.12</v>
      </c>
      <c r="T9455" t="s">
        <v>1263</v>
      </c>
    </row>
    <row r="9456" spans="2:20" hidden="1" x14ac:dyDescent="0.45">
      <c r="F9456" t="s">
        <v>1333</v>
      </c>
      <c r="G9456" t="s">
        <v>1334</v>
      </c>
      <c r="H9456" t="s">
        <v>439</v>
      </c>
      <c r="I9456" t="s">
        <v>225</v>
      </c>
      <c r="J9456" t="s">
        <v>226</v>
      </c>
      <c r="K9456" t="s">
        <v>227</v>
      </c>
      <c r="M9456" t="s">
        <v>228</v>
      </c>
      <c r="N9456" t="s">
        <v>242</v>
      </c>
      <c r="O9456">
        <v>0.2</v>
      </c>
      <c r="P9456" t="s">
        <v>234</v>
      </c>
      <c r="Q9456"/>
      <c r="R9456">
        <v>0.1</v>
      </c>
      <c r="S9456">
        <v>0.4</v>
      </c>
      <c r="T9456" t="s">
        <v>1263</v>
      </c>
    </row>
    <row r="9457" spans="2:20" hidden="1" x14ac:dyDescent="0.45">
      <c r="F9457" t="s">
        <v>1333</v>
      </c>
      <c r="G9457" t="s">
        <v>1334</v>
      </c>
      <c r="H9457" t="s">
        <v>439</v>
      </c>
      <c r="I9457" t="s">
        <v>225</v>
      </c>
      <c r="J9457" t="s">
        <v>226</v>
      </c>
      <c r="K9457" t="s">
        <v>227</v>
      </c>
      <c r="M9457" t="s">
        <v>228</v>
      </c>
      <c r="N9457" t="s">
        <v>242</v>
      </c>
      <c r="O9457">
        <v>0.2</v>
      </c>
      <c r="P9457" t="s">
        <v>234</v>
      </c>
      <c r="Q9457"/>
      <c r="R9457">
        <v>0.1</v>
      </c>
      <c r="S9457">
        <v>0.4</v>
      </c>
      <c r="T9457" t="s">
        <v>1263</v>
      </c>
    </row>
    <row r="9458" spans="2:20" hidden="1" x14ac:dyDescent="0.45">
      <c r="F9458" t="s">
        <v>1333</v>
      </c>
      <c r="G9458" t="s">
        <v>1334</v>
      </c>
      <c r="H9458" t="s">
        <v>439</v>
      </c>
      <c r="I9458" t="s">
        <v>225</v>
      </c>
      <c r="J9458" t="s">
        <v>226</v>
      </c>
      <c r="K9458" t="s">
        <v>227</v>
      </c>
      <c r="M9458" t="s">
        <v>228</v>
      </c>
      <c r="N9458" t="s">
        <v>242</v>
      </c>
      <c r="O9458">
        <v>0.2</v>
      </c>
      <c r="P9458" t="s">
        <v>234</v>
      </c>
      <c r="Q9458"/>
      <c r="R9458">
        <v>0.1</v>
      </c>
      <c r="S9458">
        <v>0.4</v>
      </c>
      <c r="T9458" t="s">
        <v>1263</v>
      </c>
    </row>
    <row r="9459" spans="2:20" hidden="1" x14ac:dyDescent="0.45">
      <c r="B9459" s="29" t="s">
        <v>30</v>
      </c>
      <c r="F9459" t="s">
        <v>1333</v>
      </c>
      <c r="G9459" t="s">
        <v>1334</v>
      </c>
      <c r="H9459" t="s">
        <v>439</v>
      </c>
      <c r="I9459" t="s">
        <v>225</v>
      </c>
      <c r="J9459" t="s">
        <v>226</v>
      </c>
      <c r="K9459" t="s">
        <v>227</v>
      </c>
      <c r="M9459" t="s">
        <v>228</v>
      </c>
      <c r="N9459" t="s">
        <v>30</v>
      </c>
      <c r="O9459">
        <v>33.5</v>
      </c>
      <c r="P9459" t="s">
        <v>229</v>
      </c>
      <c r="Q9459"/>
      <c r="R9459">
        <v>20.100000000000001</v>
      </c>
      <c r="S9459">
        <v>46.9</v>
      </c>
      <c r="T9459" t="s">
        <v>1264</v>
      </c>
    </row>
    <row r="9460" spans="2:20" hidden="1" x14ac:dyDescent="0.45">
      <c r="B9460" s="29" t="s">
        <v>30</v>
      </c>
      <c r="F9460" t="s">
        <v>1333</v>
      </c>
      <c r="G9460" t="s">
        <v>1334</v>
      </c>
      <c r="H9460" t="s">
        <v>439</v>
      </c>
      <c r="I9460" t="s">
        <v>225</v>
      </c>
      <c r="J9460" t="s">
        <v>226</v>
      </c>
      <c r="K9460" t="s">
        <v>227</v>
      </c>
      <c r="M9460" t="s">
        <v>228</v>
      </c>
      <c r="N9460" t="s">
        <v>30</v>
      </c>
      <c r="O9460">
        <v>33.5</v>
      </c>
      <c r="P9460" t="s">
        <v>229</v>
      </c>
      <c r="Q9460"/>
      <c r="R9460">
        <v>20.100000000000001</v>
      </c>
      <c r="S9460">
        <v>46.9</v>
      </c>
      <c r="T9460" t="s">
        <v>1264</v>
      </c>
    </row>
    <row r="9461" spans="2:20" hidden="1" x14ac:dyDescent="0.45">
      <c r="F9461" t="s">
        <v>1333</v>
      </c>
      <c r="G9461" t="s">
        <v>1334</v>
      </c>
      <c r="H9461" t="s">
        <v>439</v>
      </c>
      <c r="I9461" t="s">
        <v>225</v>
      </c>
      <c r="J9461" t="s">
        <v>226</v>
      </c>
      <c r="K9461" t="s">
        <v>227</v>
      </c>
      <c r="M9461" t="s">
        <v>228</v>
      </c>
      <c r="N9461" t="s">
        <v>233</v>
      </c>
      <c r="O9461">
        <v>2E-3</v>
      </c>
      <c r="P9461" t="s">
        <v>234</v>
      </c>
      <c r="Q9461"/>
      <c r="R9461">
        <v>5.0000000000000001E-4</v>
      </c>
      <c r="S9461">
        <v>2E-3</v>
      </c>
      <c r="T9461" t="s">
        <v>1263</v>
      </c>
    </row>
    <row r="9462" spans="2:20" hidden="1" x14ac:dyDescent="0.45">
      <c r="F9462" t="s">
        <v>1333</v>
      </c>
      <c r="G9462" t="s">
        <v>1334</v>
      </c>
      <c r="H9462" t="s">
        <v>439</v>
      </c>
      <c r="I9462" t="s">
        <v>225</v>
      </c>
      <c r="J9462" t="s">
        <v>226</v>
      </c>
      <c r="K9462" t="s">
        <v>227</v>
      </c>
      <c r="M9462" t="s">
        <v>228</v>
      </c>
      <c r="N9462" t="s">
        <v>265</v>
      </c>
      <c r="O9462">
        <v>0.13</v>
      </c>
      <c r="P9462" t="s">
        <v>234</v>
      </c>
      <c r="Q9462"/>
      <c r="R9462">
        <v>6.5000000000000002E-2</v>
      </c>
      <c r="S9462">
        <v>0.26</v>
      </c>
      <c r="T9462" t="s">
        <v>1263</v>
      </c>
    </row>
    <row r="9463" spans="2:20" hidden="1" x14ac:dyDescent="0.45">
      <c r="F9463" t="s">
        <v>1333</v>
      </c>
      <c r="G9463" t="s">
        <v>1334</v>
      </c>
      <c r="H9463" t="s">
        <v>1244</v>
      </c>
      <c r="I9463" t="s">
        <v>225</v>
      </c>
      <c r="J9463" t="s">
        <v>1245</v>
      </c>
      <c r="K9463" t="s">
        <v>18</v>
      </c>
      <c r="M9463" t="s">
        <v>228</v>
      </c>
      <c r="N9463" t="s">
        <v>265</v>
      </c>
      <c r="O9463">
        <v>0.01</v>
      </c>
      <c r="P9463" t="s">
        <v>234</v>
      </c>
      <c r="Q9463"/>
      <c r="R9463">
        <v>5.0000000000000001E-3</v>
      </c>
      <c r="S9463">
        <v>0.02</v>
      </c>
      <c r="T9463" t="s">
        <v>1241</v>
      </c>
    </row>
    <row r="9464" spans="2:20" hidden="1" x14ac:dyDescent="0.45">
      <c r="F9464" t="s">
        <v>1333</v>
      </c>
      <c r="G9464" t="s">
        <v>1334</v>
      </c>
      <c r="H9464" t="s">
        <v>1244</v>
      </c>
      <c r="I9464" t="s">
        <v>225</v>
      </c>
      <c r="J9464" t="s">
        <v>1245</v>
      </c>
      <c r="K9464" t="s">
        <v>18</v>
      </c>
      <c r="M9464" t="s">
        <v>228</v>
      </c>
      <c r="N9464" t="s">
        <v>262</v>
      </c>
      <c r="O9464">
        <v>0.1</v>
      </c>
      <c r="P9464" t="s">
        <v>234</v>
      </c>
      <c r="Q9464"/>
      <c r="R9464">
        <v>2.5000000000000001E-2</v>
      </c>
      <c r="S9464">
        <v>0.1</v>
      </c>
      <c r="T9464" t="s">
        <v>1241</v>
      </c>
    </row>
    <row r="9465" spans="2:20" hidden="1" x14ac:dyDescent="0.45">
      <c r="F9465" t="s">
        <v>1333</v>
      </c>
      <c r="G9465" t="s">
        <v>1334</v>
      </c>
      <c r="H9465" t="s">
        <v>1244</v>
      </c>
      <c r="I9465" t="s">
        <v>225</v>
      </c>
      <c r="J9465" t="s">
        <v>1245</v>
      </c>
      <c r="K9465" t="s">
        <v>18</v>
      </c>
      <c r="M9465" t="s">
        <v>228</v>
      </c>
      <c r="N9465" t="s">
        <v>233</v>
      </c>
      <c r="O9465">
        <v>0.05</v>
      </c>
      <c r="P9465" t="s">
        <v>234</v>
      </c>
      <c r="Q9465"/>
      <c r="R9465">
        <v>1.2500000000000001E-2</v>
      </c>
      <c r="S9465">
        <v>0.05</v>
      </c>
      <c r="T9465" t="s">
        <v>1241</v>
      </c>
    </row>
    <row r="9466" spans="2:20" hidden="1" x14ac:dyDescent="0.45">
      <c r="F9466" t="s">
        <v>1333</v>
      </c>
      <c r="G9466" t="s">
        <v>1334</v>
      </c>
      <c r="H9466" t="s">
        <v>1244</v>
      </c>
      <c r="I9466" t="s">
        <v>225</v>
      </c>
      <c r="J9466" t="s">
        <v>1245</v>
      </c>
      <c r="K9466" t="s">
        <v>18</v>
      </c>
      <c r="M9466" t="s">
        <v>228</v>
      </c>
      <c r="N9466" t="s">
        <v>242</v>
      </c>
      <c r="O9466">
        <v>0.05</v>
      </c>
      <c r="P9466" t="s">
        <v>234</v>
      </c>
      <c r="Q9466"/>
      <c r="R9466">
        <v>2.5000000000000001E-2</v>
      </c>
      <c r="S9466">
        <v>0.1</v>
      </c>
      <c r="T9466" t="s">
        <v>1241</v>
      </c>
    </row>
    <row r="9467" spans="2:20" hidden="1" x14ac:dyDescent="0.45">
      <c r="B9467" s="29" t="s">
        <v>24</v>
      </c>
      <c r="F9467" t="s">
        <v>1333</v>
      </c>
      <c r="G9467" t="s">
        <v>1334</v>
      </c>
      <c r="H9467" t="s">
        <v>1244</v>
      </c>
      <c r="I9467" t="s">
        <v>225</v>
      </c>
      <c r="J9467" t="s">
        <v>1245</v>
      </c>
      <c r="K9467" t="s">
        <v>18</v>
      </c>
      <c r="M9467" t="s">
        <v>228</v>
      </c>
      <c r="N9467" t="s">
        <v>261</v>
      </c>
      <c r="O9467">
        <v>89</v>
      </c>
      <c r="P9467" t="s">
        <v>237</v>
      </c>
      <c r="Q9467"/>
      <c r="R9467">
        <v>53</v>
      </c>
      <c r="S9467">
        <v>125</v>
      </c>
      <c r="T9467" t="s">
        <v>1241</v>
      </c>
    </row>
    <row r="9468" spans="2:20" hidden="1" x14ac:dyDescent="0.45">
      <c r="B9468" s="29" t="s">
        <v>29</v>
      </c>
      <c r="F9468" t="s">
        <v>1333</v>
      </c>
      <c r="G9468" t="s">
        <v>1334</v>
      </c>
      <c r="H9468" t="s">
        <v>1244</v>
      </c>
      <c r="I9468" t="s">
        <v>225</v>
      </c>
      <c r="J9468" t="s">
        <v>1245</v>
      </c>
      <c r="K9468" t="s">
        <v>18</v>
      </c>
      <c r="M9468" t="s">
        <v>228</v>
      </c>
      <c r="N9468" t="s">
        <v>29</v>
      </c>
      <c r="O9468">
        <v>0.5</v>
      </c>
      <c r="P9468" t="s">
        <v>237</v>
      </c>
      <c r="Q9468"/>
      <c r="R9468">
        <v>0.05</v>
      </c>
      <c r="S9468">
        <v>1</v>
      </c>
      <c r="T9468" t="s">
        <v>1246</v>
      </c>
    </row>
    <row r="9469" spans="2:20" hidden="1" x14ac:dyDescent="0.45">
      <c r="B9469" s="29" t="s">
        <v>27</v>
      </c>
      <c r="F9469" t="s">
        <v>1333</v>
      </c>
      <c r="G9469" t="s">
        <v>1334</v>
      </c>
      <c r="H9469" t="s">
        <v>1244</v>
      </c>
      <c r="I9469" t="s">
        <v>225</v>
      </c>
      <c r="J9469" t="s">
        <v>1245</v>
      </c>
      <c r="K9469" t="s">
        <v>18</v>
      </c>
      <c r="M9469" t="s">
        <v>228</v>
      </c>
      <c r="N9469" t="s">
        <v>27</v>
      </c>
      <c r="O9469">
        <v>2</v>
      </c>
      <c r="P9469" t="s">
        <v>237</v>
      </c>
      <c r="Q9469"/>
      <c r="R9469">
        <v>1</v>
      </c>
      <c r="S9469">
        <v>3</v>
      </c>
      <c r="T9469" t="s">
        <v>1246</v>
      </c>
    </row>
    <row r="9470" spans="2:20" hidden="1" x14ac:dyDescent="0.45">
      <c r="F9470" t="s">
        <v>1333</v>
      </c>
      <c r="G9470" t="s">
        <v>1334</v>
      </c>
      <c r="H9470" t="s">
        <v>1267</v>
      </c>
      <c r="I9470" t="s">
        <v>225</v>
      </c>
      <c r="J9470" t="s">
        <v>226</v>
      </c>
      <c r="K9470" t="s">
        <v>18</v>
      </c>
      <c r="M9470" t="s">
        <v>228</v>
      </c>
      <c r="N9470" t="s">
        <v>303</v>
      </c>
      <c r="O9470">
        <v>1.0999999999999999E-2</v>
      </c>
      <c r="P9470" t="s">
        <v>234</v>
      </c>
      <c r="Q9470"/>
      <c r="R9470">
        <v>3.7000000000000002E-3</v>
      </c>
      <c r="S9470">
        <v>3.4000000000000002E-2</v>
      </c>
      <c r="T9470" t="s">
        <v>1254</v>
      </c>
    </row>
    <row r="9471" spans="2:20" hidden="1" x14ac:dyDescent="0.45">
      <c r="F9471" t="s">
        <v>1333</v>
      </c>
      <c r="G9471" t="s">
        <v>1334</v>
      </c>
      <c r="H9471" t="s">
        <v>1267</v>
      </c>
      <c r="I9471" t="s">
        <v>225</v>
      </c>
      <c r="J9471" t="s">
        <v>226</v>
      </c>
      <c r="K9471" t="s">
        <v>18</v>
      </c>
      <c r="M9471" t="s">
        <v>228</v>
      </c>
      <c r="N9471" t="s">
        <v>264</v>
      </c>
      <c r="O9471">
        <v>0.56000000000000005</v>
      </c>
      <c r="P9471" t="s">
        <v>257</v>
      </c>
      <c r="Q9471"/>
      <c r="R9471">
        <v>0.19</v>
      </c>
      <c r="S9471">
        <v>0.56000000000000005</v>
      </c>
      <c r="T9471" t="s">
        <v>1254</v>
      </c>
    </row>
    <row r="9472" spans="2:20" hidden="1" x14ac:dyDescent="0.45">
      <c r="F9472" t="s">
        <v>1333</v>
      </c>
      <c r="G9472" t="s">
        <v>1334</v>
      </c>
      <c r="H9472" t="s">
        <v>1267</v>
      </c>
      <c r="I9472" t="s">
        <v>225</v>
      </c>
      <c r="J9472" t="s">
        <v>226</v>
      </c>
      <c r="K9472" t="s">
        <v>18</v>
      </c>
      <c r="M9472" t="s">
        <v>228</v>
      </c>
      <c r="N9472" t="s">
        <v>249</v>
      </c>
      <c r="O9472">
        <v>0.84</v>
      </c>
      <c r="P9472" t="s">
        <v>257</v>
      </c>
      <c r="Q9472"/>
      <c r="R9472">
        <v>0.28000000000000003</v>
      </c>
      <c r="S9472">
        <v>0.84</v>
      </c>
      <c r="T9472" t="s">
        <v>1254</v>
      </c>
    </row>
    <row r="9473" spans="2:20" hidden="1" x14ac:dyDescent="0.45">
      <c r="F9473" t="s">
        <v>1333</v>
      </c>
      <c r="G9473" t="s">
        <v>1334</v>
      </c>
      <c r="H9473" t="s">
        <v>439</v>
      </c>
      <c r="I9473" t="s">
        <v>225</v>
      </c>
      <c r="J9473" t="s">
        <v>226</v>
      </c>
      <c r="K9473" t="s">
        <v>227</v>
      </c>
      <c r="M9473" t="s">
        <v>228</v>
      </c>
      <c r="N9473" t="s">
        <v>262</v>
      </c>
      <c r="O9473">
        <v>0.12</v>
      </c>
      <c r="P9473" t="s">
        <v>234</v>
      </c>
      <c r="Q9473"/>
      <c r="R9473">
        <v>0.03</v>
      </c>
      <c r="S9473">
        <v>0.12</v>
      </c>
      <c r="T9473" t="s">
        <v>1263</v>
      </c>
    </row>
    <row r="9474" spans="2:20" hidden="1" x14ac:dyDescent="0.45">
      <c r="F9474" t="s">
        <v>1333</v>
      </c>
      <c r="G9474" t="s">
        <v>1334</v>
      </c>
      <c r="H9474" t="s">
        <v>1267</v>
      </c>
      <c r="I9474" t="s">
        <v>225</v>
      </c>
      <c r="J9474" t="s">
        <v>226</v>
      </c>
      <c r="K9474" t="s">
        <v>18</v>
      </c>
      <c r="M9474" t="s">
        <v>228</v>
      </c>
      <c r="N9474" t="s">
        <v>262</v>
      </c>
      <c r="O9474">
        <v>0.1</v>
      </c>
      <c r="P9474" t="s">
        <v>234</v>
      </c>
      <c r="Q9474"/>
      <c r="R9474">
        <v>1.2999999999999999E-3</v>
      </c>
      <c r="S9474">
        <v>0.68</v>
      </c>
      <c r="T9474" t="s">
        <v>1241</v>
      </c>
    </row>
    <row r="9475" spans="2:20" hidden="1" x14ac:dyDescent="0.45">
      <c r="F9475" t="s">
        <v>1333</v>
      </c>
      <c r="G9475" t="s">
        <v>1334</v>
      </c>
      <c r="H9475" t="s">
        <v>1267</v>
      </c>
      <c r="I9475" t="s">
        <v>225</v>
      </c>
      <c r="J9475" t="s">
        <v>226</v>
      </c>
      <c r="K9475" t="s">
        <v>18</v>
      </c>
      <c r="M9475" t="s">
        <v>228</v>
      </c>
      <c r="N9475" t="s">
        <v>265</v>
      </c>
      <c r="O9475" s="27">
        <v>7.6000000000000004E-5</v>
      </c>
      <c r="P9475" t="s">
        <v>234</v>
      </c>
      <c r="Q9475"/>
      <c r="R9475" s="27">
        <v>3.8000000000000002E-5</v>
      </c>
      <c r="S9475">
        <v>1.4999999999999999E-4</v>
      </c>
      <c r="T9475" t="s">
        <v>1257</v>
      </c>
    </row>
    <row r="9476" spans="2:20" hidden="1" x14ac:dyDescent="0.45">
      <c r="F9476" t="s">
        <v>1333</v>
      </c>
      <c r="G9476" t="s">
        <v>1334</v>
      </c>
      <c r="H9476" t="s">
        <v>1267</v>
      </c>
      <c r="I9476" t="s">
        <v>225</v>
      </c>
      <c r="J9476" t="s">
        <v>226</v>
      </c>
      <c r="K9476" t="s">
        <v>18</v>
      </c>
      <c r="M9476" t="s">
        <v>228</v>
      </c>
      <c r="N9476" t="s">
        <v>233</v>
      </c>
      <c r="O9476">
        <v>0.12</v>
      </c>
      <c r="P9476" t="s">
        <v>234</v>
      </c>
      <c r="Q9476"/>
      <c r="R9476">
        <v>0.06</v>
      </c>
      <c r="S9476">
        <v>0.24</v>
      </c>
      <c r="T9476" t="s">
        <v>1257</v>
      </c>
    </row>
    <row r="9477" spans="2:20" hidden="1" x14ac:dyDescent="0.45">
      <c r="F9477" t="s">
        <v>1333</v>
      </c>
      <c r="G9477" t="s">
        <v>1334</v>
      </c>
      <c r="H9477" t="s">
        <v>1267</v>
      </c>
      <c r="I9477" t="s">
        <v>225</v>
      </c>
      <c r="J9477" t="s">
        <v>226</v>
      </c>
      <c r="K9477" t="s">
        <v>18</v>
      </c>
      <c r="M9477" t="s">
        <v>228</v>
      </c>
      <c r="N9477" t="s">
        <v>242</v>
      </c>
      <c r="O9477">
        <v>7.6000000000000004E-4</v>
      </c>
      <c r="P9477" t="s">
        <v>234</v>
      </c>
      <c r="Q9477"/>
      <c r="R9477">
        <v>3.8000000000000002E-4</v>
      </c>
      <c r="S9477">
        <v>1.5E-3</v>
      </c>
      <c r="T9477" t="s">
        <v>1257</v>
      </c>
    </row>
    <row r="9478" spans="2:20" hidden="1" x14ac:dyDescent="0.45">
      <c r="F9478" t="s">
        <v>1333</v>
      </c>
      <c r="G9478" t="s">
        <v>1334</v>
      </c>
      <c r="H9478" t="s">
        <v>1267</v>
      </c>
      <c r="I9478" t="s">
        <v>225</v>
      </c>
      <c r="J9478" t="s">
        <v>226</v>
      </c>
      <c r="K9478" t="s">
        <v>18</v>
      </c>
      <c r="M9478" t="s">
        <v>228</v>
      </c>
      <c r="N9478" t="s">
        <v>242</v>
      </c>
      <c r="O9478">
        <v>7.6000000000000004E-4</v>
      </c>
      <c r="P9478" t="s">
        <v>234</v>
      </c>
      <c r="Q9478"/>
      <c r="R9478">
        <v>3.8000000000000002E-4</v>
      </c>
      <c r="S9478">
        <v>1.5E-3</v>
      </c>
      <c r="T9478" t="s">
        <v>1257</v>
      </c>
    </row>
    <row r="9479" spans="2:20" hidden="1" x14ac:dyDescent="0.45">
      <c r="B9479" s="29" t="s">
        <v>29</v>
      </c>
      <c r="F9479" t="s">
        <v>1333</v>
      </c>
      <c r="G9479" t="s">
        <v>1334</v>
      </c>
      <c r="H9479" t="s">
        <v>439</v>
      </c>
      <c r="I9479" t="s">
        <v>225</v>
      </c>
      <c r="J9479" t="s">
        <v>226</v>
      </c>
      <c r="K9479" t="s">
        <v>227</v>
      </c>
      <c r="M9479" t="s">
        <v>228</v>
      </c>
      <c r="N9479" t="s">
        <v>29</v>
      </c>
      <c r="O9479">
        <v>46</v>
      </c>
      <c r="P9479" t="s">
        <v>237</v>
      </c>
      <c r="Q9479"/>
      <c r="R9479">
        <v>28</v>
      </c>
      <c r="S9479">
        <v>65</v>
      </c>
      <c r="T9479" t="s">
        <v>1260</v>
      </c>
    </row>
    <row r="9480" spans="2:20" hidden="1" x14ac:dyDescent="0.45">
      <c r="B9480" s="29" t="s">
        <v>24</v>
      </c>
      <c r="F9480" t="s">
        <v>1333</v>
      </c>
      <c r="G9480" t="s">
        <v>1334</v>
      </c>
      <c r="H9480" t="s">
        <v>439</v>
      </c>
      <c r="I9480" t="s">
        <v>225</v>
      </c>
      <c r="J9480" t="s">
        <v>226</v>
      </c>
      <c r="K9480" t="s">
        <v>227</v>
      </c>
      <c r="M9480" t="s">
        <v>228</v>
      </c>
      <c r="N9480" t="s">
        <v>261</v>
      </c>
      <c r="O9480">
        <v>0.18</v>
      </c>
      <c r="P9480" t="s">
        <v>237</v>
      </c>
      <c r="Q9480"/>
      <c r="R9480">
        <v>1.7999999999999999E-2</v>
      </c>
      <c r="S9480">
        <v>1.8</v>
      </c>
      <c r="T9480" t="s">
        <v>1265</v>
      </c>
    </row>
    <row r="9481" spans="2:20" hidden="1" x14ac:dyDescent="0.45">
      <c r="F9481" t="s">
        <v>1333</v>
      </c>
      <c r="G9481" t="s">
        <v>1334</v>
      </c>
      <c r="H9481" t="s">
        <v>1244</v>
      </c>
      <c r="I9481" t="s">
        <v>225</v>
      </c>
      <c r="J9481" t="s">
        <v>1245</v>
      </c>
      <c r="K9481" t="s">
        <v>18</v>
      </c>
      <c r="M9481" t="s">
        <v>228</v>
      </c>
      <c r="N9481" t="s">
        <v>240</v>
      </c>
      <c r="O9481">
        <v>0.04</v>
      </c>
      <c r="P9481" t="s">
        <v>234</v>
      </c>
      <c r="Q9481"/>
      <c r="R9481">
        <v>0.02</v>
      </c>
      <c r="S9481">
        <v>0.08</v>
      </c>
      <c r="T9481" t="s">
        <v>1241</v>
      </c>
    </row>
    <row r="9482" spans="2:20" hidden="1" x14ac:dyDescent="0.45">
      <c r="F9482" t="s">
        <v>1333</v>
      </c>
      <c r="G9482" t="s">
        <v>1334</v>
      </c>
      <c r="H9482" t="s">
        <v>1267</v>
      </c>
      <c r="I9482" t="s">
        <v>225</v>
      </c>
      <c r="J9482" t="s">
        <v>226</v>
      </c>
      <c r="K9482" t="s">
        <v>18</v>
      </c>
      <c r="M9482" t="s">
        <v>228</v>
      </c>
      <c r="N9482" t="s">
        <v>272</v>
      </c>
      <c r="O9482">
        <v>0.84</v>
      </c>
      <c r="P9482" t="s">
        <v>257</v>
      </c>
      <c r="Q9482"/>
      <c r="R9482">
        <v>0.28000000000000003</v>
      </c>
      <c r="S9482">
        <v>0.84</v>
      </c>
      <c r="T9482" t="s">
        <v>1254</v>
      </c>
    </row>
    <row r="9483" spans="2:20" hidden="1" x14ac:dyDescent="0.45">
      <c r="F9483" t="s">
        <v>1333</v>
      </c>
      <c r="G9483" t="s">
        <v>1334</v>
      </c>
      <c r="H9483" t="s">
        <v>1267</v>
      </c>
      <c r="I9483" t="s">
        <v>225</v>
      </c>
      <c r="J9483" t="s">
        <v>226</v>
      </c>
      <c r="K9483" t="s">
        <v>18</v>
      </c>
      <c r="M9483" t="s">
        <v>228</v>
      </c>
      <c r="N9483" t="s">
        <v>246</v>
      </c>
      <c r="O9483">
        <v>0.5</v>
      </c>
      <c r="P9483" t="s">
        <v>247</v>
      </c>
      <c r="Q9483"/>
      <c r="R9483">
        <v>0.3</v>
      </c>
      <c r="S9483">
        <v>0.8</v>
      </c>
      <c r="T9483" t="s">
        <v>1269</v>
      </c>
    </row>
    <row r="9484" spans="2:20" hidden="1" x14ac:dyDescent="0.45">
      <c r="B9484" s="29" t="s">
        <v>25</v>
      </c>
      <c r="F9484" t="s">
        <v>1333</v>
      </c>
      <c r="G9484" t="s">
        <v>1334</v>
      </c>
      <c r="H9484" t="s">
        <v>439</v>
      </c>
      <c r="I9484" t="s">
        <v>225</v>
      </c>
      <c r="J9484" t="s">
        <v>226</v>
      </c>
      <c r="K9484" t="s">
        <v>227</v>
      </c>
      <c r="M9484" t="s">
        <v>228</v>
      </c>
      <c r="N9484" t="s">
        <v>25</v>
      </c>
      <c r="O9484">
        <v>2.6</v>
      </c>
      <c r="P9484" t="s">
        <v>237</v>
      </c>
      <c r="Q9484"/>
      <c r="R9484">
        <v>2</v>
      </c>
      <c r="S9484">
        <v>4</v>
      </c>
      <c r="T9484" t="s">
        <v>1241</v>
      </c>
    </row>
    <row r="9485" spans="2:20" hidden="1" x14ac:dyDescent="0.45">
      <c r="B9485" s="29" t="s">
        <v>24</v>
      </c>
      <c r="F9485" t="s">
        <v>1333</v>
      </c>
      <c r="G9485" t="s">
        <v>1334</v>
      </c>
      <c r="H9485" t="s">
        <v>439</v>
      </c>
      <c r="I9485" t="s">
        <v>225</v>
      </c>
      <c r="J9485" t="s">
        <v>226</v>
      </c>
      <c r="K9485" t="s">
        <v>227</v>
      </c>
      <c r="M9485" t="s">
        <v>228</v>
      </c>
      <c r="N9485" t="s">
        <v>261</v>
      </c>
      <c r="O9485">
        <v>0.18</v>
      </c>
      <c r="P9485" t="s">
        <v>237</v>
      </c>
      <c r="Q9485"/>
      <c r="R9485">
        <v>1.7999999999999999E-2</v>
      </c>
      <c r="S9485">
        <v>1.8</v>
      </c>
      <c r="T9485" t="s">
        <v>1265</v>
      </c>
    </row>
    <row r="9486" spans="2:20" hidden="1" x14ac:dyDescent="0.45">
      <c r="F9486" t="s">
        <v>1333</v>
      </c>
      <c r="G9486" t="s">
        <v>1334</v>
      </c>
      <c r="H9486" t="s">
        <v>1239</v>
      </c>
      <c r="I9486" t="s">
        <v>225</v>
      </c>
      <c r="J9486" t="s">
        <v>1240</v>
      </c>
      <c r="K9486" t="s">
        <v>227</v>
      </c>
      <c r="M9486" t="s">
        <v>228</v>
      </c>
      <c r="N9486" t="s">
        <v>358</v>
      </c>
      <c r="O9486">
        <v>1.7</v>
      </c>
      <c r="P9486" t="s">
        <v>257</v>
      </c>
      <c r="Q9486"/>
      <c r="R9486">
        <v>0.17</v>
      </c>
      <c r="S9486">
        <v>1.7</v>
      </c>
      <c r="T9486" t="s">
        <v>1241</v>
      </c>
    </row>
    <row r="9487" spans="2:20" hidden="1" x14ac:dyDescent="0.45">
      <c r="B9487" s="29" t="s">
        <v>26</v>
      </c>
      <c r="F9487" t="s">
        <v>1333</v>
      </c>
      <c r="G9487" t="s">
        <v>1334</v>
      </c>
      <c r="H9487" t="s">
        <v>284</v>
      </c>
      <c r="I9487" t="s">
        <v>275</v>
      </c>
      <c r="J9487" t="s">
        <v>228</v>
      </c>
      <c r="K9487" t="s">
        <v>1242</v>
      </c>
      <c r="M9487" t="s">
        <v>228</v>
      </c>
      <c r="N9487" t="s">
        <v>26</v>
      </c>
      <c r="O9487">
        <v>173</v>
      </c>
      <c r="P9487" t="s">
        <v>237</v>
      </c>
      <c r="Q9487"/>
      <c r="R9487">
        <v>150</v>
      </c>
      <c r="S9487">
        <v>200</v>
      </c>
      <c r="T9487" t="s">
        <v>377</v>
      </c>
    </row>
    <row r="9488" spans="2:20" hidden="1" x14ac:dyDescent="0.45">
      <c r="B9488" s="29" t="s">
        <v>29</v>
      </c>
      <c r="F9488" t="s">
        <v>1333</v>
      </c>
      <c r="G9488" t="s">
        <v>1334</v>
      </c>
      <c r="H9488" t="s">
        <v>284</v>
      </c>
      <c r="I9488" t="s">
        <v>275</v>
      </c>
      <c r="J9488" t="s">
        <v>228</v>
      </c>
      <c r="K9488" t="s">
        <v>1242</v>
      </c>
      <c r="M9488" t="s">
        <v>228</v>
      </c>
      <c r="N9488" t="s">
        <v>29</v>
      </c>
      <c r="O9488">
        <v>840</v>
      </c>
      <c r="P9488" t="s">
        <v>237</v>
      </c>
      <c r="Q9488"/>
      <c r="R9488">
        <v>450</v>
      </c>
      <c r="S9488">
        <v>1000</v>
      </c>
      <c r="T9488" t="s">
        <v>377</v>
      </c>
    </row>
    <row r="9489" spans="2:20" hidden="1" x14ac:dyDescent="0.45">
      <c r="B9489" s="29" t="s">
        <v>27</v>
      </c>
      <c r="F9489" t="s">
        <v>1333</v>
      </c>
      <c r="G9489" t="s">
        <v>1334</v>
      </c>
      <c r="H9489" t="s">
        <v>284</v>
      </c>
      <c r="I9489" t="s">
        <v>275</v>
      </c>
      <c r="J9489" t="s">
        <v>228</v>
      </c>
      <c r="K9489" t="s">
        <v>1242</v>
      </c>
      <c r="M9489" t="s">
        <v>228</v>
      </c>
      <c r="N9489" t="s">
        <v>27</v>
      </c>
      <c r="O9489">
        <v>117</v>
      </c>
      <c r="P9489" t="s">
        <v>237</v>
      </c>
      <c r="Q9489"/>
      <c r="R9489">
        <v>60</v>
      </c>
      <c r="S9489">
        <v>240</v>
      </c>
      <c r="T9489" t="s">
        <v>377</v>
      </c>
    </row>
    <row r="9490" spans="2:20" hidden="1" x14ac:dyDescent="0.45">
      <c r="F9490" t="s">
        <v>1333</v>
      </c>
      <c r="G9490" t="s">
        <v>1334</v>
      </c>
      <c r="H9490" t="s">
        <v>1239</v>
      </c>
      <c r="I9490" t="s">
        <v>225</v>
      </c>
      <c r="J9490" t="s">
        <v>1240</v>
      </c>
      <c r="K9490" t="s">
        <v>227</v>
      </c>
      <c r="M9490" t="s">
        <v>228</v>
      </c>
      <c r="N9490" t="s">
        <v>291</v>
      </c>
      <c r="O9490">
        <v>0.13</v>
      </c>
      <c r="P9490" t="s">
        <v>1314</v>
      </c>
      <c r="Q9490"/>
      <c r="R9490">
        <v>1.2999999999999999E-2</v>
      </c>
      <c r="S9490">
        <v>0.13</v>
      </c>
      <c r="T9490" t="s">
        <v>1241</v>
      </c>
    </row>
    <row r="9491" spans="2:20" hidden="1" x14ac:dyDescent="0.45">
      <c r="B9491" s="29" t="s">
        <v>30</v>
      </c>
      <c r="F9491" t="s">
        <v>1333</v>
      </c>
      <c r="G9491" t="s">
        <v>1334</v>
      </c>
      <c r="H9491" t="s">
        <v>1239</v>
      </c>
      <c r="I9491" t="s">
        <v>225</v>
      </c>
      <c r="J9491" t="s">
        <v>1240</v>
      </c>
      <c r="K9491" t="s">
        <v>227</v>
      </c>
      <c r="M9491" t="s">
        <v>228</v>
      </c>
      <c r="N9491" t="s">
        <v>30</v>
      </c>
      <c r="O9491">
        <v>78</v>
      </c>
      <c r="P9491" t="s">
        <v>229</v>
      </c>
      <c r="Q9491"/>
      <c r="R9491">
        <v>47</v>
      </c>
      <c r="S9491">
        <v>100</v>
      </c>
      <c r="T9491" t="s">
        <v>1243</v>
      </c>
    </row>
    <row r="9492" spans="2:20" hidden="1" x14ac:dyDescent="0.45">
      <c r="F9492" t="s">
        <v>1333</v>
      </c>
      <c r="G9492" t="s">
        <v>1334</v>
      </c>
      <c r="H9492" t="s">
        <v>284</v>
      </c>
      <c r="I9492" t="s">
        <v>275</v>
      </c>
      <c r="J9492" t="s">
        <v>228</v>
      </c>
      <c r="K9492" t="s">
        <v>1242</v>
      </c>
      <c r="M9492" t="s">
        <v>228</v>
      </c>
      <c r="N9492" t="s">
        <v>265</v>
      </c>
      <c r="O9492">
        <v>17.5</v>
      </c>
      <c r="P9492" t="s">
        <v>234</v>
      </c>
      <c r="Q9492"/>
      <c r="R9492">
        <v>5</v>
      </c>
      <c r="S9492">
        <v>50</v>
      </c>
      <c r="T9492" t="s">
        <v>377</v>
      </c>
    </row>
    <row r="9493" spans="2:20" hidden="1" x14ac:dyDescent="0.45">
      <c r="F9493" t="s">
        <v>1333</v>
      </c>
      <c r="G9493" t="s">
        <v>1334</v>
      </c>
      <c r="H9493" t="s">
        <v>284</v>
      </c>
      <c r="I9493" t="s">
        <v>275</v>
      </c>
      <c r="J9493" t="s">
        <v>228</v>
      </c>
      <c r="K9493" t="s">
        <v>1242</v>
      </c>
      <c r="M9493" t="s">
        <v>228</v>
      </c>
      <c r="N9493" t="s">
        <v>279</v>
      </c>
      <c r="O9493">
        <v>13</v>
      </c>
      <c r="P9493" t="s">
        <v>234</v>
      </c>
      <c r="Q9493"/>
      <c r="R9493">
        <v>0.5</v>
      </c>
      <c r="S9493">
        <v>30</v>
      </c>
      <c r="T9493" t="s">
        <v>377</v>
      </c>
    </row>
    <row r="9494" spans="2:20" hidden="1" x14ac:dyDescent="0.45">
      <c r="F9494" t="s">
        <v>1333</v>
      </c>
      <c r="G9494" t="s">
        <v>1334</v>
      </c>
      <c r="H9494" t="s">
        <v>284</v>
      </c>
      <c r="I9494" t="s">
        <v>275</v>
      </c>
      <c r="J9494" t="s">
        <v>228</v>
      </c>
      <c r="K9494" t="s">
        <v>1242</v>
      </c>
      <c r="M9494" t="s">
        <v>228</v>
      </c>
      <c r="N9494" t="s">
        <v>279</v>
      </c>
      <c r="O9494">
        <v>13</v>
      </c>
      <c r="P9494" t="s">
        <v>234</v>
      </c>
      <c r="Q9494"/>
      <c r="R9494">
        <v>0.5</v>
      </c>
      <c r="S9494">
        <v>30</v>
      </c>
      <c r="T9494" t="s">
        <v>377</v>
      </c>
    </row>
    <row r="9495" spans="2:20" hidden="1" x14ac:dyDescent="0.45">
      <c r="F9495" t="s">
        <v>1333</v>
      </c>
      <c r="G9495" t="s">
        <v>1334</v>
      </c>
      <c r="H9495" t="s">
        <v>284</v>
      </c>
      <c r="I9495" t="s">
        <v>275</v>
      </c>
      <c r="J9495" t="s">
        <v>228</v>
      </c>
      <c r="K9495" t="s">
        <v>1242</v>
      </c>
      <c r="M9495" t="s">
        <v>228</v>
      </c>
      <c r="N9495" t="s">
        <v>233</v>
      </c>
      <c r="O9495">
        <v>4</v>
      </c>
      <c r="P9495" t="s">
        <v>234</v>
      </c>
      <c r="Q9495"/>
      <c r="R9495">
        <v>0.2</v>
      </c>
      <c r="S9495">
        <v>8</v>
      </c>
      <c r="T9495" t="s">
        <v>377</v>
      </c>
    </row>
    <row r="9496" spans="2:20" hidden="1" x14ac:dyDescent="0.45">
      <c r="F9496" t="s">
        <v>1333</v>
      </c>
      <c r="G9496" t="s">
        <v>1334</v>
      </c>
      <c r="H9496" t="s">
        <v>284</v>
      </c>
      <c r="I9496" t="s">
        <v>275</v>
      </c>
      <c r="J9496" t="s">
        <v>228</v>
      </c>
      <c r="K9496" t="s">
        <v>1242</v>
      </c>
      <c r="M9496" t="s">
        <v>228</v>
      </c>
      <c r="N9496" t="s">
        <v>267</v>
      </c>
      <c r="O9496">
        <v>200</v>
      </c>
      <c r="P9496" t="s">
        <v>234</v>
      </c>
      <c r="Q9496"/>
      <c r="R9496">
        <v>50</v>
      </c>
      <c r="S9496">
        <v>500</v>
      </c>
      <c r="T9496" t="s">
        <v>377</v>
      </c>
    </row>
    <row r="9497" spans="2:20" hidden="1" x14ac:dyDescent="0.45">
      <c r="F9497" t="s">
        <v>1333</v>
      </c>
      <c r="G9497" t="s">
        <v>1334</v>
      </c>
      <c r="H9497" t="s">
        <v>284</v>
      </c>
      <c r="I9497" t="s">
        <v>275</v>
      </c>
      <c r="J9497" t="s">
        <v>228</v>
      </c>
      <c r="K9497" t="s">
        <v>1242</v>
      </c>
      <c r="M9497" t="s">
        <v>228</v>
      </c>
      <c r="N9497" t="s">
        <v>291</v>
      </c>
      <c r="O9497">
        <v>170</v>
      </c>
      <c r="P9497" t="s">
        <v>257</v>
      </c>
      <c r="Q9497"/>
      <c r="R9497">
        <v>85</v>
      </c>
      <c r="S9497">
        <v>260</v>
      </c>
      <c r="T9497" t="s">
        <v>349</v>
      </c>
    </row>
    <row r="9498" spans="2:20" hidden="1" x14ac:dyDescent="0.45">
      <c r="F9498" t="s">
        <v>1333</v>
      </c>
      <c r="G9498" t="s">
        <v>1334</v>
      </c>
      <c r="H9498" t="s">
        <v>284</v>
      </c>
      <c r="I9498" t="s">
        <v>275</v>
      </c>
      <c r="J9498" t="s">
        <v>228</v>
      </c>
      <c r="K9498" t="s">
        <v>1242</v>
      </c>
      <c r="M9498" t="s">
        <v>228</v>
      </c>
      <c r="N9498" t="s">
        <v>262</v>
      </c>
      <c r="O9498">
        <v>7.9</v>
      </c>
      <c r="P9498" t="s">
        <v>234</v>
      </c>
      <c r="Q9498"/>
      <c r="R9498">
        <v>5</v>
      </c>
      <c r="S9498">
        <v>10</v>
      </c>
      <c r="T9498" t="s">
        <v>377</v>
      </c>
    </row>
    <row r="9499" spans="2:20" hidden="1" x14ac:dyDescent="0.45">
      <c r="B9499" s="29" t="s">
        <v>27</v>
      </c>
      <c r="F9499" t="s">
        <v>1333</v>
      </c>
      <c r="G9499" t="s">
        <v>1334</v>
      </c>
      <c r="H9499" t="s">
        <v>284</v>
      </c>
      <c r="I9499" t="s">
        <v>275</v>
      </c>
      <c r="J9499" t="s">
        <v>228</v>
      </c>
      <c r="K9499" t="s">
        <v>1242</v>
      </c>
      <c r="M9499" t="s">
        <v>228</v>
      </c>
      <c r="N9499" t="s">
        <v>27</v>
      </c>
      <c r="O9499">
        <v>117</v>
      </c>
      <c r="P9499" t="s">
        <v>237</v>
      </c>
      <c r="Q9499"/>
      <c r="R9499">
        <v>60</v>
      </c>
      <c r="S9499">
        <v>240</v>
      </c>
      <c r="T9499" t="s">
        <v>377</v>
      </c>
    </row>
    <row r="9500" spans="2:20" hidden="1" x14ac:dyDescent="0.45">
      <c r="B9500" s="29" t="s">
        <v>24</v>
      </c>
      <c r="F9500" t="s">
        <v>1333</v>
      </c>
      <c r="G9500" t="s">
        <v>1334</v>
      </c>
      <c r="H9500" t="s">
        <v>1239</v>
      </c>
      <c r="I9500" t="s">
        <v>225</v>
      </c>
      <c r="J9500" t="s">
        <v>1240</v>
      </c>
      <c r="K9500" t="s">
        <v>227</v>
      </c>
      <c r="M9500" t="s">
        <v>228</v>
      </c>
      <c r="N9500" t="s">
        <v>261</v>
      </c>
      <c r="O9500">
        <v>50</v>
      </c>
      <c r="P9500" t="s">
        <v>237</v>
      </c>
      <c r="Q9500"/>
      <c r="R9500">
        <v>30</v>
      </c>
      <c r="S9500">
        <v>70</v>
      </c>
      <c r="T9500" t="s">
        <v>1246</v>
      </c>
    </row>
    <row r="9501" spans="2:20" hidden="1" x14ac:dyDescent="0.45">
      <c r="F9501" t="s">
        <v>1333</v>
      </c>
      <c r="G9501" t="s">
        <v>1334</v>
      </c>
      <c r="H9501" t="s">
        <v>1239</v>
      </c>
      <c r="I9501" t="s">
        <v>225</v>
      </c>
      <c r="J9501" t="s">
        <v>1240</v>
      </c>
      <c r="K9501" t="s">
        <v>227</v>
      </c>
      <c r="M9501" t="s">
        <v>228</v>
      </c>
      <c r="N9501" t="s">
        <v>236</v>
      </c>
      <c r="O9501">
        <v>30</v>
      </c>
      <c r="P9501" t="s">
        <v>237</v>
      </c>
      <c r="Q9501"/>
      <c r="R9501">
        <v>18</v>
      </c>
      <c r="S9501">
        <v>42</v>
      </c>
      <c r="T9501" t="s">
        <v>1246</v>
      </c>
    </row>
    <row r="9502" spans="2:20" hidden="1" x14ac:dyDescent="0.45">
      <c r="B9502" s="29" t="s">
        <v>24</v>
      </c>
      <c r="F9502" t="s">
        <v>1333</v>
      </c>
      <c r="G9502" t="s">
        <v>1334</v>
      </c>
      <c r="H9502" t="s">
        <v>1239</v>
      </c>
      <c r="I9502" t="s">
        <v>225</v>
      </c>
      <c r="J9502" t="s">
        <v>1240</v>
      </c>
      <c r="K9502" t="s">
        <v>227</v>
      </c>
      <c r="M9502" t="s">
        <v>228</v>
      </c>
      <c r="N9502" t="s">
        <v>261</v>
      </c>
      <c r="O9502">
        <v>50</v>
      </c>
      <c r="P9502" t="s">
        <v>237</v>
      </c>
      <c r="Q9502"/>
      <c r="R9502">
        <v>30</v>
      </c>
      <c r="S9502">
        <v>70</v>
      </c>
      <c r="T9502" t="s">
        <v>1246</v>
      </c>
    </row>
    <row r="9503" spans="2:20" hidden="1" x14ac:dyDescent="0.45">
      <c r="F9503" t="s">
        <v>1333</v>
      </c>
      <c r="G9503" t="s">
        <v>1334</v>
      </c>
      <c r="H9503" t="s">
        <v>1244</v>
      </c>
      <c r="I9503" t="s">
        <v>225</v>
      </c>
      <c r="J9503" t="s">
        <v>1245</v>
      </c>
      <c r="K9503" t="s">
        <v>18</v>
      </c>
      <c r="M9503" t="s">
        <v>228</v>
      </c>
      <c r="N9503" t="s">
        <v>358</v>
      </c>
      <c r="O9503">
        <v>1.7</v>
      </c>
      <c r="P9503" t="s">
        <v>257</v>
      </c>
      <c r="Q9503"/>
      <c r="R9503">
        <v>0.34</v>
      </c>
      <c r="S9503">
        <v>8.5</v>
      </c>
      <c r="T9503" t="s">
        <v>1241</v>
      </c>
    </row>
    <row r="9504" spans="2:20" hidden="1" x14ac:dyDescent="0.45">
      <c r="F9504" t="s">
        <v>1333</v>
      </c>
      <c r="G9504" t="s">
        <v>1334</v>
      </c>
      <c r="H9504" t="s">
        <v>1244</v>
      </c>
      <c r="I9504" t="s">
        <v>225</v>
      </c>
      <c r="J9504" t="s">
        <v>1245</v>
      </c>
      <c r="K9504" t="s">
        <v>18</v>
      </c>
      <c r="M9504" t="s">
        <v>228</v>
      </c>
      <c r="N9504" t="s">
        <v>267</v>
      </c>
      <c r="O9504">
        <v>2.9</v>
      </c>
      <c r="P9504" t="s">
        <v>234</v>
      </c>
      <c r="Q9504"/>
      <c r="R9504">
        <v>1.5</v>
      </c>
      <c r="S9504">
        <v>5.8</v>
      </c>
      <c r="T9504" t="s">
        <v>1241</v>
      </c>
    </row>
    <row r="9505" spans="2:20" hidden="1" x14ac:dyDescent="0.45">
      <c r="F9505" t="s">
        <v>1333</v>
      </c>
      <c r="G9505" t="s">
        <v>1334</v>
      </c>
      <c r="H9505" t="s">
        <v>1244</v>
      </c>
      <c r="I9505" t="s">
        <v>225</v>
      </c>
      <c r="J9505" t="s">
        <v>1245</v>
      </c>
      <c r="K9505" t="s">
        <v>18</v>
      </c>
      <c r="M9505" t="s">
        <v>228</v>
      </c>
      <c r="N9505" t="s">
        <v>264</v>
      </c>
      <c r="O9505">
        <v>1.2</v>
      </c>
      <c r="P9505" t="s">
        <v>257</v>
      </c>
      <c r="Q9505"/>
      <c r="R9505">
        <v>0.24</v>
      </c>
      <c r="S9505">
        <v>6</v>
      </c>
      <c r="T9505" t="s">
        <v>1241</v>
      </c>
    </row>
    <row r="9506" spans="2:20" hidden="1" x14ac:dyDescent="0.45">
      <c r="F9506" t="s">
        <v>1333</v>
      </c>
      <c r="G9506" t="s">
        <v>1334</v>
      </c>
      <c r="H9506" t="s">
        <v>1244</v>
      </c>
      <c r="I9506" t="s">
        <v>225</v>
      </c>
      <c r="J9506" t="s">
        <v>1245</v>
      </c>
      <c r="K9506" t="s">
        <v>18</v>
      </c>
      <c r="M9506" t="s">
        <v>228</v>
      </c>
      <c r="N9506" t="s">
        <v>249</v>
      </c>
      <c r="O9506">
        <v>9</v>
      </c>
      <c r="P9506" t="s">
        <v>257</v>
      </c>
      <c r="Q9506"/>
      <c r="R9506">
        <v>1.8</v>
      </c>
      <c r="S9506">
        <v>45</v>
      </c>
      <c r="T9506" t="s">
        <v>1241</v>
      </c>
    </row>
    <row r="9507" spans="2:20" hidden="1" x14ac:dyDescent="0.45">
      <c r="B9507" s="29" t="s">
        <v>25</v>
      </c>
      <c r="F9507" t="s">
        <v>1333</v>
      </c>
      <c r="G9507" t="s">
        <v>1334</v>
      </c>
      <c r="H9507" t="s">
        <v>284</v>
      </c>
      <c r="I9507" t="s">
        <v>275</v>
      </c>
      <c r="J9507" t="s">
        <v>228</v>
      </c>
      <c r="K9507" t="s">
        <v>1242</v>
      </c>
      <c r="M9507" t="s">
        <v>228</v>
      </c>
      <c r="N9507" t="s">
        <v>25</v>
      </c>
      <c r="O9507">
        <v>931</v>
      </c>
      <c r="P9507" t="s">
        <v>237</v>
      </c>
      <c r="Q9507"/>
      <c r="R9507">
        <v>150</v>
      </c>
      <c r="S9507">
        <v>2000</v>
      </c>
      <c r="T9507" t="s">
        <v>377</v>
      </c>
    </row>
    <row r="9508" spans="2:20" hidden="1" x14ac:dyDescent="0.45">
      <c r="F9508" t="s">
        <v>1333</v>
      </c>
      <c r="G9508" t="s">
        <v>1334</v>
      </c>
      <c r="H9508" t="s">
        <v>1239</v>
      </c>
      <c r="I9508" t="s">
        <v>225</v>
      </c>
      <c r="J9508" t="s">
        <v>1240</v>
      </c>
      <c r="K9508" t="s">
        <v>227</v>
      </c>
      <c r="M9508" t="s">
        <v>228</v>
      </c>
      <c r="N9508" t="s">
        <v>267</v>
      </c>
      <c r="O9508">
        <v>58</v>
      </c>
      <c r="P9508" t="s">
        <v>234</v>
      </c>
      <c r="Q9508"/>
      <c r="R9508">
        <v>29</v>
      </c>
      <c r="S9508">
        <v>116</v>
      </c>
      <c r="T9508" t="s">
        <v>1241</v>
      </c>
    </row>
    <row r="9509" spans="2:20" hidden="1" x14ac:dyDescent="0.45">
      <c r="F9509" t="s">
        <v>1333</v>
      </c>
      <c r="G9509" t="s">
        <v>1334</v>
      </c>
      <c r="H9509" t="s">
        <v>1239</v>
      </c>
      <c r="I9509" t="s">
        <v>225</v>
      </c>
      <c r="J9509" t="s">
        <v>1240</v>
      </c>
      <c r="K9509" t="s">
        <v>227</v>
      </c>
      <c r="M9509" t="s">
        <v>228</v>
      </c>
      <c r="N9509" t="s">
        <v>265</v>
      </c>
      <c r="O9509">
        <v>0.3</v>
      </c>
      <c r="P9509" t="s">
        <v>234</v>
      </c>
      <c r="Q9509"/>
      <c r="R9509">
        <v>0.15</v>
      </c>
      <c r="S9509">
        <v>0.6</v>
      </c>
      <c r="T9509" t="s">
        <v>1241</v>
      </c>
    </row>
    <row r="9510" spans="2:20" hidden="1" x14ac:dyDescent="0.45">
      <c r="F9510" t="s">
        <v>1333</v>
      </c>
      <c r="G9510" t="s">
        <v>1334</v>
      </c>
      <c r="H9510" t="s">
        <v>1239</v>
      </c>
      <c r="I9510" t="s">
        <v>225</v>
      </c>
      <c r="J9510" t="s">
        <v>1240</v>
      </c>
      <c r="K9510" t="s">
        <v>227</v>
      </c>
      <c r="M9510" t="s">
        <v>228</v>
      </c>
      <c r="N9510" t="s">
        <v>279</v>
      </c>
      <c r="O9510">
        <v>0.01</v>
      </c>
      <c r="P9510" t="s">
        <v>234</v>
      </c>
      <c r="Q9510"/>
      <c r="R9510">
        <v>5.0000000000000001E-3</v>
      </c>
      <c r="S9510">
        <v>0.02</v>
      </c>
      <c r="T9510" t="s">
        <v>1241</v>
      </c>
    </row>
    <row r="9511" spans="2:20" hidden="1" x14ac:dyDescent="0.45">
      <c r="F9511" t="s">
        <v>1333</v>
      </c>
      <c r="G9511" t="s">
        <v>1334</v>
      </c>
      <c r="H9511" t="s">
        <v>1239</v>
      </c>
      <c r="I9511" t="s">
        <v>225</v>
      </c>
      <c r="J9511" t="s">
        <v>1240</v>
      </c>
      <c r="K9511" t="s">
        <v>227</v>
      </c>
      <c r="M9511" t="s">
        <v>228</v>
      </c>
      <c r="N9511" t="s">
        <v>242</v>
      </c>
      <c r="O9511">
        <v>0.2</v>
      </c>
      <c r="P9511" t="s">
        <v>234</v>
      </c>
      <c r="Q9511"/>
      <c r="R9511">
        <v>0.1</v>
      </c>
      <c r="S9511">
        <v>0.4</v>
      </c>
      <c r="T9511" t="s">
        <v>1241</v>
      </c>
    </row>
    <row r="9512" spans="2:20" hidden="1" x14ac:dyDescent="0.45">
      <c r="F9512" t="s">
        <v>1333</v>
      </c>
      <c r="G9512" t="s">
        <v>1334</v>
      </c>
      <c r="H9512" t="s">
        <v>1239</v>
      </c>
      <c r="I9512" t="s">
        <v>225</v>
      </c>
      <c r="J9512" t="s">
        <v>1240</v>
      </c>
      <c r="K9512" t="s">
        <v>227</v>
      </c>
      <c r="M9512" t="s">
        <v>228</v>
      </c>
      <c r="N9512" t="s">
        <v>262</v>
      </c>
      <c r="O9512">
        <v>0.11</v>
      </c>
      <c r="P9512" t="s">
        <v>234</v>
      </c>
      <c r="Q9512"/>
      <c r="R9512">
        <v>5.5E-2</v>
      </c>
      <c r="S9512">
        <v>0.22</v>
      </c>
      <c r="T9512" t="s">
        <v>1241</v>
      </c>
    </row>
    <row r="9513" spans="2:20" hidden="1" x14ac:dyDescent="0.45">
      <c r="F9513" t="s">
        <v>1333</v>
      </c>
      <c r="G9513" t="s">
        <v>1334</v>
      </c>
      <c r="H9513" t="s">
        <v>1239</v>
      </c>
      <c r="I9513" t="s">
        <v>225</v>
      </c>
      <c r="J9513" t="s">
        <v>1240</v>
      </c>
      <c r="K9513" t="s">
        <v>227</v>
      </c>
      <c r="M9513" t="s">
        <v>228</v>
      </c>
      <c r="N9513" t="s">
        <v>242</v>
      </c>
      <c r="O9513">
        <v>0.2</v>
      </c>
      <c r="P9513" t="s">
        <v>234</v>
      </c>
      <c r="Q9513"/>
      <c r="R9513">
        <v>0.1</v>
      </c>
      <c r="S9513">
        <v>0.4</v>
      </c>
      <c r="T9513" t="s">
        <v>1241</v>
      </c>
    </row>
    <row r="9514" spans="2:20" hidden="1" x14ac:dyDescent="0.45">
      <c r="B9514" s="29" t="s">
        <v>27</v>
      </c>
      <c r="F9514" t="s">
        <v>1339</v>
      </c>
      <c r="G9514" t="s">
        <v>1340</v>
      </c>
      <c r="H9514" t="s">
        <v>428</v>
      </c>
      <c r="I9514" t="s">
        <v>225</v>
      </c>
      <c r="J9514" t="s">
        <v>384</v>
      </c>
      <c r="K9514" t="s">
        <v>391</v>
      </c>
      <c r="M9514" t="s">
        <v>228</v>
      </c>
      <c r="N9514" t="s">
        <v>27</v>
      </c>
      <c r="O9514">
        <v>7037</v>
      </c>
      <c r="P9514" t="s">
        <v>385</v>
      </c>
      <c r="Q9514"/>
      <c r="T9514" t="s">
        <v>386</v>
      </c>
    </row>
    <row r="9515" spans="2:20" hidden="1" x14ac:dyDescent="0.45">
      <c r="F9515" t="s">
        <v>1339</v>
      </c>
      <c r="G9515" t="s">
        <v>1340</v>
      </c>
      <c r="H9515" t="s">
        <v>428</v>
      </c>
      <c r="I9515" t="s">
        <v>225</v>
      </c>
      <c r="J9515" t="s">
        <v>384</v>
      </c>
      <c r="K9515" t="s">
        <v>391</v>
      </c>
      <c r="M9515" t="s">
        <v>228</v>
      </c>
      <c r="N9515" t="s">
        <v>236</v>
      </c>
      <c r="O9515">
        <v>7037</v>
      </c>
      <c r="P9515" t="s">
        <v>385</v>
      </c>
      <c r="Q9515"/>
      <c r="T9515" t="s">
        <v>386</v>
      </c>
    </row>
    <row r="9516" spans="2:20" hidden="1" x14ac:dyDescent="0.45">
      <c r="B9516" s="29" t="s">
        <v>34</v>
      </c>
      <c r="F9516" t="s">
        <v>1339</v>
      </c>
      <c r="G9516" t="s">
        <v>1340</v>
      </c>
      <c r="H9516" t="s">
        <v>429</v>
      </c>
      <c r="I9516" t="s">
        <v>225</v>
      </c>
      <c r="J9516" t="s">
        <v>395</v>
      </c>
      <c r="K9516" t="s">
        <v>391</v>
      </c>
      <c r="M9516" t="s">
        <v>228</v>
      </c>
      <c r="N9516" t="s">
        <v>34</v>
      </c>
      <c r="O9516">
        <v>3197</v>
      </c>
      <c r="P9516" t="s">
        <v>387</v>
      </c>
      <c r="Q9516"/>
      <c r="T9516" t="s">
        <v>386</v>
      </c>
    </row>
    <row r="9517" spans="2:20" hidden="1" x14ac:dyDescent="0.45">
      <c r="B9517" s="29" t="s">
        <v>27</v>
      </c>
      <c r="F9517" t="s">
        <v>1339</v>
      </c>
      <c r="G9517" t="s">
        <v>1340</v>
      </c>
      <c r="H9517" t="s">
        <v>422</v>
      </c>
      <c r="I9517" t="s">
        <v>225</v>
      </c>
      <c r="J9517" t="s">
        <v>418</v>
      </c>
      <c r="K9517" t="s">
        <v>391</v>
      </c>
      <c r="M9517" t="s">
        <v>228</v>
      </c>
      <c r="N9517" t="s">
        <v>27</v>
      </c>
      <c r="P9517" t="s">
        <v>385</v>
      </c>
      <c r="Q9517"/>
      <c r="T9517" t="s">
        <v>386</v>
      </c>
    </row>
    <row r="9518" spans="2:20" hidden="1" x14ac:dyDescent="0.45">
      <c r="B9518" s="29" t="s">
        <v>26</v>
      </c>
      <c r="F9518" t="s">
        <v>1339</v>
      </c>
      <c r="G9518" t="s">
        <v>1340</v>
      </c>
      <c r="H9518" t="s">
        <v>426</v>
      </c>
      <c r="I9518" t="s">
        <v>225</v>
      </c>
      <c r="J9518" t="s">
        <v>416</v>
      </c>
      <c r="K9518" t="s">
        <v>391</v>
      </c>
      <c r="M9518" t="s">
        <v>228</v>
      </c>
      <c r="N9518" t="s">
        <v>26</v>
      </c>
      <c r="O9518">
        <v>3445</v>
      </c>
      <c r="P9518" t="s">
        <v>385</v>
      </c>
      <c r="Q9518"/>
      <c r="T9518" t="s">
        <v>386</v>
      </c>
    </row>
    <row r="9519" spans="2:20" hidden="1" x14ac:dyDescent="0.45">
      <c r="B9519" s="29" t="s">
        <v>27</v>
      </c>
      <c r="F9519" t="s">
        <v>1339</v>
      </c>
      <c r="G9519" t="s">
        <v>1340</v>
      </c>
      <c r="H9519" t="s">
        <v>426</v>
      </c>
      <c r="I9519" t="s">
        <v>225</v>
      </c>
      <c r="J9519" t="s">
        <v>416</v>
      </c>
      <c r="K9519" t="s">
        <v>391</v>
      </c>
      <c r="M9519" t="s">
        <v>228</v>
      </c>
      <c r="N9519" t="s">
        <v>27</v>
      </c>
      <c r="O9519">
        <v>3683</v>
      </c>
      <c r="P9519" t="s">
        <v>385</v>
      </c>
      <c r="Q9519"/>
      <c r="T9519" t="s">
        <v>386</v>
      </c>
    </row>
    <row r="9520" spans="2:20" hidden="1" x14ac:dyDescent="0.45">
      <c r="F9520" t="s">
        <v>1339</v>
      </c>
      <c r="G9520" t="s">
        <v>1340</v>
      </c>
      <c r="H9520" t="s">
        <v>427</v>
      </c>
      <c r="I9520" t="s">
        <v>225</v>
      </c>
      <c r="J9520" t="s">
        <v>414</v>
      </c>
      <c r="K9520" t="s">
        <v>391</v>
      </c>
      <c r="M9520" t="s">
        <v>228</v>
      </c>
      <c r="N9520" t="s">
        <v>236</v>
      </c>
      <c r="O9520">
        <v>4299</v>
      </c>
      <c r="P9520" t="s">
        <v>385</v>
      </c>
      <c r="Q9520"/>
      <c r="T9520" t="s">
        <v>386</v>
      </c>
    </row>
    <row r="9521" spans="2:20" hidden="1" x14ac:dyDescent="0.45">
      <c r="B9521" s="29" t="s">
        <v>30</v>
      </c>
      <c r="F9521" t="s">
        <v>1339</v>
      </c>
      <c r="G9521" t="s">
        <v>1340</v>
      </c>
      <c r="H9521" t="s">
        <v>427</v>
      </c>
      <c r="I9521" t="s">
        <v>225</v>
      </c>
      <c r="J9521" t="s">
        <v>414</v>
      </c>
      <c r="K9521" t="s">
        <v>391</v>
      </c>
      <c r="M9521" t="s">
        <v>228</v>
      </c>
      <c r="N9521" t="s">
        <v>30</v>
      </c>
      <c r="O9521">
        <v>215</v>
      </c>
      <c r="P9521" t="s">
        <v>385</v>
      </c>
      <c r="Q9521"/>
      <c r="T9521" t="s">
        <v>386</v>
      </c>
    </row>
    <row r="9522" spans="2:20" hidden="1" x14ac:dyDescent="0.45">
      <c r="B9522" s="29" t="s">
        <v>33</v>
      </c>
      <c r="F9522" t="s">
        <v>1339</v>
      </c>
      <c r="G9522" t="s">
        <v>1340</v>
      </c>
      <c r="H9522" t="s">
        <v>427</v>
      </c>
      <c r="I9522" t="s">
        <v>225</v>
      </c>
      <c r="J9522" t="s">
        <v>414</v>
      </c>
      <c r="K9522" t="s">
        <v>391</v>
      </c>
      <c r="M9522" t="s">
        <v>228</v>
      </c>
      <c r="N9522" t="s">
        <v>33</v>
      </c>
      <c r="O9522">
        <v>20</v>
      </c>
      <c r="P9522" t="s">
        <v>385</v>
      </c>
      <c r="Q9522"/>
      <c r="T9522" t="s">
        <v>386</v>
      </c>
    </row>
    <row r="9523" spans="2:20" hidden="1" x14ac:dyDescent="0.45">
      <c r="F9523" t="s">
        <v>1339</v>
      </c>
      <c r="G9523" t="s">
        <v>1340</v>
      </c>
      <c r="H9523" t="s">
        <v>426</v>
      </c>
      <c r="I9523" t="s">
        <v>225</v>
      </c>
      <c r="J9523" t="s">
        <v>416</v>
      </c>
      <c r="K9523" t="s">
        <v>391</v>
      </c>
      <c r="M9523" t="s">
        <v>228</v>
      </c>
      <c r="N9523" t="s">
        <v>236</v>
      </c>
      <c r="O9523">
        <v>3683</v>
      </c>
      <c r="P9523" t="s">
        <v>385</v>
      </c>
      <c r="Q9523"/>
      <c r="T9523" t="s">
        <v>386</v>
      </c>
    </row>
    <row r="9524" spans="2:20" hidden="1" x14ac:dyDescent="0.45">
      <c r="F9524" t="s">
        <v>1339</v>
      </c>
      <c r="G9524" t="s">
        <v>1340</v>
      </c>
      <c r="H9524" t="s">
        <v>428</v>
      </c>
      <c r="I9524" t="s">
        <v>225</v>
      </c>
      <c r="J9524" t="s">
        <v>384</v>
      </c>
      <c r="K9524" t="s">
        <v>391</v>
      </c>
      <c r="M9524" t="s">
        <v>228</v>
      </c>
      <c r="N9524" t="s">
        <v>400</v>
      </c>
      <c r="O9524">
        <v>2</v>
      </c>
      <c r="P9524" t="s">
        <v>385</v>
      </c>
      <c r="Q9524"/>
      <c r="T9524" t="s">
        <v>386</v>
      </c>
    </row>
    <row r="9525" spans="2:20" hidden="1" x14ac:dyDescent="0.45">
      <c r="B9525" s="29" t="s">
        <v>32</v>
      </c>
      <c r="D9525" s="29" t="s">
        <v>53</v>
      </c>
      <c r="F9525" t="s">
        <v>1339</v>
      </c>
      <c r="G9525" t="s">
        <v>1340</v>
      </c>
      <c r="H9525" t="s">
        <v>425</v>
      </c>
      <c r="I9525" t="s">
        <v>225</v>
      </c>
      <c r="J9525" t="s">
        <v>418</v>
      </c>
      <c r="K9525" t="s">
        <v>35</v>
      </c>
      <c r="M9525" t="s">
        <v>228</v>
      </c>
      <c r="N9525" t="s">
        <v>32</v>
      </c>
      <c r="O9525">
        <v>36</v>
      </c>
      <c r="P9525" t="s">
        <v>385</v>
      </c>
      <c r="Q9525"/>
      <c r="T9525" t="s">
        <v>386</v>
      </c>
    </row>
    <row r="9526" spans="2:20" hidden="1" x14ac:dyDescent="0.45">
      <c r="D9526" s="29" t="s">
        <v>53</v>
      </c>
      <c r="F9526" t="s">
        <v>1339</v>
      </c>
      <c r="G9526" t="s">
        <v>1340</v>
      </c>
      <c r="H9526" t="s">
        <v>424</v>
      </c>
      <c r="I9526" t="s">
        <v>225</v>
      </c>
      <c r="J9526" t="s">
        <v>414</v>
      </c>
      <c r="K9526" t="s">
        <v>35</v>
      </c>
      <c r="M9526" t="s">
        <v>228</v>
      </c>
      <c r="N9526" t="s">
        <v>236</v>
      </c>
      <c r="O9526">
        <v>1034</v>
      </c>
      <c r="P9526" t="s">
        <v>385</v>
      </c>
      <c r="Q9526"/>
      <c r="T9526" t="s">
        <v>386</v>
      </c>
    </row>
    <row r="9527" spans="2:20" hidden="1" x14ac:dyDescent="0.45">
      <c r="B9527" s="29" t="s">
        <v>32</v>
      </c>
      <c r="D9527" s="29" t="s">
        <v>53</v>
      </c>
      <c r="F9527" t="s">
        <v>1339</v>
      </c>
      <c r="G9527" t="s">
        <v>1340</v>
      </c>
      <c r="H9527" t="s">
        <v>424</v>
      </c>
      <c r="I9527" t="s">
        <v>225</v>
      </c>
      <c r="J9527" t="s">
        <v>414</v>
      </c>
      <c r="K9527" t="s">
        <v>35</v>
      </c>
      <c r="M9527" t="s">
        <v>228</v>
      </c>
      <c r="N9527" t="s">
        <v>32</v>
      </c>
      <c r="O9527">
        <v>39</v>
      </c>
      <c r="P9527" t="s">
        <v>385</v>
      </c>
      <c r="Q9527"/>
      <c r="T9527" t="s">
        <v>386</v>
      </c>
    </row>
    <row r="9528" spans="2:20" hidden="1" x14ac:dyDescent="0.45">
      <c r="B9528" s="29" t="s">
        <v>33</v>
      </c>
      <c r="D9528" s="29" t="s">
        <v>53</v>
      </c>
      <c r="F9528" t="s">
        <v>1339</v>
      </c>
      <c r="G9528" t="s">
        <v>1340</v>
      </c>
      <c r="H9528" t="s">
        <v>424</v>
      </c>
      <c r="I9528" t="s">
        <v>225</v>
      </c>
      <c r="J9528" t="s">
        <v>414</v>
      </c>
      <c r="K9528" t="s">
        <v>35</v>
      </c>
      <c r="M9528" t="s">
        <v>228</v>
      </c>
      <c r="N9528" t="s">
        <v>33</v>
      </c>
      <c r="O9528">
        <v>136</v>
      </c>
      <c r="P9528" t="s">
        <v>385</v>
      </c>
      <c r="Q9528"/>
      <c r="T9528" t="s">
        <v>386</v>
      </c>
    </row>
    <row r="9529" spans="2:20" hidden="1" x14ac:dyDescent="0.45">
      <c r="B9529" s="29" t="s">
        <v>33</v>
      </c>
      <c r="D9529" s="29" t="s">
        <v>53</v>
      </c>
      <c r="F9529" t="s">
        <v>1339</v>
      </c>
      <c r="G9529" t="s">
        <v>1340</v>
      </c>
      <c r="H9529" t="s">
        <v>421</v>
      </c>
      <c r="I9529" t="s">
        <v>225</v>
      </c>
      <c r="J9529" t="s">
        <v>409</v>
      </c>
      <c r="K9529" t="s">
        <v>35</v>
      </c>
      <c r="M9529" t="s">
        <v>228</v>
      </c>
      <c r="N9529" t="s">
        <v>33</v>
      </c>
      <c r="O9529">
        <v>136</v>
      </c>
      <c r="P9529" t="s">
        <v>385</v>
      </c>
      <c r="Q9529"/>
      <c r="T9529" t="s">
        <v>386</v>
      </c>
    </row>
    <row r="9530" spans="2:20" hidden="1" x14ac:dyDescent="0.45">
      <c r="D9530" s="29" t="s">
        <v>53</v>
      </c>
      <c r="F9530" t="s">
        <v>1339</v>
      </c>
      <c r="G9530" t="s">
        <v>1340</v>
      </c>
      <c r="H9530" t="s">
        <v>421</v>
      </c>
      <c r="I9530" t="s">
        <v>225</v>
      </c>
      <c r="J9530" t="s">
        <v>409</v>
      </c>
      <c r="K9530" t="s">
        <v>35</v>
      </c>
      <c r="M9530" t="s">
        <v>228</v>
      </c>
      <c r="N9530" t="s">
        <v>236</v>
      </c>
      <c r="O9530">
        <v>116</v>
      </c>
      <c r="P9530" t="s">
        <v>385</v>
      </c>
      <c r="Q9530"/>
      <c r="T9530" t="s">
        <v>386</v>
      </c>
    </row>
    <row r="9531" spans="2:20" hidden="1" x14ac:dyDescent="0.45">
      <c r="D9531" s="29" t="s">
        <v>53</v>
      </c>
      <c r="F9531" t="s">
        <v>1339</v>
      </c>
      <c r="G9531" t="s">
        <v>1340</v>
      </c>
      <c r="H9531" t="s">
        <v>421</v>
      </c>
      <c r="I9531" t="s">
        <v>225</v>
      </c>
      <c r="J9531" t="s">
        <v>409</v>
      </c>
      <c r="K9531" t="s">
        <v>35</v>
      </c>
      <c r="M9531" t="s">
        <v>228</v>
      </c>
      <c r="N9531" t="s">
        <v>400</v>
      </c>
      <c r="O9531">
        <v>8</v>
      </c>
      <c r="P9531" t="s">
        <v>385</v>
      </c>
      <c r="Q9531"/>
      <c r="T9531" t="s">
        <v>386</v>
      </c>
    </row>
    <row r="9532" spans="2:20" hidden="1" x14ac:dyDescent="0.45">
      <c r="B9532" s="29" t="s">
        <v>26</v>
      </c>
      <c r="D9532" s="29" t="s">
        <v>53</v>
      </c>
      <c r="F9532" t="s">
        <v>1339</v>
      </c>
      <c r="G9532" t="s">
        <v>1340</v>
      </c>
      <c r="H9532" t="s">
        <v>420</v>
      </c>
      <c r="I9532" t="s">
        <v>225</v>
      </c>
      <c r="J9532" t="s">
        <v>407</v>
      </c>
      <c r="K9532" t="s">
        <v>35</v>
      </c>
      <c r="M9532" t="s">
        <v>228</v>
      </c>
      <c r="N9532" t="s">
        <v>26</v>
      </c>
      <c r="O9532">
        <v>11933</v>
      </c>
      <c r="P9532" t="s">
        <v>385</v>
      </c>
      <c r="Q9532"/>
      <c r="T9532" t="s">
        <v>386</v>
      </c>
    </row>
    <row r="9533" spans="2:20" hidden="1" x14ac:dyDescent="0.45">
      <c r="B9533" s="29" t="s">
        <v>32</v>
      </c>
      <c r="D9533" s="29" t="s">
        <v>53</v>
      </c>
      <c r="F9533" t="s">
        <v>1339</v>
      </c>
      <c r="G9533" t="s">
        <v>1340</v>
      </c>
      <c r="H9533" t="s">
        <v>419</v>
      </c>
      <c r="I9533" t="s">
        <v>225</v>
      </c>
      <c r="J9533" t="s">
        <v>405</v>
      </c>
      <c r="K9533" t="s">
        <v>35</v>
      </c>
      <c r="M9533" t="s">
        <v>228</v>
      </c>
      <c r="N9533" t="s">
        <v>32</v>
      </c>
      <c r="O9533">
        <v>13</v>
      </c>
      <c r="P9533" t="s">
        <v>385</v>
      </c>
      <c r="Q9533"/>
      <c r="T9533" t="s">
        <v>386</v>
      </c>
    </row>
    <row r="9534" spans="2:20" hidden="1" x14ac:dyDescent="0.45">
      <c r="B9534" s="29" t="s">
        <v>43</v>
      </c>
      <c r="D9534" s="29" t="s">
        <v>53</v>
      </c>
      <c r="F9534" t="s">
        <v>1339</v>
      </c>
      <c r="G9534" t="s">
        <v>1340</v>
      </c>
      <c r="H9534" t="s">
        <v>419</v>
      </c>
      <c r="I9534" t="s">
        <v>225</v>
      </c>
      <c r="J9534" t="s">
        <v>405</v>
      </c>
      <c r="K9534" t="s">
        <v>35</v>
      </c>
      <c r="M9534" t="s">
        <v>228</v>
      </c>
      <c r="N9534" t="s">
        <v>28</v>
      </c>
      <c r="O9534">
        <v>98</v>
      </c>
      <c r="P9534" t="s">
        <v>385</v>
      </c>
      <c r="Q9534"/>
      <c r="T9534" t="s">
        <v>386</v>
      </c>
    </row>
    <row r="9535" spans="2:20" hidden="1" x14ac:dyDescent="0.45">
      <c r="B9535" s="29" t="s">
        <v>26</v>
      </c>
      <c r="D9535" s="29" t="s">
        <v>53</v>
      </c>
      <c r="F9535" t="s">
        <v>1339</v>
      </c>
      <c r="G9535" t="s">
        <v>1340</v>
      </c>
      <c r="H9535" t="s">
        <v>419</v>
      </c>
      <c r="I9535" t="s">
        <v>225</v>
      </c>
      <c r="J9535" t="s">
        <v>405</v>
      </c>
      <c r="K9535" t="s">
        <v>35</v>
      </c>
      <c r="M9535" t="s">
        <v>228</v>
      </c>
      <c r="N9535" t="s">
        <v>26</v>
      </c>
      <c r="O9535">
        <v>1570</v>
      </c>
      <c r="P9535" t="s">
        <v>385</v>
      </c>
      <c r="Q9535"/>
      <c r="T9535" t="s">
        <v>386</v>
      </c>
    </row>
    <row r="9536" spans="2:20" hidden="1" x14ac:dyDescent="0.45">
      <c r="B9536" s="29" t="s">
        <v>33</v>
      </c>
      <c r="D9536" s="29" t="s">
        <v>53</v>
      </c>
      <c r="F9536" t="s">
        <v>1339</v>
      </c>
      <c r="G9536" t="s">
        <v>1340</v>
      </c>
      <c r="H9536" t="s">
        <v>420</v>
      </c>
      <c r="I9536" t="s">
        <v>225</v>
      </c>
      <c r="J9536" t="s">
        <v>407</v>
      </c>
      <c r="K9536" t="s">
        <v>35</v>
      </c>
      <c r="M9536" t="s">
        <v>228</v>
      </c>
      <c r="N9536" t="s">
        <v>33</v>
      </c>
      <c r="O9536">
        <v>137</v>
      </c>
      <c r="P9536" t="s">
        <v>385</v>
      </c>
      <c r="Q9536"/>
      <c r="T9536" t="s">
        <v>386</v>
      </c>
    </row>
    <row r="9537" spans="2:20" hidden="1" x14ac:dyDescent="0.45">
      <c r="B9537" s="29" t="s">
        <v>30</v>
      </c>
      <c r="F9537" t="s">
        <v>1339</v>
      </c>
      <c r="G9537" t="s">
        <v>1340</v>
      </c>
      <c r="H9537" t="s">
        <v>417</v>
      </c>
      <c r="I9537" t="s">
        <v>225</v>
      </c>
      <c r="J9537" t="s">
        <v>418</v>
      </c>
      <c r="K9537" t="s">
        <v>399</v>
      </c>
      <c r="M9537" t="s">
        <v>228</v>
      </c>
      <c r="N9537" t="s">
        <v>30</v>
      </c>
      <c r="P9537" t="s">
        <v>385</v>
      </c>
      <c r="Q9537"/>
      <c r="T9537" t="s">
        <v>386</v>
      </c>
    </row>
    <row r="9538" spans="2:20" hidden="1" x14ac:dyDescent="0.45">
      <c r="B9538" s="29" t="s">
        <v>32</v>
      </c>
      <c r="F9538" t="s">
        <v>1339</v>
      </c>
      <c r="G9538" t="s">
        <v>1340</v>
      </c>
      <c r="H9538" t="s">
        <v>417</v>
      </c>
      <c r="I9538" t="s">
        <v>225</v>
      </c>
      <c r="J9538" t="s">
        <v>418</v>
      </c>
      <c r="K9538" t="s">
        <v>399</v>
      </c>
      <c r="M9538" t="s">
        <v>228</v>
      </c>
      <c r="N9538" t="s">
        <v>32</v>
      </c>
      <c r="P9538" t="s">
        <v>385</v>
      </c>
      <c r="Q9538"/>
      <c r="T9538" t="s">
        <v>386</v>
      </c>
    </row>
    <row r="9539" spans="2:20" hidden="1" x14ac:dyDescent="0.45">
      <c r="B9539" s="29" t="s">
        <v>24</v>
      </c>
      <c r="F9539" t="s">
        <v>1339</v>
      </c>
      <c r="G9539" t="s">
        <v>1340</v>
      </c>
      <c r="H9539" t="s">
        <v>417</v>
      </c>
      <c r="I9539" t="s">
        <v>225</v>
      </c>
      <c r="J9539" t="s">
        <v>418</v>
      </c>
      <c r="K9539" t="s">
        <v>399</v>
      </c>
      <c r="M9539" t="s">
        <v>228</v>
      </c>
      <c r="N9539" t="s">
        <v>261</v>
      </c>
      <c r="P9539" t="s">
        <v>385</v>
      </c>
      <c r="Q9539"/>
      <c r="T9539" t="s">
        <v>386</v>
      </c>
    </row>
    <row r="9540" spans="2:20" hidden="1" x14ac:dyDescent="0.45">
      <c r="F9540" t="s">
        <v>1339</v>
      </c>
      <c r="G9540" t="s">
        <v>1340</v>
      </c>
      <c r="H9540" t="s">
        <v>415</v>
      </c>
      <c r="I9540" t="s">
        <v>225</v>
      </c>
      <c r="J9540" t="s">
        <v>416</v>
      </c>
      <c r="K9540" t="s">
        <v>399</v>
      </c>
      <c r="M9540" t="s">
        <v>228</v>
      </c>
      <c r="N9540" t="s">
        <v>236</v>
      </c>
      <c r="O9540">
        <v>159</v>
      </c>
      <c r="P9540" t="s">
        <v>385</v>
      </c>
      <c r="Q9540"/>
      <c r="T9540" t="s">
        <v>386</v>
      </c>
    </row>
    <row r="9541" spans="2:20" hidden="1" x14ac:dyDescent="0.45">
      <c r="B9541" s="29" t="s">
        <v>25</v>
      </c>
      <c r="F9541" t="s">
        <v>1339</v>
      </c>
      <c r="G9541" t="s">
        <v>1340</v>
      </c>
      <c r="H9541" t="s">
        <v>410</v>
      </c>
      <c r="I9541" t="s">
        <v>225</v>
      </c>
      <c r="J9541" t="s">
        <v>407</v>
      </c>
      <c r="K9541" t="s">
        <v>399</v>
      </c>
      <c r="M9541" t="s">
        <v>228</v>
      </c>
      <c r="N9541" t="s">
        <v>25</v>
      </c>
      <c r="P9541" t="s">
        <v>385</v>
      </c>
      <c r="Q9541"/>
      <c r="T9541" t="s">
        <v>386</v>
      </c>
    </row>
    <row r="9542" spans="2:20" hidden="1" x14ac:dyDescent="0.45">
      <c r="B9542" s="29" t="s">
        <v>33</v>
      </c>
      <c r="F9542" t="s">
        <v>1339</v>
      </c>
      <c r="G9542" t="s">
        <v>1340</v>
      </c>
      <c r="H9542" t="s">
        <v>413</v>
      </c>
      <c r="I9542" t="s">
        <v>225</v>
      </c>
      <c r="J9542" t="s">
        <v>414</v>
      </c>
      <c r="K9542" t="s">
        <v>399</v>
      </c>
      <c r="M9542" t="s">
        <v>228</v>
      </c>
      <c r="N9542" t="s">
        <v>33</v>
      </c>
      <c r="O9542">
        <v>60</v>
      </c>
      <c r="P9542" t="s">
        <v>385</v>
      </c>
      <c r="Q9542"/>
      <c r="T9542" t="s">
        <v>386</v>
      </c>
    </row>
    <row r="9543" spans="2:20" hidden="1" x14ac:dyDescent="0.45">
      <c r="F9543" t="s">
        <v>1339</v>
      </c>
      <c r="G9543" t="s">
        <v>1340</v>
      </c>
      <c r="H9543" t="s">
        <v>413</v>
      </c>
      <c r="I9543" t="s">
        <v>225</v>
      </c>
      <c r="J9543" t="s">
        <v>414</v>
      </c>
      <c r="K9543" t="s">
        <v>399</v>
      </c>
      <c r="M9543" t="s">
        <v>228</v>
      </c>
      <c r="N9543" t="s">
        <v>400</v>
      </c>
      <c r="O9543">
        <v>4</v>
      </c>
      <c r="P9543" t="s">
        <v>385</v>
      </c>
      <c r="Q9543"/>
      <c r="T9543" t="s">
        <v>386</v>
      </c>
    </row>
    <row r="9544" spans="2:20" hidden="1" x14ac:dyDescent="0.45">
      <c r="B9544" s="29" t="s">
        <v>43</v>
      </c>
      <c r="F9544" t="s">
        <v>1339</v>
      </c>
      <c r="G9544" t="s">
        <v>1340</v>
      </c>
      <c r="H9544" t="s">
        <v>411</v>
      </c>
      <c r="I9544" t="s">
        <v>225</v>
      </c>
      <c r="J9544" t="s">
        <v>405</v>
      </c>
      <c r="K9544" t="s">
        <v>399</v>
      </c>
      <c r="M9544" t="s">
        <v>228</v>
      </c>
      <c r="N9544" t="s">
        <v>28</v>
      </c>
      <c r="P9544" t="s">
        <v>385</v>
      </c>
      <c r="Q9544"/>
      <c r="T9544" t="s">
        <v>386</v>
      </c>
    </row>
    <row r="9545" spans="2:20" hidden="1" x14ac:dyDescent="0.45">
      <c r="F9545" t="s">
        <v>1339</v>
      </c>
      <c r="G9545" t="s">
        <v>1340</v>
      </c>
      <c r="H9545" t="s">
        <v>411</v>
      </c>
      <c r="I9545" t="s">
        <v>225</v>
      </c>
      <c r="J9545" t="s">
        <v>405</v>
      </c>
      <c r="K9545" t="s">
        <v>399</v>
      </c>
      <c r="M9545" t="s">
        <v>228</v>
      </c>
      <c r="N9545" t="s">
        <v>236</v>
      </c>
      <c r="P9545" t="s">
        <v>385</v>
      </c>
      <c r="Q9545"/>
      <c r="T9545" t="s">
        <v>386</v>
      </c>
    </row>
    <row r="9546" spans="2:20" hidden="1" x14ac:dyDescent="0.45">
      <c r="B9546" s="29" t="s">
        <v>32</v>
      </c>
      <c r="F9546" t="s">
        <v>1339</v>
      </c>
      <c r="G9546" t="s">
        <v>1340</v>
      </c>
      <c r="H9546" t="s">
        <v>412</v>
      </c>
      <c r="I9546" t="s">
        <v>225</v>
      </c>
      <c r="J9546" t="s">
        <v>409</v>
      </c>
      <c r="K9546" t="s">
        <v>399</v>
      </c>
      <c r="M9546" t="s">
        <v>228</v>
      </c>
      <c r="N9546" t="s">
        <v>32</v>
      </c>
      <c r="O9546">
        <v>468</v>
      </c>
      <c r="P9546" t="s">
        <v>385</v>
      </c>
      <c r="Q9546"/>
      <c r="T9546" t="s">
        <v>386</v>
      </c>
    </row>
    <row r="9547" spans="2:20" hidden="1" x14ac:dyDescent="0.45">
      <c r="B9547" s="29" t="s">
        <v>24</v>
      </c>
      <c r="F9547" t="s">
        <v>1339</v>
      </c>
      <c r="G9547" t="s">
        <v>1340</v>
      </c>
      <c r="H9547" t="s">
        <v>412</v>
      </c>
      <c r="I9547" t="s">
        <v>225</v>
      </c>
      <c r="J9547" t="s">
        <v>409</v>
      </c>
      <c r="K9547" t="s">
        <v>399</v>
      </c>
      <c r="M9547" t="s">
        <v>228</v>
      </c>
      <c r="N9547" t="s">
        <v>261</v>
      </c>
      <c r="O9547">
        <v>13293</v>
      </c>
      <c r="P9547" t="s">
        <v>385</v>
      </c>
      <c r="Q9547"/>
      <c r="T9547" t="s">
        <v>386</v>
      </c>
    </row>
    <row r="9548" spans="2:20" hidden="1" x14ac:dyDescent="0.45">
      <c r="B9548" s="29" t="s">
        <v>43</v>
      </c>
      <c r="F9548" t="s">
        <v>1339</v>
      </c>
      <c r="G9548" t="s">
        <v>1340</v>
      </c>
      <c r="H9548" t="s">
        <v>412</v>
      </c>
      <c r="I9548" t="s">
        <v>225</v>
      </c>
      <c r="J9548" t="s">
        <v>409</v>
      </c>
      <c r="K9548" t="s">
        <v>399</v>
      </c>
      <c r="M9548" t="s">
        <v>228</v>
      </c>
      <c r="N9548" t="s">
        <v>28</v>
      </c>
      <c r="O9548">
        <v>159</v>
      </c>
      <c r="P9548" t="s">
        <v>385</v>
      </c>
      <c r="Q9548"/>
      <c r="T9548" t="s">
        <v>386</v>
      </c>
    </row>
    <row r="9549" spans="2:20" hidden="1" x14ac:dyDescent="0.45">
      <c r="B9549" s="29" t="s">
        <v>26</v>
      </c>
      <c r="F9549" t="s">
        <v>1339</v>
      </c>
      <c r="G9549" t="s">
        <v>1340</v>
      </c>
      <c r="H9549" t="s">
        <v>411</v>
      </c>
      <c r="I9549" t="s">
        <v>225</v>
      </c>
      <c r="J9549" t="s">
        <v>405</v>
      </c>
      <c r="K9549" t="s">
        <v>399</v>
      </c>
      <c r="M9549" t="s">
        <v>228</v>
      </c>
      <c r="N9549" t="s">
        <v>26</v>
      </c>
      <c r="P9549" t="s">
        <v>385</v>
      </c>
      <c r="Q9549"/>
      <c r="T9549" t="s">
        <v>386</v>
      </c>
    </row>
    <row r="9550" spans="2:20" hidden="1" x14ac:dyDescent="0.45">
      <c r="B9550" s="29" t="s">
        <v>33</v>
      </c>
      <c r="F9550" t="s">
        <v>1339</v>
      </c>
      <c r="G9550" t="s">
        <v>1340</v>
      </c>
      <c r="H9550" t="s">
        <v>411</v>
      </c>
      <c r="I9550" t="s">
        <v>225</v>
      </c>
      <c r="J9550" t="s">
        <v>405</v>
      </c>
      <c r="K9550" t="s">
        <v>399</v>
      </c>
      <c r="M9550" t="s">
        <v>228</v>
      </c>
      <c r="N9550" t="s">
        <v>33</v>
      </c>
      <c r="P9550" t="s">
        <v>385</v>
      </c>
      <c r="Q9550"/>
      <c r="T9550" t="s">
        <v>386</v>
      </c>
    </row>
    <row r="9551" spans="2:20" hidden="1" x14ac:dyDescent="0.45">
      <c r="B9551" s="29" t="s">
        <v>27</v>
      </c>
      <c r="F9551" t="s">
        <v>1339</v>
      </c>
      <c r="G9551" t="s">
        <v>1340</v>
      </c>
      <c r="H9551" t="s">
        <v>410</v>
      </c>
      <c r="I9551" t="s">
        <v>225</v>
      </c>
      <c r="J9551" t="s">
        <v>407</v>
      </c>
      <c r="K9551" t="s">
        <v>399</v>
      </c>
      <c r="M9551" t="s">
        <v>228</v>
      </c>
      <c r="N9551" t="s">
        <v>27</v>
      </c>
      <c r="P9551" t="s">
        <v>385</v>
      </c>
      <c r="Q9551"/>
      <c r="T9551" t="s">
        <v>386</v>
      </c>
    </row>
    <row r="9552" spans="2:20" hidden="1" x14ac:dyDescent="0.45">
      <c r="F9552" t="s">
        <v>1339</v>
      </c>
      <c r="G9552" t="s">
        <v>1340</v>
      </c>
      <c r="H9552" t="s">
        <v>408</v>
      </c>
      <c r="I9552" t="s">
        <v>225</v>
      </c>
      <c r="J9552" t="s">
        <v>409</v>
      </c>
      <c r="K9552" t="s">
        <v>391</v>
      </c>
      <c r="M9552" t="s">
        <v>228</v>
      </c>
      <c r="N9552" t="s">
        <v>400</v>
      </c>
      <c r="O9552">
        <v>4</v>
      </c>
      <c r="P9552" t="s">
        <v>385</v>
      </c>
      <c r="Q9552"/>
      <c r="T9552" t="s">
        <v>386</v>
      </c>
    </row>
    <row r="9553" spans="2:20" hidden="1" x14ac:dyDescent="0.45">
      <c r="B9553" s="29" t="s">
        <v>27</v>
      </c>
      <c r="F9553" t="s">
        <v>1339</v>
      </c>
      <c r="G9553" t="s">
        <v>1340</v>
      </c>
      <c r="H9553" t="s">
        <v>404</v>
      </c>
      <c r="I9553" t="s">
        <v>225</v>
      </c>
      <c r="J9553" t="s">
        <v>405</v>
      </c>
      <c r="K9553" t="s">
        <v>391</v>
      </c>
      <c r="M9553" t="s">
        <v>228</v>
      </c>
      <c r="N9553" t="s">
        <v>27</v>
      </c>
      <c r="P9553" t="s">
        <v>385</v>
      </c>
      <c r="Q9553"/>
      <c r="T9553" t="s">
        <v>386</v>
      </c>
    </row>
    <row r="9554" spans="2:20" hidden="1" x14ac:dyDescent="0.45">
      <c r="B9554" s="29" t="s">
        <v>33</v>
      </c>
      <c r="F9554" t="s">
        <v>1339</v>
      </c>
      <c r="G9554" t="s">
        <v>1340</v>
      </c>
      <c r="H9554" t="s">
        <v>408</v>
      </c>
      <c r="I9554" t="s">
        <v>225</v>
      </c>
      <c r="J9554" t="s">
        <v>409</v>
      </c>
      <c r="K9554" t="s">
        <v>391</v>
      </c>
      <c r="M9554" t="s">
        <v>228</v>
      </c>
      <c r="N9554" t="s">
        <v>33</v>
      </c>
      <c r="O9554">
        <v>20</v>
      </c>
      <c r="P9554" t="s">
        <v>385</v>
      </c>
      <c r="Q9554"/>
      <c r="T9554" t="s">
        <v>386</v>
      </c>
    </row>
    <row r="9555" spans="2:20" hidden="1" x14ac:dyDescent="0.45">
      <c r="B9555" s="29" t="s">
        <v>26</v>
      </c>
      <c r="F9555" t="s">
        <v>1339</v>
      </c>
      <c r="G9555" t="s">
        <v>1340</v>
      </c>
      <c r="H9555" t="s">
        <v>404</v>
      </c>
      <c r="I9555" t="s">
        <v>225</v>
      </c>
      <c r="J9555" t="s">
        <v>405</v>
      </c>
      <c r="K9555" t="s">
        <v>391</v>
      </c>
      <c r="M9555" t="s">
        <v>228</v>
      </c>
      <c r="N9555" t="s">
        <v>26</v>
      </c>
      <c r="P9555" t="s">
        <v>385</v>
      </c>
      <c r="Q9555"/>
      <c r="T9555" t="s">
        <v>386</v>
      </c>
    </row>
    <row r="9556" spans="2:20" hidden="1" x14ac:dyDescent="0.45">
      <c r="B9556" s="29" t="s">
        <v>43</v>
      </c>
      <c r="F9556" t="s">
        <v>1339</v>
      </c>
      <c r="G9556" t="s">
        <v>1340</v>
      </c>
      <c r="H9556" t="s">
        <v>408</v>
      </c>
      <c r="I9556" t="s">
        <v>225</v>
      </c>
      <c r="J9556" t="s">
        <v>409</v>
      </c>
      <c r="K9556" t="s">
        <v>391</v>
      </c>
      <c r="M9556" t="s">
        <v>228</v>
      </c>
      <c r="N9556" t="s">
        <v>28</v>
      </c>
      <c r="O9556">
        <v>4278</v>
      </c>
      <c r="P9556" t="s">
        <v>385</v>
      </c>
      <c r="Q9556"/>
      <c r="T9556" t="s">
        <v>386</v>
      </c>
    </row>
    <row r="9557" spans="2:20" hidden="1" x14ac:dyDescent="0.45">
      <c r="B9557" s="29" t="s">
        <v>27</v>
      </c>
      <c r="F9557" t="s">
        <v>1339</v>
      </c>
      <c r="G9557" t="s">
        <v>1340</v>
      </c>
      <c r="H9557" t="s">
        <v>406</v>
      </c>
      <c r="I9557" t="s">
        <v>225</v>
      </c>
      <c r="J9557" t="s">
        <v>407</v>
      </c>
      <c r="K9557" t="s">
        <v>391</v>
      </c>
      <c r="M9557" t="s">
        <v>228</v>
      </c>
      <c r="N9557" t="s">
        <v>27</v>
      </c>
      <c r="P9557" t="s">
        <v>385</v>
      </c>
      <c r="Q9557"/>
      <c r="T9557" t="s">
        <v>386</v>
      </c>
    </row>
    <row r="9558" spans="2:20" hidden="1" x14ac:dyDescent="0.45">
      <c r="B9558" s="29" t="s">
        <v>32</v>
      </c>
      <c r="F9558" t="s">
        <v>1339</v>
      </c>
      <c r="G9558" t="s">
        <v>1340</v>
      </c>
      <c r="H9558" t="s">
        <v>404</v>
      </c>
      <c r="I9558" t="s">
        <v>225</v>
      </c>
      <c r="J9558" t="s">
        <v>405</v>
      </c>
      <c r="K9558" t="s">
        <v>391</v>
      </c>
      <c r="M9558" t="s">
        <v>228</v>
      </c>
      <c r="N9558" t="s">
        <v>32</v>
      </c>
      <c r="P9558" t="s">
        <v>385</v>
      </c>
      <c r="Q9558"/>
      <c r="T9558" t="s">
        <v>386</v>
      </c>
    </row>
    <row r="9559" spans="2:20" hidden="1" x14ac:dyDescent="0.45">
      <c r="B9559" s="29" t="s">
        <v>25</v>
      </c>
      <c r="F9559" t="s">
        <v>1339</v>
      </c>
      <c r="G9559" t="s">
        <v>1340</v>
      </c>
      <c r="H9559" t="s">
        <v>404</v>
      </c>
      <c r="I9559" t="s">
        <v>225</v>
      </c>
      <c r="J9559" t="s">
        <v>405</v>
      </c>
      <c r="K9559" t="s">
        <v>391</v>
      </c>
      <c r="M9559" t="s">
        <v>228</v>
      </c>
      <c r="N9559" t="s">
        <v>25</v>
      </c>
      <c r="P9559" t="s">
        <v>385</v>
      </c>
      <c r="Q9559"/>
      <c r="T9559" t="s">
        <v>386</v>
      </c>
    </row>
    <row r="9560" spans="2:20" hidden="1" x14ac:dyDescent="0.45">
      <c r="F9560" t="s">
        <v>1339</v>
      </c>
      <c r="G9560" t="s">
        <v>1340</v>
      </c>
      <c r="H9560" t="s">
        <v>404</v>
      </c>
      <c r="I9560" t="s">
        <v>225</v>
      </c>
      <c r="J9560" t="s">
        <v>405</v>
      </c>
      <c r="K9560" t="s">
        <v>391</v>
      </c>
      <c r="M9560" t="s">
        <v>228</v>
      </c>
      <c r="N9560" t="s">
        <v>400</v>
      </c>
      <c r="P9560" t="s">
        <v>385</v>
      </c>
      <c r="Q9560"/>
      <c r="T9560" t="s">
        <v>386</v>
      </c>
    </row>
    <row r="9561" spans="2:20" hidden="1" x14ac:dyDescent="0.45">
      <c r="B9561" s="29" t="s">
        <v>25</v>
      </c>
      <c r="F9561" t="s">
        <v>1339</v>
      </c>
      <c r="G9561" t="s">
        <v>1340</v>
      </c>
      <c r="H9561" t="s">
        <v>403</v>
      </c>
      <c r="I9561" t="s">
        <v>225</v>
      </c>
      <c r="J9561" t="s">
        <v>393</v>
      </c>
      <c r="K9561" t="s">
        <v>399</v>
      </c>
      <c r="M9561" t="s">
        <v>228</v>
      </c>
      <c r="N9561" t="s">
        <v>25</v>
      </c>
      <c r="O9561">
        <v>768445</v>
      </c>
      <c r="P9561" t="s">
        <v>385</v>
      </c>
      <c r="Q9561"/>
      <c r="T9561" t="s">
        <v>386</v>
      </c>
    </row>
    <row r="9562" spans="2:20" hidden="1" x14ac:dyDescent="0.45">
      <c r="B9562" s="29" t="s">
        <v>24</v>
      </c>
      <c r="F9562" t="s">
        <v>1339</v>
      </c>
      <c r="G9562" t="s">
        <v>1340</v>
      </c>
      <c r="H9562" t="s">
        <v>403</v>
      </c>
      <c r="I9562" t="s">
        <v>225</v>
      </c>
      <c r="J9562" t="s">
        <v>393</v>
      </c>
      <c r="K9562" t="s">
        <v>399</v>
      </c>
      <c r="M9562" t="s">
        <v>228</v>
      </c>
      <c r="N9562" t="s">
        <v>261</v>
      </c>
      <c r="O9562">
        <v>19082</v>
      </c>
      <c r="P9562" t="s">
        <v>385</v>
      </c>
      <c r="Q9562"/>
      <c r="T9562" t="s">
        <v>386</v>
      </c>
    </row>
    <row r="9563" spans="2:20" hidden="1" x14ac:dyDescent="0.45">
      <c r="B9563" s="29" t="s">
        <v>43</v>
      </c>
      <c r="F9563" t="s">
        <v>1339</v>
      </c>
      <c r="G9563" t="s">
        <v>1340</v>
      </c>
      <c r="H9563" t="s">
        <v>403</v>
      </c>
      <c r="I9563" t="s">
        <v>225</v>
      </c>
      <c r="J9563" t="s">
        <v>393</v>
      </c>
      <c r="K9563" t="s">
        <v>399</v>
      </c>
      <c r="M9563" t="s">
        <v>228</v>
      </c>
      <c r="N9563" t="s">
        <v>28</v>
      </c>
      <c r="O9563">
        <v>157</v>
      </c>
      <c r="P9563" t="s">
        <v>385</v>
      </c>
      <c r="Q9563"/>
      <c r="T9563" t="s">
        <v>386</v>
      </c>
    </row>
    <row r="9564" spans="2:20" hidden="1" x14ac:dyDescent="0.45">
      <c r="B9564" s="29" t="s">
        <v>30</v>
      </c>
      <c r="F9564" t="s">
        <v>1339</v>
      </c>
      <c r="G9564" t="s">
        <v>1340</v>
      </c>
      <c r="H9564" t="s">
        <v>415</v>
      </c>
      <c r="I9564" t="s">
        <v>225</v>
      </c>
      <c r="J9564" t="s">
        <v>416</v>
      </c>
      <c r="K9564" t="s">
        <v>399</v>
      </c>
      <c r="M9564" t="s">
        <v>228</v>
      </c>
      <c r="N9564" t="s">
        <v>30</v>
      </c>
      <c r="O9564">
        <v>8</v>
      </c>
      <c r="P9564" t="s">
        <v>385</v>
      </c>
      <c r="Q9564"/>
      <c r="T9564" t="s">
        <v>386</v>
      </c>
    </row>
    <row r="9565" spans="2:20" hidden="1" x14ac:dyDescent="0.45">
      <c r="F9565" t="s">
        <v>1339</v>
      </c>
      <c r="G9565" t="s">
        <v>1340</v>
      </c>
      <c r="H9565" t="s">
        <v>401</v>
      </c>
      <c r="I9565" t="s">
        <v>225</v>
      </c>
      <c r="J9565" t="s">
        <v>384</v>
      </c>
      <c r="K9565" t="s">
        <v>399</v>
      </c>
      <c r="M9565" t="s">
        <v>228</v>
      </c>
      <c r="N9565" t="s">
        <v>236</v>
      </c>
      <c r="O9565">
        <v>148</v>
      </c>
      <c r="P9565" t="s">
        <v>385</v>
      </c>
      <c r="Q9565"/>
      <c r="T9565" t="s">
        <v>386</v>
      </c>
    </row>
    <row r="9566" spans="2:20" hidden="1" x14ac:dyDescent="0.45">
      <c r="B9566" s="29" t="s">
        <v>25</v>
      </c>
      <c r="F9566" t="s">
        <v>1339</v>
      </c>
      <c r="G9566" t="s">
        <v>1340</v>
      </c>
      <c r="H9566" t="s">
        <v>401</v>
      </c>
      <c r="I9566" t="s">
        <v>225</v>
      </c>
      <c r="J9566" t="s">
        <v>384</v>
      </c>
      <c r="K9566" t="s">
        <v>399</v>
      </c>
      <c r="M9566" t="s">
        <v>228</v>
      </c>
      <c r="N9566" t="s">
        <v>25</v>
      </c>
      <c r="O9566">
        <v>1214855</v>
      </c>
      <c r="P9566" t="s">
        <v>385</v>
      </c>
      <c r="Q9566"/>
      <c r="T9566" t="s">
        <v>386</v>
      </c>
    </row>
    <row r="9567" spans="2:20" hidden="1" x14ac:dyDescent="0.45">
      <c r="B9567" s="29" t="s">
        <v>43</v>
      </c>
      <c r="F9567" t="s">
        <v>1339</v>
      </c>
      <c r="G9567" t="s">
        <v>1340</v>
      </c>
      <c r="H9567" t="s">
        <v>401</v>
      </c>
      <c r="I9567" t="s">
        <v>225</v>
      </c>
      <c r="J9567" t="s">
        <v>384</v>
      </c>
      <c r="K9567" t="s">
        <v>399</v>
      </c>
      <c r="M9567" t="s">
        <v>228</v>
      </c>
      <c r="N9567" t="s">
        <v>28</v>
      </c>
      <c r="O9567">
        <v>148</v>
      </c>
      <c r="P9567" t="s">
        <v>385</v>
      </c>
      <c r="Q9567"/>
      <c r="T9567" t="s">
        <v>386</v>
      </c>
    </row>
    <row r="9568" spans="2:20" hidden="1" x14ac:dyDescent="0.45">
      <c r="B9568" s="29" t="s">
        <v>43</v>
      </c>
      <c r="D9568" s="29" t="s">
        <v>53</v>
      </c>
      <c r="F9568" t="s">
        <v>1339</v>
      </c>
      <c r="G9568" t="s">
        <v>1340</v>
      </c>
      <c r="H9568" t="s">
        <v>1346</v>
      </c>
      <c r="I9568" t="s">
        <v>225</v>
      </c>
      <c r="J9568" t="s">
        <v>416</v>
      </c>
      <c r="K9568" t="s">
        <v>35</v>
      </c>
      <c r="M9568" t="s">
        <v>228</v>
      </c>
      <c r="N9568" t="s">
        <v>28</v>
      </c>
      <c r="O9568">
        <v>947</v>
      </c>
      <c r="P9568" t="s">
        <v>385</v>
      </c>
      <c r="Q9568"/>
      <c r="T9568" t="s">
        <v>386</v>
      </c>
    </row>
    <row r="9569" spans="2:20" hidden="1" x14ac:dyDescent="0.45">
      <c r="B9569" s="29" t="s">
        <v>27</v>
      </c>
      <c r="D9569" s="29" t="s">
        <v>53</v>
      </c>
      <c r="F9569" t="s">
        <v>1339</v>
      </c>
      <c r="G9569" t="s">
        <v>1340</v>
      </c>
      <c r="H9569" t="s">
        <v>1341</v>
      </c>
      <c r="I9569" t="s">
        <v>225</v>
      </c>
      <c r="J9569" t="s">
        <v>418</v>
      </c>
      <c r="K9569" t="s">
        <v>35</v>
      </c>
      <c r="M9569" t="s">
        <v>228</v>
      </c>
      <c r="N9569" t="s">
        <v>27</v>
      </c>
      <c r="O9569">
        <v>550</v>
      </c>
      <c r="P9569" t="s">
        <v>385</v>
      </c>
      <c r="Q9569"/>
      <c r="T9569" t="s">
        <v>386</v>
      </c>
    </row>
    <row r="9570" spans="2:20" hidden="1" x14ac:dyDescent="0.45">
      <c r="B9570" s="29" t="s">
        <v>34</v>
      </c>
      <c r="D9570" s="29" t="s">
        <v>53</v>
      </c>
      <c r="F9570" t="s">
        <v>1339</v>
      </c>
      <c r="G9570" t="s">
        <v>1340</v>
      </c>
      <c r="H9570" t="s">
        <v>1342</v>
      </c>
      <c r="I9570" t="s">
        <v>225</v>
      </c>
      <c r="J9570" t="s">
        <v>407</v>
      </c>
      <c r="K9570" t="s">
        <v>35</v>
      </c>
      <c r="M9570" t="s">
        <v>228</v>
      </c>
      <c r="N9570" t="s">
        <v>34</v>
      </c>
      <c r="O9570">
        <v>3160</v>
      </c>
      <c r="P9570" t="s">
        <v>387</v>
      </c>
      <c r="Q9570"/>
      <c r="T9570" t="s">
        <v>386</v>
      </c>
    </row>
    <row r="9571" spans="2:20" hidden="1" x14ac:dyDescent="0.45">
      <c r="B9571" s="29" t="s">
        <v>33</v>
      </c>
      <c r="D9571" s="29" t="s">
        <v>53</v>
      </c>
      <c r="F9571" t="s">
        <v>1339</v>
      </c>
      <c r="G9571" t="s">
        <v>1340</v>
      </c>
      <c r="H9571" t="s">
        <v>1342</v>
      </c>
      <c r="I9571" t="s">
        <v>225</v>
      </c>
      <c r="J9571" t="s">
        <v>407</v>
      </c>
      <c r="K9571" t="s">
        <v>35</v>
      </c>
      <c r="M9571" t="s">
        <v>228</v>
      </c>
      <c r="N9571" t="s">
        <v>33</v>
      </c>
      <c r="O9571">
        <v>139</v>
      </c>
      <c r="P9571" t="s">
        <v>385</v>
      </c>
      <c r="Q9571"/>
      <c r="T9571" t="s">
        <v>386</v>
      </c>
    </row>
    <row r="9572" spans="2:20" hidden="1" x14ac:dyDescent="0.45">
      <c r="D9572" s="29" t="s">
        <v>53</v>
      </c>
      <c r="F9572" t="s">
        <v>1339</v>
      </c>
      <c r="G9572" t="s">
        <v>1340</v>
      </c>
      <c r="H9572" t="s">
        <v>1342</v>
      </c>
      <c r="I9572" t="s">
        <v>225</v>
      </c>
      <c r="J9572" t="s">
        <v>407</v>
      </c>
      <c r="K9572" t="s">
        <v>35</v>
      </c>
      <c r="M9572" t="s">
        <v>228</v>
      </c>
      <c r="N9572" t="s">
        <v>400</v>
      </c>
      <c r="O9572">
        <v>8</v>
      </c>
      <c r="P9572" t="s">
        <v>385</v>
      </c>
      <c r="Q9572"/>
      <c r="T9572" t="s">
        <v>386</v>
      </c>
    </row>
    <row r="9573" spans="2:20" hidden="1" x14ac:dyDescent="0.45">
      <c r="B9573" s="29" t="s">
        <v>26</v>
      </c>
      <c r="D9573" s="29" t="s">
        <v>53</v>
      </c>
      <c r="F9573" t="s">
        <v>1339</v>
      </c>
      <c r="G9573" t="s">
        <v>1340</v>
      </c>
      <c r="H9573" t="s">
        <v>1345</v>
      </c>
      <c r="I9573" t="s">
        <v>225</v>
      </c>
      <c r="J9573" t="s">
        <v>384</v>
      </c>
      <c r="K9573" t="s">
        <v>35</v>
      </c>
      <c r="M9573" t="s">
        <v>228</v>
      </c>
      <c r="N9573" t="s">
        <v>26</v>
      </c>
      <c r="O9573">
        <v>33028</v>
      </c>
      <c r="P9573" t="s">
        <v>385</v>
      </c>
      <c r="Q9573"/>
      <c r="T9573" t="s">
        <v>386</v>
      </c>
    </row>
    <row r="9574" spans="2:20" hidden="1" x14ac:dyDescent="0.45">
      <c r="B9574" s="29" t="s">
        <v>43</v>
      </c>
      <c r="D9574" s="29" t="s">
        <v>53</v>
      </c>
      <c r="F9574" t="s">
        <v>1339</v>
      </c>
      <c r="G9574" t="s">
        <v>1340</v>
      </c>
      <c r="H9574" t="s">
        <v>1342</v>
      </c>
      <c r="I9574" t="s">
        <v>225</v>
      </c>
      <c r="J9574" t="s">
        <v>407</v>
      </c>
      <c r="K9574" t="s">
        <v>35</v>
      </c>
      <c r="M9574" t="s">
        <v>228</v>
      </c>
      <c r="N9574" t="s">
        <v>28</v>
      </c>
      <c r="O9574">
        <v>99</v>
      </c>
      <c r="P9574" t="s">
        <v>385</v>
      </c>
      <c r="Q9574"/>
      <c r="T9574" t="s">
        <v>386</v>
      </c>
    </row>
    <row r="9575" spans="2:20" hidden="1" x14ac:dyDescent="0.45">
      <c r="B9575" s="29" t="s">
        <v>43</v>
      </c>
      <c r="D9575" s="29" t="s">
        <v>53</v>
      </c>
      <c r="F9575" t="s">
        <v>1339</v>
      </c>
      <c r="G9575" t="s">
        <v>1340</v>
      </c>
      <c r="H9575" t="s">
        <v>1343</v>
      </c>
      <c r="I9575" t="s">
        <v>225</v>
      </c>
      <c r="J9575" t="s">
        <v>414</v>
      </c>
      <c r="K9575" t="s">
        <v>35</v>
      </c>
      <c r="M9575" t="s">
        <v>228</v>
      </c>
      <c r="N9575" t="s">
        <v>28</v>
      </c>
      <c r="O9575">
        <v>624</v>
      </c>
      <c r="P9575" t="s">
        <v>385</v>
      </c>
      <c r="Q9575"/>
      <c r="T9575" t="s">
        <v>386</v>
      </c>
    </row>
    <row r="9576" spans="2:20" hidden="1" x14ac:dyDescent="0.45">
      <c r="B9576" s="29" t="s">
        <v>30</v>
      </c>
      <c r="D9576" s="29" t="s">
        <v>53</v>
      </c>
      <c r="F9576" t="s">
        <v>1339</v>
      </c>
      <c r="G9576" t="s">
        <v>1340</v>
      </c>
      <c r="H9576" t="s">
        <v>1341</v>
      </c>
      <c r="I9576" t="s">
        <v>225</v>
      </c>
      <c r="J9576" t="s">
        <v>418</v>
      </c>
      <c r="K9576" t="s">
        <v>35</v>
      </c>
      <c r="M9576" t="s">
        <v>228</v>
      </c>
      <c r="N9576" t="s">
        <v>30</v>
      </c>
      <c r="O9576">
        <v>416</v>
      </c>
      <c r="P9576" t="s">
        <v>385</v>
      </c>
      <c r="Q9576"/>
      <c r="T9576" t="s">
        <v>386</v>
      </c>
    </row>
    <row r="9577" spans="2:20" hidden="1" x14ac:dyDescent="0.45">
      <c r="B9577" s="29" t="s">
        <v>32</v>
      </c>
      <c r="D9577" s="29" t="s">
        <v>53</v>
      </c>
      <c r="F9577" t="s">
        <v>1339</v>
      </c>
      <c r="G9577" t="s">
        <v>1340</v>
      </c>
      <c r="H9577" t="s">
        <v>1341</v>
      </c>
      <c r="I9577" t="s">
        <v>225</v>
      </c>
      <c r="J9577" t="s">
        <v>418</v>
      </c>
      <c r="K9577" t="s">
        <v>35</v>
      </c>
      <c r="M9577" t="s">
        <v>228</v>
      </c>
      <c r="N9577" t="s">
        <v>32</v>
      </c>
      <c r="O9577">
        <v>29</v>
      </c>
      <c r="P9577" t="s">
        <v>385</v>
      </c>
      <c r="Q9577"/>
      <c r="T9577" t="s">
        <v>386</v>
      </c>
    </row>
    <row r="9578" spans="2:20" hidden="1" x14ac:dyDescent="0.45">
      <c r="B9578" s="29" t="s">
        <v>30</v>
      </c>
      <c r="D9578" s="29" t="s">
        <v>53</v>
      </c>
      <c r="F9578" t="s">
        <v>1339</v>
      </c>
      <c r="G9578" t="s">
        <v>1340</v>
      </c>
      <c r="H9578" t="s">
        <v>1345</v>
      </c>
      <c r="I9578" t="s">
        <v>225</v>
      </c>
      <c r="J9578" t="s">
        <v>384</v>
      </c>
      <c r="K9578" t="s">
        <v>35</v>
      </c>
      <c r="M9578" t="s">
        <v>228</v>
      </c>
      <c r="N9578" t="s">
        <v>30</v>
      </c>
      <c r="O9578">
        <v>3021</v>
      </c>
      <c r="P9578" t="s">
        <v>385</v>
      </c>
      <c r="Q9578"/>
      <c r="T9578" t="s">
        <v>386</v>
      </c>
    </row>
    <row r="9579" spans="2:20" hidden="1" x14ac:dyDescent="0.45">
      <c r="B9579" s="29" t="s">
        <v>26</v>
      </c>
      <c r="D9579" s="29" t="s">
        <v>53</v>
      </c>
      <c r="F9579" t="s">
        <v>1339</v>
      </c>
      <c r="G9579" t="s">
        <v>1340</v>
      </c>
      <c r="H9579" t="s">
        <v>1342</v>
      </c>
      <c r="I9579" t="s">
        <v>225</v>
      </c>
      <c r="J9579" t="s">
        <v>407</v>
      </c>
      <c r="K9579" t="s">
        <v>35</v>
      </c>
      <c r="M9579" t="s">
        <v>228</v>
      </c>
      <c r="N9579" t="s">
        <v>26</v>
      </c>
      <c r="O9579">
        <v>9318</v>
      </c>
      <c r="P9579" t="s">
        <v>385</v>
      </c>
      <c r="Q9579"/>
      <c r="T9579" t="s">
        <v>386</v>
      </c>
    </row>
    <row r="9580" spans="2:20" hidden="1" x14ac:dyDescent="0.45">
      <c r="B9580" s="29" t="s">
        <v>32</v>
      </c>
      <c r="D9580" s="29" t="s">
        <v>53</v>
      </c>
      <c r="F9580" t="s">
        <v>1339</v>
      </c>
      <c r="G9580" t="s">
        <v>1340</v>
      </c>
      <c r="H9580" t="s">
        <v>1347</v>
      </c>
      <c r="I9580" t="s">
        <v>225</v>
      </c>
      <c r="J9580" t="s">
        <v>405</v>
      </c>
      <c r="K9580" t="s">
        <v>35</v>
      </c>
      <c r="M9580" t="s">
        <v>228</v>
      </c>
      <c r="N9580" t="s">
        <v>32</v>
      </c>
      <c r="O9580">
        <v>13</v>
      </c>
      <c r="P9580" t="s">
        <v>385</v>
      </c>
      <c r="Q9580"/>
      <c r="T9580" t="s">
        <v>386</v>
      </c>
    </row>
    <row r="9581" spans="2:20" hidden="1" x14ac:dyDescent="0.45">
      <c r="B9581" s="29" t="s">
        <v>30</v>
      </c>
      <c r="D9581" s="29" t="s">
        <v>53</v>
      </c>
      <c r="F9581" t="s">
        <v>1339</v>
      </c>
      <c r="G9581" t="s">
        <v>1340</v>
      </c>
      <c r="H9581" t="s">
        <v>1344</v>
      </c>
      <c r="I9581" t="s">
        <v>225</v>
      </c>
      <c r="J9581" t="s">
        <v>409</v>
      </c>
      <c r="K9581" t="s">
        <v>35</v>
      </c>
      <c r="M9581" t="s">
        <v>228</v>
      </c>
      <c r="N9581" t="s">
        <v>30</v>
      </c>
      <c r="O9581">
        <v>9</v>
      </c>
      <c r="P9581" t="s">
        <v>385</v>
      </c>
      <c r="Q9581"/>
      <c r="T9581" t="s">
        <v>386</v>
      </c>
    </row>
    <row r="9582" spans="2:20" hidden="1" x14ac:dyDescent="0.45">
      <c r="B9582" s="29" t="s">
        <v>30</v>
      </c>
      <c r="D9582" s="29" t="s">
        <v>53</v>
      </c>
      <c r="F9582" t="s">
        <v>1339</v>
      </c>
      <c r="G9582" t="s">
        <v>1340</v>
      </c>
      <c r="H9582" t="s">
        <v>1350</v>
      </c>
      <c r="I9582" t="s">
        <v>225</v>
      </c>
      <c r="J9582" t="s">
        <v>384</v>
      </c>
      <c r="K9582" t="s">
        <v>35</v>
      </c>
      <c r="M9582" t="s">
        <v>228</v>
      </c>
      <c r="N9582" t="s">
        <v>30</v>
      </c>
      <c r="O9582">
        <v>3221</v>
      </c>
      <c r="P9582" t="s">
        <v>385</v>
      </c>
      <c r="Q9582"/>
      <c r="T9582" t="s">
        <v>386</v>
      </c>
    </row>
    <row r="9583" spans="2:20" hidden="1" x14ac:dyDescent="0.45">
      <c r="B9583" s="29" t="s">
        <v>34</v>
      </c>
      <c r="D9583" s="29" t="s">
        <v>53</v>
      </c>
      <c r="F9583" t="s">
        <v>1339</v>
      </c>
      <c r="G9583" t="s">
        <v>1340</v>
      </c>
      <c r="H9583" t="s">
        <v>1350</v>
      </c>
      <c r="I9583" t="s">
        <v>225</v>
      </c>
      <c r="J9583" t="s">
        <v>384</v>
      </c>
      <c r="K9583" t="s">
        <v>35</v>
      </c>
      <c r="M9583" t="s">
        <v>228</v>
      </c>
      <c r="N9583" t="s">
        <v>34</v>
      </c>
      <c r="O9583">
        <v>3160</v>
      </c>
      <c r="P9583" t="s">
        <v>387</v>
      </c>
      <c r="Q9583"/>
      <c r="T9583" t="s">
        <v>386</v>
      </c>
    </row>
    <row r="9584" spans="2:20" hidden="1" x14ac:dyDescent="0.45">
      <c r="B9584" s="29" t="s">
        <v>33</v>
      </c>
      <c r="D9584" s="29" t="s">
        <v>53</v>
      </c>
      <c r="F9584" t="s">
        <v>1339</v>
      </c>
      <c r="G9584" t="s">
        <v>1340</v>
      </c>
      <c r="H9584" t="s">
        <v>1350</v>
      </c>
      <c r="I9584" t="s">
        <v>225</v>
      </c>
      <c r="J9584" t="s">
        <v>384</v>
      </c>
      <c r="K9584" t="s">
        <v>35</v>
      </c>
      <c r="M9584" t="s">
        <v>228</v>
      </c>
      <c r="N9584" t="s">
        <v>33</v>
      </c>
      <c r="O9584">
        <v>122</v>
      </c>
      <c r="P9584" t="s">
        <v>385</v>
      </c>
      <c r="Q9584"/>
      <c r="T9584" t="s">
        <v>386</v>
      </c>
    </row>
    <row r="9585" spans="2:20" hidden="1" x14ac:dyDescent="0.45">
      <c r="B9585" s="29" t="s">
        <v>33</v>
      </c>
      <c r="F9585" t="s">
        <v>1339</v>
      </c>
      <c r="G9585" t="s">
        <v>1340</v>
      </c>
      <c r="H9585" t="s">
        <v>390</v>
      </c>
      <c r="I9585" t="s">
        <v>275</v>
      </c>
      <c r="J9585" t="s">
        <v>228</v>
      </c>
      <c r="K9585" t="s">
        <v>391</v>
      </c>
      <c r="M9585" t="s">
        <v>228</v>
      </c>
      <c r="N9585" t="s">
        <v>33</v>
      </c>
      <c r="O9585">
        <v>17</v>
      </c>
      <c r="P9585" t="s">
        <v>385</v>
      </c>
      <c r="Q9585"/>
      <c r="T9585" t="s">
        <v>386</v>
      </c>
    </row>
    <row r="9586" spans="2:20" hidden="1" x14ac:dyDescent="0.45">
      <c r="B9586" s="29" t="s">
        <v>27</v>
      </c>
      <c r="F9586" t="s">
        <v>1339</v>
      </c>
      <c r="G9586" t="s">
        <v>1340</v>
      </c>
      <c r="H9586" t="s">
        <v>398</v>
      </c>
      <c r="I9586" t="s">
        <v>275</v>
      </c>
      <c r="J9586" t="s">
        <v>228</v>
      </c>
      <c r="K9586" t="s">
        <v>399</v>
      </c>
      <c r="M9586" t="s">
        <v>228</v>
      </c>
      <c r="N9586" t="s">
        <v>27</v>
      </c>
      <c r="O9586">
        <v>157</v>
      </c>
      <c r="P9586" t="s">
        <v>385</v>
      </c>
      <c r="Q9586"/>
      <c r="T9586" t="s">
        <v>386</v>
      </c>
    </row>
    <row r="9587" spans="2:20" hidden="1" x14ac:dyDescent="0.45">
      <c r="B9587" s="29" t="s">
        <v>25</v>
      </c>
      <c r="D9587" s="29" t="s">
        <v>53</v>
      </c>
      <c r="F9587" t="s">
        <v>1339</v>
      </c>
      <c r="G9587" t="s">
        <v>1340</v>
      </c>
      <c r="H9587" t="s">
        <v>1348</v>
      </c>
      <c r="I9587" t="s">
        <v>225</v>
      </c>
      <c r="J9587" t="s">
        <v>393</v>
      </c>
      <c r="K9587" t="s">
        <v>35</v>
      </c>
      <c r="M9587" t="s">
        <v>228</v>
      </c>
      <c r="N9587" t="s">
        <v>25</v>
      </c>
      <c r="O9587">
        <v>14147</v>
      </c>
      <c r="P9587" t="s">
        <v>385</v>
      </c>
      <c r="Q9587"/>
      <c r="T9587" t="s">
        <v>386</v>
      </c>
    </row>
    <row r="9588" spans="2:20" hidden="1" x14ac:dyDescent="0.45">
      <c r="B9588" s="29" t="s">
        <v>25</v>
      </c>
      <c r="D9588" s="29" t="s">
        <v>53</v>
      </c>
      <c r="F9588" t="s">
        <v>1339</v>
      </c>
      <c r="G9588" t="s">
        <v>1340</v>
      </c>
      <c r="H9588" t="s">
        <v>1346</v>
      </c>
      <c r="I9588" t="s">
        <v>225</v>
      </c>
      <c r="J9588" t="s">
        <v>416</v>
      </c>
      <c r="K9588" t="s">
        <v>35</v>
      </c>
      <c r="M9588" t="s">
        <v>228</v>
      </c>
      <c r="N9588" t="s">
        <v>25</v>
      </c>
      <c r="O9588">
        <v>6463</v>
      </c>
      <c r="P9588" t="s">
        <v>385</v>
      </c>
      <c r="Q9588"/>
      <c r="T9588" t="s">
        <v>386</v>
      </c>
    </row>
    <row r="9589" spans="2:20" hidden="1" x14ac:dyDescent="0.45">
      <c r="D9589" s="29" t="s">
        <v>53</v>
      </c>
      <c r="F9589" t="s">
        <v>1339</v>
      </c>
      <c r="G9589" t="s">
        <v>1340</v>
      </c>
      <c r="H9589" t="s">
        <v>1351</v>
      </c>
      <c r="I9589" t="s">
        <v>225</v>
      </c>
      <c r="J9589" t="s">
        <v>409</v>
      </c>
      <c r="K9589" t="s">
        <v>35</v>
      </c>
      <c r="M9589" t="s">
        <v>228</v>
      </c>
      <c r="N9589" t="s">
        <v>400</v>
      </c>
      <c r="O9589">
        <v>8</v>
      </c>
      <c r="P9589" t="s">
        <v>385</v>
      </c>
      <c r="Q9589"/>
      <c r="T9589" t="s">
        <v>386</v>
      </c>
    </row>
    <row r="9590" spans="2:20" hidden="1" x14ac:dyDescent="0.45">
      <c r="B9590" s="29" t="s">
        <v>27</v>
      </c>
      <c r="D9590" s="29" t="s">
        <v>53</v>
      </c>
      <c r="F9590" t="s">
        <v>1339</v>
      </c>
      <c r="G9590" t="s">
        <v>1340</v>
      </c>
      <c r="H9590" t="s">
        <v>1351</v>
      </c>
      <c r="I9590" t="s">
        <v>225</v>
      </c>
      <c r="J9590" t="s">
        <v>409</v>
      </c>
      <c r="K9590" t="s">
        <v>35</v>
      </c>
      <c r="M9590" t="s">
        <v>228</v>
      </c>
      <c r="N9590" t="s">
        <v>27</v>
      </c>
      <c r="O9590">
        <v>59</v>
      </c>
      <c r="P9590" t="s">
        <v>385</v>
      </c>
      <c r="Q9590"/>
      <c r="T9590" t="s">
        <v>386</v>
      </c>
    </row>
    <row r="9591" spans="2:20" hidden="1" x14ac:dyDescent="0.45">
      <c r="D9591" s="29" t="s">
        <v>53</v>
      </c>
      <c r="F9591" t="s">
        <v>1339</v>
      </c>
      <c r="G9591" t="s">
        <v>1340</v>
      </c>
      <c r="H9591" t="s">
        <v>1351</v>
      </c>
      <c r="I9591" t="s">
        <v>225</v>
      </c>
      <c r="J9591" t="s">
        <v>409</v>
      </c>
      <c r="K9591" t="s">
        <v>35</v>
      </c>
      <c r="M9591" t="s">
        <v>228</v>
      </c>
      <c r="N9591" t="s">
        <v>236</v>
      </c>
      <c r="O9591">
        <v>59</v>
      </c>
      <c r="P9591" t="s">
        <v>385</v>
      </c>
      <c r="Q9591"/>
      <c r="T9591" t="s">
        <v>386</v>
      </c>
    </row>
    <row r="9592" spans="2:20" hidden="1" x14ac:dyDescent="0.45">
      <c r="B9592" s="29" t="s">
        <v>25</v>
      </c>
      <c r="D9592" s="29" t="s">
        <v>53</v>
      </c>
      <c r="F9592" t="s">
        <v>1339</v>
      </c>
      <c r="G9592" t="s">
        <v>1340</v>
      </c>
      <c r="H9592" t="s">
        <v>1351</v>
      </c>
      <c r="I9592" t="s">
        <v>225</v>
      </c>
      <c r="J9592" t="s">
        <v>409</v>
      </c>
      <c r="K9592" t="s">
        <v>35</v>
      </c>
      <c r="M9592" t="s">
        <v>228</v>
      </c>
      <c r="N9592" t="s">
        <v>25</v>
      </c>
      <c r="O9592">
        <v>6008</v>
      </c>
      <c r="P9592" t="s">
        <v>385</v>
      </c>
      <c r="Q9592"/>
      <c r="T9592" t="s">
        <v>386</v>
      </c>
    </row>
    <row r="9593" spans="2:20" hidden="1" x14ac:dyDescent="0.45">
      <c r="B9593" s="29" t="s">
        <v>26</v>
      </c>
      <c r="D9593" s="29" t="s">
        <v>53</v>
      </c>
      <c r="F9593" t="s">
        <v>1339</v>
      </c>
      <c r="G9593" t="s">
        <v>1340</v>
      </c>
      <c r="H9593" t="s">
        <v>1353</v>
      </c>
      <c r="I9593" t="s">
        <v>225</v>
      </c>
      <c r="J9593" t="s">
        <v>405</v>
      </c>
      <c r="K9593" t="s">
        <v>35</v>
      </c>
      <c r="M9593" t="s">
        <v>228</v>
      </c>
      <c r="N9593" t="s">
        <v>26</v>
      </c>
      <c r="O9593">
        <v>1586</v>
      </c>
      <c r="P9593" t="s">
        <v>385</v>
      </c>
      <c r="Q9593"/>
      <c r="T9593" t="s">
        <v>386</v>
      </c>
    </row>
    <row r="9594" spans="2:20" hidden="1" x14ac:dyDescent="0.45">
      <c r="B9594" s="29" t="s">
        <v>33</v>
      </c>
      <c r="D9594" s="29" t="s">
        <v>53</v>
      </c>
      <c r="F9594" t="s">
        <v>1339</v>
      </c>
      <c r="G9594" t="s">
        <v>1340</v>
      </c>
      <c r="H9594" t="s">
        <v>383</v>
      </c>
      <c r="I9594" t="s">
        <v>225</v>
      </c>
      <c r="J9594" t="s">
        <v>384</v>
      </c>
      <c r="K9594" t="s">
        <v>35</v>
      </c>
      <c r="M9594" t="s">
        <v>228</v>
      </c>
      <c r="N9594" t="s">
        <v>33</v>
      </c>
      <c r="O9594">
        <v>121</v>
      </c>
      <c r="P9594" t="s">
        <v>385</v>
      </c>
      <c r="Q9594"/>
      <c r="T9594" t="s">
        <v>386</v>
      </c>
    </row>
    <row r="9595" spans="2:20" hidden="1" x14ac:dyDescent="0.45">
      <c r="D9595" s="29" t="s">
        <v>53</v>
      </c>
      <c r="F9595" t="s">
        <v>1339</v>
      </c>
      <c r="G9595" t="s">
        <v>1340</v>
      </c>
      <c r="H9595" t="s">
        <v>392</v>
      </c>
      <c r="I9595" t="s">
        <v>225</v>
      </c>
      <c r="J9595" t="s">
        <v>393</v>
      </c>
      <c r="K9595" t="s">
        <v>35</v>
      </c>
      <c r="M9595" t="s">
        <v>228</v>
      </c>
      <c r="N9595" t="s">
        <v>400</v>
      </c>
      <c r="O9595">
        <v>8</v>
      </c>
      <c r="P9595" t="s">
        <v>385</v>
      </c>
      <c r="Q9595"/>
      <c r="T9595" t="s">
        <v>386</v>
      </c>
    </row>
    <row r="9596" spans="2:20" hidden="1" x14ac:dyDescent="0.45">
      <c r="B9596" s="29" t="s">
        <v>32</v>
      </c>
      <c r="D9596" s="29" t="s">
        <v>53</v>
      </c>
      <c r="F9596" t="s">
        <v>1339</v>
      </c>
      <c r="G9596" t="s">
        <v>1340</v>
      </c>
      <c r="H9596" t="s">
        <v>423</v>
      </c>
      <c r="I9596" t="s">
        <v>225</v>
      </c>
      <c r="J9596" t="s">
        <v>416</v>
      </c>
      <c r="K9596" t="s">
        <v>35</v>
      </c>
      <c r="M9596" t="s">
        <v>228</v>
      </c>
      <c r="N9596" t="s">
        <v>32</v>
      </c>
      <c r="O9596">
        <v>42</v>
      </c>
      <c r="P9596" t="s">
        <v>385</v>
      </c>
      <c r="Q9596"/>
      <c r="T9596" t="s">
        <v>386</v>
      </c>
    </row>
    <row r="9597" spans="2:20" hidden="1" x14ac:dyDescent="0.45">
      <c r="D9597" s="29" t="s">
        <v>53</v>
      </c>
      <c r="F9597" t="s">
        <v>1339</v>
      </c>
      <c r="G9597" t="s">
        <v>1340</v>
      </c>
      <c r="H9597" t="s">
        <v>383</v>
      </c>
      <c r="I9597" t="s">
        <v>225</v>
      </c>
      <c r="J9597" t="s">
        <v>384</v>
      </c>
      <c r="K9597" t="s">
        <v>35</v>
      </c>
      <c r="M9597" t="s">
        <v>228</v>
      </c>
      <c r="N9597" t="s">
        <v>236</v>
      </c>
      <c r="O9597">
        <v>6207</v>
      </c>
      <c r="P9597" t="s">
        <v>385</v>
      </c>
      <c r="Q9597"/>
      <c r="T9597" t="s">
        <v>386</v>
      </c>
    </row>
    <row r="9598" spans="2:20" hidden="1" x14ac:dyDescent="0.45">
      <c r="B9598" s="29" t="s">
        <v>27</v>
      </c>
      <c r="D9598" s="29" t="s">
        <v>53</v>
      </c>
      <c r="F9598" t="s">
        <v>1339</v>
      </c>
      <c r="G9598" t="s">
        <v>1340</v>
      </c>
      <c r="H9598" t="s">
        <v>394</v>
      </c>
      <c r="I9598" t="s">
        <v>225</v>
      </c>
      <c r="J9598" t="s">
        <v>395</v>
      </c>
      <c r="K9598" t="s">
        <v>35</v>
      </c>
      <c r="M9598" t="s">
        <v>228</v>
      </c>
      <c r="N9598" t="s">
        <v>27</v>
      </c>
      <c r="O9598">
        <v>4308</v>
      </c>
      <c r="P9598" t="s">
        <v>385</v>
      </c>
      <c r="Q9598"/>
      <c r="T9598" t="s">
        <v>386</v>
      </c>
    </row>
    <row r="9599" spans="2:20" hidden="1" x14ac:dyDescent="0.45">
      <c r="B9599" s="29" t="s">
        <v>24</v>
      </c>
      <c r="D9599" s="29" t="s">
        <v>53</v>
      </c>
      <c r="F9599" t="s">
        <v>1339</v>
      </c>
      <c r="G9599" t="s">
        <v>1340</v>
      </c>
      <c r="H9599" t="s">
        <v>1355</v>
      </c>
      <c r="I9599" t="s">
        <v>225</v>
      </c>
      <c r="J9599" t="s">
        <v>416</v>
      </c>
      <c r="K9599" t="s">
        <v>35</v>
      </c>
      <c r="M9599" t="s">
        <v>228</v>
      </c>
      <c r="N9599" t="s">
        <v>261</v>
      </c>
      <c r="O9599">
        <v>1420</v>
      </c>
      <c r="P9599" t="s">
        <v>385</v>
      </c>
      <c r="Q9599"/>
      <c r="T9599" t="s">
        <v>386</v>
      </c>
    </row>
    <row r="9600" spans="2:20" hidden="1" x14ac:dyDescent="0.45">
      <c r="B9600" s="29" t="s">
        <v>24</v>
      </c>
      <c r="D9600" s="29" t="s">
        <v>53</v>
      </c>
      <c r="F9600" t="s">
        <v>1339</v>
      </c>
      <c r="G9600" t="s">
        <v>1340</v>
      </c>
      <c r="H9600" t="s">
        <v>1356</v>
      </c>
      <c r="I9600" t="s">
        <v>225</v>
      </c>
      <c r="J9600" t="s">
        <v>395</v>
      </c>
      <c r="K9600" t="s">
        <v>35</v>
      </c>
      <c r="M9600" t="s">
        <v>228</v>
      </c>
      <c r="N9600" t="s">
        <v>261</v>
      </c>
      <c r="O9600">
        <v>5827</v>
      </c>
      <c r="P9600" t="s">
        <v>385</v>
      </c>
      <c r="Q9600"/>
      <c r="T9600" t="s">
        <v>386</v>
      </c>
    </row>
    <row r="9601" spans="2:20" hidden="1" x14ac:dyDescent="0.45">
      <c r="B9601" s="29" t="s">
        <v>30</v>
      </c>
      <c r="D9601" s="29" t="s">
        <v>53</v>
      </c>
      <c r="F9601" t="s">
        <v>1339</v>
      </c>
      <c r="G9601" t="s">
        <v>1340</v>
      </c>
      <c r="H9601" t="s">
        <v>423</v>
      </c>
      <c r="I9601" t="s">
        <v>225</v>
      </c>
      <c r="J9601" t="s">
        <v>416</v>
      </c>
      <c r="K9601" t="s">
        <v>35</v>
      </c>
      <c r="M9601" t="s">
        <v>228</v>
      </c>
      <c r="N9601" t="s">
        <v>30</v>
      </c>
      <c r="O9601">
        <v>800</v>
      </c>
      <c r="P9601" t="s">
        <v>385</v>
      </c>
      <c r="Q9601"/>
      <c r="T9601" t="s">
        <v>386</v>
      </c>
    </row>
    <row r="9602" spans="2:20" hidden="1" x14ac:dyDescent="0.45">
      <c r="D9602" s="29" t="s">
        <v>53</v>
      </c>
      <c r="F9602" t="s">
        <v>1339</v>
      </c>
      <c r="G9602" t="s">
        <v>1340</v>
      </c>
      <c r="H9602" t="s">
        <v>1345</v>
      </c>
      <c r="I9602" t="s">
        <v>225</v>
      </c>
      <c r="J9602" t="s">
        <v>384</v>
      </c>
      <c r="K9602" t="s">
        <v>35</v>
      </c>
      <c r="M9602" t="s">
        <v>228</v>
      </c>
      <c r="N9602" t="s">
        <v>236</v>
      </c>
      <c r="O9602">
        <v>5493</v>
      </c>
      <c r="P9602" t="s">
        <v>385</v>
      </c>
      <c r="Q9602"/>
      <c r="T9602" t="s">
        <v>386</v>
      </c>
    </row>
    <row r="9603" spans="2:20" hidden="1" x14ac:dyDescent="0.45">
      <c r="B9603" s="29" t="s">
        <v>32</v>
      </c>
      <c r="D9603" s="29" t="s">
        <v>53</v>
      </c>
      <c r="F9603" t="s">
        <v>1339</v>
      </c>
      <c r="G9603" t="s">
        <v>1340</v>
      </c>
      <c r="H9603" t="s">
        <v>1356</v>
      </c>
      <c r="I9603" t="s">
        <v>225</v>
      </c>
      <c r="J9603" t="s">
        <v>395</v>
      </c>
      <c r="K9603" t="s">
        <v>35</v>
      </c>
      <c r="M9603" t="s">
        <v>228</v>
      </c>
      <c r="N9603" t="s">
        <v>32</v>
      </c>
      <c r="O9603">
        <v>143</v>
      </c>
      <c r="P9603" t="s">
        <v>385</v>
      </c>
      <c r="Q9603"/>
      <c r="T9603" t="s">
        <v>386</v>
      </c>
    </row>
    <row r="9604" spans="2:20" hidden="1" x14ac:dyDescent="0.45">
      <c r="B9604" s="29" t="s">
        <v>34</v>
      </c>
      <c r="D9604" s="29" t="s">
        <v>53</v>
      </c>
      <c r="F9604" t="s">
        <v>1339</v>
      </c>
      <c r="G9604" t="s">
        <v>1340</v>
      </c>
      <c r="H9604" t="s">
        <v>1354</v>
      </c>
      <c r="I9604" t="s">
        <v>225</v>
      </c>
      <c r="J9604" t="s">
        <v>393</v>
      </c>
      <c r="K9604" t="s">
        <v>35</v>
      </c>
      <c r="M9604" t="s">
        <v>228</v>
      </c>
      <c r="N9604" t="s">
        <v>34</v>
      </c>
      <c r="O9604">
        <v>3160</v>
      </c>
      <c r="P9604" t="s">
        <v>387</v>
      </c>
      <c r="Q9604"/>
      <c r="T9604" t="s">
        <v>386</v>
      </c>
    </row>
    <row r="9605" spans="2:20" hidden="1" x14ac:dyDescent="0.45">
      <c r="B9605" s="29" t="s">
        <v>27</v>
      </c>
      <c r="D9605" s="29" t="s">
        <v>53</v>
      </c>
      <c r="F9605" t="s">
        <v>1339</v>
      </c>
      <c r="G9605" t="s">
        <v>1340</v>
      </c>
      <c r="H9605" t="s">
        <v>1356</v>
      </c>
      <c r="I9605" t="s">
        <v>225</v>
      </c>
      <c r="J9605" t="s">
        <v>395</v>
      </c>
      <c r="K9605" t="s">
        <v>35</v>
      </c>
      <c r="M9605" t="s">
        <v>228</v>
      </c>
      <c r="N9605" t="s">
        <v>27</v>
      </c>
      <c r="O9605">
        <v>3731</v>
      </c>
      <c r="P9605" t="s">
        <v>385</v>
      </c>
      <c r="Q9605"/>
      <c r="T9605" t="s">
        <v>386</v>
      </c>
    </row>
    <row r="9606" spans="2:20" hidden="1" x14ac:dyDescent="0.45">
      <c r="B9606" s="29" t="s">
        <v>32</v>
      </c>
      <c r="D9606" s="29" t="s">
        <v>53</v>
      </c>
      <c r="F9606" t="s">
        <v>1339</v>
      </c>
      <c r="G9606" t="s">
        <v>1340</v>
      </c>
      <c r="H9606" t="s">
        <v>1352</v>
      </c>
      <c r="I9606" t="s">
        <v>225</v>
      </c>
      <c r="J9606" t="s">
        <v>407</v>
      </c>
      <c r="K9606" t="s">
        <v>35</v>
      </c>
      <c r="M9606" t="s">
        <v>228</v>
      </c>
      <c r="N9606" t="s">
        <v>32</v>
      </c>
      <c r="O9606">
        <v>13</v>
      </c>
      <c r="P9606" t="s">
        <v>385</v>
      </c>
      <c r="Q9606"/>
      <c r="T9606" t="s">
        <v>386</v>
      </c>
    </row>
    <row r="9607" spans="2:20" hidden="1" x14ac:dyDescent="0.45">
      <c r="B9607" s="29" t="s">
        <v>34</v>
      </c>
      <c r="D9607" s="29" t="s">
        <v>53</v>
      </c>
      <c r="F9607" t="s">
        <v>1339</v>
      </c>
      <c r="G9607" t="s">
        <v>1340</v>
      </c>
      <c r="H9607" t="s">
        <v>1352</v>
      </c>
      <c r="I9607" t="s">
        <v>225</v>
      </c>
      <c r="J9607" t="s">
        <v>407</v>
      </c>
      <c r="K9607" t="s">
        <v>35</v>
      </c>
      <c r="M9607" t="s">
        <v>228</v>
      </c>
      <c r="N9607" t="s">
        <v>34</v>
      </c>
      <c r="O9607">
        <v>3160</v>
      </c>
      <c r="P9607" t="s">
        <v>387</v>
      </c>
      <c r="Q9607"/>
      <c r="T9607" t="s">
        <v>386</v>
      </c>
    </row>
    <row r="9608" spans="2:20" hidden="1" x14ac:dyDescent="0.45">
      <c r="D9608" s="29" t="s">
        <v>53</v>
      </c>
      <c r="F9608" t="s">
        <v>1339</v>
      </c>
      <c r="G9608" t="s">
        <v>1340</v>
      </c>
      <c r="H9608" t="s">
        <v>1352</v>
      </c>
      <c r="I9608" t="s">
        <v>225</v>
      </c>
      <c r="J9608" t="s">
        <v>407</v>
      </c>
      <c r="K9608" t="s">
        <v>35</v>
      </c>
      <c r="M9608" t="s">
        <v>228</v>
      </c>
      <c r="N9608" t="s">
        <v>400</v>
      </c>
      <c r="O9608">
        <v>8</v>
      </c>
      <c r="P9608" t="s">
        <v>385</v>
      </c>
      <c r="Q9608"/>
      <c r="T9608" t="s">
        <v>386</v>
      </c>
    </row>
    <row r="9609" spans="2:20" hidden="1" x14ac:dyDescent="0.45">
      <c r="B9609" s="29" t="s">
        <v>43</v>
      </c>
      <c r="D9609" s="29" t="s">
        <v>53</v>
      </c>
      <c r="F9609" t="s">
        <v>1339</v>
      </c>
      <c r="G9609" t="s">
        <v>1340</v>
      </c>
      <c r="H9609" t="s">
        <v>1357</v>
      </c>
      <c r="I9609" t="s">
        <v>225</v>
      </c>
      <c r="J9609" t="s">
        <v>418</v>
      </c>
      <c r="K9609" t="s">
        <v>35</v>
      </c>
      <c r="M9609" t="s">
        <v>228</v>
      </c>
      <c r="N9609" t="s">
        <v>28</v>
      </c>
      <c r="O9609">
        <v>573</v>
      </c>
      <c r="P9609" t="s">
        <v>385</v>
      </c>
      <c r="Q9609"/>
      <c r="T9609" t="s">
        <v>386</v>
      </c>
    </row>
    <row r="9610" spans="2:20" hidden="1" x14ac:dyDescent="0.45">
      <c r="D9610" s="29" t="s">
        <v>53</v>
      </c>
      <c r="F9610" t="s">
        <v>1339</v>
      </c>
      <c r="G9610" t="s">
        <v>1340</v>
      </c>
      <c r="H9610" t="s">
        <v>1355</v>
      </c>
      <c r="I9610" t="s">
        <v>225</v>
      </c>
      <c r="J9610" t="s">
        <v>416</v>
      </c>
      <c r="K9610" t="s">
        <v>35</v>
      </c>
      <c r="M9610" t="s">
        <v>228</v>
      </c>
      <c r="N9610" t="s">
        <v>236</v>
      </c>
      <c r="O9610">
        <v>789</v>
      </c>
      <c r="P9610" t="s">
        <v>385</v>
      </c>
      <c r="Q9610"/>
      <c r="T9610" t="s">
        <v>386</v>
      </c>
    </row>
    <row r="9611" spans="2:20" hidden="1" x14ac:dyDescent="0.45">
      <c r="B9611" s="29" t="s">
        <v>25</v>
      </c>
      <c r="F9611" t="s">
        <v>1339</v>
      </c>
      <c r="G9611" t="s">
        <v>1340</v>
      </c>
      <c r="H9611" t="s">
        <v>1281</v>
      </c>
      <c r="I9611" t="s">
        <v>275</v>
      </c>
      <c r="J9611" t="s">
        <v>228</v>
      </c>
      <c r="K9611" t="s">
        <v>21</v>
      </c>
      <c r="M9611" t="s">
        <v>228</v>
      </c>
      <c r="N9611" t="s">
        <v>25</v>
      </c>
      <c r="O9611">
        <v>4823</v>
      </c>
      <c r="P9611" t="s">
        <v>385</v>
      </c>
      <c r="Q9611"/>
      <c r="T9611" t="s">
        <v>386</v>
      </c>
    </row>
    <row r="9612" spans="2:20" hidden="1" x14ac:dyDescent="0.45">
      <c r="D9612" s="29" t="s">
        <v>53</v>
      </c>
      <c r="F9612" t="s">
        <v>1339</v>
      </c>
      <c r="G9612" t="s">
        <v>1340</v>
      </c>
      <c r="H9612" t="s">
        <v>396</v>
      </c>
      <c r="I9612" t="s">
        <v>275</v>
      </c>
      <c r="J9612" t="s">
        <v>228</v>
      </c>
      <c r="K9612" t="s">
        <v>35</v>
      </c>
      <c r="M9612" t="s">
        <v>228</v>
      </c>
      <c r="N9612" t="s">
        <v>242</v>
      </c>
      <c r="O9612">
        <v>0.05</v>
      </c>
      <c r="P9612" t="s">
        <v>1332</v>
      </c>
      <c r="Q9612"/>
      <c r="T9612" t="s">
        <v>386</v>
      </c>
    </row>
    <row r="9613" spans="2:20" hidden="1" x14ac:dyDescent="0.45">
      <c r="B9613" s="29" t="s">
        <v>25</v>
      </c>
      <c r="D9613" s="29" t="s">
        <v>53</v>
      </c>
      <c r="F9613" t="s">
        <v>1339</v>
      </c>
      <c r="G9613" t="s">
        <v>1340</v>
      </c>
      <c r="H9613" t="s">
        <v>1359</v>
      </c>
      <c r="I9613" t="s">
        <v>275</v>
      </c>
      <c r="J9613" t="s">
        <v>228</v>
      </c>
      <c r="K9613" t="s">
        <v>35</v>
      </c>
      <c r="M9613" t="s">
        <v>228</v>
      </c>
      <c r="N9613" t="s">
        <v>25</v>
      </c>
      <c r="O9613">
        <v>11469</v>
      </c>
      <c r="P9613" t="s">
        <v>385</v>
      </c>
      <c r="Q9613"/>
      <c r="T9613" t="s">
        <v>386</v>
      </c>
    </row>
    <row r="9614" spans="2:20" hidden="1" x14ac:dyDescent="0.45">
      <c r="B9614" s="29" t="s">
        <v>43</v>
      </c>
      <c r="D9614" s="29" t="s">
        <v>53</v>
      </c>
      <c r="F9614" t="s">
        <v>1339</v>
      </c>
      <c r="G9614" t="s">
        <v>1340</v>
      </c>
      <c r="H9614" t="s">
        <v>1359</v>
      </c>
      <c r="I9614" t="s">
        <v>275</v>
      </c>
      <c r="J9614" t="s">
        <v>228</v>
      </c>
      <c r="K9614" t="s">
        <v>35</v>
      </c>
      <c r="M9614" t="s">
        <v>228</v>
      </c>
      <c r="N9614" t="s">
        <v>28</v>
      </c>
      <c r="O9614">
        <v>1913</v>
      </c>
      <c r="P9614" t="s">
        <v>385</v>
      </c>
      <c r="Q9614"/>
      <c r="T9614" t="s">
        <v>386</v>
      </c>
    </row>
    <row r="9615" spans="2:20" hidden="1" x14ac:dyDescent="0.45">
      <c r="B9615" s="29" t="s">
        <v>24</v>
      </c>
      <c r="D9615" s="29" t="s">
        <v>53</v>
      </c>
      <c r="F9615" t="s">
        <v>1339</v>
      </c>
      <c r="G9615" t="s">
        <v>1340</v>
      </c>
      <c r="H9615" t="s">
        <v>1359</v>
      </c>
      <c r="I9615" t="s">
        <v>275</v>
      </c>
      <c r="J9615" t="s">
        <v>228</v>
      </c>
      <c r="K9615" t="s">
        <v>35</v>
      </c>
      <c r="M9615" t="s">
        <v>228</v>
      </c>
      <c r="N9615" t="s">
        <v>261</v>
      </c>
      <c r="O9615">
        <v>3542</v>
      </c>
      <c r="P9615" t="s">
        <v>385</v>
      </c>
      <c r="Q9615"/>
      <c r="T9615" t="s">
        <v>386</v>
      </c>
    </row>
    <row r="9616" spans="2:20" hidden="1" x14ac:dyDescent="0.45">
      <c r="B9616" s="29" t="s">
        <v>30</v>
      </c>
      <c r="D9616" s="29" t="s">
        <v>53</v>
      </c>
      <c r="F9616" t="s">
        <v>1339</v>
      </c>
      <c r="G9616" t="s">
        <v>1340</v>
      </c>
      <c r="H9616" t="s">
        <v>1360</v>
      </c>
      <c r="I9616" t="s">
        <v>275</v>
      </c>
      <c r="J9616" t="s">
        <v>228</v>
      </c>
      <c r="K9616" t="s">
        <v>35</v>
      </c>
      <c r="M9616" t="s">
        <v>228</v>
      </c>
      <c r="N9616" t="s">
        <v>30</v>
      </c>
      <c r="O9616">
        <v>626</v>
      </c>
      <c r="P9616" t="s">
        <v>385</v>
      </c>
      <c r="Q9616"/>
      <c r="T9616" t="s">
        <v>386</v>
      </c>
    </row>
    <row r="9617" spans="2:20" hidden="1" x14ac:dyDescent="0.45">
      <c r="B9617" s="29" t="s">
        <v>27</v>
      </c>
      <c r="D9617" s="29" t="s">
        <v>53</v>
      </c>
      <c r="F9617" t="s">
        <v>1339</v>
      </c>
      <c r="G9617" t="s">
        <v>1340</v>
      </c>
      <c r="H9617" t="s">
        <v>1360</v>
      </c>
      <c r="I9617" t="s">
        <v>275</v>
      </c>
      <c r="J9617" t="s">
        <v>228</v>
      </c>
      <c r="K9617" t="s">
        <v>35</v>
      </c>
      <c r="M9617" t="s">
        <v>228</v>
      </c>
      <c r="N9617" t="s">
        <v>27</v>
      </c>
      <c r="O9617">
        <v>943</v>
      </c>
      <c r="P9617" t="s">
        <v>385</v>
      </c>
      <c r="Q9617"/>
      <c r="T9617" t="s">
        <v>386</v>
      </c>
    </row>
    <row r="9618" spans="2:20" hidden="1" x14ac:dyDescent="0.45">
      <c r="D9618" s="29" t="s">
        <v>53</v>
      </c>
      <c r="F9618" t="s">
        <v>1339</v>
      </c>
      <c r="G9618" t="s">
        <v>1340</v>
      </c>
      <c r="H9618" t="s">
        <v>1359</v>
      </c>
      <c r="I9618" t="s">
        <v>275</v>
      </c>
      <c r="J9618" t="s">
        <v>228</v>
      </c>
      <c r="K9618" t="s">
        <v>35</v>
      </c>
      <c r="M9618" t="s">
        <v>228</v>
      </c>
      <c r="N9618" t="s">
        <v>236</v>
      </c>
      <c r="O9618">
        <v>1913</v>
      </c>
      <c r="P9618" t="s">
        <v>385</v>
      </c>
      <c r="Q9618"/>
      <c r="T9618" t="s">
        <v>386</v>
      </c>
    </row>
    <row r="9619" spans="2:20" hidden="1" x14ac:dyDescent="0.45">
      <c r="F9619" t="s">
        <v>1361</v>
      </c>
      <c r="G9619" t="s">
        <v>1362</v>
      </c>
      <c r="H9619" t="s">
        <v>1189</v>
      </c>
      <c r="I9619" t="s">
        <v>275</v>
      </c>
      <c r="J9619" t="s">
        <v>228</v>
      </c>
      <c r="K9619" t="s">
        <v>1195</v>
      </c>
      <c r="M9619" t="s">
        <v>228</v>
      </c>
      <c r="N9619" t="s">
        <v>249</v>
      </c>
      <c r="O9619">
        <v>0.03</v>
      </c>
      <c r="P9619" t="s">
        <v>1190</v>
      </c>
      <c r="Q9619"/>
      <c r="R9619">
        <v>0</v>
      </c>
      <c r="S9619">
        <v>0</v>
      </c>
      <c r="T9619" t="s">
        <v>1198</v>
      </c>
    </row>
    <row r="9620" spans="2:20" hidden="1" x14ac:dyDescent="0.45">
      <c r="F9620" t="s">
        <v>1361</v>
      </c>
      <c r="G9620" t="s">
        <v>1362</v>
      </c>
      <c r="H9620" t="s">
        <v>1189</v>
      </c>
      <c r="I9620" t="s">
        <v>275</v>
      </c>
      <c r="J9620" t="s">
        <v>228</v>
      </c>
      <c r="K9620" t="s">
        <v>1195</v>
      </c>
      <c r="M9620" t="s">
        <v>228</v>
      </c>
      <c r="N9620" t="s">
        <v>358</v>
      </c>
      <c r="O9620">
        <v>0.02</v>
      </c>
      <c r="P9620" t="s">
        <v>1190</v>
      </c>
      <c r="Q9620"/>
      <c r="R9620">
        <v>0</v>
      </c>
      <c r="S9620">
        <v>0</v>
      </c>
      <c r="T9620" t="s">
        <v>1198</v>
      </c>
    </row>
    <row r="9621" spans="2:20" hidden="1" x14ac:dyDescent="0.45">
      <c r="F9621" t="s">
        <v>1361</v>
      </c>
      <c r="G9621" t="s">
        <v>1362</v>
      </c>
      <c r="H9621" t="s">
        <v>1189</v>
      </c>
      <c r="I9621" t="s">
        <v>275</v>
      </c>
      <c r="J9621" t="s">
        <v>228</v>
      </c>
      <c r="K9621" t="s">
        <v>1195</v>
      </c>
      <c r="M9621" t="s">
        <v>228</v>
      </c>
      <c r="N9621" t="s">
        <v>246</v>
      </c>
      <c r="O9621">
        <v>0.47</v>
      </c>
      <c r="P9621" t="s">
        <v>1363</v>
      </c>
      <c r="Q9621"/>
      <c r="T9621" t="s">
        <v>1197</v>
      </c>
    </row>
    <row r="9622" spans="2:20" hidden="1" x14ac:dyDescent="0.45">
      <c r="F9622" t="s">
        <v>1361</v>
      </c>
      <c r="G9622" t="s">
        <v>1362</v>
      </c>
      <c r="H9622" t="s">
        <v>286</v>
      </c>
      <c r="I9622" t="s">
        <v>275</v>
      </c>
      <c r="J9622" t="s">
        <v>228</v>
      </c>
      <c r="K9622" t="s">
        <v>1199</v>
      </c>
      <c r="M9622" t="s">
        <v>228</v>
      </c>
      <c r="N9622" t="s">
        <v>358</v>
      </c>
      <c r="O9622">
        <v>0.01</v>
      </c>
      <c r="P9622" t="s">
        <v>1190</v>
      </c>
      <c r="Q9622"/>
      <c r="R9622">
        <v>0</v>
      </c>
      <c r="S9622">
        <v>0</v>
      </c>
      <c r="T9622" t="s">
        <v>1198</v>
      </c>
    </row>
    <row r="9623" spans="2:20" hidden="1" x14ac:dyDescent="0.45">
      <c r="F9623" t="s">
        <v>1361</v>
      </c>
      <c r="G9623" t="s">
        <v>1362</v>
      </c>
      <c r="H9623" t="s">
        <v>286</v>
      </c>
      <c r="I9623" t="s">
        <v>275</v>
      </c>
      <c r="J9623" t="s">
        <v>228</v>
      </c>
      <c r="K9623" t="s">
        <v>1199</v>
      </c>
      <c r="M9623" t="s">
        <v>228</v>
      </c>
      <c r="N9623" t="s">
        <v>264</v>
      </c>
      <c r="O9623">
        <v>2E-3</v>
      </c>
      <c r="P9623" t="s">
        <v>1190</v>
      </c>
      <c r="Q9623"/>
      <c r="R9623">
        <v>0</v>
      </c>
      <c r="S9623">
        <v>0</v>
      </c>
      <c r="T9623" t="s">
        <v>1198</v>
      </c>
    </row>
    <row r="9624" spans="2:20" hidden="1" x14ac:dyDescent="0.45">
      <c r="B9624" s="29" t="s">
        <v>27</v>
      </c>
      <c r="F9624" t="s">
        <v>1361</v>
      </c>
      <c r="G9624" t="s">
        <v>1362</v>
      </c>
      <c r="H9624" t="s">
        <v>286</v>
      </c>
      <c r="I9624" t="s">
        <v>275</v>
      </c>
      <c r="J9624" t="s">
        <v>228</v>
      </c>
      <c r="K9624" t="s">
        <v>1199</v>
      </c>
      <c r="M9624" t="s">
        <v>228</v>
      </c>
      <c r="N9624" t="s">
        <v>27</v>
      </c>
      <c r="O9624">
        <v>1.5</v>
      </c>
      <c r="P9624" t="s">
        <v>518</v>
      </c>
      <c r="Q9624"/>
      <c r="T9624" t="s">
        <v>1200</v>
      </c>
    </row>
    <row r="9625" spans="2:20" hidden="1" x14ac:dyDescent="0.45">
      <c r="B9625" s="29" t="s">
        <v>27</v>
      </c>
      <c r="F9625" t="s">
        <v>1361</v>
      </c>
      <c r="G9625" t="s">
        <v>1362</v>
      </c>
      <c r="H9625" t="s">
        <v>1189</v>
      </c>
      <c r="I9625" t="s">
        <v>275</v>
      </c>
      <c r="J9625" t="s">
        <v>228</v>
      </c>
      <c r="K9625" t="s">
        <v>1195</v>
      </c>
      <c r="M9625" t="s">
        <v>228</v>
      </c>
      <c r="N9625" t="s">
        <v>27</v>
      </c>
      <c r="O9625">
        <v>6.2</v>
      </c>
      <c r="P9625" t="s">
        <v>518</v>
      </c>
      <c r="Q9625"/>
      <c r="T9625" t="s">
        <v>1200</v>
      </c>
    </row>
    <row r="9626" spans="2:20" hidden="1" x14ac:dyDescent="0.45">
      <c r="B9626" s="29" t="s">
        <v>29</v>
      </c>
      <c r="F9626" t="s">
        <v>1361</v>
      </c>
      <c r="G9626" t="s">
        <v>1362</v>
      </c>
      <c r="H9626" t="s">
        <v>1189</v>
      </c>
      <c r="I9626" t="s">
        <v>275</v>
      </c>
      <c r="J9626" t="s">
        <v>228</v>
      </c>
      <c r="K9626" t="s">
        <v>1195</v>
      </c>
      <c r="M9626" t="s">
        <v>228</v>
      </c>
      <c r="N9626" t="s">
        <v>29</v>
      </c>
      <c r="O9626">
        <v>20</v>
      </c>
      <c r="P9626" t="s">
        <v>518</v>
      </c>
      <c r="Q9626"/>
      <c r="T9626" t="s">
        <v>1201</v>
      </c>
    </row>
    <row r="9627" spans="2:20" hidden="1" x14ac:dyDescent="0.45">
      <c r="B9627" s="29" t="s">
        <v>43</v>
      </c>
      <c r="F9627" t="s">
        <v>1361</v>
      </c>
      <c r="G9627" t="s">
        <v>1362</v>
      </c>
      <c r="H9627" t="s">
        <v>1189</v>
      </c>
      <c r="I9627" t="s">
        <v>275</v>
      </c>
      <c r="J9627" t="s">
        <v>228</v>
      </c>
      <c r="K9627" t="s">
        <v>1195</v>
      </c>
      <c r="M9627" t="s">
        <v>228</v>
      </c>
      <c r="N9627" t="s">
        <v>28</v>
      </c>
      <c r="O9627">
        <v>5.6</v>
      </c>
      <c r="P9627" t="s">
        <v>518</v>
      </c>
      <c r="Q9627"/>
      <c r="T9627" t="s">
        <v>1200</v>
      </c>
    </row>
    <row r="9628" spans="2:20" hidden="1" x14ac:dyDescent="0.45">
      <c r="F9628" t="s">
        <v>1361</v>
      </c>
      <c r="G9628" t="s">
        <v>1362</v>
      </c>
      <c r="H9628" t="s">
        <v>1189</v>
      </c>
      <c r="I9628" t="s">
        <v>275</v>
      </c>
      <c r="J9628" t="s">
        <v>228</v>
      </c>
      <c r="K9628" t="s">
        <v>1195</v>
      </c>
      <c r="M9628" t="s">
        <v>228</v>
      </c>
      <c r="N9628" t="s">
        <v>279</v>
      </c>
      <c r="O9628">
        <v>32</v>
      </c>
      <c r="P9628" t="s">
        <v>1190</v>
      </c>
      <c r="Q9628"/>
      <c r="T9628" t="s">
        <v>1198</v>
      </c>
    </row>
    <row r="9629" spans="2:20" hidden="1" x14ac:dyDescent="0.45">
      <c r="F9629" t="s">
        <v>1361</v>
      </c>
      <c r="G9629" t="s">
        <v>1362</v>
      </c>
      <c r="H9629" t="s">
        <v>1189</v>
      </c>
      <c r="I9629" t="s">
        <v>275</v>
      </c>
      <c r="J9629" t="s">
        <v>228</v>
      </c>
      <c r="K9629" t="s">
        <v>1195</v>
      </c>
      <c r="M9629" t="s">
        <v>228</v>
      </c>
      <c r="N9629" t="s">
        <v>265</v>
      </c>
      <c r="O9629">
        <v>0.2</v>
      </c>
      <c r="P9629" t="s">
        <v>1190</v>
      </c>
      <c r="Q9629"/>
      <c r="T9629" t="s">
        <v>1198</v>
      </c>
    </row>
    <row r="9630" spans="2:20" hidden="1" x14ac:dyDescent="0.45">
      <c r="B9630" s="29" t="s">
        <v>27</v>
      </c>
      <c r="F9630" t="s">
        <v>1361</v>
      </c>
      <c r="G9630" t="s">
        <v>1362</v>
      </c>
      <c r="H9630" t="s">
        <v>1189</v>
      </c>
      <c r="I9630" t="s">
        <v>275</v>
      </c>
      <c r="J9630" t="s">
        <v>228</v>
      </c>
      <c r="K9630" t="s">
        <v>1195</v>
      </c>
      <c r="M9630" t="s">
        <v>228</v>
      </c>
      <c r="N9630" t="s">
        <v>27</v>
      </c>
      <c r="O9630">
        <v>6.2</v>
      </c>
      <c r="P9630" t="s">
        <v>518</v>
      </c>
      <c r="Q9630"/>
      <c r="T9630" t="s">
        <v>1200</v>
      </c>
    </row>
    <row r="9631" spans="2:20" hidden="1" x14ac:dyDescent="0.45">
      <c r="F9631" t="s">
        <v>1361</v>
      </c>
      <c r="G9631" t="s">
        <v>1362</v>
      </c>
      <c r="H9631" t="s">
        <v>1189</v>
      </c>
      <c r="I9631" t="s">
        <v>275</v>
      </c>
      <c r="J9631" t="s">
        <v>228</v>
      </c>
      <c r="K9631" t="s">
        <v>1195</v>
      </c>
      <c r="M9631" t="s">
        <v>228</v>
      </c>
      <c r="N9631" t="s">
        <v>242</v>
      </c>
      <c r="O9631">
        <v>0.72</v>
      </c>
      <c r="P9631" t="s">
        <v>1190</v>
      </c>
      <c r="Q9631"/>
      <c r="T9631" t="s">
        <v>1198</v>
      </c>
    </row>
    <row r="9632" spans="2:20" hidden="1" x14ac:dyDescent="0.45">
      <c r="F9632" t="s">
        <v>1361</v>
      </c>
      <c r="G9632" t="s">
        <v>1362</v>
      </c>
      <c r="H9632" t="s">
        <v>1189</v>
      </c>
      <c r="I9632" t="s">
        <v>275</v>
      </c>
      <c r="J9632" t="s">
        <v>228</v>
      </c>
      <c r="K9632" t="s">
        <v>1195</v>
      </c>
      <c r="M9632" t="s">
        <v>228</v>
      </c>
      <c r="N9632" t="s">
        <v>240</v>
      </c>
      <c r="O9632">
        <v>0.18</v>
      </c>
      <c r="P9632" t="s">
        <v>1190</v>
      </c>
      <c r="Q9632"/>
      <c r="T9632" t="s">
        <v>1198</v>
      </c>
    </row>
    <row r="9633" spans="2:20" hidden="1" x14ac:dyDescent="0.45">
      <c r="F9633" t="s">
        <v>1361</v>
      </c>
      <c r="G9633" t="s">
        <v>1362</v>
      </c>
      <c r="H9633" t="s">
        <v>1189</v>
      </c>
      <c r="I9633" t="s">
        <v>275</v>
      </c>
      <c r="J9633" t="s">
        <v>228</v>
      </c>
      <c r="K9633" t="s">
        <v>1195</v>
      </c>
      <c r="M9633" t="s">
        <v>228</v>
      </c>
      <c r="N9633" t="s">
        <v>240</v>
      </c>
      <c r="O9633">
        <v>0.18</v>
      </c>
      <c r="P9633" t="s">
        <v>1190</v>
      </c>
      <c r="Q9633"/>
      <c r="T9633" t="s">
        <v>1198</v>
      </c>
    </row>
    <row r="9634" spans="2:20" hidden="1" x14ac:dyDescent="0.45">
      <c r="F9634" t="s">
        <v>1361</v>
      </c>
      <c r="G9634" t="s">
        <v>1362</v>
      </c>
      <c r="H9634" t="s">
        <v>1189</v>
      </c>
      <c r="I9634" t="s">
        <v>275</v>
      </c>
      <c r="J9634" t="s">
        <v>228</v>
      </c>
      <c r="K9634" t="s">
        <v>1195</v>
      </c>
      <c r="M9634" t="s">
        <v>228</v>
      </c>
      <c r="N9634" t="s">
        <v>262</v>
      </c>
      <c r="O9634">
        <v>0.02</v>
      </c>
      <c r="P9634" t="s">
        <v>1190</v>
      </c>
      <c r="Q9634"/>
      <c r="T9634" t="s">
        <v>1198</v>
      </c>
    </row>
    <row r="9635" spans="2:20" hidden="1" x14ac:dyDescent="0.45">
      <c r="F9635" t="s">
        <v>1361</v>
      </c>
      <c r="G9635" t="s">
        <v>1362</v>
      </c>
      <c r="H9635" t="s">
        <v>1189</v>
      </c>
      <c r="I9635" t="s">
        <v>275</v>
      </c>
      <c r="J9635" t="s">
        <v>228</v>
      </c>
      <c r="K9635" t="s">
        <v>1195</v>
      </c>
      <c r="M9635" t="s">
        <v>228</v>
      </c>
      <c r="N9635" t="s">
        <v>233</v>
      </c>
      <c r="O9635">
        <v>0.05</v>
      </c>
      <c r="P9635" t="s">
        <v>1190</v>
      </c>
      <c r="Q9635"/>
      <c r="T9635" t="s">
        <v>1198</v>
      </c>
    </row>
    <row r="9636" spans="2:20" hidden="1" x14ac:dyDescent="0.45">
      <c r="C9636" s="29" t="s">
        <v>60</v>
      </c>
      <c r="D9636" s="29" t="s">
        <v>51</v>
      </c>
      <c r="F9636" t="s">
        <v>1365</v>
      </c>
      <c r="G9636" t="s">
        <v>1366</v>
      </c>
      <c r="H9636" t="s">
        <v>296</v>
      </c>
      <c r="I9636" t="s">
        <v>275</v>
      </c>
      <c r="J9636" t="s">
        <v>228</v>
      </c>
      <c r="K9636" t="s">
        <v>38</v>
      </c>
      <c r="M9636" t="s">
        <v>228</v>
      </c>
      <c r="N9636" t="s">
        <v>291</v>
      </c>
      <c r="O9636">
        <v>0.06</v>
      </c>
      <c r="P9636" t="s">
        <v>257</v>
      </c>
      <c r="Q9636"/>
      <c r="R9636">
        <v>6.0000000000000001E-3</v>
      </c>
      <c r="S9636">
        <v>0.6</v>
      </c>
      <c r="T9636" t="s">
        <v>376</v>
      </c>
    </row>
    <row r="9637" spans="2:20" hidden="1" x14ac:dyDescent="0.45">
      <c r="C9637" s="29" t="s">
        <v>60</v>
      </c>
      <c r="D9637" s="29" t="s">
        <v>51</v>
      </c>
      <c r="F9637" t="s">
        <v>1365</v>
      </c>
      <c r="G9637" t="s">
        <v>1366</v>
      </c>
      <c r="H9637" t="s">
        <v>296</v>
      </c>
      <c r="I9637" t="s">
        <v>275</v>
      </c>
      <c r="J9637" t="s">
        <v>228</v>
      </c>
      <c r="K9637" t="s">
        <v>38</v>
      </c>
      <c r="M9637" t="s">
        <v>228</v>
      </c>
      <c r="N9637" t="s">
        <v>246</v>
      </c>
      <c r="O9637">
        <v>100</v>
      </c>
      <c r="P9637" t="s">
        <v>247</v>
      </c>
      <c r="Q9637"/>
      <c r="R9637">
        <v>30</v>
      </c>
      <c r="S9637">
        <v>500</v>
      </c>
      <c r="T9637" t="s">
        <v>376</v>
      </c>
    </row>
    <row r="9638" spans="2:20" hidden="1" x14ac:dyDescent="0.45">
      <c r="C9638" s="29" t="s">
        <v>60</v>
      </c>
      <c r="D9638" s="29" t="s">
        <v>51</v>
      </c>
      <c r="F9638" t="s">
        <v>1365</v>
      </c>
      <c r="G9638" t="s">
        <v>1366</v>
      </c>
      <c r="H9638" t="s">
        <v>296</v>
      </c>
      <c r="I9638" t="s">
        <v>275</v>
      </c>
      <c r="J9638" t="s">
        <v>228</v>
      </c>
      <c r="K9638" t="s">
        <v>38</v>
      </c>
      <c r="M9638" t="s">
        <v>228</v>
      </c>
      <c r="N9638" t="s">
        <v>246</v>
      </c>
      <c r="O9638">
        <v>100</v>
      </c>
      <c r="P9638" t="s">
        <v>247</v>
      </c>
      <c r="Q9638"/>
      <c r="R9638">
        <v>30</v>
      </c>
      <c r="S9638">
        <v>500</v>
      </c>
      <c r="T9638" t="s">
        <v>376</v>
      </c>
    </row>
    <row r="9639" spans="2:20" hidden="1" x14ac:dyDescent="0.45">
      <c r="B9639" s="29" t="s">
        <v>26</v>
      </c>
      <c r="C9639" s="29" t="s">
        <v>60</v>
      </c>
      <c r="D9639" s="29" t="s">
        <v>45</v>
      </c>
      <c r="F9639" t="s">
        <v>1365</v>
      </c>
      <c r="G9639" t="s">
        <v>1366</v>
      </c>
      <c r="H9639" t="s">
        <v>284</v>
      </c>
      <c r="I9639" t="s">
        <v>275</v>
      </c>
      <c r="J9639" t="s">
        <v>228</v>
      </c>
      <c r="K9639" t="s">
        <v>1242</v>
      </c>
      <c r="M9639" t="s">
        <v>228</v>
      </c>
      <c r="N9639" t="s">
        <v>26</v>
      </c>
      <c r="O9639">
        <v>173</v>
      </c>
      <c r="P9639" t="s">
        <v>237</v>
      </c>
      <c r="Q9639">
        <f>O9639/'Building Calcs'!$B$2</f>
        <v>1.8252466250326E-4</v>
      </c>
      <c r="R9639">
        <v>150</v>
      </c>
      <c r="S9639">
        <v>200</v>
      </c>
      <c r="T9639" t="s">
        <v>377</v>
      </c>
    </row>
    <row r="9640" spans="2:20" hidden="1" x14ac:dyDescent="0.45">
      <c r="C9640" s="29" t="s">
        <v>60</v>
      </c>
      <c r="D9640" s="29" t="s">
        <v>51</v>
      </c>
      <c r="F9640" t="s">
        <v>1365</v>
      </c>
      <c r="G9640" t="s">
        <v>1366</v>
      </c>
      <c r="H9640" t="s">
        <v>296</v>
      </c>
      <c r="I9640" t="s">
        <v>275</v>
      </c>
      <c r="J9640" t="s">
        <v>228</v>
      </c>
      <c r="K9640" t="s">
        <v>38</v>
      </c>
      <c r="M9640" t="s">
        <v>228</v>
      </c>
      <c r="N9640" t="s">
        <v>259</v>
      </c>
      <c r="O9640">
        <v>5</v>
      </c>
      <c r="P9640" t="s">
        <v>257</v>
      </c>
      <c r="Q9640"/>
      <c r="R9640">
        <v>0.1</v>
      </c>
      <c r="S9640">
        <v>30</v>
      </c>
      <c r="T9640" t="s">
        <v>373</v>
      </c>
    </row>
    <row r="9641" spans="2:20" hidden="1" x14ac:dyDescent="0.45">
      <c r="B9641" s="29" t="s">
        <v>29</v>
      </c>
      <c r="C9641" s="29" t="s">
        <v>60</v>
      </c>
      <c r="D9641" s="29" t="s">
        <v>45</v>
      </c>
      <c r="F9641" t="s">
        <v>1365</v>
      </c>
      <c r="G9641" t="s">
        <v>1366</v>
      </c>
      <c r="H9641" t="s">
        <v>284</v>
      </c>
      <c r="I9641" t="s">
        <v>275</v>
      </c>
      <c r="J9641" t="s">
        <v>228</v>
      </c>
      <c r="K9641" t="s">
        <v>1242</v>
      </c>
      <c r="M9641" t="s">
        <v>228</v>
      </c>
      <c r="N9641" t="s">
        <v>29</v>
      </c>
      <c r="O9641">
        <v>840</v>
      </c>
      <c r="P9641" t="s">
        <v>237</v>
      </c>
      <c r="Q9641">
        <f>O9641/'Building Calcs'!$B$2</f>
        <v>8.8624691620080005E-4</v>
      </c>
      <c r="R9641">
        <v>450</v>
      </c>
      <c r="S9641">
        <v>1000</v>
      </c>
      <c r="T9641" t="s">
        <v>377</v>
      </c>
    </row>
    <row r="9642" spans="2:20" hidden="1" x14ac:dyDescent="0.45">
      <c r="B9642" s="29" t="s">
        <v>30</v>
      </c>
      <c r="C9642" s="29" t="s">
        <v>60</v>
      </c>
      <c r="D9642" s="29" t="s">
        <v>46</v>
      </c>
      <c r="F9642" t="s">
        <v>1365</v>
      </c>
      <c r="G9642" t="s">
        <v>1366</v>
      </c>
      <c r="H9642" t="s">
        <v>443</v>
      </c>
      <c r="I9642" t="s">
        <v>225</v>
      </c>
      <c r="J9642" t="s">
        <v>1235</v>
      </c>
      <c r="K9642" t="s">
        <v>18</v>
      </c>
      <c r="M9642" t="s">
        <v>228</v>
      </c>
      <c r="N9642" t="s">
        <v>30</v>
      </c>
      <c r="O9642">
        <v>5.4</v>
      </c>
      <c r="P9642" t="s">
        <v>229</v>
      </c>
      <c r="Q9642"/>
      <c r="R9642">
        <v>2.7</v>
      </c>
      <c r="S9642">
        <v>11</v>
      </c>
      <c r="T9642" t="s">
        <v>1256</v>
      </c>
    </row>
    <row r="9643" spans="2:20" hidden="1" x14ac:dyDescent="0.45">
      <c r="C9643" s="29" t="s">
        <v>60</v>
      </c>
      <c r="D9643" s="29" t="s">
        <v>46</v>
      </c>
      <c r="F9643" t="s">
        <v>1365</v>
      </c>
      <c r="G9643" t="s">
        <v>1366</v>
      </c>
      <c r="H9643" t="s">
        <v>443</v>
      </c>
      <c r="I9643" t="s">
        <v>225</v>
      </c>
      <c r="J9643" t="s">
        <v>1235</v>
      </c>
      <c r="K9643" t="s">
        <v>18</v>
      </c>
      <c r="M9643" t="s">
        <v>228</v>
      </c>
      <c r="N9643" t="s">
        <v>249</v>
      </c>
      <c r="O9643">
        <v>0.84</v>
      </c>
      <c r="P9643" t="s">
        <v>257</v>
      </c>
      <c r="Q9643"/>
      <c r="R9643">
        <v>0.28000000000000003</v>
      </c>
      <c r="S9643">
        <v>0.84</v>
      </c>
      <c r="T9643" t="s">
        <v>1254</v>
      </c>
    </row>
    <row r="9644" spans="2:20" hidden="1" x14ac:dyDescent="0.45">
      <c r="C9644" s="29" t="s">
        <v>60</v>
      </c>
      <c r="D9644" s="29" t="s">
        <v>45</v>
      </c>
      <c r="F9644" t="s">
        <v>1365</v>
      </c>
      <c r="G9644" t="s">
        <v>1366</v>
      </c>
      <c r="H9644" t="s">
        <v>284</v>
      </c>
      <c r="I9644" t="s">
        <v>275</v>
      </c>
      <c r="J9644" t="s">
        <v>228</v>
      </c>
      <c r="K9644" t="s">
        <v>1242</v>
      </c>
      <c r="M9644" t="s">
        <v>228</v>
      </c>
      <c r="N9644" t="s">
        <v>236</v>
      </c>
      <c r="O9644">
        <v>124</v>
      </c>
      <c r="P9644" t="s">
        <v>237</v>
      </c>
      <c r="Q9644"/>
      <c r="R9644">
        <v>70</v>
      </c>
      <c r="S9644">
        <v>250</v>
      </c>
      <c r="T9644" t="s">
        <v>377</v>
      </c>
    </row>
    <row r="9645" spans="2:20" hidden="1" x14ac:dyDescent="0.45">
      <c r="C9645" s="29" t="s">
        <v>60</v>
      </c>
      <c r="D9645" s="29" t="s">
        <v>45</v>
      </c>
      <c r="F9645" t="s">
        <v>1365</v>
      </c>
      <c r="G9645" t="s">
        <v>1366</v>
      </c>
      <c r="H9645" t="s">
        <v>284</v>
      </c>
      <c r="I9645" t="s">
        <v>275</v>
      </c>
      <c r="J9645" t="s">
        <v>228</v>
      </c>
      <c r="K9645" t="s">
        <v>1242</v>
      </c>
      <c r="M9645" t="s">
        <v>228</v>
      </c>
      <c r="N9645" t="s">
        <v>303</v>
      </c>
      <c r="O9645">
        <v>1.8</v>
      </c>
      <c r="P9645" t="s">
        <v>234</v>
      </c>
      <c r="Q9645"/>
      <c r="R9645">
        <v>0.2</v>
      </c>
      <c r="S9645">
        <v>3</v>
      </c>
      <c r="T9645" t="s">
        <v>377</v>
      </c>
    </row>
    <row r="9646" spans="2:20" hidden="1" x14ac:dyDescent="0.45">
      <c r="C9646" s="29" t="s">
        <v>60</v>
      </c>
      <c r="D9646" s="29" t="s">
        <v>45</v>
      </c>
      <c r="F9646" t="s">
        <v>1365</v>
      </c>
      <c r="G9646" t="s">
        <v>1366</v>
      </c>
      <c r="H9646" t="s">
        <v>284</v>
      </c>
      <c r="I9646" t="s">
        <v>275</v>
      </c>
      <c r="J9646" t="s">
        <v>228</v>
      </c>
      <c r="K9646" t="s">
        <v>1242</v>
      </c>
      <c r="M9646" t="s">
        <v>228</v>
      </c>
      <c r="N9646" t="s">
        <v>242</v>
      </c>
      <c r="O9646">
        <v>13.5</v>
      </c>
      <c r="P9646" t="s">
        <v>234</v>
      </c>
      <c r="Q9646"/>
      <c r="R9646">
        <v>0.5</v>
      </c>
      <c r="S9646">
        <v>20</v>
      </c>
      <c r="T9646" t="s">
        <v>377</v>
      </c>
    </row>
    <row r="9647" spans="2:20" hidden="1" x14ac:dyDescent="0.45">
      <c r="C9647" s="29" t="s">
        <v>60</v>
      </c>
      <c r="D9647" s="29" t="s">
        <v>45</v>
      </c>
      <c r="F9647" t="s">
        <v>1365</v>
      </c>
      <c r="G9647" t="s">
        <v>1366</v>
      </c>
      <c r="H9647" t="s">
        <v>284</v>
      </c>
      <c r="I9647" t="s">
        <v>275</v>
      </c>
      <c r="J9647" t="s">
        <v>228</v>
      </c>
      <c r="K9647" t="s">
        <v>1242</v>
      </c>
      <c r="M9647" t="s">
        <v>228</v>
      </c>
      <c r="N9647" t="s">
        <v>265</v>
      </c>
      <c r="O9647">
        <v>17.5</v>
      </c>
      <c r="P9647" t="s">
        <v>234</v>
      </c>
      <c r="Q9647"/>
      <c r="R9647">
        <v>5</v>
      </c>
      <c r="S9647">
        <v>50</v>
      </c>
      <c r="T9647" t="s">
        <v>377</v>
      </c>
    </row>
    <row r="9648" spans="2:20" hidden="1" x14ac:dyDescent="0.45">
      <c r="C9648" s="29" t="s">
        <v>60</v>
      </c>
      <c r="D9648" s="29" t="s">
        <v>45</v>
      </c>
      <c r="F9648" t="s">
        <v>1365</v>
      </c>
      <c r="G9648" t="s">
        <v>1366</v>
      </c>
      <c r="H9648" t="s">
        <v>284</v>
      </c>
      <c r="I9648" t="s">
        <v>275</v>
      </c>
      <c r="J9648" t="s">
        <v>228</v>
      </c>
      <c r="K9648" t="s">
        <v>1242</v>
      </c>
      <c r="M9648" t="s">
        <v>228</v>
      </c>
      <c r="N9648" t="s">
        <v>265</v>
      </c>
      <c r="O9648">
        <v>17.5</v>
      </c>
      <c r="P9648" t="s">
        <v>234</v>
      </c>
      <c r="Q9648"/>
      <c r="R9648">
        <v>5</v>
      </c>
      <c r="S9648">
        <v>50</v>
      </c>
      <c r="T9648" t="s">
        <v>377</v>
      </c>
    </row>
    <row r="9649" spans="2:20" hidden="1" x14ac:dyDescent="0.45">
      <c r="C9649" s="29" t="s">
        <v>60</v>
      </c>
      <c r="D9649" s="29" t="s">
        <v>45</v>
      </c>
      <c r="F9649" t="s">
        <v>1365</v>
      </c>
      <c r="G9649" t="s">
        <v>1366</v>
      </c>
      <c r="H9649" t="s">
        <v>284</v>
      </c>
      <c r="I9649" t="s">
        <v>275</v>
      </c>
      <c r="J9649" t="s">
        <v>228</v>
      </c>
      <c r="K9649" t="s">
        <v>1242</v>
      </c>
      <c r="M9649" t="s">
        <v>228</v>
      </c>
      <c r="N9649" t="s">
        <v>242</v>
      </c>
      <c r="O9649">
        <v>13.5</v>
      </c>
      <c r="P9649" t="s">
        <v>234</v>
      </c>
      <c r="Q9649"/>
      <c r="R9649">
        <v>0.5</v>
      </c>
      <c r="S9649">
        <v>20</v>
      </c>
      <c r="T9649" t="s">
        <v>377</v>
      </c>
    </row>
    <row r="9650" spans="2:20" hidden="1" x14ac:dyDescent="0.45">
      <c r="C9650" s="29" t="s">
        <v>60</v>
      </c>
      <c r="D9650" s="29" t="s">
        <v>45</v>
      </c>
      <c r="F9650" t="s">
        <v>1365</v>
      </c>
      <c r="G9650" t="s">
        <v>1366</v>
      </c>
      <c r="H9650" t="s">
        <v>284</v>
      </c>
      <c r="I9650" t="s">
        <v>275</v>
      </c>
      <c r="J9650" t="s">
        <v>228</v>
      </c>
      <c r="K9650" t="s">
        <v>1242</v>
      </c>
      <c r="M9650" t="s">
        <v>228</v>
      </c>
      <c r="N9650" t="s">
        <v>267</v>
      </c>
      <c r="O9650">
        <v>200</v>
      </c>
      <c r="P9650" t="s">
        <v>234</v>
      </c>
      <c r="Q9650"/>
      <c r="R9650">
        <v>50</v>
      </c>
      <c r="S9650">
        <v>500</v>
      </c>
      <c r="T9650" t="s">
        <v>377</v>
      </c>
    </row>
    <row r="9651" spans="2:20" hidden="1" x14ac:dyDescent="0.45">
      <c r="C9651" s="29" t="s">
        <v>60</v>
      </c>
      <c r="D9651" s="29" t="s">
        <v>45</v>
      </c>
      <c r="F9651" t="s">
        <v>1365</v>
      </c>
      <c r="G9651" t="s">
        <v>1366</v>
      </c>
      <c r="H9651" t="s">
        <v>284</v>
      </c>
      <c r="I9651" t="s">
        <v>275</v>
      </c>
      <c r="J9651" t="s">
        <v>228</v>
      </c>
      <c r="K9651" t="s">
        <v>1242</v>
      </c>
      <c r="M9651" t="s">
        <v>228</v>
      </c>
      <c r="N9651" t="s">
        <v>240</v>
      </c>
      <c r="O9651">
        <v>134</v>
      </c>
      <c r="P9651" t="s">
        <v>234</v>
      </c>
      <c r="Q9651"/>
      <c r="R9651">
        <v>50</v>
      </c>
      <c r="S9651">
        <v>300</v>
      </c>
      <c r="T9651" t="s">
        <v>377</v>
      </c>
    </row>
    <row r="9652" spans="2:20" hidden="1" x14ac:dyDescent="0.45">
      <c r="B9652" s="29" t="s">
        <v>27</v>
      </c>
      <c r="C9652" s="29" t="s">
        <v>60</v>
      </c>
      <c r="D9652" s="29" t="s">
        <v>45</v>
      </c>
      <c r="F9652" t="s">
        <v>1365</v>
      </c>
      <c r="G9652" t="s">
        <v>1366</v>
      </c>
      <c r="H9652" t="s">
        <v>284</v>
      </c>
      <c r="I9652" t="s">
        <v>275</v>
      </c>
      <c r="J9652" t="s">
        <v>228</v>
      </c>
      <c r="K9652" t="s">
        <v>1242</v>
      </c>
      <c r="M9652" t="s">
        <v>228</v>
      </c>
      <c r="N9652" t="s">
        <v>27</v>
      </c>
      <c r="O9652">
        <v>117</v>
      </c>
      <c r="P9652" t="s">
        <v>237</v>
      </c>
      <c r="Q9652">
        <f>O9652/'Building Calcs'!$B$2</f>
        <v>1.2344153475654001E-4</v>
      </c>
      <c r="R9652">
        <v>60</v>
      </c>
      <c r="S9652">
        <v>240</v>
      </c>
      <c r="T9652" t="s">
        <v>377</v>
      </c>
    </row>
    <row r="9653" spans="2:20" hidden="1" x14ac:dyDescent="0.45">
      <c r="B9653" s="29" t="s">
        <v>43</v>
      </c>
      <c r="C9653" s="29" t="s">
        <v>60</v>
      </c>
      <c r="D9653" s="29" t="s">
        <v>45</v>
      </c>
      <c r="F9653" t="s">
        <v>1365</v>
      </c>
      <c r="G9653" t="s">
        <v>1366</v>
      </c>
      <c r="H9653" t="s">
        <v>284</v>
      </c>
      <c r="I9653" t="s">
        <v>275</v>
      </c>
      <c r="J9653" t="s">
        <v>228</v>
      </c>
      <c r="K9653" t="s">
        <v>1242</v>
      </c>
      <c r="M9653" t="s">
        <v>228</v>
      </c>
      <c r="N9653" t="s">
        <v>28</v>
      </c>
      <c r="O9653">
        <v>108</v>
      </c>
      <c r="P9653" t="s">
        <v>237</v>
      </c>
      <c r="Q9653">
        <f>O9653/'Building Calcs'!$B$2</f>
        <v>1.1394603208296001E-4</v>
      </c>
      <c r="R9653">
        <v>60</v>
      </c>
      <c r="S9653">
        <v>220</v>
      </c>
      <c r="T9653" t="s">
        <v>377</v>
      </c>
    </row>
    <row r="9654" spans="2:20" hidden="1" x14ac:dyDescent="0.45">
      <c r="C9654" s="29" t="s">
        <v>60</v>
      </c>
      <c r="D9654" s="29" t="s">
        <v>45</v>
      </c>
      <c r="F9654" t="s">
        <v>1365</v>
      </c>
      <c r="G9654" t="s">
        <v>1366</v>
      </c>
      <c r="H9654" t="s">
        <v>284</v>
      </c>
      <c r="I9654" t="s">
        <v>275</v>
      </c>
      <c r="J9654" t="s">
        <v>228</v>
      </c>
      <c r="K9654" t="s">
        <v>1242</v>
      </c>
      <c r="M9654" t="s">
        <v>228</v>
      </c>
      <c r="N9654" t="s">
        <v>240</v>
      </c>
      <c r="O9654">
        <v>134</v>
      </c>
      <c r="P9654" t="s">
        <v>234</v>
      </c>
      <c r="Q9654"/>
      <c r="R9654">
        <v>50</v>
      </c>
      <c r="S9654">
        <v>300</v>
      </c>
      <c r="T9654" t="s">
        <v>377</v>
      </c>
    </row>
    <row r="9655" spans="2:20" hidden="1" x14ac:dyDescent="0.45">
      <c r="C9655" s="29" t="s">
        <v>60</v>
      </c>
      <c r="D9655" s="29" t="s">
        <v>45</v>
      </c>
      <c r="F9655" t="s">
        <v>1365</v>
      </c>
      <c r="G9655" t="s">
        <v>1366</v>
      </c>
      <c r="H9655" t="s">
        <v>284</v>
      </c>
      <c r="I9655" t="s">
        <v>275</v>
      </c>
      <c r="J9655" t="s">
        <v>228</v>
      </c>
      <c r="K9655" t="s">
        <v>1242</v>
      </c>
      <c r="M9655" t="s">
        <v>228</v>
      </c>
      <c r="N9655" t="s">
        <v>253</v>
      </c>
      <c r="O9655">
        <v>1.8</v>
      </c>
      <c r="P9655" t="s">
        <v>234</v>
      </c>
      <c r="Q9655"/>
      <c r="R9655">
        <v>0.2</v>
      </c>
      <c r="S9655">
        <v>5</v>
      </c>
      <c r="T9655" t="s">
        <v>377</v>
      </c>
    </row>
    <row r="9656" spans="2:20" hidden="1" x14ac:dyDescent="0.45">
      <c r="C9656" s="29" t="s">
        <v>60</v>
      </c>
      <c r="D9656" s="29" t="s">
        <v>45</v>
      </c>
      <c r="F9656" t="s">
        <v>1365</v>
      </c>
      <c r="G9656" t="s">
        <v>1366</v>
      </c>
      <c r="H9656" t="s">
        <v>284</v>
      </c>
      <c r="I9656" t="s">
        <v>275</v>
      </c>
      <c r="J9656" t="s">
        <v>228</v>
      </c>
      <c r="K9656" t="s">
        <v>1242</v>
      </c>
      <c r="M9656" t="s">
        <v>228</v>
      </c>
      <c r="N9656" t="s">
        <v>262</v>
      </c>
      <c r="O9656">
        <v>7.9</v>
      </c>
      <c r="P9656" t="s">
        <v>234</v>
      </c>
      <c r="Q9656"/>
      <c r="R9656">
        <v>5</v>
      </c>
      <c r="S9656">
        <v>10</v>
      </c>
      <c r="T9656" t="s">
        <v>377</v>
      </c>
    </row>
    <row r="9657" spans="2:20" hidden="1" x14ac:dyDescent="0.45">
      <c r="C9657" s="29" t="s">
        <v>60</v>
      </c>
      <c r="D9657" s="29" t="s">
        <v>46</v>
      </c>
      <c r="F9657" t="s">
        <v>1365</v>
      </c>
      <c r="G9657" t="s">
        <v>1366</v>
      </c>
      <c r="H9657" t="s">
        <v>1253</v>
      </c>
      <c r="I9657" t="s">
        <v>225</v>
      </c>
      <c r="J9657" t="s">
        <v>1232</v>
      </c>
      <c r="K9657" t="s">
        <v>18</v>
      </c>
      <c r="M9657" t="s">
        <v>228</v>
      </c>
      <c r="N9657" t="s">
        <v>358</v>
      </c>
      <c r="O9657">
        <v>0.84</v>
      </c>
      <c r="P9657" t="s">
        <v>257</v>
      </c>
      <c r="Q9657"/>
      <c r="R9657">
        <v>0.28000000000000003</v>
      </c>
      <c r="S9657">
        <v>0.84</v>
      </c>
      <c r="T9657" t="s">
        <v>1254</v>
      </c>
    </row>
    <row r="9658" spans="2:20" hidden="1" x14ac:dyDescent="0.45">
      <c r="C9658" s="29" t="s">
        <v>60</v>
      </c>
      <c r="D9658" s="29" t="s">
        <v>46</v>
      </c>
      <c r="F9658" t="s">
        <v>1365</v>
      </c>
      <c r="G9658" t="s">
        <v>1366</v>
      </c>
      <c r="H9658" t="s">
        <v>1253</v>
      </c>
      <c r="I9658" t="s">
        <v>225</v>
      </c>
      <c r="J9658" t="s">
        <v>1232</v>
      </c>
      <c r="K9658" t="s">
        <v>18</v>
      </c>
      <c r="M9658" t="s">
        <v>228</v>
      </c>
      <c r="N9658" t="s">
        <v>249</v>
      </c>
      <c r="O9658">
        <v>0.84</v>
      </c>
      <c r="P9658" t="s">
        <v>257</v>
      </c>
      <c r="Q9658"/>
      <c r="R9658">
        <v>0.28000000000000003</v>
      </c>
      <c r="S9658">
        <v>0.84</v>
      </c>
      <c r="T9658" t="s">
        <v>1254</v>
      </c>
    </row>
    <row r="9659" spans="2:20" hidden="1" x14ac:dyDescent="0.45">
      <c r="C9659" s="29" t="s">
        <v>60</v>
      </c>
      <c r="D9659" s="29" t="s">
        <v>46</v>
      </c>
      <c r="F9659" t="s">
        <v>1365</v>
      </c>
      <c r="G9659" t="s">
        <v>1366</v>
      </c>
      <c r="H9659" t="s">
        <v>1253</v>
      </c>
      <c r="I9659" t="s">
        <v>225</v>
      </c>
      <c r="J9659" t="s">
        <v>1232</v>
      </c>
      <c r="K9659" t="s">
        <v>18</v>
      </c>
      <c r="M9659" t="s">
        <v>228</v>
      </c>
      <c r="N9659" t="s">
        <v>358</v>
      </c>
      <c r="O9659">
        <v>0.84</v>
      </c>
      <c r="P9659" t="s">
        <v>257</v>
      </c>
      <c r="Q9659"/>
      <c r="R9659">
        <v>0.28000000000000003</v>
      </c>
      <c r="S9659">
        <v>0.84</v>
      </c>
      <c r="T9659" t="s">
        <v>1254</v>
      </c>
    </row>
    <row r="9660" spans="2:20" hidden="1" x14ac:dyDescent="0.45">
      <c r="C9660" s="29" t="s">
        <v>60</v>
      </c>
      <c r="D9660" s="29" t="s">
        <v>46</v>
      </c>
      <c r="F9660" t="s">
        <v>1365</v>
      </c>
      <c r="G9660" t="s">
        <v>1366</v>
      </c>
      <c r="H9660" t="s">
        <v>1253</v>
      </c>
      <c r="I9660" t="s">
        <v>225</v>
      </c>
      <c r="J9660" t="s">
        <v>1232</v>
      </c>
      <c r="K9660" t="s">
        <v>18</v>
      </c>
      <c r="M9660" t="s">
        <v>228</v>
      </c>
      <c r="N9660" t="s">
        <v>272</v>
      </c>
      <c r="O9660">
        <v>0.84</v>
      </c>
      <c r="P9660" t="s">
        <v>257</v>
      </c>
      <c r="Q9660"/>
      <c r="R9660">
        <v>0.28000000000000003</v>
      </c>
      <c r="S9660">
        <v>0.84</v>
      </c>
      <c r="T9660" t="s">
        <v>1254</v>
      </c>
    </row>
    <row r="9661" spans="2:20" hidden="1" x14ac:dyDescent="0.45">
      <c r="C9661" s="29" t="s">
        <v>60</v>
      </c>
      <c r="D9661" s="29" t="s">
        <v>46</v>
      </c>
      <c r="F9661" t="s">
        <v>1365</v>
      </c>
      <c r="G9661" t="s">
        <v>1366</v>
      </c>
      <c r="H9661" t="s">
        <v>1253</v>
      </c>
      <c r="I9661" t="s">
        <v>225</v>
      </c>
      <c r="J9661" t="s">
        <v>1232</v>
      </c>
      <c r="K9661" t="s">
        <v>18</v>
      </c>
      <c r="M9661" t="s">
        <v>228</v>
      </c>
      <c r="N9661" t="s">
        <v>272</v>
      </c>
      <c r="O9661">
        <v>0.84</v>
      </c>
      <c r="P9661" t="s">
        <v>257</v>
      </c>
      <c r="Q9661"/>
      <c r="R9661">
        <v>0.28000000000000003</v>
      </c>
      <c r="S9661">
        <v>0.84</v>
      </c>
      <c r="T9661" t="s">
        <v>1254</v>
      </c>
    </row>
    <row r="9662" spans="2:20" hidden="1" x14ac:dyDescent="0.45">
      <c r="B9662" s="29" t="s">
        <v>30</v>
      </c>
      <c r="C9662" s="29" t="s">
        <v>60</v>
      </c>
      <c r="D9662" s="29" t="s">
        <v>46</v>
      </c>
      <c r="F9662" t="s">
        <v>1365</v>
      </c>
      <c r="G9662" t="s">
        <v>1366</v>
      </c>
      <c r="H9662" t="s">
        <v>1253</v>
      </c>
      <c r="I9662" t="s">
        <v>225</v>
      </c>
      <c r="J9662" t="s">
        <v>1232</v>
      </c>
      <c r="K9662" t="s">
        <v>18</v>
      </c>
      <c r="M9662" t="s">
        <v>228</v>
      </c>
      <c r="N9662" t="s">
        <v>30</v>
      </c>
      <c r="O9662">
        <v>5.4</v>
      </c>
      <c r="P9662" t="s">
        <v>229</v>
      </c>
      <c r="Q9662"/>
      <c r="R9662">
        <v>2.7</v>
      </c>
      <c r="S9662">
        <v>11</v>
      </c>
      <c r="T9662" t="s">
        <v>1256</v>
      </c>
    </row>
    <row r="9663" spans="2:20" hidden="1" x14ac:dyDescent="0.45">
      <c r="C9663" s="29" t="s">
        <v>60</v>
      </c>
      <c r="D9663" s="29" t="s">
        <v>46</v>
      </c>
      <c r="F9663" t="s">
        <v>1365</v>
      </c>
      <c r="G9663" t="s">
        <v>1366</v>
      </c>
      <c r="H9663" t="s">
        <v>1253</v>
      </c>
      <c r="I9663" t="s">
        <v>225</v>
      </c>
      <c r="J9663" t="s">
        <v>1232</v>
      </c>
      <c r="K9663" t="s">
        <v>18</v>
      </c>
      <c r="M9663" t="s">
        <v>228</v>
      </c>
      <c r="N9663" t="s">
        <v>267</v>
      </c>
      <c r="O9663">
        <v>1.5E-3</v>
      </c>
      <c r="P9663" t="s">
        <v>234</v>
      </c>
      <c r="Q9663"/>
      <c r="R9663">
        <v>7.5000000000000002E-4</v>
      </c>
      <c r="S9663">
        <v>3.0000000000000001E-3</v>
      </c>
      <c r="T9663" t="s">
        <v>1257</v>
      </c>
    </row>
    <row r="9664" spans="2:20" hidden="1" x14ac:dyDescent="0.45">
      <c r="C9664" s="29" t="s">
        <v>60</v>
      </c>
      <c r="D9664" s="29" t="s">
        <v>46</v>
      </c>
      <c r="F9664" t="s">
        <v>1365</v>
      </c>
      <c r="G9664" t="s">
        <v>1366</v>
      </c>
      <c r="H9664" t="s">
        <v>1253</v>
      </c>
      <c r="I9664" t="s">
        <v>225</v>
      </c>
      <c r="J9664" t="s">
        <v>1232</v>
      </c>
      <c r="K9664" t="s">
        <v>18</v>
      </c>
      <c r="M9664" t="s">
        <v>228</v>
      </c>
      <c r="N9664" t="s">
        <v>267</v>
      </c>
      <c r="O9664">
        <v>1.5E-3</v>
      </c>
      <c r="P9664" t="s">
        <v>234</v>
      </c>
      <c r="Q9664"/>
      <c r="R9664">
        <v>7.5000000000000002E-4</v>
      </c>
      <c r="S9664">
        <v>3.0000000000000001E-3</v>
      </c>
      <c r="T9664" t="s">
        <v>1257</v>
      </c>
    </row>
    <row r="9665" spans="2:20" hidden="1" x14ac:dyDescent="0.45">
      <c r="C9665" s="29" t="s">
        <v>60</v>
      </c>
      <c r="D9665" s="29" t="s">
        <v>46</v>
      </c>
      <c r="F9665" t="s">
        <v>1365</v>
      </c>
      <c r="G9665" t="s">
        <v>1366</v>
      </c>
      <c r="H9665" t="s">
        <v>443</v>
      </c>
      <c r="I9665" t="s">
        <v>225</v>
      </c>
      <c r="J9665" t="s">
        <v>1235</v>
      </c>
      <c r="K9665" t="s">
        <v>18</v>
      </c>
      <c r="M9665" t="s">
        <v>228</v>
      </c>
      <c r="N9665" t="s">
        <v>265</v>
      </c>
      <c r="O9665" s="27">
        <v>7.6000000000000004E-5</v>
      </c>
      <c r="P9665" t="s">
        <v>234</v>
      </c>
      <c r="Q9665"/>
      <c r="R9665" s="27">
        <v>3.8000000000000002E-5</v>
      </c>
      <c r="S9665">
        <v>1.4999999999999999E-4</v>
      </c>
      <c r="T9665" t="s">
        <v>1257</v>
      </c>
    </row>
    <row r="9666" spans="2:20" hidden="1" x14ac:dyDescent="0.45">
      <c r="B9666" s="29" t="s">
        <v>25</v>
      </c>
      <c r="C9666" s="29" t="s">
        <v>60</v>
      </c>
      <c r="D9666" s="29" t="s">
        <v>46</v>
      </c>
      <c r="F9666" t="s">
        <v>1365</v>
      </c>
      <c r="G9666" t="s">
        <v>1366</v>
      </c>
      <c r="H9666" t="s">
        <v>443</v>
      </c>
      <c r="I9666" t="s">
        <v>225</v>
      </c>
      <c r="J9666" t="s">
        <v>1235</v>
      </c>
      <c r="K9666" t="s">
        <v>18</v>
      </c>
      <c r="M9666" t="s">
        <v>228</v>
      </c>
      <c r="N9666" t="s">
        <v>25</v>
      </c>
      <c r="O9666">
        <v>30</v>
      </c>
      <c r="P9666" t="s">
        <v>237</v>
      </c>
      <c r="Q9666">
        <f>O9666/'Building Calcs'!$B$2</f>
        <v>3.1651675578599999E-5</v>
      </c>
      <c r="R9666">
        <v>15</v>
      </c>
      <c r="S9666">
        <v>30</v>
      </c>
      <c r="T9666" t="s">
        <v>1255</v>
      </c>
    </row>
    <row r="9667" spans="2:20" hidden="1" x14ac:dyDescent="0.45">
      <c r="B9667" s="29" t="s">
        <v>25</v>
      </c>
      <c r="C9667" s="29" t="s">
        <v>60</v>
      </c>
      <c r="D9667" s="29" t="s">
        <v>46</v>
      </c>
      <c r="F9667" t="s">
        <v>1365</v>
      </c>
      <c r="G9667" t="s">
        <v>1366</v>
      </c>
      <c r="H9667" t="s">
        <v>443</v>
      </c>
      <c r="I9667" t="s">
        <v>225</v>
      </c>
      <c r="J9667" t="s">
        <v>1235</v>
      </c>
      <c r="K9667" t="s">
        <v>18</v>
      </c>
      <c r="M9667" t="s">
        <v>228</v>
      </c>
      <c r="N9667" t="s">
        <v>25</v>
      </c>
      <c r="O9667">
        <v>30</v>
      </c>
      <c r="P9667" t="s">
        <v>237</v>
      </c>
      <c r="Q9667">
        <f>O9667/'Building Calcs'!$B$2</f>
        <v>3.1651675578599999E-5</v>
      </c>
      <c r="R9667">
        <v>15</v>
      </c>
      <c r="S9667">
        <v>30</v>
      </c>
      <c r="T9667" t="s">
        <v>1255</v>
      </c>
    </row>
    <row r="9668" spans="2:20" hidden="1" x14ac:dyDescent="0.45">
      <c r="B9668" s="29" t="s">
        <v>24</v>
      </c>
      <c r="C9668" s="29" t="s">
        <v>60</v>
      </c>
      <c r="D9668" s="29" t="s">
        <v>46</v>
      </c>
      <c r="F9668" t="s">
        <v>1365</v>
      </c>
      <c r="G9668" t="s">
        <v>1366</v>
      </c>
      <c r="H9668" t="s">
        <v>443</v>
      </c>
      <c r="I9668" t="s">
        <v>225</v>
      </c>
      <c r="J9668" t="s">
        <v>1235</v>
      </c>
      <c r="K9668" t="s">
        <v>18</v>
      </c>
      <c r="M9668" t="s">
        <v>228</v>
      </c>
      <c r="N9668" t="s">
        <v>261</v>
      </c>
      <c r="O9668">
        <v>2</v>
      </c>
      <c r="P9668" t="s">
        <v>237</v>
      </c>
      <c r="Q9668">
        <f>O9668/'Building Calcs'!$B$2</f>
        <v>2.1101117052399999E-6</v>
      </c>
      <c r="R9668">
        <v>1.2</v>
      </c>
      <c r="S9668">
        <v>2.8</v>
      </c>
      <c r="T9668" t="s">
        <v>1255</v>
      </c>
    </row>
    <row r="9669" spans="2:20" hidden="1" x14ac:dyDescent="0.45">
      <c r="B9669" s="29" t="s">
        <v>43</v>
      </c>
      <c r="C9669" s="29" t="s">
        <v>60</v>
      </c>
      <c r="D9669" s="29" t="s">
        <v>46</v>
      </c>
      <c r="F9669" t="s">
        <v>1365</v>
      </c>
      <c r="G9669" t="s">
        <v>1366</v>
      </c>
      <c r="H9669" t="s">
        <v>443</v>
      </c>
      <c r="I9669" t="s">
        <v>225</v>
      </c>
      <c r="J9669" t="s">
        <v>1235</v>
      </c>
      <c r="K9669" t="s">
        <v>18</v>
      </c>
      <c r="M9669" t="s">
        <v>228</v>
      </c>
      <c r="N9669" t="s">
        <v>28</v>
      </c>
      <c r="O9669">
        <v>0.45</v>
      </c>
      <c r="P9669" t="s">
        <v>237</v>
      </c>
      <c r="Q9669">
        <f>O9669/'Building Calcs'!$B$2</f>
        <v>4.7477513367900003E-7</v>
      </c>
      <c r="R9669">
        <v>0.27</v>
      </c>
      <c r="S9669">
        <v>0.63</v>
      </c>
      <c r="T9669" t="s">
        <v>1260</v>
      </c>
    </row>
    <row r="9670" spans="2:20" hidden="1" x14ac:dyDescent="0.45">
      <c r="B9670" s="29" t="s">
        <v>29</v>
      </c>
      <c r="C9670" s="29" t="s">
        <v>60</v>
      </c>
      <c r="D9670" s="29" t="s">
        <v>46</v>
      </c>
      <c r="F9670" t="s">
        <v>1365</v>
      </c>
      <c r="G9670" t="s">
        <v>1366</v>
      </c>
      <c r="H9670" t="s">
        <v>443</v>
      </c>
      <c r="I9670" t="s">
        <v>225</v>
      </c>
      <c r="J9670" t="s">
        <v>1235</v>
      </c>
      <c r="K9670" t="s">
        <v>18</v>
      </c>
      <c r="M9670" t="s">
        <v>228</v>
      </c>
      <c r="N9670" t="s">
        <v>29</v>
      </c>
      <c r="O9670">
        <v>0.3</v>
      </c>
      <c r="P9670" t="s">
        <v>237</v>
      </c>
      <c r="Q9670">
        <f>O9670/'Building Calcs'!$B$2</f>
        <v>3.16516755786E-7</v>
      </c>
      <c r="R9670">
        <v>0.2</v>
      </c>
      <c r="S9670">
        <v>0.4</v>
      </c>
      <c r="T9670" t="s">
        <v>1255</v>
      </c>
    </row>
    <row r="9671" spans="2:20" hidden="1" x14ac:dyDescent="0.45">
      <c r="B9671" s="29" t="s">
        <v>43</v>
      </c>
      <c r="C9671" s="29" t="s">
        <v>60</v>
      </c>
      <c r="D9671" s="29" t="s">
        <v>195</v>
      </c>
      <c r="F9671" t="s">
        <v>1365</v>
      </c>
      <c r="G9671" t="s">
        <v>1366</v>
      </c>
      <c r="H9671" t="s">
        <v>301</v>
      </c>
      <c r="I9671" t="s">
        <v>275</v>
      </c>
      <c r="J9671" t="s">
        <v>228</v>
      </c>
      <c r="K9671" t="s">
        <v>1247</v>
      </c>
      <c r="M9671" t="s">
        <v>228</v>
      </c>
      <c r="N9671" t="s">
        <v>28</v>
      </c>
      <c r="O9671">
        <v>18</v>
      </c>
      <c r="P9671" t="s">
        <v>237</v>
      </c>
      <c r="Q9671">
        <f>O9671/'Building Calcs'!$B$2</f>
        <v>1.8991005347159999E-5</v>
      </c>
      <c r="R9671">
        <v>0.75</v>
      </c>
      <c r="S9671">
        <v>60</v>
      </c>
      <c r="T9671" t="s">
        <v>1248</v>
      </c>
    </row>
    <row r="9672" spans="2:20" hidden="1" x14ac:dyDescent="0.45">
      <c r="B9672" s="29" t="s">
        <v>43</v>
      </c>
      <c r="C9672" s="29" t="s">
        <v>60</v>
      </c>
      <c r="D9672" s="29" t="s">
        <v>195</v>
      </c>
      <c r="F9672" t="s">
        <v>1365</v>
      </c>
      <c r="G9672" t="s">
        <v>1366</v>
      </c>
      <c r="H9672" t="s">
        <v>301</v>
      </c>
      <c r="I9672" t="s">
        <v>275</v>
      </c>
      <c r="J9672" t="s">
        <v>228</v>
      </c>
      <c r="K9672" t="s">
        <v>1247</v>
      </c>
      <c r="M9672" t="s">
        <v>228</v>
      </c>
      <c r="N9672" t="s">
        <v>28</v>
      </c>
      <c r="O9672">
        <v>18</v>
      </c>
      <c r="P9672" t="s">
        <v>237</v>
      </c>
      <c r="Q9672">
        <f>O9672/'Building Calcs'!$B$2</f>
        <v>1.8991005347159999E-5</v>
      </c>
      <c r="R9672">
        <v>0.75</v>
      </c>
      <c r="S9672">
        <v>60</v>
      </c>
      <c r="T9672" t="s">
        <v>1248</v>
      </c>
    </row>
    <row r="9673" spans="2:20" hidden="1" x14ac:dyDescent="0.45">
      <c r="C9673" s="29" t="s">
        <v>60</v>
      </c>
      <c r="D9673" s="29" t="s">
        <v>195</v>
      </c>
      <c r="F9673" t="s">
        <v>1365</v>
      </c>
      <c r="G9673" t="s">
        <v>1366</v>
      </c>
      <c r="H9673" t="s">
        <v>301</v>
      </c>
      <c r="I9673" t="s">
        <v>275</v>
      </c>
      <c r="J9673" t="s">
        <v>228</v>
      </c>
      <c r="K9673" t="s">
        <v>1247</v>
      </c>
      <c r="M9673" t="s">
        <v>228</v>
      </c>
      <c r="N9673" t="s">
        <v>262</v>
      </c>
      <c r="O9673">
        <v>0.1</v>
      </c>
      <c r="P9673" t="s">
        <v>234</v>
      </c>
      <c r="Q9673"/>
      <c r="R9673">
        <v>2.5000000000000001E-2</v>
      </c>
      <c r="S9673">
        <v>0.22</v>
      </c>
      <c r="T9673" t="s">
        <v>1248</v>
      </c>
    </row>
    <row r="9674" spans="2:20" hidden="1" x14ac:dyDescent="0.45">
      <c r="C9674" s="29" t="s">
        <v>60</v>
      </c>
      <c r="D9674" s="29" t="s">
        <v>195</v>
      </c>
      <c r="F9674" t="s">
        <v>1365</v>
      </c>
      <c r="G9674" t="s">
        <v>1366</v>
      </c>
      <c r="H9674" t="s">
        <v>301</v>
      </c>
      <c r="I9674" t="s">
        <v>275</v>
      </c>
      <c r="J9674" t="s">
        <v>228</v>
      </c>
      <c r="K9674" t="s">
        <v>1247</v>
      </c>
      <c r="M9674" t="s">
        <v>228</v>
      </c>
      <c r="N9674" t="s">
        <v>236</v>
      </c>
      <c r="O9674">
        <v>20</v>
      </c>
      <c r="P9674" t="s">
        <v>237</v>
      </c>
      <c r="Q9674"/>
      <c r="R9674">
        <v>6</v>
      </c>
      <c r="S9674">
        <v>42</v>
      </c>
      <c r="T9674" t="s">
        <v>1248</v>
      </c>
    </row>
    <row r="9675" spans="2:20" hidden="1" x14ac:dyDescent="0.45">
      <c r="B9675" s="29" t="s">
        <v>24</v>
      </c>
      <c r="C9675" s="29" t="s">
        <v>60</v>
      </c>
      <c r="D9675" s="29" t="s">
        <v>195</v>
      </c>
      <c r="F9675" t="s">
        <v>1365</v>
      </c>
      <c r="G9675" t="s">
        <v>1366</v>
      </c>
      <c r="H9675" t="s">
        <v>301</v>
      </c>
      <c r="I9675" t="s">
        <v>275</v>
      </c>
      <c r="J9675" t="s">
        <v>228</v>
      </c>
      <c r="K9675" t="s">
        <v>1247</v>
      </c>
      <c r="M9675" t="s">
        <v>228</v>
      </c>
      <c r="N9675" t="s">
        <v>261</v>
      </c>
      <c r="O9675">
        <v>20</v>
      </c>
      <c r="P9675" t="s">
        <v>237</v>
      </c>
      <c r="Q9675">
        <f>O9675/'Building Calcs'!$B$2</f>
        <v>2.1101117052399999E-5</v>
      </c>
      <c r="R9675">
        <v>1.7999999999999999E-2</v>
      </c>
      <c r="S9675">
        <v>70</v>
      </c>
      <c r="T9675" t="s">
        <v>1248</v>
      </c>
    </row>
    <row r="9676" spans="2:20" hidden="1" x14ac:dyDescent="0.45">
      <c r="B9676" s="29" t="s">
        <v>29</v>
      </c>
      <c r="C9676" s="29" t="s">
        <v>60</v>
      </c>
      <c r="D9676" s="29" t="s">
        <v>195</v>
      </c>
      <c r="F9676" t="s">
        <v>1365</v>
      </c>
      <c r="G9676" t="s">
        <v>1366</v>
      </c>
      <c r="H9676" t="s">
        <v>301</v>
      </c>
      <c r="I9676" t="s">
        <v>275</v>
      </c>
      <c r="J9676" t="s">
        <v>228</v>
      </c>
      <c r="K9676" t="s">
        <v>1247</v>
      </c>
      <c r="M9676" t="s">
        <v>228</v>
      </c>
      <c r="N9676" t="s">
        <v>29</v>
      </c>
      <c r="O9676">
        <v>94</v>
      </c>
      <c r="P9676" t="s">
        <v>237</v>
      </c>
      <c r="Q9676">
        <f>O9676/'Building Calcs'!$B$2</f>
        <v>9.9175250146280004E-5</v>
      </c>
      <c r="R9676">
        <v>28</v>
      </c>
      <c r="S9676">
        <v>140</v>
      </c>
      <c r="T9676" t="s">
        <v>1248</v>
      </c>
    </row>
    <row r="9677" spans="2:20" hidden="1" x14ac:dyDescent="0.45">
      <c r="C9677" s="29" t="s">
        <v>60</v>
      </c>
      <c r="D9677" s="29" t="s">
        <v>195</v>
      </c>
      <c r="F9677" t="s">
        <v>1365</v>
      </c>
      <c r="G9677" t="s">
        <v>1366</v>
      </c>
      <c r="H9677" t="s">
        <v>301</v>
      </c>
      <c r="I9677" t="s">
        <v>275</v>
      </c>
      <c r="J9677" t="s">
        <v>228</v>
      </c>
      <c r="K9677" t="s">
        <v>1247</v>
      </c>
      <c r="M9677" t="s">
        <v>228</v>
      </c>
      <c r="N9677" t="s">
        <v>358</v>
      </c>
      <c r="O9677">
        <v>1.7</v>
      </c>
      <c r="P9677" t="s">
        <v>257</v>
      </c>
      <c r="Q9677"/>
      <c r="R9677">
        <v>0.17</v>
      </c>
      <c r="S9677">
        <v>1.7</v>
      </c>
      <c r="T9677" t="s">
        <v>1241</v>
      </c>
    </row>
    <row r="9678" spans="2:20" hidden="1" x14ac:dyDescent="0.45">
      <c r="C9678" s="29" t="s">
        <v>60</v>
      </c>
      <c r="D9678" s="29" t="s">
        <v>195</v>
      </c>
      <c r="F9678" t="s">
        <v>1365</v>
      </c>
      <c r="G9678" t="s">
        <v>1366</v>
      </c>
      <c r="H9678" t="s">
        <v>301</v>
      </c>
      <c r="I9678" t="s">
        <v>275</v>
      </c>
      <c r="J9678" t="s">
        <v>228</v>
      </c>
      <c r="K9678" t="s">
        <v>1247</v>
      </c>
      <c r="M9678" t="s">
        <v>228</v>
      </c>
      <c r="N9678" t="s">
        <v>272</v>
      </c>
      <c r="O9678">
        <v>1.5</v>
      </c>
      <c r="P9678" t="s">
        <v>257</v>
      </c>
      <c r="Q9678"/>
      <c r="R9678">
        <v>0.15</v>
      </c>
      <c r="S9678">
        <v>1.5</v>
      </c>
      <c r="T9678" t="s">
        <v>1241</v>
      </c>
    </row>
    <row r="9679" spans="2:20" hidden="1" x14ac:dyDescent="0.45">
      <c r="C9679" s="29" t="s">
        <v>60</v>
      </c>
      <c r="D9679" s="29" t="s">
        <v>195</v>
      </c>
      <c r="F9679" t="s">
        <v>1365</v>
      </c>
      <c r="G9679" t="s">
        <v>1366</v>
      </c>
      <c r="H9679" t="s">
        <v>301</v>
      </c>
      <c r="I9679" t="s">
        <v>275</v>
      </c>
      <c r="J9679" t="s">
        <v>228</v>
      </c>
      <c r="K9679" t="s">
        <v>1247</v>
      </c>
      <c r="M9679" t="s">
        <v>228</v>
      </c>
      <c r="N9679" t="s">
        <v>249</v>
      </c>
      <c r="O9679">
        <v>15</v>
      </c>
      <c r="P9679" t="s">
        <v>257</v>
      </c>
      <c r="Q9679"/>
      <c r="R9679">
        <v>1.5</v>
      </c>
      <c r="S9679">
        <v>15</v>
      </c>
      <c r="T9679" t="s">
        <v>1241</v>
      </c>
    </row>
    <row r="9680" spans="2:20" hidden="1" x14ac:dyDescent="0.45">
      <c r="C9680" s="29" t="s">
        <v>60</v>
      </c>
      <c r="D9680" s="29" t="s">
        <v>195</v>
      </c>
      <c r="F9680" t="s">
        <v>1365</v>
      </c>
      <c r="G9680" t="s">
        <v>1366</v>
      </c>
      <c r="H9680" t="s">
        <v>301</v>
      </c>
      <c r="I9680" t="s">
        <v>275</v>
      </c>
      <c r="J9680" t="s">
        <v>228</v>
      </c>
      <c r="K9680" t="s">
        <v>1247</v>
      </c>
      <c r="M9680" t="s">
        <v>228</v>
      </c>
      <c r="N9680" t="s">
        <v>291</v>
      </c>
      <c r="O9680">
        <v>0.13</v>
      </c>
      <c r="P9680" t="s">
        <v>257</v>
      </c>
      <c r="Q9680"/>
      <c r="R9680">
        <v>1.2999999999999999E-2</v>
      </c>
      <c r="S9680">
        <v>0.22</v>
      </c>
      <c r="T9680" t="s">
        <v>1241</v>
      </c>
    </row>
    <row r="9681" spans="2:20" hidden="1" x14ac:dyDescent="0.45">
      <c r="C9681" s="29" t="s">
        <v>60</v>
      </c>
      <c r="D9681" s="29" t="s">
        <v>51</v>
      </c>
      <c r="F9681" t="s">
        <v>1365</v>
      </c>
      <c r="G9681" t="s">
        <v>1366</v>
      </c>
      <c r="H9681" t="s">
        <v>1249</v>
      </c>
      <c r="I9681" t="s">
        <v>225</v>
      </c>
      <c r="J9681" t="s">
        <v>1250</v>
      </c>
      <c r="K9681" t="s">
        <v>1219</v>
      </c>
      <c r="M9681" t="s">
        <v>228</v>
      </c>
      <c r="N9681" t="s">
        <v>264</v>
      </c>
      <c r="O9681">
        <v>10</v>
      </c>
      <c r="P9681" t="s">
        <v>234</v>
      </c>
      <c r="Q9681"/>
      <c r="R9681">
        <v>5</v>
      </c>
      <c r="S9681">
        <v>20</v>
      </c>
      <c r="T9681" t="s">
        <v>348</v>
      </c>
    </row>
    <row r="9682" spans="2:20" hidden="1" x14ac:dyDescent="0.45">
      <c r="C9682" s="29" t="s">
        <v>60</v>
      </c>
      <c r="D9682" s="29" t="s">
        <v>195</v>
      </c>
      <c r="F9682" t="s">
        <v>1365</v>
      </c>
      <c r="G9682" t="s">
        <v>1366</v>
      </c>
      <c r="H9682" t="s">
        <v>301</v>
      </c>
      <c r="I9682" t="s">
        <v>275</v>
      </c>
      <c r="J9682" t="s">
        <v>228</v>
      </c>
      <c r="K9682" t="s">
        <v>1247</v>
      </c>
      <c r="M9682" t="s">
        <v>228</v>
      </c>
      <c r="N9682" t="s">
        <v>259</v>
      </c>
      <c r="O9682">
        <v>0.22</v>
      </c>
      <c r="P9682" t="s">
        <v>257</v>
      </c>
      <c r="Q9682"/>
      <c r="R9682">
        <v>2.1999999999999999E-2</v>
      </c>
      <c r="S9682">
        <v>1.5</v>
      </c>
      <c r="T9682" t="s">
        <v>1241</v>
      </c>
    </row>
    <row r="9683" spans="2:20" hidden="1" x14ac:dyDescent="0.45">
      <c r="C9683" s="29" t="s">
        <v>60</v>
      </c>
      <c r="D9683" s="29" t="s">
        <v>195</v>
      </c>
      <c r="F9683" t="s">
        <v>1365</v>
      </c>
      <c r="G9683" t="s">
        <v>1366</v>
      </c>
      <c r="H9683" t="s">
        <v>301</v>
      </c>
      <c r="I9683" t="s">
        <v>275</v>
      </c>
      <c r="J9683" t="s">
        <v>228</v>
      </c>
      <c r="K9683" t="s">
        <v>1247</v>
      </c>
      <c r="M9683" t="s">
        <v>228</v>
      </c>
      <c r="N9683" t="s">
        <v>242</v>
      </c>
      <c r="O9683">
        <v>10</v>
      </c>
      <c r="P9683" t="s">
        <v>234</v>
      </c>
      <c r="Q9683"/>
      <c r="R9683">
        <v>0.1</v>
      </c>
      <c r="S9683">
        <v>40</v>
      </c>
      <c r="T9683" t="s">
        <v>1248</v>
      </c>
    </row>
    <row r="9684" spans="2:20" hidden="1" x14ac:dyDescent="0.45">
      <c r="C9684" s="29" t="s">
        <v>60</v>
      </c>
      <c r="D9684" s="29" t="s">
        <v>195</v>
      </c>
      <c r="F9684" t="s">
        <v>1365</v>
      </c>
      <c r="G9684" t="s">
        <v>1366</v>
      </c>
      <c r="H9684" t="s">
        <v>301</v>
      </c>
      <c r="I9684" t="s">
        <v>275</v>
      </c>
      <c r="J9684" t="s">
        <v>228</v>
      </c>
      <c r="K9684" t="s">
        <v>1247</v>
      </c>
      <c r="M9684" t="s">
        <v>228</v>
      </c>
      <c r="N9684" t="s">
        <v>242</v>
      </c>
      <c r="O9684">
        <v>10</v>
      </c>
      <c r="P9684" t="s">
        <v>234</v>
      </c>
      <c r="Q9684"/>
      <c r="R9684">
        <v>0.1</v>
      </c>
      <c r="S9684">
        <v>40</v>
      </c>
      <c r="T9684" t="s">
        <v>1248</v>
      </c>
    </row>
    <row r="9685" spans="2:20" hidden="1" x14ac:dyDescent="0.45">
      <c r="C9685" s="29" t="s">
        <v>60</v>
      </c>
      <c r="D9685" s="29" t="s">
        <v>195</v>
      </c>
      <c r="F9685" t="s">
        <v>1365</v>
      </c>
      <c r="G9685" t="s">
        <v>1366</v>
      </c>
      <c r="H9685" t="s">
        <v>301</v>
      </c>
      <c r="I9685" t="s">
        <v>275</v>
      </c>
      <c r="J9685" t="s">
        <v>228</v>
      </c>
      <c r="K9685" t="s">
        <v>1247</v>
      </c>
      <c r="M9685" t="s">
        <v>228</v>
      </c>
      <c r="N9685" t="s">
        <v>265</v>
      </c>
      <c r="O9685">
        <v>3</v>
      </c>
      <c r="P9685" t="s">
        <v>234</v>
      </c>
      <c r="Q9685"/>
      <c r="R9685">
        <v>6.5000000000000002E-2</v>
      </c>
      <c r="S9685">
        <v>20</v>
      </c>
      <c r="T9685" t="s">
        <v>1248</v>
      </c>
    </row>
    <row r="9686" spans="2:20" hidden="1" x14ac:dyDescent="0.45">
      <c r="C9686" s="29" t="s">
        <v>60</v>
      </c>
      <c r="D9686" s="29" t="s">
        <v>195</v>
      </c>
      <c r="F9686" t="s">
        <v>1365</v>
      </c>
      <c r="G9686" t="s">
        <v>1366</v>
      </c>
      <c r="H9686" t="s">
        <v>301</v>
      </c>
      <c r="I9686" t="s">
        <v>275</v>
      </c>
      <c r="J9686" t="s">
        <v>228</v>
      </c>
      <c r="K9686" t="s">
        <v>1247</v>
      </c>
      <c r="M9686" t="s">
        <v>228</v>
      </c>
      <c r="N9686" t="s">
        <v>265</v>
      </c>
      <c r="O9686">
        <v>3</v>
      </c>
      <c r="P9686" t="s">
        <v>234</v>
      </c>
      <c r="Q9686"/>
      <c r="R9686">
        <v>6.5000000000000002E-2</v>
      </c>
      <c r="S9686">
        <v>20</v>
      </c>
      <c r="T9686" t="s">
        <v>1248</v>
      </c>
    </row>
    <row r="9687" spans="2:20" hidden="1" x14ac:dyDescent="0.45">
      <c r="C9687" s="29" t="s">
        <v>60</v>
      </c>
      <c r="D9687" s="29" t="s">
        <v>195</v>
      </c>
      <c r="F9687" t="s">
        <v>1365</v>
      </c>
      <c r="G9687" t="s">
        <v>1366</v>
      </c>
      <c r="H9687" t="s">
        <v>301</v>
      </c>
      <c r="I9687" t="s">
        <v>275</v>
      </c>
      <c r="J9687" t="s">
        <v>228</v>
      </c>
      <c r="K9687" t="s">
        <v>1247</v>
      </c>
      <c r="M9687" t="s">
        <v>228</v>
      </c>
      <c r="N9687" t="s">
        <v>267</v>
      </c>
      <c r="O9687">
        <v>18</v>
      </c>
      <c r="P9687" t="s">
        <v>234</v>
      </c>
      <c r="Q9687"/>
      <c r="R9687">
        <v>0.21</v>
      </c>
      <c r="S9687">
        <v>116</v>
      </c>
      <c r="T9687" t="s">
        <v>1248</v>
      </c>
    </row>
    <row r="9688" spans="2:20" hidden="1" x14ac:dyDescent="0.45">
      <c r="C9688" s="29" t="s">
        <v>60</v>
      </c>
      <c r="D9688" s="29" t="s">
        <v>195</v>
      </c>
      <c r="F9688" t="s">
        <v>1365</v>
      </c>
      <c r="G9688" t="s">
        <v>1366</v>
      </c>
      <c r="H9688" t="s">
        <v>301</v>
      </c>
      <c r="I9688" t="s">
        <v>275</v>
      </c>
      <c r="J9688" t="s">
        <v>228</v>
      </c>
      <c r="K9688" t="s">
        <v>1247</v>
      </c>
      <c r="M9688" t="s">
        <v>228</v>
      </c>
      <c r="N9688" t="s">
        <v>246</v>
      </c>
      <c r="O9688">
        <v>6</v>
      </c>
      <c r="P9688" t="s">
        <v>247</v>
      </c>
      <c r="Q9688"/>
      <c r="R9688">
        <v>0.2</v>
      </c>
      <c r="S9688">
        <v>20</v>
      </c>
      <c r="T9688" t="s">
        <v>1248</v>
      </c>
    </row>
    <row r="9689" spans="2:20" hidden="1" x14ac:dyDescent="0.45">
      <c r="C9689" s="29" t="s">
        <v>60</v>
      </c>
      <c r="D9689" s="29" t="s">
        <v>195</v>
      </c>
      <c r="F9689" t="s">
        <v>1365</v>
      </c>
      <c r="G9689" t="s">
        <v>1366</v>
      </c>
      <c r="H9689" t="s">
        <v>301</v>
      </c>
      <c r="I9689" t="s">
        <v>275</v>
      </c>
      <c r="J9689" t="s">
        <v>228</v>
      </c>
      <c r="K9689" t="s">
        <v>1247</v>
      </c>
      <c r="M9689" t="s">
        <v>228</v>
      </c>
      <c r="N9689" t="s">
        <v>246</v>
      </c>
      <c r="O9689">
        <v>6</v>
      </c>
      <c r="P9689" t="s">
        <v>247</v>
      </c>
      <c r="Q9689"/>
      <c r="R9689">
        <v>0.2</v>
      </c>
      <c r="S9689">
        <v>20</v>
      </c>
      <c r="T9689" t="s">
        <v>1248</v>
      </c>
    </row>
    <row r="9690" spans="2:20" hidden="1" x14ac:dyDescent="0.45">
      <c r="B9690" s="29" t="s">
        <v>25</v>
      </c>
      <c r="C9690" s="29" t="s">
        <v>60</v>
      </c>
      <c r="D9690" s="29" t="s">
        <v>197</v>
      </c>
      <c r="F9690" t="s">
        <v>1365</v>
      </c>
      <c r="G9690" t="s">
        <v>1366</v>
      </c>
      <c r="H9690" t="s">
        <v>1251</v>
      </c>
      <c r="I9690" t="s">
        <v>275</v>
      </c>
      <c r="J9690" t="s">
        <v>228</v>
      </c>
      <c r="K9690" t="s">
        <v>232</v>
      </c>
      <c r="M9690" t="s">
        <v>228</v>
      </c>
      <c r="N9690" t="s">
        <v>25</v>
      </c>
      <c r="O9690">
        <v>29</v>
      </c>
      <c r="P9690" t="s">
        <v>237</v>
      </c>
      <c r="Q9690">
        <f>O9690/'Building Calcs'!$B$2</f>
        <v>3.0596619725980002E-5</v>
      </c>
      <c r="R9690">
        <v>21</v>
      </c>
      <c r="S9690">
        <v>48</v>
      </c>
      <c r="T9690" t="s">
        <v>1252</v>
      </c>
    </row>
    <row r="9691" spans="2:20" hidden="1" x14ac:dyDescent="0.45">
      <c r="B9691" s="29" t="s">
        <v>24</v>
      </c>
      <c r="C9691" s="29" t="s">
        <v>60</v>
      </c>
      <c r="D9691" s="29" t="s">
        <v>197</v>
      </c>
      <c r="F9691" t="s">
        <v>1365</v>
      </c>
      <c r="G9691" t="s">
        <v>1366</v>
      </c>
      <c r="H9691" t="s">
        <v>1251</v>
      </c>
      <c r="I9691" t="s">
        <v>275</v>
      </c>
      <c r="J9691" t="s">
        <v>228</v>
      </c>
      <c r="K9691" t="s">
        <v>232</v>
      </c>
      <c r="M9691" t="s">
        <v>228</v>
      </c>
      <c r="N9691" t="s">
        <v>261</v>
      </c>
      <c r="O9691">
        <v>23</v>
      </c>
      <c r="P9691" t="s">
        <v>237</v>
      </c>
      <c r="Q9691">
        <f>O9691/'Building Calcs'!$B$2</f>
        <v>2.4266284610259999E-5</v>
      </c>
      <c r="R9691">
        <v>14</v>
      </c>
      <c r="S9691">
        <v>33</v>
      </c>
      <c r="T9691" t="s">
        <v>1252</v>
      </c>
    </row>
    <row r="9692" spans="2:20" hidden="1" x14ac:dyDescent="0.45">
      <c r="B9692" s="29" t="s">
        <v>24</v>
      </c>
      <c r="C9692" s="29" t="s">
        <v>60</v>
      </c>
      <c r="D9692" s="29" t="s">
        <v>197</v>
      </c>
      <c r="F9692" t="s">
        <v>1365</v>
      </c>
      <c r="G9692" t="s">
        <v>1366</v>
      </c>
      <c r="H9692" t="s">
        <v>1251</v>
      </c>
      <c r="I9692" t="s">
        <v>275</v>
      </c>
      <c r="J9692" t="s">
        <v>228</v>
      </c>
      <c r="K9692" t="s">
        <v>232</v>
      </c>
      <c r="M9692" t="s">
        <v>228</v>
      </c>
      <c r="N9692" t="s">
        <v>261</v>
      </c>
      <c r="O9692">
        <v>23</v>
      </c>
      <c r="P9692" t="s">
        <v>237</v>
      </c>
      <c r="Q9692">
        <f>O9692/'Building Calcs'!$B$2</f>
        <v>2.4266284610259999E-5</v>
      </c>
      <c r="R9692">
        <v>14</v>
      </c>
      <c r="S9692">
        <v>33</v>
      </c>
      <c r="T9692" t="s">
        <v>1252</v>
      </c>
    </row>
    <row r="9693" spans="2:20" hidden="1" x14ac:dyDescent="0.45">
      <c r="B9693" s="29" t="s">
        <v>26</v>
      </c>
      <c r="C9693" s="29" t="s">
        <v>60</v>
      </c>
      <c r="D9693" s="29" t="s">
        <v>197</v>
      </c>
      <c r="F9693" t="s">
        <v>1365</v>
      </c>
      <c r="G9693" t="s">
        <v>1366</v>
      </c>
      <c r="H9693" t="s">
        <v>1251</v>
      </c>
      <c r="I9693" t="s">
        <v>275</v>
      </c>
      <c r="J9693" t="s">
        <v>228</v>
      </c>
      <c r="K9693" t="s">
        <v>232</v>
      </c>
      <c r="M9693" t="s">
        <v>228</v>
      </c>
      <c r="N9693" t="s">
        <v>26</v>
      </c>
      <c r="O9693">
        <v>74</v>
      </c>
      <c r="P9693" t="s">
        <v>237</v>
      </c>
      <c r="Q9693">
        <f>O9693/'Building Calcs'!$B$2</f>
        <v>7.8074133093880004E-5</v>
      </c>
      <c r="R9693">
        <v>46</v>
      </c>
      <c r="S9693">
        <v>103</v>
      </c>
      <c r="T9693" t="s">
        <v>1252</v>
      </c>
    </row>
    <row r="9694" spans="2:20" hidden="1" x14ac:dyDescent="0.45">
      <c r="B9694" s="29" t="s">
        <v>29</v>
      </c>
      <c r="C9694" s="29" t="s">
        <v>60</v>
      </c>
      <c r="D9694" s="29" t="s">
        <v>197</v>
      </c>
      <c r="F9694" t="s">
        <v>1365</v>
      </c>
      <c r="G9694" t="s">
        <v>1366</v>
      </c>
      <c r="H9694" t="s">
        <v>1251</v>
      </c>
      <c r="I9694" t="s">
        <v>275</v>
      </c>
      <c r="J9694" t="s">
        <v>228</v>
      </c>
      <c r="K9694" t="s">
        <v>232</v>
      </c>
      <c r="M9694" t="s">
        <v>228</v>
      </c>
      <c r="N9694" t="s">
        <v>29</v>
      </c>
      <c r="O9694">
        <v>0.67</v>
      </c>
      <c r="P9694" t="s">
        <v>237</v>
      </c>
      <c r="Q9694">
        <f>O9694/'Building Calcs'!$B$2</f>
        <v>7.0688742125540009E-7</v>
      </c>
      <c r="R9694">
        <v>0.4</v>
      </c>
      <c r="S9694">
        <v>0.94</v>
      </c>
      <c r="T9694" t="s">
        <v>1252</v>
      </c>
    </row>
    <row r="9695" spans="2:20" hidden="1" x14ac:dyDescent="0.45">
      <c r="C9695" s="29" t="s">
        <v>60</v>
      </c>
      <c r="D9695" s="29" t="s">
        <v>45</v>
      </c>
      <c r="F9695" t="s">
        <v>1365</v>
      </c>
      <c r="G9695" t="s">
        <v>1366</v>
      </c>
      <c r="H9695" t="s">
        <v>284</v>
      </c>
      <c r="I9695" t="s">
        <v>275</v>
      </c>
      <c r="J9695" t="s">
        <v>228</v>
      </c>
      <c r="K9695" t="s">
        <v>1242</v>
      </c>
      <c r="M9695" t="s">
        <v>228</v>
      </c>
      <c r="N9695" t="s">
        <v>249</v>
      </c>
      <c r="O9695">
        <v>58.9</v>
      </c>
      <c r="P9695" t="s">
        <v>234</v>
      </c>
      <c r="Q9695"/>
      <c r="R9695">
        <v>10</v>
      </c>
      <c r="S9695">
        <v>180</v>
      </c>
      <c r="T9695" t="s">
        <v>377</v>
      </c>
    </row>
    <row r="9696" spans="2:20" hidden="1" x14ac:dyDescent="0.45">
      <c r="C9696" s="29" t="s">
        <v>60</v>
      </c>
      <c r="D9696" s="29" t="s">
        <v>45</v>
      </c>
      <c r="F9696" t="s">
        <v>1365</v>
      </c>
      <c r="G9696" t="s">
        <v>1366</v>
      </c>
      <c r="H9696" t="s">
        <v>284</v>
      </c>
      <c r="I9696" t="s">
        <v>275</v>
      </c>
      <c r="J9696" t="s">
        <v>228</v>
      </c>
      <c r="K9696" t="s">
        <v>1242</v>
      </c>
      <c r="M9696" t="s">
        <v>228</v>
      </c>
      <c r="N9696" t="s">
        <v>249</v>
      </c>
      <c r="O9696">
        <v>58.9</v>
      </c>
      <c r="P9696" t="s">
        <v>234</v>
      </c>
      <c r="Q9696"/>
      <c r="R9696">
        <v>10</v>
      </c>
      <c r="S9696">
        <v>180</v>
      </c>
      <c r="T9696" t="s">
        <v>377</v>
      </c>
    </row>
    <row r="9697" spans="2:20" hidden="1" x14ac:dyDescent="0.45">
      <c r="C9697" s="29" t="s">
        <v>60</v>
      </c>
      <c r="D9697" s="29" t="s">
        <v>45</v>
      </c>
      <c r="F9697" t="s">
        <v>1365</v>
      </c>
      <c r="G9697" t="s">
        <v>1366</v>
      </c>
      <c r="H9697" t="s">
        <v>284</v>
      </c>
      <c r="I9697" t="s">
        <v>275</v>
      </c>
      <c r="J9697" t="s">
        <v>228</v>
      </c>
      <c r="K9697" t="s">
        <v>1242</v>
      </c>
      <c r="M9697" t="s">
        <v>228</v>
      </c>
      <c r="N9697" t="s">
        <v>272</v>
      </c>
      <c r="O9697">
        <v>18.5</v>
      </c>
      <c r="P9697" t="s">
        <v>234</v>
      </c>
      <c r="Q9697"/>
      <c r="R9697">
        <v>5</v>
      </c>
      <c r="S9697">
        <v>80</v>
      </c>
      <c r="T9697" t="s">
        <v>377</v>
      </c>
    </row>
    <row r="9698" spans="2:20" hidden="1" x14ac:dyDescent="0.45">
      <c r="C9698" s="29" t="s">
        <v>60</v>
      </c>
      <c r="D9698" s="29" t="s">
        <v>45</v>
      </c>
      <c r="F9698" t="s">
        <v>1365</v>
      </c>
      <c r="G9698" t="s">
        <v>1366</v>
      </c>
      <c r="H9698" t="s">
        <v>284</v>
      </c>
      <c r="I9698" t="s">
        <v>275</v>
      </c>
      <c r="J9698" t="s">
        <v>228</v>
      </c>
      <c r="K9698" t="s">
        <v>1242</v>
      </c>
      <c r="M9698" t="s">
        <v>228</v>
      </c>
      <c r="N9698" t="s">
        <v>259</v>
      </c>
      <c r="O9698">
        <v>0.62</v>
      </c>
      <c r="P9698" t="s">
        <v>257</v>
      </c>
      <c r="Q9698"/>
      <c r="R9698">
        <v>0.31</v>
      </c>
      <c r="S9698">
        <v>1.2</v>
      </c>
      <c r="T9698" t="s">
        <v>377</v>
      </c>
    </row>
    <row r="9699" spans="2:20" hidden="1" x14ac:dyDescent="0.45">
      <c r="B9699" s="29" t="s">
        <v>43</v>
      </c>
      <c r="C9699" s="29" t="s">
        <v>60</v>
      </c>
      <c r="D9699" s="29" t="s">
        <v>197</v>
      </c>
      <c r="F9699" t="s">
        <v>1365</v>
      </c>
      <c r="G9699" t="s">
        <v>1366</v>
      </c>
      <c r="H9699" t="s">
        <v>1251</v>
      </c>
      <c r="I9699" t="s">
        <v>275</v>
      </c>
      <c r="J9699" t="s">
        <v>228</v>
      </c>
      <c r="K9699" t="s">
        <v>232</v>
      </c>
      <c r="M9699" t="s">
        <v>228</v>
      </c>
      <c r="N9699" t="s">
        <v>28</v>
      </c>
      <c r="O9699">
        <v>0.78</v>
      </c>
      <c r="P9699" t="s">
        <v>237</v>
      </c>
      <c r="Q9699">
        <f>O9699/'Building Calcs'!$B$2</f>
        <v>8.2294356504360001E-7</v>
      </c>
      <c r="R9699">
        <v>0.47</v>
      </c>
      <c r="S9699">
        <v>1.0900000000000001</v>
      </c>
      <c r="T9699" t="s">
        <v>1252</v>
      </c>
    </row>
    <row r="9700" spans="2:20" hidden="1" x14ac:dyDescent="0.45">
      <c r="C9700" s="29" t="s">
        <v>60</v>
      </c>
      <c r="D9700" s="29" t="s">
        <v>197</v>
      </c>
      <c r="F9700" t="s">
        <v>1365</v>
      </c>
      <c r="G9700" t="s">
        <v>1366</v>
      </c>
      <c r="H9700" t="s">
        <v>1251</v>
      </c>
      <c r="I9700" t="s">
        <v>275</v>
      </c>
      <c r="J9700" t="s">
        <v>228</v>
      </c>
      <c r="K9700" t="s">
        <v>232</v>
      </c>
      <c r="M9700" t="s">
        <v>228</v>
      </c>
      <c r="N9700" t="s">
        <v>267</v>
      </c>
      <c r="O9700">
        <v>0.73</v>
      </c>
      <c r="P9700" t="s">
        <v>234</v>
      </c>
      <c r="Q9700"/>
      <c r="R9700">
        <v>0.36</v>
      </c>
      <c r="S9700">
        <v>1.5</v>
      </c>
      <c r="T9700" t="s">
        <v>1252</v>
      </c>
    </row>
    <row r="9701" spans="2:20" hidden="1" x14ac:dyDescent="0.45">
      <c r="C9701" s="29" t="s">
        <v>60</v>
      </c>
      <c r="D9701" s="29" t="s">
        <v>197</v>
      </c>
      <c r="F9701" t="s">
        <v>1365</v>
      </c>
      <c r="G9701" t="s">
        <v>1366</v>
      </c>
      <c r="H9701" t="s">
        <v>1251</v>
      </c>
      <c r="I9701" t="s">
        <v>275</v>
      </c>
      <c r="J9701" t="s">
        <v>228</v>
      </c>
      <c r="K9701" t="s">
        <v>232</v>
      </c>
      <c r="M9701" t="s">
        <v>228</v>
      </c>
      <c r="N9701" t="s">
        <v>246</v>
      </c>
      <c r="O9701">
        <v>0.52</v>
      </c>
      <c r="P9701" t="s">
        <v>247</v>
      </c>
      <c r="Q9701"/>
      <c r="R9701">
        <v>0.25</v>
      </c>
      <c r="S9701">
        <v>1.3</v>
      </c>
      <c r="T9701" t="s">
        <v>1252</v>
      </c>
    </row>
    <row r="9702" spans="2:20" hidden="1" x14ac:dyDescent="0.45">
      <c r="C9702" s="29" t="s">
        <v>60</v>
      </c>
      <c r="D9702" s="29" t="s">
        <v>197</v>
      </c>
      <c r="F9702" t="s">
        <v>1365</v>
      </c>
      <c r="G9702" t="s">
        <v>1366</v>
      </c>
      <c r="H9702" t="s">
        <v>1251</v>
      </c>
      <c r="I9702" t="s">
        <v>275</v>
      </c>
      <c r="J9702" t="s">
        <v>228</v>
      </c>
      <c r="K9702" t="s">
        <v>232</v>
      </c>
      <c r="M9702" t="s">
        <v>228</v>
      </c>
      <c r="N9702" t="s">
        <v>264</v>
      </c>
      <c r="O9702">
        <v>0.72</v>
      </c>
      <c r="P9702" t="s">
        <v>257</v>
      </c>
      <c r="Q9702"/>
      <c r="R9702">
        <v>0.2</v>
      </c>
      <c r="S9702">
        <v>1.9</v>
      </c>
      <c r="T9702" t="s">
        <v>1252</v>
      </c>
    </row>
    <row r="9703" spans="2:20" hidden="1" x14ac:dyDescent="0.45">
      <c r="C9703" s="29" t="s">
        <v>60</v>
      </c>
      <c r="D9703" s="29" t="s">
        <v>197</v>
      </c>
      <c r="F9703" t="s">
        <v>1365</v>
      </c>
      <c r="G9703" t="s">
        <v>1366</v>
      </c>
      <c r="H9703" t="s">
        <v>1251</v>
      </c>
      <c r="I9703" t="s">
        <v>275</v>
      </c>
      <c r="J9703" t="s">
        <v>228</v>
      </c>
      <c r="K9703" t="s">
        <v>232</v>
      </c>
      <c r="M9703" t="s">
        <v>228</v>
      </c>
      <c r="N9703" t="s">
        <v>249</v>
      </c>
      <c r="O9703">
        <v>2.9</v>
      </c>
      <c r="P9703" t="s">
        <v>257</v>
      </c>
      <c r="Q9703"/>
      <c r="R9703">
        <v>0.7</v>
      </c>
      <c r="S9703">
        <v>12</v>
      </c>
      <c r="T9703" t="s">
        <v>1252</v>
      </c>
    </row>
    <row r="9704" spans="2:20" hidden="1" x14ac:dyDescent="0.45">
      <c r="C9704" s="29" t="s">
        <v>60</v>
      </c>
      <c r="D9704" s="29" t="s">
        <v>197</v>
      </c>
      <c r="F9704" t="s">
        <v>1365</v>
      </c>
      <c r="G9704" t="s">
        <v>1366</v>
      </c>
      <c r="H9704" t="s">
        <v>1251</v>
      </c>
      <c r="I9704" t="s">
        <v>275</v>
      </c>
      <c r="J9704" t="s">
        <v>228</v>
      </c>
      <c r="K9704" t="s">
        <v>232</v>
      </c>
      <c r="M9704" t="s">
        <v>228</v>
      </c>
      <c r="N9704" t="s">
        <v>358</v>
      </c>
      <c r="O9704">
        <v>1.1000000000000001</v>
      </c>
      <c r="P9704" t="s">
        <v>257</v>
      </c>
      <c r="Q9704"/>
      <c r="R9704">
        <v>0.3</v>
      </c>
      <c r="S9704">
        <v>2.8</v>
      </c>
      <c r="T9704" t="s">
        <v>1252</v>
      </c>
    </row>
    <row r="9705" spans="2:20" hidden="1" x14ac:dyDescent="0.45">
      <c r="C9705" s="29" t="s">
        <v>60</v>
      </c>
      <c r="D9705" s="29" t="s">
        <v>197</v>
      </c>
      <c r="F9705" t="s">
        <v>1365</v>
      </c>
      <c r="G9705" t="s">
        <v>1366</v>
      </c>
      <c r="H9705" t="s">
        <v>1251</v>
      </c>
      <c r="I9705" t="s">
        <v>275</v>
      </c>
      <c r="J9705" t="s">
        <v>228</v>
      </c>
      <c r="K9705" t="s">
        <v>232</v>
      </c>
      <c r="M9705" t="s">
        <v>228</v>
      </c>
      <c r="N9705" t="s">
        <v>240</v>
      </c>
      <c r="O9705">
        <v>1.0999999999999999E-2</v>
      </c>
      <c r="P9705" t="s">
        <v>234</v>
      </c>
      <c r="Q9705"/>
      <c r="R9705">
        <v>6.0000000000000001E-3</v>
      </c>
      <c r="S9705">
        <v>2.1999999999999999E-2</v>
      </c>
      <c r="T9705" t="s">
        <v>1252</v>
      </c>
    </row>
    <row r="9706" spans="2:20" hidden="1" x14ac:dyDescent="0.45">
      <c r="C9706" s="29" t="s">
        <v>60</v>
      </c>
      <c r="D9706" s="29" t="s">
        <v>197</v>
      </c>
      <c r="F9706" t="s">
        <v>1365</v>
      </c>
      <c r="G9706" t="s">
        <v>1366</v>
      </c>
      <c r="H9706" t="s">
        <v>1251</v>
      </c>
      <c r="I9706" t="s">
        <v>275</v>
      </c>
      <c r="J9706" t="s">
        <v>228</v>
      </c>
      <c r="K9706" t="s">
        <v>232</v>
      </c>
      <c r="M9706" t="s">
        <v>228</v>
      </c>
      <c r="N9706" t="s">
        <v>253</v>
      </c>
      <c r="O9706">
        <v>8.9999999999999998E-4</v>
      </c>
      <c r="P9706" t="s">
        <v>234</v>
      </c>
      <c r="Q9706"/>
      <c r="R9706">
        <v>2.9999999999999997E-4</v>
      </c>
      <c r="S9706">
        <v>1.1000000000000001E-3</v>
      </c>
      <c r="T9706" t="s">
        <v>1252</v>
      </c>
    </row>
    <row r="9707" spans="2:20" hidden="1" x14ac:dyDescent="0.45">
      <c r="C9707" s="29" t="s">
        <v>60</v>
      </c>
      <c r="D9707" s="29" t="s">
        <v>197</v>
      </c>
      <c r="F9707" t="s">
        <v>1365</v>
      </c>
      <c r="G9707" t="s">
        <v>1366</v>
      </c>
      <c r="H9707" t="s">
        <v>1251</v>
      </c>
      <c r="I9707" t="s">
        <v>275</v>
      </c>
      <c r="J9707" t="s">
        <v>228</v>
      </c>
      <c r="K9707" t="s">
        <v>232</v>
      </c>
      <c r="M9707" t="s">
        <v>228</v>
      </c>
      <c r="N9707" t="s">
        <v>242</v>
      </c>
      <c r="O9707">
        <v>1.2999999999999999E-2</v>
      </c>
      <c r="P9707" t="s">
        <v>234</v>
      </c>
      <c r="Q9707"/>
      <c r="R9707">
        <v>7.0000000000000001E-3</v>
      </c>
      <c r="S9707">
        <v>2.5999999999999999E-2</v>
      </c>
      <c r="T9707" t="s">
        <v>1252</v>
      </c>
    </row>
    <row r="9708" spans="2:20" hidden="1" x14ac:dyDescent="0.45">
      <c r="C9708" s="29" t="s">
        <v>60</v>
      </c>
      <c r="D9708" s="29" t="s">
        <v>197</v>
      </c>
      <c r="F9708" t="s">
        <v>1365</v>
      </c>
      <c r="G9708" t="s">
        <v>1366</v>
      </c>
      <c r="H9708" t="s">
        <v>1251</v>
      </c>
      <c r="I9708" t="s">
        <v>275</v>
      </c>
      <c r="J9708" t="s">
        <v>228</v>
      </c>
      <c r="K9708" t="s">
        <v>232</v>
      </c>
      <c r="M9708" t="s">
        <v>228</v>
      </c>
      <c r="N9708" t="s">
        <v>242</v>
      </c>
      <c r="O9708">
        <v>1.2999999999999999E-2</v>
      </c>
      <c r="P9708" t="s">
        <v>234</v>
      </c>
      <c r="Q9708"/>
      <c r="R9708">
        <v>7.0000000000000001E-3</v>
      </c>
      <c r="S9708">
        <v>2.5999999999999999E-2</v>
      </c>
      <c r="T9708" t="s">
        <v>1252</v>
      </c>
    </row>
    <row r="9709" spans="2:20" hidden="1" x14ac:dyDescent="0.45">
      <c r="C9709" s="29" t="s">
        <v>60</v>
      </c>
      <c r="D9709" s="29" t="s">
        <v>197</v>
      </c>
      <c r="F9709" t="s">
        <v>1365</v>
      </c>
      <c r="G9709" t="s">
        <v>1366</v>
      </c>
      <c r="H9709" t="s">
        <v>1251</v>
      </c>
      <c r="I9709" t="s">
        <v>275</v>
      </c>
      <c r="J9709" t="s">
        <v>228</v>
      </c>
      <c r="K9709" t="s">
        <v>232</v>
      </c>
      <c r="M9709" t="s">
        <v>228</v>
      </c>
      <c r="N9709" t="s">
        <v>242</v>
      </c>
      <c r="O9709">
        <v>1.2999999999999999E-2</v>
      </c>
      <c r="P9709" t="s">
        <v>234</v>
      </c>
      <c r="Q9709"/>
      <c r="R9709">
        <v>7.0000000000000001E-3</v>
      </c>
      <c r="S9709">
        <v>2.5999999999999999E-2</v>
      </c>
      <c r="T9709" t="s">
        <v>1252</v>
      </c>
    </row>
    <row r="9710" spans="2:20" hidden="1" x14ac:dyDescent="0.45">
      <c r="C9710" s="29" t="s">
        <v>60</v>
      </c>
      <c r="D9710" s="29" t="s">
        <v>45</v>
      </c>
      <c r="F9710" t="s">
        <v>1365</v>
      </c>
      <c r="G9710" t="s">
        <v>1366</v>
      </c>
      <c r="H9710" t="s">
        <v>1237</v>
      </c>
      <c r="I9710" t="s">
        <v>225</v>
      </c>
      <c r="J9710" t="s">
        <v>1238</v>
      </c>
      <c r="K9710" t="s">
        <v>1223</v>
      </c>
      <c r="M9710" t="s">
        <v>228</v>
      </c>
      <c r="N9710" t="s">
        <v>233</v>
      </c>
      <c r="O9710">
        <v>4</v>
      </c>
      <c r="P9710" t="s">
        <v>234</v>
      </c>
      <c r="Q9710"/>
      <c r="R9710">
        <v>0.5</v>
      </c>
      <c r="S9710">
        <v>5</v>
      </c>
      <c r="T9710" t="s">
        <v>377</v>
      </c>
    </row>
    <row r="9711" spans="2:20" hidden="1" x14ac:dyDescent="0.45">
      <c r="C9711" s="29" t="s">
        <v>60</v>
      </c>
      <c r="D9711" s="29" t="s">
        <v>45</v>
      </c>
      <c r="F9711" t="s">
        <v>1365</v>
      </c>
      <c r="G9711" t="s">
        <v>1366</v>
      </c>
      <c r="H9711" t="s">
        <v>1237</v>
      </c>
      <c r="I9711" t="s">
        <v>225</v>
      </c>
      <c r="J9711" t="s">
        <v>1238</v>
      </c>
      <c r="K9711" t="s">
        <v>1223</v>
      </c>
      <c r="M9711" t="s">
        <v>228</v>
      </c>
      <c r="N9711" t="s">
        <v>242</v>
      </c>
      <c r="O9711">
        <v>10</v>
      </c>
      <c r="P9711" t="s">
        <v>234</v>
      </c>
      <c r="Q9711"/>
      <c r="R9711">
        <v>1</v>
      </c>
      <c r="S9711">
        <v>15</v>
      </c>
      <c r="T9711" t="s">
        <v>377</v>
      </c>
    </row>
    <row r="9712" spans="2:20" hidden="1" x14ac:dyDescent="0.45">
      <c r="C9712" s="29" t="s">
        <v>60</v>
      </c>
      <c r="D9712" s="29" t="s">
        <v>45</v>
      </c>
      <c r="F9712" t="s">
        <v>1365</v>
      </c>
      <c r="G9712" t="s">
        <v>1366</v>
      </c>
      <c r="H9712" t="s">
        <v>1237</v>
      </c>
      <c r="I9712" t="s">
        <v>225</v>
      </c>
      <c r="J9712" t="s">
        <v>1238</v>
      </c>
      <c r="K9712" t="s">
        <v>1223</v>
      </c>
      <c r="M9712" t="s">
        <v>228</v>
      </c>
      <c r="N9712" t="s">
        <v>240</v>
      </c>
      <c r="O9712">
        <v>150</v>
      </c>
      <c r="P9712" t="s">
        <v>234</v>
      </c>
      <c r="Q9712"/>
      <c r="R9712">
        <v>80</v>
      </c>
      <c r="S9712">
        <v>200</v>
      </c>
      <c r="T9712" t="s">
        <v>377</v>
      </c>
    </row>
    <row r="9713" spans="2:20" hidden="1" x14ac:dyDescent="0.45">
      <c r="C9713" s="29" t="s">
        <v>60</v>
      </c>
      <c r="D9713" s="29" t="s">
        <v>45</v>
      </c>
      <c r="F9713" t="s">
        <v>1365</v>
      </c>
      <c r="G9713" t="s">
        <v>1366</v>
      </c>
      <c r="H9713" t="s">
        <v>1237</v>
      </c>
      <c r="I9713" t="s">
        <v>225</v>
      </c>
      <c r="J9713" t="s">
        <v>1238</v>
      </c>
      <c r="K9713" t="s">
        <v>1223</v>
      </c>
      <c r="M9713" t="s">
        <v>228</v>
      </c>
      <c r="N9713" t="s">
        <v>249</v>
      </c>
      <c r="O9713">
        <v>110</v>
      </c>
      <c r="P9713" t="s">
        <v>234</v>
      </c>
      <c r="Q9713"/>
      <c r="R9713">
        <v>17</v>
      </c>
      <c r="S9713">
        <v>180</v>
      </c>
      <c r="T9713" t="s">
        <v>377</v>
      </c>
    </row>
    <row r="9714" spans="2:20" hidden="1" x14ac:dyDescent="0.45">
      <c r="C9714" s="29" t="s">
        <v>60</v>
      </c>
      <c r="D9714" s="29" t="s">
        <v>45</v>
      </c>
      <c r="F9714" t="s">
        <v>1365</v>
      </c>
      <c r="G9714" t="s">
        <v>1366</v>
      </c>
      <c r="H9714" t="s">
        <v>1237</v>
      </c>
      <c r="I9714" t="s">
        <v>225</v>
      </c>
      <c r="J9714" t="s">
        <v>1238</v>
      </c>
      <c r="K9714" t="s">
        <v>1223</v>
      </c>
      <c r="M9714" t="s">
        <v>228</v>
      </c>
      <c r="N9714" t="s">
        <v>358</v>
      </c>
      <c r="O9714">
        <v>50</v>
      </c>
      <c r="P9714" t="s">
        <v>234</v>
      </c>
      <c r="Q9714"/>
      <c r="R9714">
        <v>8</v>
      </c>
      <c r="S9714">
        <v>100</v>
      </c>
      <c r="T9714" t="s">
        <v>377</v>
      </c>
    </row>
    <row r="9715" spans="2:20" hidden="1" x14ac:dyDescent="0.45">
      <c r="B9715" s="29" t="s">
        <v>26</v>
      </c>
      <c r="C9715" s="29" t="s">
        <v>60</v>
      </c>
      <c r="D9715" s="29" t="s">
        <v>45</v>
      </c>
      <c r="F9715" t="s">
        <v>1365</v>
      </c>
      <c r="G9715" t="s">
        <v>1366</v>
      </c>
      <c r="H9715" t="s">
        <v>1237</v>
      </c>
      <c r="I9715" t="s">
        <v>225</v>
      </c>
      <c r="J9715" t="s">
        <v>1238</v>
      </c>
      <c r="K9715" t="s">
        <v>1223</v>
      </c>
      <c r="M9715" t="s">
        <v>228</v>
      </c>
      <c r="N9715" t="s">
        <v>26</v>
      </c>
      <c r="O9715">
        <v>200</v>
      </c>
      <c r="P9715" t="s">
        <v>237</v>
      </c>
      <c r="Q9715">
        <f>O9715/'Building Calcs'!$B$2</f>
        <v>2.1101117052400002E-4</v>
      </c>
      <c r="R9715">
        <v>150</v>
      </c>
      <c r="S9715">
        <v>300</v>
      </c>
      <c r="T9715" t="s">
        <v>377</v>
      </c>
    </row>
    <row r="9716" spans="2:20" hidden="1" x14ac:dyDescent="0.45">
      <c r="B9716" s="29" t="s">
        <v>29</v>
      </c>
      <c r="C9716" s="29" t="s">
        <v>60</v>
      </c>
      <c r="D9716" s="29" t="s">
        <v>45</v>
      </c>
      <c r="F9716" t="s">
        <v>1365</v>
      </c>
      <c r="G9716" t="s">
        <v>1366</v>
      </c>
      <c r="H9716" t="s">
        <v>1237</v>
      </c>
      <c r="I9716" t="s">
        <v>225</v>
      </c>
      <c r="J9716" t="s">
        <v>1238</v>
      </c>
      <c r="K9716" t="s">
        <v>1223</v>
      </c>
      <c r="M9716" t="s">
        <v>228</v>
      </c>
      <c r="N9716" t="s">
        <v>29</v>
      </c>
      <c r="O9716">
        <v>450</v>
      </c>
      <c r="P9716" t="s">
        <v>237</v>
      </c>
      <c r="Q9716">
        <f>O9716/'Building Calcs'!$B$2</f>
        <v>4.7477513367900003E-4</v>
      </c>
      <c r="R9716">
        <v>300</v>
      </c>
      <c r="S9716">
        <v>900</v>
      </c>
      <c r="T9716" t="s">
        <v>377</v>
      </c>
    </row>
    <row r="9717" spans="2:20" hidden="1" x14ac:dyDescent="0.45">
      <c r="C9717" s="29" t="s">
        <v>60</v>
      </c>
      <c r="D9717" s="29" t="s">
        <v>45</v>
      </c>
      <c r="F9717" t="s">
        <v>1365</v>
      </c>
      <c r="G9717" t="s">
        <v>1366</v>
      </c>
      <c r="H9717" t="s">
        <v>1221</v>
      </c>
      <c r="I9717" t="s">
        <v>225</v>
      </c>
      <c r="J9717" t="s">
        <v>1222</v>
      </c>
      <c r="K9717" t="s">
        <v>1223</v>
      </c>
      <c r="M9717" t="s">
        <v>228</v>
      </c>
      <c r="N9717" t="s">
        <v>246</v>
      </c>
      <c r="O9717">
        <v>40</v>
      </c>
      <c r="P9717" t="s">
        <v>247</v>
      </c>
      <c r="Q9717"/>
      <c r="R9717">
        <v>20</v>
      </c>
      <c r="S9717">
        <v>500</v>
      </c>
      <c r="T9717" t="s">
        <v>377</v>
      </c>
    </row>
    <row r="9718" spans="2:20" hidden="1" x14ac:dyDescent="0.45">
      <c r="C9718" s="29" t="s">
        <v>60</v>
      </c>
      <c r="D9718" s="29" t="s">
        <v>51</v>
      </c>
      <c r="F9718" t="s">
        <v>1365</v>
      </c>
      <c r="G9718" t="s">
        <v>1366</v>
      </c>
      <c r="H9718" t="s">
        <v>1217</v>
      </c>
      <c r="I9718" t="s">
        <v>225</v>
      </c>
      <c r="J9718" t="s">
        <v>1218</v>
      </c>
      <c r="K9718" t="s">
        <v>1219</v>
      </c>
      <c r="M9718" t="s">
        <v>228</v>
      </c>
      <c r="N9718" t="s">
        <v>400</v>
      </c>
      <c r="O9718">
        <v>37</v>
      </c>
      <c r="P9718" t="s">
        <v>237</v>
      </c>
      <c r="Q9718"/>
      <c r="R9718">
        <v>18</v>
      </c>
      <c r="S9718">
        <v>74</v>
      </c>
      <c r="T9718" t="s">
        <v>1259</v>
      </c>
    </row>
    <row r="9719" spans="2:20" hidden="1" x14ac:dyDescent="0.45">
      <c r="C9719" s="29" t="s">
        <v>60</v>
      </c>
      <c r="D9719" s="29" t="s">
        <v>51</v>
      </c>
      <c r="F9719" t="s">
        <v>1365</v>
      </c>
      <c r="G9719" t="s">
        <v>1366</v>
      </c>
      <c r="H9719" t="s">
        <v>1217</v>
      </c>
      <c r="I9719" t="s">
        <v>225</v>
      </c>
      <c r="J9719" t="s">
        <v>1218</v>
      </c>
      <c r="K9719" t="s">
        <v>1219</v>
      </c>
      <c r="M9719" t="s">
        <v>228</v>
      </c>
      <c r="N9719" t="s">
        <v>291</v>
      </c>
      <c r="O9719">
        <v>0.06</v>
      </c>
      <c r="P9719" t="s">
        <v>257</v>
      </c>
      <c r="Q9719"/>
      <c r="R9719">
        <v>6.0000000000000001E-3</v>
      </c>
      <c r="S9719">
        <v>0.6</v>
      </c>
      <c r="T9719" t="s">
        <v>376</v>
      </c>
    </row>
    <row r="9720" spans="2:20" hidden="1" x14ac:dyDescent="0.45">
      <c r="C9720" s="29" t="s">
        <v>60</v>
      </c>
      <c r="D9720" s="29" t="s">
        <v>51</v>
      </c>
      <c r="F9720" t="s">
        <v>1365</v>
      </c>
      <c r="G9720" t="s">
        <v>1366</v>
      </c>
      <c r="H9720" t="s">
        <v>1217</v>
      </c>
      <c r="I9720" t="s">
        <v>225</v>
      </c>
      <c r="J9720" t="s">
        <v>1218</v>
      </c>
      <c r="K9720" t="s">
        <v>1219</v>
      </c>
      <c r="M9720" t="s">
        <v>228</v>
      </c>
      <c r="N9720" t="s">
        <v>358</v>
      </c>
      <c r="O9720">
        <v>5</v>
      </c>
      <c r="P9720" t="s">
        <v>234</v>
      </c>
      <c r="Q9720"/>
      <c r="R9720">
        <v>2</v>
      </c>
      <c r="S9720">
        <v>10</v>
      </c>
      <c r="T9720" t="s">
        <v>348</v>
      </c>
    </row>
    <row r="9721" spans="2:20" hidden="1" x14ac:dyDescent="0.45">
      <c r="C9721" s="29" t="s">
        <v>60</v>
      </c>
      <c r="D9721" s="29" t="s">
        <v>51</v>
      </c>
      <c r="F9721" t="s">
        <v>1365</v>
      </c>
      <c r="G9721" t="s">
        <v>1366</v>
      </c>
      <c r="H9721" t="s">
        <v>1217</v>
      </c>
      <c r="I9721" t="s">
        <v>225</v>
      </c>
      <c r="J9721" t="s">
        <v>1218</v>
      </c>
      <c r="K9721" t="s">
        <v>1219</v>
      </c>
      <c r="M9721" t="s">
        <v>228</v>
      </c>
      <c r="N9721" t="s">
        <v>259</v>
      </c>
      <c r="O9721">
        <v>5</v>
      </c>
      <c r="P9721" t="s">
        <v>257</v>
      </c>
      <c r="Q9721"/>
      <c r="R9721">
        <v>0.1</v>
      </c>
      <c r="S9721">
        <v>30</v>
      </c>
      <c r="T9721" t="s">
        <v>373</v>
      </c>
    </row>
    <row r="9722" spans="2:20" hidden="1" x14ac:dyDescent="0.45">
      <c r="C9722" s="29" t="s">
        <v>60</v>
      </c>
      <c r="D9722" s="29" t="s">
        <v>45</v>
      </c>
      <c r="F9722" t="s">
        <v>1365</v>
      </c>
      <c r="G9722" t="s">
        <v>1366</v>
      </c>
      <c r="H9722" t="s">
        <v>1221</v>
      </c>
      <c r="I9722" t="s">
        <v>225</v>
      </c>
      <c r="J9722" t="s">
        <v>1222</v>
      </c>
      <c r="K9722" t="s">
        <v>1223</v>
      </c>
      <c r="M9722" t="s">
        <v>228</v>
      </c>
      <c r="N9722" t="s">
        <v>358</v>
      </c>
      <c r="O9722">
        <v>0.84499999999999997</v>
      </c>
      <c r="P9722" t="s">
        <v>234</v>
      </c>
      <c r="Q9722"/>
      <c r="R9722">
        <v>0.08</v>
      </c>
      <c r="S9722">
        <v>8.5</v>
      </c>
      <c r="T9722" t="s">
        <v>1224</v>
      </c>
    </row>
    <row r="9723" spans="2:20" hidden="1" x14ac:dyDescent="0.45">
      <c r="C9723" s="29" t="s">
        <v>60</v>
      </c>
      <c r="D9723" s="29" t="s">
        <v>45</v>
      </c>
      <c r="F9723" t="s">
        <v>1365</v>
      </c>
      <c r="G9723" t="s">
        <v>1366</v>
      </c>
      <c r="H9723" t="s">
        <v>1221</v>
      </c>
      <c r="I9723" t="s">
        <v>225</v>
      </c>
      <c r="J9723" t="s">
        <v>1222</v>
      </c>
      <c r="K9723" t="s">
        <v>1223</v>
      </c>
      <c r="M9723" t="s">
        <v>228</v>
      </c>
      <c r="N9723" t="s">
        <v>272</v>
      </c>
      <c r="O9723">
        <v>0.61699999999999999</v>
      </c>
      <c r="P9723" t="s">
        <v>234</v>
      </c>
      <c r="Q9723"/>
      <c r="R9723">
        <v>0.06</v>
      </c>
      <c r="S9723">
        <v>6.2</v>
      </c>
      <c r="T9723" t="s">
        <v>1224</v>
      </c>
    </row>
    <row r="9724" spans="2:20" hidden="1" x14ac:dyDescent="0.45">
      <c r="C9724" s="29" t="s">
        <v>60</v>
      </c>
      <c r="D9724" s="29" t="s">
        <v>45</v>
      </c>
      <c r="F9724" t="s">
        <v>1365</v>
      </c>
      <c r="G9724" t="s">
        <v>1366</v>
      </c>
      <c r="H9724" t="s">
        <v>1221</v>
      </c>
      <c r="I9724" t="s">
        <v>225</v>
      </c>
      <c r="J9724" t="s">
        <v>1222</v>
      </c>
      <c r="K9724" t="s">
        <v>1223</v>
      </c>
      <c r="M9724" t="s">
        <v>228</v>
      </c>
      <c r="N9724" t="s">
        <v>259</v>
      </c>
      <c r="O9724">
        <v>0.62</v>
      </c>
      <c r="P9724" t="s">
        <v>257</v>
      </c>
      <c r="Q9724"/>
      <c r="R9724">
        <v>0.31</v>
      </c>
      <c r="S9724">
        <v>1.2</v>
      </c>
      <c r="T9724" t="s">
        <v>377</v>
      </c>
    </row>
    <row r="9725" spans="2:20" hidden="1" x14ac:dyDescent="0.45">
      <c r="C9725" s="29" t="s">
        <v>60</v>
      </c>
      <c r="D9725" s="29" t="s">
        <v>45</v>
      </c>
      <c r="F9725" t="s">
        <v>1365</v>
      </c>
      <c r="G9725" t="s">
        <v>1366</v>
      </c>
      <c r="H9725" t="s">
        <v>1221</v>
      </c>
      <c r="I9725" t="s">
        <v>225</v>
      </c>
      <c r="J9725" t="s">
        <v>1222</v>
      </c>
      <c r="K9725" t="s">
        <v>1223</v>
      </c>
      <c r="M9725" t="s">
        <v>228</v>
      </c>
      <c r="N9725" t="s">
        <v>262</v>
      </c>
      <c r="O9725">
        <v>16</v>
      </c>
      <c r="P9725" t="s">
        <v>234</v>
      </c>
      <c r="Q9725"/>
      <c r="R9725">
        <v>8</v>
      </c>
      <c r="S9725">
        <v>32</v>
      </c>
      <c r="T9725" t="s">
        <v>1224</v>
      </c>
    </row>
    <row r="9726" spans="2:20" hidden="1" x14ac:dyDescent="0.45">
      <c r="B9726" s="29" t="s">
        <v>29</v>
      </c>
      <c r="C9726" s="29" t="s">
        <v>60</v>
      </c>
      <c r="D9726" s="29" t="s">
        <v>45</v>
      </c>
      <c r="F9726" t="s">
        <v>1365</v>
      </c>
      <c r="G9726" t="s">
        <v>1366</v>
      </c>
      <c r="H9726" t="s">
        <v>1221</v>
      </c>
      <c r="I9726" t="s">
        <v>225</v>
      </c>
      <c r="J9726" t="s">
        <v>1222</v>
      </c>
      <c r="K9726" t="s">
        <v>1223</v>
      </c>
      <c r="M9726" t="s">
        <v>228</v>
      </c>
      <c r="N9726" t="s">
        <v>29</v>
      </c>
      <c r="O9726">
        <v>450</v>
      </c>
      <c r="P9726" t="s">
        <v>237</v>
      </c>
      <c r="Q9726">
        <f>O9726/'Building Calcs'!$B$2</f>
        <v>4.7477513367900003E-4</v>
      </c>
      <c r="R9726">
        <v>400</v>
      </c>
      <c r="S9726">
        <v>1000</v>
      </c>
      <c r="T9726" t="s">
        <v>377</v>
      </c>
    </row>
    <row r="9727" spans="2:20" hidden="1" x14ac:dyDescent="0.45">
      <c r="B9727" s="29" t="s">
        <v>30</v>
      </c>
      <c r="C9727" s="29" t="s">
        <v>60</v>
      </c>
      <c r="D9727" s="29" t="s">
        <v>51</v>
      </c>
      <c r="F9727" t="s">
        <v>1365</v>
      </c>
      <c r="G9727" t="s">
        <v>1366</v>
      </c>
      <c r="H9727" t="s">
        <v>296</v>
      </c>
      <c r="I9727" t="s">
        <v>275</v>
      </c>
      <c r="J9727" t="s">
        <v>228</v>
      </c>
      <c r="K9727" t="s">
        <v>38</v>
      </c>
      <c r="M9727" t="s">
        <v>228</v>
      </c>
      <c r="N9727" t="s">
        <v>30</v>
      </c>
      <c r="O9727">
        <v>28</v>
      </c>
      <c r="P9727" t="s">
        <v>229</v>
      </c>
      <c r="Q9727"/>
      <c r="R9727">
        <v>11</v>
      </c>
      <c r="S9727">
        <v>39</v>
      </c>
      <c r="T9727" t="s">
        <v>1231</v>
      </c>
    </row>
    <row r="9728" spans="2:20" hidden="1" x14ac:dyDescent="0.45">
      <c r="B9728" s="29" t="s">
        <v>43</v>
      </c>
      <c r="C9728" s="29" t="s">
        <v>60</v>
      </c>
      <c r="D9728" s="29" t="s">
        <v>51</v>
      </c>
      <c r="F9728" t="s">
        <v>1365</v>
      </c>
      <c r="G9728" t="s">
        <v>1366</v>
      </c>
      <c r="H9728" t="s">
        <v>296</v>
      </c>
      <c r="I9728" t="s">
        <v>275</v>
      </c>
      <c r="J9728" t="s">
        <v>228</v>
      </c>
      <c r="K9728" t="s">
        <v>38</v>
      </c>
      <c r="M9728" t="s">
        <v>228</v>
      </c>
      <c r="N9728" t="s">
        <v>28</v>
      </c>
      <c r="O9728">
        <v>140</v>
      </c>
      <c r="P9728" t="s">
        <v>237</v>
      </c>
      <c r="Q9728">
        <f>O9728/'Building Calcs'!$B$2</f>
        <v>1.4770781936680001E-4</v>
      </c>
      <c r="R9728">
        <v>70</v>
      </c>
      <c r="S9728">
        <v>279</v>
      </c>
      <c r="T9728" t="s">
        <v>361</v>
      </c>
    </row>
    <row r="9729" spans="2:20" hidden="1" x14ac:dyDescent="0.45">
      <c r="B9729" s="29" t="s">
        <v>27</v>
      </c>
      <c r="C9729" s="29" t="s">
        <v>60</v>
      </c>
      <c r="D9729" s="29" t="s">
        <v>51</v>
      </c>
      <c r="F9729" t="s">
        <v>1365</v>
      </c>
      <c r="G9729" t="s">
        <v>1366</v>
      </c>
      <c r="H9729" t="s">
        <v>296</v>
      </c>
      <c r="I9729" t="s">
        <v>275</v>
      </c>
      <c r="J9729" t="s">
        <v>228</v>
      </c>
      <c r="K9729" t="s">
        <v>38</v>
      </c>
      <c r="M9729" t="s">
        <v>228</v>
      </c>
      <c r="N9729" t="s">
        <v>27</v>
      </c>
      <c r="O9729">
        <v>143</v>
      </c>
      <c r="P9729" t="s">
        <v>237</v>
      </c>
      <c r="Q9729">
        <f>O9729/'Building Calcs'!$B$2</f>
        <v>1.5087298692466E-4</v>
      </c>
      <c r="R9729">
        <v>71</v>
      </c>
      <c r="S9729">
        <v>285</v>
      </c>
      <c r="T9729" t="s">
        <v>361</v>
      </c>
    </row>
    <row r="9730" spans="2:20" hidden="1" x14ac:dyDescent="0.45">
      <c r="C9730" s="29" t="s">
        <v>60</v>
      </c>
      <c r="D9730" s="29" t="s">
        <v>51</v>
      </c>
      <c r="F9730" t="s">
        <v>1365</v>
      </c>
      <c r="G9730" t="s">
        <v>1366</v>
      </c>
      <c r="H9730" t="s">
        <v>296</v>
      </c>
      <c r="I9730" t="s">
        <v>275</v>
      </c>
      <c r="J9730" t="s">
        <v>228</v>
      </c>
      <c r="K9730" t="s">
        <v>38</v>
      </c>
      <c r="M9730" t="s">
        <v>228</v>
      </c>
      <c r="N9730" t="s">
        <v>236</v>
      </c>
      <c r="O9730">
        <v>150</v>
      </c>
      <c r="P9730" t="s">
        <v>237</v>
      </c>
      <c r="Q9730"/>
      <c r="R9730">
        <v>75</v>
      </c>
      <c r="S9730">
        <v>300</v>
      </c>
      <c r="T9730" t="s">
        <v>361</v>
      </c>
    </row>
    <row r="9731" spans="2:20" hidden="1" x14ac:dyDescent="0.45">
      <c r="C9731" s="29" t="s">
        <v>60</v>
      </c>
      <c r="D9731" s="29" t="s">
        <v>51</v>
      </c>
      <c r="F9731" t="s">
        <v>1365</v>
      </c>
      <c r="G9731" t="s">
        <v>1366</v>
      </c>
      <c r="H9731" t="s">
        <v>296</v>
      </c>
      <c r="I9731" t="s">
        <v>275</v>
      </c>
      <c r="J9731" t="s">
        <v>228</v>
      </c>
      <c r="K9731" t="s">
        <v>38</v>
      </c>
      <c r="M9731" t="s">
        <v>228</v>
      </c>
      <c r="N9731" t="s">
        <v>236</v>
      </c>
      <c r="O9731">
        <v>150</v>
      </c>
      <c r="P9731" t="s">
        <v>237</v>
      </c>
      <c r="Q9731"/>
      <c r="R9731">
        <v>75</v>
      </c>
      <c r="S9731">
        <v>300</v>
      </c>
      <c r="T9731" t="s">
        <v>361</v>
      </c>
    </row>
    <row r="9732" spans="2:20" hidden="1" x14ac:dyDescent="0.45">
      <c r="B9732" s="29" t="s">
        <v>30</v>
      </c>
      <c r="C9732" s="29" t="s">
        <v>60</v>
      </c>
      <c r="D9732" s="29" t="s">
        <v>51</v>
      </c>
      <c r="F9732" t="s">
        <v>1365</v>
      </c>
      <c r="G9732" t="s">
        <v>1366</v>
      </c>
      <c r="H9732" t="s">
        <v>296</v>
      </c>
      <c r="I9732" t="s">
        <v>275</v>
      </c>
      <c r="J9732" t="s">
        <v>228</v>
      </c>
      <c r="K9732" t="s">
        <v>38</v>
      </c>
      <c r="M9732" t="s">
        <v>228</v>
      </c>
      <c r="N9732" t="s">
        <v>30</v>
      </c>
      <c r="O9732">
        <v>28</v>
      </c>
      <c r="P9732" t="s">
        <v>229</v>
      </c>
      <c r="Q9732"/>
      <c r="R9732">
        <v>11</v>
      </c>
      <c r="S9732">
        <v>39</v>
      </c>
      <c r="T9732" t="s">
        <v>1231</v>
      </c>
    </row>
    <row r="9733" spans="2:20" hidden="1" x14ac:dyDescent="0.45">
      <c r="C9733" s="29" t="s">
        <v>60</v>
      </c>
      <c r="D9733" s="29" t="s">
        <v>51</v>
      </c>
      <c r="F9733" t="s">
        <v>1365</v>
      </c>
      <c r="G9733" t="s">
        <v>1366</v>
      </c>
      <c r="H9733" t="s">
        <v>296</v>
      </c>
      <c r="I9733" t="s">
        <v>275</v>
      </c>
      <c r="J9733" t="s">
        <v>228</v>
      </c>
      <c r="K9733" t="s">
        <v>38</v>
      </c>
      <c r="M9733" t="s">
        <v>228</v>
      </c>
      <c r="N9733" t="s">
        <v>358</v>
      </c>
      <c r="O9733">
        <v>5</v>
      </c>
      <c r="P9733" t="s">
        <v>234</v>
      </c>
      <c r="Q9733"/>
      <c r="R9733">
        <v>2</v>
      </c>
      <c r="S9733">
        <v>10</v>
      </c>
      <c r="T9733" t="s">
        <v>348</v>
      </c>
    </row>
    <row r="9734" spans="2:20" hidden="1" x14ac:dyDescent="0.45">
      <c r="C9734" s="29" t="s">
        <v>60</v>
      </c>
      <c r="D9734" s="29" t="s">
        <v>51</v>
      </c>
      <c r="F9734" t="s">
        <v>1365</v>
      </c>
      <c r="G9734" t="s">
        <v>1366</v>
      </c>
      <c r="H9734" t="s">
        <v>296</v>
      </c>
      <c r="I9734" t="s">
        <v>275</v>
      </c>
      <c r="J9734" t="s">
        <v>228</v>
      </c>
      <c r="K9734" t="s">
        <v>38</v>
      </c>
      <c r="M9734" t="s">
        <v>228</v>
      </c>
      <c r="N9734" t="s">
        <v>267</v>
      </c>
      <c r="O9734">
        <v>512</v>
      </c>
      <c r="P9734" t="s">
        <v>234</v>
      </c>
      <c r="Q9734"/>
      <c r="R9734">
        <v>80</v>
      </c>
      <c r="S9734">
        <v>1300</v>
      </c>
      <c r="T9734" t="s">
        <v>1220</v>
      </c>
    </row>
    <row r="9735" spans="2:20" hidden="1" x14ac:dyDescent="0.45">
      <c r="C9735" s="29" t="s">
        <v>60</v>
      </c>
      <c r="D9735" s="29" t="s">
        <v>51</v>
      </c>
      <c r="F9735" t="s">
        <v>1365</v>
      </c>
      <c r="G9735" t="s">
        <v>1366</v>
      </c>
      <c r="H9735" t="s">
        <v>296</v>
      </c>
      <c r="I9735" t="s">
        <v>275</v>
      </c>
      <c r="J9735" t="s">
        <v>228</v>
      </c>
      <c r="K9735" t="s">
        <v>38</v>
      </c>
      <c r="M9735" t="s">
        <v>228</v>
      </c>
      <c r="N9735" t="s">
        <v>279</v>
      </c>
      <c r="O9735">
        <v>2</v>
      </c>
      <c r="P9735" t="s">
        <v>234</v>
      </c>
      <c r="Q9735"/>
      <c r="R9735">
        <v>0.5</v>
      </c>
      <c r="S9735">
        <v>16</v>
      </c>
      <c r="T9735" t="s">
        <v>1228</v>
      </c>
    </row>
    <row r="9736" spans="2:20" hidden="1" x14ac:dyDescent="0.45">
      <c r="C9736" s="29" t="s">
        <v>60</v>
      </c>
      <c r="D9736" s="29" t="s">
        <v>51</v>
      </c>
      <c r="F9736" t="s">
        <v>1365</v>
      </c>
      <c r="G9736" t="s">
        <v>1366</v>
      </c>
      <c r="H9736" t="s">
        <v>296</v>
      </c>
      <c r="I9736" t="s">
        <v>275</v>
      </c>
      <c r="J9736" t="s">
        <v>228</v>
      </c>
      <c r="K9736" t="s">
        <v>38</v>
      </c>
      <c r="M9736" t="s">
        <v>228</v>
      </c>
      <c r="N9736" t="s">
        <v>242</v>
      </c>
      <c r="O9736">
        <v>23</v>
      </c>
      <c r="P9736" t="s">
        <v>234</v>
      </c>
      <c r="Q9736"/>
      <c r="R9736">
        <v>1</v>
      </c>
      <c r="S9736">
        <v>100</v>
      </c>
      <c r="T9736" t="s">
        <v>1272</v>
      </c>
    </row>
    <row r="9737" spans="2:20" hidden="1" x14ac:dyDescent="0.45">
      <c r="C9737" s="29" t="s">
        <v>60</v>
      </c>
      <c r="D9737" s="29" t="s">
        <v>45</v>
      </c>
      <c r="F9737" t="s">
        <v>1365</v>
      </c>
      <c r="G9737" t="s">
        <v>1366</v>
      </c>
      <c r="H9737" t="s">
        <v>251</v>
      </c>
      <c r="I9737" t="s">
        <v>225</v>
      </c>
      <c r="J9737" t="s">
        <v>1232</v>
      </c>
      <c r="K9737" t="s">
        <v>1223</v>
      </c>
      <c r="M9737" t="s">
        <v>228</v>
      </c>
      <c r="N9737" t="s">
        <v>246</v>
      </c>
      <c r="O9737">
        <v>400</v>
      </c>
      <c r="P9737" t="s">
        <v>247</v>
      </c>
      <c r="Q9737"/>
      <c r="R9737">
        <v>40</v>
      </c>
      <c r="S9737">
        <v>500</v>
      </c>
      <c r="T9737" t="s">
        <v>377</v>
      </c>
    </row>
    <row r="9738" spans="2:20" hidden="1" x14ac:dyDescent="0.45">
      <c r="C9738" s="29" t="s">
        <v>60</v>
      </c>
      <c r="D9738" s="29" t="s">
        <v>45</v>
      </c>
      <c r="F9738" t="s">
        <v>1365</v>
      </c>
      <c r="G9738" t="s">
        <v>1366</v>
      </c>
      <c r="H9738" t="s">
        <v>251</v>
      </c>
      <c r="I9738" t="s">
        <v>225</v>
      </c>
      <c r="J9738" t="s">
        <v>1232</v>
      </c>
      <c r="K9738" t="s">
        <v>1223</v>
      </c>
      <c r="M9738" t="s">
        <v>228</v>
      </c>
      <c r="N9738" t="s">
        <v>272</v>
      </c>
      <c r="O9738">
        <v>40</v>
      </c>
      <c r="P9738" t="s">
        <v>234</v>
      </c>
      <c r="Q9738"/>
      <c r="R9738">
        <v>6</v>
      </c>
      <c r="S9738">
        <v>80</v>
      </c>
      <c r="T9738" t="s">
        <v>377</v>
      </c>
    </row>
    <row r="9739" spans="2:20" hidden="1" x14ac:dyDescent="0.45">
      <c r="C9739" s="29" t="s">
        <v>60</v>
      </c>
      <c r="D9739" s="29" t="s">
        <v>45</v>
      </c>
      <c r="F9739" t="s">
        <v>1365</v>
      </c>
      <c r="G9739" t="s">
        <v>1366</v>
      </c>
      <c r="H9739" t="s">
        <v>1234</v>
      </c>
      <c r="I9739" t="s">
        <v>225</v>
      </c>
      <c r="J9739" t="s">
        <v>1235</v>
      </c>
      <c r="K9739" t="s">
        <v>1223</v>
      </c>
      <c r="M9739" t="s">
        <v>228</v>
      </c>
      <c r="N9739" t="s">
        <v>262</v>
      </c>
      <c r="O9739">
        <v>9</v>
      </c>
      <c r="P9739" t="s">
        <v>234</v>
      </c>
      <c r="Q9739"/>
      <c r="R9739">
        <v>5</v>
      </c>
      <c r="S9739">
        <v>10</v>
      </c>
      <c r="T9739" t="s">
        <v>377</v>
      </c>
    </row>
    <row r="9740" spans="2:20" hidden="1" x14ac:dyDescent="0.45">
      <c r="C9740" s="29" t="s">
        <v>60</v>
      </c>
      <c r="D9740" s="29" t="s">
        <v>51</v>
      </c>
      <c r="F9740" t="s">
        <v>1365</v>
      </c>
      <c r="G9740" t="s">
        <v>1366</v>
      </c>
      <c r="H9740" t="s">
        <v>296</v>
      </c>
      <c r="I9740" t="s">
        <v>275</v>
      </c>
      <c r="J9740" t="s">
        <v>228</v>
      </c>
      <c r="K9740" t="s">
        <v>38</v>
      </c>
      <c r="M9740" t="s">
        <v>228</v>
      </c>
      <c r="N9740" t="s">
        <v>253</v>
      </c>
      <c r="O9740">
        <v>13</v>
      </c>
      <c r="P9740" t="s">
        <v>234</v>
      </c>
      <c r="Q9740"/>
      <c r="R9740">
        <v>0.5</v>
      </c>
      <c r="S9740">
        <v>87</v>
      </c>
      <c r="T9740" t="s">
        <v>1228</v>
      </c>
    </row>
    <row r="9741" spans="2:20" hidden="1" x14ac:dyDescent="0.45">
      <c r="B9741" s="29" t="s">
        <v>29</v>
      </c>
      <c r="C9741" s="29" t="s">
        <v>60</v>
      </c>
      <c r="D9741" s="29" t="s">
        <v>51</v>
      </c>
      <c r="F9741" t="s">
        <v>1365</v>
      </c>
      <c r="G9741" t="s">
        <v>1366</v>
      </c>
      <c r="H9741" t="s">
        <v>296</v>
      </c>
      <c r="I9741" t="s">
        <v>275</v>
      </c>
      <c r="J9741" t="s">
        <v>228</v>
      </c>
      <c r="K9741" t="s">
        <v>38</v>
      </c>
      <c r="M9741" t="s">
        <v>228</v>
      </c>
      <c r="N9741" t="s">
        <v>29</v>
      </c>
      <c r="O9741">
        <v>11</v>
      </c>
      <c r="P9741" t="s">
        <v>237</v>
      </c>
      <c r="Q9741">
        <f>O9741/'Building Calcs'!$B$2</f>
        <v>1.160561437882E-5</v>
      </c>
      <c r="R9741">
        <v>8</v>
      </c>
      <c r="S9741">
        <v>40</v>
      </c>
      <c r="T9741" t="s">
        <v>1233</v>
      </c>
    </row>
    <row r="9742" spans="2:20" hidden="1" x14ac:dyDescent="0.45">
      <c r="B9742" s="29" t="s">
        <v>24</v>
      </c>
      <c r="C9742" s="29" t="s">
        <v>60</v>
      </c>
      <c r="D9742" s="29" t="s">
        <v>45</v>
      </c>
      <c r="F9742" t="s">
        <v>1365</v>
      </c>
      <c r="G9742" t="s">
        <v>1366</v>
      </c>
      <c r="H9742" t="s">
        <v>251</v>
      </c>
      <c r="I9742" t="s">
        <v>225</v>
      </c>
      <c r="J9742" t="s">
        <v>1232</v>
      </c>
      <c r="K9742" t="s">
        <v>1223</v>
      </c>
      <c r="M9742" t="s">
        <v>228</v>
      </c>
      <c r="N9742" t="s">
        <v>261</v>
      </c>
      <c r="O9742">
        <v>200</v>
      </c>
      <c r="P9742" t="s">
        <v>237</v>
      </c>
      <c r="Q9742">
        <f>O9742/'Building Calcs'!$B$2</f>
        <v>2.1101117052400002E-4</v>
      </c>
      <c r="R9742">
        <v>20</v>
      </c>
      <c r="S9742">
        <v>300</v>
      </c>
      <c r="T9742" t="s">
        <v>377</v>
      </c>
    </row>
    <row r="9743" spans="2:20" hidden="1" x14ac:dyDescent="0.45">
      <c r="C9743" s="29" t="s">
        <v>60</v>
      </c>
      <c r="D9743" s="29" t="s">
        <v>51</v>
      </c>
      <c r="F9743" t="s">
        <v>1365</v>
      </c>
      <c r="G9743" t="s">
        <v>1366</v>
      </c>
      <c r="H9743" t="s">
        <v>1217</v>
      </c>
      <c r="I9743" t="s">
        <v>225</v>
      </c>
      <c r="J9743" t="s">
        <v>1218</v>
      </c>
      <c r="K9743" t="s">
        <v>1219</v>
      </c>
      <c r="M9743" t="s">
        <v>228</v>
      </c>
      <c r="N9743" t="s">
        <v>233</v>
      </c>
      <c r="O9743">
        <v>0.19</v>
      </c>
      <c r="P9743" t="s">
        <v>234</v>
      </c>
      <c r="Q9743"/>
      <c r="R9743">
        <v>0.05</v>
      </c>
      <c r="S9743">
        <v>12</v>
      </c>
      <c r="T9743" t="s">
        <v>433</v>
      </c>
    </row>
    <row r="9744" spans="2:20" hidden="1" x14ac:dyDescent="0.45">
      <c r="C9744" s="29" t="s">
        <v>60</v>
      </c>
      <c r="D9744" s="29" t="s">
        <v>45</v>
      </c>
      <c r="F9744" t="s">
        <v>1365</v>
      </c>
      <c r="G9744" t="s">
        <v>1366</v>
      </c>
      <c r="H9744" t="s">
        <v>251</v>
      </c>
      <c r="I9744" t="s">
        <v>225</v>
      </c>
      <c r="J9744" t="s">
        <v>1232</v>
      </c>
      <c r="K9744" t="s">
        <v>1223</v>
      </c>
      <c r="M9744" t="s">
        <v>228</v>
      </c>
      <c r="N9744" t="s">
        <v>240</v>
      </c>
      <c r="O9744">
        <v>200</v>
      </c>
      <c r="P9744" t="s">
        <v>234</v>
      </c>
      <c r="Q9744"/>
      <c r="R9744">
        <v>80</v>
      </c>
      <c r="S9744">
        <v>300</v>
      </c>
      <c r="T9744" t="s">
        <v>377</v>
      </c>
    </row>
    <row r="9745" spans="2:20" hidden="1" x14ac:dyDescent="0.45">
      <c r="C9745" s="29" t="s">
        <v>60</v>
      </c>
      <c r="D9745" s="29" t="s">
        <v>45</v>
      </c>
      <c r="F9745" t="s">
        <v>1365</v>
      </c>
      <c r="G9745" t="s">
        <v>1366</v>
      </c>
      <c r="H9745" t="s">
        <v>251</v>
      </c>
      <c r="I9745" t="s">
        <v>225</v>
      </c>
      <c r="J9745" t="s">
        <v>1232</v>
      </c>
      <c r="K9745" t="s">
        <v>1223</v>
      </c>
      <c r="M9745" t="s">
        <v>228</v>
      </c>
      <c r="N9745" t="s">
        <v>262</v>
      </c>
      <c r="O9745">
        <v>7</v>
      </c>
      <c r="P9745" t="s">
        <v>234</v>
      </c>
      <c r="Q9745"/>
      <c r="R9745">
        <v>5</v>
      </c>
      <c r="S9745">
        <v>9</v>
      </c>
      <c r="T9745" t="s">
        <v>377</v>
      </c>
    </row>
    <row r="9746" spans="2:20" hidden="1" x14ac:dyDescent="0.45">
      <c r="B9746" s="29" t="s">
        <v>29</v>
      </c>
      <c r="C9746" s="29" t="s">
        <v>60</v>
      </c>
      <c r="D9746" s="29" t="s">
        <v>45</v>
      </c>
      <c r="F9746" t="s">
        <v>1365</v>
      </c>
      <c r="G9746" t="s">
        <v>1366</v>
      </c>
      <c r="H9746" t="s">
        <v>251</v>
      </c>
      <c r="I9746" t="s">
        <v>225</v>
      </c>
      <c r="J9746" t="s">
        <v>1232</v>
      </c>
      <c r="K9746" t="s">
        <v>1223</v>
      </c>
      <c r="M9746" t="s">
        <v>228</v>
      </c>
      <c r="N9746" t="s">
        <v>29</v>
      </c>
      <c r="O9746">
        <v>900</v>
      </c>
      <c r="P9746" t="s">
        <v>237</v>
      </c>
      <c r="Q9746">
        <f>O9746/'Building Calcs'!$B$2</f>
        <v>9.4955026735800007E-4</v>
      </c>
      <c r="R9746">
        <v>450</v>
      </c>
      <c r="S9746">
        <v>1000</v>
      </c>
      <c r="T9746" t="s">
        <v>377</v>
      </c>
    </row>
    <row r="9747" spans="2:20" hidden="1" x14ac:dyDescent="0.45">
      <c r="C9747" s="29" t="s">
        <v>60</v>
      </c>
      <c r="D9747" s="29" t="s">
        <v>51</v>
      </c>
      <c r="F9747" t="s">
        <v>1365</v>
      </c>
      <c r="G9747" t="s">
        <v>1366</v>
      </c>
      <c r="H9747" t="s">
        <v>1225</v>
      </c>
      <c r="I9747" t="s">
        <v>225</v>
      </c>
      <c r="J9747" t="s">
        <v>1226</v>
      </c>
      <c r="K9747" t="s">
        <v>1219</v>
      </c>
      <c r="M9747" t="s">
        <v>228</v>
      </c>
      <c r="N9747" t="s">
        <v>236</v>
      </c>
      <c r="O9747">
        <v>40</v>
      </c>
      <c r="P9747" t="s">
        <v>237</v>
      </c>
      <c r="Q9747"/>
      <c r="R9747">
        <v>20</v>
      </c>
      <c r="S9747">
        <v>80</v>
      </c>
      <c r="T9747" t="s">
        <v>1262</v>
      </c>
    </row>
    <row r="9748" spans="2:20" hidden="1" x14ac:dyDescent="0.45">
      <c r="B9748" s="29" t="s">
        <v>26</v>
      </c>
      <c r="C9748" s="29" t="s">
        <v>60</v>
      </c>
      <c r="D9748" s="29" t="s">
        <v>51</v>
      </c>
      <c r="F9748" t="s">
        <v>1365</v>
      </c>
      <c r="G9748" t="s">
        <v>1366</v>
      </c>
      <c r="H9748" t="s">
        <v>1225</v>
      </c>
      <c r="I9748" t="s">
        <v>225</v>
      </c>
      <c r="J9748" t="s">
        <v>1226</v>
      </c>
      <c r="K9748" t="s">
        <v>1219</v>
      </c>
      <c r="M9748" t="s">
        <v>228</v>
      </c>
      <c r="N9748" t="s">
        <v>26</v>
      </c>
      <c r="O9748">
        <v>91</v>
      </c>
      <c r="P9748" t="s">
        <v>237</v>
      </c>
      <c r="Q9748">
        <f>O9748/'Building Calcs'!$B$2</f>
        <v>9.601008258842E-5</v>
      </c>
      <c r="R9748">
        <v>20</v>
      </c>
      <c r="S9748">
        <v>120</v>
      </c>
      <c r="T9748" t="s">
        <v>1229</v>
      </c>
    </row>
    <row r="9749" spans="2:20" hidden="1" x14ac:dyDescent="0.45">
      <c r="C9749" s="29" t="s">
        <v>60</v>
      </c>
      <c r="D9749" s="29" t="s">
        <v>51</v>
      </c>
      <c r="F9749" t="s">
        <v>1365</v>
      </c>
      <c r="G9749" t="s">
        <v>1366</v>
      </c>
      <c r="H9749" t="s">
        <v>1225</v>
      </c>
      <c r="I9749" t="s">
        <v>225</v>
      </c>
      <c r="J9749" t="s">
        <v>1226</v>
      </c>
      <c r="K9749" t="s">
        <v>1219</v>
      </c>
      <c r="M9749" t="s">
        <v>228</v>
      </c>
      <c r="N9749" t="s">
        <v>253</v>
      </c>
      <c r="O9749">
        <v>13</v>
      </c>
      <c r="P9749" t="s">
        <v>234</v>
      </c>
      <c r="Q9749"/>
      <c r="R9749">
        <v>0.5</v>
      </c>
      <c r="S9749">
        <v>87</v>
      </c>
      <c r="T9749" t="s">
        <v>1228</v>
      </c>
    </row>
    <row r="9750" spans="2:20" hidden="1" x14ac:dyDescent="0.45">
      <c r="C9750" s="29" t="s">
        <v>60</v>
      </c>
      <c r="D9750" s="29" t="s">
        <v>51</v>
      </c>
      <c r="F9750" t="s">
        <v>1365</v>
      </c>
      <c r="G9750" t="s">
        <v>1366</v>
      </c>
      <c r="H9750" t="s">
        <v>1225</v>
      </c>
      <c r="I9750" t="s">
        <v>225</v>
      </c>
      <c r="J9750" t="s">
        <v>1226</v>
      </c>
      <c r="K9750" t="s">
        <v>1219</v>
      </c>
      <c r="M9750" t="s">
        <v>228</v>
      </c>
      <c r="N9750" t="s">
        <v>253</v>
      </c>
      <c r="O9750">
        <v>13</v>
      </c>
      <c r="P9750" t="s">
        <v>234</v>
      </c>
      <c r="Q9750"/>
      <c r="R9750">
        <v>0.5</v>
      </c>
      <c r="S9750">
        <v>87</v>
      </c>
      <c r="T9750" t="s">
        <v>1228</v>
      </c>
    </row>
    <row r="9751" spans="2:20" hidden="1" x14ac:dyDescent="0.45">
      <c r="B9751" s="29" t="s">
        <v>26</v>
      </c>
      <c r="C9751" s="29" t="s">
        <v>60</v>
      </c>
      <c r="D9751" s="29" t="s">
        <v>51</v>
      </c>
      <c r="F9751" t="s">
        <v>1365</v>
      </c>
      <c r="G9751" t="s">
        <v>1366</v>
      </c>
      <c r="H9751" t="s">
        <v>1225</v>
      </c>
      <c r="I9751" t="s">
        <v>225</v>
      </c>
      <c r="J9751" t="s">
        <v>1226</v>
      </c>
      <c r="K9751" t="s">
        <v>1219</v>
      </c>
      <c r="M9751" t="s">
        <v>228</v>
      </c>
      <c r="N9751" t="s">
        <v>26</v>
      </c>
      <c r="O9751">
        <v>91</v>
      </c>
      <c r="P9751" t="s">
        <v>237</v>
      </c>
      <c r="Q9751">
        <f>O9751/'Building Calcs'!$B$2</f>
        <v>9.601008258842E-5</v>
      </c>
      <c r="R9751">
        <v>20</v>
      </c>
      <c r="S9751">
        <v>120</v>
      </c>
      <c r="T9751" t="s">
        <v>1229</v>
      </c>
    </row>
    <row r="9752" spans="2:20" hidden="1" x14ac:dyDescent="0.45">
      <c r="C9752" s="29" t="s">
        <v>60</v>
      </c>
      <c r="D9752" s="29" t="s">
        <v>51</v>
      </c>
      <c r="F9752" t="s">
        <v>1365</v>
      </c>
      <c r="G9752" t="s">
        <v>1366</v>
      </c>
      <c r="H9752" t="s">
        <v>1225</v>
      </c>
      <c r="I9752" t="s">
        <v>225</v>
      </c>
      <c r="J9752" t="s">
        <v>1226</v>
      </c>
      <c r="K9752" t="s">
        <v>1219</v>
      </c>
      <c r="M9752" t="s">
        <v>228</v>
      </c>
      <c r="N9752" t="s">
        <v>272</v>
      </c>
      <c r="O9752">
        <v>4</v>
      </c>
      <c r="P9752" t="s">
        <v>234</v>
      </c>
      <c r="Q9752"/>
      <c r="R9752">
        <v>2</v>
      </c>
      <c r="S9752">
        <v>8</v>
      </c>
      <c r="T9752" t="s">
        <v>348</v>
      </c>
    </row>
    <row r="9753" spans="2:20" hidden="1" x14ac:dyDescent="0.45">
      <c r="B9753" s="29" t="s">
        <v>24</v>
      </c>
      <c r="C9753" s="29" t="s">
        <v>60</v>
      </c>
      <c r="D9753" s="29" t="s">
        <v>51</v>
      </c>
      <c r="F9753" t="s">
        <v>1365</v>
      </c>
      <c r="G9753" t="s">
        <v>1366</v>
      </c>
      <c r="H9753" t="s">
        <v>1225</v>
      </c>
      <c r="I9753" t="s">
        <v>225</v>
      </c>
      <c r="J9753" t="s">
        <v>1226</v>
      </c>
      <c r="K9753" t="s">
        <v>1219</v>
      </c>
      <c r="M9753" t="s">
        <v>228</v>
      </c>
      <c r="N9753" t="s">
        <v>261</v>
      </c>
      <c r="O9753">
        <v>12</v>
      </c>
      <c r="P9753" t="s">
        <v>237</v>
      </c>
      <c r="Q9753">
        <f>O9753/'Building Calcs'!$B$2</f>
        <v>1.2660670231440001E-5</v>
      </c>
      <c r="R9753">
        <v>5</v>
      </c>
      <c r="S9753">
        <v>300</v>
      </c>
      <c r="T9753" t="s">
        <v>1335</v>
      </c>
    </row>
    <row r="9754" spans="2:20" hidden="1" x14ac:dyDescent="0.45">
      <c r="C9754" s="29" t="s">
        <v>60</v>
      </c>
      <c r="D9754" s="29" t="s">
        <v>51</v>
      </c>
      <c r="F9754" t="s">
        <v>1365</v>
      </c>
      <c r="G9754" t="s">
        <v>1366</v>
      </c>
      <c r="H9754" t="s">
        <v>1225</v>
      </c>
      <c r="I9754" t="s">
        <v>225</v>
      </c>
      <c r="J9754" t="s">
        <v>1226</v>
      </c>
      <c r="K9754" t="s">
        <v>1219</v>
      </c>
      <c r="M9754" t="s">
        <v>228</v>
      </c>
      <c r="N9754" t="s">
        <v>272</v>
      </c>
      <c r="O9754">
        <v>4</v>
      </c>
      <c r="P9754" t="s">
        <v>234</v>
      </c>
      <c r="Q9754"/>
      <c r="R9754">
        <v>2</v>
      </c>
      <c r="S9754">
        <v>8</v>
      </c>
      <c r="T9754" t="s">
        <v>348</v>
      </c>
    </row>
    <row r="9755" spans="2:20" hidden="1" x14ac:dyDescent="0.45">
      <c r="C9755" s="29" t="s">
        <v>60</v>
      </c>
      <c r="D9755" s="29" t="s">
        <v>51</v>
      </c>
      <c r="F9755" t="s">
        <v>1365</v>
      </c>
      <c r="G9755" t="s">
        <v>1366</v>
      </c>
      <c r="H9755" t="s">
        <v>1225</v>
      </c>
      <c r="I9755" t="s">
        <v>225</v>
      </c>
      <c r="J9755" t="s">
        <v>1226</v>
      </c>
      <c r="K9755" t="s">
        <v>1219</v>
      </c>
      <c r="M9755" t="s">
        <v>228</v>
      </c>
      <c r="N9755" t="s">
        <v>272</v>
      </c>
      <c r="O9755">
        <v>4</v>
      </c>
      <c r="P9755" t="s">
        <v>234</v>
      </c>
      <c r="Q9755"/>
      <c r="R9755">
        <v>2</v>
      </c>
      <c r="S9755">
        <v>8</v>
      </c>
      <c r="T9755" t="s">
        <v>348</v>
      </c>
    </row>
    <row r="9756" spans="2:20" hidden="1" x14ac:dyDescent="0.45">
      <c r="B9756" s="29" t="s">
        <v>25</v>
      </c>
      <c r="C9756" s="29" t="s">
        <v>60</v>
      </c>
      <c r="D9756" s="29" t="s">
        <v>51</v>
      </c>
      <c r="F9756" t="s">
        <v>1365</v>
      </c>
      <c r="G9756" t="s">
        <v>1366</v>
      </c>
      <c r="H9756" t="s">
        <v>1225</v>
      </c>
      <c r="I9756" t="s">
        <v>225</v>
      </c>
      <c r="J9756" t="s">
        <v>1226</v>
      </c>
      <c r="K9756" t="s">
        <v>1219</v>
      </c>
      <c r="M9756" t="s">
        <v>228</v>
      </c>
      <c r="N9756" t="s">
        <v>25</v>
      </c>
      <c r="O9756">
        <v>300</v>
      </c>
      <c r="P9756" t="s">
        <v>237</v>
      </c>
      <c r="Q9756">
        <f>O9756/'Building Calcs'!$B$2</f>
        <v>3.16516755786E-4</v>
      </c>
      <c r="R9756">
        <v>50</v>
      </c>
      <c r="S9756">
        <v>4000</v>
      </c>
      <c r="T9756" t="s">
        <v>1258</v>
      </c>
    </row>
    <row r="9757" spans="2:20" hidden="1" x14ac:dyDescent="0.45">
      <c r="C9757" s="29" t="s">
        <v>60</v>
      </c>
      <c r="D9757" s="29" t="s">
        <v>51</v>
      </c>
      <c r="F9757" t="s">
        <v>1365</v>
      </c>
      <c r="G9757" t="s">
        <v>1366</v>
      </c>
      <c r="H9757" t="s">
        <v>1225</v>
      </c>
      <c r="I9757" t="s">
        <v>225</v>
      </c>
      <c r="J9757" t="s">
        <v>1226</v>
      </c>
      <c r="K9757" t="s">
        <v>1219</v>
      </c>
      <c r="M9757" t="s">
        <v>228</v>
      </c>
      <c r="N9757" t="s">
        <v>272</v>
      </c>
      <c r="O9757">
        <v>4</v>
      </c>
      <c r="P9757" t="s">
        <v>234</v>
      </c>
      <c r="Q9757"/>
      <c r="R9757">
        <v>2</v>
      </c>
      <c r="S9757">
        <v>8</v>
      </c>
      <c r="T9757" t="s">
        <v>348</v>
      </c>
    </row>
    <row r="9758" spans="2:20" hidden="1" x14ac:dyDescent="0.45">
      <c r="C9758" s="29" t="s">
        <v>60</v>
      </c>
      <c r="D9758" s="29" t="s">
        <v>46</v>
      </c>
      <c r="F9758" t="s">
        <v>1365</v>
      </c>
      <c r="G9758" t="s">
        <v>1366</v>
      </c>
      <c r="H9758" t="s">
        <v>1253</v>
      </c>
      <c r="I9758" t="s">
        <v>225</v>
      </c>
      <c r="J9758" t="s">
        <v>1232</v>
      </c>
      <c r="K9758" t="s">
        <v>18</v>
      </c>
      <c r="M9758" t="s">
        <v>228</v>
      </c>
      <c r="N9758" t="s">
        <v>236</v>
      </c>
      <c r="O9758">
        <v>0.45</v>
      </c>
      <c r="P9758" t="s">
        <v>237</v>
      </c>
      <c r="Q9758"/>
      <c r="R9758">
        <v>0.27</v>
      </c>
      <c r="S9758">
        <v>0.63</v>
      </c>
      <c r="T9758" t="s">
        <v>1261</v>
      </c>
    </row>
    <row r="9759" spans="2:20" hidden="1" x14ac:dyDescent="0.45">
      <c r="B9759" s="29" t="s">
        <v>24</v>
      </c>
      <c r="C9759" s="29" t="s">
        <v>60</v>
      </c>
      <c r="D9759" s="29" t="s">
        <v>46</v>
      </c>
      <c r="F9759" t="s">
        <v>1365</v>
      </c>
      <c r="G9759" t="s">
        <v>1366</v>
      </c>
      <c r="H9759" t="s">
        <v>1253</v>
      </c>
      <c r="I9759" t="s">
        <v>225</v>
      </c>
      <c r="J9759" t="s">
        <v>1232</v>
      </c>
      <c r="K9759" t="s">
        <v>18</v>
      </c>
      <c r="M9759" t="s">
        <v>228</v>
      </c>
      <c r="N9759" t="s">
        <v>261</v>
      </c>
      <c r="O9759">
        <v>0.36</v>
      </c>
      <c r="P9759" t="s">
        <v>237</v>
      </c>
      <c r="Q9759">
        <f>O9759/'Building Calcs'!$B$2</f>
        <v>3.7982010694320002E-7</v>
      </c>
      <c r="R9759">
        <v>0.2</v>
      </c>
      <c r="S9759">
        <v>0.5</v>
      </c>
      <c r="T9759" t="s">
        <v>1327</v>
      </c>
    </row>
    <row r="9760" spans="2:20" hidden="1" x14ac:dyDescent="0.45">
      <c r="B9760" s="29" t="s">
        <v>27</v>
      </c>
      <c r="C9760" s="29" t="s">
        <v>60</v>
      </c>
      <c r="D9760" s="29" t="s">
        <v>46</v>
      </c>
      <c r="F9760" t="s">
        <v>1365</v>
      </c>
      <c r="G9760" t="s">
        <v>1366</v>
      </c>
      <c r="H9760" t="s">
        <v>1253</v>
      </c>
      <c r="I9760" t="s">
        <v>225</v>
      </c>
      <c r="J9760" t="s">
        <v>1232</v>
      </c>
      <c r="K9760" t="s">
        <v>18</v>
      </c>
      <c r="M9760" t="s">
        <v>228</v>
      </c>
      <c r="N9760" t="s">
        <v>27</v>
      </c>
      <c r="O9760">
        <v>0.45</v>
      </c>
      <c r="P9760" t="s">
        <v>237</v>
      </c>
      <c r="Q9760">
        <f>O9760/'Building Calcs'!$B$2</f>
        <v>4.7477513367900003E-7</v>
      </c>
      <c r="R9760">
        <v>0.27</v>
      </c>
      <c r="S9760">
        <v>0.63</v>
      </c>
      <c r="T9760" t="s">
        <v>1260</v>
      </c>
    </row>
    <row r="9761" spans="2:20" hidden="1" x14ac:dyDescent="0.45">
      <c r="B9761" s="29" t="s">
        <v>27</v>
      </c>
      <c r="C9761" s="29" t="s">
        <v>60</v>
      </c>
      <c r="D9761" s="29" t="s">
        <v>51</v>
      </c>
      <c r="F9761" t="s">
        <v>1365</v>
      </c>
      <c r="G9761" t="s">
        <v>1366</v>
      </c>
      <c r="H9761" t="s">
        <v>1225</v>
      </c>
      <c r="I9761" t="s">
        <v>225</v>
      </c>
      <c r="J9761" t="s">
        <v>1226</v>
      </c>
      <c r="K9761" t="s">
        <v>1219</v>
      </c>
      <c r="M9761" t="s">
        <v>228</v>
      </c>
      <c r="N9761" t="s">
        <v>27</v>
      </c>
      <c r="O9761">
        <v>38</v>
      </c>
      <c r="P9761" t="s">
        <v>237</v>
      </c>
      <c r="Q9761">
        <f>O9761/'Building Calcs'!$B$2</f>
        <v>4.0092122399559999E-5</v>
      </c>
      <c r="R9761">
        <v>19</v>
      </c>
      <c r="S9761">
        <v>76</v>
      </c>
      <c r="T9761" t="s">
        <v>1262</v>
      </c>
    </row>
    <row r="9762" spans="2:20" hidden="1" x14ac:dyDescent="0.45">
      <c r="B9762" s="29" t="s">
        <v>25</v>
      </c>
      <c r="C9762" s="29" t="s">
        <v>60</v>
      </c>
      <c r="D9762" s="29" t="s">
        <v>46</v>
      </c>
      <c r="F9762" t="s">
        <v>1365</v>
      </c>
      <c r="G9762" t="s">
        <v>1366</v>
      </c>
      <c r="H9762" t="s">
        <v>1253</v>
      </c>
      <c r="I9762" t="s">
        <v>225</v>
      </c>
      <c r="J9762" t="s">
        <v>1232</v>
      </c>
      <c r="K9762" t="s">
        <v>18</v>
      </c>
      <c r="M9762" t="s">
        <v>228</v>
      </c>
      <c r="N9762" t="s">
        <v>25</v>
      </c>
      <c r="O9762">
        <v>24</v>
      </c>
      <c r="P9762" t="s">
        <v>237</v>
      </c>
      <c r="Q9762">
        <f>O9762/'Building Calcs'!$B$2</f>
        <v>2.5321340462880003E-5</v>
      </c>
      <c r="R9762">
        <v>18</v>
      </c>
      <c r="S9762">
        <v>42</v>
      </c>
      <c r="T9762" t="s">
        <v>1261</v>
      </c>
    </row>
    <row r="9763" spans="2:20" hidden="1" x14ac:dyDescent="0.45">
      <c r="B9763" s="29" t="s">
        <v>24</v>
      </c>
      <c r="C9763" s="29" t="s">
        <v>60</v>
      </c>
      <c r="D9763" s="29" t="s">
        <v>46</v>
      </c>
      <c r="F9763" t="s">
        <v>1365</v>
      </c>
      <c r="G9763" t="s">
        <v>1366</v>
      </c>
      <c r="H9763" t="s">
        <v>1253</v>
      </c>
      <c r="I9763" t="s">
        <v>225</v>
      </c>
      <c r="J9763" t="s">
        <v>1232</v>
      </c>
      <c r="K9763" t="s">
        <v>18</v>
      </c>
      <c r="M9763" t="s">
        <v>228</v>
      </c>
      <c r="N9763" t="s">
        <v>261</v>
      </c>
      <c r="O9763">
        <v>0.36</v>
      </c>
      <c r="P9763" t="s">
        <v>237</v>
      </c>
      <c r="Q9763">
        <f>O9763/'Building Calcs'!$B$2</f>
        <v>3.7982010694320002E-7</v>
      </c>
      <c r="R9763">
        <v>0.2</v>
      </c>
      <c r="S9763">
        <v>0.5</v>
      </c>
      <c r="T9763" t="s">
        <v>1327</v>
      </c>
    </row>
    <row r="9764" spans="2:20" hidden="1" x14ac:dyDescent="0.45">
      <c r="C9764" s="29" t="s">
        <v>60</v>
      </c>
      <c r="D9764" s="29" t="s">
        <v>51</v>
      </c>
      <c r="F9764" t="s">
        <v>1365</v>
      </c>
      <c r="G9764" t="s">
        <v>1366</v>
      </c>
      <c r="H9764" t="s">
        <v>1217</v>
      </c>
      <c r="I9764" t="s">
        <v>225</v>
      </c>
      <c r="J9764" t="s">
        <v>1218</v>
      </c>
      <c r="K9764" t="s">
        <v>1219</v>
      </c>
      <c r="M9764" t="s">
        <v>228</v>
      </c>
      <c r="N9764" t="s">
        <v>267</v>
      </c>
      <c r="O9764">
        <v>512</v>
      </c>
      <c r="P9764" t="s">
        <v>234</v>
      </c>
      <c r="Q9764"/>
      <c r="R9764">
        <v>80</v>
      </c>
      <c r="S9764">
        <v>1300</v>
      </c>
      <c r="T9764" t="s">
        <v>1220</v>
      </c>
    </row>
    <row r="9765" spans="2:20" hidden="1" x14ac:dyDescent="0.45">
      <c r="C9765" s="29" t="s">
        <v>60</v>
      </c>
      <c r="D9765" s="29" t="s">
        <v>51</v>
      </c>
      <c r="F9765" t="s">
        <v>1365</v>
      </c>
      <c r="G9765" t="s">
        <v>1366</v>
      </c>
      <c r="H9765" t="s">
        <v>1217</v>
      </c>
      <c r="I9765" t="s">
        <v>225</v>
      </c>
      <c r="J9765" t="s">
        <v>1218</v>
      </c>
      <c r="K9765" t="s">
        <v>1219</v>
      </c>
      <c r="M9765" t="s">
        <v>228</v>
      </c>
      <c r="N9765" t="s">
        <v>262</v>
      </c>
      <c r="O9765">
        <v>0.56000000000000005</v>
      </c>
      <c r="P9765" t="s">
        <v>234</v>
      </c>
      <c r="Q9765"/>
      <c r="R9765">
        <v>0.2</v>
      </c>
      <c r="S9765">
        <v>1</v>
      </c>
      <c r="T9765" t="s">
        <v>433</v>
      </c>
    </row>
    <row r="9766" spans="2:20" hidden="1" x14ac:dyDescent="0.45">
      <c r="B9766" s="29" t="s">
        <v>43</v>
      </c>
      <c r="C9766" s="29" t="s">
        <v>60</v>
      </c>
      <c r="D9766" s="29" t="s">
        <v>51</v>
      </c>
      <c r="F9766" t="s">
        <v>1365</v>
      </c>
      <c r="G9766" t="s">
        <v>1366</v>
      </c>
      <c r="H9766" t="s">
        <v>1217</v>
      </c>
      <c r="I9766" t="s">
        <v>225</v>
      </c>
      <c r="J9766" t="s">
        <v>1218</v>
      </c>
      <c r="K9766" t="s">
        <v>1219</v>
      </c>
      <c r="M9766" t="s">
        <v>228</v>
      </c>
      <c r="N9766" t="s">
        <v>28</v>
      </c>
      <c r="O9766">
        <v>160</v>
      </c>
      <c r="P9766" t="s">
        <v>237</v>
      </c>
      <c r="Q9766">
        <f>O9766/'Building Calcs'!$B$2</f>
        <v>1.6880893641919999E-4</v>
      </c>
      <c r="R9766">
        <v>80</v>
      </c>
      <c r="S9766">
        <v>320</v>
      </c>
      <c r="T9766" t="s">
        <v>1227</v>
      </c>
    </row>
    <row r="9767" spans="2:20" hidden="1" x14ac:dyDescent="0.45">
      <c r="C9767" s="29" t="s">
        <v>60</v>
      </c>
      <c r="D9767" s="29" t="s">
        <v>51</v>
      </c>
      <c r="F9767" t="s">
        <v>1365</v>
      </c>
      <c r="G9767" t="s">
        <v>1366</v>
      </c>
      <c r="H9767" t="s">
        <v>1225</v>
      </c>
      <c r="I9767" t="s">
        <v>225</v>
      </c>
      <c r="J9767" t="s">
        <v>1226</v>
      </c>
      <c r="K9767" t="s">
        <v>1219</v>
      </c>
      <c r="M9767" t="s">
        <v>228</v>
      </c>
      <c r="N9767" t="s">
        <v>233</v>
      </c>
      <c r="O9767">
        <v>0.19</v>
      </c>
      <c r="P9767" t="s">
        <v>234</v>
      </c>
      <c r="Q9767"/>
      <c r="R9767">
        <v>0.05</v>
      </c>
      <c r="S9767">
        <v>12</v>
      </c>
      <c r="T9767" t="s">
        <v>433</v>
      </c>
    </row>
    <row r="9768" spans="2:20" hidden="1" x14ac:dyDescent="0.45">
      <c r="C9768" s="29" t="s">
        <v>60</v>
      </c>
      <c r="D9768" s="29" t="s">
        <v>51</v>
      </c>
      <c r="F9768" t="s">
        <v>1365</v>
      </c>
      <c r="G9768" t="s">
        <v>1366</v>
      </c>
      <c r="H9768" t="s">
        <v>1225</v>
      </c>
      <c r="I9768" t="s">
        <v>225</v>
      </c>
      <c r="J9768" t="s">
        <v>1226</v>
      </c>
      <c r="K9768" t="s">
        <v>1219</v>
      </c>
      <c r="M9768" t="s">
        <v>228</v>
      </c>
      <c r="N9768" t="s">
        <v>262</v>
      </c>
      <c r="O9768">
        <v>0.56000000000000005</v>
      </c>
      <c r="P9768" t="s">
        <v>234</v>
      </c>
      <c r="Q9768"/>
      <c r="R9768">
        <v>0.2</v>
      </c>
      <c r="S9768">
        <v>1</v>
      </c>
      <c r="T9768" t="s">
        <v>433</v>
      </c>
    </row>
    <row r="9769" spans="2:20" hidden="1" x14ac:dyDescent="0.45">
      <c r="B9769" s="29" t="s">
        <v>27</v>
      </c>
      <c r="C9769" s="29" t="s">
        <v>60</v>
      </c>
      <c r="D9769" s="29" t="s">
        <v>51</v>
      </c>
      <c r="F9769" t="s">
        <v>1365</v>
      </c>
      <c r="G9769" t="s">
        <v>1366</v>
      </c>
      <c r="H9769" t="s">
        <v>1217</v>
      </c>
      <c r="I9769" t="s">
        <v>225</v>
      </c>
      <c r="J9769" t="s">
        <v>1218</v>
      </c>
      <c r="K9769" t="s">
        <v>1219</v>
      </c>
      <c r="M9769" t="s">
        <v>228</v>
      </c>
      <c r="N9769" t="s">
        <v>27</v>
      </c>
      <c r="O9769">
        <v>163</v>
      </c>
      <c r="P9769" t="s">
        <v>237</v>
      </c>
      <c r="Q9769">
        <f>O9769/'Building Calcs'!$B$2</f>
        <v>1.7197410397706001E-4</v>
      </c>
      <c r="R9769">
        <v>81</v>
      </c>
      <c r="S9769">
        <v>326</v>
      </c>
      <c r="T9769" t="s">
        <v>1227</v>
      </c>
    </row>
    <row r="9770" spans="2:20" hidden="1" x14ac:dyDescent="0.45">
      <c r="B9770" s="29" t="s">
        <v>26</v>
      </c>
      <c r="C9770" s="29" t="s">
        <v>60</v>
      </c>
      <c r="D9770" s="29" t="s">
        <v>51</v>
      </c>
      <c r="F9770" t="s">
        <v>1365</v>
      </c>
      <c r="G9770" t="s">
        <v>1366</v>
      </c>
      <c r="H9770" t="s">
        <v>1217</v>
      </c>
      <c r="I9770" t="s">
        <v>225</v>
      </c>
      <c r="J9770" t="s">
        <v>1218</v>
      </c>
      <c r="K9770" t="s">
        <v>1219</v>
      </c>
      <c r="M9770" t="s">
        <v>228</v>
      </c>
      <c r="N9770" t="s">
        <v>26</v>
      </c>
      <c r="O9770">
        <v>91</v>
      </c>
      <c r="P9770" t="s">
        <v>237</v>
      </c>
      <c r="Q9770">
        <f>O9770/'Building Calcs'!$B$2</f>
        <v>9.601008258842E-5</v>
      </c>
      <c r="R9770">
        <v>20</v>
      </c>
      <c r="S9770">
        <v>120</v>
      </c>
      <c r="T9770" t="s">
        <v>1229</v>
      </c>
    </row>
    <row r="9771" spans="2:20" hidden="1" x14ac:dyDescent="0.45">
      <c r="B9771" s="29" t="s">
        <v>25</v>
      </c>
      <c r="C9771" s="29" t="s">
        <v>60</v>
      </c>
      <c r="D9771" s="29" t="s">
        <v>51</v>
      </c>
      <c r="F9771" t="s">
        <v>1365</v>
      </c>
      <c r="G9771" t="s">
        <v>1366</v>
      </c>
      <c r="H9771" t="s">
        <v>1217</v>
      </c>
      <c r="I9771" t="s">
        <v>225</v>
      </c>
      <c r="J9771" t="s">
        <v>1218</v>
      </c>
      <c r="K9771" t="s">
        <v>1219</v>
      </c>
      <c r="M9771" t="s">
        <v>228</v>
      </c>
      <c r="N9771" t="s">
        <v>25</v>
      </c>
      <c r="O9771">
        <v>570</v>
      </c>
      <c r="P9771" t="s">
        <v>237</v>
      </c>
      <c r="Q9771">
        <f>O9771/'Building Calcs'!$B$2</f>
        <v>6.0138183599340006E-4</v>
      </c>
      <c r="R9771">
        <v>50</v>
      </c>
      <c r="S9771">
        <v>4000</v>
      </c>
      <c r="T9771" t="s">
        <v>1230</v>
      </c>
    </row>
    <row r="9772" spans="2:20" hidden="1" x14ac:dyDescent="0.45">
      <c r="C9772" s="29" t="s">
        <v>60</v>
      </c>
      <c r="D9772" s="29" t="s">
        <v>51</v>
      </c>
      <c r="F9772" t="s">
        <v>1365</v>
      </c>
      <c r="G9772" t="s">
        <v>1366</v>
      </c>
      <c r="H9772" t="s">
        <v>1217</v>
      </c>
      <c r="I9772" t="s">
        <v>225</v>
      </c>
      <c r="J9772" t="s">
        <v>1218</v>
      </c>
      <c r="K9772" t="s">
        <v>1219</v>
      </c>
      <c r="M9772" t="s">
        <v>228</v>
      </c>
      <c r="N9772" t="s">
        <v>242</v>
      </c>
      <c r="O9772">
        <v>23</v>
      </c>
      <c r="P9772" t="s">
        <v>234</v>
      </c>
      <c r="Q9772"/>
      <c r="R9772">
        <v>1</v>
      </c>
      <c r="S9772">
        <v>100</v>
      </c>
      <c r="T9772" t="s">
        <v>1272</v>
      </c>
    </row>
    <row r="9773" spans="2:20" hidden="1" x14ac:dyDescent="0.45">
      <c r="C9773" s="29" t="s">
        <v>60</v>
      </c>
      <c r="D9773" s="29" t="s">
        <v>51</v>
      </c>
      <c r="F9773" t="s">
        <v>1365</v>
      </c>
      <c r="G9773" t="s">
        <v>1366</v>
      </c>
      <c r="H9773" t="s">
        <v>1217</v>
      </c>
      <c r="I9773" t="s">
        <v>225</v>
      </c>
      <c r="J9773" t="s">
        <v>1218</v>
      </c>
      <c r="K9773" t="s">
        <v>1219</v>
      </c>
      <c r="M9773" t="s">
        <v>228</v>
      </c>
      <c r="N9773" t="s">
        <v>240</v>
      </c>
      <c r="O9773">
        <v>27</v>
      </c>
      <c r="P9773" t="s">
        <v>234</v>
      </c>
      <c r="Q9773"/>
      <c r="R9773">
        <v>0.5</v>
      </c>
      <c r="S9773">
        <v>118</v>
      </c>
      <c r="T9773" t="s">
        <v>1220</v>
      </c>
    </row>
    <row r="9774" spans="2:20" hidden="1" x14ac:dyDescent="0.45">
      <c r="C9774" s="29" t="s">
        <v>60</v>
      </c>
      <c r="D9774" s="29" t="s">
        <v>51</v>
      </c>
      <c r="F9774" t="s">
        <v>1365</v>
      </c>
      <c r="G9774" t="s">
        <v>1366</v>
      </c>
      <c r="H9774" t="s">
        <v>1225</v>
      </c>
      <c r="I9774" t="s">
        <v>225</v>
      </c>
      <c r="J9774" t="s">
        <v>1226</v>
      </c>
      <c r="K9774" t="s">
        <v>1219</v>
      </c>
      <c r="M9774" t="s">
        <v>228</v>
      </c>
      <c r="N9774" t="s">
        <v>264</v>
      </c>
      <c r="O9774">
        <v>10</v>
      </c>
      <c r="P9774" t="s">
        <v>234</v>
      </c>
      <c r="Q9774"/>
      <c r="R9774">
        <v>5</v>
      </c>
      <c r="S9774">
        <v>20</v>
      </c>
      <c r="T9774" t="s">
        <v>348</v>
      </c>
    </row>
    <row r="9775" spans="2:20" hidden="1" x14ac:dyDescent="0.45">
      <c r="C9775" s="29" t="s">
        <v>60</v>
      </c>
      <c r="D9775" s="29" t="s">
        <v>51</v>
      </c>
      <c r="F9775" t="s">
        <v>1365</v>
      </c>
      <c r="G9775" t="s">
        <v>1366</v>
      </c>
      <c r="H9775" t="s">
        <v>1225</v>
      </c>
      <c r="I9775" t="s">
        <v>225</v>
      </c>
      <c r="J9775" t="s">
        <v>1226</v>
      </c>
      <c r="K9775" t="s">
        <v>1219</v>
      </c>
      <c r="M9775" t="s">
        <v>228</v>
      </c>
      <c r="N9775" t="s">
        <v>233</v>
      </c>
      <c r="O9775">
        <v>0.19</v>
      </c>
      <c r="P9775" t="s">
        <v>234</v>
      </c>
      <c r="Q9775"/>
      <c r="R9775">
        <v>0.05</v>
      </c>
      <c r="S9775">
        <v>12</v>
      </c>
      <c r="T9775" t="s">
        <v>433</v>
      </c>
    </row>
    <row r="9776" spans="2:20" hidden="1" x14ac:dyDescent="0.45">
      <c r="C9776" s="29" t="s">
        <v>60</v>
      </c>
      <c r="D9776" s="29" t="s">
        <v>51</v>
      </c>
      <c r="F9776" t="s">
        <v>1365</v>
      </c>
      <c r="G9776" t="s">
        <v>1366</v>
      </c>
      <c r="H9776" t="s">
        <v>1225</v>
      </c>
      <c r="I9776" t="s">
        <v>225</v>
      </c>
      <c r="J9776" t="s">
        <v>1226</v>
      </c>
      <c r="K9776" t="s">
        <v>1219</v>
      </c>
      <c r="M9776" t="s">
        <v>228</v>
      </c>
      <c r="N9776" t="s">
        <v>246</v>
      </c>
      <c r="O9776">
        <v>100</v>
      </c>
      <c r="P9776" t="s">
        <v>247</v>
      </c>
      <c r="Q9776"/>
      <c r="R9776">
        <v>30</v>
      </c>
      <c r="S9776">
        <v>500</v>
      </c>
      <c r="T9776" t="s">
        <v>376</v>
      </c>
    </row>
    <row r="9777" spans="2:20" hidden="1" x14ac:dyDescent="0.45">
      <c r="C9777" s="29" t="s">
        <v>60</v>
      </c>
      <c r="D9777" s="29" t="s">
        <v>51</v>
      </c>
      <c r="F9777" t="s">
        <v>1365</v>
      </c>
      <c r="G9777" t="s">
        <v>1366</v>
      </c>
      <c r="H9777" t="s">
        <v>1225</v>
      </c>
      <c r="I9777" t="s">
        <v>225</v>
      </c>
      <c r="J9777" t="s">
        <v>1226</v>
      </c>
      <c r="K9777" t="s">
        <v>1219</v>
      </c>
      <c r="M9777" t="s">
        <v>228</v>
      </c>
      <c r="N9777" t="s">
        <v>264</v>
      </c>
      <c r="O9777">
        <v>10</v>
      </c>
      <c r="P9777" t="s">
        <v>234</v>
      </c>
      <c r="Q9777"/>
      <c r="R9777">
        <v>5</v>
      </c>
      <c r="S9777">
        <v>20</v>
      </c>
      <c r="T9777" t="s">
        <v>348</v>
      </c>
    </row>
    <row r="9778" spans="2:20" hidden="1" x14ac:dyDescent="0.45">
      <c r="B9778" s="29" t="s">
        <v>30</v>
      </c>
      <c r="C9778" s="29" t="s">
        <v>60</v>
      </c>
      <c r="D9778" s="29" t="s">
        <v>51</v>
      </c>
      <c r="F9778" t="s">
        <v>1365</v>
      </c>
      <c r="G9778" t="s">
        <v>1366</v>
      </c>
      <c r="H9778" t="s">
        <v>1270</v>
      </c>
      <c r="I9778" t="s">
        <v>225</v>
      </c>
      <c r="J9778" t="s">
        <v>1271</v>
      </c>
      <c r="K9778" t="s">
        <v>1219</v>
      </c>
      <c r="M9778" t="s">
        <v>228</v>
      </c>
      <c r="N9778" t="s">
        <v>30</v>
      </c>
      <c r="O9778">
        <v>15</v>
      </c>
      <c r="P9778" t="s">
        <v>229</v>
      </c>
      <c r="Q9778"/>
      <c r="R9778">
        <v>6</v>
      </c>
      <c r="S9778">
        <v>39</v>
      </c>
      <c r="T9778" t="s">
        <v>1336</v>
      </c>
    </row>
    <row r="9779" spans="2:20" hidden="1" x14ac:dyDescent="0.45">
      <c r="C9779" s="29" t="s">
        <v>60</v>
      </c>
      <c r="D9779" s="29" t="s">
        <v>196</v>
      </c>
      <c r="F9779" t="s">
        <v>1365</v>
      </c>
      <c r="G9779" t="s">
        <v>1366</v>
      </c>
      <c r="H9779" t="s">
        <v>450</v>
      </c>
      <c r="I9779" t="s">
        <v>225</v>
      </c>
      <c r="J9779" t="s">
        <v>1273</v>
      </c>
      <c r="K9779" t="s">
        <v>1274</v>
      </c>
      <c r="M9779" t="s">
        <v>228</v>
      </c>
      <c r="N9779" t="s">
        <v>267</v>
      </c>
      <c r="O9779">
        <v>5</v>
      </c>
      <c r="P9779" t="s">
        <v>234</v>
      </c>
      <c r="Q9779"/>
      <c r="R9779">
        <v>1.25</v>
      </c>
      <c r="S9779">
        <v>10</v>
      </c>
      <c r="T9779" t="s">
        <v>377</v>
      </c>
    </row>
    <row r="9780" spans="2:20" hidden="1" x14ac:dyDescent="0.45">
      <c r="C9780" s="29" t="s">
        <v>60</v>
      </c>
      <c r="D9780" s="29" t="s">
        <v>51</v>
      </c>
      <c r="F9780" t="s">
        <v>1365</v>
      </c>
      <c r="G9780" t="s">
        <v>1366</v>
      </c>
      <c r="H9780" t="s">
        <v>1270</v>
      </c>
      <c r="I9780" t="s">
        <v>225</v>
      </c>
      <c r="J9780" t="s">
        <v>1271</v>
      </c>
      <c r="K9780" t="s">
        <v>1219</v>
      </c>
      <c r="M9780" t="s">
        <v>228</v>
      </c>
      <c r="N9780" t="s">
        <v>253</v>
      </c>
      <c r="O9780">
        <v>13</v>
      </c>
      <c r="P9780" t="s">
        <v>234</v>
      </c>
      <c r="Q9780"/>
      <c r="R9780">
        <v>0.5</v>
      </c>
      <c r="S9780">
        <v>87</v>
      </c>
      <c r="T9780" t="s">
        <v>1228</v>
      </c>
    </row>
    <row r="9781" spans="2:20" ht="42.75" hidden="1" x14ac:dyDescent="0.45">
      <c r="B9781" s="29" t="s">
        <v>25</v>
      </c>
      <c r="C9781" s="29" t="s">
        <v>60</v>
      </c>
      <c r="D9781" s="29" t="s">
        <v>51</v>
      </c>
      <c r="F9781" t="s">
        <v>1365</v>
      </c>
      <c r="G9781" t="s">
        <v>1366</v>
      </c>
      <c r="H9781" t="s">
        <v>1270</v>
      </c>
      <c r="I9781" t="s">
        <v>225</v>
      </c>
      <c r="J9781" t="s">
        <v>1271</v>
      </c>
      <c r="K9781" t="s">
        <v>1219</v>
      </c>
      <c r="M9781" t="s">
        <v>228</v>
      </c>
      <c r="N9781" t="s">
        <v>25</v>
      </c>
      <c r="O9781">
        <v>300</v>
      </c>
      <c r="P9781" t="s">
        <v>237</v>
      </c>
      <c r="Q9781">
        <f>O9781/'Building Calcs'!$B$2</f>
        <v>3.16516755786E-4</v>
      </c>
      <c r="R9781">
        <v>50</v>
      </c>
      <c r="S9781">
        <v>4000</v>
      </c>
      <c r="T9781" s="20" t="s">
        <v>1337</v>
      </c>
    </row>
    <row r="9782" spans="2:20" hidden="1" x14ac:dyDescent="0.45">
      <c r="C9782" s="29" t="s">
        <v>60</v>
      </c>
      <c r="D9782" s="29" t="s">
        <v>51</v>
      </c>
      <c r="F9782" t="s">
        <v>1365</v>
      </c>
      <c r="G9782" t="s">
        <v>1366</v>
      </c>
      <c r="H9782" t="s">
        <v>1270</v>
      </c>
      <c r="I9782" t="s">
        <v>225</v>
      </c>
      <c r="J9782" t="s">
        <v>1271</v>
      </c>
      <c r="K9782" t="s">
        <v>1219</v>
      </c>
      <c r="M9782" t="s">
        <v>228</v>
      </c>
      <c r="N9782" t="s">
        <v>249</v>
      </c>
      <c r="O9782">
        <v>16</v>
      </c>
      <c r="P9782" t="s">
        <v>234</v>
      </c>
      <c r="Q9782"/>
      <c r="R9782">
        <v>8</v>
      </c>
      <c r="S9782">
        <v>32</v>
      </c>
      <c r="T9782" t="s">
        <v>348</v>
      </c>
    </row>
    <row r="9783" spans="2:20" hidden="1" x14ac:dyDescent="0.45">
      <c r="C9783" s="29" t="s">
        <v>60</v>
      </c>
      <c r="D9783" s="29" t="s">
        <v>196</v>
      </c>
      <c r="F9783" t="s">
        <v>1365</v>
      </c>
      <c r="G9783" t="s">
        <v>1366</v>
      </c>
      <c r="H9783" t="s">
        <v>450</v>
      </c>
      <c r="I9783" t="s">
        <v>225</v>
      </c>
      <c r="J9783" t="s">
        <v>1273</v>
      </c>
      <c r="K9783" t="s">
        <v>1274</v>
      </c>
      <c r="M9783" t="s">
        <v>228</v>
      </c>
      <c r="N9783" t="s">
        <v>358</v>
      </c>
      <c r="O9783">
        <v>1</v>
      </c>
      <c r="P9783" t="s">
        <v>234</v>
      </c>
      <c r="Q9783"/>
      <c r="R9783">
        <v>0.5</v>
      </c>
      <c r="S9783">
        <v>2</v>
      </c>
      <c r="T9783" t="s">
        <v>377</v>
      </c>
    </row>
    <row r="9784" spans="2:20" hidden="1" x14ac:dyDescent="0.45">
      <c r="C9784" s="29" t="s">
        <v>60</v>
      </c>
      <c r="D9784" s="29" t="s">
        <v>196</v>
      </c>
      <c r="F9784" t="s">
        <v>1365</v>
      </c>
      <c r="G9784" t="s">
        <v>1366</v>
      </c>
      <c r="H9784" t="s">
        <v>450</v>
      </c>
      <c r="I9784" t="s">
        <v>225</v>
      </c>
      <c r="J9784" t="s">
        <v>1273</v>
      </c>
      <c r="K9784" t="s">
        <v>1274</v>
      </c>
      <c r="M9784" t="s">
        <v>228</v>
      </c>
      <c r="N9784" t="s">
        <v>242</v>
      </c>
      <c r="O9784">
        <v>20</v>
      </c>
      <c r="P9784" t="s">
        <v>234</v>
      </c>
      <c r="Q9784"/>
      <c r="R9784">
        <v>5</v>
      </c>
      <c r="S9784">
        <v>40</v>
      </c>
      <c r="T9784" t="s">
        <v>377</v>
      </c>
    </row>
    <row r="9785" spans="2:20" hidden="1" x14ac:dyDescent="0.45">
      <c r="C9785" s="29" t="s">
        <v>60</v>
      </c>
      <c r="D9785" s="29" t="s">
        <v>51</v>
      </c>
      <c r="F9785" t="s">
        <v>1365</v>
      </c>
      <c r="G9785" t="s">
        <v>1366</v>
      </c>
      <c r="H9785" t="s">
        <v>1270</v>
      </c>
      <c r="I9785" t="s">
        <v>225</v>
      </c>
      <c r="J9785" t="s">
        <v>1271</v>
      </c>
      <c r="K9785" t="s">
        <v>1219</v>
      </c>
      <c r="M9785" t="s">
        <v>228</v>
      </c>
      <c r="N9785" t="s">
        <v>233</v>
      </c>
      <c r="O9785">
        <v>0.19</v>
      </c>
      <c r="P9785" t="s">
        <v>234</v>
      </c>
      <c r="Q9785"/>
      <c r="R9785">
        <v>0.05</v>
      </c>
      <c r="S9785">
        <v>12</v>
      </c>
      <c r="T9785" t="s">
        <v>433</v>
      </c>
    </row>
    <row r="9786" spans="2:20" hidden="1" x14ac:dyDescent="0.45">
      <c r="C9786" s="29" t="s">
        <v>60</v>
      </c>
      <c r="D9786" s="29" t="s">
        <v>196</v>
      </c>
      <c r="F9786" t="s">
        <v>1365</v>
      </c>
      <c r="G9786" t="s">
        <v>1366</v>
      </c>
      <c r="H9786" t="s">
        <v>450</v>
      </c>
      <c r="I9786" t="s">
        <v>225</v>
      </c>
      <c r="J9786" t="s">
        <v>1273</v>
      </c>
      <c r="K9786" t="s">
        <v>1274</v>
      </c>
      <c r="M9786" t="s">
        <v>228</v>
      </c>
      <c r="N9786" t="s">
        <v>240</v>
      </c>
      <c r="O9786">
        <v>10</v>
      </c>
      <c r="P9786" t="s">
        <v>234</v>
      </c>
      <c r="Q9786"/>
      <c r="R9786">
        <v>2.5</v>
      </c>
      <c r="S9786">
        <v>20</v>
      </c>
      <c r="T9786" t="s">
        <v>377</v>
      </c>
    </row>
    <row r="9787" spans="2:20" hidden="1" x14ac:dyDescent="0.45">
      <c r="B9787" s="29" t="s">
        <v>27</v>
      </c>
      <c r="C9787" s="29" t="s">
        <v>60</v>
      </c>
      <c r="D9787" s="29" t="s">
        <v>51</v>
      </c>
      <c r="F9787" t="s">
        <v>1365</v>
      </c>
      <c r="G9787" t="s">
        <v>1366</v>
      </c>
      <c r="H9787" t="s">
        <v>1270</v>
      </c>
      <c r="I9787" t="s">
        <v>225</v>
      </c>
      <c r="J9787" t="s">
        <v>1271</v>
      </c>
      <c r="K9787" t="s">
        <v>1219</v>
      </c>
      <c r="M9787" t="s">
        <v>228</v>
      </c>
      <c r="N9787" t="s">
        <v>27</v>
      </c>
      <c r="O9787">
        <v>38</v>
      </c>
      <c r="P9787" t="s">
        <v>237</v>
      </c>
      <c r="Q9787">
        <f>O9787/'Building Calcs'!$B$2</f>
        <v>4.0092122399559999E-5</v>
      </c>
      <c r="R9787">
        <v>19</v>
      </c>
      <c r="S9787">
        <v>76</v>
      </c>
      <c r="T9787" t="s">
        <v>1262</v>
      </c>
    </row>
    <row r="9788" spans="2:20" hidden="1" x14ac:dyDescent="0.45">
      <c r="B9788" s="29" t="s">
        <v>43</v>
      </c>
      <c r="C9788" s="29" t="s">
        <v>60</v>
      </c>
      <c r="D9788" s="29" t="s">
        <v>51</v>
      </c>
      <c r="F9788" t="s">
        <v>1365</v>
      </c>
      <c r="G9788" t="s">
        <v>1366</v>
      </c>
      <c r="H9788" t="s">
        <v>1270</v>
      </c>
      <c r="I9788" t="s">
        <v>225</v>
      </c>
      <c r="J9788" t="s">
        <v>1271</v>
      </c>
      <c r="K9788" t="s">
        <v>1219</v>
      </c>
      <c r="M9788" t="s">
        <v>228</v>
      </c>
      <c r="N9788" t="s">
        <v>28</v>
      </c>
      <c r="O9788">
        <v>37</v>
      </c>
      <c r="P9788" t="s">
        <v>237</v>
      </c>
      <c r="Q9788">
        <f>O9788/'Building Calcs'!$B$2</f>
        <v>3.9037066546940002E-5</v>
      </c>
      <c r="R9788">
        <v>18</v>
      </c>
      <c r="S9788">
        <v>74</v>
      </c>
      <c r="T9788" t="s">
        <v>1262</v>
      </c>
    </row>
    <row r="9789" spans="2:20" hidden="1" x14ac:dyDescent="0.45">
      <c r="B9789" s="29" t="s">
        <v>29</v>
      </c>
      <c r="C9789" s="29" t="s">
        <v>60</v>
      </c>
      <c r="D9789" s="29" t="s">
        <v>51</v>
      </c>
      <c r="F9789" t="s">
        <v>1365</v>
      </c>
      <c r="G9789" t="s">
        <v>1366</v>
      </c>
      <c r="H9789" t="s">
        <v>1270</v>
      </c>
      <c r="I9789" t="s">
        <v>225</v>
      </c>
      <c r="J9789" t="s">
        <v>1271</v>
      </c>
      <c r="K9789" t="s">
        <v>1219</v>
      </c>
      <c r="M9789" t="s">
        <v>228</v>
      </c>
      <c r="N9789" t="s">
        <v>29</v>
      </c>
      <c r="O9789">
        <v>11</v>
      </c>
      <c r="P9789" t="s">
        <v>237</v>
      </c>
      <c r="Q9789">
        <f>O9789/'Building Calcs'!$B$2</f>
        <v>1.160561437882E-5</v>
      </c>
      <c r="R9789">
        <v>8</v>
      </c>
      <c r="S9789">
        <v>40</v>
      </c>
      <c r="T9789" t="s">
        <v>1367</v>
      </c>
    </row>
    <row r="9790" spans="2:20" hidden="1" x14ac:dyDescent="0.45">
      <c r="C9790" s="29" t="s">
        <v>60</v>
      </c>
      <c r="D9790" s="29" t="s">
        <v>51</v>
      </c>
      <c r="F9790" t="s">
        <v>1365</v>
      </c>
      <c r="G9790" t="s">
        <v>1366</v>
      </c>
      <c r="H9790" t="s">
        <v>1270</v>
      </c>
      <c r="I9790" t="s">
        <v>225</v>
      </c>
      <c r="J9790" t="s">
        <v>1271</v>
      </c>
      <c r="K9790" t="s">
        <v>1219</v>
      </c>
      <c r="M9790" t="s">
        <v>228</v>
      </c>
      <c r="N9790" t="s">
        <v>267</v>
      </c>
      <c r="O9790">
        <v>512</v>
      </c>
      <c r="P9790" t="s">
        <v>234</v>
      </c>
      <c r="Q9790"/>
      <c r="R9790">
        <v>80</v>
      </c>
      <c r="S9790">
        <v>1300</v>
      </c>
      <c r="T9790" t="s">
        <v>1220</v>
      </c>
    </row>
    <row r="9791" spans="2:20" hidden="1" x14ac:dyDescent="0.45">
      <c r="C9791" s="29" t="s">
        <v>60</v>
      </c>
      <c r="D9791" s="29" t="s">
        <v>51</v>
      </c>
      <c r="F9791" t="s">
        <v>1365</v>
      </c>
      <c r="G9791" t="s">
        <v>1366</v>
      </c>
      <c r="H9791" t="s">
        <v>1270</v>
      </c>
      <c r="I9791" t="s">
        <v>225</v>
      </c>
      <c r="J9791" t="s">
        <v>1271</v>
      </c>
      <c r="K9791" t="s">
        <v>1219</v>
      </c>
      <c r="M9791" t="s">
        <v>228</v>
      </c>
      <c r="N9791" t="s">
        <v>303</v>
      </c>
      <c r="O9791">
        <v>0.5</v>
      </c>
      <c r="P9791" t="s">
        <v>234</v>
      </c>
      <c r="Q9791"/>
      <c r="R9791">
        <v>0.25</v>
      </c>
      <c r="S9791">
        <v>1.1000000000000001</v>
      </c>
      <c r="T9791" t="s">
        <v>350</v>
      </c>
    </row>
    <row r="9792" spans="2:20" hidden="1" x14ac:dyDescent="0.45">
      <c r="C9792" s="29" t="s">
        <v>60</v>
      </c>
      <c r="D9792" s="29" t="s">
        <v>51</v>
      </c>
      <c r="F9792" t="s">
        <v>1365</v>
      </c>
      <c r="G9792" t="s">
        <v>1366</v>
      </c>
      <c r="H9792" t="s">
        <v>1270</v>
      </c>
      <c r="I9792" t="s">
        <v>225</v>
      </c>
      <c r="J9792" t="s">
        <v>1271</v>
      </c>
      <c r="K9792" t="s">
        <v>1219</v>
      </c>
      <c r="M9792" t="s">
        <v>228</v>
      </c>
      <c r="N9792" t="s">
        <v>272</v>
      </c>
      <c r="O9792">
        <v>4</v>
      </c>
      <c r="P9792" t="s">
        <v>234</v>
      </c>
      <c r="Q9792"/>
      <c r="R9792">
        <v>2</v>
      </c>
      <c r="S9792">
        <v>8</v>
      </c>
      <c r="T9792" t="s">
        <v>348</v>
      </c>
    </row>
    <row r="9793" spans="2:20" hidden="1" x14ac:dyDescent="0.45">
      <c r="B9793" s="29" t="s">
        <v>26</v>
      </c>
      <c r="C9793" s="29" t="s">
        <v>60</v>
      </c>
      <c r="D9793" s="29" t="s">
        <v>51</v>
      </c>
      <c r="F9793" t="s">
        <v>1365</v>
      </c>
      <c r="G9793" t="s">
        <v>1366</v>
      </c>
      <c r="H9793" t="s">
        <v>1270</v>
      </c>
      <c r="I9793" t="s">
        <v>225</v>
      </c>
      <c r="J9793" t="s">
        <v>1271</v>
      </c>
      <c r="K9793" t="s">
        <v>1219</v>
      </c>
      <c r="M9793" t="s">
        <v>228</v>
      </c>
      <c r="N9793" t="s">
        <v>26</v>
      </c>
      <c r="O9793">
        <v>210</v>
      </c>
      <c r="P9793" t="s">
        <v>237</v>
      </c>
      <c r="Q9793">
        <f>O9793/'Building Calcs'!$B$2</f>
        <v>2.2156172905020001E-4</v>
      </c>
      <c r="R9793">
        <v>50</v>
      </c>
      <c r="S9793">
        <v>300</v>
      </c>
      <c r="T9793" t="s">
        <v>1367</v>
      </c>
    </row>
    <row r="9794" spans="2:20" hidden="1" x14ac:dyDescent="0.45">
      <c r="C9794" s="29" t="s">
        <v>60</v>
      </c>
      <c r="D9794" s="29" t="s">
        <v>51</v>
      </c>
      <c r="F9794" t="s">
        <v>1365</v>
      </c>
      <c r="G9794" t="s">
        <v>1366</v>
      </c>
      <c r="H9794" t="s">
        <v>1249</v>
      </c>
      <c r="I9794" t="s">
        <v>225</v>
      </c>
      <c r="J9794" t="s">
        <v>1250</v>
      </c>
      <c r="K9794" t="s">
        <v>1219</v>
      </c>
      <c r="M9794" t="s">
        <v>228</v>
      </c>
      <c r="N9794" t="s">
        <v>303</v>
      </c>
      <c r="O9794">
        <v>0.5</v>
      </c>
      <c r="P9794" t="s">
        <v>234</v>
      </c>
      <c r="Q9794"/>
      <c r="R9794">
        <v>0.25</v>
      </c>
      <c r="S9794">
        <v>1.1000000000000001</v>
      </c>
      <c r="T9794" t="s">
        <v>350</v>
      </c>
    </row>
    <row r="9795" spans="2:20" hidden="1" x14ac:dyDescent="0.45">
      <c r="C9795" s="29" t="s">
        <v>60</v>
      </c>
      <c r="D9795" s="29" t="s">
        <v>53</v>
      </c>
      <c r="F9795" t="s">
        <v>1365</v>
      </c>
      <c r="G9795" t="s">
        <v>1366</v>
      </c>
      <c r="H9795" t="s">
        <v>434</v>
      </c>
      <c r="I9795" t="s">
        <v>225</v>
      </c>
      <c r="J9795" t="s">
        <v>1275</v>
      </c>
      <c r="K9795" t="s">
        <v>1276</v>
      </c>
      <c r="M9795" t="s">
        <v>228</v>
      </c>
      <c r="N9795" t="s">
        <v>265</v>
      </c>
      <c r="O9795">
        <v>10</v>
      </c>
      <c r="P9795" t="s">
        <v>234</v>
      </c>
      <c r="Q9795"/>
      <c r="R9795">
        <v>2.5</v>
      </c>
      <c r="S9795">
        <v>20</v>
      </c>
      <c r="T9795" t="s">
        <v>377</v>
      </c>
    </row>
    <row r="9796" spans="2:20" hidden="1" x14ac:dyDescent="0.45">
      <c r="B9796" s="29" t="s">
        <v>25</v>
      </c>
      <c r="C9796" s="29" t="s">
        <v>60</v>
      </c>
      <c r="D9796" s="29" t="s">
        <v>53</v>
      </c>
      <c r="F9796" t="s">
        <v>1365</v>
      </c>
      <c r="G9796" t="s">
        <v>1366</v>
      </c>
      <c r="H9796" t="s">
        <v>434</v>
      </c>
      <c r="I9796" t="s">
        <v>225</v>
      </c>
      <c r="J9796" t="s">
        <v>1275</v>
      </c>
      <c r="K9796" t="s">
        <v>1276</v>
      </c>
      <c r="M9796" t="s">
        <v>228</v>
      </c>
      <c r="N9796" t="s">
        <v>25</v>
      </c>
      <c r="O9796">
        <v>40</v>
      </c>
      <c r="P9796" t="s">
        <v>237</v>
      </c>
      <c r="Q9796">
        <f>O9796/'Building Calcs'!$B$2</f>
        <v>4.2202234104799999E-5</v>
      </c>
      <c r="R9796">
        <v>24</v>
      </c>
      <c r="S9796">
        <v>40</v>
      </c>
      <c r="T9796" t="s">
        <v>377</v>
      </c>
    </row>
    <row r="9797" spans="2:20" hidden="1" x14ac:dyDescent="0.45">
      <c r="B9797" s="29" t="s">
        <v>29</v>
      </c>
      <c r="C9797" s="29" t="s">
        <v>60</v>
      </c>
      <c r="D9797" s="29" t="s">
        <v>53</v>
      </c>
      <c r="F9797" t="s">
        <v>1365</v>
      </c>
      <c r="G9797" t="s">
        <v>1366</v>
      </c>
      <c r="H9797" t="s">
        <v>434</v>
      </c>
      <c r="I9797" t="s">
        <v>225</v>
      </c>
      <c r="J9797" t="s">
        <v>1275</v>
      </c>
      <c r="K9797" t="s">
        <v>1276</v>
      </c>
      <c r="M9797" t="s">
        <v>228</v>
      </c>
      <c r="N9797" t="s">
        <v>29</v>
      </c>
      <c r="O9797">
        <v>140</v>
      </c>
      <c r="P9797" t="s">
        <v>237</v>
      </c>
      <c r="Q9797">
        <f>O9797/'Building Calcs'!$B$2</f>
        <v>1.4770781936680001E-4</v>
      </c>
      <c r="R9797">
        <v>84</v>
      </c>
      <c r="S9797">
        <v>140</v>
      </c>
      <c r="T9797" t="s">
        <v>377</v>
      </c>
    </row>
    <row r="9798" spans="2:20" hidden="1" x14ac:dyDescent="0.45">
      <c r="C9798" s="29" t="s">
        <v>60</v>
      </c>
      <c r="D9798" s="29" t="s">
        <v>196</v>
      </c>
      <c r="F9798" t="s">
        <v>1365</v>
      </c>
      <c r="G9798" t="s">
        <v>1366</v>
      </c>
      <c r="H9798" t="s">
        <v>450</v>
      </c>
      <c r="I9798" t="s">
        <v>225</v>
      </c>
      <c r="J9798" t="s">
        <v>1273</v>
      </c>
      <c r="K9798" t="s">
        <v>1274</v>
      </c>
      <c r="M9798" t="s">
        <v>228</v>
      </c>
      <c r="N9798" t="s">
        <v>246</v>
      </c>
      <c r="O9798">
        <v>10</v>
      </c>
      <c r="P9798" t="s">
        <v>247</v>
      </c>
      <c r="Q9798"/>
      <c r="R9798">
        <v>2.5</v>
      </c>
      <c r="S9798">
        <v>20</v>
      </c>
      <c r="T9798" t="s">
        <v>377</v>
      </c>
    </row>
    <row r="9799" spans="2:20" hidden="1" x14ac:dyDescent="0.45">
      <c r="C9799" s="29" t="s">
        <v>60</v>
      </c>
      <c r="D9799" s="29" t="s">
        <v>51</v>
      </c>
      <c r="F9799" t="s">
        <v>1365</v>
      </c>
      <c r="G9799" t="s">
        <v>1366</v>
      </c>
      <c r="H9799" t="s">
        <v>1249</v>
      </c>
      <c r="I9799" t="s">
        <v>225</v>
      </c>
      <c r="J9799" t="s">
        <v>1250</v>
      </c>
      <c r="K9799" t="s">
        <v>1219</v>
      </c>
      <c r="M9799" t="s">
        <v>228</v>
      </c>
      <c r="N9799" t="s">
        <v>267</v>
      </c>
      <c r="O9799">
        <v>512</v>
      </c>
      <c r="P9799" t="s">
        <v>234</v>
      </c>
      <c r="Q9799"/>
      <c r="R9799">
        <v>80</v>
      </c>
      <c r="S9799">
        <v>1300</v>
      </c>
      <c r="T9799" t="s">
        <v>1220</v>
      </c>
    </row>
    <row r="9800" spans="2:20" hidden="1" x14ac:dyDescent="0.45">
      <c r="B9800" s="29" t="s">
        <v>43</v>
      </c>
      <c r="C9800" s="29" t="s">
        <v>60</v>
      </c>
      <c r="D9800" s="29" t="s">
        <v>51</v>
      </c>
      <c r="F9800" t="s">
        <v>1365</v>
      </c>
      <c r="G9800" t="s">
        <v>1366</v>
      </c>
      <c r="H9800" t="s">
        <v>1249</v>
      </c>
      <c r="I9800" t="s">
        <v>225</v>
      </c>
      <c r="J9800" t="s">
        <v>1250</v>
      </c>
      <c r="K9800" t="s">
        <v>1219</v>
      </c>
      <c r="M9800" t="s">
        <v>228</v>
      </c>
      <c r="N9800" t="s">
        <v>28</v>
      </c>
      <c r="O9800">
        <v>98.5</v>
      </c>
      <c r="P9800" t="s">
        <v>237</v>
      </c>
      <c r="Q9800">
        <f>O9800/'Building Calcs'!$B$2</f>
        <v>1.0392300148307E-4</v>
      </c>
      <c r="R9800">
        <v>38.5</v>
      </c>
      <c r="S9800">
        <v>154</v>
      </c>
      <c r="T9800" t="s">
        <v>1277</v>
      </c>
    </row>
    <row r="9801" spans="2:20" hidden="1" x14ac:dyDescent="0.45">
      <c r="C9801" s="29" t="s">
        <v>60</v>
      </c>
      <c r="D9801" s="29" t="s">
        <v>53</v>
      </c>
      <c r="F9801" t="s">
        <v>1365</v>
      </c>
      <c r="G9801" t="s">
        <v>1366</v>
      </c>
      <c r="H9801" t="s">
        <v>434</v>
      </c>
      <c r="I9801" t="s">
        <v>225</v>
      </c>
      <c r="J9801" t="s">
        <v>1275</v>
      </c>
      <c r="K9801" t="s">
        <v>1276</v>
      </c>
      <c r="M9801" t="s">
        <v>228</v>
      </c>
      <c r="N9801" t="s">
        <v>233</v>
      </c>
      <c r="O9801">
        <v>1</v>
      </c>
      <c r="P9801" t="s">
        <v>234</v>
      </c>
      <c r="Q9801"/>
      <c r="R9801">
        <v>0.25</v>
      </c>
      <c r="S9801">
        <v>2</v>
      </c>
      <c r="T9801" t="s">
        <v>377</v>
      </c>
    </row>
    <row r="9802" spans="2:20" hidden="1" x14ac:dyDescent="0.45">
      <c r="C9802" s="29" t="s">
        <v>60</v>
      </c>
      <c r="D9802" s="29" t="s">
        <v>51</v>
      </c>
      <c r="F9802" t="s">
        <v>1365</v>
      </c>
      <c r="G9802" t="s">
        <v>1366</v>
      </c>
      <c r="H9802" t="s">
        <v>1249</v>
      </c>
      <c r="I9802" t="s">
        <v>225</v>
      </c>
      <c r="J9802" t="s">
        <v>1250</v>
      </c>
      <c r="K9802" t="s">
        <v>1219</v>
      </c>
      <c r="M9802" t="s">
        <v>228</v>
      </c>
      <c r="N9802" t="s">
        <v>267</v>
      </c>
      <c r="O9802">
        <v>512</v>
      </c>
      <c r="P9802" t="s">
        <v>234</v>
      </c>
      <c r="Q9802"/>
      <c r="R9802">
        <v>80</v>
      </c>
      <c r="S9802">
        <v>1300</v>
      </c>
      <c r="T9802" t="s">
        <v>1220</v>
      </c>
    </row>
    <row r="9803" spans="2:20" hidden="1" x14ac:dyDescent="0.45">
      <c r="C9803" s="29" t="s">
        <v>3074</v>
      </c>
      <c r="D9803" s="29" t="s">
        <v>196</v>
      </c>
      <c r="F9803" t="s">
        <v>1368</v>
      </c>
      <c r="G9803" t="s">
        <v>1369</v>
      </c>
      <c r="H9803" t="s">
        <v>1189</v>
      </c>
      <c r="I9803" t="s">
        <v>275</v>
      </c>
      <c r="J9803" t="s">
        <v>228</v>
      </c>
      <c r="K9803" t="s">
        <v>1195</v>
      </c>
      <c r="M9803" t="s">
        <v>228</v>
      </c>
      <c r="N9803" t="s">
        <v>291</v>
      </c>
      <c r="O9803">
        <v>0.56999999999999995</v>
      </c>
      <c r="P9803" t="s">
        <v>1196</v>
      </c>
      <c r="Q9803"/>
      <c r="T9803" t="s">
        <v>1197</v>
      </c>
    </row>
    <row r="9804" spans="2:20" hidden="1" x14ac:dyDescent="0.45">
      <c r="C9804" s="29" t="s">
        <v>3074</v>
      </c>
      <c r="D9804" s="29" t="s">
        <v>196</v>
      </c>
      <c r="F9804" t="s">
        <v>1368</v>
      </c>
      <c r="G9804" t="s">
        <v>1369</v>
      </c>
      <c r="H9804" t="s">
        <v>1189</v>
      </c>
      <c r="I9804" t="s">
        <v>275</v>
      </c>
      <c r="J9804" t="s">
        <v>228</v>
      </c>
      <c r="K9804" t="s">
        <v>1195</v>
      </c>
      <c r="M9804" t="s">
        <v>228</v>
      </c>
      <c r="N9804" t="s">
        <v>246</v>
      </c>
      <c r="O9804">
        <v>0.47</v>
      </c>
      <c r="P9804" t="s">
        <v>1363</v>
      </c>
      <c r="Q9804"/>
      <c r="T9804" t="s">
        <v>1197</v>
      </c>
    </row>
    <row r="9805" spans="2:20" hidden="1" x14ac:dyDescent="0.45">
      <c r="C9805" s="29" t="s">
        <v>3074</v>
      </c>
      <c r="D9805" s="29" t="s">
        <v>196</v>
      </c>
      <c r="F9805" t="s">
        <v>1368</v>
      </c>
      <c r="G9805" t="s">
        <v>1369</v>
      </c>
      <c r="H9805" t="s">
        <v>1189</v>
      </c>
      <c r="I9805" t="s">
        <v>275</v>
      </c>
      <c r="J9805" t="s">
        <v>228</v>
      </c>
      <c r="K9805" t="s">
        <v>1195</v>
      </c>
      <c r="M9805" t="s">
        <v>228</v>
      </c>
      <c r="N9805" t="s">
        <v>267</v>
      </c>
      <c r="O9805">
        <v>1.2</v>
      </c>
      <c r="P9805" t="s">
        <v>1190</v>
      </c>
      <c r="Q9805" s="27">
        <f>O9805/('Transportation Calcs'!$B$64*1000)</f>
        <v>2.9817187000731663E-8</v>
      </c>
      <c r="T9805" t="s">
        <v>1198</v>
      </c>
    </row>
    <row r="9806" spans="2:20" hidden="1" x14ac:dyDescent="0.45">
      <c r="C9806" s="29" t="s">
        <v>3074</v>
      </c>
      <c r="D9806" s="29" t="s">
        <v>196</v>
      </c>
      <c r="F9806" t="s">
        <v>1368</v>
      </c>
      <c r="G9806" t="s">
        <v>1369</v>
      </c>
      <c r="H9806" t="s">
        <v>1189</v>
      </c>
      <c r="I9806" t="s">
        <v>275</v>
      </c>
      <c r="J9806" t="s">
        <v>228</v>
      </c>
      <c r="K9806" t="s">
        <v>1195</v>
      </c>
      <c r="M9806" t="s">
        <v>228</v>
      </c>
      <c r="N9806" t="s">
        <v>267</v>
      </c>
      <c r="O9806">
        <v>1.2</v>
      </c>
      <c r="P9806" t="s">
        <v>1190</v>
      </c>
      <c r="Q9806" s="27">
        <f>O9806/('Transportation Calcs'!$B$64*1000)</f>
        <v>2.9817187000731663E-8</v>
      </c>
      <c r="T9806" t="s">
        <v>1198</v>
      </c>
    </row>
    <row r="9807" spans="2:20" hidden="1" x14ac:dyDescent="0.45">
      <c r="C9807" s="29" t="s">
        <v>3074</v>
      </c>
      <c r="D9807" s="29" t="s">
        <v>196</v>
      </c>
      <c r="F9807" t="s">
        <v>1368</v>
      </c>
      <c r="G9807" t="s">
        <v>1369</v>
      </c>
      <c r="H9807" t="s">
        <v>1189</v>
      </c>
      <c r="I9807" t="s">
        <v>275</v>
      </c>
      <c r="J9807" t="s">
        <v>228</v>
      </c>
      <c r="K9807" t="s">
        <v>1195</v>
      </c>
      <c r="M9807" t="s">
        <v>228</v>
      </c>
      <c r="N9807" t="s">
        <v>303</v>
      </c>
      <c r="O9807">
        <v>0.04</v>
      </c>
      <c r="P9807" t="s">
        <v>1190</v>
      </c>
      <c r="Q9807" s="27">
        <f>O9807/('Transportation Calcs'!$B$64*1000)</f>
        <v>9.9390623335772224E-10</v>
      </c>
      <c r="T9807" t="s">
        <v>1198</v>
      </c>
    </row>
    <row r="9808" spans="2:20" hidden="1" x14ac:dyDescent="0.45">
      <c r="C9808" s="29" t="s">
        <v>3074</v>
      </c>
      <c r="D9808" s="29" t="s">
        <v>196</v>
      </c>
      <c r="F9808" t="s">
        <v>1368</v>
      </c>
      <c r="G9808" t="s">
        <v>1369</v>
      </c>
      <c r="H9808" t="s">
        <v>286</v>
      </c>
      <c r="I9808" t="s">
        <v>275</v>
      </c>
      <c r="J9808" t="s">
        <v>228</v>
      </c>
      <c r="K9808" t="s">
        <v>1199</v>
      </c>
      <c r="M9808" t="s">
        <v>228</v>
      </c>
      <c r="N9808" t="s">
        <v>253</v>
      </c>
      <c r="O9808">
        <v>0.01</v>
      </c>
      <c r="P9808" t="s">
        <v>1190</v>
      </c>
      <c r="Q9808" s="27">
        <f>O9808/('Transportation Calcs'!$B$64*1000)</f>
        <v>2.4847655833943056E-10</v>
      </c>
      <c r="T9808" t="s">
        <v>1198</v>
      </c>
    </row>
    <row r="9809" spans="2:20" hidden="1" x14ac:dyDescent="0.45">
      <c r="C9809" s="29" t="s">
        <v>3074</v>
      </c>
      <c r="D9809" s="29" t="s">
        <v>196</v>
      </c>
      <c r="F9809" t="s">
        <v>1368</v>
      </c>
      <c r="G9809" t="s">
        <v>1369</v>
      </c>
      <c r="H9809" t="s">
        <v>1189</v>
      </c>
      <c r="I9809" t="s">
        <v>275</v>
      </c>
      <c r="J9809" t="s">
        <v>228</v>
      </c>
      <c r="K9809" t="s">
        <v>1195</v>
      </c>
      <c r="M9809" t="s">
        <v>228</v>
      </c>
      <c r="N9809" t="s">
        <v>303</v>
      </c>
      <c r="O9809">
        <v>0.04</v>
      </c>
      <c r="P9809" t="s">
        <v>1190</v>
      </c>
      <c r="Q9809" s="27">
        <f>O9809/('Transportation Calcs'!$B$64*1000)</f>
        <v>9.9390623335772224E-10</v>
      </c>
      <c r="T9809" t="s">
        <v>1198</v>
      </c>
    </row>
    <row r="9810" spans="2:20" hidden="1" x14ac:dyDescent="0.45">
      <c r="B9810" s="29" t="s">
        <v>27</v>
      </c>
      <c r="C9810" s="29" t="s">
        <v>3074</v>
      </c>
      <c r="D9810" s="29" t="s">
        <v>196</v>
      </c>
      <c r="F9810" t="s">
        <v>1368</v>
      </c>
      <c r="G9810" t="s">
        <v>1369</v>
      </c>
      <c r="H9810" t="s">
        <v>286</v>
      </c>
      <c r="I9810" t="s">
        <v>275</v>
      </c>
      <c r="J9810" t="s">
        <v>228</v>
      </c>
      <c r="K9810" t="s">
        <v>1199</v>
      </c>
      <c r="M9810" t="s">
        <v>228</v>
      </c>
      <c r="N9810" t="s">
        <v>27</v>
      </c>
      <c r="O9810">
        <v>1.5</v>
      </c>
      <c r="P9810" t="s">
        <v>518</v>
      </c>
      <c r="Q9810" s="27">
        <f>O9810/'Transportation Calcs'!$B$64</f>
        <v>3.727148375091458E-5</v>
      </c>
      <c r="T9810" t="s">
        <v>1200</v>
      </c>
    </row>
    <row r="9811" spans="2:20" hidden="1" x14ac:dyDescent="0.45">
      <c r="C9811" s="29" t="s">
        <v>3074</v>
      </c>
      <c r="D9811" s="29" t="s">
        <v>196</v>
      </c>
      <c r="F9811" t="s">
        <v>1368</v>
      </c>
      <c r="G9811" t="s">
        <v>1369</v>
      </c>
      <c r="H9811" t="s">
        <v>1189</v>
      </c>
      <c r="I9811" t="s">
        <v>275</v>
      </c>
      <c r="J9811" t="s">
        <v>228</v>
      </c>
      <c r="K9811" t="s">
        <v>1195</v>
      </c>
      <c r="M9811" t="s">
        <v>228</v>
      </c>
      <c r="N9811" t="s">
        <v>272</v>
      </c>
      <c r="O9811">
        <v>8.9999999999999993E-3</v>
      </c>
      <c r="P9811" t="s">
        <v>1190</v>
      </c>
      <c r="Q9811" s="27">
        <f>O9811/('Transportation Calcs'!$B$64*1000)</f>
        <v>2.2362890250548749E-10</v>
      </c>
      <c r="R9811">
        <v>0</v>
      </c>
      <c r="S9811">
        <v>0</v>
      </c>
      <c r="T9811" t="s">
        <v>1198</v>
      </c>
    </row>
    <row r="9812" spans="2:20" hidden="1" x14ac:dyDescent="0.45">
      <c r="C9812" s="29" t="s">
        <v>3074</v>
      </c>
      <c r="D9812" s="29" t="s">
        <v>196</v>
      </c>
      <c r="F9812" t="s">
        <v>1368</v>
      </c>
      <c r="G9812" t="s">
        <v>1369</v>
      </c>
      <c r="H9812" t="s">
        <v>286</v>
      </c>
      <c r="I9812" t="s">
        <v>275</v>
      </c>
      <c r="J9812" t="s">
        <v>228</v>
      </c>
      <c r="K9812" t="s">
        <v>1199</v>
      </c>
      <c r="M9812" t="s">
        <v>228</v>
      </c>
      <c r="N9812" t="s">
        <v>265</v>
      </c>
      <c r="O9812">
        <v>0.2</v>
      </c>
      <c r="P9812" t="s">
        <v>1190</v>
      </c>
      <c r="Q9812" s="27">
        <f>O9812/('Transportation Calcs'!$B$64*1000)</f>
        <v>4.9695311667886118E-9</v>
      </c>
      <c r="T9812" t="s">
        <v>1198</v>
      </c>
    </row>
    <row r="9813" spans="2:20" hidden="1" x14ac:dyDescent="0.45">
      <c r="B9813" s="29" t="s">
        <v>43</v>
      </c>
      <c r="C9813" s="29" t="s">
        <v>3074</v>
      </c>
      <c r="D9813" s="29" t="s">
        <v>196</v>
      </c>
      <c r="F9813" t="s">
        <v>1368</v>
      </c>
      <c r="G9813" t="s">
        <v>1369</v>
      </c>
      <c r="H9813" t="s">
        <v>1189</v>
      </c>
      <c r="I9813" t="s">
        <v>275</v>
      </c>
      <c r="J9813" t="s">
        <v>228</v>
      </c>
      <c r="K9813" t="s">
        <v>1195</v>
      </c>
      <c r="M9813" t="s">
        <v>228</v>
      </c>
      <c r="N9813" t="s">
        <v>28</v>
      </c>
      <c r="O9813">
        <v>5.6</v>
      </c>
      <c r="P9813" t="s">
        <v>518</v>
      </c>
      <c r="Q9813" s="27">
        <f>O9813/'Transportation Calcs'!$B$64</f>
        <v>1.3914687267008109E-4</v>
      </c>
      <c r="T9813" t="s">
        <v>1200</v>
      </c>
    </row>
    <row r="9814" spans="2:20" hidden="1" x14ac:dyDescent="0.45">
      <c r="B9814" s="29" t="s">
        <v>43</v>
      </c>
      <c r="C9814" s="29" t="s">
        <v>3074</v>
      </c>
      <c r="D9814" s="29" t="s">
        <v>196</v>
      </c>
      <c r="F9814" t="s">
        <v>1368</v>
      </c>
      <c r="G9814" t="s">
        <v>1369</v>
      </c>
      <c r="H9814" t="s">
        <v>1189</v>
      </c>
      <c r="I9814" t="s">
        <v>275</v>
      </c>
      <c r="J9814" t="s">
        <v>228</v>
      </c>
      <c r="K9814" t="s">
        <v>1195</v>
      </c>
      <c r="M9814" t="s">
        <v>228</v>
      </c>
      <c r="N9814" t="s">
        <v>28</v>
      </c>
      <c r="O9814">
        <v>5.6</v>
      </c>
      <c r="P9814" t="s">
        <v>518</v>
      </c>
      <c r="Q9814" s="27">
        <f>O9814/'Transportation Calcs'!$B$64</f>
        <v>1.3914687267008109E-4</v>
      </c>
      <c r="T9814" t="s">
        <v>1200</v>
      </c>
    </row>
    <row r="9815" spans="2:20" hidden="1" x14ac:dyDescent="0.45">
      <c r="C9815" s="29" t="s">
        <v>3074</v>
      </c>
      <c r="D9815" s="29" t="s">
        <v>196</v>
      </c>
      <c r="F9815" t="s">
        <v>1368</v>
      </c>
      <c r="G9815" t="s">
        <v>1369</v>
      </c>
      <c r="H9815" t="s">
        <v>1189</v>
      </c>
      <c r="I9815" t="s">
        <v>275</v>
      </c>
      <c r="J9815" t="s">
        <v>228</v>
      </c>
      <c r="K9815" t="s">
        <v>1195</v>
      </c>
      <c r="M9815" t="s">
        <v>228</v>
      </c>
      <c r="N9815" t="s">
        <v>236</v>
      </c>
      <c r="O9815">
        <v>6.2</v>
      </c>
      <c r="P9815" t="s">
        <v>518</v>
      </c>
      <c r="Q9815" s="27">
        <f>O9815/'Transportation Calcs'!$B$64</f>
        <v>1.5405546617044695E-4</v>
      </c>
      <c r="T9815" t="s">
        <v>1200</v>
      </c>
    </row>
    <row r="9816" spans="2:20" hidden="1" x14ac:dyDescent="0.45">
      <c r="B9816" s="29" t="s">
        <v>24</v>
      </c>
      <c r="C9816" s="29" t="s">
        <v>3074</v>
      </c>
      <c r="D9816" s="29" t="s">
        <v>196</v>
      </c>
      <c r="F9816" t="s">
        <v>1368</v>
      </c>
      <c r="G9816" t="s">
        <v>1369</v>
      </c>
      <c r="H9816" t="s">
        <v>1189</v>
      </c>
      <c r="I9816" t="s">
        <v>275</v>
      </c>
      <c r="J9816" t="s">
        <v>228</v>
      </c>
      <c r="K9816" t="s">
        <v>1195</v>
      </c>
      <c r="M9816" t="s">
        <v>228</v>
      </c>
      <c r="N9816" t="s">
        <v>261</v>
      </c>
      <c r="O9816">
        <v>2.7</v>
      </c>
      <c r="P9816" t="s">
        <v>518</v>
      </c>
      <c r="Q9816" s="27">
        <f>O9816/'Transportation Calcs'!$B$64</f>
        <v>6.7088670751646248E-5</v>
      </c>
      <c r="T9816" t="s">
        <v>1206</v>
      </c>
    </row>
    <row r="9817" spans="2:20" hidden="1" x14ac:dyDescent="0.45">
      <c r="C9817" s="29" t="s">
        <v>3074</v>
      </c>
      <c r="D9817" s="29" t="s">
        <v>196</v>
      </c>
      <c r="F9817" t="s">
        <v>1368</v>
      </c>
      <c r="G9817" t="s">
        <v>1369</v>
      </c>
      <c r="H9817" t="s">
        <v>1189</v>
      </c>
      <c r="I9817" t="s">
        <v>275</v>
      </c>
      <c r="J9817" t="s">
        <v>228</v>
      </c>
      <c r="K9817" t="s">
        <v>1195</v>
      </c>
      <c r="M9817" t="s">
        <v>228</v>
      </c>
      <c r="N9817" t="s">
        <v>279</v>
      </c>
      <c r="O9817">
        <v>32</v>
      </c>
      <c r="P9817" t="s">
        <v>1190</v>
      </c>
      <c r="Q9817" s="27">
        <f>O9817/('Transportation Calcs'!$B$64*1000)</f>
        <v>7.9512498668617781E-7</v>
      </c>
      <c r="T9817" t="s">
        <v>1198</v>
      </c>
    </row>
    <row r="9818" spans="2:20" hidden="1" x14ac:dyDescent="0.45">
      <c r="C9818" s="29" t="s">
        <v>3074</v>
      </c>
      <c r="D9818" s="29" t="s">
        <v>196</v>
      </c>
      <c r="F9818" t="s">
        <v>1368</v>
      </c>
      <c r="G9818" t="s">
        <v>1369</v>
      </c>
      <c r="H9818" t="s">
        <v>1189</v>
      </c>
      <c r="I9818" t="s">
        <v>275</v>
      </c>
      <c r="J9818" t="s">
        <v>228</v>
      </c>
      <c r="K9818" t="s">
        <v>1195</v>
      </c>
      <c r="M9818" t="s">
        <v>228</v>
      </c>
      <c r="N9818" t="s">
        <v>262</v>
      </c>
      <c r="O9818">
        <v>0.02</v>
      </c>
      <c r="P9818" t="s">
        <v>1190</v>
      </c>
      <c r="Q9818" s="27">
        <f>O9818/('Transportation Calcs'!$B$64*1000)</f>
        <v>4.9695311667886112E-10</v>
      </c>
      <c r="T9818" t="s">
        <v>1198</v>
      </c>
    </row>
    <row r="9819" spans="2:20" hidden="1" x14ac:dyDescent="0.45">
      <c r="B9819" s="29" t="s">
        <v>43</v>
      </c>
      <c r="C9819" s="29" t="s">
        <v>3077</v>
      </c>
      <c r="F9819" t="s">
        <v>1370</v>
      </c>
      <c r="G9819" t="s">
        <v>1371</v>
      </c>
      <c r="H9819" t="s">
        <v>277</v>
      </c>
      <c r="I9819" t="s">
        <v>225</v>
      </c>
      <c r="J9819" t="s">
        <v>2170</v>
      </c>
      <c r="K9819" t="s">
        <v>228</v>
      </c>
      <c r="N9819" t="s">
        <v>28</v>
      </c>
      <c r="O9819">
        <v>4.1000000000000002E-2</v>
      </c>
      <c r="P9819" t="s">
        <v>2175</v>
      </c>
      <c r="Q9819"/>
      <c r="R9819">
        <v>4.1000000000000003E-3</v>
      </c>
      <c r="S9819">
        <v>0.41</v>
      </c>
      <c r="T9819" t="s">
        <v>2176</v>
      </c>
    </row>
    <row r="9820" spans="2:20" hidden="1" x14ac:dyDescent="0.45">
      <c r="B9820" s="29" t="s">
        <v>27</v>
      </c>
      <c r="C9820" s="29" t="s">
        <v>3077</v>
      </c>
      <c r="F9820" t="s">
        <v>1370</v>
      </c>
      <c r="G9820" t="s">
        <v>1371</v>
      </c>
      <c r="H9820" t="s">
        <v>277</v>
      </c>
      <c r="I9820" t="s">
        <v>225</v>
      </c>
      <c r="J9820" t="s">
        <v>2170</v>
      </c>
      <c r="K9820" t="s">
        <v>228</v>
      </c>
      <c r="N9820" t="s">
        <v>27</v>
      </c>
      <c r="O9820">
        <v>0.41</v>
      </c>
      <c r="P9820" t="s">
        <v>2175</v>
      </c>
      <c r="Q9820"/>
      <c r="R9820">
        <v>4.1000000000000002E-2</v>
      </c>
      <c r="S9820">
        <v>4.0999999999999996</v>
      </c>
      <c r="T9820" t="s">
        <v>2788</v>
      </c>
    </row>
    <row r="9821" spans="2:20" hidden="1" x14ac:dyDescent="0.45">
      <c r="B9821" s="29" t="s">
        <v>43</v>
      </c>
      <c r="C9821" s="29" t="s">
        <v>3077</v>
      </c>
      <c r="F9821" t="s">
        <v>1374</v>
      </c>
      <c r="G9821" t="s">
        <v>1375</v>
      </c>
      <c r="H9821" t="s">
        <v>277</v>
      </c>
      <c r="I9821" t="s">
        <v>225</v>
      </c>
      <c r="J9821" t="s">
        <v>2177</v>
      </c>
      <c r="K9821" t="s">
        <v>228</v>
      </c>
      <c r="N9821" t="s">
        <v>28</v>
      </c>
      <c r="O9821">
        <v>4.3</v>
      </c>
      <c r="P9821" t="s">
        <v>1377</v>
      </c>
      <c r="Q9821"/>
      <c r="R9821">
        <v>1.9</v>
      </c>
      <c r="S9821">
        <v>10</v>
      </c>
      <c r="T9821" t="s">
        <v>1382</v>
      </c>
    </row>
    <row r="9822" spans="2:20" hidden="1" x14ac:dyDescent="0.45">
      <c r="C9822" s="29" t="s">
        <v>3077</v>
      </c>
      <c r="F9822" t="s">
        <v>1374</v>
      </c>
      <c r="G9822" t="s">
        <v>1375</v>
      </c>
      <c r="H9822" t="s">
        <v>289</v>
      </c>
      <c r="I9822" t="s">
        <v>225</v>
      </c>
      <c r="J9822" t="s">
        <v>1387</v>
      </c>
      <c r="K9822" t="s">
        <v>228</v>
      </c>
      <c r="N9822" t="s">
        <v>236</v>
      </c>
      <c r="O9822">
        <v>1.8</v>
      </c>
      <c r="P9822" t="s">
        <v>1377</v>
      </c>
      <c r="Q9822"/>
      <c r="R9822">
        <v>0.5</v>
      </c>
      <c r="S9822">
        <v>7</v>
      </c>
      <c r="T9822" t="s">
        <v>1386</v>
      </c>
    </row>
    <row r="9823" spans="2:20" hidden="1" x14ac:dyDescent="0.45">
      <c r="B9823" s="29" t="s">
        <v>27</v>
      </c>
      <c r="C9823" s="29" t="s">
        <v>3077</v>
      </c>
      <c r="F9823" t="s">
        <v>1374</v>
      </c>
      <c r="G9823" t="s">
        <v>1375</v>
      </c>
      <c r="H9823" t="s">
        <v>284</v>
      </c>
      <c r="I9823" t="s">
        <v>225</v>
      </c>
      <c r="J9823" t="s">
        <v>1380</v>
      </c>
      <c r="K9823" t="s">
        <v>228</v>
      </c>
      <c r="N9823" t="s">
        <v>27</v>
      </c>
      <c r="O9823">
        <v>8</v>
      </c>
      <c r="P9823" t="s">
        <v>1377</v>
      </c>
      <c r="Q9823"/>
      <c r="R9823">
        <v>2</v>
      </c>
      <c r="S9823">
        <v>40</v>
      </c>
      <c r="T9823" t="s">
        <v>1378</v>
      </c>
    </row>
    <row r="9824" spans="2:20" hidden="1" x14ac:dyDescent="0.45">
      <c r="C9824" s="29" t="s">
        <v>3077</v>
      </c>
      <c r="F9824" t="s">
        <v>1374</v>
      </c>
      <c r="G9824" t="s">
        <v>1375</v>
      </c>
      <c r="H9824" t="s">
        <v>296</v>
      </c>
      <c r="I9824" t="s">
        <v>225</v>
      </c>
      <c r="J9824" t="s">
        <v>2177</v>
      </c>
      <c r="K9824" t="s">
        <v>228</v>
      </c>
      <c r="L9824" t="s">
        <v>2789</v>
      </c>
      <c r="N9824" t="s">
        <v>236</v>
      </c>
      <c r="O9824">
        <v>0.72</v>
      </c>
      <c r="Q9824"/>
      <c r="R9824">
        <v>0.6</v>
      </c>
      <c r="S9824">
        <v>0.8</v>
      </c>
      <c r="T9824" t="s">
        <v>1378</v>
      </c>
    </row>
    <row r="9825" spans="2:20" hidden="1" x14ac:dyDescent="0.45">
      <c r="C9825" s="29" t="s">
        <v>3077</v>
      </c>
      <c r="F9825" t="s">
        <v>1374</v>
      </c>
      <c r="G9825" t="s">
        <v>1375</v>
      </c>
      <c r="H9825" t="s">
        <v>296</v>
      </c>
      <c r="I9825" t="s">
        <v>225</v>
      </c>
      <c r="J9825" t="s">
        <v>2177</v>
      </c>
      <c r="K9825" t="s">
        <v>228</v>
      </c>
      <c r="L9825" t="s">
        <v>2790</v>
      </c>
      <c r="N9825" t="s">
        <v>236</v>
      </c>
      <c r="O9825">
        <v>0.94</v>
      </c>
      <c r="Q9825"/>
      <c r="R9825">
        <v>0.85</v>
      </c>
      <c r="S9825">
        <v>0.98</v>
      </c>
      <c r="T9825" t="s">
        <v>1378</v>
      </c>
    </row>
    <row r="9826" spans="2:20" hidden="1" x14ac:dyDescent="0.45">
      <c r="B9826" s="29" t="s">
        <v>43</v>
      </c>
      <c r="C9826" s="29" t="s">
        <v>3077</v>
      </c>
      <c r="F9826" t="s">
        <v>1374</v>
      </c>
      <c r="G9826" t="s">
        <v>1375</v>
      </c>
      <c r="H9826" t="s">
        <v>289</v>
      </c>
      <c r="I9826" t="s">
        <v>225</v>
      </c>
      <c r="J9826" t="s">
        <v>1387</v>
      </c>
      <c r="K9826" t="s">
        <v>228</v>
      </c>
      <c r="N9826" t="s">
        <v>28</v>
      </c>
      <c r="O9826">
        <v>0.7</v>
      </c>
      <c r="P9826" t="s">
        <v>1377</v>
      </c>
      <c r="Q9826"/>
      <c r="R9826">
        <v>0.2</v>
      </c>
      <c r="S9826">
        <v>2.7</v>
      </c>
      <c r="T9826" t="s">
        <v>1382</v>
      </c>
    </row>
    <row r="9827" spans="2:20" hidden="1" x14ac:dyDescent="0.45">
      <c r="B9827" s="29" t="s">
        <v>25</v>
      </c>
      <c r="C9827" s="29" t="s">
        <v>3077</v>
      </c>
      <c r="F9827" t="s">
        <v>1374</v>
      </c>
      <c r="G9827" t="s">
        <v>1375</v>
      </c>
      <c r="H9827" t="s">
        <v>289</v>
      </c>
      <c r="I9827" t="s">
        <v>225</v>
      </c>
      <c r="J9827" t="s">
        <v>1387</v>
      </c>
      <c r="K9827" t="s">
        <v>228</v>
      </c>
      <c r="N9827" t="s">
        <v>25</v>
      </c>
      <c r="O9827">
        <v>10.4</v>
      </c>
      <c r="P9827" t="s">
        <v>1377</v>
      </c>
      <c r="Q9827"/>
      <c r="R9827">
        <v>3</v>
      </c>
      <c r="S9827">
        <v>39</v>
      </c>
      <c r="T9827" t="s">
        <v>1386</v>
      </c>
    </row>
    <row r="9828" spans="2:20" hidden="1" x14ac:dyDescent="0.45">
      <c r="B9828" s="29" t="s">
        <v>29</v>
      </c>
      <c r="C9828" s="29" t="s">
        <v>3077</v>
      </c>
      <c r="F9828" t="s">
        <v>1374</v>
      </c>
      <c r="G9828" t="s">
        <v>1375</v>
      </c>
      <c r="H9828" t="s">
        <v>289</v>
      </c>
      <c r="I9828" t="s">
        <v>225</v>
      </c>
      <c r="J9828" t="s">
        <v>1387</v>
      </c>
      <c r="K9828" t="s">
        <v>228</v>
      </c>
      <c r="N9828" t="s">
        <v>29</v>
      </c>
      <c r="O9828">
        <v>0.7</v>
      </c>
      <c r="P9828" t="s">
        <v>1377</v>
      </c>
      <c r="Q9828"/>
      <c r="R9828">
        <v>0.2</v>
      </c>
      <c r="S9828">
        <v>2.5</v>
      </c>
      <c r="T9828" t="s">
        <v>1386</v>
      </c>
    </row>
    <row r="9829" spans="2:20" hidden="1" x14ac:dyDescent="0.45">
      <c r="B9829" s="29" t="s">
        <v>27</v>
      </c>
      <c r="C9829" s="29" t="s">
        <v>3077</v>
      </c>
      <c r="F9829" t="s">
        <v>1374</v>
      </c>
      <c r="G9829" t="s">
        <v>1375</v>
      </c>
      <c r="H9829" t="s">
        <v>289</v>
      </c>
      <c r="I9829" t="s">
        <v>225</v>
      </c>
      <c r="J9829" t="s">
        <v>1387</v>
      </c>
      <c r="K9829" t="s">
        <v>228</v>
      </c>
      <c r="N9829" t="s">
        <v>27</v>
      </c>
      <c r="O9829">
        <v>0.9</v>
      </c>
      <c r="P9829" t="s">
        <v>1377</v>
      </c>
      <c r="Q9829"/>
      <c r="R9829">
        <v>0.24</v>
      </c>
      <c r="S9829">
        <v>3.4</v>
      </c>
      <c r="T9829" t="s">
        <v>1382</v>
      </c>
    </row>
    <row r="9830" spans="2:20" hidden="1" x14ac:dyDescent="0.45">
      <c r="B9830" s="29" t="s">
        <v>24</v>
      </c>
      <c r="C9830" s="29" t="s">
        <v>3077</v>
      </c>
      <c r="F9830" t="s">
        <v>1393</v>
      </c>
      <c r="G9830" t="s">
        <v>1394</v>
      </c>
      <c r="H9830" t="s">
        <v>284</v>
      </c>
      <c r="I9830" t="s">
        <v>1403</v>
      </c>
      <c r="J9830" t="s">
        <v>2184</v>
      </c>
      <c r="K9830" t="s">
        <v>228</v>
      </c>
      <c r="L9830" t="s">
        <v>2185</v>
      </c>
      <c r="N9830" t="s">
        <v>261</v>
      </c>
      <c r="O9830">
        <v>0.995</v>
      </c>
      <c r="Q9830"/>
      <c r="R9830">
        <v>0.99</v>
      </c>
      <c r="S9830">
        <v>1</v>
      </c>
      <c r="T9830" t="s">
        <v>2186</v>
      </c>
    </row>
    <row r="9831" spans="2:20" hidden="1" x14ac:dyDescent="0.45">
      <c r="C9831" s="29" t="s">
        <v>3077</v>
      </c>
      <c r="F9831" t="s">
        <v>1393</v>
      </c>
      <c r="G9831" t="s">
        <v>1394</v>
      </c>
      <c r="H9831" t="s">
        <v>284</v>
      </c>
      <c r="I9831" t="s">
        <v>1403</v>
      </c>
      <c r="J9831" t="s">
        <v>2184</v>
      </c>
      <c r="K9831" t="s">
        <v>228</v>
      </c>
      <c r="L9831" t="s">
        <v>2187</v>
      </c>
      <c r="N9831" t="s">
        <v>400</v>
      </c>
      <c r="O9831">
        <v>0.995</v>
      </c>
      <c r="Q9831"/>
      <c r="R9831">
        <v>0.99</v>
      </c>
      <c r="S9831">
        <v>1</v>
      </c>
      <c r="T9831" t="s">
        <v>2186</v>
      </c>
    </row>
    <row r="9832" spans="2:20" hidden="1" x14ac:dyDescent="0.45">
      <c r="B9832" s="29" t="s">
        <v>25</v>
      </c>
      <c r="C9832" s="29" t="s">
        <v>3077</v>
      </c>
      <c r="F9832" t="s">
        <v>1393</v>
      </c>
      <c r="G9832" t="s">
        <v>1394</v>
      </c>
      <c r="H9832" t="s">
        <v>289</v>
      </c>
      <c r="I9832" t="s">
        <v>225</v>
      </c>
      <c r="J9832" t="s">
        <v>2181</v>
      </c>
      <c r="K9832" t="s">
        <v>228</v>
      </c>
      <c r="N9832" t="s">
        <v>25</v>
      </c>
      <c r="O9832">
        <v>42</v>
      </c>
      <c r="P9832" t="s">
        <v>2190</v>
      </c>
      <c r="Q9832"/>
      <c r="R9832">
        <v>10</v>
      </c>
      <c r="S9832">
        <v>100</v>
      </c>
      <c r="T9832" t="s">
        <v>1397</v>
      </c>
    </row>
    <row r="9833" spans="2:20" ht="28.5" hidden="1" x14ac:dyDescent="0.45">
      <c r="B9833" s="29" t="s">
        <v>29</v>
      </c>
      <c r="C9833" s="29" t="s">
        <v>3077</v>
      </c>
      <c r="F9833" t="s">
        <v>1393</v>
      </c>
      <c r="G9833" t="s">
        <v>1394</v>
      </c>
      <c r="H9833" t="s">
        <v>286</v>
      </c>
      <c r="I9833" t="s">
        <v>225</v>
      </c>
      <c r="J9833" s="20" t="s">
        <v>1398</v>
      </c>
      <c r="K9833" t="s">
        <v>228</v>
      </c>
      <c r="N9833" t="s">
        <v>29</v>
      </c>
      <c r="O9833">
        <v>1.4</v>
      </c>
      <c r="P9833" t="s">
        <v>1399</v>
      </c>
      <c r="Q9833"/>
      <c r="R9833">
        <v>0.85</v>
      </c>
      <c r="S9833">
        <v>2</v>
      </c>
      <c r="T9833" t="s">
        <v>1397</v>
      </c>
    </row>
    <row r="9834" spans="2:20" ht="28.5" hidden="1" x14ac:dyDescent="0.45">
      <c r="C9834" s="29" t="s">
        <v>3077</v>
      </c>
      <c r="F9834" t="s">
        <v>1393</v>
      </c>
      <c r="G9834" t="s">
        <v>1394</v>
      </c>
      <c r="H9834" t="s">
        <v>286</v>
      </c>
      <c r="I9834" t="s">
        <v>225</v>
      </c>
      <c r="J9834" s="20" t="s">
        <v>1398</v>
      </c>
      <c r="K9834" t="s">
        <v>228</v>
      </c>
      <c r="N9834" t="s">
        <v>279</v>
      </c>
      <c r="O9834">
        <v>0.61</v>
      </c>
      <c r="P9834" t="s">
        <v>1396</v>
      </c>
      <c r="Q9834"/>
      <c r="R9834">
        <v>0.2</v>
      </c>
      <c r="S9834">
        <v>1.8</v>
      </c>
      <c r="T9834" t="s">
        <v>1397</v>
      </c>
    </row>
    <row r="9835" spans="2:20" ht="28.5" hidden="1" x14ac:dyDescent="0.45">
      <c r="C9835" s="29" t="s">
        <v>3077</v>
      </c>
      <c r="F9835" t="s">
        <v>1393</v>
      </c>
      <c r="G9835" t="s">
        <v>1394</v>
      </c>
      <c r="H9835" t="s">
        <v>286</v>
      </c>
      <c r="I9835" t="s">
        <v>225</v>
      </c>
      <c r="J9835" s="20" t="s">
        <v>1398</v>
      </c>
      <c r="K9835" t="s">
        <v>228</v>
      </c>
      <c r="N9835" t="s">
        <v>240</v>
      </c>
      <c r="O9835">
        <v>0.32</v>
      </c>
      <c r="P9835" t="s">
        <v>1396</v>
      </c>
      <c r="Q9835"/>
      <c r="R9835">
        <v>0.11</v>
      </c>
      <c r="S9835">
        <v>0.96</v>
      </c>
      <c r="T9835" t="s">
        <v>1397</v>
      </c>
    </row>
    <row r="9836" spans="2:20" ht="28.5" hidden="1" x14ac:dyDescent="0.45">
      <c r="C9836" s="29" t="s">
        <v>3077</v>
      </c>
      <c r="F9836" t="s">
        <v>1393</v>
      </c>
      <c r="G9836" t="s">
        <v>1394</v>
      </c>
      <c r="H9836" t="s">
        <v>286</v>
      </c>
      <c r="I9836" t="s">
        <v>225</v>
      </c>
      <c r="J9836" s="20" t="s">
        <v>1398</v>
      </c>
      <c r="K9836" t="s">
        <v>228</v>
      </c>
      <c r="N9836" t="s">
        <v>358</v>
      </c>
      <c r="O9836">
        <v>0.82</v>
      </c>
      <c r="P9836" t="s">
        <v>2191</v>
      </c>
      <c r="Q9836"/>
      <c r="R9836">
        <v>0.4</v>
      </c>
      <c r="S9836">
        <v>1.6</v>
      </c>
      <c r="T9836" t="s">
        <v>1397</v>
      </c>
    </row>
    <row r="9837" spans="2:20" hidden="1" x14ac:dyDescent="0.45">
      <c r="B9837" s="29" t="s">
        <v>24</v>
      </c>
      <c r="C9837" s="29" t="s">
        <v>3077</v>
      </c>
      <c r="F9837" t="s">
        <v>1401</v>
      </c>
      <c r="G9837" t="s">
        <v>1402</v>
      </c>
      <c r="H9837" t="s">
        <v>296</v>
      </c>
      <c r="I9837" t="s">
        <v>225</v>
      </c>
      <c r="J9837" t="s">
        <v>2791</v>
      </c>
      <c r="K9837" t="s">
        <v>228</v>
      </c>
      <c r="N9837" t="s">
        <v>261</v>
      </c>
      <c r="O9837">
        <v>37</v>
      </c>
      <c r="P9837" t="s">
        <v>1411</v>
      </c>
      <c r="Q9837"/>
      <c r="R9837">
        <v>22</v>
      </c>
      <c r="S9837">
        <v>52</v>
      </c>
      <c r="T9837" t="s">
        <v>1397</v>
      </c>
    </row>
    <row r="9838" spans="2:20" ht="28.5" hidden="1" x14ac:dyDescent="0.45">
      <c r="B9838" s="29" t="s">
        <v>24</v>
      </c>
      <c r="C9838" s="29" t="s">
        <v>3077</v>
      </c>
      <c r="F9838" t="s">
        <v>1401</v>
      </c>
      <c r="G9838" t="s">
        <v>1402</v>
      </c>
      <c r="H9838" t="s">
        <v>289</v>
      </c>
      <c r="I9838" t="s">
        <v>225</v>
      </c>
      <c r="J9838" s="20" t="s">
        <v>2792</v>
      </c>
      <c r="K9838" t="s">
        <v>228</v>
      </c>
      <c r="N9838" t="s">
        <v>261</v>
      </c>
      <c r="O9838">
        <v>9</v>
      </c>
      <c r="P9838" t="s">
        <v>1411</v>
      </c>
      <c r="Q9838"/>
      <c r="R9838">
        <v>6</v>
      </c>
      <c r="S9838">
        <v>13</v>
      </c>
      <c r="T9838" t="s">
        <v>1397</v>
      </c>
    </row>
    <row r="9839" spans="2:20" ht="42.75" hidden="1" x14ac:dyDescent="0.45">
      <c r="B9839" s="29" t="s">
        <v>24</v>
      </c>
      <c r="C9839" s="29" t="s">
        <v>3077</v>
      </c>
      <c r="F9839" t="s">
        <v>1401</v>
      </c>
      <c r="G9839" t="s">
        <v>1402</v>
      </c>
      <c r="H9839" t="s">
        <v>304</v>
      </c>
      <c r="I9839" t="s">
        <v>1403</v>
      </c>
      <c r="J9839" s="20" t="s">
        <v>2793</v>
      </c>
      <c r="K9839" t="s">
        <v>228</v>
      </c>
      <c r="L9839" t="s">
        <v>1405</v>
      </c>
      <c r="N9839" t="s">
        <v>261</v>
      </c>
      <c r="O9839">
        <v>0.95</v>
      </c>
      <c r="Q9839"/>
      <c r="R9839">
        <v>0.93</v>
      </c>
      <c r="S9839">
        <v>0.97</v>
      </c>
      <c r="T9839" t="s">
        <v>1191</v>
      </c>
    </row>
    <row r="9840" spans="2:20" hidden="1" x14ac:dyDescent="0.45">
      <c r="B9840" s="29" t="s">
        <v>24</v>
      </c>
      <c r="C9840" s="29" t="s">
        <v>3077</v>
      </c>
      <c r="F9840" t="s">
        <v>1401</v>
      </c>
      <c r="G9840" t="s">
        <v>1402</v>
      </c>
      <c r="H9840" t="s">
        <v>281</v>
      </c>
      <c r="I9840" t="s">
        <v>225</v>
      </c>
      <c r="J9840" t="s">
        <v>2794</v>
      </c>
      <c r="K9840" t="s">
        <v>228</v>
      </c>
      <c r="N9840" t="s">
        <v>261</v>
      </c>
      <c r="O9840">
        <v>23</v>
      </c>
      <c r="P9840" t="s">
        <v>1411</v>
      </c>
      <c r="Q9840"/>
      <c r="R9840">
        <v>14</v>
      </c>
      <c r="S9840">
        <v>32</v>
      </c>
      <c r="T9840" t="s">
        <v>1397</v>
      </c>
    </row>
    <row r="9841" spans="2:20" hidden="1" x14ac:dyDescent="0.45">
      <c r="C9841" s="29" t="s">
        <v>3077</v>
      </c>
      <c r="F9841" t="s">
        <v>1414</v>
      </c>
      <c r="G9841" t="s">
        <v>1415</v>
      </c>
      <c r="H9841" t="s">
        <v>281</v>
      </c>
      <c r="I9841" t="s">
        <v>225</v>
      </c>
      <c r="K9841" t="s">
        <v>228</v>
      </c>
      <c r="N9841" t="s">
        <v>267</v>
      </c>
      <c r="O9841">
        <v>17</v>
      </c>
      <c r="P9841" t="s">
        <v>234</v>
      </c>
      <c r="Q9841"/>
      <c r="R9841">
        <v>12</v>
      </c>
      <c r="S9841">
        <v>22</v>
      </c>
      <c r="T9841" t="s">
        <v>1418</v>
      </c>
    </row>
    <row r="9842" spans="2:20" hidden="1" x14ac:dyDescent="0.45">
      <c r="C9842" s="29" t="s">
        <v>3077</v>
      </c>
      <c r="F9842" t="s">
        <v>1414</v>
      </c>
      <c r="G9842" t="s">
        <v>1415</v>
      </c>
      <c r="H9842" t="s">
        <v>281</v>
      </c>
      <c r="I9842" t="s">
        <v>225</v>
      </c>
      <c r="K9842" t="s">
        <v>228</v>
      </c>
      <c r="N9842" t="s">
        <v>265</v>
      </c>
      <c r="O9842">
        <v>3.29</v>
      </c>
      <c r="P9842" t="s">
        <v>234</v>
      </c>
      <c r="Q9842"/>
      <c r="R9842">
        <v>2.4</v>
      </c>
      <c r="S9842">
        <v>4.2</v>
      </c>
      <c r="T9842" t="s">
        <v>1418</v>
      </c>
    </row>
    <row r="9843" spans="2:20" hidden="1" x14ac:dyDescent="0.45">
      <c r="B9843" s="29" t="s">
        <v>26</v>
      </c>
      <c r="C9843" s="29" t="s">
        <v>3077</v>
      </c>
      <c r="F9843" t="s">
        <v>1414</v>
      </c>
      <c r="G9843" t="s">
        <v>1415</v>
      </c>
      <c r="H9843" t="s">
        <v>281</v>
      </c>
      <c r="I9843" t="s">
        <v>225</v>
      </c>
      <c r="K9843" t="s">
        <v>228</v>
      </c>
      <c r="N9843" t="s">
        <v>26</v>
      </c>
      <c r="O9843">
        <v>29.2</v>
      </c>
      <c r="P9843" t="s">
        <v>237</v>
      </c>
      <c r="Q9843"/>
      <c r="R9843">
        <v>10</v>
      </c>
      <c r="S9843">
        <v>90</v>
      </c>
      <c r="T9843" t="s">
        <v>1419</v>
      </c>
    </row>
    <row r="9844" spans="2:20" hidden="1" x14ac:dyDescent="0.45">
      <c r="C9844" s="29" t="s">
        <v>3077</v>
      </c>
      <c r="F9844" t="s">
        <v>1414</v>
      </c>
      <c r="G9844" t="s">
        <v>1415</v>
      </c>
      <c r="H9844" t="s">
        <v>281</v>
      </c>
      <c r="I9844" t="s">
        <v>225</v>
      </c>
      <c r="K9844" t="s">
        <v>228</v>
      </c>
      <c r="N9844" t="s">
        <v>240</v>
      </c>
      <c r="O9844">
        <v>1.61</v>
      </c>
      <c r="P9844" t="s">
        <v>234</v>
      </c>
      <c r="Q9844"/>
      <c r="R9844">
        <v>1.2</v>
      </c>
      <c r="S9844">
        <v>2.1</v>
      </c>
      <c r="T9844" t="s">
        <v>1418</v>
      </c>
    </row>
    <row r="9845" spans="2:20" hidden="1" x14ac:dyDescent="0.45">
      <c r="C9845" s="29" t="s">
        <v>3077</v>
      </c>
      <c r="F9845" t="s">
        <v>1414</v>
      </c>
      <c r="G9845" t="s">
        <v>1415</v>
      </c>
      <c r="H9845" t="s">
        <v>289</v>
      </c>
      <c r="I9845" t="s">
        <v>225</v>
      </c>
      <c r="J9845" t="s">
        <v>2196</v>
      </c>
      <c r="K9845" t="s">
        <v>228</v>
      </c>
      <c r="M9845" t="s">
        <v>102</v>
      </c>
      <c r="N9845" t="s">
        <v>291</v>
      </c>
      <c r="O9845">
        <v>0.22</v>
      </c>
      <c r="P9845" t="s">
        <v>2539</v>
      </c>
      <c r="Q9845"/>
      <c r="R9845">
        <v>4.3999999999999997E-2</v>
      </c>
      <c r="S9845">
        <v>1.1000000000000001</v>
      </c>
      <c r="T9845" t="s">
        <v>2198</v>
      </c>
    </row>
    <row r="9846" spans="2:20" hidden="1" x14ac:dyDescent="0.45">
      <c r="C9846" s="29" t="s">
        <v>3077</v>
      </c>
      <c r="F9846" t="s">
        <v>1420</v>
      </c>
      <c r="G9846" t="s">
        <v>1421</v>
      </c>
      <c r="H9846" t="s">
        <v>1189</v>
      </c>
      <c r="I9846" t="s">
        <v>275</v>
      </c>
      <c r="J9846" t="s">
        <v>228</v>
      </c>
      <c r="K9846" t="s">
        <v>228</v>
      </c>
      <c r="M9846" t="s">
        <v>228</v>
      </c>
      <c r="N9846" t="s">
        <v>400</v>
      </c>
      <c r="O9846">
        <v>2100</v>
      </c>
      <c r="P9846" t="s">
        <v>1422</v>
      </c>
      <c r="Q9846"/>
      <c r="R9846">
        <v>800</v>
      </c>
      <c r="S9846">
        <v>9000</v>
      </c>
      <c r="T9846" t="s">
        <v>1423</v>
      </c>
    </row>
    <row r="9847" spans="2:20" hidden="1" x14ac:dyDescent="0.45">
      <c r="B9847" s="29" t="s">
        <v>43</v>
      </c>
      <c r="F9847" t="s">
        <v>1424</v>
      </c>
      <c r="G9847" t="s">
        <v>1425</v>
      </c>
      <c r="H9847" t="s">
        <v>1251</v>
      </c>
      <c r="I9847" t="s">
        <v>225</v>
      </c>
      <c r="J9847" t="s">
        <v>1429</v>
      </c>
      <c r="K9847" t="s">
        <v>228</v>
      </c>
      <c r="N9847" t="s">
        <v>28</v>
      </c>
      <c r="O9847">
        <v>9</v>
      </c>
      <c r="P9847" t="s">
        <v>1427</v>
      </c>
      <c r="Q9847"/>
      <c r="R9847">
        <v>2</v>
      </c>
      <c r="S9847">
        <v>80</v>
      </c>
      <c r="T9847" t="s">
        <v>1428</v>
      </c>
    </row>
    <row r="9848" spans="2:20" hidden="1" x14ac:dyDescent="0.45">
      <c r="B9848" s="29" t="s">
        <v>29</v>
      </c>
      <c r="F9848" t="s">
        <v>1424</v>
      </c>
      <c r="G9848" t="s">
        <v>1425</v>
      </c>
      <c r="H9848" t="s">
        <v>284</v>
      </c>
      <c r="I9848" t="s">
        <v>225</v>
      </c>
      <c r="J9848" t="s">
        <v>2200</v>
      </c>
      <c r="K9848" t="s">
        <v>228</v>
      </c>
      <c r="N9848" t="s">
        <v>29</v>
      </c>
      <c r="O9848">
        <v>17</v>
      </c>
      <c r="P9848" t="s">
        <v>1430</v>
      </c>
      <c r="Q9848"/>
      <c r="R9848">
        <v>5.67</v>
      </c>
      <c r="S9848">
        <v>50</v>
      </c>
      <c r="T9848" t="s">
        <v>1191</v>
      </c>
    </row>
    <row r="9849" spans="2:20" hidden="1" x14ac:dyDescent="0.45">
      <c r="F9849" t="s">
        <v>1424</v>
      </c>
      <c r="G9849" t="s">
        <v>1425</v>
      </c>
      <c r="H9849" t="s">
        <v>284</v>
      </c>
      <c r="I9849" t="s">
        <v>225</v>
      </c>
      <c r="J9849" t="s">
        <v>2200</v>
      </c>
      <c r="K9849" t="s">
        <v>228</v>
      </c>
      <c r="N9849" t="s">
        <v>400</v>
      </c>
      <c r="O9849">
        <v>19</v>
      </c>
      <c r="P9849" t="s">
        <v>1430</v>
      </c>
      <c r="Q9849"/>
      <c r="R9849">
        <v>6.33</v>
      </c>
      <c r="S9849">
        <v>60</v>
      </c>
      <c r="T9849" t="s">
        <v>1191</v>
      </c>
    </row>
    <row r="9850" spans="2:20" hidden="1" x14ac:dyDescent="0.45">
      <c r="F9850" t="s">
        <v>1424</v>
      </c>
      <c r="G9850" t="s">
        <v>1425</v>
      </c>
      <c r="H9850" t="s">
        <v>284</v>
      </c>
      <c r="I9850" t="s">
        <v>225</v>
      </c>
      <c r="J9850" t="s">
        <v>2200</v>
      </c>
      <c r="K9850" t="s">
        <v>228</v>
      </c>
      <c r="N9850" t="s">
        <v>236</v>
      </c>
      <c r="O9850">
        <v>17</v>
      </c>
      <c r="P9850" t="s">
        <v>1427</v>
      </c>
      <c r="Q9850"/>
      <c r="R9850">
        <v>4</v>
      </c>
      <c r="S9850">
        <v>100</v>
      </c>
      <c r="T9850" t="s">
        <v>1428</v>
      </c>
    </row>
    <row r="9851" spans="2:20" hidden="1" x14ac:dyDescent="0.45">
      <c r="B9851" s="29" t="s">
        <v>27</v>
      </c>
      <c r="F9851" t="s">
        <v>1424</v>
      </c>
      <c r="G9851" t="s">
        <v>1425</v>
      </c>
      <c r="H9851" t="s">
        <v>284</v>
      </c>
      <c r="I9851" t="s">
        <v>225</v>
      </c>
      <c r="J9851" t="s">
        <v>2200</v>
      </c>
      <c r="K9851" t="s">
        <v>228</v>
      </c>
      <c r="N9851" t="s">
        <v>27</v>
      </c>
      <c r="O9851">
        <v>11</v>
      </c>
      <c r="P9851" t="s">
        <v>1427</v>
      </c>
      <c r="Q9851"/>
      <c r="R9851">
        <v>2</v>
      </c>
      <c r="S9851">
        <v>80</v>
      </c>
      <c r="T9851" t="s">
        <v>1428</v>
      </c>
    </row>
    <row r="9852" spans="2:20" hidden="1" x14ac:dyDescent="0.45">
      <c r="B9852" s="29" t="s">
        <v>25</v>
      </c>
      <c r="F9852" t="s">
        <v>1424</v>
      </c>
      <c r="G9852" t="s">
        <v>1425</v>
      </c>
      <c r="H9852" t="s">
        <v>1251</v>
      </c>
      <c r="I9852" t="s">
        <v>225</v>
      </c>
      <c r="J9852" t="s">
        <v>1429</v>
      </c>
      <c r="K9852" t="s">
        <v>228</v>
      </c>
      <c r="N9852" t="s">
        <v>25</v>
      </c>
      <c r="O9852">
        <v>373</v>
      </c>
      <c r="P9852" t="s">
        <v>1430</v>
      </c>
      <c r="Q9852"/>
      <c r="R9852">
        <v>120</v>
      </c>
      <c r="S9852">
        <v>1100</v>
      </c>
      <c r="T9852" t="s">
        <v>1191</v>
      </c>
    </row>
    <row r="9853" spans="2:20" hidden="1" x14ac:dyDescent="0.45">
      <c r="B9853" s="29" t="s">
        <v>27</v>
      </c>
      <c r="F9853" t="s">
        <v>1424</v>
      </c>
      <c r="G9853" t="s">
        <v>1425</v>
      </c>
      <c r="H9853" t="s">
        <v>274</v>
      </c>
      <c r="I9853" t="s">
        <v>225</v>
      </c>
      <c r="J9853" t="s">
        <v>1426</v>
      </c>
      <c r="K9853" t="s">
        <v>228</v>
      </c>
      <c r="N9853" t="s">
        <v>27</v>
      </c>
      <c r="O9853">
        <v>11</v>
      </c>
      <c r="P9853" t="s">
        <v>1427</v>
      </c>
      <c r="Q9853"/>
      <c r="R9853">
        <v>2</v>
      </c>
      <c r="S9853">
        <v>80</v>
      </c>
      <c r="T9853" t="s">
        <v>1428</v>
      </c>
    </row>
    <row r="9854" spans="2:20" hidden="1" x14ac:dyDescent="0.45">
      <c r="B9854" s="29" t="s">
        <v>29</v>
      </c>
      <c r="F9854" t="s">
        <v>1424</v>
      </c>
      <c r="G9854" t="s">
        <v>1425</v>
      </c>
      <c r="H9854" t="s">
        <v>274</v>
      </c>
      <c r="I9854" t="s">
        <v>225</v>
      </c>
      <c r="J9854" t="s">
        <v>1426</v>
      </c>
      <c r="K9854" t="s">
        <v>228</v>
      </c>
      <c r="N9854" t="s">
        <v>29</v>
      </c>
      <c r="O9854">
        <v>20</v>
      </c>
      <c r="P9854" t="s">
        <v>1430</v>
      </c>
      <c r="Q9854"/>
      <c r="R9854">
        <v>10</v>
      </c>
      <c r="S9854">
        <v>60</v>
      </c>
      <c r="T9854" t="s">
        <v>1191</v>
      </c>
    </row>
    <row r="9855" spans="2:20" hidden="1" x14ac:dyDescent="0.45">
      <c r="B9855" s="29" t="s">
        <v>27</v>
      </c>
      <c r="F9855" t="s">
        <v>1424</v>
      </c>
      <c r="G9855" t="s">
        <v>1425</v>
      </c>
      <c r="H9855" t="s">
        <v>281</v>
      </c>
      <c r="I9855" t="s">
        <v>225</v>
      </c>
      <c r="J9855" t="s">
        <v>1433</v>
      </c>
      <c r="K9855" t="s">
        <v>228</v>
      </c>
      <c r="N9855" t="s">
        <v>27</v>
      </c>
      <c r="O9855">
        <v>11</v>
      </c>
      <c r="P9855" t="s">
        <v>1427</v>
      </c>
      <c r="Q9855"/>
      <c r="R9855">
        <v>2</v>
      </c>
      <c r="S9855">
        <v>80</v>
      </c>
      <c r="T9855" t="s">
        <v>1428</v>
      </c>
    </row>
    <row r="9856" spans="2:20" hidden="1" x14ac:dyDescent="0.45">
      <c r="B9856" s="29" t="s">
        <v>30</v>
      </c>
      <c r="F9856" t="s">
        <v>1424</v>
      </c>
      <c r="G9856" t="s">
        <v>1425</v>
      </c>
      <c r="H9856" t="s">
        <v>281</v>
      </c>
      <c r="I9856" t="s">
        <v>225</v>
      </c>
      <c r="J9856" t="s">
        <v>1433</v>
      </c>
      <c r="K9856" t="s">
        <v>228</v>
      </c>
      <c r="N9856" t="s">
        <v>30</v>
      </c>
      <c r="O9856">
        <v>9</v>
      </c>
      <c r="P9856" t="s">
        <v>229</v>
      </c>
      <c r="Q9856"/>
      <c r="R9856">
        <v>2</v>
      </c>
      <c r="S9856">
        <v>18</v>
      </c>
      <c r="T9856" t="s">
        <v>1431</v>
      </c>
    </row>
    <row r="9857" spans="2:20" hidden="1" x14ac:dyDescent="0.45">
      <c r="F9857" t="s">
        <v>1424</v>
      </c>
      <c r="G9857" t="s">
        <v>1425</v>
      </c>
      <c r="H9857" t="s">
        <v>277</v>
      </c>
      <c r="I9857" t="s">
        <v>225</v>
      </c>
      <c r="J9857" t="s">
        <v>1432</v>
      </c>
      <c r="K9857" t="s">
        <v>228</v>
      </c>
      <c r="N9857" t="s">
        <v>400</v>
      </c>
      <c r="O9857">
        <v>43</v>
      </c>
      <c r="P9857" t="s">
        <v>1430</v>
      </c>
      <c r="Q9857"/>
      <c r="R9857">
        <v>10</v>
      </c>
      <c r="S9857">
        <v>130</v>
      </c>
      <c r="T9857" t="s">
        <v>1191</v>
      </c>
    </row>
    <row r="9858" spans="2:20" hidden="1" x14ac:dyDescent="0.45">
      <c r="B9858" s="29" t="s">
        <v>30</v>
      </c>
      <c r="F9858" t="s">
        <v>1424</v>
      </c>
      <c r="G9858" t="s">
        <v>1425</v>
      </c>
      <c r="H9858" t="s">
        <v>277</v>
      </c>
      <c r="I9858" t="s">
        <v>225</v>
      </c>
      <c r="J9858" t="s">
        <v>1432</v>
      </c>
      <c r="K9858" t="s">
        <v>228</v>
      </c>
      <c r="N9858" t="s">
        <v>30</v>
      </c>
      <c r="O9858">
        <v>9</v>
      </c>
      <c r="P9858" t="s">
        <v>229</v>
      </c>
      <c r="Q9858"/>
      <c r="R9858">
        <v>2</v>
      </c>
      <c r="S9858">
        <v>18</v>
      </c>
      <c r="T9858" t="s">
        <v>1431</v>
      </c>
    </row>
    <row r="9859" spans="2:20" hidden="1" x14ac:dyDescent="0.45">
      <c r="C9859" s="29" t="s">
        <v>3076</v>
      </c>
      <c r="F9859" t="s">
        <v>1441</v>
      </c>
      <c r="G9859" t="s">
        <v>1442</v>
      </c>
      <c r="H9859" t="s">
        <v>289</v>
      </c>
      <c r="I9859" t="s">
        <v>225</v>
      </c>
      <c r="J9859" t="s">
        <v>1443</v>
      </c>
      <c r="K9859" t="s">
        <v>228</v>
      </c>
      <c r="N9859" t="s">
        <v>236</v>
      </c>
      <c r="O9859">
        <v>400</v>
      </c>
      <c r="P9859" t="s">
        <v>1444</v>
      </c>
      <c r="Q9859"/>
      <c r="R9859">
        <v>100</v>
      </c>
      <c r="S9859">
        <v>1000</v>
      </c>
      <c r="T9859" t="s">
        <v>357</v>
      </c>
    </row>
    <row r="9860" spans="2:20" hidden="1" x14ac:dyDescent="0.45">
      <c r="B9860" s="29" t="s">
        <v>30</v>
      </c>
      <c r="C9860" s="29" t="s">
        <v>3076</v>
      </c>
      <c r="F9860" t="s">
        <v>1441</v>
      </c>
      <c r="G9860" t="s">
        <v>1442</v>
      </c>
      <c r="H9860" t="s">
        <v>289</v>
      </c>
      <c r="I9860" t="s">
        <v>225</v>
      </c>
      <c r="J9860" t="s">
        <v>1443</v>
      </c>
      <c r="K9860" t="s">
        <v>228</v>
      </c>
      <c r="N9860" t="s">
        <v>30</v>
      </c>
      <c r="O9860">
        <v>0.46</v>
      </c>
      <c r="P9860" t="s">
        <v>229</v>
      </c>
      <c r="Q9860"/>
      <c r="R9860">
        <v>0.23</v>
      </c>
      <c r="S9860">
        <v>0.92</v>
      </c>
      <c r="T9860" t="s">
        <v>1446</v>
      </c>
    </row>
    <row r="9861" spans="2:20" hidden="1" x14ac:dyDescent="0.45">
      <c r="B9861" s="29" t="s">
        <v>30</v>
      </c>
      <c r="C9861" s="29" t="s">
        <v>3076</v>
      </c>
      <c r="F9861" t="s">
        <v>1441</v>
      </c>
      <c r="G9861" t="s">
        <v>1442</v>
      </c>
      <c r="H9861" t="s">
        <v>286</v>
      </c>
      <c r="I9861" t="s">
        <v>225</v>
      </c>
      <c r="J9861" t="s">
        <v>1443</v>
      </c>
      <c r="K9861" t="s">
        <v>228</v>
      </c>
      <c r="N9861" t="s">
        <v>30</v>
      </c>
      <c r="O9861">
        <v>0.46</v>
      </c>
      <c r="P9861" t="s">
        <v>229</v>
      </c>
      <c r="Q9861"/>
      <c r="R9861">
        <v>0.23</v>
      </c>
      <c r="S9861">
        <v>0.92</v>
      </c>
      <c r="T9861" t="s">
        <v>1446</v>
      </c>
    </row>
    <row r="9862" spans="2:20" hidden="1" x14ac:dyDescent="0.45">
      <c r="B9862" s="29" t="s">
        <v>27</v>
      </c>
      <c r="C9862" s="29" t="s">
        <v>3076</v>
      </c>
      <c r="F9862" t="s">
        <v>1441</v>
      </c>
      <c r="G9862" t="s">
        <v>1442</v>
      </c>
      <c r="H9862" t="s">
        <v>286</v>
      </c>
      <c r="I9862" t="s">
        <v>225</v>
      </c>
      <c r="J9862" t="s">
        <v>1443</v>
      </c>
      <c r="K9862" t="s">
        <v>228</v>
      </c>
      <c r="N9862" t="s">
        <v>27</v>
      </c>
      <c r="O9862">
        <v>3500</v>
      </c>
      <c r="P9862" t="s">
        <v>1444</v>
      </c>
      <c r="Q9862"/>
      <c r="R9862">
        <v>1000</v>
      </c>
      <c r="S9862">
        <v>9000</v>
      </c>
      <c r="T9862" t="s">
        <v>1445</v>
      </c>
    </row>
    <row r="9863" spans="2:20" hidden="1" x14ac:dyDescent="0.45">
      <c r="B9863" s="29" t="s">
        <v>27</v>
      </c>
      <c r="C9863" s="29" t="s">
        <v>3076</v>
      </c>
      <c r="F9863" t="s">
        <v>1441</v>
      </c>
      <c r="G9863" t="s">
        <v>1442</v>
      </c>
      <c r="H9863" t="s">
        <v>286</v>
      </c>
      <c r="I9863" t="s">
        <v>225</v>
      </c>
      <c r="J9863" t="s">
        <v>1443</v>
      </c>
      <c r="K9863" t="s">
        <v>228</v>
      </c>
      <c r="N9863" t="s">
        <v>27</v>
      </c>
      <c r="O9863">
        <v>3500</v>
      </c>
      <c r="P9863" t="s">
        <v>1444</v>
      </c>
      <c r="Q9863"/>
      <c r="R9863">
        <v>1000</v>
      </c>
      <c r="S9863">
        <v>9000</v>
      </c>
      <c r="T9863" t="s">
        <v>1445</v>
      </c>
    </row>
    <row r="9864" spans="2:20" hidden="1" x14ac:dyDescent="0.45">
      <c r="F9864" t="s">
        <v>1447</v>
      </c>
      <c r="G9864" t="s">
        <v>1448</v>
      </c>
      <c r="H9864" t="s">
        <v>277</v>
      </c>
      <c r="I9864" t="s">
        <v>225</v>
      </c>
      <c r="J9864" t="s">
        <v>1449</v>
      </c>
      <c r="K9864" t="s">
        <v>228</v>
      </c>
      <c r="N9864" t="s">
        <v>400</v>
      </c>
      <c r="O9864">
        <v>1400</v>
      </c>
      <c r="P9864" t="s">
        <v>1450</v>
      </c>
      <c r="Q9864"/>
      <c r="R9864">
        <v>300</v>
      </c>
      <c r="S9864">
        <v>6500</v>
      </c>
      <c r="T9864" t="s">
        <v>446</v>
      </c>
    </row>
    <row r="9865" spans="2:20" hidden="1" x14ac:dyDescent="0.45">
      <c r="F9865" t="s">
        <v>1447</v>
      </c>
      <c r="G9865" t="s">
        <v>1448</v>
      </c>
      <c r="H9865" t="s">
        <v>274</v>
      </c>
      <c r="I9865" t="s">
        <v>225</v>
      </c>
      <c r="J9865" t="s">
        <v>1451</v>
      </c>
      <c r="K9865" t="s">
        <v>228</v>
      </c>
      <c r="N9865" t="s">
        <v>236</v>
      </c>
      <c r="O9865">
        <v>10</v>
      </c>
      <c r="P9865" t="s">
        <v>1450</v>
      </c>
      <c r="Q9865"/>
      <c r="R9865">
        <v>5</v>
      </c>
      <c r="S9865">
        <v>30</v>
      </c>
      <c r="T9865" t="s">
        <v>2795</v>
      </c>
    </row>
    <row r="9866" spans="2:20" hidden="1" x14ac:dyDescent="0.45">
      <c r="F9866" t="s">
        <v>1447</v>
      </c>
      <c r="G9866" t="s">
        <v>1448</v>
      </c>
      <c r="H9866" t="s">
        <v>1453</v>
      </c>
      <c r="I9866" t="s">
        <v>275</v>
      </c>
      <c r="K9866" t="s">
        <v>228</v>
      </c>
      <c r="N9866" t="s">
        <v>233</v>
      </c>
      <c r="O9866">
        <v>0.19</v>
      </c>
      <c r="P9866" t="s">
        <v>1450</v>
      </c>
      <c r="Q9866"/>
      <c r="R9866">
        <v>0.01</v>
      </c>
      <c r="S9866">
        <v>1.1000000000000001</v>
      </c>
      <c r="T9866" t="s">
        <v>1454</v>
      </c>
    </row>
    <row r="9867" spans="2:20" hidden="1" x14ac:dyDescent="0.45">
      <c r="B9867" s="29" t="s">
        <v>30</v>
      </c>
      <c r="F9867" t="s">
        <v>1447</v>
      </c>
      <c r="G9867" t="s">
        <v>1448</v>
      </c>
      <c r="H9867" t="s">
        <v>277</v>
      </c>
      <c r="I9867" t="s">
        <v>225</v>
      </c>
      <c r="J9867" t="s">
        <v>1449</v>
      </c>
      <c r="K9867" t="s">
        <v>228</v>
      </c>
      <c r="N9867" t="s">
        <v>30</v>
      </c>
      <c r="O9867">
        <v>2</v>
      </c>
      <c r="P9867" t="s">
        <v>229</v>
      </c>
      <c r="Q9867"/>
      <c r="R9867">
        <v>1</v>
      </c>
      <c r="S9867">
        <v>4</v>
      </c>
      <c r="T9867" t="s">
        <v>2541</v>
      </c>
    </row>
    <row r="9868" spans="2:20" hidden="1" x14ac:dyDescent="0.45">
      <c r="F9868" t="s">
        <v>1447</v>
      </c>
      <c r="G9868" t="s">
        <v>1448</v>
      </c>
      <c r="H9868" t="s">
        <v>281</v>
      </c>
      <c r="I9868" t="s">
        <v>225</v>
      </c>
      <c r="J9868" t="s">
        <v>2540</v>
      </c>
      <c r="K9868" t="s">
        <v>228</v>
      </c>
      <c r="N9868" t="s">
        <v>236</v>
      </c>
      <c r="O9868">
        <v>100</v>
      </c>
      <c r="P9868" t="s">
        <v>1450</v>
      </c>
      <c r="Q9868"/>
      <c r="R9868">
        <v>30</v>
      </c>
      <c r="S9868">
        <v>350</v>
      </c>
      <c r="T9868" t="s">
        <v>446</v>
      </c>
    </row>
    <row r="9869" spans="2:20" hidden="1" x14ac:dyDescent="0.45">
      <c r="F9869" t="s">
        <v>1447</v>
      </c>
      <c r="G9869" t="s">
        <v>1448</v>
      </c>
      <c r="H9869" t="s">
        <v>1453</v>
      </c>
      <c r="I9869" t="s">
        <v>275</v>
      </c>
      <c r="K9869" t="s">
        <v>228</v>
      </c>
      <c r="N9869" t="s">
        <v>236</v>
      </c>
      <c r="O9869">
        <v>300</v>
      </c>
      <c r="P9869" t="s">
        <v>1450</v>
      </c>
      <c r="Q9869"/>
      <c r="R9869">
        <v>100</v>
      </c>
      <c r="S9869">
        <v>600</v>
      </c>
      <c r="T9869" t="s">
        <v>1454</v>
      </c>
    </row>
    <row r="9870" spans="2:20" hidden="1" x14ac:dyDescent="0.45">
      <c r="F9870" t="s">
        <v>1447</v>
      </c>
      <c r="G9870" t="s">
        <v>1448</v>
      </c>
      <c r="H9870" t="s">
        <v>274</v>
      </c>
      <c r="I9870" t="s">
        <v>225</v>
      </c>
      <c r="J9870" t="s">
        <v>1451</v>
      </c>
      <c r="K9870" t="s">
        <v>228</v>
      </c>
      <c r="N9870" t="s">
        <v>240</v>
      </c>
      <c r="O9870">
        <v>10</v>
      </c>
      <c r="P9870" t="s">
        <v>1450</v>
      </c>
      <c r="Q9870"/>
      <c r="R9870">
        <v>5</v>
      </c>
      <c r="S9870">
        <v>30</v>
      </c>
      <c r="T9870" t="s">
        <v>2795</v>
      </c>
    </row>
    <row r="9871" spans="2:20" hidden="1" x14ac:dyDescent="0.45">
      <c r="B9871" s="29" t="s">
        <v>27</v>
      </c>
      <c r="F9871" t="s">
        <v>1447</v>
      </c>
      <c r="G9871" t="s">
        <v>1448</v>
      </c>
      <c r="H9871" t="s">
        <v>284</v>
      </c>
      <c r="I9871" t="s">
        <v>225</v>
      </c>
      <c r="J9871" t="s">
        <v>2202</v>
      </c>
      <c r="K9871" t="s">
        <v>228</v>
      </c>
      <c r="N9871" t="s">
        <v>27</v>
      </c>
      <c r="O9871">
        <v>180</v>
      </c>
      <c r="P9871" t="s">
        <v>1450</v>
      </c>
      <c r="Q9871"/>
      <c r="R9871">
        <v>60</v>
      </c>
      <c r="S9871">
        <v>540</v>
      </c>
      <c r="T9871" t="s">
        <v>1445</v>
      </c>
    </row>
    <row r="9872" spans="2:20" hidden="1" x14ac:dyDescent="0.45">
      <c r="F9872" t="s">
        <v>1447</v>
      </c>
      <c r="G9872" t="s">
        <v>1448</v>
      </c>
      <c r="H9872" t="s">
        <v>284</v>
      </c>
      <c r="I9872" t="s">
        <v>225</v>
      </c>
      <c r="J9872" t="s">
        <v>2202</v>
      </c>
      <c r="K9872" t="s">
        <v>228</v>
      </c>
      <c r="N9872" t="s">
        <v>236</v>
      </c>
      <c r="O9872">
        <v>200</v>
      </c>
      <c r="P9872" t="s">
        <v>1450</v>
      </c>
      <c r="Q9872"/>
      <c r="R9872">
        <v>70</v>
      </c>
      <c r="S9872">
        <v>600</v>
      </c>
      <c r="T9872" t="s">
        <v>446</v>
      </c>
    </row>
    <row r="9873" spans="2:20" hidden="1" x14ac:dyDescent="0.45">
      <c r="B9873" s="29" t="s">
        <v>27</v>
      </c>
      <c r="F9873" t="s">
        <v>1447</v>
      </c>
      <c r="G9873" t="s">
        <v>1448</v>
      </c>
      <c r="H9873" t="s">
        <v>1453</v>
      </c>
      <c r="I9873" t="s">
        <v>275</v>
      </c>
      <c r="K9873" t="s">
        <v>228</v>
      </c>
      <c r="N9873" t="s">
        <v>27</v>
      </c>
      <c r="O9873">
        <v>270</v>
      </c>
      <c r="P9873" t="s">
        <v>1450</v>
      </c>
      <c r="Q9873"/>
      <c r="R9873">
        <v>90</v>
      </c>
      <c r="S9873">
        <v>540</v>
      </c>
      <c r="T9873" t="s">
        <v>1445</v>
      </c>
    </row>
    <row r="9874" spans="2:20" hidden="1" x14ac:dyDescent="0.45">
      <c r="F9874" t="s">
        <v>1447</v>
      </c>
      <c r="G9874" t="s">
        <v>1448</v>
      </c>
      <c r="H9874" t="s">
        <v>301</v>
      </c>
      <c r="I9874" t="s">
        <v>1403</v>
      </c>
      <c r="J9874" t="s">
        <v>1455</v>
      </c>
      <c r="K9874" t="s">
        <v>228</v>
      </c>
      <c r="L9874" t="s">
        <v>1459</v>
      </c>
      <c r="N9874" t="s">
        <v>1437</v>
      </c>
      <c r="O9874">
        <v>0.5</v>
      </c>
      <c r="Q9874"/>
      <c r="R9874">
        <v>0</v>
      </c>
      <c r="S9874">
        <v>0.83</v>
      </c>
      <c r="T9874" t="s">
        <v>1457</v>
      </c>
    </row>
    <row r="9875" spans="2:20" hidden="1" x14ac:dyDescent="0.45">
      <c r="F9875" t="s">
        <v>1447</v>
      </c>
      <c r="G9875" t="s">
        <v>1448</v>
      </c>
      <c r="H9875" t="s">
        <v>289</v>
      </c>
      <c r="I9875" t="s">
        <v>225</v>
      </c>
      <c r="J9875" t="s">
        <v>1460</v>
      </c>
      <c r="K9875" t="s">
        <v>228</v>
      </c>
      <c r="N9875" t="s">
        <v>233</v>
      </c>
      <c r="O9875">
        <v>0.28999999999999998</v>
      </c>
      <c r="P9875" t="s">
        <v>1450</v>
      </c>
      <c r="Q9875"/>
      <c r="R9875">
        <v>0.01</v>
      </c>
      <c r="S9875">
        <v>1.1000000000000001</v>
      </c>
      <c r="T9875" t="s">
        <v>446</v>
      </c>
    </row>
    <row r="9876" spans="2:20" hidden="1" x14ac:dyDescent="0.45">
      <c r="F9876" t="s">
        <v>1447</v>
      </c>
      <c r="G9876" t="s">
        <v>1448</v>
      </c>
      <c r="H9876" t="s">
        <v>286</v>
      </c>
      <c r="I9876" t="s">
        <v>225</v>
      </c>
      <c r="J9876" t="s">
        <v>1461</v>
      </c>
      <c r="K9876" t="s">
        <v>228</v>
      </c>
      <c r="N9876" t="s">
        <v>303</v>
      </c>
      <c r="O9876">
        <v>0.15</v>
      </c>
      <c r="P9876" t="s">
        <v>1450</v>
      </c>
      <c r="Q9876"/>
      <c r="R9876">
        <v>0.02</v>
      </c>
      <c r="S9876">
        <v>0.4</v>
      </c>
      <c r="T9876" t="s">
        <v>1462</v>
      </c>
    </row>
    <row r="9877" spans="2:20" hidden="1" x14ac:dyDescent="0.45">
      <c r="F9877" t="s">
        <v>1447</v>
      </c>
      <c r="G9877" t="s">
        <v>1448</v>
      </c>
      <c r="H9877" t="s">
        <v>286</v>
      </c>
      <c r="I9877" t="s">
        <v>225</v>
      </c>
      <c r="J9877" t="s">
        <v>1461</v>
      </c>
      <c r="K9877" t="s">
        <v>228</v>
      </c>
      <c r="N9877" t="s">
        <v>240</v>
      </c>
      <c r="O9877">
        <v>0.4</v>
      </c>
      <c r="P9877" t="s">
        <v>1450</v>
      </c>
      <c r="Q9877"/>
      <c r="R9877">
        <v>0.23</v>
      </c>
      <c r="S9877">
        <v>0.68</v>
      </c>
      <c r="T9877" t="s">
        <v>1462</v>
      </c>
    </row>
    <row r="9878" spans="2:20" hidden="1" x14ac:dyDescent="0.45">
      <c r="B9878" s="29" t="s">
        <v>27</v>
      </c>
      <c r="C9878" s="29" t="s">
        <v>3079</v>
      </c>
      <c r="F9878" t="s">
        <v>1463</v>
      </c>
      <c r="G9878" t="s">
        <v>1464</v>
      </c>
      <c r="H9878" t="s">
        <v>1470</v>
      </c>
      <c r="I9878" t="s">
        <v>1403</v>
      </c>
      <c r="J9878" t="s">
        <v>1471</v>
      </c>
      <c r="K9878" t="s">
        <v>228</v>
      </c>
      <c r="L9878" t="s">
        <v>1473</v>
      </c>
      <c r="N9878" t="s">
        <v>27</v>
      </c>
      <c r="O9878">
        <v>0.75</v>
      </c>
      <c r="P9878" t="s">
        <v>1468</v>
      </c>
      <c r="Q9878"/>
      <c r="T9878" t="s">
        <v>1469</v>
      </c>
    </row>
    <row r="9879" spans="2:20" hidden="1" x14ac:dyDescent="0.45">
      <c r="B9879" s="29" t="s">
        <v>27</v>
      </c>
      <c r="C9879" s="29" t="s">
        <v>3079</v>
      </c>
      <c r="F9879" t="s">
        <v>1463</v>
      </c>
      <c r="G9879" t="s">
        <v>1464</v>
      </c>
      <c r="H9879" t="s">
        <v>1470</v>
      </c>
      <c r="I9879" t="s">
        <v>1403</v>
      </c>
      <c r="J9879" t="s">
        <v>1471</v>
      </c>
      <c r="K9879" t="s">
        <v>228</v>
      </c>
      <c r="L9879" t="s">
        <v>1476</v>
      </c>
      <c r="N9879" t="s">
        <v>27</v>
      </c>
      <c r="O9879">
        <v>0.95</v>
      </c>
      <c r="P9879" t="s">
        <v>1468</v>
      </c>
      <c r="Q9879"/>
      <c r="T9879" t="s">
        <v>1469</v>
      </c>
    </row>
    <row r="9880" spans="2:20" hidden="1" x14ac:dyDescent="0.45">
      <c r="B9880" s="29" t="s">
        <v>27</v>
      </c>
      <c r="C9880" s="29" t="s">
        <v>3079</v>
      </c>
      <c r="F9880" t="s">
        <v>1463</v>
      </c>
      <c r="G9880" t="s">
        <v>1464</v>
      </c>
      <c r="H9880" t="s">
        <v>1470</v>
      </c>
      <c r="I9880" t="s">
        <v>1403</v>
      </c>
      <c r="J9880" t="s">
        <v>1471</v>
      </c>
      <c r="K9880" t="s">
        <v>228</v>
      </c>
      <c r="L9880" t="s">
        <v>1472</v>
      </c>
      <c r="N9880" t="s">
        <v>27</v>
      </c>
      <c r="O9880">
        <v>0.5</v>
      </c>
      <c r="P9880" t="s">
        <v>1468</v>
      </c>
      <c r="Q9880"/>
      <c r="T9880" t="s">
        <v>1469</v>
      </c>
    </row>
    <row r="9881" spans="2:20" hidden="1" x14ac:dyDescent="0.45">
      <c r="C9881" s="29" t="s">
        <v>3079</v>
      </c>
      <c r="F9881" t="s">
        <v>1463</v>
      </c>
      <c r="G9881" t="s">
        <v>1464</v>
      </c>
      <c r="H9881" t="s">
        <v>1465</v>
      </c>
      <c r="I9881" t="s">
        <v>1403</v>
      </c>
      <c r="J9881" t="s">
        <v>1466</v>
      </c>
      <c r="K9881" t="s">
        <v>228</v>
      </c>
      <c r="L9881" t="s">
        <v>2796</v>
      </c>
      <c r="N9881" t="s">
        <v>236</v>
      </c>
      <c r="O9881">
        <v>0.95</v>
      </c>
      <c r="P9881" t="s">
        <v>1468</v>
      </c>
      <c r="Q9881"/>
      <c r="T9881" t="s">
        <v>1469</v>
      </c>
    </row>
    <row r="9882" spans="2:20" hidden="1" x14ac:dyDescent="0.45">
      <c r="B9882" s="29" t="s">
        <v>27</v>
      </c>
      <c r="C9882" s="29" t="s">
        <v>3079</v>
      </c>
      <c r="F9882" t="s">
        <v>1463</v>
      </c>
      <c r="G9882" t="s">
        <v>1464</v>
      </c>
      <c r="H9882" t="s">
        <v>1470</v>
      </c>
      <c r="I9882" t="s">
        <v>1403</v>
      </c>
      <c r="J9882" t="s">
        <v>1471</v>
      </c>
      <c r="K9882" t="s">
        <v>228</v>
      </c>
      <c r="L9882" t="s">
        <v>1474</v>
      </c>
      <c r="N9882" t="s">
        <v>27</v>
      </c>
      <c r="O9882">
        <v>1</v>
      </c>
      <c r="P9882" t="s">
        <v>1468</v>
      </c>
      <c r="Q9882"/>
      <c r="T9882" t="s">
        <v>1469</v>
      </c>
    </row>
    <row r="9883" spans="2:20" hidden="1" x14ac:dyDescent="0.45">
      <c r="B9883" s="29" t="s">
        <v>43</v>
      </c>
      <c r="C9883" s="29" t="s">
        <v>3079</v>
      </c>
      <c r="F9883" t="s">
        <v>1463</v>
      </c>
      <c r="G9883" t="s">
        <v>1464</v>
      </c>
      <c r="H9883" t="s">
        <v>1465</v>
      </c>
      <c r="I9883" t="s">
        <v>1403</v>
      </c>
      <c r="J9883" t="s">
        <v>1466</v>
      </c>
      <c r="K9883" t="s">
        <v>228</v>
      </c>
      <c r="L9883" t="s">
        <v>2203</v>
      </c>
      <c r="N9883" t="s">
        <v>28</v>
      </c>
      <c r="O9883">
        <v>0.5</v>
      </c>
      <c r="P9883" t="s">
        <v>1468</v>
      </c>
      <c r="Q9883"/>
      <c r="T9883" t="s">
        <v>1469</v>
      </c>
    </row>
    <row r="9884" spans="2:20" hidden="1" x14ac:dyDescent="0.45">
      <c r="B9884" s="29" t="s">
        <v>43</v>
      </c>
      <c r="C9884" s="29" t="s">
        <v>3079</v>
      </c>
      <c r="F9884" t="s">
        <v>1463</v>
      </c>
      <c r="G9884" t="s">
        <v>1464</v>
      </c>
      <c r="H9884" t="s">
        <v>2544</v>
      </c>
      <c r="I9884" t="s">
        <v>1403</v>
      </c>
      <c r="J9884" t="s">
        <v>2545</v>
      </c>
      <c r="K9884" t="s">
        <v>228</v>
      </c>
      <c r="L9884" t="s">
        <v>2546</v>
      </c>
      <c r="N9884" t="s">
        <v>28</v>
      </c>
      <c r="O9884">
        <v>0.95</v>
      </c>
      <c r="P9884" t="s">
        <v>1468</v>
      </c>
      <c r="Q9884"/>
      <c r="T9884" t="s">
        <v>1469</v>
      </c>
    </row>
    <row r="9885" spans="2:20" hidden="1" x14ac:dyDescent="0.45">
      <c r="C9885" s="29" t="s">
        <v>3079</v>
      </c>
      <c r="F9885" t="s">
        <v>1463</v>
      </c>
      <c r="G9885" t="s">
        <v>1464</v>
      </c>
      <c r="H9885" t="s">
        <v>2544</v>
      </c>
      <c r="I9885" t="s">
        <v>1403</v>
      </c>
      <c r="J9885" t="s">
        <v>2545</v>
      </c>
      <c r="K9885" t="s">
        <v>228</v>
      </c>
      <c r="L9885" t="s">
        <v>2546</v>
      </c>
      <c r="N9885" t="s">
        <v>236</v>
      </c>
      <c r="O9885">
        <v>0.95</v>
      </c>
      <c r="P9885" t="s">
        <v>1468</v>
      </c>
      <c r="Q9885"/>
      <c r="T9885" t="s">
        <v>1469</v>
      </c>
    </row>
    <row r="9886" spans="2:20" hidden="1" x14ac:dyDescent="0.45">
      <c r="B9886" s="29" t="s">
        <v>43</v>
      </c>
      <c r="C9886" s="29" t="s">
        <v>3079</v>
      </c>
      <c r="F9886" t="s">
        <v>1463</v>
      </c>
      <c r="G9886" t="s">
        <v>1464</v>
      </c>
      <c r="H9886" t="s">
        <v>1346</v>
      </c>
      <c r="I9886" t="s">
        <v>225</v>
      </c>
      <c r="J9886" t="s">
        <v>2204</v>
      </c>
      <c r="K9886" t="s">
        <v>228</v>
      </c>
      <c r="M9886" t="s">
        <v>228</v>
      </c>
      <c r="N9886" t="s">
        <v>28</v>
      </c>
      <c r="O9886" s="27">
        <v>5.0000000000000002E-5</v>
      </c>
      <c r="P9886" t="s">
        <v>2205</v>
      </c>
      <c r="Q9886"/>
      <c r="T9886" t="s">
        <v>1469</v>
      </c>
    </row>
    <row r="9887" spans="2:20" hidden="1" x14ac:dyDescent="0.45">
      <c r="C9887" s="29" t="s">
        <v>3079</v>
      </c>
      <c r="F9887" t="s">
        <v>1463</v>
      </c>
      <c r="G9887" t="s">
        <v>1464</v>
      </c>
      <c r="H9887" t="s">
        <v>1349</v>
      </c>
      <c r="I9887" t="s">
        <v>225</v>
      </c>
      <c r="J9887" t="s">
        <v>2547</v>
      </c>
      <c r="K9887" t="s">
        <v>228</v>
      </c>
      <c r="M9887" t="s">
        <v>228</v>
      </c>
      <c r="N9887" t="s">
        <v>236</v>
      </c>
      <c r="O9887">
        <v>1.2500000000000001E-2</v>
      </c>
      <c r="P9887" t="s">
        <v>1478</v>
      </c>
      <c r="Q9887"/>
      <c r="T9887" t="s">
        <v>1469</v>
      </c>
    </row>
    <row r="9888" spans="2:20" hidden="1" x14ac:dyDescent="0.45">
      <c r="B9888" s="29" t="s">
        <v>27</v>
      </c>
      <c r="C9888" s="29" t="s">
        <v>3079</v>
      </c>
      <c r="F9888" t="s">
        <v>1463</v>
      </c>
      <c r="G9888" t="s">
        <v>1464</v>
      </c>
      <c r="H9888" t="s">
        <v>1346</v>
      </c>
      <c r="I9888" t="s">
        <v>225</v>
      </c>
      <c r="J9888" t="s">
        <v>2204</v>
      </c>
      <c r="K9888" t="s">
        <v>228</v>
      </c>
      <c r="M9888" t="s">
        <v>228</v>
      </c>
      <c r="N9888" t="s">
        <v>27</v>
      </c>
      <c r="O9888">
        <v>2.7E-4</v>
      </c>
      <c r="P9888" t="s">
        <v>2205</v>
      </c>
      <c r="Q9888"/>
      <c r="T9888" t="s">
        <v>1469</v>
      </c>
    </row>
    <row r="9889" spans="2:20" hidden="1" x14ac:dyDescent="0.45">
      <c r="B9889" s="29" t="s">
        <v>27</v>
      </c>
      <c r="C9889" s="29" t="s">
        <v>3079</v>
      </c>
      <c r="F9889" t="s">
        <v>1463</v>
      </c>
      <c r="G9889" t="s">
        <v>1464</v>
      </c>
      <c r="H9889" t="s">
        <v>1350</v>
      </c>
      <c r="I9889" t="s">
        <v>225</v>
      </c>
      <c r="J9889" t="s">
        <v>2204</v>
      </c>
      <c r="K9889" t="s">
        <v>228</v>
      </c>
      <c r="M9889" t="s">
        <v>228</v>
      </c>
      <c r="N9889" t="s">
        <v>27</v>
      </c>
      <c r="O9889">
        <v>1.1999999999999999E-3</v>
      </c>
      <c r="P9889" t="s">
        <v>1478</v>
      </c>
      <c r="Q9889"/>
      <c r="T9889" t="s">
        <v>1469</v>
      </c>
    </row>
    <row r="9890" spans="2:20" hidden="1" x14ac:dyDescent="0.45">
      <c r="B9890" s="29" t="s">
        <v>27</v>
      </c>
      <c r="C9890" s="29" t="s">
        <v>3079</v>
      </c>
      <c r="F9890" t="s">
        <v>1463</v>
      </c>
      <c r="G9890" t="s">
        <v>1464</v>
      </c>
      <c r="H9890" t="s">
        <v>1465</v>
      </c>
      <c r="I9890" t="s">
        <v>1403</v>
      </c>
      <c r="J9890" t="s">
        <v>1466</v>
      </c>
      <c r="K9890" t="s">
        <v>228</v>
      </c>
      <c r="L9890" t="s">
        <v>2796</v>
      </c>
      <c r="N9890" t="s">
        <v>27</v>
      </c>
      <c r="O9890">
        <v>0.95</v>
      </c>
      <c r="P9890" t="s">
        <v>1468</v>
      </c>
      <c r="Q9890"/>
      <c r="T9890" t="s">
        <v>1469</v>
      </c>
    </row>
    <row r="9891" spans="2:20" hidden="1" x14ac:dyDescent="0.45">
      <c r="B9891" s="29" t="s">
        <v>43</v>
      </c>
      <c r="C9891" s="29" t="s">
        <v>3079</v>
      </c>
      <c r="F9891" t="s">
        <v>1463</v>
      </c>
      <c r="G9891" t="s">
        <v>1464</v>
      </c>
      <c r="H9891" t="s">
        <v>1465</v>
      </c>
      <c r="I9891" t="s">
        <v>1403</v>
      </c>
      <c r="J9891" t="s">
        <v>1466</v>
      </c>
      <c r="K9891" t="s">
        <v>228</v>
      </c>
      <c r="L9891" t="s">
        <v>2796</v>
      </c>
      <c r="N9891" t="s">
        <v>28</v>
      </c>
      <c r="O9891">
        <v>0.95</v>
      </c>
      <c r="P9891" t="s">
        <v>1468</v>
      </c>
      <c r="Q9891"/>
      <c r="T9891" t="s">
        <v>1469</v>
      </c>
    </row>
    <row r="9892" spans="2:20" hidden="1" x14ac:dyDescent="0.45">
      <c r="B9892" s="29" t="s">
        <v>27</v>
      </c>
      <c r="C9892" s="29" t="s">
        <v>3079</v>
      </c>
      <c r="F9892" t="s">
        <v>1463</v>
      </c>
      <c r="G9892" t="s">
        <v>1464</v>
      </c>
      <c r="H9892" t="s">
        <v>1465</v>
      </c>
      <c r="I9892" t="s">
        <v>1403</v>
      </c>
      <c r="J9892" t="s">
        <v>1466</v>
      </c>
      <c r="K9892" t="s">
        <v>228</v>
      </c>
      <c r="L9892" t="s">
        <v>2542</v>
      </c>
      <c r="N9892" t="s">
        <v>27</v>
      </c>
      <c r="O9892">
        <v>0.75</v>
      </c>
      <c r="P9892" t="s">
        <v>1468</v>
      </c>
      <c r="Q9892"/>
      <c r="T9892" t="s">
        <v>1469</v>
      </c>
    </row>
    <row r="9893" spans="2:20" hidden="1" x14ac:dyDescent="0.45">
      <c r="B9893" s="29" t="s">
        <v>27</v>
      </c>
      <c r="C9893" s="29" t="s">
        <v>3079</v>
      </c>
      <c r="F9893" t="s">
        <v>1463</v>
      </c>
      <c r="G9893" t="s">
        <v>1464</v>
      </c>
      <c r="H9893" t="s">
        <v>1465</v>
      </c>
      <c r="I9893" t="s">
        <v>1403</v>
      </c>
      <c r="J9893" t="s">
        <v>1466</v>
      </c>
      <c r="K9893" t="s">
        <v>228</v>
      </c>
      <c r="L9893" t="s">
        <v>1467</v>
      </c>
      <c r="N9893" t="s">
        <v>27</v>
      </c>
      <c r="O9893">
        <v>0.9</v>
      </c>
      <c r="P9893" t="s">
        <v>1468</v>
      </c>
      <c r="Q9893"/>
      <c r="T9893" t="s">
        <v>1469</v>
      </c>
    </row>
    <row r="9894" spans="2:20" hidden="1" x14ac:dyDescent="0.45">
      <c r="B9894" s="29" t="s">
        <v>27</v>
      </c>
      <c r="C9894" s="29" t="s">
        <v>3079</v>
      </c>
      <c r="F9894" t="s">
        <v>1463</v>
      </c>
      <c r="G9894" t="s">
        <v>1464</v>
      </c>
      <c r="H9894" t="s">
        <v>1343</v>
      </c>
      <c r="I9894" t="s">
        <v>225</v>
      </c>
      <c r="J9894" t="s">
        <v>2547</v>
      </c>
      <c r="K9894" t="s">
        <v>228</v>
      </c>
      <c r="M9894" t="s">
        <v>228</v>
      </c>
      <c r="N9894" t="s">
        <v>27</v>
      </c>
      <c r="O9894">
        <v>3.6999999999999999E-4</v>
      </c>
      <c r="P9894" t="s">
        <v>2205</v>
      </c>
      <c r="Q9894"/>
      <c r="T9894" t="s">
        <v>1469</v>
      </c>
    </row>
    <row r="9895" spans="2:20" hidden="1" x14ac:dyDescent="0.45">
      <c r="B9895" s="29" t="s">
        <v>43</v>
      </c>
      <c r="C9895" s="29" t="s">
        <v>3079</v>
      </c>
      <c r="F9895" t="s">
        <v>1463</v>
      </c>
      <c r="G9895" t="s">
        <v>1464</v>
      </c>
      <c r="H9895" t="s">
        <v>1341</v>
      </c>
      <c r="I9895" t="s">
        <v>225</v>
      </c>
      <c r="J9895" t="s">
        <v>1477</v>
      </c>
      <c r="K9895" t="s">
        <v>228</v>
      </c>
      <c r="M9895" t="s">
        <v>228</v>
      </c>
      <c r="N9895" t="s">
        <v>28</v>
      </c>
      <c r="O9895" s="27">
        <v>6.4999999999999996E-6</v>
      </c>
      <c r="P9895" t="s">
        <v>2205</v>
      </c>
      <c r="Q9895"/>
      <c r="T9895" t="s">
        <v>1469</v>
      </c>
    </row>
    <row r="9896" spans="2:20" hidden="1" x14ac:dyDescent="0.45">
      <c r="B9896" s="29" t="s">
        <v>27</v>
      </c>
      <c r="C9896" s="29" t="s">
        <v>3079</v>
      </c>
      <c r="F9896" t="s">
        <v>1463</v>
      </c>
      <c r="G9896" t="s">
        <v>1464</v>
      </c>
      <c r="H9896" t="s">
        <v>1341</v>
      </c>
      <c r="I9896" t="s">
        <v>225</v>
      </c>
      <c r="J9896" t="s">
        <v>1477</v>
      </c>
      <c r="K9896" t="s">
        <v>228</v>
      </c>
      <c r="M9896" t="s">
        <v>228</v>
      </c>
      <c r="N9896" t="s">
        <v>27</v>
      </c>
      <c r="O9896" s="27">
        <v>2.3E-5</v>
      </c>
      <c r="P9896" t="s">
        <v>2205</v>
      </c>
      <c r="Q9896"/>
      <c r="T9896" t="s">
        <v>1469</v>
      </c>
    </row>
    <row r="9897" spans="2:20" hidden="1" x14ac:dyDescent="0.45">
      <c r="B9897" s="29" t="s">
        <v>27</v>
      </c>
      <c r="C9897" s="29" t="s">
        <v>3079</v>
      </c>
      <c r="F9897" t="s">
        <v>1463</v>
      </c>
      <c r="G9897" t="s">
        <v>1464</v>
      </c>
      <c r="H9897" t="s">
        <v>1465</v>
      </c>
      <c r="I9897" t="s">
        <v>1403</v>
      </c>
      <c r="J9897" t="s">
        <v>1466</v>
      </c>
      <c r="K9897" t="s">
        <v>228</v>
      </c>
      <c r="L9897" t="s">
        <v>1475</v>
      </c>
      <c r="N9897" t="s">
        <v>27</v>
      </c>
      <c r="O9897">
        <v>0.85</v>
      </c>
      <c r="P9897" t="s">
        <v>1468</v>
      </c>
      <c r="Q9897"/>
      <c r="T9897" t="s">
        <v>1469</v>
      </c>
    </row>
    <row r="9898" spans="2:20" hidden="1" x14ac:dyDescent="0.45">
      <c r="B9898" s="29" t="s">
        <v>27</v>
      </c>
      <c r="F9898" t="s">
        <v>1479</v>
      </c>
      <c r="G9898" t="s">
        <v>1480</v>
      </c>
      <c r="H9898" t="s">
        <v>286</v>
      </c>
      <c r="I9898" t="s">
        <v>275</v>
      </c>
      <c r="J9898" t="s">
        <v>228</v>
      </c>
      <c r="K9898" t="s">
        <v>228</v>
      </c>
      <c r="M9898" t="s">
        <v>228</v>
      </c>
      <c r="N9898" t="s">
        <v>27</v>
      </c>
      <c r="O9898">
        <v>0.3</v>
      </c>
      <c r="P9898" t="s">
        <v>1481</v>
      </c>
      <c r="Q9898"/>
      <c r="R9898">
        <v>0.03</v>
      </c>
      <c r="S9898">
        <v>0.9</v>
      </c>
      <c r="T9898" t="s">
        <v>1482</v>
      </c>
    </row>
    <row r="9899" spans="2:20" hidden="1" x14ac:dyDescent="0.45">
      <c r="B9899" s="29" t="s">
        <v>43</v>
      </c>
      <c r="F9899" t="s">
        <v>1483</v>
      </c>
      <c r="G9899" t="s">
        <v>1484</v>
      </c>
      <c r="H9899" t="s">
        <v>281</v>
      </c>
      <c r="I9899" t="s">
        <v>225</v>
      </c>
      <c r="J9899" t="s">
        <v>1489</v>
      </c>
      <c r="K9899" t="s">
        <v>228</v>
      </c>
      <c r="N9899" t="s">
        <v>28</v>
      </c>
      <c r="O9899">
        <v>0.6</v>
      </c>
      <c r="P9899" t="s">
        <v>1490</v>
      </c>
      <c r="Q9899"/>
      <c r="R9899">
        <v>0.3</v>
      </c>
      <c r="S9899">
        <v>1.2</v>
      </c>
      <c r="T9899" t="s">
        <v>1488</v>
      </c>
    </row>
    <row r="9900" spans="2:20" hidden="1" x14ac:dyDescent="0.45">
      <c r="B9900" s="29" t="s">
        <v>25</v>
      </c>
      <c r="C9900" s="29" t="s">
        <v>372</v>
      </c>
      <c r="F9900" t="s">
        <v>1491</v>
      </c>
      <c r="G9900" t="s">
        <v>1492</v>
      </c>
      <c r="H9900" t="s">
        <v>1251</v>
      </c>
      <c r="I9900" t="s">
        <v>225</v>
      </c>
      <c r="J9900" t="s">
        <v>2553</v>
      </c>
      <c r="K9900" t="s">
        <v>228</v>
      </c>
      <c r="N9900" t="s">
        <v>25</v>
      </c>
      <c r="O9900">
        <v>0.1</v>
      </c>
      <c r="P9900" t="s">
        <v>1496</v>
      </c>
      <c r="Q9900"/>
      <c r="R9900">
        <v>1E-3</v>
      </c>
      <c r="S9900">
        <v>0.2</v>
      </c>
      <c r="T9900" t="s">
        <v>1494</v>
      </c>
    </row>
    <row r="9901" spans="2:20" hidden="1" x14ac:dyDescent="0.45">
      <c r="C9901" s="29" t="s">
        <v>372</v>
      </c>
      <c r="F9901" t="s">
        <v>1491</v>
      </c>
      <c r="G9901" t="s">
        <v>1492</v>
      </c>
      <c r="H9901" t="s">
        <v>284</v>
      </c>
      <c r="I9901" t="s">
        <v>225</v>
      </c>
      <c r="J9901" t="s">
        <v>1495</v>
      </c>
      <c r="K9901" t="s">
        <v>228</v>
      </c>
      <c r="N9901" t="s">
        <v>400</v>
      </c>
      <c r="O9901">
        <v>0.05</v>
      </c>
      <c r="P9901" t="s">
        <v>1496</v>
      </c>
      <c r="Q9901"/>
      <c r="R9901">
        <v>1E-3</v>
      </c>
      <c r="S9901">
        <v>0.1</v>
      </c>
      <c r="T9901" t="s">
        <v>1494</v>
      </c>
    </row>
    <row r="9902" spans="2:20" hidden="1" x14ac:dyDescent="0.45">
      <c r="B9902" s="29" t="s">
        <v>25</v>
      </c>
      <c r="C9902" s="29" t="s">
        <v>372</v>
      </c>
      <c r="F9902" t="s">
        <v>1497</v>
      </c>
      <c r="G9902" t="s">
        <v>1498</v>
      </c>
      <c r="H9902" t="s">
        <v>1244</v>
      </c>
      <c r="I9902" t="s">
        <v>225</v>
      </c>
      <c r="J9902" t="s">
        <v>2207</v>
      </c>
      <c r="K9902" t="s">
        <v>228</v>
      </c>
      <c r="N9902" t="s">
        <v>25</v>
      </c>
      <c r="O9902">
        <v>3</v>
      </c>
      <c r="P9902" t="s">
        <v>2209</v>
      </c>
      <c r="Q9902"/>
      <c r="R9902">
        <v>2</v>
      </c>
      <c r="S9902">
        <v>3</v>
      </c>
      <c r="T9902" t="s">
        <v>1528</v>
      </c>
    </row>
    <row r="9903" spans="2:20" hidden="1" x14ac:dyDescent="0.45">
      <c r="B9903" s="29" t="s">
        <v>24</v>
      </c>
      <c r="C9903" s="29" t="s">
        <v>372</v>
      </c>
      <c r="F9903" t="s">
        <v>1497</v>
      </c>
      <c r="G9903" t="s">
        <v>1498</v>
      </c>
      <c r="H9903" t="s">
        <v>1316</v>
      </c>
      <c r="I9903" t="s">
        <v>225</v>
      </c>
      <c r="J9903" t="s">
        <v>1503</v>
      </c>
      <c r="K9903" t="s">
        <v>228</v>
      </c>
      <c r="L9903" t="s">
        <v>2797</v>
      </c>
      <c r="N9903" t="s">
        <v>261</v>
      </c>
      <c r="O9903">
        <v>96</v>
      </c>
      <c r="P9903" t="s">
        <v>1502</v>
      </c>
      <c r="Q9903"/>
      <c r="R9903">
        <v>40</v>
      </c>
      <c r="S9903">
        <v>3000</v>
      </c>
      <c r="T9903" t="s">
        <v>2287</v>
      </c>
    </row>
    <row r="9904" spans="2:20" hidden="1" x14ac:dyDescent="0.45">
      <c r="C9904" s="29" t="s">
        <v>372</v>
      </c>
      <c r="F9904" t="s">
        <v>1497</v>
      </c>
      <c r="G9904" t="s">
        <v>1498</v>
      </c>
      <c r="H9904" t="s">
        <v>1316</v>
      </c>
      <c r="I9904" t="s">
        <v>225</v>
      </c>
      <c r="J9904" t="s">
        <v>1503</v>
      </c>
      <c r="K9904" t="s">
        <v>228</v>
      </c>
      <c r="N9904" t="s">
        <v>236</v>
      </c>
      <c r="O9904">
        <v>263</v>
      </c>
      <c r="P9904" t="s">
        <v>1502</v>
      </c>
      <c r="Q9904"/>
      <c r="R9904">
        <v>53</v>
      </c>
      <c r="S9904">
        <v>1300</v>
      </c>
      <c r="T9904" t="s">
        <v>1438</v>
      </c>
    </row>
    <row r="9905" spans="2:20" hidden="1" x14ac:dyDescent="0.45">
      <c r="B9905" s="29" t="s">
        <v>43</v>
      </c>
      <c r="C9905" s="29" t="s">
        <v>372</v>
      </c>
      <c r="F9905" t="s">
        <v>1497</v>
      </c>
      <c r="G9905" t="s">
        <v>1498</v>
      </c>
      <c r="H9905" t="s">
        <v>1316</v>
      </c>
      <c r="I9905" t="s">
        <v>225</v>
      </c>
      <c r="J9905" t="s">
        <v>1503</v>
      </c>
      <c r="K9905" t="s">
        <v>228</v>
      </c>
      <c r="N9905" t="s">
        <v>28</v>
      </c>
      <c r="O9905">
        <v>5</v>
      </c>
      <c r="P9905" t="s">
        <v>1502</v>
      </c>
      <c r="Q9905"/>
      <c r="R9905">
        <v>2</v>
      </c>
      <c r="S9905">
        <v>50</v>
      </c>
      <c r="T9905" t="s">
        <v>1438</v>
      </c>
    </row>
    <row r="9906" spans="2:20" hidden="1" x14ac:dyDescent="0.45">
      <c r="C9906" s="29" t="s">
        <v>372</v>
      </c>
      <c r="F9906" t="s">
        <v>1497</v>
      </c>
      <c r="G9906" t="s">
        <v>1498</v>
      </c>
      <c r="H9906" t="s">
        <v>1244</v>
      </c>
      <c r="I9906" t="s">
        <v>225</v>
      </c>
      <c r="J9906" t="s">
        <v>2207</v>
      </c>
      <c r="K9906" t="s">
        <v>228</v>
      </c>
      <c r="N9906" t="s">
        <v>236</v>
      </c>
      <c r="O9906">
        <v>0.3</v>
      </c>
      <c r="P9906" t="s">
        <v>2209</v>
      </c>
      <c r="Q9906"/>
      <c r="R9906">
        <v>0.2</v>
      </c>
      <c r="S9906">
        <v>0.4</v>
      </c>
      <c r="T9906" t="s">
        <v>1528</v>
      </c>
    </row>
    <row r="9907" spans="2:20" hidden="1" x14ac:dyDescent="0.45">
      <c r="B9907" s="29" t="s">
        <v>24</v>
      </c>
      <c r="C9907" s="29" t="s">
        <v>372</v>
      </c>
      <c r="F9907" t="s">
        <v>1497</v>
      </c>
      <c r="G9907" t="s">
        <v>1498</v>
      </c>
      <c r="H9907" t="s">
        <v>1318</v>
      </c>
      <c r="I9907" t="s">
        <v>225</v>
      </c>
      <c r="J9907" t="s">
        <v>2208</v>
      </c>
      <c r="K9907" t="s">
        <v>228</v>
      </c>
      <c r="N9907" t="s">
        <v>261</v>
      </c>
      <c r="O9907">
        <v>813</v>
      </c>
      <c r="P9907" t="s">
        <v>1502</v>
      </c>
      <c r="Q9907"/>
      <c r="R9907">
        <v>18</v>
      </c>
      <c r="S9907">
        <v>1000</v>
      </c>
      <c r="T9907" t="s">
        <v>2798</v>
      </c>
    </row>
    <row r="9908" spans="2:20" hidden="1" x14ac:dyDescent="0.45">
      <c r="B9908" s="29" t="s">
        <v>25</v>
      </c>
      <c r="C9908" s="29" t="s">
        <v>372</v>
      </c>
      <c r="F9908" t="s">
        <v>1497</v>
      </c>
      <c r="G9908" t="s">
        <v>1498</v>
      </c>
      <c r="H9908" t="s">
        <v>2566</v>
      </c>
      <c r="I9908" t="s">
        <v>225</v>
      </c>
      <c r="J9908" t="s">
        <v>1514</v>
      </c>
      <c r="K9908" t="s">
        <v>228</v>
      </c>
      <c r="N9908" t="s">
        <v>25</v>
      </c>
      <c r="O9908">
        <v>12</v>
      </c>
      <c r="P9908" t="s">
        <v>1499</v>
      </c>
      <c r="Q9908"/>
      <c r="R9908">
        <v>10</v>
      </c>
      <c r="S9908">
        <v>14</v>
      </c>
      <c r="T9908" t="s">
        <v>1515</v>
      </c>
    </row>
    <row r="9909" spans="2:20" hidden="1" x14ac:dyDescent="0.45">
      <c r="B9909" s="29" t="s">
        <v>24</v>
      </c>
      <c r="C9909" s="29" t="s">
        <v>372</v>
      </c>
      <c r="F9909" t="s">
        <v>1497</v>
      </c>
      <c r="G9909" t="s">
        <v>1498</v>
      </c>
      <c r="H9909" t="s">
        <v>1270</v>
      </c>
      <c r="I9909" t="s">
        <v>225</v>
      </c>
      <c r="J9909" t="s">
        <v>2567</v>
      </c>
      <c r="K9909" t="s">
        <v>228</v>
      </c>
      <c r="N9909" t="s">
        <v>261</v>
      </c>
      <c r="O9909">
        <v>120</v>
      </c>
      <c r="P9909" t="s">
        <v>1502</v>
      </c>
      <c r="Q9909"/>
      <c r="R9909">
        <v>50</v>
      </c>
      <c r="S9909">
        <v>300</v>
      </c>
      <c r="T9909" t="s">
        <v>1500</v>
      </c>
    </row>
    <row r="9910" spans="2:20" hidden="1" x14ac:dyDescent="0.45">
      <c r="B9910" s="29" t="s">
        <v>24</v>
      </c>
      <c r="C9910" s="29" t="s">
        <v>372</v>
      </c>
      <c r="F9910" t="s">
        <v>1497</v>
      </c>
      <c r="G9910" t="s">
        <v>1498</v>
      </c>
      <c r="H9910" t="s">
        <v>1249</v>
      </c>
      <c r="I9910" t="s">
        <v>225</v>
      </c>
      <c r="J9910" t="s">
        <v>2799</v>
      </c>
      <c r="K9910" t="s">
        <v>228</v>
      </c>
      <c r="M9910" t="s">
        <v>213</v>
      </c>
      <c r="N9910" t="s">
        <v>261</v>
      </c>
      <c r="O9910">
        <v>120</v>
      </c>
      <c r="P9910" t="s">
        <v>1502</v>
      </c>
      <c r="Q9910"/>
      <c r="R9910">
        <v>50</v>
      </c>
      <c r="S9910">
        <v>1000</v>
      </c>
      <c r="T9910" t="s">
        <v>1500</v>
      </c>
    </row>
    <row r="9911" spans="2:20" hidden="1" x14ac:dyDescent="0.45">
      <c r="C9911" s="29" t="s">
        <v>372</v>
      </c>
      <c r="F9911" t="s">
        <v>1497</v>
      </c>
      <c r="G9911" t="s">
        <v>1498</v>
      </c>
      <c r="H9911" t="s">
        <v>2212</v>
      </c>
      <c r="I9911" t="s">
        <v>225</v>
      </c>
      <c r="K9911" t="s">
        <v>228</v>
      </c>
      <c r="N9911" t="s">
        <v>236</v>
      </c>
      <c r="O9911">
        <v>1.5</v>
      </c>
      <c r="P9911" t="s">
        <v>1499</v>
      </c>
      <c r="Q9911"/>
      <c r="R9911">
        <v>0.5</v>
      </c>
      <c r="S9911">
        <v>5</v>
      </c>
      <c r="T9911" t="s">
        <v>1510</v>
      </c>
    </row>
    <row r="9912" spans="2:20" hidden="1" x14ac:dyDescent="0.45">
      <c r="B9912" s="29" t="s">
        <v>26</v>
      </c>
      <c r="C9912" s="29" t="s">
        <v>372</v>
      </c>
      <c r="F9912" t="s">
        <v>1518</v>
      </c>
      <c r="G9912" t="s">
        <v>1519</v>
      </c>
      <c r="H9912" t="s">
        <v>301</v>
      </c>
      <c r="I9912" t="s">
        <v>225</v>
      </c>
      <c r="J9912" t="s">
        <v>1520</v>
      </c>
      <c r="K9912" t="s">
        <v>228</v>
      </c>
      <c r="N9912" t="s">
        <v>26</v>
      </c>
      <c r="O9912">
        <v>12000</v>
      </c>
      <c r="P9912" t="s">
        <v>1522</v>
      </c>
      <c r="Q9912"/>
      <c r="R9912">
        <v>10000</v>
      </c>
      <c r="S9912">
        <v>20000</v>
      </c>
      <c r="T9912" t="s">
        <v>1523</v>
      </c>
    </row>
    <row r="9913" spans="2:20" hidden="1" x14ac:dyDescent="0.45">
      <c r="B9913" s="29" t="s">
        <v>26</v>
      </c>
      <c r="C9913" s="29" t="s">
        <v>372</v>
      </c>
      <c r="F9913" t="s">
        <v>1518</v>
      </c>
      <c r="G9913" t="s">
        <v>1519</v>
      </c>
      <c r="H9913" t="s">
        <v>304</v>
      </c>
      <c r="I9913" t="s">
        <v>225</v>
      </c>
      <c r="J9913" t="s">
        <v>2800</v>
      </c>
      <c r="K9913" t="s">
        <v>228</v>
      </c>
      <c r="N9913" t="s">
        <v>26</v>
      </c>
      <c r="O9913">
        <v>400</v>
      </c>
      <c r="P9913" t="s">
        <v>1522</v>
      </c>
      <c r="Q9913"/>
      <c r="R9913">
        <v>10</v>
      </c>
      <c r="S9913">
        <v>800</v>
      </c>
      <c r="T9913" t="s">
        <v>1191</v>
      </c>
    </row>
    <row r="9914" spans="2:20" hidden="1" x14ac:dyDescent="0.45">
      <c r="B9914" s="29" t="s">
        <v>26</v>
      </c>
      <c r="C9914" s="29" t="s">
        <v>372</v>
      </c>
      <c r="F9914" t="s">
        <v>1518</v>
      </c>
      <c r="G9914" t="s">
        <v>1519</v>
      </c>
      <c r="H9914" t="s">
        <v>255</v>
      </c>
      <c r="I9914" t="s">
        <v>225</v>
      </c>
      <c r="J9914" t="s">
        <v>2800</v>
      </c>
      <c r="K9914" t="s">
        <v>228</v>
      </c>
      <c r="N9914" t="s">
        <v>26</v>
      </c>
      <c r="O9914">
        <v>900</v>
      </c>
      <c r="P9914" t="s">
        <v>1522</v>
      </c>
      <c r="Q9914"/>
      <c r="R9914">
        <v>400</v>
      </c>
      <c r="S9914">
        <v>1400</v>
      </c>
      <c r="T9914" t="s">
        <v>1191</v>
      </c>
    </row>
    <row r="9915" spans="2:20" hidden="1" x14ac:dyDescent="0.45">
      <c r="B9915" s="29" t="s">
        <v>29</v>
      </c>
      <c r="C9915" s="29" t="s">
        <v>372</v>
      </c>
      <c r="F9915" t="s">
        <v>1525</v>
      </c>
      <c r="G9915" t="s">
        <v>1526</v>
      </c>
      <c r="H9915" t="s">
        <v>243</v>
      </c>
      <c r="I9915" t="s">
        <v>225</v>
      </c>
      <c r="J9915" t="s">
        <v>1527</v>
      </c>
      <c r="K9915" t="s">
        <v>228</v>
      </c>
      <c r="N9915" t="s">
        <v>29</v>
      </c>
      <c r="O9915">
        <v>1.1399999999999999</v>
      </c>
      <c r="P9915" t="s">
        <v>1509</v>
      </c>
      <c r="Q9915"/>
      <c r="R9915">
        <v>0.5</v>
      </c>
      <c r="S9915">
        <v>2</v>
      </c>
      <c r="T9915" t="s">
        <v>1528</v>
      </c>
    </row>
    <row r="9916" spans="2:20" hidden="1" x14ac:dyDescent="0.45">
      <c r="C9916" s="29" t="s">
        <v>3078</v>
      </c>
      <c r="F9916" t="s">
        <v>1529</v>
      </c>
      <c r="G9916" t="s">
        <v>1530</v>
      </c>
      <c r="H9916" t="s">
        <v>255</v>
      </c>
      <c r="I9916" t="s">
        <v>225</v>
      </c>
      <c r="J9916" t="s">
        <v>1531</v>
      </c>
      <c r="K9916" t="s">
        <v>228</v>
      </c>
      <c r="N9916" t="s">
        <v>240</v>
      </c>
      <c r="O9916">
        <v>2.6</v>
      </c>
      <c r="P9916" t="s">
        <v>1532</v>
      </c>
      <c r="Q9916"/>
      <c r="R9916">
        <v>1.1000000000000001</v>
      </c>
      <c r="S9916">
        <v>4.4000000000000004</v>
      </c>
      <c r="T9916" t="s">
        <v>1536</v>
      </c>
    </row>
    <row r="9917" spans="2:20" hidden="1" x14ac:dyDescent="0.45">
      <c r="B9917" s="29" t="s">
        <v>29</v>
      </c>
      <c r="C9917" s="29" t="s">
        <v>3078</v>
      </c>
      <c r="F9917" t="s">
        <v>1529</v>
      </c>
      <c r="G9917" t="s">
        <v>1530</v>
      </c>
      <c r="H9917" t="s">
        <v>255</v>
      </c>
      <c r="I9917" t="s">
        <v>225</v>
      </c>
      <c r="J9917" t="s">
        <v>1531</v>
      </c>
      <c r="K9917" t="s">
        <v>228</v>
      </c>
      <c r="N9917" t="s">
        <v>29</v>
      </c>
      <c r="O9917">
        <v>60</v>
      </c>
      <c r="P9917" t="s">
        <v>1532</v>
      </c>
      <c r="Q9917"/>
      <c r="R9917">
        <v>24</v>
      </c>
      <c r="S9917">
        <v>130</v>
      </c>
      <c r="T9917" t="s">
        <v>357</v>
      </c>
    </row>
    <row r="9918" spans="2:20" hidden="1" x14ac:dyDescent="0.45">
      <c r="C9918" s="29" t="s">
        <v>3078</v>
      </c>
      <c r="F9918" t="s">
        <v>1529</v>
      </c>
      <c r="G9918" t="s">
        <v>1530</v>
      </c>
      <c r="H9918" t="s">
        <v>255</v>
      </c>
      <c r="I9918" t="s">
        <v>225</v>
      </c>
      <c r="J9918" t="s">
        <v>1531</v>
      </c>
      <c r="K9918" t="s">
        <v>228</v>
      </c>
      <c r="N9918" t="s">
        <v>267</v>
      </c>
      <c r="O9918">
        <v>3.6</v>
      </c>
      <c r="P9918" t="s">
        <v>1532</v>
      </c>
      <c r="Q9918"/>
      <c r="R9918">
        <v>0.3</v>
      </c>
      <c r="S9918">
        <v>46</v>
      </c>
      <c r="T9918" t="s">
        <v>357</v>
      </c>
    </row>
    <row r="9919" spans="2:20" hidden="1" x14ac:dyDescent="0.45">
      <c r="C9919" s="29" t="s">
        <v>3078</v>
      </c>
      <c r="F9919" t="s">
        <v>1529</v>
      </c>
      <c r="G9919" t="s">
        <v>1530</v>
      </c>
      <c r="H9919" t="s">
        <v>304</v>
      </c>
      <c r="I9919" t="s">
        <v>225</v>
      </c>
      <c r="J9919" t="s">
        <v>1533</v>
      </c>
      <c r="K9919" t="s">
        <v>228</v>
      </c>
      <c r="N9919" t="s">
        <v>246</v>
      </c>
      <c r="O9919">
        <v>0.69</v>
      </c>
      <c r="P9919" t="s">
        <v>1558</v>
      </c>
      <c r="Q9919"/>
      <c r="R9919">
        <v>4.2999999999999997E-2</v>
      </c>
      <c r="S9919">
        <v>0.94</v>
      </c>
      <c r="T9919" t="s">
        <v>1386</v>
      </c>
    </row>
    <row r="9920" spans="2:20" hidden="1" x14ac:dyDescent="0.45">
      <c r="C9920" s="29" t="s">
        <v>3078</v>
      </c>
      <c r="F9920" t="s">
        <v>1529</v>
      </c>
      <c r="G9920" t="s">
        <v>1530</v>
      </c>
      <c r="H9920" t="s">
        <v>231</v>
      </c>
      <c r="I9920" t="s">
        <v>225</v>
      </c>
      <c r="J9920" t="s">
        <v>1533</v>
      </c>
      <c r="K9920" t="s">
        <v>228</v>
      </c>
      <c r="N9920" t="s">
        <v>240</v>
      </c>
      <c r="O9920">
        <v>1.8</v>
      </c>
      <c r="P9920" t="s">
        <v>1532</v>
      </c>
      <c r="Q9920"/>
      <c r="R9920">
        <v>1.2</v>
      </c>
      <c r="S9920">
        <v>3</v>
      </c>
      <c r="T9920" t="s">
        <v>1536</v>
      </c>
    </row>
    <row r="9921" spans="2:20" hidden="1" x14ac:dyDescent="0.45">
      <c r="C9921" s="29" t="s">
        <v>3078</v>
      </c>
      <c r="F9921" t="s">
        <v>1529</v>
      </c>
      <c r="G9921" t="s">
        <v>1530</v>
      </c>
      <c r="H9921" t="s">
        <v>231</v>
      </c>
      <c r="I9921" t="s">
        <v>225</v>
      </c>
      <c r="J9921" t="s">
        <v>1533</v>
      </c>
      <c r="K9921" t="s">
        <v>228</v>
      </c>
      <c r="N9921" t="s">
        <v>236</v>
      </c>
      <c r="O9921">
        <v>30</v>
      </c>
      <c r="P9921" t="s">
        <v>1532</v>
      </c>
      <c r="Q9921"/>
      <c r="R9921">
        <v>1</v>
      </c>
      <c r="S9921">
        <v>780</v>
      </c>
      <c r="T9921" t="s">
        <v>357</v>
      </c>
    </row>
    <row r="9922" spans="2:20" hidden="1" x14ac:dyDescent="0.45">
      <c r="C9922" s="29" t="s">
        <v>3078</v>
      </c>
      <c r="F9922" t="s">
        <v>1529</v>
      </c>
      <c r="G9922" t="s">
        <v>1530</v>
      </c>
      <c r="H9922" t="s">
        <v>299</v>
      </c>
      <c r="I9922" t="s">
        <v>225</v>
      </c>
      <c r="J9922" t="s">
        <v>1538</v>
      </c>
      <c r="K9922" t="s">
        <v>228</v>
      </c>
      <c r="N9922" t="s">
        <v>265</v>
      </c>
      <c r="O9922">
        <v>1.4999999999999999E-2</v>
      </c>
      <c r="P9922" t="s">
        <v>1539</v>
      </c>
      <c r="Q9922"/>
      <c r="R9922">
        <v>1.5E-3</v>
      </c>
      <c r="S9922">
        <v>0.15</v>
      </c>
      <c r="T9922" t="s">
        <v>1191</v>
      </c>
    </row>
    <row r="9923" spans="2:20" hidden="1" x14ac:dyDescent="0.45">
      <c r="C9923" s="29" t="s">
        <v>3078</v>
      </c>
      <c r="F9923" t="s">
        <v>1529</v>
      </c>
      <c r="G9923" t="s">
        <v>1530</v>
      </c>
      <c r="H9923" t="s">
        <v>231</v>
      </c>
      <c r="I9923" t="s">
        <v>225</v>
      </c>
      <c r="J9923" t="s">
        <v>1533</v>
      </c>
      <c r="K9923" t="s">
        <v>228</v>
      </c>
      <c r="N9923" t="s">
        <v>253</v>
      </c>
      <c r="O9923">
        <v>0.03</v>
      </c>
      <c r="P9923" t="s">
        <v>1532</v>
      </c>
      <c r="Q9923"/>
      <c r="R9923">
        <v>2.4E-2</v>
      </c>
      <c r="S9923">
        <v>3.5999999999999997E-2</v>
      </c>
      <c r="T9923" t="s">
        <v>1536</v>
      </c>
    </row>
    <row r="9924" spans="2:20" hidden="1" x14ac:dyDescent="0.45">
      <c r="C9924" s="29" t="s">
        <v>3078</v>
      </c>
      <c r="F9924" t="s">
        <v>1529</v>
      </c>
      <c r="G9924" t="s">
        <v>1530</v>
      </c>
      <c r="H9924" t="s">
        <v>268</v>
      </c>
      <c r="I9924" t="s">
        <v>225</v>
      </c>
      <c r="J9924" t="s">
        <v>1533</v>
      </c>
      <c r="K9924" t="s">
        <v>228</v>
      </c>
      <c r="N9924" t="s">
        <v>236</v>
      </c>
      <c r="O9924">
        <v>30</v>
      </c>
      <c r="P9924" t="s">
        <v>1532</v>
      </c>
      <c r="Q9924"/>
      <c r="R9924">
        <v>1</v>
      </c>
      <c r="S9924">
        <v>780</v>
      </c>
      <c r="T9924" t="s">
        <v>357</v>
      </c>
    </row>
    <row r="9925" spans="2:20" hidden="1" x14ac:dyDescent="0.45">
      <c r="C9925" s="29" t="s">
        <v>3078</v>
      </c>
      <c r="F9925" t="s">
        <v>1529</v>
      </c>
      <c r="G9925" t="s">
        <v>1530</v>
      </c>
      <c r="H9925" t="s">
        <v>268</v>
      </c>
      <c r="I9925" t="s">
        <v>225</v>
      </c>
      <c r="J9925" t="s">
        <v>1533</v>
      </c>
      <c r="K9925" t="s">
        <v>228</v>
      </c>
      <c r="N9925" t="s">
        <v>233</v>
      </c>
      <c r="O9925">
        <v>1.5E-3</v>
      </c>
      <c r="P9925" t="s">
        <v>1532</v>
      </c>
      <c r="Q9925"/>
      <c r="R9925">
        <v>1E-3</v>
      </c>
      <c r="S9925">
        <v>2E-3</v>
      </c>
      <c r="T9925" t="s">
        <v>1536</v>
      </c>
    </row>
    <row r="9926" spans="2:20" hidden="1" x14ac:dyDescent="0.45">
      <c r="C9926" s="29" t="s">
        <v>3078</v>
      </c>
      <c r="F9926" t="s">
        <v>1529</v>
      </c>
      <c r="G9926" t="s">
        <v>1530</v>
      </c>
      <c r="H9926" t="s">
        <v>268</v>
      </c>
      <c r="I9926" t="s">
        <v>225</v>
      </c>
      <c r="J9926" t="s">
        <v>1533</v>
      </c>
      <c r="K9926" t="s">
        <v>228</v>
      </c>
      <c r="N9926" t="s">
        <v>279</v>
      </c>
      <c r="O9926">
        <v>5.0000000000000001E-4</v>
      </c>
      <c r="P9926" t="s">
        <v>1532</v>
      </c>
      <c r="Q9926"/>
      <c r="R9926">
        <v>2.5000000000000001E-4</v>
      </c>
      <c r="S9926">
        <v>2.5000000000000001E-3</v>
      </c>
      <c r="T9926" t="s">
        <v>1536</v>
      </c>
    </row>
    <row r="9927" spans="2:20" hidden="1" x14ac:dyDescent="0.45">
      <c r="C9927" s="29" t="s">
        <v>3078</v>
      </c>
      <c r="F9927" t="s">
        <v>1529</v>
      </c>
      <c r="G9927" t="s">
        <v>1530</v>
      </c>
      <c r="H9927" t="s">
        <v>268</v>
      </c>
      <c r="I9927" t="s">
        <v>225</v>
      </c>
      <c r="J9927" t="s">
        <v>1533</v>
      </c>
      <c r="K9927" t="s">
        <v>228</v>
      </c>
      <c r="N9927" t="s">
        <v>246</v>
      </c>
      <c r="O9927">
        <v>0.69</v>
      </c>
      <c r="P9927" t="s">
        <v>1558</v>
      </c>
      <c r="Q9927"/>
      <c r="R9927">
        <v>4.2999999999999997E-2</v>
      </c>
      <c r="S9927">
        <v>0.94</v>
      </c>
      <c r="T9927" t="s">
        <v>1386</v>
      </c>
    </row>
    <row r="9928" spans="2:20" hidden="1" x14ac:dyDescent="0.45">
      <c r="C9928" s="29" t="s">
        <v>3078</v>
      </c>
      <c r="F9928" t="s">
        <v>1529</v>
      </c>
      <c r="G9928" t="s">
        <v>1530</v>
      </c>
      <c r="H9928" t="s">
        <v>299</v>
      </c>
      <c r="I9928" t="s">
        <v>225</v>
      </c>
      <c r="J9928" t="s">
        <v>1538</v>
      </c>
      <c r="K9928" t="s">
        <v>228</v>
      </c>
      <c r="N9928" t="s">
        <v>262</v>
      </c>
      <c r="O9928">
        <v>1.84E-4</v>
      </c>
      <c r="P9928" t="s">
        <v>1539</v>
      </c>
      <c r="Q9928"/>
      <c r="R9928" s="27">
        <v>9.2E-5</v>
      </c>
      <c r="S9928">
        <v>2.7599999999999999E-4</v>
      </c>
      <c r="T9928" t="s">
        <v>1536</v>
      </c>
    </row>
    <row r="9929" spans="2:20" hidden="1" x14ac:dyDescent="0.45">
      <c r="C9929" s="29" t="s">
        <v>3078</v>
      </c>
      <c r="F9929" t="s">
        <v>1529</v>
      </c>
      <c r="G9929" t="s">
        <v>1530</v>
      </c>
      <c r="H9929" t="s">
        <v>299</v>
      </c>
      <c r="I9929" t="s">
        <v>225</v>
      </c>
      <c r="J9929" t="s">
        <v>1538</v>
      </c>
      <c r="K9929" t="s">
        <v>228</v>
      </c>
      <c r="N9929" t="s">
        <v>253</v>
      </c>
      <c r="O9929" s="27">
        <v>1.1999999999999999E-6</v>
      </c>
      <c r="P9929" t="s">
        <v>1539</v>
      </c>
      <c r="Q9929"/>
      <c r="R9929" s="27">
        <v>5.9999999999999997E-7</v>
      </c>
      <c r="S9929" s="27">
        <v>1.7999999999999999E-6</v>
      </c>
      <c r="T9929" t="s">
        <v>1536</v>
      </c>
    </row>
    <row r="9930" spans="2:20" hidden="1" x14ac:dyDescent="0.45">
      <c r="C9930" s="29" t="s">
        <v>3078</v>
      </c>
      <c r="F9930" t="s">
        <v>1529</v>
      </c>
      <c r="G9930" t="s">
        <v>1530</v>
      </c>
      <c r="H9930" t="s">
        <v>293</v>
      </c>
      <c r="I9930" t="s">
        <v>225</v>
      </c>
      <c r="J9930" t="s">
        <v>1538</v>
      </c>
      <c r="K9930" t="s">
        <v>228</v>
      </c>
      <c r="N9930" t="s">
        <v>242</v>
      </c>
      <c r="O9930">
        <v>2.4000000000000001E-4</v>
      </c>
      <c r="P9930" t="s">
        <v>1540</v>
      </c>
      <c r="Q9930"/>
      <c r="R9930">
        <v>1.2E-4</v>
      </c>
      <c r="S9930">
        <v>3.6999999999999999E-4</v>
      </c>
      <c r="T9930" t="s">
        <v>1536</v>
      </c>
    </row>
    <row r="9931" spans="2:20" hidden="1" x14ac:dyDescent="0.45">
      <c r="C9931" s="29" t="s">
        <v>3078</v>
      </c>
      <c r="F9931" t="s">
        <v>1529</v>
      </c>
      <c r="G9931" t="s">
        <v>1530</v>
      </c>
      <c r="H9931" t="s">
        <v>299</v>
      </c>
      <c r="I9931" t="s">
        <v>225</v>
      </c>
      <c r="J9931" t="s">
        <v>1538</v>
      </c>
      <c r="K9931" t="s">
        <v>228</v>
      </c>
      <c r="N9931" t="s">
        <v>236</v>
      </c>
      <c r="O9931">
        <v>50</v>
      </c>
      <c r="P9931" t="s">
        <v>1539</v>
      </c>
      <c r="Q9931"/>
      <c r="R9931">
        <v>30</v>
      </c>
      <c r="S9931">
        <v>70</v>
      </c>
      <c r="T9931" t="s">
        <v>357</v>
      </c>
    </row>
    <row r="9932" spans="2:20" hidden="1" x14ac:dyDescent="0.45">
      <c r="C9932" s="29" t="s">
        <v>3078</v>
      </c>
      <c r="F9932" t="s">
        <v>1529</v>
      </c>
      <c r="G9932" t="s">
        <v>1530</v>
      </c>
      <c r="H9932" t="s">
        <v>293</v>
      </c>
      <c r="I9932" t="s">
        <v>225</v>
      </c>
      <c r="J9932" t="s">
        <v>1538</v>
      </c>
      <c r="K9932" t="s">
        <v>228</v>
      </c>
      <c r="N9932" t="s">
        <v>246</v>
      </c>
      <c r="O9932">
        <v>2E-3</v>
      </c>
      <c r="P9932" t="s">
        <v>2225</v>
      </c>
      <c r="Q9932"/>
      <c r="R9932">
        <v>1E-3</v>
      </c>
      <c r="S9932">
        <v>4.0000000000000001E-3</v>
      </c>
      <c r="T9932" t="s">
        <v>357</v>
      </c>
    </row>
    <row r="9933" spans="2:20" hidden="1" x14ac:dyDescent="0.45">
      <c r="C9933" s="29" t="s">
        <v>3078</v>
      </c>
      <c r="F9933" t="s">
        <v>1529</v>
      </c>
      <c r="G9933" t="s">
        <v>1530</v>
      </c>
      <c r="H9933" t="s">
        <v>293</v>
      </c>
      <c r="I9933" t="s">
        <v>225</v>
      </c>
      <c r="J9933" t="s">
        <v>1538</v>
      </c>
      <c r="K9933" t="s">
        <v>228</v>
      </c>
      <c r="N9933" t="s">
        <v>267</v>
      </c>
      <c r="O9933">
        <v>7.2999999999999995E-2</v>
      </c>
      <c r="P9933" t="s">
        <v>1539</v>
      </c>
      <c r="Q9933"/>
      <c r="R9933">
        <v>7.3000000000000001E-3</v>
      </c>
      <c r="S9933">
        <v>0.73</v>
      </c>
      <c r="T9933" t="s">
        <v>1191</v>
      </c>
    </row>
    <row r="9934" spans="2:20" hidden="1" x14ac:dyDescent="0.45">
      <c r="C9934" s="29" t="s">
        <v>3078</v>
      </c>
      <c r="F9934" t="s">
        <v>1529</v>
      </c>
      <c r="G9934" t="s">
        <v>1530</v>
      </c>
      <c r="H9934" t="s">
        <v>293</v>
      </c>
      <c r="I9934" t="s">
        <v>225</v>
      </c>
      <c r="J9934" t="s">
        <v>1538</v>
      </c>
      <c r="K9934" t="s">
        <v>228</v>
      </c>
      <c r="N9934" t="s">
        <v>265</v>
      </c>
      <c r="O9934">
        <v>1.4999999999999999E-2</v>
      </c>
      <c r="P9934" t="s">
        <v>1539</v>
      </c>
      <c r="Q9934"/>
      <c r="R9934">
        <v>1.5E-3</v>
      </c>
      <c r="S9934">
        <v>0.15</v>
      </c>
      <c r="T9934" t="s">
        <v>1191</v>
      </c>
    </row>
    <row r="9935" spans="2:20" hidden="1" x14ac:dyDescent="0.45">
      <c r="C9935" s="29" t="s">
        <v>3078</v>
      </c>
      <c r="F9935" t="s">
        <v>1529</v>
      </c>
      <c r="G9935" t="s">
        <v>1530</v>
      </c>
      <c r="H9935" t="s">
        <v>293</v>
      </c>
      <c r="I9935" t="s">
        <v>225</v>
      </c>
      <c r="J9935" t="s">
        <v>1538</v>
      </c>
      <c r="K9935" t="s">
        <v>228</v>
      </c>
      <c r="N9935" t="s">
        <v>236</v>
      </c>
      <c r="O9935">
        <v>50</v>
      </c>
      <c r="P9935" t="s">
        <v>1539</v>
      </c>
      <c r="Q9935"/>
      <c r="R9935">
        <v>30</v>
      </c>
      <c r="S9935">
        <v>70</v>
      </c>
      <c r="T9935" t="s">
        <v>357</v>
      </c>
    </row>
    <row r="9936" spans="2:20" hidden="1" x14ac:dyDescent="0.45">
      <c r="B9936" s="29" t="s">
        <v>30</v>
      </c>
      <c r="C9936" s="29" t="s">
        <v>3078</v>
      </c>
      <c r="F9936" t="s">
        <v>1529</v>
      </c>
      <c r="G9936" t="s">
        <v>1530</v>
      </c>
      <c r="H9936" t="s">
        <v>293</v>
      </c>
      <c r="I9936" t="s">
        <v>225</v>
      </c>
      <c r="J9936" t="s">
        <v>1538</v>
      </c>
      <c r="K9936" t="s">
        <v>228</v>
      </c>
      <c r="N9936" t="s">
        <v>30</v>
      </c>
      <c r="O9936">
        <v>2.4</v>
      </c>
      <c r="P9936" t="s">
        <v>229</v>
      </c>
      <c r="Q9936"/>
      <c r="R9936">
        <v>0.09</v>
      </c>
      <c r="S9936">
        <v>0.34</v>
      </c>
      <c r="T9936" t="s">
        <v>1541</v>
      </c>
    </row>
    <row r="9937" spans="2:20" hidden="1" x14ac:dyDescent="0.45">
      <c r="B9937" s="29" t="s">
        <v>27</v>
      </c>
      <c r="C9937" s="29" t="s">
        <v>3078</v>
      </c>
      <c r="F9937" t="s">
        <v>1529</v>
      </c>
      <c r="G9937" t="s">
        <v>1530</v>
      </c>
      <c r="H9937" t="s">
        <v>306</v>
      </c>
      <c r="I9937" t="s">
        <v>225</v>
      </c>
      <c r="K9937" t="s">
        <v>228</v>
      </c>
      <c r="N9937" t="s">
        <v>27</v>
      </c>
      <c r="O9937">
        <v>0.8</v>
      </c>
      <c r="P9937" t="s">
        <v>1543</v>
      </c>
      <c r="Q9937"/>
      <c r="R9937">
        <v>7.0000000000000007E-2</v>
      </c>
      <c r="S9937">
        <v>8.8000000000000007</v>
      </c>
      <c r="T9937" t="s">
        <v>1544</v>
      </c>
    </row>
    <row r="9938" spans="2:20" hidden="1" x14ac:dyDescent="0.45">
      <c r="C9938" s="29" t="s">
        <v>3078</v>
      </c>
      <c r="F9938" t="s">
        <v>1529</v>
      </c>
      <c r="G9938" t="s">
        <v>1530</v>
      </c>
      <c r="H9938" t="s">
        <v>299</v>
      </c>
      <c r="I9938" t="s">
        <v>225</v>
      </c>
      <c r="J9938" t="s">
        <v>1538</v>
      </c>
      <c r="K9938" t="s">
        <v>228</v>
      </c>
      <c r="N9938" t="s">
        <v>240</v>
      </c>
      <c r="O9938">
        <v>7.2000000000000005E-4</v>
      </c>
      <c r="P9938" t="s">
        <v>1539</v>
      </c>
      <c r="Q9938"/>
      <c r="R9938">
        <v>3.6000000000000002E-4</v>
      </c>
      <c r="S9938">
        <v>1.08E-3</v>
      </c>
      <c r="T9938" t="s">
        <v>1536</v>
      </c>
    </row>
    <row r="9939" spans="2:20" hidden="1" x14ac:dyDescent="0.45">
      <c r="C9939" s="29" t="s">
        <v>3078</v>
      </c>
      <c r="F9939" t="s">
        <v>1529</v>
      </c>
      <c r="G9939" t="s">
        <v>1530</v>
      </c>
      <c r="H9939" t="s">
        <v>299</v>
      </c>
      <c r="I9939" t="s">
        <v>225</v>
      </c>
      <c r="J9939" t="s">
        <v>1538</v>
      </c>
      <c r="K9939" t="s">
        <v>228</v>
      </c>
      <c r="N9939" t="s">
        <v>242</v>
      </c>
      <c r="O9939">
        <v>3.6000000000000002E-4</v>
      </c>
      <c r="P9939" t="s">
        <v>1540</v>
      </c>
      <c r="Q9939"/>
      <c r="R9939">
        <v>1.8000000000000001E-4</v>
      </c>
      <c r="S9939">
        <v>5.4000000000000001E-4</v>
      </c>
      <c r="T9939" t="s">
        <v>1536</v>
      </c>
    </row>
    <row r="9940" spans="2:20" hidden="1" x14ac:dyDescent="0.45">
      <c r="C9940" s="29" t="s">
        <v>3078</v>
      </c>
      <c r="F9940" t="s">
        <v>1529</v>
      </c>
      <c r="G9940" t="s">
        <v>1530</v>
      </c>
      <c r="H9940" t="s">
        <v>299</v>
      </c>
      <c r="I9940" t="s">
        <v>225</v>
      </c>
      <c r="J9940" t="s">
        <v>1538</v>
      </c>
      <c r="K9940" t="s">
        <v>228</v>
      </c>
      <c r="N9940" t="s">
        <v>246</v>
      </c>
      <c r="O9940">
        <v>2E-3</v>
      </c>
      <c r="P9940" t="s">
        <v>2225</v>
      </c>
      <c r="Q9940"/>
      <c r="R9940">
        <v>1E-3</v>
      </c>
      <c r="S9940">
        <v>4.0000000000000001E-3</v>
      </c>
      <c r="T9940" t="s">
        <v>357</v>
      </c>
    </row>
    <row r="9941" spans="2:20" hidden="1" x14ac:dyDescent="0.45">
      <c r="C9941" s="29" t="s">
        <v>3078</v>
      </c>
      <c r="F9941" t="s">
        <v>1529</v>
      </c>
      <c r="G9941" t="s">
        <v>1530</v>
      </c>
      <c r="H9941" t="s">
        <v>243</v>
      </c>
      <c r="I9941" t="s">
        <v>225</v>
      </c>
      <c r="J9941" t="s">
        <v>1531</v>
      </c>
      <c r="K9941" t="s">
        <v>228</v>
      </c>
      <c r="N9941" t="s">
        <v>242</v>
      </c>
      <c r="O9941">
        <v>0.105</v>
      </c>
      <c r="P9941" t="s">
        <v>1532</v>
      </c>
      <c r="Q9941"/>
      <c r="R9941">
        <v>0.05</v>
      </c>
      <c r="S9941">
        <v>0.2</v>
      </c>
      <c r="T9941" t="s">
        <v>1536</v>
      </c>
    </row>
    <row r="9942" spans="2:20" hidden="1" x14ac:dyDescent="0.45">
      <c r="C9942" s="29" t="s">
        <v>3078</v>
      </c>
      <c r="F9942" t="s">
        <v>1529</v>
      </c>
      <c r="G9942" t="s">
        <v>1530</v>
      </c>
      <c r="H9942" t="s">
        <v>450</v>
      </c>
      <c r="I9942" t="s">
        <v>1403</v>
      </c>
      <c r="K9942" t="s">
        <v>228</v>
      </c>
      <c r="L9942" t="s">
        <v>2801</v>
      </c>
      <c r="N9942" t="s">
        <v>267</v>
      </c>
      <c r="O9942">
        <v>0.997</v>
      </c>
      <c r="Q9942"/>
      <c r="R9942">
        <v>0.98299999999999998</v>
      </c>
      <c r="S9942">
        <v>0.999</v>
      </c>
      <c r="T9942" t="s">
        <v>1547</v>
      </c>
    </row>
    <row r="9943" spans="2:20" hidden="1" x14ac:dyDescent="0.45">
      <c r="C9943" s="29" t="s">
        <v>3078</v>
      </c>
      <c r="F9943" t="s">
        <v>1529</v>
      </c>
      <c r="G9943" t="s">
        <v>1530</v>
      </c>
      <c r="H9943" t="s">
        <v>450</v>
      </c>
      <c r="I9943" t="s">
        <v>1403</v>
      </c>
      <c r="K9943" t="s">
        <v>228</v>
      </c>
      <c r="L9943" t="s">
        <v>2801</v>
      </c>
      <c r="N9943" t="s">
        <v>253</v>
      </c>
      <c r="O9943">
        <v>0.996</v>
      </c>
      <c r="Q9943"/>
      <c r="R9943">
        <v>0.97799999999999998</v>
      </c>
      <c r="S9943">
        <v>0.999</v>
      </c>
      <c r="T9943" t="s">
        <v>1547</v>
      </c>
    </row>
    <row r="9944" spans="2:20" hidden="1" x14ac:dyDescent="0.45">
      <c r="C9944" s="29" t="s">
        <v>3078</v>
      </c>
      <c r="F9944" t="s">
        <v>1529</v>
      </c>
      <c r="G9944" t="s">
        <v>1530</v>
      </c>
      <c r="H9944" t="s">
        <v>450</v>
      </c>
      <c r="I9944" t="s">
        <v>1403</v>
      </c>
      <c r="K9944" t="s">
        <v>228</v>
      </c>
      <c r="L9944" t="s">
        <v>1546</v>
      </c>
      <c r="N9944" t="s">
        <v>279</v>
      </c>
      <c r="O9944">
        <v>0.94199999999999995</v>
      </c>
      <c r="Q9944"/>
      <c r="R9944">
        <v>0.88500000000000001</v>
      </c>
      <c r="S9944">
        <v>0.97099999999999997</v>
      </c>
      <c r="T9944" t="s">
        <v>1547</v>
      </c>
    </row>
    <row r="9945" spans="2:20" hidden="1" x14ac:dyDescent="0.45">
      <c r="C9945" s="29" t="s">
        <v>3078</v>
      </c>
      <c r="F9945" t="s">
        <v>1529</v>
      </c>
      <c r="G9945" t="s">
        <v>1530</v>
      </c>
      <c r="H9945" t="s">
        <v>450</v>
      </c>
      <c r="I9945" t="s">
        <v>1403</v>
      </c>
      <c r="K9945" t="s">
        <v>228</v>
      </c>
      <c r="L9945" t="s">
        <v>1546</v>
      </c>
      <c r="N9945" t="s">
        <v>253</v>
      </c>
      <c r="O9945">
        <v>0.95599999999999996</v>
      </c>
      <c r="Q9945"/>
      <c r="R9945">
        <v>0.91100000000000003</v>
      </c>
      <c r="S9945">
        <v>0.97799999999999998</v>
      </c>
      <c r="T9945" t="s">
        <v>1547</v>
      </c>
    </row>
    <row r="9946" spans="2:20" hidden="1" x14ac:dyDescent="0.45">
      <c r="C9946" s="29" t="s">
        <v>3078</v>
      </c>
      <c r="F9946" t="s">
        <v>1529</v>
      </c>
      <c r="G9946" t="s">
        <v>1530</v>
      </c>
      <c r="H9946" t="s">
        <v>434</v>
      </c>
      <c r="I9946" t="s">
        <v>1403</v>
      </c>
      <c r="K9946" t="s">
        <v>228</v>
      </c>
      <c r="L9946" t="s">
        <v>1548</v>
      </c>
      <c r="N9946" t="s">
        <v>1437</v>
      </c>
      <c r="O9946">
        <v>0.98</v>
      </c>
      <c r="Q9946"/>
      <c r="R9946">
        <v>0.94</v>
      </c>
      <c r="S9946">
        <v>0.99299999999999999</v>
      </c>
      <c r="T9946" t="s">
        <v>1438</v>
      </c>
    </row>
    <row r="9947" spans="2:20" hidden="1" x14ac:dyDescent="0.45">
      <c r="B9947" s="29" t="s">
        <v>27</v>
      </c>
      <c r="C9947" s="29" t="s">
        <v>3078</v>
      </c>
      <c r="F9947" t="s">
        <v>1529</v>
      </c>
      <c r="G9947" t="s">
        <v>1530</v>
      </c>
      <c r="H9947" t="s">
        <v>434</v>
      </c>
      <c r="I9947" t="s">
        <v>1403</v>
      </c>
      <c r="K9947" t="s">
        <v>228</v>
      </c>
      <c r="L9947" t="s">
        <v>1545</v>
      </c>
      <c r="N9947" t="s">
        <v>1440</v>
      </c>
      <c r="O9947">
        <v>0.80800000000000005</v>
      </c>
      <c r="Q9947"/>
      <c r="R9947">
        <v>0.61599999999999999</v>
      </c>
      <c r="S9947">
        <v>0.90400000000000003</v>
      </c>
      <c r="T9947" t="s">
        <v>1438</v>
      </c>
    </row>
    <row r="9948" spans="2:20" hidden="1" x14ac:dyDescent="0.45">
      <c r="B9948" s="29" t="s">
        <v>43</v>
      </c>
      <c r="C9948" s="29" t="s">
        <v>3078</v>
      </c>
      <c r="F9948" t="s">
        <v>1529</v>
      </c>
      <c r="G9948" t="s">
        <v>1530</v>
      </c>
      <c r="H9948" t="s">
        <v>1221</v>
      </c>
      <c r="I9948" t="s">
        <v>1403</v>
      </c>
      <c r="K9948" t="s">
        <v>228</v>
      </c>
      <c r="L9948" t="s">
        <v>2221</v>
      </c>
      <c r="N9948" t="s">
        <v>1439</v>
      </c>
      <c r="O9948">
        <v>0.8</v>
      </c>
      <c r="Q9948"/>
      <c r="R9948">
        <v>0.6</v>
      </c>
      <c r="S9948">
        <v>0.9</v>
      </c>
      <c r="T9948" t="s">
        <v>1438</v>
      </c>
    </row>
    <row r="9949" spans="2:20" hidden="1" x14ac:dyDescent="0.45">
      <c r="C9949" s="29" t="s">
        <v>3078</v>
      </c>
      <c r="F9949" t="s">
        <v>1529</v>
      </c>
      <c r="G9949" t="s">
        <v>1530</v>
      </c>
      <c r="H9949" t="s">
        <v>243</v>
      </c>
      <c r="I9949" t="s">
        <v>225</v>
      </c>
      <c r="J9949" t="s">
        <v>1531</v>
      </c>
      <c r="K9949" t="s">
        <v>228</v>
      </c>
      <c r="N9949" t="s">
        <v>262</v>
      </c>
      <c r="O9949">
        <v>7.5999999999999998E-2</v>
      </c>
      <c r="P9949" t="s">
        <v>1532</v>
      </c>
      <c r="Q9949"/>
      <c r="R9949">
        <v>5.7000000000000002E-2</v>
      </c>
      <c r="S9949">
        <v>8.5999999999999993E-2</v>
      </c>
      <c r="T9949" t="s">
        <v>1536</v>
      </c>
    </row>
    <row r="9950" spans="2:20" hidden="1" x14ac:dyDescent="0.45">
      <c r="C9950" s="29" t="s">
        <v>3078</v>
      </c>
      <c r="F9950" t="s">
        <v>1529</v>
      </c>
      <c r="G9950" t="s">
        <v>1530</v>
      </c>
      <c r="H9950" t="s">
        <v>1549</v>
      </c>
      <c r="I9950" t="s">
        <v>225</v>
      </c>
      <c r="J9950" t="s">
        <v>1550</v>
      </c>
      <c r="K9950" t="s">
        <v>228</v>
      </c>
      <c r="N9950" t="s">
        <v>246</v>
      </c>
      <c r="O9950">
        <v>0.12</v>
      </c>
      <c r="P9950" t="s">
        <v>2802</v>
      </c>
      <c r="Q9950"/>
      <c r="R9950">
        <v>8.0000000000000002E-3</v>
      </c>
      <c r="S9950">
        <v>0.2</v>
      </c>
      <c r="T9950" t="s">
        <v>1386</v>
      </c>
    </row>
    <row r="9951" spans="2:20" hidden="1" x14ac:dyDescent="0.45">
      <c r="C9951" s="29" t="s">
        <v>3078</v>
      </c>
      <c r="F9951" t="s">
        <v>1529</v>
      </c>
      <c r="G9951" t="s">
        <v>1530</v>
      </c>
      <c r="H9951" t="s">
        <v>1549</v>
      </c>
      <c r="I9951" t="s">
        <v>225</v>
      </c>
      <c r="J9951" t="s">
        <v>1550</v>
      </c>
      <c r="K9951" t="s">
        <v>228</v>
      </c>
      <c r="N9951" t="s">
        <v>242</v>
      </c>
      <c r="O9951">
        <v>2.1</v>
      </c>
      <c r="P9951" t="s">
        <v>1551</v>
      </c>
      <c r="Q9951"/>
      <c r="R9951">
        <v>1</v>
      </c>
      <c r="S9951">
        <v>4.4000000000000004</v>
      </c>
      <c r="T9951" t="s">
        <v>357</v>
      </c>
    </row>
    <row r="9952" spans="2:20" hidden="1" x14ac:dyDescent="0.45">
      <c r="C9952" s="29" t="s">
        <v>3078</v>
      </c>
      <c r="F9952" t="s">
        <v>1529</v>
      </c>
      <c r="G9952" t="s">
        <v>1530</v>
      </c>
      <c r="H9952" t="s">
        <v>1549</v>
      </c>
      <c r="I9952" t="s">
        <v>225</v>
      </c>
      <c r="J9952" t="s">
        <v>1550</v>
      </c>
      <c r="K9952" t="s">
        <v>228</v>
      </c>
      <c r="N9952" t="s">
        <v>240</v>
      </c>
      <c r="O9952">
        <v>20</v>
      </c>
      <c r="P9952" t="s">
        <v>1551</v>
      </c>
      <c r="Q9952"/>
      <c r="R9952">
        <v>3</v>
      </c>
      <c r="S9952">
        <v>130</v>
      </c>
      <c r="T9952" t="s">
        <v>357</v>
      </c>
    </row>
    <row r="9953" spans="2:20" hidden="1" x14ac:dyDescent="0.45">
      <c r="C9953" s="29" t="s">
        <v>3078</v>
      </c>
      <c r="F9953" t="s">
        <v>1529</v>
      </c>
      <c r="G9953" t="s">
        <v>1530</v>
      </c>
      <c r="H9953" t="s">
        <v>450</v>
      </c>
      <c r="I9953" t="s">
        <v>1403</v>
      </c>
      <c r="K9953" t="s">
        <v>228</v>
      </c>
      <c r="L9953" t="s">
        <v>2801</v>
      </c>
      <c r="N9953" t="s">
        <v>279</v>
      </c>
      <c r="O9953">
        <v>0.996</v>
      </c>
      <c r="Q9953"/>
      <c r="R9953">
        <v>0.98099999999999998</v>
      </c>
      <c r="S9953">
        <v>0.999</v>
      </c>
      <c r="T9953" t="s">
        <v>1547</v>
      </c>
    </row>
    <row r="9954" spans="2:20" hidden="1" x14ac:dyDescent="0.45">
      <c r="B9954" s="29" t="s">
        <v>43</v>
      </c>
      <c r="C9954" s="29" t="s">
        <v>3078</v>
      </c>
      <c r="F9954" t="s">
        <v>1529</v>
      </c>
      <c r="G9954" t="s">
        <v>1530</v>
      </c>
      <c r="H9954" t="s">
        <v>443</v>
      </c>
      <c r="I9954" t="s">
        <v>1403</v>
      </c>
      <c r="K9954" t="s">
        <v>228</v>
      </c>
      <c r="L9954" t="s">
        <v>2222</v>
      </c>
      <c r="N9954" t="s">
        <v>1439</v>
      </c>
      <c r="O9954">
        <v>0.41699999999999998</v>
      </c>
      <c r="Q9954"/>
      <c r="R9954">
        <v>0</v>
      </c>
      <c r="S9954">
        <v>0.70799999999999996</v>
      </c>
      <c r="T9954" t="s">
        <v>1438</v>
      </c>
    </row>
    <row r="9955" spans="2:20" hidden="1" x14ac:dyDescent="0.45">
      <c r="C9955" s="29" t="s">
        <v>3078</v>
      </c>
      <c r="F9955" t="s">
        <v>1529</v>
      </c>
      <c r="G9955" t="s">
        <v>1530</v>
      </c>
      <c r="H9955" t="s">
        <v>243</v>
      </c>
      <c r="I9955" t="s">
        <v>225</v>
      </c>
      <c r="J9955" t="s">
        <v>1531</v>
      </c>
      <c r="K9955" t="s">
        <v>228</v>
      </c>
      <c r="N9955" t="s">
        <v>240</v>
      </c>
      <c r="O9955">
        <v>1.5</v>
      </c>
      <c r="P9955" t="s">
        <v>1532</v>
      </c>
      <c r="Q9955"/>
      <c r="R9955">
        <v>0.6</v>
      </c>
      <c r="S9955">
        <v>2.4</v>
      </c>
      <c r="T9955" t="s">
        <v>1536</v>
      </c>
    </row>
    <row r="9956" spans="2:20" hidden="1" x14ac:dyDescent="0.45">
      <c r="C9956" s="29" t="s">
        <v>3078</v>
      </c>
      <c r="F9956" t="s">
        <v>1529</v>
      </c>
      <c r="G9956" t="s">
        <v>1530</v>
      </c>
      <c r="H9956" t="s">
        <v>224</v>
      </c>
      <c r="I9956" t="s">
        <v>225</v>
      </c>
      <c r="J9956" t="s">
        <v>1531</v>
      </c>
      <c r="K9956" t="s">
        <v>228</v>
      </c>
      <c r="N9956" t="s">
        <v>246</v>
      </c>
      <c r="O9956">
        <v>3</v>
      </c>
      <c r="P9956" t="s">
        <v>1558</v>
      </c>
      <c r="Q9956"/>
      <c r="R9956">
        <v>0.04</v>
      </c>
      <c r="S9956">
        <v>6</v>
      </c>
      <c r="T9956" t="s">
        <v>1386</v>
      </c>
    </row>
    <row r="9957" spans="2:20" hidden="1" x14ac:dyDescent="0.45">
      <c r="B9957" s="29" t="s">
        <v>30</v>
      </c>
      <c r="C9957" s="29" t="s">
        <v>3078</v>
      </c>
      <c r="F9957" t="s">
        <v>1529</v>
      </c>
      <c r="G9957" t="s">
        <v>1530</v>
      </c>
      <c r="H9957" t="s">
        <v>224</v>
      </c>
      <c r="I9957" t="s">
        <v>225</v>
      </c>
      <c r="J9957" t="s">
        <v>1531</v>
      </c>
      <c r="K9957" t="s">
        <v>228</v>
      </c>
      <c r="N9957" t="s">
        <v>30</v>
      </c>
      <c r="O9957">
        <v>0.36</v>
      </c>
      <c r="P9957" t="s">
        <v>229</v>
      </c>
      <c r="Q9957"/>
      <c r="R9957">
        <v>0.18</v>
      </c>
      <c r="S9957">
        <v>0.72</v>
      </c>
      <c r="T9957" t="s">
        <v>1534</v>
      </c>
    </row>
    <row r="9958" spans="2:20" hidden="1" x14ac:dyDescent="0.45">
      <c r="B9958" s="29" t="s">
        <v>24</v>
      </c>
      <c r="C9958" s="29" t="s">
        <v>3078</v>
      </c>
      <c r="F9958" t="s">
        <v>1529</v>
      </c>
      <c r="G9958" t="s">
        <v>1530</v>
      </c>
      <c r="H9958" t="s">
        <v>224</v>
      </c>
      <c r="I9958" t="s">
        <v>225</v>
      </c>
      <c r="J9958" t="s">
        <v>1531</v>
      </c>
      <c r="K9958" t="s">
        <v>228</v>
      </c>
      <c r="N9958" t="s">
        <v>261</v>
      </c>
      <c r="O9958">
        <v>46</v>
      </c>
      <c r="P9958" t="s">
        <v>1532</v>
      </c>
      <c r="Q9958"/>
      <c r="R9958">
        <v>16</v>
      </c>
      <c r="S9958">
        <v>130</v>
      </c>
      <c r="T9958" t="s">
        <v>357</v>
      </c>
    </row>
    <row r="9959" spans="2:20" hidden="1" x14ac:dyDescent="0.45">
      <c r="C9959" s="29" t="s">
        <v>3078</v>
      </c>
      <c r="F9959" t="s">
        <v>1529</v>
      </c>
      <c r="G9959" t="s">
        <v>1530</v>
      </c>
      <c r="H9959" t="s">
        <v>243</v>
      </c>
      <c r="I9959" t="s">
        <v>225</v>
      </c>
      <c r="J9959" t="s">
        <v>1531</v>
      </c>
      <c r="K9959" t="s">
        <v>228</v>
      </c>
      <c r="N9959" t="s">
        <v>265</v>
      </c>
      <c r="O9959">
        <v>0.02</v>
      </c>
      <c r="P9959" t="s">
        <v>1532</v>
      </c>
      <c r="Q9959"/>
      <c r="R9959">
        <v>1E-3</v>
      </c>
      <c r="S9959">
        <v>0.46</v>
      </c>
      <c r="T9959" t="s">
        <v>357</v>
      </c>
    </row>
    <row r="9960" spans="2:20" hidden="1" x14ac:dyDescent="0.45">
      <c r="B9960" s="29" t="s">
        <v>29</v>
      </c>
      <c r="C9960" s="29" t="s">
        <v>3078</v>
      </c>
      <c r="F9960" t="s">
        <v>1529</v>
      </c>
      <c r="G9960" t="s">
        <v>1530</v>
      </c>
      <c r="H9960" t="s">
        <v>224</v>
      </c>
      <c r="I9960" t="s">
        <v>225</v>
      </c>
      <c r="J9960" t="s">
        <v>1531</v>
      </c>
      <c r="K9960" t="s">
        <v>228</v>
      </c>
      <c r="N9960" t="s">
        <v>29</v>
      </c>
      <c r="O9960">
        <v>60</v>
      </c>
      <c r="P9960" t="s">
        <v>1532</v>
      </c>
      <c r="Q9960"/>
      <c r="R9960">
        <v>24</v>
      </c>
      <c r="S9960">
        <v>130</v>
      </c>
      <c r="T9960" t="s">
        <v>357</v>
      </c>
    </row>
    <row r="9961" spans="2:20" hidden="1" x14ac:dyDescent="0.45">
      <c r="B9961" s="29" t="s">
        <v>43</v>
      </c>
      <c r="C9961" s="29" t="s">
        <v>3078</v>
      </c>
      <c r="F9961" t="s">
        <v>1529</v>
      </c>
      <c r="G9961" t="s">
        <v>1530</v>
      </c>
      <c r="H9961" t="s">
        <v>224</v>
      </c>
      <c r="I9961" t="s">
        <v>225</v>
      </c>
      <c r="J9961" t="s">
        <v>1531</v>
      </c>
      <c r="K9961" t="s">
        <v>228</v>
      </c>
      <c r="N9961" t="s">
        <v>28</v>
      </c>
      <c r="O9961">
        <v>21</v>
      </c>
      <c r="P9961" t="s">
        <v>1532</v>
      </c>
      <c r="Q9961"/>
      <c r="R9961">
        <v>1</v>
      </c>
      <c r="S9961">
        <v>550</v>
      </c>
      <c r="T9961" t="s">
        <v>1535</v>
      </c>
    </row>
    <row r="9962" spans="2:20" hidden="1" x14ac:dyDescent="0.45">
      <c r="C9962" s="29" t="s">
        <v>3078</v>
      </c>
      <c r="F9962" t="s">
        <v>1529</v>
      </c>
      <c r="G9962" t="s">
        <v>1530</v>
      </c>
      <c r="H9962" t="s">
        <v>231</v>
      </c>
      <c r="I9962" t="s">
        <v>225</v>
      </c>
      <c r="J9962" t="s">
        <v>1533</v>
      </c>
      <c r="K9962" t="s">
        <v>228</v>
      </c>
      <c r="N9962" t="s">
        <v>267</v>
      </c>
      <c r="O9962">
        <v>2.7</v>
      </c>
      <c r="P9962" t="s">
        <v>1553</v>
      </c>
      <c r="Q9962"/>
      <c r="R9962">
        <v>1.8</v>
      </c>
      <c r="S9962">
        <v>4.5</v>
      </c>
      <c r="T9962" t="s">
        <v>1557</v>
      </c>
    </row>
    <row r="9963" spans="2:20" hidden="1" x14ac:dyDescent="0.45">
      <c r="B9963" s="29" t="s">
        <v>24</v>
      </c>
      <c r="C9963" s="29" t="s">
        <v>3078</v>
      </c>
      <c r="F9963" t="s">
        <v>1529</v>
      </c>
      <c r="G9963" t="s">
        <v>1530</v>
      </c>
      <c r="H9963" t="s">
        <v>251</v>
      </c>
      <c r="I9963" t="s">
        <v>225</v>
      </c>
      <c r="J9963" t="s">
        <v>1531</v>
      </c>
      <c r="K9963" t="s">
        <v>228</v>
      </c>
      <c r="N9963" t="s">
        <v>261</v>
      </c>
      <c r="O9963">
        <v>46</v>
      </c>
      <c r="P9963" t="s">
        <v>1532</v>
      </c>
      <c r="Q9963"/>
      <c r="R9963">
        <v>16</v>
      </c>
      <c r="S9963">
        <v>130</v>
      </c>
      <c r="T9963" t="s">
        <v>357</v>
      </c>
    </row>
    <row r="9964" spans="2:20" hidden="1" x14ac:dyDescent="0.45">
      <c r="B9964" s="29" t="s">
        <v>25</v>
      </c>
      <c r="C9964" s="29" t="s">
        <v>3078</v>
      </c>
      <c r="F9964" t="s">
        <v>1529</v>
      </c>
      <c r="G9964" t="s">
        <v>1530</v>
      </c>
      <c r="H9964" t="s">
        <v>251</v>
      </c>
      <c r="I9964" t="s">
        <v>225</v>
      </c>
      <c r="J9964" t="s">
        <v>1531</v>
      </c>
      <c r="K9964" t="s">
        <v>228</v>
      </c>
      <c r="N9964" t="s">
        <v>25</v>
      </c>
      <c r="O9964">
        <v>1.7</v>
      </c>
      <c r="P9964" t="s">
        <v>1543</v>
      </c>
      <c r="Q9964"/>
      <c r="R9964">
        <v>0.74</v>
      </c>
      <c r="S9964">
        <v>3.9</v>
      </c>
      <c r="T9964" t="s">
        <v>357</v>
      </c>
    </row>
    <row r="9965" spans="2:20" hidden="1" x14ac:dyDescent="0.45">
      <c r="C9965" s="29" t="s">
        <v>3078</v>
      </c>
      <c r="F9965" t="s">
        <v>1529</v>
      </c>
      <c r="G9965" t="s">
        <v>1530</v>
      </c>
      <c r="H9965" t="s">
        <v>251</v>
      </c>
      <c r="I9965" t="s">
        <v>225</v>
      </c>
      <c r="J9965" t="s">
        <v>1531</v>
      </c>
      <c r="K9965" t="s">
        <v>228</v>
      </c>
      <c r="N9965" t="s">
        <v>236</v>
      </c>
      <c r="O9965">
        <v>30</v>
      </c>
      <c r="P9965" t="s">
        <v>1532</v>
      </c>
      <c r="Q9965"/>
      <c r="R9965">
        <v>1</v>
      </c>
      <c r="S9965">
        <v>780</v>
      </c>
      <c r="T9965" t="s">
        <v>357</v>
      </c>
    </row>
    <row r="9966" spans="2:20" hidden="1" x14ac:dyDescent="0.45">
      <c r="C9966" s="29" t="s">
        <v>3078</v>
      </c>
      <c r="F9966" t="s">
        <v>1529</v>
      </c>
      <c r="G9966" t="s">
        <v>1530</v>
      </c>
      <c r="H9966" t="s">
        <v>243</v>
      </c>
      <c r="I9966" t="s">
        <v>225</v>
      </c>
      <c r="J9966" t="s">
        <v>1531</v>
      </c>
      <c r="K9966" t="s">
        <v>228</v>
      </c>
      <c r="N9966" t="s">
        <v>236</v>
      </c>
      <c r="O9966">
        <v>30</v>
      </c>
      <c r="P9966" t="s">
        <v>1532</v>
      </c>
      <c r="Q9966"/>
      <c r="R9966">
        <v>1</v>
      </c>
      <c r="S9966">
        <v>780</v>
      </c>
      <c r="T9966" t="s">
        <v>357</v>
      </c>
    </row>
    <row r="9967" spans="2:20" hidden="1" x14ac:dyDescent="0.45">
      <c r="C9967" s="29" t="s">
        <v>3078</v>
      </c>
      <c r="F9967" t="s">
        <v>1529</v>
      </c>
      <c r="G9967" t="s">
        <v>1530</v>
      </c>
      <c r="H9967" t="s">
        <v>231</v>
      </c>
      <c r="I9967" t="s">
        <v>225</v>
      </c>
      <c r="J9967" t="s">
        <v>1533</v>
      </c>
      <c r="K9967" t="s">
        <v>228</v>
      </c>
      <c r="N9967" t="s">
        <v>291</v>
      </c>
      <c r="O9967">
        <v>2.5</v>
      </c>
      <c r="P9967" t="s">
        <v>1537</v>
      </c>
      <c r="Q9967"/>
      <c r="R9967">
        <v>0.01</v>
      </c>
      <c r="S9967">
        <v>5</v>
      </c>
      <c r="T9967" t="s">
        <v>1386</v>
      </c>
    </row>
    <row r="9968" spans="2:20" hidden="1" x14ac:dyDescent="0.45">
      <c r="C9968" s="29" t="s">
        <v>3078</v>
      </c>
      <c r="F9968" t="s">
        <v>1529</v>
      </c>
      <c r="G9968" t="s">
        <v>1530</v>
      </c>
      <c r="H9968" t="s">
        <v>243</v>
      </c>
      <c r="I9968" t="s">
        <v>225</v>
      </c>
      <c r="J9968" t="s">
        <v>1531</v>
      </c>
      <c r="K9968" t="s">
        <v>228</v>
      </c>
      <c r="N9968" t="s">
        <v>291</v>
      </c>
      <c r="O9968">
        <v>2.5</v>
      </c>
      <c r="P9968" t="s">
        <v>1537</v>
      </c>
      <c r="Q9968"/>
      <c r="R9968">
        <v>0.01</v>
      </c>
      <c r="S9968">
        <v>5</v>
      </c>
      <c r="T9968" t="s">
        <v>1386</v>
      </c>
    </row>
    <row r="9969" spans="2:20" hidden="1" x14ac:dyDescent="0.45">
      <c r="C9969" s="29" t="s">
        <v>3078</v>
      </c>
      <c r="F9969" t="s">
        <v>1529</v>
      </c>
      <c r="G9969" t="s">
        <v>1530</v>
      </c>
      <c r="H9969" t="s">
        <v>243</v>
      </c>
      <c r="I9969" t="s">
        <v>225</v>
      </c>
      <c r="J9969" t="s">
        <v>1531</v>
      </c>
      <c r="K9969" t="s">
        <v>228</v>
      </c>
      <c r="N9969" t="s">
        <v>267</v>
      </c>
      <c r="O9969">
        <v>2.2999999999999998</v>
      </c>
      <c r="P9969" t="s">
        <v>1553</v>
      </c>
      <c r="Q9969"/>
      <c r="R9969">
        <v>0.9</v>
      </c>
      <c r="S9969">
        <v>3.6</v>
      </c>
      <c r="T9969" t="s">
        <v>1557</v>
      </c>
    </row>
    <row r="9970" spans="2:20" hidden="1" x14ac:dyDescent="0.45">
      <c r="B9970" s="29" t="s">
        <v>29</v>
      </c>
      <c r="C9970" s="29" t="s">
        <v>3078</v>
      </c>
      <c r="F9970" t="s">
        <v>1529</v>
      </c>
      <c r="G9970" t="s">
        <v>1530</v>
      </c>
      <c r="H9970" t="s">
        <v>243</v>
      </c>
      <c r="I9970" t="s">
        <v>225</v>
      </c>
      <c r="J9970" t="s">
        <v>1531</v>
      </c>
      <c r="K9970" t="s">
        <v>228</v>
      </c>
      <c r="N9970" t="s">
        <v>29</v>
      </c>
      <c r="O9970">
        <v>60</v>
      </c>
      <c r="P9970" t="s">
        <v>1532</v>
      </c>
      <c r="Q9970"/>
      <c r="R9970">
        <v>24</v>
      </c>
      <c r="S9970">
        <v>130</v>
      </c>
      <c r="T9970" t="s">
        <v>357</v>
      </c>
    </row>
    <row r="9971" spans="2:20" hidden="1" x14ac:dyDescent="0.45">
      <c r="B9971" s="29" t="s">
        <v>43</v>
      </c>
      <c r="C9971" s="29" t="s">
        <v>3078</v>
      </c>
      <c r="F9971" t="s">
        <v>1529</v>
      </c>
      <c r="G9971" t="s">
        <v>1530</v>
      </c>
      <c r="H9971" t="s">
        <v>243</v>
      </c>
      <c r="I9971" t="s">
        <v>225</v>
      </c>
      <c r="J9971" t="s">
        <v>1531</v>
      </c>
      <c r="K9971" t="s">
        <v>228</v>
      </c>
      <c r="N9971" t="s">
        <v>28</v>
      </c>
      <c r="O9971">
        <v>21</v>
      </c>
      <c r="P9971" t="s">
        <v>1532</v>
      </c>
      <c r="Q9971"/>
      <c r="R9971">
        <v>1</v>
      </c>
      <c r="S9971">
        <v>550</v>
      </c>
      <c r="T9971" t="s">
        <v>1535</v>
      </c>
    </row>
    <row r="9972" spans="2:20" hidden="1" x14ac:dyDescent="0.45">
      <c r="B9972" s="29" t="s">
        <v>24</v>
      </c>
      <c r="C9972" s="29" t="s">
        <v>3078</v>
      </c>
      <c r="F9972" t="s">
        <v>1529</v>
      </c>
      <c r="G9972" t="s">
        <v>1530</v>
      </c>
      <c r="H9972" t="s">
        <v>277</v>
      </c>
      <c r="I9972" t="s">
        <v>225</v>
      </c>
      <c r="J9972" t="s">
        <v>1559</v>
      </c>
      <c r="K9972" t="s">
        <v>228</v>
      </c>
      <c r="N9972" t="s">
        <v>261</v>
      </c>
      <c r="O9972">
        <v>138</v>
      </c>
      <c r="P9972" t="s">
        <v>1560</v>
      </c>
      <c r="Q9972"/>
      <c r="R9972">
        <v>50</v>
      </c>
      <c r="S9972">
        <v>400</v>
      </c>
      <c r="T9972" t="s">
        <v>357</v>
      </c>
    </row>
    <row r="9973" spans="2:20" hidden="1" x14ac:dyDescent="0.45">
      <c r="B9973" s="29" t="s">
        <v>27</v>
      </c>
      <c r="C9973" s="29" t="s">
        <v>3078</v>
      </c>
      <c r="F9973" t="s">
        <v>1529</v>
      </c>
      <c r="G9973" t="s">
        <v>1530</v>
      </c>
      <c r="H9973" t="s">
        <v>277</v>
      </c>
      <c r="I9973" t="s">
        <v>225</v>
      </c>
      <c r="J9973" t="s">
        <v>1559</v>
      </c>
      <c r="K9973" t="s">
        <v>228</v>
      </c>
      <c r="N9973" t="s">
        <v>27</v>
      </c>
      <c r="O9973">
        <v>100</v>
      </c>
      <c r="P9973" t="s">
        <v>1560</v>
      </c>
      <c r="Q9973"/>
      <c r="R9973">
        <v>80</v>
      </c>
      <c r="S9973">
        <v>130</v>
      </c>
      <c r="T9973" t="s">
        <v>1445</v>
      </c>
    </row>
    <row r="9974" spans="2:20" hidden="1" x14ac:dyDescent="0.45">
      <c r="C9974" s="29" t="s">
        <v>3078</v>
      </c>
      <c r="F9974" t="s">
        <v>1529</v>
      </c>
      <c r="G9974" t="s">
        <v>1530</v>
      </c>
      <c r="H9974" t="s">
        <v>277</v>
      </c>
      <c r="I9974" t="s">
        <v>225</v>
      </c>
      <c r="J9974" t="s">
        <v>1559</v>
      </c>
      <c r="K9974" t="s">
        <v>228</v>
      </c>
      <c r="N9974" t="s">
        <v>240</v>
      </c>
      <c r="O9974">
        <v>5.9</v>
      </c>
      <c r="P9974" t="s">
        <v>1560</v>
      </c>
      <c r="Q9974"/>
      <c r="R9974">
        <v>3</v>
      </c>
      <c r="S9974">
        <v>9</v>
      </c>
      <c r="T9974" t="s">
        <v>1536</v>
      </c>
    </row>
    <row r="9975" spans="2:20" hidden="1" x14ac:dyDescent="0.45">
      <c r="C9975" s="29" t="s">
        <v>3078</v>
      </c>
      <c r="F9975" t="s">
        <v>1529</v>
      </c>
      <c r="G9975" t="s">
        <v>1530</v>
      </c>
      <c r="H9975" t="s">
        <v>277</v>
      </c>
      <c r="I9975" t="s">
        <v>225</v>
      </c>
      <c r="J9975" t="s">
        <v>1559</v>
      </c>
      <c r="K9975" t="s">
        <v>228</v>
      </c>
      <c r="N9975" t="s">
        <v>233</v>
      </c>
      <c r="O9975">
        <v>0.03</v>
      </c>
      <c r="P9975" t="s">
        <v>1560</v>
      </c>
      <c r="Q9975"/>
      <c r="R9975">
        <v>1.4999999999999999E-2</v>
      </c>
      <c r="S9975">
        <v>4.4999999999999998E-2</v>
      </c>
      <c r="T9975" t="s">
        <v>1536</v>
      </c>
    </row>
    <row r="9976" spans="2:20" hidden="1" x14ac:dyDescent="0.45">
      <c r="C9976" s="29" t="s">
        <v>3078</v>
      </c>
      <c r="F9976" t="s">
        <v>1529</v>
      </c>
      <c r="G9976" t="s">
        <v>1530</v>
      </c>
      <c r="H9976" t="s">
        <v>274</v>
      </c>
      <c r="I9976" t="s">
        <v>225</v>
      </c>
      <c r="J9976" t="s">
        <v>1559</v>
      </c>
      <c r="K9976" t="s">
        <v>228</v>
      </c>
      <c r="N9976" t="s">
        <v>259</v>
      </c>
      <c r="O9976">
        <v>32</v>
      </c>
      <c r="P9976" t="s">
        <v>1563</v>
      </c>
      <c r="Q9976"/>
      <c r="R9976">
        <v>3</v>
      </c>
      <c r="S9976">
        <v>320</v>
      </c>
      <c r="T9976" t="s">
        <v>1191</v>
      </c>
    </row>
    <row r="9977" spans="2:20" hidden="1" x14ac:dyDescent="0.45">
      <c r="C9977" s="29" t="s">
        <v>3078</v>
      </c>
      <c r="F9977" t="s">
        <v>1529</v>
      </c>
      <c r="G9977" t="s">
        <v>1530</v>
      </c>
      <c r="H9977" t="s">
        <v>277</v>
      </c>
      <c r="I9977" t="s">
        <v>225</v>
      </c>
      <c r="J9977" t="s">
        <v>1559</v>
      </c>
      <c r="K9977" t="s">
        <v>228</v>
      </c>
      <c r="N9977" t="s">
        <v>242</v>
      </c>
      <c r="O9977">
        <v>0.78</v>
      </c>
      <c r="P9977" t="s">
        <v>1560</v>
      </c>
      <c r="Q9977"/>
      <c r="R9977">
        <v>0.4</v>
      </c>
      <c r="S9977">
        <v>2</v>
      </c>
      <c r="T9977" t="s">
        <v>1536</v>
      </c>
    </row>
    <row r="9978" spans="2:20" hidden="1" x14ac:dyDescent="0.45">
      <c r="C9978" s="29" t="s">
        <v>3078</v>
      </c>
      <c r="F9978" t="s">
        <v>1529</v>
      </c>
      <c r="G9978" t="s">
        <v>1530</v>
      </c>
      <c r="H9978" t="s">
        <v>274</v>
      </c>
      <c r="I9978" t="s">
        <v>225</v>
      </c>
      <c r="J9978" t="s">
        <v>1559</v>
      </c>
      <c r="K9978" t="s">
        <v>228</v>
      </c>
      <c r="N9978" t="s">
        <v>233</v>
      </c>
      <c r="O9978">
        <v>0.06</v>
      </c>
      <c r="P9978" t="s">
        <v>1560</v>
      </c>
      <c r="Q9978"/>
      <c r="R9978">
        <v>0.03</v>
      </c>
      <c r="S9978">
        <v>0.09</v>
      </c>
      <c r="T9978" t="s">
        <v>1536</v>
      </c>
    </row>
    <row r="9979" spans="2:20" hidden="1" x14ac:dyDescent="0.45">
      <c r="C9979" s="29" t="s">
        <v>3078</v>
      </c>
      <c r="F9979" t="s">
        <v>1529</v>
      </c>
      <c r="G9979" t="s">
        <v>1530</v>
      </c>
      <c r="H9979" t="s">
        <v>274</v>
      </c>
      <c r="I9979" t="s">
        <v>225</v>
      </c>
      <c r="J9979" t="s">
        <v>1559</v>
      </c>
      <c r="K9979" t="s">
        <v>228</v>
      </c>
      <c r="N9979" t="s">
        <v>265</v>
      </c>
      <c r="O9979">
        <v>0.03</v>
      </c>
      <c r="P9979" t="s">
        <v>1560</v>
      </c>
      <c r="Q9979"/>
      <c r="R9979">
        <v>7.0000000000000001E-3</v>
      </c>
      <c r="S9979">
        <v>0.2</v>
      </c>
      <c r="T9979" t="s">
        <v>357</v>
      </c>
    </row>
    <row r="9980" spans="2:20" hidden="1" x14ac:dyDescent="0.45">
      <c r="B9980" s="29" t="s">
        <v>27</v>
      </c>
      <c r="C9980" s="29" t="s">
        <v>3078</v>
      </c>
      <c r="F9980" t="s">
        <v>1529</v>
      </c>
      <c r="G9980" t="s">
        <v>1530</v>
      </c>
      <c r="H9980" t="s">
        <v>286</v>
      </c>
      <c r="I9980" t="s">
        <v>225</v>
      </c>
      <c r="J9980" t="s">
        <v>1559</v>
      </c>
      <c r="K9980" t="s">
        <v>228</v>
      </c>
      <c r="N9980" t="s">
        <v>27</v>
      </c>
      <c r="O9980">
        <v>100</v>
      </c>
      <c r="P9980" t="s">
        <v>1560</v>
      </c>
      <c r="Q9980"/>
      <c r="R9980">
        <v>80</v>
      </c>
      <c r="S9980">
        <v>130</v>
      </c>
      <c r="T9980" t="s">
        <v>1445</v>
      </c>
    </row>
    <row r="9981" spans="2:20" hidden="1" x14ac:dyDescent="0.45">
      <c r="C9981" s="29" t="s">
        <v>3078</v>
      </c>
      <c r="F9981" t="s">
        <v>1529</v>
      </c>
      <c r="G9981" t="s">
        <v>1530</v>
      </c>
      <c r="H9981" t="s">
        <v>277</v>
      </c>
      <c r="I9981" t="s">
        <v>225</v>
      </c>
      <c r="J9981" t="s">
        <v>1559</v>
      </c>
      <c r="K9981" t="s">
        <v>228</v>
      </c>
      <c r="N9981" t="s">
        <v>253</v>
      </c>
      <c r="O9981">
        <v>6.6E-3</v>
      </c>
      <c r="P9981" t="s">
        <v>1560</v>
      </c>
      <c r="Q9981"/>
      <c r="R9981">
        <v>3.0000000000000001E-3</v>
      </c>
      <c r="S9981">
        <v>8.9999999999999993E-3</v>
      </c>
      <c r="T9981" t="s">
        <v>1536</v>
      </c>
    </row>
    <row r="9982" spans="2:20" hidden="1" x14ac:dyDescent="0.45">
      <c r="B9982" s="29" t="s">
        <v>30</v>
      </c>
      <c r="C9982" s="29" t="s">
        <v>3078</v>
      </c>
      <c r="F9982" t="s">
        <v>1529</v>
      </c>
      <c r="G9982" t="s">
        <v>1530</v>
      </c>
      <c r="H9982" t="s">
        <v>281</v>
      </c>
      <c r="I9982" t="s">
        <v>225</v>
      </c>
      <c r="J9982" t="s">
        <v>1559</v>
      </c>
      <c r="K9982" t="s">
        <v>228</v>
      </c>
      <c r="N9982" t="s">
        <v>30</v>
      </c>
      <c r="O9982">
        <v>0.17</v>
      </c>
      <c r="P9982" t="s">
        <v>229</v>
      </c>
      <c r="Q9982"/>
      <c r="R9982">
        <v>0.09</v>
      </c>
      <c r="S9982">
        <v>0.34</v>
      </c>
      <c r="T9982" t="s">
        <v>1564</v>
      </c>
    </row>
    <row r="9983" spans="2:20" hidden="1" x14ac:dyDescent="0.45">
      <c r="B9983" s="29" t="s">
        <v>30</v>
      </c>
      <c r="C9983" s="29" t="s">
        <v>3078</v>
      </c>
      <c r="F9983" t="s">
        <v>1529</v>
      </c>
      <c r="G9983" t="s">
        <v>1530</v>
      </c>
      <c r="H9983" t="s">
        <v>281</v>
      </c>
      <c r="I9983" t="s">
        <v>225</v>
      </c>
      <c r="J9983" t="s">
        <v>1559</v>
      </c>
      <c r="K9983" t="s">
        <v>228</v>
      </c>
      <c r="N9983" t="s">
        <v>30</v>
      </c>
      <c r="O9983">
        <v>0.17</v>
      </c>
      <c r="P9983" t="s">
        <v>229</v>
      </c>
      <c r="Q9983"/>
      <c r="R9983">
        <v>0.09</v>
      </c>
      <c r="S9983">
        <v>0.34</v>
      </c>
      <c r="T9983" t="s">
        <v>1564</v>
      </c>
    </row>
    <row r="9984" spans="2:20" hidden="1" x14ac:dyDescent="0.45">
      <c r="B9984" s="29" t="s">
        <v>27</v>
      </c>
      <c r="C9984" s="29" t="s">
        <v>3078</v>
      </c>
      <c r="F9984" t="s">
        <v>1529</v>
      </c>
      <c r="G9984" t="s">
        <v>1530</v>
      </c>
      <c r="H9984" t="s">
        <v>281</v>
      </c>
      <c r="I9984" t="s">
        <v>225</v>
      </c>
      <c r="J9984" t="s">
        <v>1559</v>
      </c>
      <c r="K9984" t="s">
        <v>228</v>
      </c>
      <c r="N9984" t="s">
        <v>27</v>
      </c>
      <c r="O9984">
        <v>100</v>
      </c>
      <c r="P9984" t="s">
        <v>1560</v>
      </c>
      <c r="Q9984"/>
      <c r="R9984">
        <v>80</v>
      </c>
      <c r="S9984">
        <v>130</v>
      </c>
      <c r="T9984" t="s">
        <v>1445</v>
      </c>
    </row>
    <row r="9985" spans="2:20" hidden="1" x14ac:dyDescent="0.45">
      <c r="C9985" s="29" t="s">
        <v>3078</v>
      </c>
      <c r="F9985" t="s">
        <v>1529</v>
      </c>
      <c r="G9985" t="s">
        <v>1530</v>
      </c>
      <c r="H9985" t="s">
        <v>281</v>
      </c>
      <c r="I9985" t="s">
        <v>225</v>
      </c>
      <c r="J9985" t="s">
        <v>1559</v>
      </c>
      <c r="K9985" t="s">
        <v>228</v>
      </c>
      <c r="N9985" t="s">
        <v>236</v>
      </c>
      <c r="O9985">
        <v>200</v>
      </c>
      <c r="P9985" t="s">
        <v>1560</v>
      </c>
      <c r="Q9985"/>
      <c r="R9985">
        <v>160</v>
      </c>
      <c r="S9985">
        <v>260</v>
      </c>
      <c r="T9985" t="s">
        <v>357</v>
      </c>
    </row>
    <row r="9986" spans="2:20" hidden="1" x14ac:dyDescent="0.45">
      <c r="B9986" s="29" t="s">
        <v>43</v>
      </c>
      <c r="C9986" s="29" t="s">
        <v>3078</v>
      </c>
      <c r="F9986" t="s">
        <v>1529</v>
      </c>
      <c r="G9986" t="s">
        <v>1530</v>
      </c>
      <c r="H9986" t="s">
        <v>301</v>
      </c>
      <c r="I9986" t="s">
        <v>225</v>
      </c>
      <c r="J9986" t="s">
        <v>1538</v>
      </c>
      <c r="K9986" t="s">
        <v>228</v>
      </c>
      <c r="N9986" t="s">
        <v>28</v>
      </c>
      <c r="O9986">
        <v>25</v>
      </c>
      <c r="P9986" t="s">
        <v>1539</v>
      </c>
      <c r="Q9986"/>
      <c r="R9986">
        <v>15</v>
      </c>
      <c r="S9986">
        <v>35</v>
      </c>
      <c r="T9986" t="s">
        <v>1445</v>
      </c>
    </row>
    <row r="9987" spans="2:20" hidden="1" x14ac:dyDescent="0.45">
      <c r="C9987" s="29" t="s">
        <v>3078</v>
      </c>
      <c r="F9987" t="s">
        <v>1529</v>
      </c>
      <c r="G9987" t="s">
        <v>1530</v>
      </c>
      <c r="H9987" t="s">
        <v>301</v>
      </c>
      <c r="I9987" t="s">
        <v>225</v>
      </c>
      <c r="J9987" t="s">
        <v>1538</v>
      </c>
      <c r="K9987" t="s">
        <v>228</v>
      </c>
      <c r="N9987" t="s">
        <v>233</v>
      </c>
      <c r="O9987">
        <v>5.6999999999999998E-4</v>
      </c>
      <c r="P9987" t="s">
        <v>1539</v>
      </c>
      <c r="Q9987"/>
      <c r="R9987">
        <v>2.8499999999999999E-4</v>
      </c>
      <c r="S9987">
        <v>8.5499999999999997E-4</v>
      </c>
      <c r="T9987" t="s">
        <v>1536</v>
      </c>
    </row>
    <row r="9988" spans="2:20" hidden="1" x14ac:dyDescent="0.45">
      <c r="C9988" s="29" t="s">
        <v>3078</v>
      </c>
      <c r="F9988" t="s">
        <v>1529</v>
      </c>
      <c r="G9988" t="s">
        <v>1530</v>
      </c>
      <c r="H9988" t="s">
        <v>301</v>
      </c>
      <c r="I9988" t="s">
        <v>225</v>
      </c>
      <c r="J9988" t="s">
        <v>1538</v>
      </c>
      <c r="K9988" t="s">
        <v>228</v>
      </c>
      <c r="N9988" t="s">
        <v>291</v>
      </c>
      <c r="O9988">
        <v>2</v>
      </c>
      <c r="P9988" t="s">
        <v>1565</v>
      </c>
      <c r="Q9988"/>
      <c r="R9988">
        <v>1.6</v>
      </c>
      <c r="S9988">
        <v>2.7</v>
      </c>
    </row>
    <row r="9989" spans="2:20" hidden="1" x14ac:dyDescent="0.45">
      <c r="C9989" s="29" t="s">
        <v>3078</v>
      </c>
      <c r="F9989" t="s">
        <v>1529</v>
      </c>
      <c r="G9989" t="s">
        <v>1530</v>
      </c>
      <c r="H9989" t="s">
        <v>301</v>
      </c>
      <c r="I9989" t="s">
        <v>225</v>
      </c>
      <c r="J9989" t="s">
        <v>1538</v>
      </c>
      <c r="K9989" t="s">
        <v>228</v>
      </c>
      <c r="N9989" t="s">
        <v>291</v>
      </c>
      <c r="O9989">
        <v>2</v>
      </c>
      <c r="P9989" t="s">
        <v>1565</v>
      </c>
      <c r="Q9989"/>
      <c r="R9989">
        <v>1.6</v>
      </c>
      <c r="S9989">
        <v>2.7</v>
      </c>
    </row>
    <row r="9990" spans="2:20" hidden="1" x14ac:dyDescent="0.45">
      <c r="B9990" s="29" t="s">
        <v>43</v>
      </c>
      <c r="C9990" s="29" t="s">
        <v>3078</v>
      </c>
      <c r="F9990" t="s">
        <v>1529</v>
      </c>
      <c r="G9990" t="s">
        <v>1530</v>
      </c>
      <c r="H9990" t="s">
        <v>301</v>
      </c>
      <c r="I9990" t="s">
        <v>225</v>
      </c>
      <c r="J9990" t="s">
        <v>1538</v>
      </c>
      <c r="K9990" t="s">
        <v>228</v>
      </c>
      <c r="N9990" t="s">
        <v>28</v>
      </c>
      <c r="O9990">
        <v>25</v>
      </c>
      <c r="P9990" t="s">
        <v>1539</v>
      </c>
      <c r="Q9990"/>
      <c r="R9990">
        <v>15</v>
      </c>
      <c r="S9990">
        <v>35</v>
      </c>
      <c r="T9990" t="s">
        <v>1445</v>
      </c>
    </row>
    <row r="9991" spans="2:20" hidden="1" x14ac:dyDescent="0.45">
      <c r="B9991" s="29" t="s">
        <v>30</v>
      </c>
      <c r="C9991" s="29" t="s">
        <v>3078</v>
      </c>
      <c r="F9991" t="s">
        <v>1529</v>
      </c>
      <c r="G9991" t="s">
        <v>1530</v>
      </c>
      <c r="H9991" t="s">
        <v>274</v>
      </c>
      <c r="I9991" t="s">
        <v>225</v>
      </c>
      <c r="J9991" t="s">
        <v>1559</v>
      </c>
      <c r="K9991" t="s">
        <v>228</v>
      </c>
      <c r="N9991" t="s">
        <v>30</v>
      </c>
      <c r="O9991">
        <v>0.17</v>
      </c>
      <c r="P9991" t="s">
        <v>229</v>
      </c>
      <c r="Q9991"/>
      <c r="R9991">
        <v>0.09</v>
      </c>
      <c r="S9991">
        <v>0.34</v>
      </c>
      <c r="T9991" t="s">
        <v>1564</v>
      </c>
    </row>
    <row r="9992" spans="2:20" hidden="1" x14ac:dyDescent="0.45">
      <c r="C9992" s="29" t="s">
        <v>3078</v>
      </c>
      <c r="F9992" t="s">
        <v>1529</v>
      </c>
      <c r="G9992" t="s">
        <v>1530</v>
      </c>
      <c r="H9992" t="s">
        <v>293</v>
      </c>
      <c r="I9992" t="s">
        <v>225</v>
      </c>
      <c r="J9992" t="s">
        <v>1538</v>
      </c>
      <c r="K9992" t="s">
        <v>228</v>
      </c>
      <c r="N9992" t="s">
        <v>262</v>
      </c>
      <c r="O9992">
        <v>1.9000000000000001E-4</v>
      </c>
      <c r="P9992" t="s">
        <v>1539</v>
      </c>
      <c r="Q9992"/>
      <c r="R9992" s="27">
        <v>9.5000000000000005E-5</v>
      </c>
      <c r="S9992">
        <v>2.8499999999999999E-4</v>
      </c>
      <c r="T9992" t="s">
        <v>1536</v>
      </c>
    </row>
    <row r="9993" spans="2:20" hidden="1" x14ac:dyDescent="0.45">
      <c r="C9993" s="29" t="s">
        <v>3078</v>
      </c>
      <c r="F9993" t="s">
        <v>1529</v>
      </c>
      <c r="G9993" t="s">
        <v>1530</v>
      </c>
      <c r="H9993" t="s">
        <v>293</v>
      </c>
      <c r="I9993" t="s">
        <v>225</v>
      </c>
      <c r="J9993" t="s">
        <v>1538</v>
      </c>
      <c r="K9993" t="s">
        <v>228</v>
      </c>
      <c r="N9993" t="s">
        <v>233</v>
      </c>
      <c r="O9993" s="27">
        <v>2.4300000000000001E-5</v>
      </c>
      <c r="P9993" t="s">
        <v>1539</v>
      </c>
      <c r="Q9993"/>
      <c r="R9993" s="27">
        <v>1.22E-5</v>
      </c>
      <c r="S9993" s="27">
        <v>3.65E-5</v>
      </c>
      <c r="T9993" t="s">
        <v>1536</v>
      </c>
    </row>
    <row r="9994" spans="2:20" hidden="1" x14ac:dyDescent="0.45">
      <c r="C9994" s="29" t="s">
        <v>3078</v>
      </c>
      <c r="F9994" t="s">
        <v>1529</v>
      </c>
      <c r="G9994" t="s">
        <v>1530</v>
      </c>
      <c r="H9994" t="s">
        <v>296</v>
      </c>
      <c r="I9994" t="s">
        <v>225</v>
      </c>
      <c r="J9994" t="s">
        <v>1538</v>
      </c>
      <c r="K9994" t="s">
        <v>228</v>
      </c>
      <c r="N9994" t="s">
        <v>291</v>
      </c>
      <c r="O9994">
        <v>2</v>
      </c>
      <c r="P9994" t="s">
        <v>1565</v>
      </c>
      <c r="Q9994"/>
      <c r="R9994">
        <v>1.6</v>
      </c>
      <c r="S9994">
        <v>2.7</v>
      </c>
    </row>
    <row r="9995" spans="2:20" hidden="1" x14ac:dyDescent="0.45">
      <c r="C9995" s="29" t="s">
        <v>3078</v>
      </c>
      <c r="F9995" t="s">
        <v>1529</v>
      </c>
      <c r="G9995" t="s">
        <v>1530</v>
      </c>
      <c r="H9995" t="s">
        <v>296</v>
      </c>
      <c r="I9995" t="s">
        <v>225</v>
      </c>
      <c r="J9995" t="s">
        <v>1538</v>
      </c>
      <c r="K9995" t="s">
        <v>228</v>
      </c>
      <c r="N9995" t="s">
        <v>253</v>
      </c>
      <c r="O9995" s="27">
        <v>1E-8</v>
      </c>
      <c r="P9995" t="s">
        <v>1539</v>
      </c>
      <c r="Q9995"/>
      <c r="R9995" s="27">
        <v>5.0000000000000001E-9</v>
      </c>
      <c r="S9995" s="27">
        <v>1.4999999999999999E-8</v>
      </c>
      <c r="T9995" t="s">
        <v>1536</v>
      </c>
    </row>
    <row r="9996" spans="2:20" hidden="1" x14ac:dyDescent="0.45">
      <c r="C9996" s="29" t="s">
        <v>3078</v>
      </c>
      <c r="F9996" t="s">
        <v>1529</v>
      </c>
      <c r="G9996" t="s">
        <v>1530</v>
      </c>
      <c r="H9996" t="s">
        <v>296</v>
      </c>
      <c r="I9996" t="s">
        <v>225</v>
      </c>
      <c r="J9996" t="s">
        <v>1538</v>
      </c>
      <c r="K9996" t="s">
        <v>228</v>
      </c>
      <c r="N9996" t="s">
        <v>265</v>
      </c>
      <c r="O9996">
        <v>1.4999999999999999E-2</v>
      </c>
      <c r="P9996" t="s">
        <v>1539</v>
      </c>
      <c r="Q9996"/>
      <c r="R9996">
        <v>1.5E-3</v>
      </c>
      <c r="S9996">
        <v>0.15</v>
      </c>
      <c r="T9996" t="s">
        <v>1191</v>
      </c>
    </row>
    <row r="9997" spans="2:20" hidden="1" x14ac:dyDescent="0.45">
      <c r="C9997" s="29" t="s">
        <v>3078</v>
      </c>
      <c r="F9997" t="s">
        <v>1529</v>
      </c>
      <c r="G9997" t="s">
        <v>1530</v>
      </c>
      <c r="H9997" t="s">
        <v>301</v>
      </c>
      <c r="I9997" t="s">
        <v>225</v>
      </c>
      <c r="J9997" t="s">
        <v>1538</v>
      </c>
      <c r="K9997" t="s">
        <v>228</v>
      </c>
      <c r="N9997" t="s">
        <v>267</v>
      </c>
      <c r="O9997">
        <v>7.2999999999999995E-2</v>
      </c>
      <c r="P9997" t="s">
        <v>1539</v>
      </c>
      <c r="Q9997"/>
      <c r="R9997">
        <v>7.3000000000000001E-3</v>
      </c>
      <c r="S9997">
        <v>0.73</v>
      </c>
      <c r="T9997" t="s">
        <v>1191</v>
      </c>
    </row>
    <row r="9998" spans="2:20" hidden="1" x14ac:dyDescent="0.45">
      <c r="C9998" s="29" t="s">
        <v>3078</v>
      </c>
      <c r="F9998" t="s">
        <v>1529</v>
      </c>
      <c r="G9998" t="s">
        <v>1530</v>
      </c>
      <c r="H9998" t="s">
        <v>284</v>
      </c>
      <c r="I9998" t="s">
        <v>225</v>
      </c>
      <c r="J9998" t="s">
        <v>1559</v>
      </c>
      <c r="K9998" t="s">
        <v>228</v>
      </c>
      <c r="N9998" t="s">
        <v>259</v>
      </c>
      <c r="O9998">
        <v>32</v>
      </c>
      <c r="P9998" t="s">
        <v>1563</v>
      </c>
      <c r="Q9998"/>
      <c r="R9998">
        <v>3</v>
      </c>
      <c r="S9998">
        <v>320</v>
      </c>
      <c r="T9998" t="s">
        <v>1191</v>
      </c>
    </row>
    <row r="9999" spans="2:20" hidden="1" x14ac:dyDescent="0.45">
      <c r="C9999" s="29" t="s">
        <v>3078</v>
      </c>
      <c r="F9999" t="s">
        <v>1529</v>
      </c>
      <c r="G9999" t="s">
        <v>1530</v>
      </c>
      <c r="H9999" t="s">
        <v>284</v>
      </c>
      <c r="I9999" t="s">
        <v>225</v>
      </c>
      <c r="J9999" t="s">
        <v>1559</v>
      </c>
      <c r="K9999" t="s">
        <v>228</v>
      </c>
      <c r="N9999" t="s">
        <v>267</v>
      </c>
      <c r="O9999">
        <v>0.06</v>
      </c>
      <c r="P9999" t="s">
        <v>1560</v>
      </c>
      <c r="Q9999"/>
      <c r="R9999">
        <v>2E-3</v>
      </c>
      <c r="S9999">
        <v>1.8</v>
      </c>
      <c r="T9999" t="s">
        <v>357</v>
      </c>
    </row>
    <row r="10000" spans="2:20" hidden="1" x14ac:dyDescent="0.45">
      <c r="C10000" s="29" t="s">
        <v>3078</v>
      </c>
      <c r="F10000" t="s">
        <v>1529</v>
      </c>
      <c r="G10000" t="s">
        <v>1530</v>
      </c>
      <c r="H10000" t="s">
        <v>284</v>
      </c>
      <c r="I10000" t="s">
        <v>225</v>
      </c>
      <c r="J10000" t="s">
        <v>1559</v>
      </c>
      <c r="K10000" t="s">
        <v>228</v>
      </c>
      <c r="N10000" t="s">
        <v>236</v>
      </c>
      <c r="O10000">
        <v>200</v>
      </c>
      <c r="P10000" t="s">
        <v>1560</v>
      </c>
      <c r="Q10000"/>
      <c r="R10000">
        <v>160</v>
      </c>
      <c r="S10000">
        <v>260</v>
      </c>
      <c r="T10000" t="s">
        <v>357</v>
      </c>
    </row>
    <row r="10001" spans="2:20" hidden="1" x14ac:dyDescent="0.45">
      <c r="C10001" s="29" t="s">
        <v>3078</v>
      </c>
      <c r="F10001" t="s">
        <v>1529</v>
      </c>
      <c r="G10001" t="s">
        <v>1530</v>
      </c>
      <c r="H10001" t="s">
        <v>284</v>
      </c>
      <c r="I10001" t="s">
        <v>225</v>
      </c>
      <c r="J10001" t="s">
        <v>1559</v>
      </c>
      <c r="K10001" t="s">
        <v>228</v>
      </c>
      <c r="N10001" t="s">
        <v>240</v>
      </c>
      <c r="O10001">
        <v>9.9000000000000008E-3</v>
      </c>
      <c r="P10001" t="s">
        <v>1560</v>
      </c>
      <c r="Q10001"/>
      <c r="R10001">
        <v>5.0000000000000001E-3</v>
      </c>
      <c r="S10001">
        <v>1.4999999999999999E-2</v>
      </c>
      <c r="T10001" t="s">
        <v>1536</v>
      </c>
    </row>
    <row r="10002" spans="2:20" hidden="1" x14ac:dyDescent="0.45">
      <c r="C10002" s="29" t="s">
        <v>3078</v>
      </c>
      <c r="F10002" t="s">
        <v>1529</v>
      </c>
      <c r="G10002" t="s">
        <v>1530</v>
      </c>
      <c r="H10002" t="s">
        <v>284</v>
      </c>
      <c r="I10002" t="s">
        <v>225</v>
      </c>
      <c r="J10002" t="s">
        <v>1559</v>
      </c>
      <c r="K10002" t="s">
        <v>228</v>
      </c>
      <c r="N10002" t="s">
        <v>233</v>
      </c>
      <c r="O10002" s="27">
        <v>5.0000000000000002E-5</v>
      </c>
      <c r="P10002" t="s">
        <v>1560</v>
      </c>
      <c r="Q10002"/>
      <c r="R10002" s="27">
        <v>2.5000000000000001E-5</v>
      </c>
      <c r="S10002" s="27">
        <v>7.4999999999999993E-5</v>
      </c>
      <c r="T10002" t="s">
        <v>1536</v>
      </c>
    </row>
    <row r="10003" spans="2:20" hidden="1" x14ac:dyDescent="0.45">
      <c r="C10003" s="29" t="s">
        <v>3078</v>
      </c>
      <c r="F10003" t="s">
        <v>1529</v>
      </c>
      <c r="G10003" t="s">
        <v>1530</v>
      </c>
      <c r="H10003" t="s">
        <v>284</v>
      </c>
      <c r="I10003" t="s">
        <v>225</v>
      </c>
      <c r="J10003" t="s">
        <v>1559</v>
      </c>
      <c r="K10003" t="s">
        <v>228</v>
      </c>
      <c r="N10003" t="s">
        <v>279</v>
      </c>
      <c r="O10003">
        <v>2.5000000000000001E-4</v>
      </c>
      <c r="P10003" t="s">
        <v>1560</v>
      </c>
      <c r="Q10003"/>
      <c r="R10003">
        <v>1.4999999999999999E-4</v>
      </c>
      <c r="S10003">
        <v>4.4999999999999999E-4</v>
      </c>
      <c r="T10003" t="s">
        <v>1536</v>
      </c>
    </row>
    <row r="10004" spans="2:20" hidden="1" x14ac:dyDescent="0.45">
      <c r="C10004" s="29" t="s">
        <v>3078</v>
      </c>
      <c r="F10004" t="s">
        <v>1529</v>
      </c>
      <c r="G10004" t="s">
        <v>1530</v>
      </c>
      <c r="H10004" t="s">
        <v>284</v>
      </c>
      <c r="I10004" t="s">
        <v>225</v>
      </c>
      <c r="J10004" t="s">
        <v>1559</v>
      </c>
      <c r="K10004" t="s">
        <v>228</v>
      </c>
      <c r="N10004" t="s">
        <v>242</v>
      </c>
      <c r="O10004">
        <v>1.2999999999999999E-3</v>
      </c>
      <c r="P10004" t="s">
        <v>1560</v>
      </c>
      <c r="Q10004"/>
      <c r="R10004">
        <v>5.0000000000000001E-4</v>
      </c>
      <c r="S10004">
        <v>2E-3</v>
      </c>
      <c r="T10004" t="s">
        <v>1536</v>
      </c>
    </row>
    <row r="10005" spans="2:20" hidden="1" x14ac:dyDescent="0.45">
      <c r="C10005" s="29" t="s">
        <v>3078</v>
      </c>
      <c r="F10005" t="s">
        <v>1529</v>
      </c>
      <c r="G10005" t="s">
        <v>1530</v>
      </c>
      <c r="H10005" t="s">
        <v>284</v>
      </c>
      <c r="I10005" t="s">
        <v>225</v>
      </c>
      <c r="J10005" t="s">
        <v>1559</v>
      </c>
      <c r="K10005" t="s">
        <v>228</v>
      </c>
      <c r="N10005" t="s">
        <v>253</v>
      </c>
      <c r="O10005" s="27">
        <v>1.1E-5</v>
      </c>
      <c r="P10005" t="s">
        <v>1560</v>
      </c>
      <c r="Q10005"/>
      <c r="R10005" s="27">
        <v>5.0000000000000004E-6</v>
      </c>
      <c r="S10005" s="27">
        <v>1.5E-5</v>
      </c>
      <c r="T10005" t="s">
        <v>1536</v>
      </c>
    </row>
    <row r="10006" spans="2:20" hidden="1" x14ac:dyDescent="0.45">
      <c r="B10006" s="29" t="s">
        <v>30</v>
      </c>
      <c r="C10006" s="29" t="s">
        <v>3078</v>
      </c>
      <c r="F10006" t="s">
        <v>1529</v>
      </c>
      <c r="G10006" t="s">
        <v>1530</v>
      </c>
      <c r="H10006" t="s">
        <v>1251</v>
      </c>
      <c r="I10006" t="s">
        <v>225</v>
      </c>
      <c r="J10006" t="s">
        <v>1538</v>
      </c>
      <c r="K10006" t="s">
        <v>228</v>
      </c>
      <c r="N10006" t="s">
        <v>30</v>
      </c>
      <c r="O10006">
        <v>2.4</v>
      </c>
      <c r="P10006" t="s">
        <v>229</v>
      </c>
      <c r="Q10006"/>
      <c r="R10006">
        <v>0.09</v>
      </c>
      <c r="S10006">
        <v>0.34</v>
      </c>
      <c r="T10006" t="s">
        <v>1541</v>
      </c>
    </row>
    <row r="10007" spans="2:20" hidden="1" x14ac:dyDescent="0.45">
      <c r="C10007" s="29" t="s">
        <v>3078</v>
      </c>
      <c r="F10007" t="s">
        <v>1529</v>
      </c>
      <c r="G10007" t="s">
        <v>1530</v>
      </c>
      <c r="H10007" t="s">
        <v>1251</v>
      </c>
      <c r="I10007" t="s">
        <v>225</v>
      </c>
      <c r="J10007" t="s">
        <v>1538</v>
      </c>
      <c r="K10007" t="s">
        <v>228</v>
      </c>
      <c r="N10007" t="s">
        <v>246</v>
      </c>
      <c r="O10007">
        <v>2E-3</v>
      </c>
      <c r="P10007" t="s">
        <v>2225</v>
      </c>
      <c r="Q10007"/>
      <c r="R10007">
        <v>1E-3</v>
      </c>
      <c r="S10007">
        <v>4.0000000000000001E-3</v>
      </c>
      <c r="T10007" t="s">
        <v>357</v>
      </c>
    </row>
    <row r="10008" spans="2:20" hidden="1" x14ac:dyDescent="0.45">
      <c r="C10008" s="29" t="s">
        <v>3078</v>
      </c>
      <c r="F10008" t="s">
        <v>1529</v>
      </c>
      <c r="G10008" t="s">
        <v>1530</v>
      </c>
      <c r="H10008" t="s">
        <v>1251</v>
      </c>
      <c r="I10008" t="s">
        <v>225</v>
      </c>
      <c r="J10008" t="s">
        <v>1538</v>
      </c>
      <c r="K10008" t="s">
        <v>228</v>
      </c>
      <c r="N10008" t="s">
        <v>267</v>
      </c>
      <c r="O10008">
        <v>7.2999999999999995E-2</v>
      </c>
      <c r="P10008" t="s">
        <v>1539</v>
      </c>
      <c r="Q10008"/>
      <c r="R10008">
        <v>7.3000000000000001E-3</v>
      </c>
      <c r="S10008">
        <v>0.73</v>
      </c>
      <c r="T10008" t="s">
        <v>1191</v>
      </c>
    </row>
    <row r="10009" spans="2:20" hidden="1" x14ac:dyDescent="0.45">
      <c r="C10009" s="29" t="s">
        <v>3078</v>
      </c>
      <c r="F10009" t="s">
        <v>1529</v>
      </c>
      <c r="G10009" t="s">
        <v>1530</v>
      </c>
      <c r="H10009" t="s">
        <v>1251</v>
      </c>
      <c r="I10009" t="s">
        <v>225</v>
      </c>
      <c r="J10009" t="s">
        <v>1538</v>
      </c>
      <c r="K10009" t="s">
        <v>228</v>
      </c>
      <c r="N10009" t="s">
        <v>236</v>
      </c>
      <c r="O10009">
        <v>50</v>
      </c>
      <c r="P10009" t="s">
        <v>1539</v>
      </c>
      <c r="Q10009"/>
      <c r="R10009">
        <v>30</v>
      </c>
      <c r="S10009">
        <v>70</v>
      </c>
      <c r="T10009" t="s">
        <v>357</v>
      </c>
    </row>
    <row r="10010" spans="2:20" hidden="1" x14ac:dyDescent="0.45">
      <c r="B10010" s="29" t="s">
        <v>43</v>
      </c>
      <c r="F10010" t="s">
        <v>1566</v>
      </c>
      <c r="G10010" t="s">
        <v>1567</v>
      </c>
      <c r="H10010" t="s">
        <v>277</v>
      </c>
      <c r="I10010" t="s">
        <v>1403</v>
      </c>
      <c r="K10010" t="s">
        <v>228</v>
      </c>
      <c r="L10010" t="s">
        <v>1570</v>
      </c>
      <c r="N10010" t="s">
        <v>1439</v>
      </c>
      <c r="O10010">
        <v>0.76900000000000002</v>
      </c>
      <c r="Q10010"/>
      <c r="R10010">
        <v>0.30599999999999999</v>
      </c>
      <c r="S10010">
        <v>0.92300000000000004</v>
      </c>
      <c r="T10010" t="s">
        <v>1254</v>
      </c>
    </row>
    <row r="10011" spans="2:20" hidden="1" x14ac:dyDescent="0.45">
      <c r="F10011" t="s">
        <v>1566</v>
      </c>
      <c r="G10011" t="s">
        <v>1567</v>
      </c>
      <c r="H10011" t="s">
        <v>277</v>
      </c>
      <c r="I10011" t="s">
        <v>1403</v>
      </c>
      <c r="K10011" t="s">
        <v>228</v>
      </c>
      <c r="L10011" t="s">
        <v>1570</v>
      </c>
      <c r="N10011" t="s">
        <v>1437</v>
      </c>
      <c r="O10011">
        <v>0.71899999999999997</v>
      </c>
      <c r="Q10011"/>
      <c r="R10011">
        <v>0.157</v>
      </c>
      <c r="S10011">
        <v>0.90600000000000003</v>
      </c>
      <c r="T10011" t="s">
        <v>1254</v>
      </c>
    </row>
    <row r="10012" spans="2:20" hidden="1" x14ac:dyDescent="0.45">
      <c r="B10012" s="29" t="s">
        <v>43</v>
      </c>
      <c r="F10012" t="s">
        <v>1566</v>
      </c>
      <c r="G10012" t="s">
        <v>1567</v>
      </c>
      <c r="H10012" t="s">
        <v>277</v>
      </c>
      <c r="I10012" t="s">
        <v>1403</v>
      </c>
      <c r="K10012" t="s">
        <v>228</v>
      </c>
      <c r="L10012" t="s">
        <v>1583</v>
      </c>
      <c r="N10012" t="s">
        <v>1439</v>
      </c>
      <c r="O10012">
        <v>0.96299999999999997</v>
      </c>
      <c r="Q10012"/>
      <c r="R10012">
        <v>0.88700000000000001</v>
      </c>
      <c r="S10012">
        <v>0.98799999999999999</v>
      </c>
      <c r="T10012" t="s">
        <v>1254</v>
      </c>
    </row>
    <row r="10013" spans="2:20" hidden="1" x14ac:dyDescent="0.45">
      <c r="B10013" s="29" t="s">
        <v>43</v>
      </c>
      <c r="F10013" t="s">
        <v>1566</v>
      </c>
      <c r="G10013" t="s">
        <v>1567</v>
      </c>
      <c r="H10013" t="s">
        <v>277</v>
      </c>
      <c r="I10013" t="s">
        <v>1403</v>
      </c>
      <c r="K10013" t="s">
        <v>228</v>
      </c>
      <c r="L10013" t="s">
        <v>1593</v>
      </c>
      <c r="N10013" t="s">
        <v>1439</v>
      </c>
      <c r="O10013">
        <v>0.99</v>
      </c>
      <c r="Q10013"/>
      <c r="R10013">
        <v>0.98499999999999999</v>
      </c>
      <c r="S10013">
        <v>0.995</v>
      </c>
      <c r="T10013" t="s">
        <v>1576</v>
      </c>
    </row>
    <row r="10014" spans="2:20" hidden="1" x14ac:dyDescent="0.45">
      <c r="F10014" t="s">
        <v>1566</v>
      </c>
      <c r="G10014" t="s">
        <v>1567</v>
      </c>
      <c r="H10014" t="s">
        <v>277</v>
      </c>
      <c r="I10014" t="s">
        <v>1403</v>
      </c>
      <c r="K10014" t="s">
        <v>228</v>
      </c>
      <c r="L10014" t="s">
        <v>1593</v>
      </c>
      <c r="N10014" t="s">
        <v>1437</v>
      </c>
      <c r="O10014">
        <v>0.999</v>
      </c>
      <c r="Q10014"/>
      <c r="R10014">
        <v>0.999</v>
      </c>
      <c r="T10014" t="s">
        <v>1576</v>
      </c>
    </row>
    <row r="10015" spans="2:20" hidden="1" x14ac:dyDescent="0.45">
      <c r="B10015" s="29" t="s">
        <v>43</v>
      </c>
      <c r="F10015" t="s">
        <v>1566</v>
      </c>
      <c r="G10015" t="s">
        <v>1567</v>
      </c>
      <c r="H10015" t="s">
        <v>277</v>
      </c>
      <c r="I10015" t="s">
        <v>1403</v>
      </c>
      <c r="K10015" t="s">
        <v>228</v>
      </c>
      <c r="L10015" t="s">
        <v>1597</v>
      </c>
      <c r="N10015" t="s">
        <v>1439</v>
      </c>
      <c r="O10015">
        <v>0.94399999999999995</v>
      </c>
      <c r="Q10015"/>
      <c r="R10015">
        <v>0.83099999999999996</v>
      </c>
      <c r="S10015">
        <v>0.98099999999999998</v>
      </c>
      <c r="T10015" t="s">
        <v>1254</v>
      </c>
    </row>
    <row r="10016" spans="2:20" hidden="1" x14ac:dyDescent="0.45">
      <c r="F10016" t="s">
        <v>1566</v>
      </c>
      <c r="G10016" t="s">
        <v>1567</v>
      </c>
      <c r="H10016" t="s">
        <v>277</v>
      </c>
      <c r="I10016" t="s">
        <v>1403</v>
      </c>
      <c r="K10016" t="s">
        <v>228</v>
      </c>
      <c r="L10016" t="s">
        <v>1597</v>
      </c>
      <c r="N10016" t="s">
        <v>1437</v>
      </c>
      <c r="O10016">
        <v>0.98199999999999998</v>
      </c>
      <c r="Q10016"/>
      <c r="R10016">
        <v>0.94499999999999995</v>
      </c>
      <c r="S10016">
        <v>0.99399999999999999</v>
      </c>
      <c r="T10016" t="s">
        <v>1254</v>
      </c>
    </row>
    <row r="10017" spans="2:20" hidden="1" x14ac:dyDescent="0.45">
      <c r="B10017" s="29" t="s">
        <v>25</v>
      </c>
      <c r="F10017" t="s">
        <v>1566</v>
      </c>
      <c r="G10017" t="s">
        <v>1567</v>
      </c>
      <c r="H10017" t="s">
        <v>289</v>
      </c>
      <c r="I10017" t="s">
        <v>225</v>
      </c>
      <c r="J10017" t="s">
        <v>1572</v>
      </c>
      <c r="K10017" t="s">
        <v>228</v>
      </c>
      <c r="N10017" t="s">
        <v>25</v>
      </c>
      <c r="O10017">
        <v>120</v>
      </c>
      <c r="P10017" t="s">
        <v>1573</v>
      </c>
      <c r="Q10017"/>
      <c r="R10017">
        <v>100</v>
      </c>
      <c r="S10017">
        <v>150</v>
      </c>
      <c r="T10017" t="s">
        <v>1574</v>
      </c>
    </row>
    <row r="10018" spans="2:20" hidden="1" x14ac:dyDescent="0.45">
      <c r="F10018" t="s">
        <v>1566</v>
      </c>
      <c r="G10018" t="s">
        <v>1567</v>
      </c>
      <c r="H10018" t="s">
        <v>286</v>
      </c>
      <c r="I10018" t="s">
        <v>225</v>
      </c>
      <c r="J10018" t="s">
        <v>1578</v>
      </c>
      <c r="K10018" t="s">
        <v>228</v>
      </c>
      <c r="N10018" t="s">
        <v>249</v>
      </c>
      <c r="O10018">
        <v>0.02</v>
      </c>
      <c r="P10018" t="s">
        <v>1579</v>
      </c>
      <c r="Q10018"/>
      <c r="R10018">
        <v>5.0000000000000001E-4</v>
      </c>
      <c r="S10018">
        <v>1</v>
      </c>
      <c r="T10018" t="s">
        <v>1580</v>
      </c>
    </row>
    <row r="10019" spans="2:20" hidden="1" x14ac:dyDescent="0.45">
      <c r="B10019" s="29" t="s">
        <v>29</v>
      </c>
      <c r="F10019" t="s">
        <v>1566</v>
      </c>
      <c r="G10019" t="s">
        <v>1567</v>
      </c>
      <c r="H10019" t="s">
        <v>286</v>
      </c>
      <c r="I10019" t="s">
        <v>225</v>
      </c>
      <c r="J10019" t="s">
        <v>1578</v>
      </c>
      <c r="K10019" t="s">
        <v>228</v>
      </c>
      <c r="N10019" t="s">
        <v>29</v>
      </c>
      <c r="O10019">
        <v>5</v>
      </c>
      <c r="P10019" t="s">
        <v>1573</v>
      </c>
      <c r="Q10019"/>
      <c r="R10019">
        <v>1</v>
      </c>
      <c r="S10019">
        <v>25</v>
      </c>
      <c r="T10019" t="s">
        <v>1574</v>
      </c>
    </row>
    <row r="10020" spans="2:20" hidden="1" x14ac:dyDescent="0.45">
      <c r="B10020" s="29" t="s">
        <v>43</v>
      </c>
      <c r="F10020" t="s">
        <v>1566</v>
      </c>
      <c r="G10020" t="s">
        <v>1567</v>
      </c>
      <c r="H10020" t="s">
        <v>277</v>
      </c>
      <c r="I10020" t="s">
        <v>1403</v>
      </c>
      <c r="K10020" t="s">
        <v>228</v>
      </c>
      <c r="L10020" t="s">
        <v>1582</v>
      </c>
      <c r="N10020" t="s">
        <v>1439</v>
      </c>
      <c r="O10020">
        <v>0.75</v>
      </c>
      <c r="Q10020"/>
      <c r="R10020">
        <v>0.25</v>
      </c>
      <c r="S10020">
        <v>0.91700000000000004</v>
      </c>
      <c r="T10020" t="s">
        <v>1254</v>
      </c>
    </row>
    <row r="10021" spans="2:20" hidden="1" x14ac:dyDescent="0.45">
      <c r="B10021" s="29" t="s">
        <v>43</v>
      </c>
      <c r="F10021" t="s">
        <v>1566</v>
      </c>
      <c r="G10021" t="s">
        <v>1567</v>
      </c>
      <c r="H10021" t="s">
        <v>281</v>
      </c>
      <c r="I10021" t="s">
        <v>225</v>
      </c>
      <c r="J10021" t="s">
        <v>1584</v>
      </c>
      <c r="K10021" t="s">
        <v>228</v>
      </c>
      <c r="N10021" t="s">
        <v>28</v>
      </c>
      <c r="O10021">
        <v>0.55000000000000004</v>
      </c>
      <c r="P10021" t="s">
        <v>1573</v>
      </c>
      <c r="Q10021"/>
      <c r="R10021">
        <v>0.4</v>
      </c>
      <c r="S10021">
        <v>0.8</v>
      </c>
      <c r="T10021" t="s">
        <v>1438</v>
      </c>
    </row>
    <row r="10022" spans="2:20" hidden="1" x14ac:dyDescent="0.45">
      <c r="F10022" t="s">
        <v>1566</v>
      </c>
      <c r="G10022" t="s">
        <v>1567</v>
      </c>
      <c r="H10022" t="s">
        <v>289</v>
      </c>
      <c r="I10022" t="s">
        <v>225</v>
      </c>
      <c r="J10022" t="s">
        <v>1572</v>
      </c>
      <c r="K10022" t="s">
        <v>228</v>
      </c>
      <c r="N10022" t="s">
        <v>272</v>
      </c>
      <c r="O10022">
        <v>1.1000000000000001</v>
      </c>
      <c r="P10022" t="s">
        <v>1579</v>
      </c>
      <c r="Q10022"/>
      <c r="R10022">
        <v>0.6</v>
      </c>
      <c r="S10022">
        <v>1.9</v>
      </c>
      <c r="T10022" t="s">
        <v>1580</v>
      </c>
    </row>
    <row r="10023" spans="2:20" hidden="1" x14ac:dyDescent="0.45">
      <c r="B10023" s="29" t="s">
        <v>43</v>
      </c>
      <c r="F10023" t="s">
        <v>1585</v>
      </c>
      <c r="G10023" t="s">
        <v>1586</v>
      </c>
      <c r="H10023" t="s">
        <v>274</v>
      </c>
      <c r="I10023" t="s">
        <v>1403</v>
      </c>
      <c r="K10023" t="s">
        <v>228</v>
      </c>
      <c r="L10023" t="s">
        <v>1582</v>
      </c>
      <c r="N10023" t="s">
        <v>1439</v>
      </c>
      <c r="O10023">
        <v>0.75</v>
      </c>
      <c r="Q10023"/>
      <c r="R10023">
        <v>0.25</v>
      </c>
      <c r="S10023">
        <v>0.91700000000000004</v>
      </c>
      <c r="T10023" t="s">
        <v>1254</v>
      </c>
    </row>
    <row r="10024" spans="2:20" hidden="1" x14ac:dyDescent="0.45">
      <c r="B10024" s="29" t="s">
        <v>43</v>
      </c>
      <c r="F10024" t="s">
        <v>1585</v>
      </c>
      <c r="G10024" t="s">
        <v>1586</v>
      </c>
      <c r="H10024" t="s">
        <v>277</v>
      </c>
      <c r="I10024" t="s">
        <v>225</v>
      </c>
      <c r="J10024" t="s">
        <v>1587</v>
      </c>
      <c r="K10024" t="s">
        <v>228</v>
      </c>
      <c r="M10024" t="s">
        <v>1588</v>
      </c>
      <c r="N10024" t="s">
        <v>28</v>
      </c>
      <c r="O10024">
        <v>8</v>
      </c>
      <c r="P10024" t="s">
        <v>1589</v>
      </c>
      <c r="Q10024"/>
      <c r="R10024">
        <v>4.5</v>
      </c>
      <c r="S10024">
        <v>14</v>
      </c>
      <c r="T10024" t="s">
        <v>1445</v>
      </c>
    </row>
    <row r="10025" spans="2:20" hidden="1" x14ac:dyDescent="0.45">
      <c r="F10025" t="s">
        <v>1585</v>
      </c>
      <c r="G10025" t="s">
        <v>1586</v>
      </c>
      <c r="H10025" t="s">
        <v>277</v>
      </c>
      <c r="I10025" t="s">
        <v>225</v>
      </c>
      <c r="J10025" t="s">
        <v>1587</v>
      </c>
      <c r="K10025" t="s">
        <v>228</v>
      </c>
      <c r="M10025" t="s">
        <v>1588</v>
      </c>
      <c r="N10025" t="s">
        <v>291</v>
      </c>
      <c r="O10025">
        <v>2.6</v>
      </c>
      <c r="P10025" t="s">
        <v>2227</v>
      </c>
      <c r="Q10025"/>
      <c r="R10025">
        <v>1.3</v>
      </c>
      <c r="S10025">
        <v>5.2</v>
      </c>
      <c r="T10025" t="s">
        <v>1574</v>
      </c>
    </row>
    <row r="10026" spans="2:20" hidden="1" x14ac:dyDescent="0.45">
      <c r="F10026" t="s">
        <v>1585</v>
      </c>
      <c r="G10026" t="s">
        <v>1586</v>
      </c>
      <c r="H10026" t="s">
        <v>289</v>
      </c>
      <c r="I10026" t="s">
        <v>225</v>
      </c>
      <c r="J10026" t="s">
        <v>366</v>
      </c>
      <c r="K10026" t="s">
        <v>228</v>
      </c>
      <c r="M10026" t="s">
        <v>1588</v>
      </c>
      <c r="N10026" t="s">
        <v>262</v>
      </c>
      <c r="O10026">
        <v>0.3</v>
      </c>
      <c r="P10026" t="s">
        <v>1589</v>
      </c>
      <c r="Q10026"/>
      <c r="R10026">
        <v>0.2</v>
      </c>
      <c r="S10026">
        <v>0.4</v>
      </c>
      <c r="T10026" t="s">
        <v>2228</v>
      </c>
    </row>
    <row r="10027" spans="2:20" hidden="1" x14ac:dyDescent="0.45">
      <c r="B10027" s="29" t="s">
        <v>43</v>
      </c>
      <c r="F10027" t="s">
        <v>1585</v>
      </c>
      <c r="G10027" t="s">
        <v>1586</v>
      </c>
      <c r="H10027" t="s">
        <v>274</v>
      </c>
      <c r="I10027" t="s">
        <v>1403</v>
      </c>
      <c r="K10027" t="s">
        <v>228</v>
      </c>
      <c r="L10027" t="s">
        <v>1577</v>
      </c>
      <c r="N10027" t="s">
        <v>1439</v>
      </c>
      <c r="O10027">
        <v>0.75</v>
      </c>
      <c r="Q10027"/>
      <c r="R10027">
        <v>0.25</v>
      </c>
      <c r="S10027">
        <v>0.91700000000000004</v>
      </c>
      <c r="T10027" t="s">
        <v>1254</v>
      </c>
    </row>
    <row r="10028" spans="2:20" hidden="1" x14ac:dyDescent="0.45">
      <c r="B10028" s="29" t="s">
        <v>43</v>
      </c>
      <c r="F10028" t="s">
        <v>1585</v>
      </c>
      <c r="G10028" t="s">
        <v>1586</v>
      </c>
      <c r="H10028" t="s">
        <v>274</v>
      </c>
      <c r="I10028" t="s">
        <v>1403</v>
      </c>
      <c r="K10028" t="s">
        <v>228</v>
      </c>
      <c r="L10028" t="s">
        <v>1569</v>
      </c>
      <c r="N10028" t="s">
        <v>1439</v>
      </c>
      <c r="O10028">
        <v>0.94399999999999995</v>
      </c>
      <c r="Q10028"/>
      <c r="R10028">
        <v>0.83099999999999996</v>
      </c>
      <c r="S10028">
        <v>0.98099999999999998</v>
      </c>
      <c r="T10028" t="s">
        <v>1254</v>
      </c>
    </row>
    <row r="10029" spans="2:20" hidden="1" x14ac:dyDescent="0.45">
      <c r="B10029" s="29" t="s">
        <v>43</v>
      </c>
      <c r="F10029" t="s">
        <v>1585</v>
      </c>
      <c r="G10029" t="s">
        <v>1586</v>
      </c>
      <c r="H10029" t="s">
        <v>274</v>
      </c>
      <c r="I10029" t="s">
        <v>1403</v>
      </c>
      <c r="K10029" t="s">
        <v>228</v>
      </c>
      <c r="L10029" t="s">
        <v>1570</v>
      </c>
      <c r="N10029" t="s">
        <v>1439</v>
      </c>
      <c r="O10029">
        <v>0.76900000000000002</v>
      </c>
      <c r="Q10029"/>
      <c r="R10029">
        <v>0.30599999999999999</v>
      </c>
      <c r="S10029">
        <v>0.92300000000000004</v>
      </c>
      <c r="T10029" t="s">
        <v>1254</v>
      </c>
    </row>
    <row r="10030" spans="2:20" hidden="1" x14ac:dyDescent="0.45">
      <c r="F10030" t="s">
        <v>1585</v>
      </c>
      <c r="G10030" t="s">
        <v>1586</v>
      </c>
      <c r="H10030" t="s">
        <v>274</v>
      </c>
      <c r="I10030" t="s">
        <v>1403</v>
      </c>
      <c r="K10030" t="s">
        <v>228</v>
      </c>
      <c r="L10030" t="s">
        <v>1570</v>
      </c>
      <c r="N10030" t="s">
        <v>1437</v>
      </c>
      <c r="O10030">
        <v>0.71899999999999997</v>
      </c>
      <c r="Q10030"/>
      <c r="R10030">
        <v>0.157</v>
      </c>
      <c r="S10030">
        <v>0.90600000000000003</v>
      </c>
      <c r="T10030" t="s">
        <v>1254</v>
      </c>
    </row>
    <row r="10031" spans="2:20" hidden="1" x14ac:dyDescent="0.45">
      <c r="B10031" s="29" t="s">
        <v>43</v>
      </c>
      <c r="F10031" t="s">
        <v>1585</v>
      </c>
      <c r="G10031" t="s">
        <v>1586</v>
      </c>
      <c r="H10031" t="s">
        <v>286</v>
      </c>
      <c r="I10031" t="s">
        <v>225</v>
      </c>
      <c r="J10031" t="s">
        <v>366</v>
      </c>
      <c r="K10031" t="s">
        <v>228</v>
      </c>
      <c r="N10031" t="s">
        <v>28</v>
      </c>
      <c r="O10031">
        <v>225</v>
      </c>
      <c r="P10031" t="s">
        <v>1589</v>
      </c>
      <c r="Q10031"/>
      <c r="R10031">
        <v>110</v>
      </c>
      <c r="S10031">
        <v>450</v>
      </c>
      <c r="T10031" t="s">
        <v>1488</v>
      </c>
    </row>
    <row r="10032" spans="2:20" hidden="1" x14ac:dyDescent="0.45">
      <c r="B10032" s="29" t="s">
        <v>43</v>
      </c>
      <c r="F10032" t="s">
        <v>1585</v>
      </c>
      <c r="G10032" t="s">
        <v>1586</v>
      </c>
      <c r="H10032" t="s">
        <v>286</v>
      </c>
      <c r="I10032" t="s">
        <v>225</v>
      </c>
      <c r="J10032" t="s">
        <v>366</v>
      </c>
      <c r="K10032" t="s">
        <v>228</v>
      </c>
      <c r="N10032" t="s">
        <v>28</v>
      </c>
      <c r="O10032">
        <v>225</v>
      </c>
      <c r="P10032" t="s">
        <v>1589</v>
      </c>
      <c r="Q10032"/>
      <c r="R10032">
        <v>110</v>
      </c>
      <c r="S10032">
        <v>450</v>
      </c>
      <c r="T10032" t="s">
        <v>1488</v>
      </c>
    </row>
    <row r="10033" spans="2:20" hidden="1" x14ac:dyDescent="0.45">
      <c r="F10033" t="s">
        <v>1585</v>
      </c>
      <c r="G10033" t="s">
        <v>1586</v>
      </c>
      <c r="H10033" t="s">
        <v>286</v>
      </c>
      <c r="I10033" t="s">
        <v>225</v>
      </c>
      <c r="J10033" t="s">
        <v>366</v>
      </c>
      <c r="K10033" t="s">
        <v>228</v>
      </c>
      <c r="N10033" t="s">
        <v>291</v>
      </c>
      <c r="O10033">
        <v>1.9</v>
      </c>
      <c r="P10033" t="s">
        <v>2227</v>
      </c>
      <c r="Q10033"/>
      <c r="R10033">
        <v>0.66</v>
      </c>
      <c r="S10033">
        <v>5.8</v>
      </c>
    </row>
    <row r="10034" spans="2:20" hidden="1" x14ac:dyDescent="0.45">
      <c r="B10034" s="29" t="s">
        <v>27</v>
      </c>
      <c r="F10034" t="s">
        <v>1585</v>
      </c>
      <c r="G10034" t="s">
        <v>1586</v>
      </c>
      <c r="H10034" t="s">
        <v>274</v>
      </c>
      <c r="I10034" t="s">
        <v>1403</v>
      </c>
      <c r="K10034" t="s">
        <v>228</v>
      </c>
      <c r="L10034" t="s">
        <v>1593</v>
      </c>
      <c r="N10034" t="s">
        <v>1440</v>
      </c>
      <c r="O10034">
        <v>0.999</v>
      </c>
      <c r="Q10034"/>
      <c r="T10034" t="s">
        <v>1576</v>
      </c>
    </row>
    <row r="10035" spans="2:20" hidden="1" x14ac:dyDescent="0.45">
      <c r="F10035" t="s">
        <v>1585</v>
      </c>
      <c r="G10035" t="s">
        <v>1586</v>
      </c>
      <c r="H10035" t="s">
        <v>289</v>
      </c>
      <c r="I10035" t="s">
        <v>225</v>
      </c>
      <c r="J10035" t="s">
        <v>366</v>
      </c>
      <c r="K10035" t="s">
        <v>228</v>
      </c>
      <c r="M10035" t="s">
        <v>1588</v>
      </c>
      <c r="N10035" t="s">
        <v>240</v>
      </c>
      <c r="O10035">
        <v>4.0999999999999996</v>
      </c>
      <c r="P10035" t="s">
        <v>1589</v>
      </c>
      <c r="Q10035"/>
      <c r="R10035">
        <v>2.5</v>
      </c>
      <c r="S10035">
        <v>6.8</v>
      </c>
      <c r="T10035" t="s">
        <v>1574</v>
      </c>
    </row>
    <row r="10036" spans="2:20" hidden="1" x14ac:dyDescent="0.45">
      <c r="B10036" s="29" t="s">
        <v>43</v>
      </c>
      <c r="F10036" t="s">
        <v>1585</v>
      </c>
      <c r="G10036" t="s">
        <v>1586</v>
      </c>
      <c r="H10036" t="s">
        <v>289</v>
      </c>
      <c r="I10036" t="s">
        <v>225</v>
      </c>
      <c r="J10036" t="s">
        <v>366</v>
      </c>
      <c r="K10036" t="s">
        <v>228</v>
      </c>
      <c r="M10036" t="s">
        <v>1588</v>
      </c>
      <c r="N10036" t="s">
        <v>28</v>
      </c>
      <c r="O10036">
        <v>1.7</v>
      </c>
      <c r="P10036" t="s">
        <v>1589</v>
      </c>
      <c r="Q10036"/>
      <c r="R10036">
        <v>0.4</v>
      </c>
      <c r="S10036">
        <v>7.6</v>
      </c>
      <c r="T10036" t="s">
        <v>1574</v>
      </c>
    </row>
    <row r="10037" spans="2:20" hidden="1" x14ac:dyDescent="0.45">
      <c r="F10037" t="s">
        <v>1585</v>
      </c>
      <c r="G10037" t="s">
        <v>1586</v>
      </c>
      <c r="H10037" t="s">
        <v>1251</v>
      </c>
      <c r="I10037" t="s">
        <v>1403</v>
      </c>
      <c r="K10037" t="s">
        <v>228</v>
      </c>
      <c r="L10037" t="s">
        <v>1598</v>
      </c>
      <c r="N10037" t="s">
        <v>246</v>
      </c>
      <c r="O10037">
        <v>0.1</v>
      </c>
      <c r="Q10037"/>
      <c r="R10037">
        <v>0</v>
      </c>
      <c r="S10037">
        <v>0.7</v>
      </c>
      <c r="T10037" t="s">
        <v>1536</v>
      </c>
    </row>
    <row r="10038" spans="2:20" hidden="1" x14ac:dyDescent="0.45">
      <c r="F10038" t="s">
        <v>1585</v>
      </c>
      <c r="G10038" t="s">
        <v>1586</v>
      </c>
      <c r="H10038" t="s">
        <v>1251</v>
      </c>
      <c r="I10038" t="s">
        <v>1403</v>
      </c>
      <c r="K10038" t="s">
        <v>228</v>
      </c>
      <c r="L10038" t="s">
        <v>1592</v>
      </c>
      <c r="N10038" t="s">
        <v>262</v>
      </c>
      <c r="O10038">
        <v>0.9</v>
      </c>
      <c r="Q10038"/>
      <c r="R10038">
        <v>0.7</v>
      </c>
      <c r="S10038">
        <v>0.97</v>
      </c>
      <c r="T10038" t="s">
        <v>1536</v>
      </c>
    </row>
    <row r="10039" spans="2:20" hidden="1" x14ac:dyDescent="0.45">
      <c r="F10039" t="s">
        <v>1585</v>
      </c>
      <c r="G10039" t="s">
        <v>1586</v>
      </c>
      <c r="H10039" t="s">
        <v>1251</v>
      </c>
      <c r="I10039" t="s">
        <v>1403</v>
      </c>
      <c r="K10039" t="s">
        <v>228</v>
      </c>
      <c r="L10039" t="s">
        <v>1592</v>
      </c>
      <c r="N10039" t="s">
        <v>253</v>
      </c>
      <c r="O10039">
        <v>0.99990000000000001</v>
      </c>
      <c r="Q10039"/>
      <c r="R10039">
        <v>0.99970000000000003</v>
      </c>
      <c r="S10039">
        <v>0.99997000000000003</v>
      </c>
      <c r="T10039" t="s">
        <v>1536</v>
      </c>
    </row>
    <row r="10040" spans="2:20" hidden="1" x14ac:dyDescent="0.45">
      <c r="F10040" t="s">
        <v>1585</v>
      </c>
      <c r="G10040" t="s">
        <v>1586</v>
      </c>
      <c r="H10040" t="s">
        <v>1251</v>
      </c>
      <c r="I10040" t="s">
        <v>1403</v>
      </c>
      <c r="K10040" t="s">
        <v>228</v>
      </c>
      <c r="L10040" t="s">
        <v>1598</v>
      </c>
      <c r="N10040" t="s">
        <v>233</v>
      </c>
      <c r="O10040">
        <v>0.99990000000000001</v>
      </c>
      <c r="Q10040"/>
      <c r="R10040">
        <v>0.99970000000000003</v>
      </c>
      <c r="S10040">
        <v>0.99997000000000003</v>
      </c>
      <c r="T10040" t="s">
        <v>1536</v>
      </c>
    </row>
    <row r="10041" spans="2:20" hidden="1" x14ac:dyDescent="0.45">
      <c r="B10041" s="29" t="s">
        <v>27</v>
      </c>
      <c r="F10041" t="s">
        <v>1585</v>
      </c>
      <c r="G10041" t="s">
        <v>1586</v>
      </c>
      <c r="H10041" t="s">
        <v>274</v>
      </c>
      <c r="I10041" t="s">
        <v>1403</v>
      </c>
      <c r="K10041" t="s">
        <v>228</v>
      </c>
      <c r="L10041" t="s">
        <v>1575</v>
      </c>
      <c r="N10041" t="s">
        <v>1440</v>
      </c>
      <c r="O10041">
        <v>0.999</v>
      </c>
      <c r="Q10041"/>
      <c r="R10041">
        <v>0.999</v>
      </c>
      <c r="T10041" t="s">
        <v>1576</v>
      </c>
    </row>
    <row r="10042" spans="2:20" hidden="1" x14ac:dyDescent="0.45">
      <c r="B10042" s="29" t="s">
        <v>43</v>
      </c>
      <c r="F10042" t="s">
        <v>1585</v>
      </c>
      <c r="G10042" t="s">
        <v>1586</v>
      </c>
      <c r="H10042" t="s">
        <v>274</v>
      </c>
      <c r="I10042" t="s">
        <v>1403</v>
      </c>
      <c r="K10042" t="s">
        <v>228</v>
      </c>
      <c r="L10042" t="s">
        <v>1575</v>
      </c>
      <c r="N10042" t="s">
        <v>1439</v>
      </c>
      <c r="O10042">
        <v>0.996</v>
      </c>
      <c r="Q10042"/>
      <c r="R10042">
        <v>0.996</v>
      </c>
      <c r="T10042" t="s">
        <v>1576</v>
      </c>
    </row>
    <row r="10043" spans="2:20" hidden="1" x14ac:dyDescent="0.45">
      <c r="B10043" s="29" t="s">
        <v>27</v>
      </c>
      <c r="F10043" t="s">
        <v>1585</v>
      </c>
      <c r="G10043" t="s">
        <v>1586</v>
      </c>
      <c r="H10043" t="s">
        <v>281</v>
      </c>
      <c r="I10043" t="s">
        <v>225</v>
      </c>
      <c r="J10043" t="s">
        <v>1587</v>
      </c>
      <c r="K10043" t="s">
        <v>228</v>
      </c>
      <c r="N10043" t="s">
        <v>27</v>
      </c>
      <c r="O10043">
        <v>11800</v>
      </c>
      <c r="P10043" t="s">
        <v>1589</v>
      </c>
      <c r="Q10043"/>
      <c r="R10043">
        <v>5900</v>
      </c>
      <c r="S10043">
        <v>23600</v>
      </c>
      <c r="T10043" t="s">
        <v>2803</v>
      </c>
    </row>
    <row r="10044" spans="2:20" hidden="1" x14ac:dyDescent="0.45">
      <c r="F10044" t="s">
        <v>1585</v>
      </c>
      <c r="G10044" t="s">
        <v>1586</v>
      </c>
      <c r="H10044" t="s">
        <v>1251</v>
      </c>
      <c r="I10044" t="s">
        <v>1403</v>
      </c>
      <c r="K10044" t="s">
        <v>228</v>
      </c>
      <c r="L10044" t="s">
        <v>1599</v>
      </c>
      <c r="N10044" t="s">
        <v>262</v>
      </c>
      <c r="O10044">
        <v>0.05</v>
      </c>
      <c r="Q10044"/>
      <c r="R10044">
        <v>0</v>
      </c>
      <c r="S10044">
        <v>0.68</v>
      </c>
      <c r="T10044" t="s">
        <v>1536</v>
      </c>
    </row>
    <row r="10045" spans="2:20" hidden="1" x14ac:dyDescent="0.45">
      <c r="B10045" s="29" t="s">
        <v>29</v>
      </c>
      <c r="F10045" t="s">
        <v>1585</v>
      </c>
      <c r="G10045" t="s">
        <v>1586</v>
      </c>
      <c r="H10045" t="s">
        <v>284</v>
      </c>
      <c r="I10045" t="s">
        <v>1403</v>
      </c>
      <c r="K10045" t="s">
        <v>228</v>
      </c>
      <c r="L10045" t="s">
        <v>2575</v>
      </c>
      <c r="N10045" t="s">
        <v>29</v>
      </c>
      <c r="O10045">
        <v>0.996</v>
      </c>
      <c r="Q10045"/>
      <c r="R10045">
        <v>0.99199999999999999</v>
      </c>
      <c r="S10045">
        <v>0.99970000000000003</v>
      </c>
      <c r="T10045" t="s">
        <v>1574</v>
      </c>
    </row>
    <row r="10046" spans="2:20" hidden="1" x14ac:dyDescent="0.45">
      <c r="F10046" t="s">
        <v>1585</v>
      </c>
      <c r="G10046" t="s">
        <v>1586</v>
      </c>
      <c r="H10046" t="s">
        <v>281</v>
      </c>
      <c r="I10046" t="s">
        <v>225</v>
      </c>
      <c r="J10046" t="s">
        <v>1587</v>
      </c>
      <c r="K10046" t="s">
        <v>228</v>
      </c>
      <c r="N10046" t="s">
        <v>236</v>
      </c>
      <c r="O10046">
        <v>14800</v>
      </c>
      <c r="P10046" t="s">
        <v>1589</v>
      </c>
      <c r="Q10046"/>
      <c r="R10046">
        <v>7400</v>
      </c>
      <c r="S10046">
        <v>29600</v>
      </c>
      <c r="T10046" t="s">
        <v>1488</v>
      </c>
    </row>
    <row r="10047" spans="2:20" hidden="1" x14ac:dyDescent="0.45">
      <c r="F10047" t="s">
        <v>1585</v>
      </c>
      <c r="G10047" t="s">
        <v>1586</v>
      </c>
      <c r="H10047" t="s">
        <v>281</v>
      </c>
      <c r="I10047" t="s">
        <v>225</v>
      </c>
      <c r="J10047" t="s">
        <v>1587</v>
      </c>
      <c r="K10047" t="s">
        <v>228</v>
      </c>
      <c r="N10047" t="s">
        <v>240</v>
      </c>
      <c r="O10047">
        <v>5800</v>
      </c>
      <c r="P10047" t="s">
        <v>1589</v>
      </c>
      <c r="Q10047"/>
      <c r="R10047">
        <v>2000</v>
      </c>
      <c r="S10047">
        <v>8000</v>
      </c>
      <c r="T10047" t="s">
        <v>1536</v>
      </c>
    </row>
    <row r="10048" spans="2:20" hidden="1" x14ac:dyDescent="0.45">
      <c r="B10048" s="29" t="s">
        <v>43</v>
      </c>
      <c r="F10048" t="s">
        <v>1594</v>
      </c>
      <c r="G10048" t="s">
        <v>1595</v>
      </c>
      <c r="H10048" t="s">
        <v>274</v>
      </c>
      <c r="I10048" t="s">
        <v>1403</v>
      </c>
      <c r="K10048" t="s">
        <v>228</v>
      </c>
      <c r="L10048" t="s">
        <v>1568</v>
      </c>
      <c r="N10048" t="s">
        <v>1439</v>
      </c>
      <c r="O10048">
        <v>0.72499999999999998</v>
      </c>
      <c r="Q10048"/>
      <c r="R10048">
        <v>0.17499999999999999</v>
      </c>
      <c r="S10048">
        <v>0.90800000000000003</v>
      </c>
      <c r="T10048" t="s">
        <v>1254</v>
      </c>
    </row>
    <row r="10049" spans="2:20" hidden="1" x14ac:dyDescent="0.45">
      <c r="B10049" s="29" t="s">
        <v>27</v>
      </c>
      <c r="F10049" t="s">
        <v>1594</v>
      </c>
      <c r="G10049" t="s">
        <v>1595</v>
      </c>
      <c r="H10049" t="s">
        <v>274</v>
      </c>
      <c r="I10049" t="s">
        <v>1403</v>
      </c>
      <c r="K10049" t="s">
        <v>228</v>
      </c>
      <c r="L10049" t="s">
        <v>1571</v>
      </c>
      <c r="N10049" t="s">
        <v>1440</v>
      </c>
      <c r="O10049">
        <v>0.98299999999999998</v>
      </c>
      <c r="Q10049"/>
      <c r="R10049">
        <v>0.95</v>
      </c>
      <c r="S10049">
        <v>0.99399999999999999</v>
      </c>
      <c r="T10049" t="s">
        <v>1254</v>
      </c>
    </row>
    <row r="10050" spans="2:20" hidden="1" x14ac:dyDescent="0.45">
      <c r="F10050" t="s">
        <v>1594</v>
      </c>
      <c r="G10050" t="s">
        <v>1595</v>
      </c>
      <c r="H10050" t="s">
        <v>1251</v>
      </c>
      <c r="I10050" t="s">
        <v>1403</v>
      </c>
      <c r="K10050" t="s">
        <v>228</v>
      </c>
      <c r="L10050" t="s">
        <v>1599</v>
      </c>
      <c r="N10050" t="s">
        <v>279</v>
      </c>
      <c r="O10050">
        <v>0.84699999999999998</v>
      </c>
      <c r="Q10050"/>
      <c r="R10050">
        <v>0.54</v>
      </c>
      <c r="S10050">
        <v>0.95</v>
      </c>
      <c r="T10050" t="s">
        <v>1536</v>
      </c>
    </row>
    <row r="10051" spans="2:20" hidden="1" x14ac:dyDescent="0.45">
      <c r="F10051" t="s">
        <v>1594</v>
      </c>
      <c r="G10051" t="s">
        <v>1595</v>
      </c>
      <c r="H10051" t="s">
        <v>1251</v>
      </c>
      <c r="I10051" t="s">
        <v>1403</v>
      </c>
      <c r="K10051" t="s">
        <v>228</v>
      </c>
      <c r="L10051" t="s">
        <v>1598</v>
      </c>
      <c r="N10051" t="s">
        <v>262</v>
      </c>
      <c r="O10051">
        <v>0.1</v>
      </c>
      <c r="Q10051"/>
      <c r="R10051">
        <v>0</v>
      </c>
      <c r="S10051">
        <v>0.7</v>
      </c>
      <c r="T10051" t="s">
        <v>1536</v>
      </c>
    </row>
    <row r="10052" spans="2:20" hidden="1" x14ac:dyDescent="0.45">
      <c r="B10052" s="29" t="s">
        <v>43</v>
      </c>
      <c r="F10052" t="s">
        <v>1594</v>
      </c>
      <c r="G10052" t="s">
        <v>1595</v>
      </c>
      <c r="H10052" t="s">
        <v>274</v>
      </c>
      <c r="I10052" t="s">
        <v>1403</v>
      </c>
      <c r="K10052" t="s">
        <v>228</v>
      </c>
      <c r="L10052" t="s">
        <v>1575</v>
      </c>
      <c r="N10052" t="s">
        <v>1439</v>
      </c>
      <c r="O10052">
        <v>0.996</v>
      </c>
      <c r="Q10052"/>
      <c r="R10052">
        <v>0.996</v>
      </c>
      <c r="T10052" t="s">
        <v>1576</v>
      </c>
    </row>
    <row r="10053" spans="2:20" hidden="1" x14ac:dyDescent="0.45">
      <c r="B10053" s="29" t="s">
        <v>27</v>
      </c>
      <c r="F10053" t="s">
        <v>1594</v>
      </c>
      <c r="G10053" t="s">
        <v>1595</v>
      </c>
      <c r="H10053" t="s">
        <v>274</v>
      </c>
      <c r="I10053" t="s">
        <v>1403</v>
      </c>
      <c r="K10053" t="s">
        <v>228</v>
      </c>
      <c r="L10053" t="s">
        <v>1590</v>
      </c>
      <c r="N10053" t="s">
        <v>1440</v>
      </c>
      <c r="O10053">
        <v>0.99950000000000006</v>
      </c>
      <c r="Q10053"/>
      <c r="R10053">
        <v>0.99950000000000006</v>
      </c>
      <c r="T10053" t="s">
        <v>1576</v>
      </c>
    </row>
    <row r="10054" spans="2:20" hidden="1" x14ac:dyDescent="0.45">
      <c r="F10054" t="s">
        <v>1594</v>
      </c>
      <c r="G10054" t="s">
        <v>1595</v>
      </c>
      <c r="H10054" t="s">
        <v>281</v>
      </c>
      <c r="I10054" t="s">
        <v>225</v>
      </c>
      <c r="J10054" t="s">
        <v>1604</v>
      </c>
      <c r="K10054" t="s">
        <v>228</v>
      </c>
      <c r="N10054" t="s">
        <v>246</v>
      </c>
      <c r="O10054">
        <v>100</v>
      </c>
      <c r="P10054" t="s">
        <v>2230</v>
      </c>
      <c r="Q10054"/>
      <c r="R10054">
        <v>0.3</v>
      </c>
      <c r="S10054">
        <v>1000</v>
      </c>
      <c r="T10054" t="s">
        <v>1269</v>
      </c>
    </row>
    <row r="10055" spans="2:20" hidden="1" x14ac:dyDescent="0.45">
      <c r="B10055" s="29" t="s">
        <v>29</v>
      </c>
      <c r="F10055" t="s">
        <v>1594</v>
      </c>
      <c r="G10055" t="s">
        <v>1595</v>
      </c>
      <c r="H10055" t="s">
        <v>289</v>
      </c>
      <c r="I10055" t="s">
        <v>225</v>
      </c>
      <c r="J10055" t="s">
        <v>1600</v>
      </c>
      <c r="K10055" t="s">
        <v>228</v>
      </c>
      <c r="M10055" t="s">
        <v>1588</v>
      </c>
      <c r="N10055" t="s">
        <v>29</v>
      </c>
      <c r="O10055">
        <v>1350</v>
      </c>
      <c r="P10055" t="s">
        <v>1601</v>
      </c>
      <c r="Q10055"/>
      <c r="R10055">
        <v>200</v>
      </c>
      <c r="S10055">
        <v>9000</v>
      </c>
      <c r="T10055" t="s">
        <v>1574</v>
      </c>
    </row>
    <row r="10056" spans="2:20" hidden="1" x14ac:dyDescent="0.45">
      <c r="F10056" t="s">
        <v>1594</v>
      </c>
      <c r="G10056" t="s">
        <v>1595</v>
      </c>
      <c r="H10056" t="s">
        <v>289</v>
      </c>
      <c r="I10056" t="s">
        <v>225</v>
      </c>
      <c r="J10056" t="s">
        <v>1600</v>
      </c>
      <c r="K10056" t="s">
        <v>228</v>
      </c>
      <c r="M10056" t="s">
        <v>1588</v>
      </c>
      <c r="N10056" t="s">
        <v>253</v>
      </c>
      <c r="O10056">
        <v>0.04</v>
      </c>
      <c r="P10056" t="s">
        <v>1601</v>
      </c>
      <c r="Q10056"/>
      <c r="R10056">
        <v>4.0000000000000001E-3</v>
      </c>
      <c r="S10056">
        <v>0.42</v>
      </c>
      <c r="T10056" t="s">
        <v>1574</v>
      </c>
    </row>
    <row r="10057" spans="2:20" hidden="1" x14ac:dyDescent="0.45">
      <c r="F10057" t="s">
        <v>1594</v>
      </c>
      <c r="G10057" t="s">
        <v>1595</v>
      </c>
      <c r="H10057" t="s">
        <v>1251</v>
      </c>
      <c r="I10057" t="s">
        <v>1403</v>
      </c>
      <c r="K10057" t="s">
        <v>228</v>
      </c>
      <c r="L10057" t="s">
        <v>1599</v>
      </c>
      <c r="N10057" t="s">
        <v>240</v>
      </c>
      <c r="O10057">
        <v>0.84699999999999998</v>
      </c>
      <c r="Q10057"/>
      <c r="R10057">
        <v>0.54</v>
      </c>
      <c r="S10057">
        <v>0.95</v>
      </c>
      <c r="T10057" t="s">
        <v>1536</v>
      </c>
    </row>
    <row r="10058" spans="2:20" hidden="1" x14ac:dyDescent="0.45">
      <c r="B10058" s="29" t="s">
        <v>43</v>
      </c>
      <c r="F10058" t="s">
        <v>1594</v>
      </c>
      <c r="G10058" t="s">
        <v>1595</v>
      </c>
      <c r="H10058" t="s">
        <v>274</v>
      </c>
      <c r="I10058" t="s">
        <v>1403</v>
      </c>
      <c r="K10058" t="s">
        <v>228</v>
      </c>
      <c r="L10058" t="s">
        <v>1582</v>
      </c>
      <c r="N10058" t="s">
        <v>1439</v>
      </c>
      <c r="O10058">
        <v>0.75</v>
      </c>
      <c r="Q10058"/>
      <c r="R10058">
        <v>0.25</v>
      </c>
      <c r="S10058">
        <v>0.91700000000000004</v>
      </c>
      <c r="T10058" t="s">
        <v>1254</v>
      </c>
    </row>
    <row r="10059" spans="2:20" hidden="1" x14ac:dyDescent="0.45">
      <c r="F10059" t="s">
        <v>1594</v>
      </c>
      <c r="G10059" t="s">
        <v>1595</v>
      </c>
      <c r="H10059" t="s">
        <v>277</v>
      </c>
      <c r="I10059" t="s">
        <v>225</v>
      </c>
      <c r="J10059" t="s">
        <v>1604</v>
      </c>
      <c r="K10059" t="s">
        <v>228</v>
      </c>
      <c r="M10059" t="s">
        <v>1588</v>
      </c>
      <c r="N10059" t="s">
        <v>240</v>
      </c>
      <c r="O10059">
        <v>0.95</v>
      </c>
      <c r="P10059" t="s">
        <v>1601</v>
      </c>
      <c r="Q10059"/>
      <c r="R10059">
        <v>0.3</v>
      </c>
      <c r="S10059">
        <v>3</v>
      </c>
      <c r="T10059" t="s">
        <v>1574</v>
      </c>
    </row>
    <row r="10060" spans="2:20" hidden="1" x14ac:dyDescent="0.45">
      <c r="F10060" t="s">
        <v>1594</v>
      </c>
      <c r="G10060" t="s">
        <v>1595</v>
      </c>
      <c r="H10060" t="s">
        <v>277</v>
      </c>
      <c r="I10060" t="s">
        <v>225</v>
      </c>
      <c r="J10060" t="s">
        <v>1604</v>
      </c>
      <c r="K10060" t="s">
        <v>228</v>
      </c>
      <c r="M10060" t="s">
        <v>1588</v>
      </c>
      <c r="N10060" t="s">
        <v>233</v>
      </c>
      <c r="O10060">
        <v>0.03</v>
      </c>
      <c r="P10060" t="s">
        <v>1601</v>
      </c>
      <c r="Q10060"/>
      <c r="R10060">
        <v>0.01</v>
      </c>
      <c r="S10060">
        <v>0.1</v>
      </c>
      <c r="T10060" t="s">
        <v>1574</v>
      </c>
    </row>
    <row r="10061" spans="2:20" hidden="1" x14ac:dyDescent="0.45">
      <c r="F10061" t="s">
        <v>1594</v>
      </c>
      <c r="G10061" t="s">
        <v>1595</v>
      </c>
      <c r="H10061" t="s">
        <v>277</v>
      </c>
      <c r="I10061" t="s">
        <v>225</v>
      </c>
      <c r="J10061" t="s">
        <v>1604</v>
      </c>
      <c r="K10061" t="s">
        <v>228</v>
      </c>
      <c r="M10061" t="s">
        <v>1588</v>
      </c>
      <c r="N10061" t="s">
        <v>236</v>
      </c>
      <c r="O10061">
        <v>32</v>
      </c>
      <c r="P10061" t="s">
        <v>1601</v>
      </c>
      <c r="Q10061"/>
      <c r="R10061">
        <v>14</v>
      </c>
      <c r="S10061">
        <v>73</v>
      </c>
      <c r="T10061" t="s">
        <v>1574</v>
      </c>
    </row>
    <row r="10062" spans="2:20" hidden="1" x14ac:dyDescent="0.45">
      <c r="F10062" t="s">
        <v>1594</v>
      </c>
      <c r="G10062" t="s">
        <v>1595</v>
      </c>
      <c r="H10062" t="s">
        <v>277</v>
      </c>
      <c r="I10062" t="s">
        <v>225</v>
      </c>
      <c r="J10062" t="s">
        <v>1604</v>
      </c>
      <c r="K10062" t="s">
        <v>228</v>
      </c>
      <c r="M10062" t="s">
        <v>1588</v>
      </c>
      <c r="N10062" t="s">
        <v>291</v>
      </c>
      <c r="O10062">
        <v>3.6</v>
      </c>
      <c r="P10062" t="s">
        <v>2576</v>
      </c>
      <c r="Q10062"/>
      <c r="R10062">
        <v>1.2</v>
      </c>
      <c r="S10062">
        <v>11</v>
      </c>
    </row>
    <row r="10063" spans="2:20" hidden="1" x14ac:dyDescent="0.45">
      <c r="F10063" t="s">
        <v>1605</v>
      </c>
      <c r="G10063" t="s">
        <v>1606</v>
      </c>
      <c r="H10063" t="s">
        <v>281</v>
      </c>
      <c r="I10063" t="s">
        <v>1403</v>
      </c>
      <c r="K10063" t="s">
        <v>228</v>
      </c>
      <c r="L10063" t="s">
        <v>1590</v>
      </c>
      <c r="N10063" t="s">
        <v>1437</v>
      </c>
      <c r="O10063">
        <v>0.99950000000000006</v>
      </c>
      <c r="Q10063"/>
      <c r="R10063">
        <v>0.99950000000000006</v>
      </c>
      <c r="T10063" t="s">
        <v>1576</v>
      </c>
    </row>
    <row r="10064" spans="2:20" hidden="1" x14ac:dyDescent="0.45">
      <c r="B10064" s="29" t="s">
        <v>27</v>
      </c>
      <c r="F10064" t="s">
        <v>1605</v>
      </c>
      <c r="G10064" t="s">
        <v>1606</v>
      </c>
      <c r="H10064" t="s">
        <v>281</v>
      </c>
      <c r="I10064" t="s">
        <v>1403</v>
      </c>
      <c r="K10064" t="s">
        <v>228</v>
      </c>
      <c r="L10064" t="s">
        <v>1583</v>
      </c>
      <c r="N10064" t="s">
        <v>1440</v>
      </c>
      <c r="O10064">
        <v>0.94599999999999995</v>
      </c>
      <c r="Q10064"/>
      <c r="R10064">
        <v>0.83799999999999997</v>
      </c>
      <c r="S10064">
        <v>0.98199999999999998</v>
      </c>
      <c r="T10064" t="s">
        <v>1254</v>
      </c>
    </row>
    <row r="10065" spans="2:20" hidden="1" x14ac:dyDescent="0.45">
      <c r="F10065" t="s">
        <v>1605</v>
      </c>
      <c r="G10065" t="s">
        <v>1606</v>
      </c>
      <c r="H10065" t="s">
        <v>274</v>
      </c>
      <c r="I10065" t="s">
        <v>1403</v>
      </c>
      <c r="K10065" t="s">
        <v>228</v>
      </c>
      <c r="L10065" t="s">
        <v>1599</v>
      </c>
      <c r="N10065" t="s">
        <v>240</v>
      </c>
      <c r="O10065">
        <v>0.84699999999999998</v>
      </c>
      <c r="Q10065"/>
      <c r="R10065">
        <v>0.54</v>
      </c>
      <c r="S10065">
        <v>0.95</v>
      </c>
      <c r="T10065" t="s">
        <v>1536</v>
      </c>
    </row>
    <row r="10066" spans="2:20" hidden="1" x14ac:dyDescent="0.45">
      <c r="B10066" s="29" t="s">
        <v>29</v>
      </c>
      <c r="F10066" t="s">
        <v>1605</v>
      </c>
      <c r="G10066" t="s">
        <v>1606</v>
      </c>
      <c r="H10066" t="s">
        <v>277</v>
      </c>
      <c r="I10066" t="s">
        <v>1403</v>
      </c>
      <c r="K10066" t="s">
        <v>228</v>
      </c>
      <c r="L10066" t="s">
        <v>2575</v>
      </c>
      <c r="N10066" t="s">
        <v>29</v>
      </c>
      <c r="O10066">
        <v>0.996</v>
      </c>
      <c r="Q10066"/>
      <c r="R10066">
        <v>0.99199999999999999</v>
      </c>
      <c r="S10066">
        <v>0.99970000000000003</v>
      </c>
      <c r="T10066" t="s">
        <v>1574</v>
      </c>
    </row>
    <row r="10067" spans="2:20" hidden="1" x14ac:dyDescent="0.45">
      <c r="F10067" t="s">
        <v>1605</v>
      </c>
      <c r="G10067" t="s">
        <v>1606</v>
      </c>
      <c r="H10067" t="s">
        <v>281</v>
      </c>
      <c r="I10067" t="s">
        <v>1403</v>
      </c>
      <c r="K10067" t="s">
        <v>228</v>
      </c>
      <c r="L10067" t="s">
        <v>1575</v>
      </c>
      <c r="N10067" t="s">
        <v>1437</v>
      </c>
      <c r="O10067">
        <v>0.99950000000000006</v>
      </c>
      <c r="Q10067"/>
      <c r="R10067">
        <v>0.99950000000000006</v>
      </c>
      <c r="T10067" t="s">
        <v>1576</v>
      </c>
    </row>
    <row r="10068" spans="2:20" hidden="1" x14ac:dyDescent="0.45">
      <c r="B10068" s="29" t="s">
        <v>27</v>
      </c>
      <c r="F10068" t="s">
        <v>1605</v>
      </c>
      <c r="G10068" t="s">
        <v>1606</v>
      </c>
      <c r="H10068" t="s">
        <v>286</v>
      </c>
      <c r="I10068" t="s">
        <v>225</v>
      </c>
      <c r="J10068" t="s">
        <v>1607</v>
      </c>
      <c r="K10068" t="s">
        <v>228</v>
      </c>
      <c r="N10068" t="s">
        <v>27</v>
      </c>
      <c r="O10068">
        <v>260</v>
      </c>
      <c r="P10068" t="s">
        <v>1608</v>
      </c>
      <c r="Q10068"/>
      <c r="R10068">
        <v>105</v>
      </c>
      <c r="S10068">
        <v>640</v>
      </c>
      <c r="T10068" t="s">
        <v>1445</v>
      </c>
    </row>
    <row r="10069" spans="2:20" hidden="1" x14ac:dyDescent="0.45">
      <c r="F10069" t="s">
        <v>1605</v>
      </c>
      <c r="G10069" t="s">
        <v>1606</v>
      </c>
      <c r="H10069" t="s">
        <v>281</v>
      </c>
      <c r="I10069" t="s">
        <v>1403</v>
      </c>
      <c r="K10069" t="s">
        <v>228</v>
      </c>
      <c r="L10069" t="s">
        <v>1569</v>
      </c>
      <c r="N10069" t="s">
        <v>1437</v>
      </c>
      <c r="O10069">
        <v>0.98099999999999998</v>
      </c>
      <c r="Q10069"/>
      <c r="R10069">
        <v>0.94299999999999995</v>
      </c>
      <c r="S10069">
        <v>0.99399999999999999</v>
      </c>
      <c r="T10069" t="s">
        <v>1254</v>
      </c>
    </row>
    <row r="10070" spans="2:20" hidden="1" x14ac:dyDescent="0.45">
      <c r="B10070" s="29" t="s">
        <v>27</v>
      </c>
      <c r="F10070" t="s">
        <v>1605</v>
      </c>
      <c r="G10070" t="s">
        <v>1606</v>
      </c>
      <c r="H10070" t="s">
        <v>281</v>
      </c>
      <c r="I10070" t="s">
        <v>1403</v>
      </c>
      <c r="K10070" t="s">
        <v>228</v>
      </c>
      <c r="L10070" t="s">
        <v>1582</v>
      </c>
      <c r="N10070" t="s">
        <v>1440</v>
      </c>
      <c r="O10070">
        <v>0.75800000000000001</v>
      </c>
      <c r="Q10070"/>
      <c r="R10070">
        <v>0.27500000000000002</v>
      </c>
      <c r="S10070">
        <v>0.91900000000000004</v>
      </c>
      <c r="T10070" t="s">
        <v>1254</v>
      </c>
    </row>
    <row r="10071" spans="2:20" hidden="1" x14ac:dyDescent="0.45">
      <c r="F10071" t="s">
        <v>1605</v>
      </c>
      <c r="G10071" t="s">
        <v>1606</v>
      </c>
      <c r="H10071" t="s">
        <v>289</v>
      </c>
      <c r="I10071" t="s">
        <v>225</v>
      </c>
      <c r="J10071" t="s">
        <v>368</v>
      </c>
      <c r="K10071" t="s">
        <v>228</v>
      </c>
      <c r="N10071" t="s">
        <v>253</v>
      </c>
      <c r="O10071">
        <v>2.2999999999999998</v>
      </c>
      <c r="P10071" t="s">
        <v>1608</v>
      </c>
      <c r="Q10071"/>
      <c r="R10071">
        <v>1.1000000000000001</v>
      </c>
      <c r="S10071">
        <v>4.5999999999999996</v>
      </c>
      <c r="T10071" t="s">
        <v>1536</v>
      </c>
    </row>
    <row r="10072" spans="2:20" hidden="1" x14ac:dyDescent="0.45">
      <c r="B10072" s="29" t="s">
        <v>27</v>
      </c>
      <c r="F10072" t="s">
        <v>1605</v>
      </c>
      <c r="G10072" t="s">
        <v>1606</v>
      </c>
      <c r="H10072" t="s">
        <v>281</v>
      </c>
      <c r="I10072" t="s">
        <v>1403</v>
      </c>
      <c r="K10072" t="s">
        <v>228</v>
      </c>
      <c r="L10072" t="s">
        <v>1569</v>
      </c>
      <c r="N10072" t="s">
        <v>1440</v>
      </c>
      <c r="O10072">
        <v>0.96299999999999997</v>
      </c>
      <c r="Q10072"/>
      <c r="R10072">
        <v>0.88700000000000001</v>
      </c>
      <c r="S10072">
        <v>0.98799999999999999</v>
      </c>
      <c r="T10072" t="s">
        <v>1254</v>
      </c>
    </row>
    <row r="10073" spans="2:20" hidden="1" x14ac:dyDescent="0.45">
      <c r="B10073" s="29" t="s">
        <v>43</v>
      </c>
      <c r="F10073" t="s">
        <v>1605</v>
      </c>
      <c r="G10073" t="s">
        <v>1606</v>
      </c>
      <c r="H10073" t="s">
        <v>281</v>
      </c>
      <c r="I10073" t="s">
        <v>1403</v>
      </c>
      <c r="K10073" t="s">
        <v>228</v>
      </c>
      <c r="L10073" t="s">
        <v>1583</v>
      </c>
      <c r="N10073" t="s">
        <v>1439</v>
      </c>
      <c r="O10073">
        <v>0.96299999999999997</v>
      </c>
      <c r="Q10073"/>
      <c r="R10073">
        <v>0.88700000000000001</v>
      </c>
      <c r="S10073">
        <v>0.98799999999999999</v>
      </c>
      <c r="T10073" t="s">
        <v>1254</v>
      </c>
    </row>
    <row r="10074" spans="2:20" hidden="1" x14ac:dyDescent="0.45">
      <c r="B10074" s="29" t="s">
        <v>43</v>
      </c>
      <c r="F10074" t="s">
        <v>1605</v>
      </c>
      <c r="G10074" t="s">
        <v>1606</v>
      </c>
      <c r="H10074" t="s">
        <v>281</v>
      </c>
      <c r="I10074" t="s">
        <v>1403</v>
      </c>
      <c r="K10074" t="s">
        <v>228</v>
      </c>
      <c r="L10074" t="s">
        <v>1582</v>
      </c>
      <c r="N10074" t="s">
        <v>1439</v>
      </c>
      <c r="O10074">
        <v>0.75</v>
      </c>
      <c r="Q10074"/>
      <c r="R10074">
        <v>0.25</v>
      </c>
      <c r="S10074">
        <v>0.91700000000000004</v>
      </c>
      <c r="T10074" t="s">
        <v>1254</v>
      </c>
    </row>
    <row r="10075" spans="2:20" hidden="1" x14ac:dyDescent="0.45">
      <c r="B10075" s="29" t="s">
        <v>43</v>
      </c>
      <c r="F10075" t="s">
        <v>1605</v>
      </c>
      <c r="G10075" t="s">
        <v>1606</v>
      </c>
      <c r="H10075" t="s">
        <v>281</v>
      </c>
      <c r="I10075" t="s">
        <v>1403</v>
      </c>
      <c r="K10075" t="s">
        <v>228</v>
      </c>
      <c r="L10075" t="s">
        <v>1570</v>
      </c>
      <c r="N10075" t="s">
        <v>1439</v>
      </c>
      <c r="O10075">
        <v>0.76900000000000002</v>
      </c>
      <c r="Q10075"/>
      <c r="R10075">
        <v>0.30599999999999999</v>
      </c>
      <c r="S10075">
        <v>0.92300000000000004</v>
      </c>
      <c r="T10075" t="s">
        <v>1254</v>
      </c>
    </row>
    <row r="10076" spans="2:20" hidden="1" x14ac:dyDescent="0.45">
      <c r="F10076" t="s">
        <v>1605</v>
      </c>
      <c r="G10076" t="s">
        <v>1606</v>
      </c>
      <c r="H10076" t="s">
        <v>289</v>
      </c>
      <c r="I10076" t="s">
        <v>225</v>
      </c>
      <c r="J10076" t="s">
        <v>368</v>
      </c>
      <c r="K10076" t="s">
        <v>228</v>
      </c>
      <c r="N10076" t="s">
        <v>246</v>
      </c>
      <c r="O10076">
        <v>50</v>
      </c>
      <c r="P10076" t="s">
        <v>1609</v>
      </c>
      <c r="Q10076"/>
      <c r="R10076">
        <v>0.03</v>
      </c>
      <c r="S10076">
        <v>800</v>
      </c>
      <c r="T10076" t="s">
        <v>1269</v>
      </c>
    </row>
    <row r="10077" spans="2:20" hidden="1" x14ac:dyDescent="0.45">
      <c r="F10077" t="s">
        <v>1605</v>
      </c>
      <c r="G10077" t="s">
        <v>1606</v>
      </c>
      <c r="H10077" t="s">
        <v>289</v>
      </c>
      <c r="I10077" t="s">
        <v>225</v>
      </c>
      <c r="J10077" t="s">
        <v>368</v>
      </c>
      <c r="K10077" t="s">
        <v>228</v>
      </c>
      <c r="N10077" t="s">
        <v>240</v>
      </c>
      <c r="O10077">
        <v>24</v>
      </c>
      <c r="P10077" t="s">
        <v>1608</v>
      </c>
      <c r="Q10077"/>
      <c r="R10077">
        <v>10</v>
      </c>
      <c r="S10077">
        <v>60</v>
      </c>
      <c r="T10077" t="s">
        <v>1574</v>
      </c>
    </row>
    <row r="10078" spans="2:20" hidden="1" x14ac:dyDescent="0.45">
      <c r="F10078" t="s">
        <v>2233</v>
      </c>
      <c r="G10078" t="s">
        <v>2234</v>
      </c>
      <c r="H10078" t="s">
        <v>286</v>
      </c>
      <c r="I10078" t="s">
        <v>225</v>
      </c>
      <c r="J10078" t="s">
        <v>2235</v>
      </c>
      <c r="K10078" t="s">
        <v>228</v>
      </c>
      <c r="N10078" t="s">
        <v>236</v>
      </c>
      <c r="O10078">
        <v>8.1999999999999993</v>
      </c>
      <c r="P10078" t="s">
        <v>1486</v>
      </c>
      <c r="Q10078"/>
      <c r="R10078">
        <v>4.0999999999999996</v>
      </c>
      <c r="S10078">
        <v>16.399999999999999</v>
      </c>
      <c r="T10078" t="s">
        <v>1488</v>
      </c>
    </row>
    <row r="10079" spans="2:20" hidden="1" x14ac:dyDescent="0.45">
      <c r="B10079" s="29" t="s">
        <v>43</v>
      </c>
      <c r="F10079" t="s">
        <v>2233</v>
      </c>
      <c r="G10079" t="s">
        <v>2234</v>
      </c>
      <c r="H10079" t="s">
        <v>286</v>
      </c>
      <c r="I10079" t="s">
        <v>225</v>
      </c>
      <c r="J10079" t="s">
        <v>2235</v>
      </c>
      <c r="K10079" t="s">
        <v>228</v>
      </c>
      <c r="N10079" t="s">
        <v>28</v>
      </c>
      <c r="O10079">
        <v>0.41</v>
      </c>
      <c r="P10079" t="s">
        <v>1486</v>
      </c>
      <c r="Q10079"/>
      <c r="R10079">
        <v>0.21</v>
      </c>
      <c r="S10079">
        <v>0.84</v>
      </c>
      <c r="T10079" t="s">
        <v>1488</v>
      </c>
    </row>
    <row r="10080" spans="2:20" hidden="1" x14ac:dyDescent="0.45">
      <c r="B10080" s="29" t="s">
        <v>24</v>
      </c>
      <c r="C10080" s="29" t="s">
        <v>3124</v>
      </c>
      <c r="F10080" t="s">
        <v>1610</v>
      </c>
      <c r="G10080" t="s">
        <v>1611</v>
      </c>
      <c r="H10080" t="s">
        <v>1933</v>
      </c>
      <c r="I10080" t="s">
        <v>225</v>
      </c>
      <c r="J10080" t="s">
        <v>2804</v>
      </c>
      <c r="K10080" t="s">
        <v>228</v>
      </c>
      <c r="N10080" t="s">
        <v>261</v>
      </c>
      <c r="O10080">
        <v>600</v>
      </c>
      <c r="P10080" t="s">
        <v>1613</v>
      </c>
      <c r="Q10080"/>
      <c r="R10080">
        <v>250</v>
      </c>
      <c r="S10080">
        <v>950</v>
      </c>
      <c r="T10080" t="s">
        <v>2805</v>
      </c>
    </row>
    <row r="10081" spans="2:20" hidden="1" x14ac:dyDescent="0.45">
      <c r="B10081" s="29" t="s">
        <v>24</v>
      </c>
      <c r="C10081" s="29" t="s">
        <v>3124</v>
      </c>
      <c r="F10081" t="s">
        <v>1610</v>
      </c>
      <c r="G10081" t="s">
        <v>1611</v>
      </c>
      <c r="H10081" t="s">
        <v>494</v>
      </c>
      <c r="I10081" t="s">
        <v>225</v>
      </c>
      <c r="J10081" t="s">
        <v>2806</v>
      </c>
      <c r="K10081" t="s">
        <v>228</v>
      </c>
      <c r="N10081" t="s">
        <v>261</v>
      </c>
      <c r="O10081">
        <v>127</v>
      </c>
      <c r="P10081" t="s">
        <v>1613</v>
      </c>
      <c r="Q10081"/>
      <c r="R10081">
        <v>60</v>
      </c>
      <c r="S10081">
        <v>250</v>
      </c>
      <c r="T10081" t="s">
        <v>2250</v>
      </c>
    </row>
    <row r="10082" spans="2:20" hidden="1" x14ac:dyDescent="0.45">
      <c r="B10082" s="29" t="s">
        <v>24</v>
      </c>
      <c r="C10082" s="29" t="s">
        <v>3124</v>
      </c>
      <c r="F10082" t="s">
        <v>1610</v>
      </c>
      <c r="G10082" t="s">
        <v>1611</v>
      </c>
      <c r="H10082" t="s">
        <v>488</v>
      </c>
      <c r="I10082" t="s">
        <v>225</v>
      </c>
      <c r="J10082" t="s">
        <v>2807</v>
      </c>
      <c r="K10082" t="s">
        <v>228</v>
      </c>
      <c r="N10082" t="s">
        <v>261</v>
      </c>
      <c r="O10082">
        <v>10</v>
      </c>
      <c r="P10082" t="s">
        <v>1613</v>
      </c>
      <c r="Q10082"/>
      <c r="R10082">
        <v>7</v>
      </c>
      <c r="S10082">
        <v>15</v>
      </c>
      <c r="T10082" t="s">
        <v>2808</v>
      </c>
    </row>
    <row r="10083" spans="2:20" hidden="1" x14ac:dyDescent="0.45">
      <c r="B10083" s="29" t="s">
        <v>24</v>
      </c>
      <c r="C10083" s="29" t="s">
        <v>3124</v>
      </c>
      <c r="F10083" t="s">
        <v>1610</v>
      </c>
      <c r="G10083" t="s">
        <v>1611</v>
      </c>
      <c r="H10083" t="s">
        <v>2809</v>
      </c>
      <c r="I10083" t="s">
        <v>225</v>
      </c>
      <c r="J10083" t="s">
        <v>2810</v>
      </c>
      <c r="K10083" t="s">
        <v>228</v>
      </c>
      <c r="N10083" t="s">
        <v>261</v>
      </c>
      <c r="O10083">
        <v>205</v>
      </c>
      <c r="P10083" t="s">
        <v>2240</v>
      </c>
      <c r="Q10083"/>
      <c r="R10083">
        <v>50</v>
      </c>
      <c r="S10083">
        <v>360</v>
      </c>
      <c r="T10083" t="s">
        <v>2811</v>
      </c>
    </row>
    <row r="10084" spans="2:20" hidden="1" x14ac:dyDescent="0.45">
      <c r="B10084" s="29" t="s">
        <v>24</v>
      </c>
      <c r="C10084" s="29" t="s">
        <v>3124</v>
      </c>
      <c r="F10084" t="s">
        <v>1610</v>
      </c>
      <c r="G10084" t="s">
        <v>1611</v>
      </c>
      <c r="H10084" t="s">
        <v>2812</v>
      </c>
      <c r="I10084" t="s">
        <v>225</v>
      </c>
      <c r="J10084" t="s">
        <v>2252</v>
      </c>
      <c r="K10084" t="s">
        <v>228</v>
      </c>
      <c r="N10084" t="s">
        <v>261</v>
      </c>
      <c r="O10084">
        <v>68</v>
      </c>
      <c r="P10084" t="s">
        <v>2240</v>
      </c>
      <c r="Q10084"/>
      <c r="R10084">
        <v>15</v>
      </c>
      <c r="S10084">
        <v>120</v>
      </c>
      <c r="T10084" t="s">
        <v>2813</v>
      </c>
    </row>
    <row r="10085" spans="2:20" hidden="1" x14ac:dyDescent="0.45">
      <c r="B10085" s="29" t="s">
        <v>24</v>
      </c>
      <c r="C10085" s="29" t="s">
        <v>3124</v>
      </c>
      <c r="F10085" t="s">
        <v>1610</v>
      </c>
      <c r="G10085" t="s">
        <v>1611</v>
      </c>
      <c r="H10085" t="s">
        <v>2814</v>
      </c>
      <c r="I10085" t="s">
        <v>225</v>
      </c>
      <c r="J10085" t="s">
        <v>2815</v>
      </c>
      <c r="K10085" t="s">
        <v>228</v>
      </c>
      <c r="N10085" t="s">
        <v>261</v>
      </c>
      <c r="O10085">
        <v>950</v>
      </c>
      <c r="P10085" t="s">
        <v>1620</v>
      </c>
      <c r="Q10085"/>
      <c r="R10085">
        <v>700</v>
      </c>
      <c r="S10085">
        <v>1000</v>
      </c>
      <c r="T10085" t="s">
        <v>1621</v>
      </c>
    </row>
    <row r="10086" spans="2:20" hidden="1" x14ac:dyDescent="0.45">
      <c r="B10086" s="29" t="s">
        <v>24</v>
      </c>
      <c r="C10086" s="29" t="s">
        <v>3124</v>
      </c>
      <c r="F10086" t="s">
        <v>1610</v>
      </c>
      <c r="G10086" t="s">
        <v>1611</v>
      </c>
      <c r="H10086" t="s">
        <v>490</v>
      </c>
      <c r="I10086" t="s">
        <v>225</v>
      </c>
      <c r="J10086" t="s">
        <v>1632</v>
      </c>
      <c r="K10086" t="s">
        <v>228</v>
      </c>
      <c r="N10086" t="s">
        <v>261</v>
      </c>
      <c r="O10086">
        <v>180</v>
      </c>
      <c r="P10086" t="s">
        <v>1613</v>
      </c>
      <c r="Q10086"/>
      <c r="R10086">
        <v>100</v>
      </c>
      <c r="S10086">
        <v>340</v>
      </c>
      <c r="T10086" t="s">
        <v>2250</v>
      </c>
    </row>
    <row r="10087" spans="2:20" hidden="1" x14ac:dyDescent="0.45">
      <c r="B10087" s="29" t="s">
        <v>24</v>
      </c>
      <c r="C10087" s="29" t="s">
        <v>3124</v>
      </c>
      <c r="F10087" t="s">
        <v>1610</v>
      </c>
      <c r="G10087" t="s">
        <v>1611</v>
      </c>
      <c r="H10087" t="s">
        <v>2816</v>
      </c>
      <c r="I10087" t="s">
        <v>225</v>
      </c>
      <c r="J10087" t="s">
        <v>2817</v>
      </c>
      <c r="K10087" t="s">
        <v>228</v>
      </c>
      <c r="N10087" t="s">
        <v>261</v>
      </c>
      <c r="O10087">
        <v>1000</v>
      </c>
      <c r="P10087" t="s">
        <v>1620</v>
      </c>
      <c r="Q10087"/>
      <c r="R10087">
        <v>950</v>
      </c>
      <c r="S10087">
        <v>1000</v>
      </c>
      <c r="T10087" t="s">
        <v>1621</v>
      </c>
    </row>
    <row r="10088" spans="2:20" hidden="1" x14ac:dyDescent="0.45">
      <c r="B10088" s="29" t="s">
        <v>24</v>
      </c>
      <c r="C10088" s="29" t="s">
        <v>3124</v>
      </c>
      <c r="F10088" t="s">
        <v>1610</v>
      </c>
      <c r="G10088" t="s">
        <v>1611</v>
      </c>
      <c r="H10088" t="s">
        <v>2818</v>
      </c>
      <c r="I10088" t="s">
        <v>225</v>
      </c>
      <c r="J10088" t="s">
        <v>2249</v>
      </c>
      <c r="K10088" t="s">
        <v>228</v>
      </c>
      <c r="N10088" t="s">
        <v>261</v>
      </c>
      <c r="O10088">
        <v>650</v>
      </c>
      <c r="P10088" t="s">
        <v>1620</v>
      </c>
      <c r="Q10088"/>
      <c r="R10088">
        <v>500</v>
      </c>
      <c r="S10088">
        <v>800</v>
      </c>
      <c r="T10088" t="s">
        <v>1633</v>
      </c>
    </row>
    <row r="10089" spans="2:20" hidden="1" x14ac:dyDescent="0.45">
      <c r="B10089" s="29" t="s">
        <v>24</v>
      </c>
      <c r="C10089" s="29" t="s">
        <v>3124</v>
      </c>
      <c r="F10089" t="s">
        <v>1610</v>
      </c>
      <c r="G10089" t="s">
        <v>1611</v>
      </c>
      <c r="H10089" t="s">
        <v>2819</v>
      </c>
      <c r="I10089" t="s">
        <v>225</v>
      </c>
      <c r="J10089" t="s">
        <v>2820</v>
      </c>
      <c r="K10089" t="s">
        <v>228</v>
      </c>
      <c r="N10089" t="s">
        <v>261</v>
      </c>
      <c r="O10089">
        <v>950</v>
      </c>
      <c r="P10089" t="s">
        <v>1620</v>
      </c>
      <c r="Q10089"/>
      <c r="R10089">
        <v>750</v>
      </c>
      <c r="S10089">
        <v>1000</v>
      </c>
      <c r="T10089" t="s">
        <v>1628</v>
      </c>
    </row>
    <row r="10090" spans="2:20" hidden="1" x14ac:dyDescent="0.45">
      <c r="B10090" s="29" t="s">
        <v>24</v>
      </c>
      <c r="C10090" s="29" t="s">
        <v>3124</v>
      </c>
      <c r="F10090" t="s">
        <v>1610</v>
      </c>
      <c r="G10090" t="s">
        <v>1611</v>
      </c>
      <c r="H10090" t="s">
        <v>2821</v>
      </c>
      <c r="I10090" t="s">
        <v>225</v>
      </c>
      <c r="J10090" t="s">
        <v>2822</v>
      </c>
      <c r="K10090" t="s">
        <v>228</v>
      </c>
      <c r="N10090" t="s">
        <v>261</v>
      </c>
      <c r="O10090">
        <v>950</v>
      </c>
      <c r="P10090" t="s">
        <v>1620</v>
      </c>
      <c r="Q10090"/>
      <c r="R10090">
        <v>750</v>
      </c>
      <c r="S10090">
        <v>1000</v>
      </c>
      <c r="T10090" t="s">
        <v>1628</v>
      </c>
    </row>
    <row r="10091" spans="2:20" hidden="1" x14ac:dyDescent="0.45">
      <c r="B10091" s="29" t="s">
        <v>43</v>
      </c>
      <c r="C10091" s="29" t="s">
        <v>3124</v>
      </c>
      <c r="F10091" t="s">
        <v>1638</v>
      </c>
      <c r="G10091" t="s">
        <v>1639</v>
      </c>
      <c r="H10091" t="s">
        <v>274</v>
      </c>
      <c r="I10091" t="s">
        <v>1403</v>
      </c>
      <c r="J10091" t="s">
        <v>1640</v>
      </c>
      <c r="K10091" t="s">
        <v>228</v>
      </c>
      <c r="L10091" t="s">
        <v>2263</v>
      </c>
      <c r="N10091" t="s">
        <v>28</v>
      </c>
      <c r="O10091">
        <v>0.999</v>
      </c>
      <c r="Q10091"/>
      <c r="R10091">
        <v>0.99</v>
      </c>
      <c r="S10091">
        <v>1</v>
      </c>
      <c r="T10091" t="s">
        <v>1642</v>
      </c>
    </row>
    <row r="10092" spans="2:20" hidden="1" x14ac:dyDescent="0.45">
      <c r="B10092" s="29" t="s">
        <v>43</v>
      </c>
      <c r="C10092" s="29" t="s">
        <v>3124</v>
      </c>
      <c r="F10092" t="s">
        <v>1638</v>
      </c>
      <c r="G10092" t="s">
        <v>1639</v>
      </c>
      <c r="H10092" t="s">
        <v>277</v>
      </c>
      <c r="I10092" t="s">
        <v>1403</v>
      </c>
      <c r="J10092" t="s">
        <v>2598</v>
      </c>
      <c r="K10092" t="s">
        <v>228</v>
      </c>
      <c r="L10092" t="s">
        <v>1641</v>
      </c>
      <c r="N10092" t="s">
        <v>28</v>
      </c>
      <c r="O10092">
        <v>0.98</v>
      </c>
      <c r="Q10092"/>
      <c r="R10092">
        <v>0.8</v>
      </c>
      <c r="S10092">
        <v>1</v>
      </c>
      <c r="T10092" t="s">
        <v>1642</v>
      </c>
    </row>
    <row r="10093" spans="2:20" hidden="1" x14ac:dyDescent="0.45">
      <c r="B10093" s="29" t="s">
        <v>27</v>
      </c>
      <c r="C10093" s="29" t="s">
        <v>3124</v>
      </c>
      <c r="F10093" t="s">
        <v>1638</v>
      </c>
      <c r="G10093" t="s">
        <v>1639</v>
      </c>
      <c r="H10093" t="s">
        <v>277</v>
      </c>
      <c r="I10093" t="s">
        <v>1403</v>
      </c>
      <c r="J10093" t="s">
        <v>2598</v>
      </c>
      <c r="K10093" t="s">
        <v>228</v>
      </c>
      <c r="L10093" t="s">
        <v>2263</v>
      </c>
      <c r="N10093" t="s">
        <v>27</v>
      </c>
      <c r="O10093">
        <v>0.998</v>
      </c>
      <c r="Q10093"/>
      <c r="R10093">
        <v>0.98</v>
      </c>
      <c r="S10093">
        <v>1</v>
      </c>
      <c r="T10093" t="s">
        <v>1642</v>
      </c>
    </row>
    <row r="10094" spans="2:20" hidden="1" x14ac:dyDescent="0.45">
      <c r="C10094" s="29" t="s">
        <v>3124</v>
      </c>
      <c r="F10094" t="s">
        <v>1638</v>
      </c>
      <c r="G10094" t="s">
        <v>1639</v>
      </c>
      <c r="H10094" t="s">
        <v>274</v>
      </c>
      <c r="I10094" t="s">
        <v>1403</v>
      </c>
      <c r="J10094" t="s">
        <v>1640</v>
      </c>
      <c r="K10094" t="s">
        <v>228</v>
      </c>
      <c r="L10094" t="s">
        <v>1641</v>
      </c>
      <c r="N10094" t="s">
        <v>236</v>
      </c>
      <c r="O10094">
        <v>0.997</v>
      </c>
      <c r="Q10094"/>
      <c r="R10094">
        <v>0.97</v>
      </c>
      <c r="S10094">
        <v>1</v>
      </c>
      <c r="T10094" t="s">
        <v>1642</v>
      </c>
    </row>
    <row r="10095" spans="2:20" hidden="1" x14ac:dyDescent="0.45">
      <c r="B10095" s="29" t="s">
        <v>27</v>
      </c>
      <c r="C10095" s="29" t="s">
        <v>3124</v>
      </c>
      <c r="F10095" t="s">
        <v>1638</v>
      </c>
      <c r="G10095" t="s">
        <v>1639</v>
      </c>
      <c r="H10095" t="s">
        <v>277</v>
      </c>
      <c r="I10095" t="s">
        <v>1403</v>
      </c>
      <c r="J10095" t="s">
        <v>2598</v>
      </c>
      <c r="K10095" t="s">
        <v>228</v>
      </c>
      <c r="L10095" t="s">
        <v>1641</v>
      </c>
      <c r="N10095" t="s">
        <v>27</v>
      </c>
      <c r="O10095">
        <v>0.97799999999999998</v>
      </c>
      <c r="Q10095"/>
      <c r="R10095">
        <v>0.78</v>
      </c>
      <c r="S10095">
        <v>1</v>
      </c>
      <c r="T10095" t="s">
        <v>1642</v>
      </c>
    </row>
    <row r="10096" spans="2:20" hidden="1" x14ac:dyDescent="0.45">
      <c r="B10096" s="29" t="s">
        <v>30</v>
      </c>
      <c r="C10096" s="29" t="s">
        <v>3124</v>
      </c>
      <c r="F10096" t="s">
        <v>1638</v>
      </c>
      <c r="G10096" t="s">
        <v>1639</v>
      </c>
      <c r="H10096" t="s">
        <v>286</v>
      </c>
      <c r="I10096" t="s">
        <v>225</v>
      </c>
      <c r="J10096" t="s">
        <v>1643</v>
      </c>
      <c r="K10096" t="s">
        <v>228</v>
      </c>
      <c r="N10096" t="s">
        <v>30</v>
      </c>
      <c r="O10096">
        <v>5.7</v>
      </c>
      <c r="P10096" t="s">
        <v>229</v>
      </c>
      <c r="Q10096"/>
      <c r="R10096">
        <v>2.8</v>
      </c>
      <c r="S10096">
        <v>11</v>
      </c>
      <c r="T10096" t="s">
        <v>1654</v>
      </c>
    </row>
    <row r="10097" spans="2:20" hidden="1" x14ac:dyDescent="0.45">
      <c r="C10097" s="29" t="s">
        <v>3124</v>
      </c>
      <c r="F10097" t="s">
        <v>1638</v>
      </c>
      <c r="G10097" t="s">
        <v>1639</v>
      </c>
      <c r="H10097" t="s">
        <v>277</v>
      </c>
      <c r="I10097" t="s">
        <v>1403</v>
      </c>
      <c r="J10097" t="s">
        <v>2598</v>
      </c>
      <c r="K10097" t="s">
        <v>228</v>
      </c>
      <c r="L10097" t="s">
        <v>1641</v>
      </c>
      <c r="N10097" t="s">
        <v>236</v>
      </c>
      <c r="O10097">
        <v>0.996</v>
      </c>
      <c r="Q10097"/>
      <c r="R10097">
        <v>0.96</v>
      </c>
      <c r="S10097">
        <v>1</v>
      </c>
      <c r="T10097" t="s">
        <v>1642</v>
      </c>
    </row>
    <row r="10098" spans="2:20" hidden="1" x14ac:dyDescent="0.45">
      <c r="B10098" s="29" t="s">
        <v>25</v>
      </c>
      <c r="C10098" s="29" t="s">
        <v>3124</v>
      </c>
      <c r="F10098" t="s">
        <v>1646</v>
      </c>
      <c r="G10098" t="s">
        <v>1647</v>
      </c>
      <c r="H10098" t="s">
        <v>286</v>
      </c>
      <c r="I10098" t="s">
        <v>225</v>
      </c>
      <c r="J10098" t="s">
        <v>1653</v>
      </c>
      <c r="K10098" t="s">
        <v>228</v>
      </c>
      <c r="N10098" t="s">
        <v>25</v>
      </c>
      <c r="O10098">
        <v>9.5</v>
      </c>
      <c r="P10098" t="s">
        <v>1649</v>
      </c>
      <c r="Q10098"/>
      <c r="R10098">
        <v>3</v>
      </c>
      <c r="S10098">
        <v>30</v>
      </c>
      <c r="T10098" t="s">
        <v>1617</v>
      </c>
    </row>
    <row r="10099" spans="2:20" hidden="1" x14ac:dyDescent="0.45">
      <c r="B10099" s="29" t="s">
        <v>24</v>
      </c>
      <c r="C10099" s="29" t="s">
        <v>3124</v>
      </c>
      <c r="F10099" t="s">
        <v>1646</v>
      </c>
      <c r="G10099" t="s">
        <v>1647</v>
      </c>
      <c r="H10099" t="s">
        <v>286</v>
      </c>
      <c r="I10099" t="s">
        <v>225</v>
      </c>
      <c r="J10099" t="s">
        <v>1653</v>
      </c>
      <c r="K10099" t="s">
        <v>228</v>
      </c>
      <c r="N10099" t="s">
        <v>261</v>
      </c>
      <c r="O10099">
        <v>46</v>
      </c>
      <c r="P10099" t="s">
        <v>1649</v>
      </c>
      <c r="Q10099"/>
      <c r="R10099">
        <v>15</v>
      </c>
      <c r="S10099">
        <v>150</v>
      </c>
      <c r="T10099" t="s">
        <v>1617</v>
      </c>
    </row>
    <row r="10100" spans="2:20" hidden="1" x14ac:dyDescent="0.45">
      <c r="B10100" s="29" t="s">
        <v>43</v>
      </c>
      <c r="C10100" s="29" t="s">
        <v>3124</v>
      </c>
      <c r="F10100" t="s">
        <v>1646</v>
      </c>
      <c r="G10100" t="s">
        <v>1647</v>
      </c>
      <c r="H10100" t="s">
        <v>286</v>
      </c>
      <c r="I10100" t="s">
        <v>225</v>
      </c>
      <c r="J10100" t="s">
        <v>1653</v>
      </c>
      <c r="K10100" t="s">
        <v>228</v>
      </c>
      <c r="N10100" t="s">
        <v>28</v>
      </c>
      <c r="O10100">
        <v>30</v>
      </c>
      <c r="P10100" t="s">
        <v>1649</v>
      </c>
      <c r="Q10100"/>
      <c r="R10100">
        <v>10</v>
      </c>
      <c r="S10100">
        <v>90</v>
      </c>
      <c r="T10100" t="s">
        <v>2268</v>
      </c>
    </row>
    <row r="10101" spans="2:20" hidden="1" x14ac:dyDescent="0.45">
      <c r="B10101" s="29" t="s">
        <v>43</v>
      </c>
      <c r="C10101" s="29" t="s">
        <v>3124</v>
      </c>
      <c r="F10101" t="s">
        <v>1646</v>
      </c>
      <c r="G10101" t="s">
        <v>1647</v>
      </c>
      <c r="H10101" t="s">
        <v>1189</v>
      </c>
      <c r="I10101" t="s">
        <v>275</v>
      </c>
      <c r="J10101" t="s">
        <v>228</v>
      </c>
      <c r="K10101" t="s">
        <v>228</v>
      </c>
      <c r="M10101" t="s">
        <v>228</v>
      </c>
      <c r="N10101" t="s">
        <v>28</v>
      </c>
      <c r="O10101">
        <v>80</v>
      </c>
      <c r="P10101" t="s">
        <v>1649</v>
      </c>
      <c r="Q10101"/>
      <c r="R10101">
        <v>30</v>
      </c>
      <c r="S10101">
        <v>240</v>
      </c>
      <c r="T10101" t="s">
        <v>2268</v>
      </c>
    </row>
    <row r="10102" spans="2:20" hidden="1" x14ac:dyDescent="0.45">
      <c r="B10102" s="29" t="s">
        <v>24</v>
      </c>
      <c r="C10102" s="29" t="s">
        <v>3124</v>
      </c>
      <c r="F10102" t="s">
        <v>1655</v>
      </c>
      <c r="G10102" t="s">
        <v>1656</v>
      </c>
      <c r="H10102" t="s">
        <v>1234</v>
      </c>
      <c r="I10102" t="s">
        <v>1403</v>
      </c>
      <c r="J10102" t="s">
        <v>1657</v>
      </c>
      <c r="K10102" t="s">
        <v>228</v>
      </c>
      <c r="L10102" t="s">
        <v>2823</v>
      </c>
      <c r="N10102" t="s">
        <v>261</v>
      </c>
      <c r="O10102">
        <v>0.94</v>
      </c>
      <c r="Q10102"/>
      <c r="R10102">
        <v>0.6</v>
      </c>
      <c r="S10102">
        <v>1</v>
      </c>
      <c r="T10102" t="s">
        <v>1659</v>
      </c>
    </row>
    <row r="10103" spans="2:20" hidden="1" x14ac:dyDescent="0.45">
      <c r="B10103" s="29" t="s">
        <v>24</v>
      </c>
      <c r="C10103" s="29" t="s">
        <v>3124</v>
      </c>
      <c r="F10103" t="s">
        <v>1655</v>
      </c>
      <c r="G10103" t="s">
        <v>1656</v>
      </c>
      <c r="H10103" t="s">
        <v>243</v>
      </c>
      <c r="I10103" t="s">
        <v>1403</v>
      </c>
      <c r="J10103" t="s">
        <v>2271</v>
      </c>
      <c r="K10103" t="s">
        <v>228</v>
      </c>
      <c r="L10103" t="s">
        <v>2824</v>
      </c>
      <c r="N10103" t="s">
        <v>261</v>
      </c>
      <c r="O10103">
        <v>0.6</v>
      </c>
      <c r="Q10103"/>
      <c r="R10103">
        <v>0.4</v>
      </c>
      <c r="S10103">
        <v>0.9</v>
      </c>
      <c r="T10103" t="s">
        <v>1659</v>
      </c>
    </row>
    <row r="10104" spans="2:20" hidden="1" x14ac:dyDescent="0.45">
      <c r="B10104" s="29" t="s">
        <v>24</v>
      </c>
      <c r="C10104" s="29" t="s">
        <v>3124</v>
      </c>
      <c r="F10104" t="s">
        <v>1655</v>
      </c>
      <c r="G10104" t="s">
        <v>1656</v>
      </c>
      <c r="H10104" t="s">
        <v>1237</v>
      </c>
      <c r="I10104" t="s">
        <v>1403</v>
      </c>
      <c r="J10104" t="s">
        <v>1662</v>
      </c>
      <c r="K10104" t="s">
        <v>228</v>
      </c>
      <c r="L10104" t="s">
        <v>1661</v>
      </c>
      <c r="N10104" t="s">
        <v>261</v>
      </c>
      <c r="O10104">
        <v>0.54</v>
      </c>
      <c r="Q10104"/>
      <c r="R10104">
        <v>0.3</v>
      </c>
      <c r="S10104">
        <v>0.8</v>
      </c>
      <c r="T10104" t="s">
        <v>1659</v>
      </c>
    </row>
    <row r="10105" spans="2:20" hidden="1" x14ac:dyDescent="0.45">
      <c r="B10105" s="29" t="s">
        <v>24</v>
      </c>
      <c r="C10105" s="29" t="s">
        <v>3124</v>
      </c>
      <c r="F10105" t="s">
        <v>1655</v>
      </c>
      <c r="G10105" t="s">
        <v>1656</v>
      </c>
      <c r="H10105" t="s">
        <v>434</v>
      </c>
      <c r="I10105" t="s">
        <v>1403</v>
      </c>
      <c r="J10105" t="s">
        <v>2825</v>
      </c>
      <c r="K10105" t="s">
        <v>228</v>
      </c>
      <c r="L10105" t="s">
        <v>2826</v>
      </c>
      <c r="N10105" t="s">
        <v>261</v>
      </c>
      <c r="O10105">
        <v>0.48</v>
      </c>
      <c r="Q10105"/>
      <c r="R10105">
        <v>0.3</v>
      </c>
      <c r="S10105">
        <v>0.8</v>
      </c>
      <c r="T10105" t="s">
        <v>1659</v>
      </c>
    </row>
    <row r="10106" spans="2:20" hidden="1" x14ac:dyDescent="0.45">
      <c r="B10106" s="29" t="s">
        <v>24</v>
      </c>
      <c r="C10106" s="29" t="s">
        <v>3124</v>
      </c>
      <c r="F10106" t="s">
        <v>1655</v>
      </c>
      <c r="G10106" t="s">
        <v>1656</v>
      </c>
      <c r="H10106" t="s">
        <v>1221</v>
      </c>
      <c r="I10106" t="s">
        <v>1403</v>
      </c>
      <c r="J10106" t="s">
        <v>1660</v>
      </c>
      <c r="K10106" t="s">
        <v>228</v>
      </c>
      <c r="L10106" t="s">
        <v>1663</v>
      </c>
      <c r="N10106" t="s">
        <v>261</v>
      </c>
      <c r="O10106">
        <v>0.4</v>
      </c>
      <c r="Q10106"/>
      <c r="R10106">
        <v>0.2</v>
      </c>
      <c r="S10106">
        <v>0.6</v>
      </c>
      <c r="T10106" t="s">
        <v>1659</v>
      </c>
    </row>
    <row r="10107" spans="2:20" hidden="1" x14ac:dyDescent="0.45">
      <c r="B10107" s="29" t="s">
        <v>24</v>
      </c>
      <c r="C10107" s="29" t="s">
        <v>3124</v>
      </c>
      <c r="F10107" t="s">
        <v>1655</v>
      </c>
      <c r="G10107" t="s">
        <v>1656</v>
      </c>
      <c r="H10107" t="s">
        <v>281</v>
      </c>
      <c r="I10107" t="s">
        <v>225</v>
      </c>
      <c r="J10107" t="s">
        <v>2827</v>
      </c>
      <c r="K10107" t="s">
        <v>228</v>
      </c>
      <c r="N10107" t="s">
        <v>261</v>
      </c>
      <c r="O10107">
        <v>230</v>
      </c>
      <c r="P10107" t="s">
        <v>1664</v>
      </c>
      <c r="Q10107"/>
      <c r="R10107">
        <v>100</v>
      </c>
      <c r="S10107">
        <v>300</v>
      </c>
      <c r="T10107" t="s">
        <v>2828</v>
      </c>
    </row>
    <row r="10108" spans="2:20" hidden="1" x14ac:dyDescent="0.45">
      <c r="B10108" s="29" t="s">
        <v>24</v>
      </c>
      <c r="C10108" s="29" t="s">
        <v>3124</v>
      </c>
      <c r="F10108" t="s">
        <v>1655</v>
      </c>
      <c r="G10108" t="s">
        <v>1656</v>
      </c>
      <c r="H10108" t="s">
        <v>277</v>
      </c>
      <c r="I10108" t="s">
        <v>225</v>
      </c>
      <c r="J10108" t="s">
        <v>2827</v>
      </c>
      <c r="K10108" t="s">
        <v>228</v>
      </c>
      <c r="N10108" t="s">
        <v>261</v>
      </c>
      <c r="O10108">
        <v>230</v>
      </c>
      <c r="P10108" t="s">
        <v>1664</v>
      </c>
      <c r="Q10108"/>
      <c r="R10108">
        <v>100</v>
      </c>
      <c r="S10108">
        <v>300</v>
      </c>
      <c r="T10108" t="s">
        <v>2828</v>
      </c>
    </row>
    <row r="10109" spans="2:20" hidden="1" x14ac:dyDescent="0.45">
      <c r="B10109" s="29" t="s">
        <v>24</v>
      </c>
      <c r="C10109" s="29" t="s">
        <v>3124</v>
      </c>
      <c r="F10109" t="s">
        <v>1655</v>
      </c>
      <c r="G10109" t="s">
        <v>1656</v>
      </c>
      <c r="H10109" t="s">
        <v>296</v>
      </c>
      <c r="I10109" t="s">
        <v>225</v>
      </c>
      <c r="J10109" t="s">
        <v>1662</v>
      </c>
      <c r="K10109" t="s">
        <v>228</v>
      </c>
      <c r="N10109" t="s">
        <v>261</v>
      </c>
      <c r="O10109">
        <v>28</v>
      </c>
      <c r="P10109" t="s">
        <v>2275</v>
      </c>
      <c r="Q10109"/>
      <c r="R10109">
        <v>20</v>
      </c>
      <c r="S10109">
        <v>40</v>
      </c>
      <c r="T10109" t="s">
        <v>1659</v>
      </c>
    </row>
    <row r="10110" spans="2:20" hidden="1" x14ac:dyDescent="0.45">
      <c r="B10110" s="29" t="s">
        <v>24</v>
      </c>
      <c r="C10110" s="29" t="s">
        <v>3124</v>
      </c>
      <c r="F10110" t="s">
        <v>1655</v>
      </c>
      <c r="G10110" t="s">
        <v>1656</v>
      </c>
      <c r="H10110" t="s">
        <v>231</v>
      </c>
      <c r="I10110" t="s">
        <v>1403</v>
      </c>
      <c r="K10110" t="s">
        <v>228</v>
      </c>
      <c r="L10110" t="s">
        <v>2612</v>
      </c>
      <c r="N10110" t="s">
        <v>261</v>
      </c>
      <c r="O10110">
        <v>0.39100000000000001</v>
      </c>
      <c r="Q10110"/>
      <c r="R10110">
        <v>0.2</v>
      </c>
      <c r="S10110">
        <v>0.6</v>
      </c>
      <c r="T10110" t="s">
        <v>1659</v>
      </c>
    </row>
    <row r="10111" spans="2:20" hidden="1" x14ac:dyDescent="0.45">
      <c r="B10111" s="29" t="s">
        <v>24</v>
      </c>
      <c r="C10111" s="29" t="s">
        <v>3124</v>
      </c>
      <c r="F10111" t="s">
        <v>1655</v>
      </c>
      <c r="G10111" t="s">
        <v>1656</v>
      </c>
      <c r="H10111" t="s">
        <v>299</v>
      </c>
      <c r="I10111" t="s">
        <v>225</v>
      </c>
      <c r="J10111" t="s">
        <v>2825</v>
      </c>
      <c r="K10111" t="s">
        <v>228</v>
      </c>
      <c r="N10111" t="s">
        <v>261</v>
      </c>
      <c r="O10111">
        <v>150</v>
      </c>
      <c r="P10111" t="s">
        <v>2829</v>
      </c>
      <c r="Q10111"/>
      <c r="R10111">
        <v>100</v>
      </c>
      <c r="S10111">
        <v>200</v>
      </c>
      <c r="T10111" t="s">
        <v>1659</v>
      </c>
    </row>
    <row r="10112" spans="2:20" hidden="1" x14ac:dyDescent="0.45">
      <c r="B10112" s="29" t="s">
        <v>24</v>
      </c>
      <c r="C10112" s="29" t="s">
        <v>3124</v>
      </c>
      <c r="F10112" t="s">
        <v>1655</v>
      </c>
      <c r="G10112" t="s">
        <v>1656</v>
      </c>
      <c r="H10112" t="s">
        <v>231</v>
      </c>
      <c r="I10112" t="s">
        <v>1403</v>
      </c>
      <c r="K10112" t="s">
        <v>228</v>
      </c>
      <c r="L10112" t="s">
        <v>2609</v>
      </c>
      <c r="N10112" t="s">
        <v>261</v>
      </c>
      <c r="O10112">
        <v>0.65200000000000002</v>
      </c>
      <c r="Q10112"/>
      <c r="R10112">
        <v>0.5</v>
      </c>
      <c r="S10112">
        <v>0.8</v>
      </c>
      <c r="T10112" t="s">
        <v>1659</v>
      </c>
    </row>
    <row r="10113" spans="2:20" hidden="1" x14ac:dyDescent="0.45">
      <c r="B10113" s="29" t="s">
        <v>24</v>
      </c>
      <c r="C10113" s="29" t="s">
        <v>3124</v>
      </c>
      <c r="F10113" t="s">
        <v>2277</v>
      </c>
      <c r="G10113" t="s">
        <v>2278</v>
      </c>
      <c r="H10113" t="s">
        <v>281</v>
      </c>
      <c r="I10113" t="s">
        <v>1403</v>
      </c>
      <c r="K10113" t="s">
        <v>228</v>
      </c>
      <c r="L10113" t="s">
        <v>2830</v>
      </c>
      <c r="N10113" t="s">
        <v>261</v>
      </c>
      <c r="O10113">
        <v>1</v>
      </c>
      <c r="Q10113"/>
      <c r="R10113">
        <v>1</v>
      </c>
      <c r="S10113">
        <v>1</v>
      </c>
      <c r="T10113" t="s">
        <v>1659</v>
      </c>
    </row>
    <row r="10114" spans="2:20" hidden="1" x14ac:dyDescent="0.45">
      <c r="B10114" s="29" t="s">
        <v>24</v>
      </c>
      <c r="C10114" s="29" t="s">
        <v>3124</v>
      </c>
      <c r="F10114" t="s">
        <v>2277</v>
      </c>
      <c r="G10114" t="s">
        <v>2278</v>
      </c>
      <c r="H10114" t="s">
        <v>281</v>
      </c>
      <c r="I10114" t="s">
        <v>1403</v>
      </c>
      <c r="K10114" t="s">
        <v>228</v>
      </c>
      <c r="L10114" t="s">
        <v>2831</v>
      </c>
      <c r="N10114" t="s">
        <v>261</v>
      </c>
      <c r="O10114">
        <v>0.85</v>
      </c>
      <c r="Q10114"/>
      <c r="R10114">
        <v>0.8</v>
      </c>
      <c r="S10114">
        <v>0.9</v>
      </c>
      <c r="T10114" t="s">
        <v>1659</v>
      </c>
    </row>
    <row r="10115" spans="2:20" hidden="1" x14ac:dyDescent="0.45">
      <c r="B10115" s="29" t="s">
        <v>24</v>
      </c>
      <c r="C10115" s="29" t="s">
        <v>3124</v>
      </c>
      <c r="F10115" t="s">
        <v>2277</v>
      </c>
      <c r="G10115" t="s">
        <v>2278</v>
      </c>
      <c r="H10115" t="s">
        <v>281</v>
      </c>
      <c r="I10115" t="s">
        <v>1403</v>
      </c>
      <c r="K10115" t="s">
        <v>228</v>
      </c>
      <c r="L10115" t="s">
        <v>2832</v>
      </c>
      <c r="N10115" t="s">
        <v>261</v>
      </c>
      <c r="O10115">
        <v>0.25</v>
      </c>
      <c r="Q10115"/>
      <c r="R10115">
        <v>0.1</v>
      </c>
      <c r="S10115">
        <v>0.4</v>
      </c>
      <c r="T10115" t="s">
        <v>1659</v>
      </c>
    </row>
    <row r="10116" spans="2:20" hidden="1" x14ac:dyDescent="0.45">
      <c r="B10116" s="29" t="s">
        <v>24</v>
      </c>
      <c r="C10116" s="29" t="s">
        <v>3124</v>
      </c>
      <c r="F10116" t="s">
        <v>2277</v>
      </c>
      <c r="G10116" t="s">
        <v>2278</v>
      </c>
      <c r="H10116" t="s">
        <v>281</v>
      </c>
      <c r="I10116" t="s">
        <v>1403</v>
      </c>
      <c r="K10116" t="s">
        <v>228</v>
      </c>
      <c r="L10116" t="s">
        <v>2833</v>
      </c>
      <c r="N10116" t="s">
        <v>261</v>
      </c>
      <c r="O10116">
        <v>0.95</v>
      </c>
      <c r="Q10116"/>
      <c r="R10116">
        <v>0.9</v>
      </c>
      <c r="S10116">
        <v>1</v>
      </c>
      <c r="T10116" t="s">
        <v>1659</v>
      </c>
    </row>
    <row r="10117" spans="2:20" hidden="1" x14ac:dyDescent="0.45">
      <c r="B10117" s="29" t="s">
        <v>24</v>
      </c>
      <c r="C10117" s="29" t="s">
        <v>3124</v>
      </c>
      <c r="F10117" t="s">
        <v>1666</v>
      </c>
      <c r="G10117" t="s">
        <v>1667</v>
      </c>
      <c r="H10117" t="s">
        <v>289</v>
      </c>
      <c r="I10117" t="s">
        <v>1403</v>
      </c>
      <c r="K10117" t="s">
        <v>228</v>
      </c>
      <c r="L10117" t="s">
        <v>2834</v>
      </c>
      <c r="N10117" t="s">
        <v>261</v>
      </c>
      <c r="O10117">
        <v>0.95</v>
      </c>
      <c r="Q10117"/>
      <c r="R10117">
        <v>0.9</v>
      </c>
      <c r="S10117">
        <v>1</v>
      </c>
      <c r="T10117" t="s">
        <v>1659</v>
      </c>
    </row>
    <row r="10118" spans="2:20" hidden="1" x14ac:dyDescent="0.45">
      <c r="B10118" s="29" t="s">
        <v>24</v>
      </c>
      <c r="C10118" s="29" t="s">
        <v>3124</v>
      </c>
      <c r="F10118" t="s">
        <v>1666</v>
      </c>
      <c r="G10118" t="s">
        <v>1667</v>
      </c>
      <c r="H10118" t="s">
        <v>289</v>
      </c>
      <c r="I10118" t="s">
        <v>1403</v>
      </c>
      <c r="K10118" t="s">
        <v>228</v>
      </c>
      <c r="L10118" t="s">
        <v>2835</v>
      </c>
      <c r="N10118" t="s">
        <v>261</v>
      </c>
      <c r="O10118">
        <v>0.91</v>
      </c>
      <c r="Q10118"/>
      <c r="R10118">
        <v>0.9</v>
      </c>
      <c r="S10118">
        <v>1</v>
      </c>
      <c r="T10118" t="s">
        <v>1659</v>
      </c>
    </row>
    <row r="10119" spans="2:20" hidden="1" x14ac:dyDescent="0.45">
      <c r="C10119" s="29" t="s">
        <v>3124</v>
      </c>
      <c r="F10119" t="s">
        <v>1669</v>
      </c>
      <c r="G10119" t="s">
        <v>1670</v>
      </c>
      <c r="H10119" t="s">
        <v>224</v>
      </c>
      <c r="I10119" t="s">
        <v>1403</v>
      </c>
      <c r="J10119" t="s">
        <v>1673</v>
      </c>
      <c r="K10119" t="s">
        <v>228</v>
      </c>
      <c r="N10119" t="s">
        <v>236</v>
      </c>
      <c r="O10119">
        <v>1</v>
      </c>
      <c r="Q10119"/>
      <c r="R10119">
        <v>1</v>
      </c>
      <c r="S10119">
        <v>1</v>
      </c>
      <c r="T10119" t="s">
        <v>1642</v>
      </c>
    </row>
    <row r="10120" spans="2:20" hidden="1" x14ac:dyDescent="0.45">
      <c r="B10120" s="29" t="s">
        <v>24</v>
      </c>
      <c r="C10120" s="29" t="s">
        <v>3124</v>
      </c>
      <c r="F10120" t="s">
        <v>1669</v>
      </c>
      <c r="G10120" t="s">
        <v>1670</v>
      </c>
      <c r="H10120" t="s">
        <v>251</v>
      </c>
      <c r="I10120" t="s">
        <v>1403</v>
      </c>
      <c r="K10120" t="s">
        <v>228</v>
      </c>
      <c r="L10120" t="s">
        <v>2620</v>
      </c>
      <c r="N10120" t="s">
        <v>261</v>
      </c>
      <c r="O10120">
        <v>0.27</v>
      </c>
      <c r="Q10120"/>
      <c r="R10120">
        <v>0</v>
      </c>
      <c r="S10120">
        <v>0.6</v>
      </c>
      <c r="T10120" t="s">
        <v>1659</v>
      </c>
    </row>
    <row r="10121" spans="2:20" hidden="1" x14ac:dyDescent="0.45">
      <c r="B10121" s="29" t="s">
        <v>24</v>
      </c>
      <c r="C10121" s="29" t="s">
        <v>3124</v>
      </c>
      <c r="F10121" t="s">
        <v>1669</v>
      </c>
      <c r="G10121" t="s">
        <v>1670</v>
      </c>
      <c r="H10121" t="s">
        <v>251</v>
      </c>
      <c r="I10121" t="s">
        <v>1403</v>
      </c>
      <c r="K10121" t="s">
        <v>228</v>
      </c>
      <c r="L10121" t="s">
        <v>2285</v>
      </c>
      <c r="N10121" t="s">
        <v>261</v>
      </c>
      <c r="O10121">
        <v>0.5</v>
      </c>
      <c r="Q10121"/>
      <c r="R10121">
        <v>0.3</v>
      </c>
      <c r="S10121">
        <v>0.7</v>
      </c>
      <c r="T10121" t="s">
        <v>1659</v>
      </c>
    </row>
    <row r="10122" spans="2:20" hidden="1" x14ac:dyDescent="0.45">
      <c r="B10122" s="29" t="s">
        <v>24</v>
      </c>
      <c r="C10122" s="29" t="s">
        <v>3124</v>
      </c>
      <c r="F10122" t="s">
        <v>1669</v>
      </c>
      <c r="G10122" t="s">
        <v>1670</v>
      </c>
      <c r="H10122" t="s">
        <v>293</v>
      </c>
      <c r="I10122" t="s">
        <v>225</v>
      </c>
      <c r="K10122" t="s">
        <v>228</v>
      </c>
      <c r="N10122" t="s">
        <v>261</v>
      </c>
      <c r="O10122">
        <v>11</v>
      </c>
      <c r="P10122" t="s">
        <v>1613</v>
      </c>
      <c r="Q10122"/>
      <c r="R10122">
        <v>7</v>
      </c>
      <c r="S10122">
        <v>15</v>
      </c>
      <c r="T10122" t="s">
        <v>1659</v>
      </c>
    </row>
    <row r="10123" spans="2:20" hidden="1" x14ac:dyDescent="0.45">
      <c r="C10123" s="29" t="s">
        <v>3124</v>
      </c>
      <c r="F10123" t="s">
        <v>1669</v>
      </c>
      <c r="G10123" t="s">
        <v>1670</v>
      </c>
      <c r="H10123" t="s">
        <v>1251</v>
      </c>
      <c r="I10123" t="s">
        <v>225</v>
      </c>
      <c r="K10123" t="s">
        <v>228</v>
      </c>
      <c r="N10123" t="s">
        <v>242</v>
      </c>
      <c r="O10123">
        <v>6.0000000000000001E-3</v>
      </c>
      <c r="P10123" t="s">
        <v>1644</v>
      </c>
      <c r="Q10123"/>
      <c r="R10123">
        <v>2E-3</v>
      </c>
      <c r="S10123">
        <v>0.02</v>
      </c>
      <c r="T10123" t="s">
        <v>1191</v>
      </c>
    </row>
    <row r="10124" spans="2:20" hidden="1" x14ac:dyDescent="0.45">
      <c r="C10124" s="29" t="s">
        <v>3124</v>
      </c>
      <c r="F10124" t="s">
        <v>1669</v>
      </c>
      <c r="G10124" t="s">
        <v>1670</v>
      </c>
      <c r="H10124" t="s">
        <v>296</v>
      </c>
      <c r="I10124" t="s">
        <v>225</v>
      </c>
      <c r="J10124" t="s">
        <v>1676</v>
      </c>
      <c r="K10124" t="s">
        <v>228</v>
      </c>
      <c r="N10124" t="s">
        <v>233</v>
      </c>
      <c r="O10124">
        <v>5.0000000000000001E-4</v>
      </c>
      <c r="P10124" t="s">
        <v>1644</v>
      </c>
      <c r="Q10124"/>
      <c r="R10124">
        <v>2.0000000000000001E-4</v>
      </c>
      <c r="S10124">
        <v>2E-3</v>
      </c>
      <c r="T10124" t="s">
        <v>1191</v>
      </c>
    </row>
    <row r="10125" spans="2:20" hidden="1" x14ac:dyDescent="0.45">
      <c r="C10125" s="29" t="s">
        <v>3124</v>
      </c>
      <c r="F10125" t="s">
        <v>1669</v>
      </c>
      <c r="G10125" t="s">
        <v>1670</v>
      </c>
      <c r="H10125" t="s">
        <v>296</v>
      </c>
      <c r="I10125" t="s">
        <v>225</v>
      </c>
      <c r="J10125" t="s">
        <v>1676</v>
      </c>
      <c r="K10125" t="s">
        <v>228</v>
      </c>
      <c r="N10125" t="s">
        <v>236</v>
      </c>
      <c r="O10125">
        <v>12000</v>
      </c>
      <c r="P10125" t="s">
        <v>1644</v>
      </c>
      <c r="Q10125"/>
      <c r="R10125">
        <v>1000</v>
      </c>
      <c r="S10125">
        <v>100000</v>
      </c>
      <c r="T10125" t="s">
        <v>1677</v>
      </c>
    </row>
    <row r="10126" spans="2:20" hidden="1" x14ac:dyDescent="0.45">
      <c r="B10126" s="29" t="s">
        <v>24</v>
      </c>
      <c r="C10126" s="29" t="s">
        <v>3124</v>
      </c>
      <c r="F10126" t="s">
        <v>1678</v>
      </c>
      <c r="G10126" t="s">
        <v>1679</v>
      </c>
      <c r="H10126" t="s">
        <v>301</v>
      </c>
      <c r="I10126" t="s">
        <v>1403</v>
      </c>
      <c r="J10126" t="s">
        <v>1680</v>
      </c>
      <c r="K10126" t="s">
        <v>228</v>
      </c>
      <c r="L10126" t="s">
        <v>2836</v>
      </c>
      <c r="N10126" t="s">
        <v>261</v>
      </c>
      <c r="O10126">
        <v>1</v>
      </c>
      <c r="Q10126"/>
      <c r="R10126">
        <v>1</v>
      </c>
      <c r="S10126">
        <v>1</v>
      </c>
      <c r="T10126" t="s">
        <v>1659</v>
      </c>
    </row>
    <row r="10127" spans="2:20" hidden="1" x14ac:dyDescent="0.45">
      <c r="B10127" s="29" t="s">
        <v>24</v>
      </c>
      <c r="C10127" s="29" t="s">
        <v>3124</v>
      </c>
      <c r="F10127" t="s">
        <v>1678</v>
      </c>
      <c r="G10127" t="s">
        <v>1679</v>
      </c>
      <c r="H10127" t="s">
        <v>296</v>
      </c>
      <c r="I10127" t="s">
        <v>1403</v>
      </c>
      <c r="J10127" t="s">
        <v>2628</v>
      </c>
      <c r="K10127" t="s">
        <v>228</v>
      </c>
      <c r="L10127" t="s">
        <v>1681</v>
      </c>
      <c r="N10127" t="s">
        <v>261</v>
      </c>
      <c r="O10127">
        <v>0.76</v>
      </c>
      <c r="Q10127"/>
      <c r="R10127">
        <v>0.7</v>
      </c>
      <c r="S10127">
        <v>0.8</v>
      </c>
      <c r="T10127" t="s">
        <v>1659</v>
      </c>
    </row>
    <row r="10128" spans="2:20" hidden="1" x14ac:dyDescent="0.45">
      <c r="B10128" s="29" t="s">
        <v>24</v>
      </c>
      <c r="C10128" s="29" t="s">
        <v>3124</v>
      </c>
      <c r="F10128" t="s">
        <v>1678</v>
      </c>
      <c r="G10128" t="s">
        <v>1679</v>
      </c>
      <c r="H10128" t="s">
        <v>293</v>
      </c>
      <c r="I10128" t="s">
        <v>1403</v>
      </c>
      <c r="J10128" t="s">
        <v>2293</v>
      </c>
      <c r="K10128" t="s">
        <v>228</v>
      </c>
      <c r="L10128" t="s">
        <v>2837</v>
      </c>
      <c r="N10128" t="s">
        <v>261</v>
      </c>
      <c r="O10128">
        <v>0.76</v>
      </c>
      <c r="Q10128"/>
      <c r="R10128">
        <v>0.7</v>
      </c>
      <c r="S10128">
        <v>0.8</v>
      </c>
      <c r="T10128" t="s">
        <v>1659</v>
      </c>
    </row>
    <row r="10129" spans="2:20" ht="57" hidden="1" x14ac:dyDescent="0.45">
      <c r="B10129" s="29" t="s">
        <v>24</v>
      </c>
      <c r="C10129" s="29" t="s">
        <v>3124</v>
      </c>
      <c r="F10129" t="s">
        <v>1678</v>
      </c>
      <c r="G10129" t="s">
        <v>1679</v>
      </c>
      <c r="H10129" t="s">
        <v>284</v>
      </c>
      <c r="I10129" t="s">
        <v>1403</v>
      </c>
      <c r="J10129" t="s">
        <v>1682</v>
      </c>
      <c r="K10129" t="s">
        <v>228</v>
      </c>
      <c r="L10129" s="20" t="s">
        <v>2838</v>
      </c>
      <c r="N10129" t="s">
        <v>261</v>
      </c>
      <c r="O10129">
        <v>0.48</v>
      </c>
      <c r="Q10129"/>
      <c r="R10129">
        <v>0.4</v>
      </c>
      <c r="S10129">
        <v>0.6</v>
      </c>
      <c r="T10129" t="s">
        <v>1659</v>
      </c>
    </row>
    <row r="10130" spans="2:20" hidden="1" x14ac:dyDescent="0.45">
      <c r="B10130" s="29" t="s">
        <v>24</v>
      </c>
      <c r="C10130" s="29" t="s">
        <v>3124</v>
      </c>
      <c r="F10130" t="s">
        <v>1678</v>
      </c>
      <c r="G10130" t="s">
        <v>1679</v>
      </c>
      <c r="H10130" t="s">
        <v>281</v>
      </c>
      <c r="I10130" t="s">
        <v>225</v>
      </c>
      <c r="J10130" t="s">
        <v>2839</v>
      </c>
      <c r="K10130" t="s">
        <v>228</v>
      </c>
      <c r="N10130" t="s">
        <v>261</v>
      </c>
      <c r="O10130">
        <v>900</v>
      </c>
      <c r="P10130" t="s">
        <v>1687</v>
      </c>
      <c r="Q10130"/>
      <c r="R10130">
        <v>700</v>
      </c>
      <c r="S10130">
        <v>1100</v>
      </c>
      <c r="T10130" t="s">
        <v>1659</v>
      </c>
    </row>
    <row r="10131" spans="2:20" ht="57" hidden="1" x14ac:dyDescent="0.45">
      <c r="B10131" s="29" t="s">
        <v>24</v>
      </c>
      <c r="C10131" s="29" t="s">
        <v>3124</v>
      </c>
      <c r="F10131" t="s">
        <v>1678</v>
      </c>
      <c r="G10131" t="s">
        <v>1679</v>
      </c>
      <c r="H10131" t="s">
        <v>284</v>
      </c>
      <c r="I10131" t="s">
        <v>1403</v>
      </c>
      <c r="J10131" t="s">
        <v>1682</v>
      </c>
      <c r="K10131" t="s">
        <v>228</v>
      </c>
      <c r="L10131" s="20" t="s">
        <v>2840</v>
      </c>
      <c r="N10131" t="s">
        <v>261</v>
      </c>
      <c r="O10131">
        <v>0.76</v>
      </c>
      <c r="Q10131"/>
      <c r="R10131">
        <v>0.7</v>
      </c>
      <c r="S10131">
        <v>0.8</v>
      </c>
      <c r="T10131" t="s">
        <v>1659</v>
      </c>
    </row>
    <row r="10132" spans="2:20" hidden="1" x14ac:dyDescent="0.45">
      <c r="B10132" s="29" t="s">
        <v>24</v>
      </c>
      <c r="C10132" s="29" t="s">
        <v>3124</v>
      </c>
      <c r="F10132" t="s">
        <v>1693</v>
      </c>
      <c r="G10132" t="s">
        <v>1694</v>
      </c>
      <c r="H10132" t="s">
        <v>243</v>
      </c>
      <c r="I10132" t="s">
        <v>1403</v>
      </c>
      <c r="J10132" t="s">
        <v>1722</v>
      </c>
      <c r="K10132" t="s">
        <v>228</v>
      </c>
      <c r="L10132" t="s">
        <v>1708</v>
      </c>
      <c r="M10132" t="s">
        <v>1588</v>
      </c>
      <c r="N10132" t="s">
        <v>261</v>
      </c>
      <c r="O10132">
        <v>0.05</v>
      </c>
      <c r="Q10132"/>
      <c r="R10132">
        <v>0</v>
      </c>
      <c r="S10132">
        <v>0.9</v>
      </c>
      <c r="T10132" t="s">
        <v>1709</v>
      </c>
    </row>
    <row r="10133" spans="2:20" hidden="1" x14ac:dyDescent="0.45">
      <c r="B10133" s="29" t="s">
        <v>24</v>
      </c>
      <c r="C10133" s="29" t="s">
        <v>3124</v>
      </c>
      <c r="F10133" t="s">
        <v>1693</v>
      </c>
      <c r="G10133" t="s">
        <v>1694</v>
      </c>
      <c r="H10133" t="s">
        <v>284</v>
      </c>
      <c r="I10133" t="s">
        <v>225</v>
      </c>
      <c r="J10133" t="s">
        <v>2841</v>
      </c>
      <c r="K10133" t="s">
        <v>228</v>
      </c>
      <c r="M10133" t="s">
        <v>1588</v>
      </c>
      <c r="N10133" t="s">
        <v>261</v>
      </c>
      <c r="O10133">
        <v>5</v>
      </c>
      <c r="P10133" t="s">
        <v>2299</v>
      </c>
      <c r="Q10133"/>
      <c r="R10133">
        <v>0.5</v>
      </c>
      <c r="S10133">
        <v>7</v>
      </c>
      <c r="T10133" t="s">
        <v>2842</v>
      </c>
    </row>
    <row r="10134" spans="2:20" hidden="1" x14ac:dyDescent="0.45">
      <c r="C10134" s="29" t="s">
        <v>3124</v>
      </c>
      <c r="F10134" t="s">
        <v>1693</v>
      </c>
      <c r="G10134" t="s">
        <v>1694</v>
      </c>
      <c r="H10134" t="s">
        <v>277</v>
      </c>
      <c r="I10134" t="s">
        <v>225</v>
      </c>
      <c r="J10134" t="s">
        <v>2636</v>
      </c>
      <c r="K10134" t="s">
        <v>228</v>
      </c>
      <c r="M10134" t="s">
        <v>1588</v>
      </c>
      <c r="N10134" t="s">
        <v>358</v>
      </c>
      <c r="O10134">
        <v>0.53</v>
      </c>
      <c r="P10134" t="s">
        <v>2637</v>
      </c>
      <c r="Q10134"/>
      <c r="R10134">
        <v>0.1</v>
      </c>
      <c r="S10134">
        <v>2.5</v>
      </c>
      <c r="T10134" t="s">
        <v>2638</v>
      </c>
    </row>
    <row r="10135" spans="2:20" hidden="1" x14ac:dyDescent="0.45">
      <c r="B10135" s="29" t="s">
        <v>24</v>
      </c>
      <c r="C10135" s="29" t="s">
        <v>3124</v>
      </c>
      <c r="F10135" t="s">
        <v>1693</v>
      </c>
      <c r="G10135" t="s">
        <v>1694</v>
      </c>
      <c r="H10135" t="s">
        <v>281</v>
      </c>
      <c r="I10135" t="s">
        <v>225</v>
      </c>
      <c r="J10135" t="s">
        <v>1689</v>
      </c>
      <c r="K10135" t="s">
        <v>228</v>
      </c>
      <c r="M10135" t="s">
        <v>1690</v>
      </c>
      <c r="N10135" t="s">
        <v>261</v>
      </c>
      <c r="O10135">
        <v>1.57</v>
      </c>
      <c r="P10135" t="s">
        <v>1691</v>
      </c>
      <c r="Q10135"/>
      <c r="R10135">
        <v>0.33</v>
      </c>
      <c r="S10135">
        <v>2.81</v>
      </c>
      <c r="T10135" t="s">
        <v>2633</v>
      </c>
    </row>
    <row r="10136" spans="2:20" hidden="1" x14ac:dyDescent="0.45">
      <c r="B10136" s="29" t="s">
        <v>27</v>
      </c>
      <c r="C10136" s="29" t="s">
        <v>3124</v>
      </c>
      <c r="F10136" t="s">
        <v>1693</v>
      </c>
      <c r="G10136" t="s">
        <v>1694</v>
      </c>
      <c r="H10136" t="s">
        <v>281</v>
      </c>
      <c r="I10136" t="s">
        <v>225</v>
      </c>
      <c r="J10136" t="s">
        <v>1689</v>
      </c>
      <c r="K10136" t="s">
        <v>228</v>
      </c>
      <c r="M10136" t="s">
        <v>1690</v>
      </c>
      <c r="N10136" t="s">
        <v>27</v>
      </c>
      <c r="O10136">
        <v>0.9</v>
      </c>
      <c r="P10136" t="s">
        <v>1691</v>
      </c>
      <c r="Q10136"/>
      <c r="R10136">
        <v>0.1</v>
      </c>
      <c r="S10136">
        <v>9</v>
      </c>
      <c r="T10136" t="s">
        <v>1692</v>
      </c>
    </row>
    <row r="10137" spans="2:20" hidden="1" x14ac:dyDescent="0.45">
      <c r="B10137" s="29" t="s">
        <v>24</v>
      </c>
      <c r="C10137" s="29" t="s">
        <v>3124</v>
      </c>
      <c r="F10137" t="s">
        <v>1693</v>
      </c>
      <c r="G10137" t="s">
        <v>1694</v>
      </c>
      <c r="H10137" t="s">
        <v>224</v>
      </c>
      <c r="I10137" t="s">
        <v>1403</v>
      </c>
      <c r="J10137" t="s">
        <v>1707</v>
      </c>
      <c r="K10137" t="s">
        <v>228</v>
      </c>
      <c r="L10137" t="s">
        <v>2643</v>
      </c>
      <c r="N10137" t="s">
        <v>261</v>
      </c>
      <c r="O10137">
        <v>0.67</v>
      </c>
      <c r="Q10137"/>
      <c r="R10137">
        <v>0</v>
      </c>
      <c r="S10137">
        <v>0.9</v>
      </c>
      <c r="T10137" t="s">
        <v>1709</v>
      </c>
    </row>
    <row r="10138" spans="2:20" hidden="1" x14ac:dyDescent="0.45">
      <c r="C10138" s="29" t="s">
        <v>3124</v>
      </c>
      <c r="F10138" t="s">
        <v>1693</v>
      </c>
      <c r="G10138" t="s">
        <v>1694</v>
      </c>
      <c r="H10138" t="s">
        <v>304</v>
      </c>
      <c r="I10138" t="s">
        <v>225</v>
      </c>
      <c r="J10138" t="s">
        <v>1704</v>
      </c>
      <c r="K10138" t="s">
        <v>228</v>
      </c>
      <c r="M10138" t="s">
        <v>1588</v>
      </c>
      <c r="N10138" t="s">
        <v>262</v>
      </c>
      <c r="O10138">
        <v>5.7000000000000002E-2</v>
      </c>
      <c r="P10138" t="s">
        <v>1705</v>
      </c>
      <c r="Q10138"/>
      <c r="R10138">
        <v>5.0000000000000001E-3</v>
      </c>
      <c r="S10138">
        <v>0.5</v>
      </c>
      <c r="T10138" t="s">
        <v>2843</v>
      </c>
    </row>
    <row r="10139" spans="2:20" hidden="1" x14ac:dyDescent="0.45">
      <c r="C10139" s="29" t="s">
        <v>3124</v>
      </c>
      <c r="F10139" t="s">
        <v>1693</v>
      </c>
      <c r="G10139" t="s">
        <v>1694</v>
      </c>
      <c r="H10139" t="s">
        <v>304</v>
      </c>
      <c r="I10139" t="s">
        <v>225</v>
      </c>
      <c r="J10139" t="s">
        <v>1704</v>
      </c>
      <c r="K10139" t="s">
        <v>228</v>
      </c>
      <c r="M10139" t="s">
        <v>1588</v>
      </c>
      <c r="N10139" t="s">
        <v>279</v>
      </c>
      <c r="O10139">
        <v>30</v>
      </c>
      <c r="P10139" t="s">
        <v>1705</v>
      </c>
      <c r="Q10139"/>
      <c r="R10139">
        <v>0.6</v>
      </c>
      <c r="S10139">
        <v>150</v>
      </c>
      <c r="T10139" t="s">
        <v>2844</v>
      </c>
    </row>
    <row r="10140" spans="2:20" hidden="1" x14ac:dyDescent="0.45">
      <c r="C10140" s="29" t="s">
        <v>3124</v>
      </c>
      <c r="F10140" t="s">
        <v>1693</v>
      </c>
      <c r="G10140" t="s">
        <v>1694</v>
      </c>
      <c r="H10140" t="s">
        <v>304</v>
      </c>
      <c r="I10140" t="s">
        <v>225</v>
      </c>
      <c r="J10140" t="s">
        <v>1704</v>
      </c>
      <c r="K10140" t="s">
        <v>228</v>
      </c>
      <c r="M10140" t="s">
        <v>1588</v>
      </c>
      <c r="N10140" t="s">
        <v>240</v>
      </c>
      <c r="O10140">
        <v>784</v>
      </c>
      <c r="P10140" t="s">
        <v>1705</v>
      </c>
      <c r="Q10140"/>
      <c r="R10140">
        <v>200</v>
      </c>
      <c r="S10140">
        <v>3000</v>
      </c>
      <c r="T10140" t="s">
        <v>2642</v>
      </c>
    </row>
    <row r="10141" spans="2:20" hidden="1" x14ac:dyDescent="0.45">
      <c r="B10141" s="29" t="s">
        <v>43</v>
      </c>
      <c r="C10141" s="29" t="s">
        <v>3124</v>
      </c>
      <c r="F10141" t="s">
        <v>1693</v>
      </c>
      <c r="G10141" t="s">
        <v>1694</v>
      </c>
      <c r="H10141" t="s">
        <v>304</v>
      </c>
      <c r="I10141" t="s">
        <v>225</v>
      </c>
      <c r="J10141" t="s">
        <v>1704</v>
      </c>
      <c r="K10141" t="s">
        <v>228</v>
      </c>
      <c r="M10141" t="s">
        <v>1588</v>
      </c>
      <c r="N10141" t="s">
        <v>28</v>
      </c>
      <c r="O10141">
        <v>51940</v>
      </c>
      <c r="P10141" t="s">
        <v>1705</v>
      </c>
      <c r="Q10141"/>
      <c r="R10141">
        <v>10000</v>
      </c>
      <c r="S10141">
        <v>90000</v>
      </c>
      <c r="T10141" t="s">
        <v>2307</v>
      </c>
    </row>
    <row r="10142" spans="2:20" hidden="1" x14ac:dyDescent="0.45">
      <c r="B10142" s="29" t="s">
        <v>29</v>
      </c>
      <c r="C10142" s="29" t="s">
        <v>3124</v>
      </c>
      <c r="F10142" t="s">
        <v>1693</v>
      </c>
      <c r="G10142" t="s">
        <v>1694</v>
      </c>
      <c r="H10142" t="s">
        <v>304</v>
      </c>
      <c r="I10142" t="s">
        <v>225</v>
      </c>
      <c r="J10142" t="s">
        <v>1704</v>
      </c>
      <c r="K10142" t="s">
        <v>228</v>
      </c>
      <c r="M10142" t="s">
        <v>1588</v>
      </c>
      <c r="N10142" t="s">
        <v>29</v>
      </c>
      <c r="O10142">
        <v>3020</v>
      </c>
      <c r="P10142" t="s">
        <v>1705</v>
      </c>
      <c r="Q10142"/>
      <c r="R10142">
        <v>1500</v>
      </c>
      <c r="S10142">
        <v>4500</v>
      </c>
      <c r="T10142" t="s">
        <v>1726</v>
      </c>
    </row>
    <row r="10143" spans="2:20" hidden="1" x14ac:dyDescent="0.45">
      <c r="C10143" s="29" t="s">
        <v>3124</v>
      </c>
      <c r="F10143" t="s">
        <v>1693</v>
      </c>
      <c r="G10143" t="s">
        <v>1694</v>
      </c>
      <c r="H10143" t="s">
        <v>304</v>
      </c>
      <c r="I10143" t="s">
        <v>225</v>
      </c>
      <c r="J10143" t="s">
        <v>1704</v>
      </c>
      <c r="K10143" t="s">
        <v>228</v>
      </c>
      <c r="M10143" t="s">
        <v>1588</v>
      </c>
      <c r="N10143" t="s">
        <v>267</v>
      </c>
      <c r="O10143">
        <v>260</v>
      </c>
      <c r="P10143" t="s">
        <v>1705</v>
      </c>
      <c r="Q10143"/>
      <c r="R10143">
        <v>26</v>
      </c>
      <c r="S10143">
        <v>2000</v>
      </c>
      <c r="T10143" t="s">
        <v>2844</v>
      </c>
    </row>
    <row r="10144" spans="2:20" hidden="1" x14ac:dyDescent="0.45">
      <c r="B10144" s="29" t="s">
        <v>24</v>
      </c>
      <c r="C10144" s="29" t="s">
        <v>3124</v>
      </c>
      <c r="F10144" t="s">
        <v>1693</v>
      </c>
      <c r="G10144" t="s">
        <v>1694</v>
      </c>
      <c r="H10144" t="s">
        <v>231</v>
      </c>
      <c r="I10144" t="s">
        <v>225</v>
      </c>
      <c r="J10144" t="s">
        <v>1714</v>
      </c>
      <c r="K10144" t="s">
        <v>228</v>
      </c>
      <c r="M10144" t="s">
        <v>1588</v>
      </c>
      <c r="N10144" t="s">
        <v>261</v>
      </c>
      <c r="O10144">
        <v>28</v>
      </c>
      <c r="P10144" t="s">
        <v>1705</v>
      </c>
      <c r="Q10144"/>
      <c r="R10144">
        <v>14</v>
      </c>
      <c r="S10144">
        <v>56</v>
      </c>
      <c r="T10144" t="s">
        <v>2845</v>
      </c>
    </row>
    <row r="10145" spans="2:20" ht="42.75" hidden="1" x14ac:dyDescent="0.45">
      <c r="B10145" s="29" t="s">
        <v>24</v>
      </c>
      <c r="C10145" s="29" t="s">
        <v>3124</v>
      </c>
      <c r="F10145" t="s">
        <v>1693</v>
      </c>
      <c r="G10145" t="s">
        <v>1694</v>
      </c>
      <c r="H10145" t="s">
        <v>1221</v>
      </c>
      <c r="I10145" t="s">
        <v>1403</v>
      </c>
      <c r="J10145" t="s">
        <v>1695</v>
      </c>
      <c r="K10145" t="s">
        <v>228</v>
      </c>
      <c r="L10145" s="20" t="s">
        <v>2320</v>
      </c>
      <c r="M10145" t="s">
        <v>1588</v>
      </c>
      <c r="N10145" t="s">
        <v>261</v>
      </c>
      <c r="O10145">
        <v>0.48</v>
      </c>
      <c r="P10145" t="s">
        <v>2846</v>
      </c>
      <c r="Q10145"/>
      <c r="R10145">
        <v>0</v>
      </c>
      <c r="S10145">
        <v>0.65</v>
      </c>
      <c r="T10145" t="s">
        <v>1697</v>
      </c>
    </row>
    <row r="10146" spans="2:20" ht="42.75" hidden="1" x14ac:dyDescent="0.45">
      <c r="B10146" s="29" t="s">
        <v>24</v>
      </c>
      <c r="C10146" s="29" t="s">
        <v>3124</v>
      </c>
      <c r="F10146" t="s">
        <v>1693</v>
      </c>
      <c r="G10146" t="s">
        <v>1694</v>
      </c>
      <c r="H10146" t="s">
        <v>243</v>
      </c>
      <c r="I10146" t="s">
        <v>1403</v>
      </c>
      <c r="J10146" t="s">
        <v>1722</v>
      </c>
      <c r="K10146" t="s">
        <v>228</v>
      </c>
      <c r="L10146" s="20" t="s">
        <v>2847</v>
      </c>
      <c r="M10146" t="s">
        <v>1588</v>
      </c>
      <c r="N10146" t="s">
        <v>261</v>
      </c>
      <c r="O10146">
        <v>1.62</v>
      </c>
      <c r="P10146" t="s">
        <v>2848</v>
      </c>
      <c r="Q10146"/>
      <c r="R10146">
        <v>0</v>
      </c>
      <c r="S10146">
        <v>0.4</v>
      </c>
      <c r="T10146" t="s">
        <v>1703</v>
      </c>
    </row>
    <row r="10147" spans="2:20" hidden="1" x14ac:dyDescent="0.45">
      <c r="C10147" s="29" t="s">
        <v>3124</v>
      </c>
      <c r="F10147" t="s">
        <v>1693</v>
      </c>
      <c r="G10147" t="s">
        <v>1694</v>
      </c>
      <c r="H10147" t="s">
        <v>255</v>
      </c>
      <c r="I10147" t="s">
        <v>225</v>
      </c>
      <c r="J10147" t="s">
        <v>1727</v>
      </c>
      <c r="K10147" t="s">
        <v>228</v>
      </c>
      <c r="M10147" t="s">
        <v>1588</v>
      </c>
      <c r="N10147" t="s">
        <v>265</v>
      </c>
      <c r="O10147">
        <v>5.4</v>
      </c>
      <c r="P10147" t="s">
        <v>1731</v>
      </c>
      <c r="Q10147"/>
      <c r="R10147">
        <v>2.4</v>
      </c>
      <c r="S10147">
        <v>12</v>
      </c>
      <c r="T10147" t="s">
        <v>1732</v>
      </c>
    </row>
    <row r="10148" spans="2:20" hidden="1" x14ac:dyDescent="0.45">
      <c r="B10148" s="29" t="s">
        <v>26</v>
      </c>
      <c r="C10148" s="29" t="s">
        <v>3124</v>
      </c>
      <c r="F10148" t="s">
        <v>1693</v>
      </c>
      <c r="G10148" t="s">
        <v>1694</v>
      </c>
      <c r="H10148" t="s">
        <v>255</v>
      </c>
      <c r="I10148" t="s">
        <v>225</v>
      </c>
      <c r="J10148" t="s">
        <v>1727</v>
      </c>
      <c r="K10148" t="s">
        <v>228</v>
      </c>
      <c r="M10148" t="s">
        <v>1588</v>
      </c>
      <c r="N10148" t="s">
        <v>26</v>
      </c>
      <c r="O10148">
        <v>1.8</v>
      </c>
      <c r="P10148" t="s">
        <v>1728</v>
      </c>
      <c r="Q10148"/>
      <c r="R10148">
        <v>1.7</v>
      </c>
      <c r="S10148">
        <v>1.9</v>
      </c>
      <c r="T10148" t="s">
        <v>1729</v>
      </c>
    </row>
    <row r="10149" spans="2:20" hidden="1" x14ac:dyDescent="0.45">
      <c r="C10149" s="29" t="s">
        <v>3124</v>
      </c>
      <c r="F10149" t="s">
        <v>1733</v>
      </c>
      <c r="G10149" t="s">
        <v>1734</v>
      </c>
      <c r="H10149" t="s">
        <v>289</v>
      </c>
      <c r="I10149" t="s">
        <v>225</v>
      </c>
      <c r="J10149" t="s">
        <v>1735</v>
      </c>
      <c r="K10149" t="s">
        <v>228</v>
      </c>
      <c r="N10149" t="s">
        <v>236</v>
      </c>
      <c r="O10149">
        <v>1</v>
      </c>
      <c r="P10149" t="s">
        <v>1736</v>
      </c>
      <c r="Q10149"/>
      <c r="R10149">
        <v>0.25</v>
      </c>
      <c r="S10149">
        <v>3</v>
      </c>
      <c r="T10149" t="s">
        <v>357</v>
      </c>
    </row>
    <row r="10150" spans="2:20" hidden="1" x14ac:dyDescent="0.45">
      <c r="B10150" s="29" t="s">
        <v>43</v>
      </c>
      <c r="C10150" s="29" t="s">
        <v>3124</v>
      </c>
      <c r="F10150" t="s">
        <v>1733</v>
      </c>
      <c r="G10150" t="s">
        <v>1734</v>
      </c>
      <c r="H10150" t="s">
        <v>289</v>
      </c>
      <c r="I10150" t="s">
        <v>225</v>
      </c>
      <c r="J10150" t="s">
        <v>1735</v>
      </c>
      <c r="K10150" t="s">
        <v>228</v>
      </c>
      <c r="N10150" t="s">
        <v>28</v>
      </c>
      <c r="O10150">
        <v>0.6</v>
      </c>
      <c r="P10150" t="s">
        <v>1736</v>
      </c>
      <c r="Q10150"/>
      <c r="R10150">
        <v>0.15</v>
      </c>
      <c r="S10150">
        <v>1.8</v>
      </c>
      <c r="T10150" t="s">
        <v>1737</v>
      </c>
    </row>
    <row r="10151" spans="2:20" hidden="1" x14ac:dyDescent="0.45">
      <c r="B10151" s="29" t="s">
        <v>30</v>
      </c>
      <c r="C10151" s="29" t="s">
        <v>3124</v>
      </c>
      <c r="F10151" t="s">
        <v>1733</v>
      </c>
      <c r="G10151" t="s">
        <v>1734</v>
      </c>
      <c r="H10151" t="s">
        <v>289</v>
      </c>
      <c r="I10151" t="s">
        <v>225</v>
      </c>
      <c r="J10151" t="s">
        <v>1735</v>
      </c>
      <c r="K10151" t="s">
        <v>228</v>
      </c>
      <c r="N10151" t="s">
        <v>30</v>
      </c>
      <c r="O10151">
        <v>2.6</v>
      </c>
      <c r="P10151" t="s">
        <v>229</v>
      </c>
      <c r="Q10151"/>
      <c r="R10151">
        <v>1.3</v>
      </c>
      <c r="S10151">
        <v>5.2</v>
      </c>
      <c r="T10151" t="s">
        <v>2849</v>
      </c>
    </row>
    <row r="10152" spans="2:20" hidden="1" x14ac:dyDescent="0.45">
      <c r="B10152" s="29" t="s">
        <v>27</v>
      </c>
      <c r="C10152" s="29" t="s">
        <v>3124</v>
      </c>
      <c r="F10152" t="s">
        <v>1733</v>
      </c>
      <c r="G10152" t="s">
        <v>1734</v>
      </c>
      <c r="H10152" t="s">
        <v>286</v>
      </c>
      <c r="I10152" t="s">
        <v>225</v>
      </c>
      <c r="J10152" t="s">
        <v>1738</v>
      </c>
      <c r="K10152" t="s">
        <v>228</v>
      </c>
      <c r="N10152" t="s">
        <v>27</v>
      </c>
      <c r="O10152">
        <v>0.8</v>
      </c>
      <c r="P10152" t="s">
        <v>1736</v>
      </c>
      <c r="Q10152"/>
      <c r="R10152">
        <v>0.2</v>
      </c>
      <c r="S10152">
        <v>2.4</v>
      </c>
      <c r="T10152" t="s">
        <v>2645</v>
      </c>
    </row>
    <row r="10153" spans="2:20" hidden="1" x14ac:dyDescent="0.45">
      <c r="B10153" s="29" t="s">
        <v>29</v>
      </c>
      <c r="C10153" s="29" t="s">
        <v>3124</v>
      </c>
      <c r="F10153" t="s">
        <v>1733</v>
      </c>
      <c r="G10153" t="s">
        <v>1734</v>
      </c>
      <c r="H10153" t="s">
        <v>286</v>
      </c>
      <c r="I10153" t="s">
        <v>225</v>
      </c>
      <c r="J10153" t="s">
        <v>1738</v>
      </c>
      <c r="K10153" t="s">
        <v>228</v>
      </c>
      <c r="N10153" t="s">
        <v>29</v>
      </c>
      <c r="O10153">
        <v>2</v>
      </c>
      <c r="P10153" t="s">
        <v>1736</v>
      </c>
      <c r="Q10153"/>
      <c r="R10153">
        <v>0.04</v>
      </c>
      <c r="S10153">
        <v>4</v>
      </c>
      <c r="T10153" t="s">
        <v>357</v>
      </c>
    </row>
    <row r="10154" spans="2:20" hidden="1" x14ac:dyDescent="0.45">
      <c r="B10154" s="29" t="s">
        <v>25</v>
      </c>
      <c r="C10154" s="29" t="s">
        <v>3124</v>
      </c>
      <c r="F10154" t="s">
        <v>1733</v>
      </c>
      <c r="G10154" t="s">
        <v>1734</v>
      </c>
      <c r="H10154" t="s">
        <v>286</v>
      </c>
      <c r="I10154" t="s">
        <v>225</v>
      </c>
      <c r="J10154" t="s">
        <v>1738</v>
      </c>
      <c r="K10154" t="s">
        <v>228</v>
      </c>
      <c r="N10154" t="s">
        <v>25</v>
      </c>
      <c r="O10154">
        <v>5.5</v>
      </c>
      <c r="P10154" t="s">
        <v>1736</v>
      </c>
      <c r="Q10154"/>
      <c r="R10154">
        <v>0.55000000000000004</v>
      </c>
      <c r="S10154">
        <v>55</v>
      </c>
      <c r="T10154" t="s">
        <v>2332</v>
      </c>
    </row>
    <row r="10155" spans="2:20" hidden="1" x14ac:dyDescent="0.45">
      <c r="B10155" s="29" t="s">
        <v>26</v>
      </c>
      <c r="C10155" s="29" t="s">
        <v>3124</v>
      </c>
      <c r="F10155" t="s">
        <v>1733</v>
      </c>
      <c r="G10155" t="s">
        <v>1734</v>
      </c>
      <c r="H10155" t="s">
        <v>286</v>
      </c>
      <c r="I10155" t="s">
        <v>225</v>
      </c>
      <c r="J10155" t="s">
        <v>1738</v>
      </c>
      <c r="K10155" t="s">
        <v>228</v>
      </c>
      <c r="N10155" t="s">
        <v>26</v>
      </c>
      <c r="O10155">
        <v>1</v>
      </c>
      <c r="P10155" t="s">
        <v>1736</v>
      </c>
      <c r="Q10155"/>
      <c r="R10155">
        <v>0.85</v>
      </c>
      <c r="S10155">
        <v>2.6</v>
      </c>
      <c r="T10155" t="s">
        <v>357</v>
      </c>
    </row>
    <row r="10156" spans="2:20" hidden="1" x14ac:dyDescent="0.45">
      <c r="B10156" s="29" t="s">
        <v>30</v>
      </c>
      <c r="C10156" s="29" t="s">
        <v>3124</v>
      </c>
      <c r="F10156" t="s">
        <v>1733</v>
      </c>
      <c r="G10156" t="s">
        <v>1734</v>
      </c>
      <c r="H10156" t="s">
        <v>286</v>
      </c>
      <c r="I10156" t="s">
        <v>225</v>
      </c>
      <c r="J10156" t="s">
        <v>1738</v>
      </c>
      <c r="K10156" t="s">
        <v>228</v>
      </c>
      <c r="N10156" t="s">
        <v>30</v>
      </c>
      <c r="O10156">
        <v>2.6</v>
      </c>
      <c r="P10156" t="s">
        <v>229</v>
      </c>
      <c r="Q10156"/>
      <c r="R10156">
        <v>1.3</v>
      </c>
      <c r="S10156">
        <v>5.2</v>
      </c>
      <c r="T10156" t="s">
        <v>2849</v>
      </c>
    </row>
    <row r="10157" spans="2:20" hidden="1" x14ac:dyDescent="0.45">
      <c r="B10157" s="29" t="s">
        <v>24</v>
      </c>
      <c r="C10157" s="29" t="s">
        <v>3124</v>
      </c>
      <c r="F10157" t="s">
        <v>1740</v>
      </c>
      <c r="G10157" t="s">
        <v>1741</v>
      </c>
      <c r="H10157" t="s">
        <v>251</v>
      </c>
      <c r="I10157" t="s">
        <v>225</v>
      </c>
      <c r="J10157" t="s">
        <v>2850</v>
      </c>
      <c r="K10157" t="s">
        <v>228</v>
      </c>
      <c r="N10157" t="s">
        <v>261</v>
      </c>
      <c r="O10157">
        <v>10</v>
      </c>
      <c r="P10157" t="s">
        <v>2851</v>
      </c>
      <c r="Q10157"/>
      <c r="R10157">
        <v>1</v>
      </c>
      <c r="S10157">
        <v>100</v>
      </c>
      <c r="T10157" t="s">
        <v>1191</v>
      </c>
    </row>
    <row r="10158" spans="2:20" hidden="1" x14ac:dyDescent="0.45">
      <c r="B10158" s="29" t="s">
        <v>24</v>
      </c>
      <c r="C10158" s="29" t="s">
        <v>3124</v>
      </c>
      <c r="F10158" t="s">
        <v>1740</v>
      </c>
      <c r="G10158" t="s">
        <v>1741</v>
      </c>
      <c r="H10158" t="s">
        <v>1253</v>
      </c>
      <c r="I10158" t="s">
        <v>225</v>
      </c>
      <c r="J10158" t="s">
        <v>2852</v>
      </c>
      <c r="K10158" t="s">
        <v>228</v>
      </c>
      <c r="N10158" t="s">
        <v>261</v>
      </c>
      <c r="O10158">
        <v>3.5000000000000003E-2</v>
      </c>
      <c r="P10158" t="s">
        <v>2649</v>
      </c>
      <c r="Q10158"/>
      <c r="R10158">
        <v>1.2E-2</v>
      </c>
      <c r="S10158">
        <v>0.11</v>
      </c>
      <c r="T10158" t="s">
        <v>1191</v>
      </c>
    </row>
    <row r="10159" spans="2:20" hidden="1" x14ac:dyDescent="0.45">
      <c r="B10159" s="29" t="s">
        <v>24</v>
      </c>
      <c r="C10159" s="29" t="s">
        <v>3124</v>
      </c>
      <c r="F10159" t="s">
        <v>1740</v>
      </c>
      <c r="G10159" t="s">
        <v>1741</v>
      </c>
      <c r="H10159" t="s">
        <v>1239</v>
      </c>
      <c r="I10159" t="s">
        <v>225</v>
      </c>
      <c r="J10159" t="s">
        <v>2853</v>
      </c>
      <c r="K10159" t="s">
        <v>228</v>
      </c>
      <c r="N10159" t="s">
        <v>261</v>
      </c>
      <c r="O10159">
        <v>3.5</v>
      </c>
      <c r="P10159" t="s">
        <v>2328</v>
      </c>
      <c r="Q10159"/>
      <c r="R10159">
        <v>1.2</v>
      </c>
      <c r="S10159">
        <v>11</v>
      </c>
      <c r="T10159" t="s">
        <v>1191</v>
      </c>
    </row>
    <row r="10160" spans="2:20" hidden="1" x14ac:dyDescent="0.45">
      <c r="B10160" s="29" t="s">
        <v>24</v>
      </c>
      <c r="C10160" s="29" t="s">
        <v>3124</v>
      </c>
      <c r="F10160" t="s">
        <v>1740</v>
      </c>
      <c r="G10160" t="s">
        <v>1741</v>
      </c>
      <c r="H10160" t="s">
        <v>2854</v>
      </c>
      <c r="I10160" t="s">
        <v>225</v>
      </c>
      <c r="J10160" t="s">
        <v>2855</v>
      </c>
      <c r="K10160" t="s">
        <v>228</v>
      </c>
      <c r="N10160" t="s">
        <v>261</v>
      </c>
      <c r="O10160">
        <v>0.4</v>
      </c>
      <c r="P10160" t="s">
        <v>2328</v>
      </c>
      <c r="Q10160"/>
      <c r="R10160">
        <v>0.13</v>
      </c>
      <c r="S10160">
        <v>1.2</v>
      </c>
      <c r="T10160" t="s">
        <v>1191</v>
      </c>
    </row>
    <row r="10161" spans="2:20" hidden="1" x14ac:dyDescent="0.45">
      <c r="B10161" s="29" t="s">
        <v>24</v>
      </c>
      <c r="C10161" s="29" t="s">
        <v>3124</v>
      </c>
      <c r="F10161" t="s">
        <v>1740</v>
      </c>
      <c r="G10161" t="s">
        <v>1741</v>
      </c>
      <c r="H10161" t="s">
        <v>299</v>
      </c>
      <c r="I10161" t="s">
        <v>225</v>
      </c>
      <c r="J10161" t="s">
        <v>2856</v>
      </c>
      <c r="K10161" t="s">
        <v>228</v>
      </c>
      <c r="M10161" t="s">
        <v>2857</v>
      </c>
      <c r="N10161" t="s">
        <v>261</v>
      </c>
      <c r="O10161">
        <v>8</v>
      </c>
      <c r="P10161" t="s">
        <v>1743</v>
      </c>
      <c r="Q10161"/>
      <c r="R10161">
        <v>0.8</v>
      </c>
      <c r="S10161">
        <v>80</v>
      </c>
      <c r="T10161" t="s">
        <v>1191</v>
      </c>
    </row>
    <row r="10162" spans="2:20" hidden="1" x14ac:dyDescent="0.45">
      <c r="B10162" s="29" t="s">
        <v>24</v>
      </c>
      <c r="C10162" s="29" t="s">
        <v>3124</v>
      </c>
      <c r="F10162" t="s">
        <v>1740</v>
      </c>
      <c r="G10162" t="s">
        <v>1741</v>
      </c>
      <c r="H10162" t="s">
        <v>306</v>
      </c>
      <c r="I10162" t="s">
        <v>225</v>
      </c>
      <c r="J10162" t="s">
        <v>2858</v>
      </c>
      <c r="K10162" t="s">
        <v>228</v>
      </c>
      <c r="N10162" t="s">
        <v>261</v>
      </c>
      <c r="O10162">
        <v>8</v>
      </c>
      <c r="P10162" t="s">
        <v>1743</v>
      </c>
      <c r="Q10162"/>
      <c r="R10162">
        <v>2.7</v>
      </c>
      <c r="S10162">
        <v>24</v>
      </c>
      <c r="T10162" t="s">
        <v>2859</v>
      </c>
    </row>
    <row r="10163" spans="2:20" hidden="1" x14ac:dyDescent="0.45">
      <c r="B10163" s="29" t="s">
        <v>24</v>
      </c>
      <c r="C10163" s="29" t="s">
        <v>3124</v>
      </c>
      <c r="F10163" t="s">
        <v>1740</v>
      </c>
      <c r="G10163" t="s">
        <v>1741</v>
      </c>
      <c r="H10163" t="s">
        <v>284</v>
      </c>
      <c r="I10163" t="s">
        <v>225</v>
      </c>
      <c r="J10163" t="s">
        <v>1752</v>
      </c>
      <c r="K10163" t="s">
        <v>228</v>
      </c>
      <c r="N10163" t="s">
        <v>261</v>
      </c>
      <c r="O10163">
        <v>2</v>
      </c>
      <c r="P10163" t="s">
        <v>1753</v>
      </c>
      <c r="Q10163"/>
      <c r="R10163">
        <v>0.7</v>
      </c>
      <c r="S10163">
        <v>6</v>
      </c>
      <c r="T10163" t="s">
        <v>1749</v>
      </c>
    </row>
    <row r="10164" spans="2:20" hidden="1" x14ac:dyDescent="0.45">
      <c r="B10164" s="29" t="s">
        <v>24</v>
      </c>
      <c r="C10164" s="29" t="s">
        <v>3124</v>
      </c>
      <c r="F10164" t="s">
        <v>1740</v>
      </c>
      <c r="G10164" t="s">
        <v>1741</v>
      </c>
      <c r="H10164" t="s">
        <v>277</v>
      </c>
      <c r="I10164" t="s">
        <v>225</v>
      </c>
      <c r="J10164" t="s">
        <v>1750</v>
      </c>
      <c r="K10164" t="s">
        <v>228</v>
      </c>
      <c r="N10164" t="s">
        <v>261</v>
      </c>
      <c r="O10164">
        <v>0.55000000000000004</v>
      </c>
      <c r="P10164" t="s">
        <v>1751</v>
      </c>
      <c r="Q10164"/>
      <c r="R10164">
        <v>5.5E-2</v>
      </c>
      <c r="S10164">
        <v>5.5</v>
      </c>
      <c r="T10164" t="s">
        <v>1749</v>
      </c>
    </row>
    <row r="10165" spans="2:20" hidden="1" x14ac:dyDescent="0.45">
      <c r="B10165" s="29" t="s">
        <v>24</v>
      </c>
      <c r="C10165" s="29" t="s">
        <v>3124</v>
      </c>
      <c r="F10165" t="s">
        <v>1740</v>
      </c>
      <c r="G10165" t="s">
        <v>1741</v>
      </c>
      <c r="H10165" t="s">
        <v>286</v>
      </c>
      <c r="I10165" t="s">
        <v>225</v>
      </c>
      <c r="J10165" t="s">
        <v>2860</v>
      </c>
      <c r="K10165" t="s">
        <v>228</v>
      </c>
      <c r="N10165" t="s">
        <v>261</v>
      </c>
      <c r="O10165">
        <v>0.33</v>
      </c>
      <c r="P10165" t="s">
        <v>2861</v>
      </c>
      <c r="Q10165"/>
      <c r="R10165">
        <v>0.11</v>
      </c>
      <c r="S10165">
        <v>0.98</v>
      </c>
      <c r="T10165" t="s">
        <v>1749</v>
      </c>
    </row>
    <row r="10166" spans="2:20" hidden="1" x14ac:dyDescent="0.45">
      <c r="C10166" s="29" t="s">
        <v>3080</v>
      </c>
      <c r="F10166" t="s">
        <v>1756</v>
      </c>
      <c r="G10166" t="s">
        <v>1757</v>
      </c>
      <c r="H10166" t="s">
        <v>286</v>
      </c>
      <c r="I10166" t="s">
        <v>225</v>
      </c>
      <c r="J10166" t="s">
        <v>2862</v>
      </c>
      <c r="K10166" t="s">
        <v>228</v>
      </c>
      <c r="M10166" t="s">
        <v>2863</v>
      </c>
      <c r="N10166" t="s">
        <v>400</v>
      </c>
      <c r="O10166">
        <v>0.66</v>
      </c>
      <c r="P10166" t="s">
        <v>1775</v>
      </c>
      <c r="Q10166"/>
      <c r="R10166">
        <v>0.05</v>
      </c>
      <c r="S10166">
        <v>1</v>
      </c>
      <c r="T10166" t="s">
        <v>2864</v>
      </c>
    </row>
    <row r="10167" spans="2:20" hidden="1" x14ac:dyDescent="0.45">
      <c r="C10167" s="29" t="s">
        <v>3080</v>
      </c>
      <c r="F10167" t="s">
        <v>1760</v>
      </c>
      <c r="G10167" t="s">
        <v>1761</v>
      </c>
      <c r="H10167" t="s">
        <v>274</v>
      </c>
      <c r="I10167" t="s">
        <v>225</v>
      </c>
      <c r="J10167" t="s">
        <v>2865</v>
      </c>
      <c r="K10167" t="s">
        <v>228</v>
      </c>
      <c r="N10167" t="s">
        <v>400</v>
      </c>
      <c r="O10167">
        <v>2.6599999999999999E-2</v>
      </c>
      <c r="P10167" t="s">
        <v>1763</v>
      </c>
      <c r="Q10167"/>
      <c r="R10167">
        <v>1.52E-2</v>
      </c>
      <c r="S10167">
        <v>4.65E-2</v>
      </c>
      <c r="T10167" t="s">
        <v>1764</v>
      </c>
    </row>
    <row r="10168" spans="2:20" hidden="1" x14ac:dyDescent="0.45">
      <c r="C10168" s="29" t="s">
        <v>3080</v>
      </c>
      <c r="F10168" t="s">
        <v>1765</v>
      </c>
      <c r="G10168" t="s">
        <v>1766</v>
      </c>
      <c r="H10168" t="s">
        <v>286</v>
      </c>
      <c r="I10168" t="s">
        <v>225</v>
      </c>
      <c r="K10168" t="s">
        <v>228</v>
      </c>
      <c r="N10168" t="s">
        <v>262</v>
      </c>
      <c r="O10168">
        <v>2.8</v>
      </c>
      <c r="P10168" t="s">
        <v>1767</v>
      </c>
      <c r="Q10168"/>
      <c r="R10168">
        <v>0.93300000000000005</v>
      </c>
      <c r="S10168">
        <v>8.4</v>
      </c>
      <c r="T10168" t="s">
        <v>1191</v>
      </c>
    </row>
    <row r="10169" spans="2:20" hidden="1" x14ac:dyDescent="0.45">
      <c r="B10169" s="29" t="s">
        <v>25</v>
      </c>
      <c r="C10169" s="29" t="s">
        <v>3080</v>
      </c>
      <c r="F10169" t="s">
        <v>1765</v>
      </c>
      <c r="G10169" t="s">
        <v>1766</v>
      </c>
      <c r="H10169" t="s">
        <v>286</v>
      </c>
      <c r="I10169" t="s">
        <v>225</v>
      </c>
      <c r="K10169" t="s">
        <v>228</v>
      </c>
      <c r="N10169" t="s">
        <v>25</v>
      </c>
      <c r="O10169">
        <v>0.7</v>
      </c>
      <c r="P10169" t="s">
        <v>1775</v>
      </c>
      <c r="Q10169"/>
      <c r="R10169">
        <v>0.23300000000000001</v>
      </c>
      <c r="S10169">
        <v>2.1</v>
      </c>
      <c r="T10169" t="s">
        <v>1191</v>
      </c>
    </row>
    <row r="10170" spans="2:20" hidden="1" x14ac:dyDescent="0.45">
      <c r="C10170" s="29" t="s">
        <v>3080</v>
      </c>
      <c r="F10170" t="s">
        <v>1765</v>
      </c>
      <c r="G10170" t="s">
        <v>1766</v>
      </c>
      <c r="H10170" t="s">
        <v>289</v>
      </c>
      <c r="I10170" t="s">
        <v>1403</v>
      </c>
      <c r="K10170" t="s">
        <v>228</v>
      </c>
      <c r="L10170" t="s">
        <v>2866</v>
      </c>
      <c r="N10170" t="s">
        <v>246</v>
      </c>
      <c r="O10170">
        <v>0.9</v>
      </c>
      <c r="Q10170"/>
      <c r="R10170">
        <v>0.7</v>
      </c>
      <c r="S10170">
        <v>0.96699999999999997</v>
      </c>
      <c r="T10170" t="s">
        <v>1269</v>
      </c>
    </row>
    <row r="10171" spans="2:20" hidden="1" x14ac:dyDescent="0.45">
      <c r="B10171" s="29" t="s">
        <v>27</v>
      </c>
      <c r="C10171" s="29" t="s">
        <v>3080</v>
      </c>
      <c r="F10171" t="s">
        <v>1765</v>
      </c>
      <c r="G10171" t="s">
        <v>1766</v>
      </c>
      <c r="H10171" t="s">
        <v>289</v>
      </c>
      <c r="I10171" t="s">
        <v>1403</v>
      </c>
      <c r="K10171" t="s">
        <v>228</v>
      </c>
      <c r="L10171" t="s">
        <v>2653</v>
      </c>
      <c r="N10171" t="s">
        <v>27</v>
      </c>
      <c r="O10171">
        <v>0.98299999999999998</v>
      </c>
      <c r="Q10171"/>
      <c r="R10171">
        <v>0.95</v>
      </c>
      <c r="S10171">
        <v>0.99399999999999999</v>
      </c>
      <c r="T10171" t="s">
        <v>1191</v>
      </c>
    </row>
    <row r="10172" spans="2:20" hidden="1" x14ac:dyDescent="0.45">
      <c r="C10172" s="29" t="s">
        <v>3080</v>
      </c>
      <c r="F10172" t="s">
        <v>1765</v>
      </c>
      <c r="G10172" t="s">
        <v>1766</v>
      </c>
      <c r="H10172" t="s">
        <v>289</v>
      </c>
      <c r="I10172" t="s">
        <v>1403</v>
      </c>
      <c r="K10172" t="s">
        <v>228</v>
      </c>
      <c r="L10172" t="s">
        <v>2341</v>
      </c>
      <c r="N10172" t="s">
        <v>236</v>
      </c>
      <c r="O10172">
        <v>0.997</v>
      </c>
      <c r="Q10172"/>
      <c r="R10172">
        <v>0.99199999999999999</v>
      </c>
      <c r="S10172">
        <v>0.999</v>
      </c>
      <c r="T10172" t="s">
        <v>1191</v>
      </c>
    </row>
    <row r="10173" spans="2:20" hidden="1" x14ac:dyDescent="0.45">
      <c r="B10173" s="29" t="s">
        <v>25</v>
      </c>
      <c r="C10173" s="29" t="s">
        <v>3080</v>
      </c>
      <c r="F10173" t="s">
        <v>1765</v>
      </c>
      <c r="G10173" t="s">
        <v>1766</v>
      </c>
      <c r="H10173" t="s">
        <v>1189</v>
      </c>
      <c r="I10173" t="s">
        <v>275</v>
      </c>
      <c r="J10173" t="s">
        <v>228</v>
      </c>
      <c r="K10173" t="s">
        <v>228</v>
      </c>
      <c r="M10173" t="s">
        <v>228</v>
      </c>
      <c r="N10173" t="s">
        <v>25</v>
      </c>
      <c r="O10173">
        <v>41</v>
      </c>
      <c r="P10173" t="s">
        <v>364</v>
      </c>
      <c r="Q10173"/>
      <c r="R10173">
        <v>7</v>
      </c>
      <c r="S10173">
        <v>253</v>
      </c>
      <c r="T10173" t="s">
        <v>1241</v>
      </c>
    </row>
    <row r="10174" spans="2:20" hidden="1" x14ac:dyDescent="0.45">
      <c r="C10174" s="29" t="s">
        <v>3080</v>
      </c>
      <c r="F10174" t="s">
        <v>1765</v>
      </c>
      <c r="G10174" t="s">
        <v>1766</v>
      </c>
      <c r="H10174" t="s">
        <v>1189</v>
      </c>
      <c r="I10174" t="s">
        <v>275</v>
      </c>
      <c r="J10174" t="s">
        <v>228</v>
      </c>
      <c r="K10174" t="s">
        <v>228</v>
      </c>
      <c r="M10174" t="s">
        <v>228</v>
      </c>
      <c r="N10174" t="s">
        <v>246</v>
      </c>
      <c r="O10174">
        <v>52.5</v>
      </c>
      <c r="P10174" t="s">
        <v>1773</v>
      </c>
      <c r="Q10174"/>
      <c r="R10174">
        <v>16.600000000000001</v>
      </c>
      <c r="S10174">
        <v>166.3</v>
      </c>
      <c r="T10174" t="s">
        <v>1241</v>
      </c>
    </row>
    <row r="10175" spans="2:20" hidden="1" x14ac:dyDescent="0.45">
      <c r="C10175" s="29" t="s">
        <v>3080</v>
      </c>
      <c r="F10175" t="s">
        <v>1765</v>
      </c>
      <c r="G10175" t="s">
        <v>1766</v>
      </c>
      <c r="H10175" t="s">
        <v>1189</v>
      </c>
      <c r="I10175" t="s">
        <v>275</v>
      </c>
      <c r="J10175" t="s">
        <v>228</v>
      </c>
      <c r="K10175" t="s">
        <v>228</v>
      </c>
      <c r="M10175" t="s">
        <v>228</v>
      </c>
      <c r="N10175" t="s">
        <v>267</v>
      </c>
      <c r="O10175">
        <v>24.5</v>
      </c>
      <c r="P10175" t="s">
        <v>1774</v>
      </c>
      <c r="Q10175"/>
      <c r="R10175">
        <v>2.7</v>
      </c>
      <c r="S10175">
        <v>219.6</v>
      </c>
      <c r="T10175" t="s">
        <v>1241</v>
      </c>
    </row>
    <row r="10176" spans="2:20" hidden="1" x14ac:dyDescent="0.45">
      <c r="B10176" s="29" t="s">
        <v>43</v>
      </c>
      <c r="C10176" s="29" t="s">
        <v>3080</v>
      </c>
      <c r="F10176" t="s">
        <v>1765</v>
      </c>
      <c r="G10176" t="s">
        <v>1766</v>
      </c>
      <c r="H10176" t="s">
        <v>1189</v>
      </c>
      <c r="I10176" t="s">
        <v>275</v>
      </c>
      <c r="J10176" t="s">
        <v>228</v>
      </c>
      <c r="K10176" t="s">
        <v>228</v>
      </c>
      <c r="M10176" t="s">
        <v>228</v>
      </c>
      <c r="N10176" t="s">
        <v>28</v>
      </c>
      <c r="O10176">
        <v>3</v>
      </c>
      <c r="P10176" t="s">
        <v>364</v>
      </c>
      <c r="Q10176"/>
      <c r="R10176">
        <v>1.1000000000000001</v>
      </c>
      <c r="S10176">
        <v>8.3000000000000007</v>
      </c>
      <c r="T10176" t="s">
        <v>2867</v>
      </c>
    </row>
    <row r="10177" spans="2:20" hidden="1" x14ac:dyDescent="0.45">
      <c r="B10177" s="29" t="s">
        <v>43</v>
      </c>
      <c r="C10177" s="29" t="s">
        <v>3080</v>
      </c>
      <c r="F10177" t="s">
        <v>1777</v>
      </c>
      <c r="G10177" t="s">
        <v>1778</v>
      </c>
      <c r="H10177" t="s">
        <v>289</v>
      </c>
      <c r="I10177" t="s">
        <v>1403</v>
      </c>
      <c r="K10177" t="s">
        <v>228</v>
      </c>
      <c r="L10177" t="s">
        <v>2868</v>
      </c>
      <c r="N10177" t="s">
        <v>1439</v>
      </c>
      <c r="O10177">
        <v>0.96399999999999997</v>
      </c>
      <c r="Q10177"/>
      <c r="R10177">
        <v>0.64400000000000002</v>
      </c>
      <c r="S10177">
        <v>0.996</v>
      </c>
      <c r="T10177" t="s">
        <v>1780</v>
      </c>
    </row>
    <row r="10178" spans="2:20" hidden="1" x14ac:dyDescent="0.45">
      <c r="B10178" s="29" t="s">
        <v>43</v>
      </c>
      <c r="C10178" s="29" t="s">
        <v>3080</v>
      </c>
      <c r="F10178" t="s">
        <v>1777</v>
      </c>
      <c r="G10178" t="s">
        <v>1778</v>
      </c>
      <c r="H10178" t="s">
        <v>1189</v>
      </c>
      <c r="I10178" t="s">
        <v>275</v>
      </c>
      <c r="K10178" t="s">
        <v>228</v>
      </c>
      <c r="M10178" t="s">
        <v>228</v>
      </c>
      <c r="N10178" t="s">
        <v>28</v>
      </c>
      <c r="O10178">
        <v>4.0000000000000001E-3</v>
      </c>
      <c r="P10178" t="s">
        <v>1775</v>
      </c>
      <c r="Q10178"/>
      <c r="R10178">
        <v>4.0000000000000002E-4</v>
      </c>
      <c r="S10178">
        <v>0.1</v>
      </c>
      <c r="T10178" t="s">
        <v>2655</v>
      </c>
    </row>
    <row r="10179" spans="2:20" hidden="1" x14ac:dyDescent="0.45">
      <c r="B10179" s="29" t="s">
        <v>26</v>
      </c>
      <c r="C10179" s="29" t="s">
        <v>3080</v>
      </c>
      <c r="F10179" t="s">
        <v>1777</v>
      </c>
      <c r="G10179" t="s">
        <v>1778</v>
      </c>
      <c r="H10179" t="s">
        <v>1189</v>
      </c>
      <c r="I10179" t="s">
        <v>275</v>
      </c>
      <c r="K10179" t="s">
        <v>228</v>
      </c>
      <c r="M10179" t="s">
        <v>228</v>
      </c>
      <c r="N10179" t="s">
        <v>26</v>
      </c>
      <c r="O10179">
        <v>0.87</v>
      </c>
      <c r="P10179" t="s">
        <v>1775</v>
      </c>
      <c r="Q10179"/>
      <c r="R10179">
        <v>8.6999999999999994E-2</v>
      </c>
      <c r="S10179">
        <v>8.6999999999999993</v>
      </c>
      <c r="T10179" t="s">
        <v>270</v>
      </c>
    </row>
    <row r="10180" spans="2:20" hidden="1" x14ac:dyDescent="0.45">
      <c r="B10180" s="29" t="s">
        <v>24</v>
      </c>
      <c r="C10180" s="29" t="s">
        <v>3080</v>
      </c>
      <c r="F10180" t="s">
        <v>1777</v>
      </c>
      <c r="G10180" t="s">
        <v>1778</v>
      </c>
      <c r="H10180" t="s">
        <v>1189</v>
      </c>
      <c r="I10180" t="s">
        <v>275</v>
      </c>
      <c r="K10180" t="s">
        <v>228</v>
      </c>
      <c r="M10180" t="s">
        <v>228</v>
      </c>
      <c r="N10180" t="s">
        <v>261</v>
      </c>
      <c r="O10180">
        <v>7.4</v>
      </c>
      <c r="P10180" t="s">
        <v>1775</v>
      </c>
      <c r="Q10180"/>
      <c r="R10180">
        <v>0.74</v>
      </c>
      <c r="S10180">
        <v>74</v>
      </c>
      <c r="T10180" t="s">
        <v>1749</v>
      </c>
    </row>
    <row r="10181" spans="2:20" hidden="1" x14ac:dyDescent="0.45">
      <c r="C10181" s="29" t="s">
        <v>3080</v>
      </c>
      <c r="F10181" t="s">
        <v>1777</v>
      </c>
      <c r="G10181" t="s">
        <v>1778</v>
      </c>
      <c r="H10181" t="s">
        <v>1189</v>
      </c>
      <c r="I10181" t="s">
        <v>275</v>
      </c>
      <c r="K10181" t="s">
        <v>228</v>
      </c>
      <c r="M10181" t="s">
        <v>228</v>
      </c>
      <c r="N10181" t="s">
        <v>253</v>
      </c>
      <c r="O10181">
        <v>0.1</v>
      </c>
      <c r="P10181" t="s">
        <v>1767</v>
      </c>
      <c r="Q10181"/>
      <c r="R10181">
        <v>4.8000000000000001E-2</v>
      </c>
      <c r="S10181">
        <v>0.15</v>
      </c>
      <c r="T10181" t="s">
        <v>1536</v>
      </c>
    </row>
    <row r="10182" spans="2:20" hidden="1" x14ac:dyDescent="0.45">
      <c r="B10182" s="29" t="s">
        <v>27</v>
      </c>
      <c r="C10182" s="29" t="s">
        <v>3080</v>
      </c>
      <c r="F10182" t="s">
        <v>1777</v>
      </c>
      <c r="G10182" t="s">
        <v>1778</v>
      </c>
      <c r="H10182" t="s">
        <v>289</v>
      </c>
      <c r="I10182" t="s">
        <v>1403</v>
      </c>
      <c r="K10182" t="s">
        <v>228</v>
      </c>
      <c r="L10182" t="s">
        <v>1779</v>
      </c>
      <c r="N10182" t="s">
        <v>1440</v>
      </c>
      <c r="O10182">
        <v>0.97599999999999998</v>
      </c>
      <c r="Q10182"/>
      <c r="R10182">
        <v>0.76100000000000001</v>
      </c>
      <c r="S10182">
        <v>0.998</v>
      </c>
      <c r="T10182" t="s">
        <v>1780</v>
      </c>
    </row>
    <row r="10183" spans="2:20" hidden="1" x14ac:dyDescent="0.45">
      <c r="B10183" s="29" t="s">
        <v>30</v>
      </c>
      <c r="C10183" s="29" t="s">
        <v>3080</v>
      </c>
      <c r="F10183" t="s">
        <v>1777</v>
      </c>
      <c r="G10183" t="s">
        <v>1778</v>
      </c>
      <c r="H10183" t="s">
        <v>1189</v>
      </c>
      <c r="I10183" t="s">
        <v>275</v>
      </c>
      <c r="K10183" t="s">
        <v>228</v>
      </c>
      <c r="M10183" t="s">
        <v>228</v>
      </c>
      <c r="N10183" t="s">
        <v>30</v>
      </c>
      <c r="O10183">
        <v>3.5</v>
      </c>
      <c r="P10183" t="s">
        <v>229</v>
      </c>
      <c r="Q10183"/>
      <c r="R10183">
        <v>1.8</v>
      </c>
      <c r="S10183">
        <v>7</v>
      </c>
      <c r="T10183" t="s">
        <v>1776</v>
      </c>
    </row>
    <row r="10184" spans="2:20" hidden="1" x14ac:dyDescent="0.45">
      <c r="C10184" s="29" t="s">
        <v>3080</v>
      </c>
      <c r="F10184" t="s">
        <v>1787</v>
      </c>
      <c r="G10184" t="s">
        <v>1788</v>
      </c>
      <c r="H10184" t="s">
        <v>289</v>
      </c>
      <c r="I10184" t="s">
        <v>1403</v>
      </c>
      <c r="J10184" t="s">
        <v>1789</v>
      </c>
      <c r="K10184" t="s">
        <v>228</v>
      </c>
      <c r="L10184" t="s">
        <v>1790</v>
      </c>
      <c r="N10184" t="s">
        <v>262</v>
      </c>
      <c r="O10184">
        <v>0.96799999999999997</v>
      </c>
      <c r="Q10184"/>
      <c r="R10184">
        <v>0.72199999999999998</v>
      </c>
      <c r="S10184">
        <v>0.996</v>
      </c>
      <c r="T10184" t="s">
        <v>1791</v>
      </c>
    </row>
    <row r="10185" spans="2:20" hidden="1" x14ac:dyDescent="0.45">
      <c r="B10185" s="29" t="s">
        <v>29</v>
      </c>
      <c r="C10185" s="29" t="s">
        <v>3080</v>
      </c>
      <c r="F10185" t="s">
        <v>1787</v>
      </c>
      <c r="G10185" t="s">
        <v>1788</v>
      </c>
      <c r="H10185" t="s">
        <v>289</v>
      </c>
      <c r="I10185" t="s">
        <v>1403</v>
      </c>
      <c r="J10185" t="s">
        <v>1789</v>
      </c>
      <c r="K10185" t="s">
        <v>228</v>
      </c>
      <c r="L10185" t="s">
        <v>1790</v>
      </c>
      <c r="N10185" t="s">
        <v>29</v>
      </c>
      <c r="O10185">
        <v>0.91600000000000004</v>
      </c>
      <c r="Q10185"/>
      <c r="R10185">
        <v>4.5900000000000003E-2</v>
      </c>
      <c r="S10185">
        <v>0.99299999999999999</v>
      </c>
      <c r="T10185" t="s">
        <v>1791</v>
      </c>
    </row>
    <row r="10186" spans="2:20" hidden="1" x14ac:dyDescent="0.45">
      <c r="C10186" s="29" t="s">
        <v>3080</v>
      </c>
      <c r="F10186" t="s">
        <v>1787</v>
      </c>
      <c r="G10186" t="s">
        <v>1788</v>
      </c>
      <c r="H10186" t="s">
        <v>286</v>
      </c>
      <c r="I10186" t="s">
        <v>225</v>
      </c>
      <c r="J10186" t="s">
        <v>1792</v>
      </c>
      <c r="K10186" t="s">
        <v>228</v>
      </c>
      <c r="M10186" t="s">
        <v>1521</v>
      </c>
      <c r="N10186" t="s">
        <v>259</v>
      </c>
      <c r="O10186">
        <v>0.1</v>
      </c>
      <c r="P10186" t="s">
        <v>1767</v>
      </c>
      <c r="Q10186"/>
      <c r="R10186">
        <v>0.01</v>
      </c>
      <c r="S10186">
        <v>0.9</v>
      </c>
      <c r="T10186" t="s">
        <v>1191</v>
      </c>
    </row>
    <row r="10187" spans="2:20" hidden="1" x14ac:dyDescent="0.45">
      <c r="B10187" s="29" t="s">
        <v>25</v>
      </c>
      <c r="C10187" s="29" t="s">
        <v>3080</v>
      </c>
      <c r="F10187" t="s">
        <v>1787</v>
      </c>
      <c r="G10187" t="s">
        <v>1788</v>
      </c>
      <c r="H10187" t="s">
        <v>281</v>
      </c>
      <c r="I10187" t="s">
        <v>1403</v>
      </c>
      <c r="J10187" t="s">
        <v>1794</v>
      </c>
      <c r="K10187" t="s">
        <v>228</v>
      </c>
      <c r="L10187" t="s">
        <v>1790</v>
      </c>
      <c r="N10187" t="s">
        <v>25</v>
      </c>
      <c r="O10187">
        <v>0.875</v>
      </c>
      <c r="Q10187"/>
      <c r="R10187">
        <v>0.84299999999999997</v>
      </c>
      <c r="S10187">
        <v>0.90100000000000002</v>
      </c>
      <c r="T10187" t="s">
        <v>1791</v>
      </c>
    </row>
    <row r="10188" spans="2:20" hidden="1" x14ac:dyDescent="0.45">
      <c r="C10188" s="29" t="s">
        <v>3080</v>
      </c>
      <c r="F10188" t="s">
        <v>1787</v>
      </c>
      <c r="G10188" t="s">
        <v>1788</v>
      </c>
      <c r="H10188" t="s">
        <v>281</v>
      </c>
      <c r="I10188" t="s">
        <v>1403</v>
      </c>
      <c r="J10188" t="s">
        <v>1794</v>
      </c>
      <c r="K10188" t="s">
        <v>228</v>
      </c>
      <c r="L10188" t="s">
        <v>1790</v>
      </c>
      <c r="N10188" t="s">
        <v>236</v>
      </c>
      <c r="O10188">
        <v>0.99299999999999999</v>
      </c>
      <c r="Q10188"/>
      <c r="R10188">
        <v>0.97499999999999998</v>
      </c>
      <c r="S10188">
        <v>0.998</v>
      </c>
      <c r="T10188" t="s">
        <v>1791</v>
      </c>
    </row>
    <row r="10189" spans="2:20" hidden="1" x14ac:dyDescent="0.45">
      <c r="C10189" s="29" t="s">
        <v>3080</v>
      </c>
      <c r="F10189" t="s">
        <v>1787</v>
      </c>
      <c r="G10189" t="s">
        <v>1788</v>
      </c>
      <c r="H10189" t="s">
        <v>281</v>
      </c>
      <c r="I10189" t="s">
        <v>1403</v>
      </c>
      <c r="J10189" t="s">
        <v>1794</v>
      </c>
      <c r="K10189" t="s">
        <v>228</v>
      </c>
      <c r="L10189" t="s">
        <v>1790</v>
      </c>
      <c r="N10189" t="s">
        <v>262</v>
      </c>
      <c r="O10189">
        <v>0.73299999999999998</v>
      </c>
      <c r="Q10189"/>
      <c r="R10189">
        <v>0.23300000000000001</v>
      </c>
      <c r="S10189">
        <v>0.90700000000000003</v>
      </c>
      <c r="T10189" t="s">
        <v>1791</v>
      </c>
    </row>
    <row r="10190" spans="2:20" hidden="1" x14ac:dyDescent="0.45">
      <c r="C10190" s="29" t="s">
        <v>3080</v>
      </c>
      <c r="F10190" t="s">
        <v>1787</v>
      </c>
      <c r="G10190" t="s">
        <v>1788</v>
      </c>
      <c r="H10190" t="s">
        <v>277</v>
      </c>
      <c r="I10190" t="s">
        <v>1403</v>
      </c>
      <c r="K10190" t="s">
        <v>228</v>
      </c>
      <c r="L10190" t="s">
        <v>2869</v>
      </c>
      <c r="N10190" t="s">
        <v>246</v>
      </c>
      <c r="O10190">
        <v>1</v>
      </c>
      <c r="Q10190"/>
      <c r="R10190">
        <v>1</v>
      </c>
      <c r="S10190">
        <v>1</v>
      </c>
      <c r="T10190" t="s">
        <v>1269</v>
      </c>
    </row>
    <row r="10191" spans="2:20" hidden="1" x14ac:dyDescent="0.45">
      <c r="B10191" s="29" t="s">
        <v>24</v>
      </c>
      <c r="C10191" s="29" t="s">
        <v>3080</v>
      </c>
      <c r="F10191" t="s">
        <v>1787</v>
      </c>
      <c r="G10191" t="s">
        <v>1788</v>
      </c>
      <c r="H10191" t="s">
        <v>1189</v>
      </c>
      <c r="I10191" t="s">
        <v>275</v>
      </c>
      <c r="J10191" t="s">
        <v>228</v>
      </c>
      <c r="K10191" t="s">
        <v>228</v>
      </c>
      <c r="M10191" t="s">
        <v>228</v>
      </c>
      <c r="N10191" t="s">
        <v>261</v>
      </c>
      <c r="O10191">
        <v>0.7</v>
      </c>
      <c r="P10191" t="s">
        <v>1775</v>
      </c>
      <c r="Q10191"/>
      <c r="R10191">
        <v>0.3</v>
      </c>
      <c r="S10191">
        <v>1.4</v>
      </c>
      <c r="T10191" t="s">
        <v>1825</v>
      </c>
    </row>
    <row r="10192" spans="2:20" hidden="1" x14ac:dyDescent="0.45">
      <c r="C10192" s="29" t="s">
        <v>3080</v>
      </c>
      <c r="F10192" t="s">
        <v>1787</v>
      </c>
      <c r="G10192" t="s">
        <v>1788</v>
      </c>
      <c r="H10192" t="s">
        <v>1189</v>
      </c>
      <c r="I10192" t="s">
        <v>275</v>
      </c>
      <c r="J10192" t="s">
        <v>228</v>
      </c>
      <c r="K10192" t="s">
        <v>228</v>
      </c>
      <c r="M10192" t="s">
        <v>228</v>
      </c>
      <c r="N10192" t="s">
        <v>242</v>
      </c>
      <c r="O10192">
        <v>2</v>
      </c>
      <c r="P10192" t="s">
        <v>1767</v>
      </c>
      <c r="Q10192"/>
      <c r="R10192">
        <v>0.2</v>
      </c>
      <c r="S10192">
        <v>20</v>
      </c>
      <c r="T10192" t="s">
        <v>1791</v>
      </c>
    </row>
    <row r="10193" spans="2:20" hidden="1" x14ac:dyDescent="0.45">
      <c r="C10193" s="29" t="s">
        <v>3080</v>
      </c>
      <c r="F10193" t="s">
        <v>1787</v>
      </c>
      <c r="G10193" t="s">
        <v>1788</v>
      </c>
      <c r="H10193" t="s">
        <v>1189</v>
      </c>
      <c r="I10193" t="s">
        <v>275</v>
      </c>
      <c r="J10193" t="s">
        <v>228</v>
      </c>
      <c r="K10193" t="s">
        <v>228</v>
      </c>
      <c r="M10193" t="s">
        <v>228</v>
      </c>
      <c r="N10193" t="s">
        <v>265</v>
      </c>
      <c r="O10193">
        <v>98</v>
      </c>
      <c r="P10193" t="s">
        <v>1767</v>
      </c>
      <c r="Q10193"/>
      <c r="R10193">
        <v>10</v>
      </c>
      <c r="S10193">
        <v>1000</v>
      </c>
      <c r="T10193" t="s">
        <v>1791</v>
      </c>
    </row>
    <row r="10194" spans="2:20" hidden="1" x14ac:dyDescent="0.45">
      <c r="C10194" s="29" t="s">
        <v>3080</v>
      </c>
      <c r="F10194" t="s">
        <v>1787</v>
      </c>
      <c r="G10194" t="s">
        <v>1788</v>
      </c>
      <c r="H10194" t="s">
        <v>1189</v>
      </c>
      <c r="I10194" t="s">
        <v>275</v>
      </c>
      <c r="J10194" t="s">
        <v>228</v>
      </c>
      <c r="K10194" t="s">
        <v>228</v>
      </c>
      <c r="M10194" t="s">
        <v>228</v>
      </c>
      <c r="N10194" t="s">
        <v>291</v>
      </c>
      <c r="O10194">
        <v>0.02</v>
      </c>
      <c r="P10194" t="s">
        <v>1767</v>
      </c>
      <c r="Q10194"/>
      <c r="R10194">
        <v>2E-3</v>
      </c>
      <c r="S10194">
        <v>0.2</v>
      </c>
      <c r="T10194" t="s">
        <v>1791</v>
      </c>
    </row>
    <row r="10195" spans="2:20" hidden="1" x14ac:dyDescent="0.45">
      <c r="B10195" s="29" t="s">
        <v>29</v>
      </c>
      <c r="C10195" s="29" t="s">
        <v>3080</v>
      </c>
      <c r="F10195" t="s">
        <v>1787</v>
      </c>
      <c r="G10195" t="s">
        <v>1788</v>
      </c>
      <c r="H10195" t="s">
        <v>286</v>
      </c>
      <c r="I10195" t="s">
        <v>225</v>
      </c>
      <c r="J10195" t="s">
        <v>1792</v>
      </c>
      <c r="K10195" t="s">
        <v>228</v>
      </c>
      <c r="M10195" t="s">
        <v>1521</v>
      </c>
      <c r="N10195" t="s">
        <v>29</v>
      </c>
      <c r="O10195">
        <v>1.1000000000000001</v>
      </c>
      <c r="P10195" t="s">
        <v>1775</v>
      </c>
      <c r="Q10195"/>
      <c r="R10195">
        <v>0.7</v>
      </c>
      <c r="S10195">
        <v>1.5</v>
      </c>
      <c r="T10195" t="s">
        <v>1791</v>
      </c>
    </row>
    <row r="10196" spans="2:20" hidden="1" x14ac:dyDescent="0.45">
      <c r="C10196" s="29" t="s">
        <v>3080</v>
      </c>
      <c r="F10196" t="s">
        <v>1796</v>
      </c>
      <c r="G10196" t="s">
        <v>1797</v>
      </c>
      <c r="H10196" t="s">
        <v>281</v>
      </c>
      <c r="I10196" t="s">
        <v>1403</v>
      </c>
      <c r="J10196">
        <v>0</v>
      </c>
      <c r="K10196" t="s">
        <v>228</v>
      </c>
      <c r="L10196" t="s">
        <v>2870</v>
      </c>
      <c r="N10196" t="s">
        <v>236</v>
      </c>
      <c r="O10196">
        <v>0.96899999999999997</v>
      </c>
      <c r="Q10196"/>
      <c r="R10196">
        <v>0.95699999999999996</v>
      </c>
      <c r="S10196">
        <v>1</v>
      </c>
      <c r="T10196" t="s">
        <v>1780</v>
      </c>
    </row>
    <row r="10197" spans="2:20" hidden="1" x14ac:dyDescent="0.45">
      <c r="B10197" s="29" t="s">
        <v>24</v>
      </c>
      <c r="C10197" s="29" t="s">
        <v>3080</v>
      </c>
      <c r="F10197" t="s">
        <v>1796</v>
      </c>
      <c r="G10197" t="s">
        <v>1797</v>
      </c>
      <c r="H10197" t="s">
        <v>281</v>
      </c>
      <c r="I10197" t="s">
        <v>1403</v>
      </c>
      <c r="J10197">
        <v>0</v>
      </c>
      <c r="K10197" t="s">
        <v>228</v>
      </c>
      <c r="L10197" t="s">
        <v>118</v>
      </c>
      <c r="N10197" t="s">
        <v>261</v>
      </c>
      <c r="O10197">
        <v>0.44</v>
      </c>
      <c r="Q10197"/>
      <c r="R10197">
        <v>0</v>
      </c>
      <c r="S10197">
        <v>0.81299999999999994</v>
      </c>
      <c r="T10197" t="s">
        <v>1617</v>
      </c>
    </row>
    <row r="10198" spans="2:20" hidden="1" x14ac:dyDescent="0.45">
      <c r="C10198" s="29" t="s">
        <v>3080</v>
      </c>
      <c r="F10198" t="s">
        <v>1796</v>
      </c>
      <c r="G10198" t="s">
        <v>1797</v>
      </c>
      <c r="H10198" t="s">
        <v>281</v>
      </c>
      <c r="I10198" t="s">
        <v>1403</v>
      </c>
      <c r="J10198">
        <v>0</v>
      </c>
      <c r="K10198" t="s">
        <v>228</v>
      </c>
      <c r="L10198" t="s">
        <v>2659</v>
      </c>
      <c r="N10198" t="s">
        <v>236</v>
      </c>
      <c r="O10198">
        <v>0.995</v>
      </c>
      <c r="Q10198"/>
      <c r="R10198">
        <v>0.98599999999999999</v>
      </c>
      <c r="S10198">
        <v>0.998</v>
      </c>
      <c r="T10198" t="s">
        <v>1780</v>
      </c>
    </row>
    <row r="10199" spans="2:20" hidden="1" x14ac:dyDescent="0.45">
      <c r="C10199" s="29" t="s">
        <v>3080</v>
      </c>
      <c r="F10199" t="s">
        <v>1796</v>
      </c>
      <c r="G10199" t="s">
        <v>1797</v>
      </c>
      <c r="H10199" t="s">
        <v>281</v>
      </c>
      <c r="I10199" t="s">
        <v>1403</v>
      </c>
      <c r="J10199">
        <v>0</v>
      </c>
      <c r="K10199" t="s">
        <v>228</v>
      </c>
      <c r="L10199" t="s">
        <v>2871</v>
      </c>
      <c r="N10199" t="s">
        <v>236</v>
      </c>
      <c r="O10199">
        <v>0.97899999999999998</v>
      </c>
      <c r="Q10199"/>
      <c r="R10199">
        <v>0.97499999999999998</v>
      </c>
      <c r="S10199">
        <v>1</v>
      </c>
      <c r="T10199" t="s">
        <v>1780</v>
      </c>
    </row>
    <row r="10200" spans="2:20" hidden="1" x14ac:dyDescent="0.45">
      <c r="C10200" s="29" t="s">
        <v>3080</v>
      </c>
      <c r="F10200" t="s">
        <v>1796</v>
      </c>
      <c r="G10200" t="s">
        <v>1797</v>
      </c>
      <c r="H10200" t="s">
        <v>286</v>
      </c>
      <c r="I10200" t="s">
        <v>225</v>
      </c>
      <c r="K10200" t="s">
        <v>228</v>
      </c>
      <c r="N10200" t="s">
        <v>242</v>
      </c>
      <c r="O10200">
        <v>14</v>
      </c>
      <c r="P10200" t="s">
        <v>364</v>
      </c>
      <c r="Q10200"/>
      <c r="R10200">
        <v>1.4</v>
      </c>
      <c r="S10200">
        <v>140</v>
      </c>
      <c r="T10200" t="s">
        <v>1617</v>
      </c>
    </row>
    <row r="10201" spans="2:20" hidden="1" x14ac:dyDescent="0.45">
      <c r="C10201" s="29" t="s">
        <v>3080</v>
      </c>
      <c r="F10201" t="s">
        <v>1796</v>
      </c>
      <c r="G10201" t="s">
        <v>1797</v>
      </c>
      <c r="H10201" t="s">
        <v>286</v>
      </c>
      <c r="I10201" t="s">
        <v>225</v>
      </c>
      <c r="K10201" t="s">
        <v>228</v>
      </c>
      <c r="N10201" t="s">
        <v>264</v>
      </c>
      <c r="O10201">
        <v>0.51</v>
      </c>
      <c r="P10201" t="s">
        <v>1774</v>
      </c>
      <c r="Q10201"/>
      <c r="R10201">
        <v>5.0999999999999997E-2</v>
      </c>
      <c r="S10201">
        <v>5.0999999999999996</v>
      </c>
      <c r="T10201" t="s">
        <v>1254</v>
      </c>
    </row>
    <row r="10202" spans="2:20" hidden="1" x14ac:dyDescent="0.45">
      <c r="C10202" s="29" t="s">
        <v>3080</v>
      </c>
      <c r="F10202" t="s">
        <v>1796</v>
      </c>
      <c r="G10202" t="s">
        <v>1797</v>
      </c>
      <c r="H10202" t="s">
        <v>286</v>
      </c>
      <c r="I10202" t="s">
        <v>225</v>
      </c>
      <c r="K10202" t="s">
        <v>228</v>
      </c>
      <c r="N10202" t="s">
        <v>272</v>
      </c>
      <c r="O10202">
        <v>0.1</v>
      </c>
      <c r="P10202" t="s">
        <v>1774</v>
      </c>
      <c r="Q10202"/>
      <c r="R10202">
        <v>0.01</v>
      </c>
      <c r="S10202">
        <v>1</v>
      </c>
      <c r="T10202" t="s">
        <v>1254</v>
      </c>
    </row>
    <row r="10203" spans="2:20" hidden="1" x14ac:dyDescent="0.45">
      <c r="B10203" s="29" t="s">
        <v>30</v>
      </c>
      <c r="C10203" s="29" t="s">
        <v>3080</v>
      </c>
      <c r="F10203" t="s">
        <v>1796</v>
      </c>
      <c r="G10203" t="s">
        <v>1797</v>
      </c>
      <c r="H10203" t="s">
        <v>286</v>
      </c>
      <c r="I10203" t="s">
        <v>225</v>
      </c>
      <c r="K10203" t="s">
        <v>228</v>
      </c>
      <c r="N10203" t="s">
        <v>30</v>
      </c>
      <c r="O10203">
        <v>3.5</v>
      </c>
      <c r="P10203" t="s">
        <v>229</v>
      </c>
      <c r="Q10203"/>
      <c r="R10203">
        <v>1.8</v>
      </c>
      <c r="S10203">
        <v>7</v>
      </c>
      <c r="T10203" t="s">
        <v>1776</v>
      </c>
    </row>
    <row r="10204" spans="2:20" hidden="1" x14ac:dyDescent="0.45">
      <c r="C10204" s="29" t="s">
        <v>3080</v>
      </c>
      <c r="F10204" t="s">
        <v>1796</v>
      </c>
      <c r="G10204" t="s">
        <v>1797</v>
      </c>
      <c r="H10204" t="s">
        <v>286</v>
      </c>
      <c r="I10204" t="s">
        <v>225</v>
      </c>
      <c r="K10204" t="s">
        <v>228</v>
      </c>
      <c r="N10204" t="s">
        <v>262</v>
      </c>
      <c r="O10204">
        <v>2.2999999999999998</v>
      </c>
      <c r="P10204" t="s">
        <v>364</v>
      </c>
      <c r="Q10204"/>
      <c r="R10204">
        <v>0.23</v>
      </c>
      <c r="S10204">
        <v>23</v>
      </c>
      <c r="T10204" t="s">
        <v>1617</v>
      </c>
    </row>
    <row r="10205" spans="2:20" hidden="1" x14ac:dyDescent="0.45">
      <c r="B10205" s="29" t="s">
        <v>29</v>
      </c>
      <c r="C10205" s="29" t="s">
        <v>3080</v>
      </c>
      <c r="F10205" t="s">
        <v>1800</v>
      </c>
      <c r="G10205" t="s">
        <v>1801</v>
      </c>
      <c r="H10205" t="s">
        <v>1189</v>
      </c>
      <c r="I10205" t="s">
        <v>275</v>
      </c>
      <c r="J10205" t="s">
        <v>228</v>
      </c>
      <c r="K10205" t="s">
        <v>228</v>
      </c>
      <c r="M10205" t="s">
        <v>228</v>
      </c>
      <c r="N10205" t="s">
        <v>29</v>
      </c>
      <c r="O10205">
        <v>0.113</v>
      </c>
      <c r="P10205" t="s">
        <v>1805</v>
      </c>
      <c r="Q10205"/>
      <c r="R10205">
        <v>1.1299999999999999E-2</v>
      </c>
      <c r="S10205">
        <v>1.1299999999999999</v>
      </c>
      <c r="T10205" t="s">
        <v>2350</v>
      </c>
    </row>
    <row r="10206" spans="2:20" hidden="1" x14ac:dyDescent="0.45">
      <c r="B10206" s="29" t="s">
        <v>27</v>
      </c>
      <c r="C10206" s="29" t="s">
        <v>3080</v>
      </c>
      <c r="F10206" t="s">
        <v>1800</v>
      </c>
      <c r="G10206" t="s">
        <v>1801</v>
      </c>
      <c r="H10206" t="s">
        <v>286</v>
      </c>
      <c r="I10206" t="s">
        <v>225</v>
      </c>
      <c r="J10206" t="s">
        <v>2662</v>
      </c>
      <c r="K10206" t="s">
        <v>228</v>
      </c>
      <c r="N10206" t="s">
        <v>27</v>
      </c>
      <c r="O10206">
        <v>1.53</v>
      </c>
      <c r="P10206" t="s">
        <v>1775</v>
      </c>
      <c r="Q10206"/>
      <c r="R10206">
        <v>0.153</v>
      </c>
      <c r="S10206">
        <v>15.3</v>
      </c>
      <c r="T10206" t="s">
        <v>2352</v>
      </c>
    </row>
    <row r="10207" spans="2:20" hidden="1" x14ac:dyDescent="0.45">
      <c r="C10207" s="29" t="s">
        <v>3080</v>
      </c>
      <c r="F10207" t="s">
        <v>1800</v>
      </c>
      <c r="G10207" t="s">
        <v>1801</v>
      </c>
      <c r="H10207" t="s">
        <v>289</v>
      </c>
      <c r="I10207" t="s">
        <v>225</v>
      </c>
      <c r="J10207" t="s">
        <v>2351</v>
      </c>
      <c r="K10207" t="s">
        <v>228</v>
      </c>
      <c r="N10207" t="s">
        <v>236</v>
      </c>
      <c r="O10207">
        <v>0.89700000000000002</v>
      </c>
      <c r="P10207" t="s">
        <v>1775</v>
      </c>
      <c r="Q10207"/>
      <c r="R10207">
        <v>0.67</v>
      </c>
      <c r="S10207">
        <v>1.2</v>
      </c>
      <c r="T10207" t="s">
        <v>2872</v>
      </c>
    </row>
    <row r="10208" spans="2:20" hidden="1" x14ac:dyDescent="0.45">
      <c r="C10208" s="29" t="s">
        <v>3080</v>
      </c>
      <c r="F10208" t="s">
        <v>1800</v>
      </c>
      <c r="G10208" t="s">
        <v>1801</v>
      </c>
      <c r="H10208" t="s">
        <v>286</v>
      </c>
      <c r="I10208" t="s">
        <v>225</v>
      </c>
      <c r="J10208" t="s">
        <v>2662</v>
      </c>
      <c r="K10208" t="s">
        <v>228</v>
      </c>
      <c r="N10208" t="s">
        <v>236</v>
      </c>
      <c r="O10208">
        <v>2.1800000000000002</v>
      </c>
      <c r="P10208" t="s">
        <v>1775</v>
      </c>
      <c r="Q10208"/>
      <c r="R10208">
        <v>1.7</v>
      </c>
      <c r="S10208">
        <v>2.8</v>
      </c>
      <c r="T10208" t="s">
        <v>2872</v>
      </c>
    </row>
    <row r="10209" spans="2:20" hidden="1" x14ac:dyDescent="0.45">
      <c r="C10209" s="29" t="s">
        <v>3080</v>
      </c>
      <c r="F10209" t="s">
        <v>1800</v>
      </c>
      <c r="G10209" t="s">
        <v>1801</v>
      </c>
      <c r="H10209" t="s">
        <v>1189</v>
      </c>
      <c r="I10209" t="s">
        <v>275</v>
      </c>
      <c r="J10209" t="s">
        <v>228</v>
      </c>
      <c r="K10209" t="s">
        <v>228</v>
      </c>
      <c r="M10209" t="s">
        <v>228</v>
      </c>
      <c r="N10209" t="s">
        <v>259</v>
      </c>
      <c r="O10209">
        <v>0.15</v>
      </c>
      <c r="P10209" t="s">
        <v>1804</v>
      </c>
      <c r="Q10209"/>
      <c r="R10209">
        <v>1.4999999999999999E-2</v>
      </c>
      <c r="S10209">
        <v>1.5</v>
      </c>
      <c r="T10209" t="s">
        <v>2353</v>
      </c>
    </row>
    <row r="10210" spans="2:20" hidden="1" x14ac:dyDescent="0.45">
      <c r="C10210" s="29" t="s">
        <v>3080</v>
      </c>
      <c r="F10210" t="s">
        <v>1800</v>
      </c>
      <c r="G10210" t="s">
        <v>1801</v>
      </c>
      <c r="H10210" t="s">
        <v>1189</v>
      </c>
      <c r="I10210" t="s">
        <v>275</v>
      </c>
      <c r="J10210" t="s">
        <v>228</v>
      </c>
      <c r="K10210" t="s">
        <v>228</v>
      </c>
      <c r="M10210" t="s">
        <v>228</v>
      </c>
      <c r="N10210" t="s">
        <v>272</v>
      </c>
      <c r="O10210">
        <v>6.99</v>
      </c>
      <c r="P10210" t="s">
        <v>1807</v>
      </c>
      <c r="Q10210"/>
      <c r="R10210">
        <v>0.69899999999999995</v>
      </c>
      <c r="S10210">
        <v>69.900000000000006</v>
      </c>
      <c r="T10210" t="s">
        <v>1803</v>
      </c>
    </row>
    <row r="10211" spans="2:20" hidden="1" x14ac:dyDescent="0.45">
      <c r="B10211" s="29" t="s">
        <v>30</v>
      </c>
      <c r="C10211" s="29" t="s">
        <v>3080</v>
      </c>
      <c r="F10211" t="s">
        <v>1808</v>
      </c>
      <c r="G10211" t="s">
        <v>1809</v>
      </c>
      <c r="H10211" t="s">
        <v>286</v>
      </c>
      <c r="I10211" t="s">
        <v>225</v>
      </c>
      <c r="J10211" t="s">
        <v>1815</v>
      </c>
      <c r="K10211" t="s">
        <v>228</v>
      </c>
      <c r="N10211" t="s">
        <v>30</v>
      </c>
      <c r="O10211">
        <v>28.2</v>
      </c>
      <c r="P10211" t="s">
        <v>229</v>
      </c>
      <c r="Q10211"/>
      <c r="R10211">
        <v>20</v>
      </c>
      <c r="S10211">
        <v>40</v>
      </c>
      <c r="T10211" t="s">
        <v>1814</v>
      </c>
    </row>
    <row r="10212" spans="2:20" hidden="1" x14ac:dyDescent="0.45">
      <c r="B10212" s="29" t="s">
        <v>26</v>
      </c>
      <c r="C10212" s="29" t="s">
        <v>3080</v>
      </c>
      <c r="F10212" t="s">
        <v>1808</v>
      </c>
      <c r="G10212" t="s">
        <v>1809</v>
      </c>
      <c r="H10212" t="s">
        <v>286</v>
      </c>
      <c r="I10212" t="s">
        <v>225</v>
      </c>
      <c r="J10212" t="s">
        <v>1815</v>
      </c>
      <c r="K10212" t="s">
        <v>228</v>
      </c>
      <c r="N10212" t="s">
        <v>26</v>
      </c>
      <c r="O10212">
        <v>1.38</v>
      </c>
      <c r="P10212" t="s">
        <v>1775</v>
      </c>
      <c r="Q10212"/>
      <c r="R10212">
        <v>0.46</v>
      </c>
      <c r="S10212">
        <v>4.13</v>
      </c>
      <c r="T10212" t="s">
        <v>1813</v>
      </c>
    </row>
    <row r="10213" spans="2:20" hidden="1" x14ac:dyDescent="0.45">
      <c r="C10213" s="29" t="s">
        <v>3080</v>
      </c>
      <c r="F10213" t="s">
        <v>1808</v>
      </c>
      <c r="G10213" t="s">
        <v>1809</v>
      </c>
      <c r="H10213" t="s">
        <v>286</v>
      </c>
      <c r="I10213" t="s">
        <v>225</v>
      </c>
      <c r="J10213" t="s">
        <v>1815</v>
      </c>
      <c r="K10213" t="s">
        <v>228</v>
      </c>
      <c r="N10213" t="s">
        <v>236</v>
      </c>
      <c r="O10213">
        <v>4.3099999999999996</v>
      </c>
      <c r="P10213" t="s">
        <v>1775</v>
      </c>
      <c r="Q10213"/>
      <c r="R10213">
        <v>1.44</v>
      </c>
      <c r="S10213">
        <v>12.92</v>
      </c>
      <c r="T10213" t="s">
        <v>1813</v>
      </c>
    </row>
    <row r="10214" spans="2:20" hidden="1" x14ac:dyDescent="0.45">
      <c r="C10214" s="29" t="s">
        <v>3080</v>
      </c>
      <c r="F10214" t="s">
        <v>1808</v>
      </c>
      <c r="G10214" t="s">
        <v>1809</v>
      </c>
      <c r="H10214" t="s">
        <v>289</v>
      </c>
      <c r="I10214" t="s">
        <v>225</v>
      </c>
      <c r="J10214" t="s">
        <v>1810</v>
      </c>
      <c r="K10214" t="s">
        <v>228</v>
      </c>
      <c r="N10214" t="s">
        <v>253</v>
      </c>
      <c r="O10214">
        <v>7.0000000000000007E-2</v>
      </c>
      <c r="P10214" t="s">
        <v>1767</v>
      </c>
      <c r="Q10214"/>
      <c r="R10214">
        <v>0.02</v>
      </c>
      <c r="S10214">
        <v>0.21</v>
      </c>
      <c r="T10214" t="s">
        <v>1814</v>
      </c>
    </row>
    <row r="10215" spans="2:20" hidden="1" x14ac:dyDescent="0.45">
      <c r="C10215" s="29" t="s">
        <v>3080</v>
      </c>
      <c r="F10215" t="s">
        <v>1808</v>
      </c>
      <c r="G10215" t="s">
        <v>1809</v>
      </c>
      <c r="H10215" t="s">
        <v>289</v>
      </c>
      <c r="I10215" t="s">
        <v>225</v>
      </c>
      <c r="J10215" t="s">
        <v>1810</v>
      </c>
      <c r="K10215" t="s">
        <v>228</v>
      </c>
      <c r="N10215" t="s">
        <v>240</v>
      </c>
      <c r="O10215">
        <v>0.67</v>
      </c>
      <c r="P10215" t="s">
        <v>1767</v>
      </c>
      <c r="Q10215"/>
      <c r="R10215">
        <v>0.22</v>
      </c>
      <c r="S10215">
        <v>2</v>
      </c>
      <c r="T10215" t="s">
        <v>1814</v>
      </c>
    </row>
    <row r="10216" spans="2:20" hidden="1" x14ac:dyDescent="0.45">
      <c r="C10216" s="29" t="s">
        <v>3080</v>
      </c>
      <c r="F10216" t="s">
        <v>1808</v>
      </c>
      <c r="G10216" t="s">
        <v>1809</v>
      </c>
      <c r="H10216" t="s">
        <v>289</v>
      </c>
      <c r="I10216" t="s">
        <v>225</v>
      </c>
      <c r="J10216" t="s">
        <v>1810</v>
      </c>
      <c r="K10216" t="s">
        <v>228</v>
      </c>
      <c r="N10216" t="s">
        <v>267</v>
      </c>
      <c r="O10216">
        <v>18.05</v>
      </c>
      <c r="P10216" t="s">
        <v>1767</v>
      </c>
      <c r="Q10216"/>
      <c r="R10216">
        <v>6.02</v>
      </c>
      <c r="S10216">
        <v>54.15</v>
      </c>
      <c r="T10216" t="s">
        <v>1814</v>
      </c>
    </row>
    <row r="10217" spans="2:20" hidden="1" x14ac:dyDescent="0.45">
      <c r="B10217" s="29" t="s">
        <v>27</v>
      </c>
      <c r="C10217" s="29" t="s">
        <v>3080</v>
      </c>
      <c r="F10217" t="s">
        <v>1808</v>
      </c>
      <c r="G10217" t="s">
        <v>1809</v>
      </c>
      <c r="H10217" t="s">
        <v>1189</v>
      </c>
      <c r="I10217" t="s">
        <v>275</v>
      </c>
      <c r="J10217" t="s">
        <v>228</v>
      </c>
      <c r="K10217" t="s">
        <v>228</v>
      </c>
      <c r="M10217" t="s">
        <v>228</v>
      </c>
      <c r="N10217" t="s">
        <v>27</v>
      </c>
      <c r="O10217">
        <v>4.51</v>
      </c>
      <c r="P10217" t="s">
        <v>1775</v>
      </c>
      <c r="Q10217"/>
      <c r="R10217">
        <v>1.5</v>
      </c>
      <c r="S10217">
        <v>13.53</v>
      </c>
      <c r="T10217" t="s">
        <v>1813</v>
      </c>
    </row>
    <row r="10218" spans="2:20" hidden="1" x14ac:dyDescent="0.45">
      <c r="C10218" s="29" t="s">
        <v>3080</v>
      </c>
      <c r="F10218" t="s">
        <v>1808</v>
      </c>
      <c r="G10218" t="s">
        <v>1809</v>
      </c>
      <c r="H10218" t="s">
        <v>286</v>
      </c>
      <c r="I10218" t="s">
        <v>225</v>
      </c>
      <c r="J10218" t="s">
        <v>1815</v>
      </c>
      <c r="K10218" t="s">
        <v>228</v>
      </c>
      <c r="N10218" t="s">
        <v>253</v>
      </c>
      <c r="O10218">
        <v>0.13</v>
      </c>
      <c r="P10218" t="s">
        <v>1767</v>
      </c>
      <c r="Q10218"/>
      <c r="R10218">
        <v>0.04</v>
      </c>
      <c r="S10218">
        <v>0.39</v>
      </c>
      <c r="T10218" t="s">
        <v>1814</v>
      </c>
    </row>
    <row r="10219" spans="2:20" hidden="1" x14ac:dyDescent="0.45">
      <c r="C10219" s="29" t="s">
        <v>3080</v>
      </c>
      <c r="F10219" t="s">
        <v>2873</v>
      </c>
      <c r="G10219" t="s">
        <v>2874</v>
      </c>
      <c r="H10219" t="s">
        <v>286</v>
      </c>
      <c r="I10219" t="s">
        <v>225</v>
      </c>
      <c r="K10219" t="s">
        <v>228</v>
      </c>
      <c r="N10219" t="s">
        <v>400</v>
      </c>
      <c r="O10219">
        <v>1.6</v>
      </c>
      <c r="P10219" t="s">
        <v>2875</v>
      </c>
      <c r="Q10219"/>
      <c r="R10219">
        <v>0.8</v>
      </c>
      <c r="S10219">
        <v>3.2</v>
      </c>
      <c r="T10219" t="s">
        <v>1191</v>
      </c>
    </row>
    <row r="10220" spans="2:20" hidden="1" x14ac:dyDescent="0.45">
      <c r="B10220" s="29" t="s">
        <v>24</v>
      </c>
      <c r="C10220" s="29" t="s">
        <v>3080</v>
      </c>
      <c r="F10220" t="s">
        <v>1816</v>
      </c>
      <c r="G10220" t="s">
        <v>1817</v>
      </c>
      <c r="H10220" t="s">
        <v>289</v>
      </c>
      <c r="I10220" t="s">
        <v>225</v>
      </c>
      <c r="J10220" t="s">
        <v>1818</v>
      </c>
      <c r="K10220" t="s">
        <v>228</v>
      </c>
      <c r="N10220" t="s">
        <v>261</v>
      </c>
      <c r="O10220">
        <v>15</v>
      </c>
      <c r="P10220" t="s">
        <v>1819</v>
      </c>
      <c r="Q10220"/>
      <c r="R10220">
        <v>5</v>
      </c>
      <c r="S10220">
        <v>50</v>
      </c>
      <c r="T10220" t="s">
        <v>1820</v>
      </c>
    </row>
    <row r="10221" spans="2:20" hidden="1" x14ac:dyDescent="0.45">
      <c r="C10221" s="29" t="s">
        <v>3080</v>
      </c>
      <c r="F10221" t="s">
        <v>1821</v>
      </c>
      <c r="G10221" t="s">
        <v>1822</v>
      </c>
      <c r="H10221" t="s">
        <v>281</v>
      </c>
      <c r="I10221" t="s">
        <v>225</v>
      </c>
      <c r="J10221" t="s">
        <v>1829</v>
      </c>
      <c r="K10221" t="s">
        <v>228</v>
      </c>
      <c r="N10221" t="s">
        <v>240</v>
      </c>
      <c r="O10221">
        <v>0.18</v>
      </c>
      <c r="P10221" t="s">
        <v>1827</v>
      </c>
      <c r="Q10221"/>
      <c r="R10221">
        <v>0.1</v>
      </c>
      <c r="S10221">
        <v>0.4</v>
      </c>
      <c r="T10221" t="s">
        <v>1828</v>
      </c>
    </row>
    <row r="10222" spans="2:20" hidden="1" x14ac:dyDescent="0.45">
      <c r="C10222" s="29" t="s">
        <v>3080</v>
      </c>
      <c r="F10222" t="s">
        <v>1821</v>
      </c>
      <c r="G10222" t="s">
        <v>1822</v>
      </c>
      <c r="H10222" t="s">
        <v>277</v>
      </c>
      <c r="I10222" t="s">
        <v>225</v>
      </c>
      <c r="J10222" t="s">
        <v>2354</v>
      </c>
      <c r="K10222" t="s">
        <v>228</v>
      </c>
      <c r="N10222" t="s">
        <v>246</v>
      </c>
      <c r="O10222">
        <v>0.44</v>
      </c>
      <c r="P10222" t="s">
        <v>1830</v>
      </c>
      <c r="Q10222"/>
      <c r="R10222">
        <v>0.2</v>
      </c>
      <c r="S10222">
        <v>0.9</v>
      </c>
      <c r="T10222" t="s">
        <v>1828</v>
      </c>
    </row>
    <row r="10223" spans="2:20" hidden="1" x14ac:dyDescent="0.45">
      <c r="C10223" s="29" t="s">
        <v>3080</v>
      </c>
      <c r="F10223" t="s">
        <v>1821</v>
      </c>
      <c r="G10223" t="s">
        <v>1822</v>
      </c>
      <c r="H10223" t="s">
        <v>274</v>
      </c>
      <c r="I10223" t="s">
        <v>225</v>
      </c>
      <c r="J10223" t="s">
        <v>2355</v>
      </c>
      <c r="K10223" t="s">
        <v>228</v>
      </c>
      <c r="N10223" t="s">
        <v>236</v>
      </c>
      <c r="O10223">
        <v>27.23</v>
      </c>
      <c r="P10223" t="s">
        <v>1824</v>
      </c>
      <c r="Q10223"/>
      <c r="R10223">
        <v>13.6</v>
      </c>
      <c r="S10223">
        <v>54.5</v>
      </c>
      <c r="T10223" t="s">
        <v>1828</v>
      </c>
    </row>
    <row r="10224" spans="2:20" hidden="1" x14ac:dyDescent="0.45">
      <c r="C10224" s="29" t="s">
        <v>3080</v>
      </c>
      <c r="F10224" t="s">
        <v>1821</v>
      </c>
      <c r="G10224" t="s">
        <v>1822</v>
      </c>
      <c r="H10224" t="s">
        <v>289</v>
      </c>
      <c r="I10224" t="s">
        <v>225</v>
      </c>
      <c r="J10224" t="s">
        <v>1826</v>
      </c>
      <c r="K10224" t="s">
        <v>228</v>
      </c>
      <c r="N10224" t="s">
        <v>262</v>
      </c>
      <c r="O10224">
        <v>0.85</v>
      </c>
      <c r="P10224" t="s">
        <v>1827</v>
      </c>
      <c r="Q10224"/>
      <c r="R10224">
        <v>0.4</v>
      </c>
      <c r="S10224">
        <v>1.7</v>
      </c>
      <c r="T10224" t="s">
        <v>1828</v>
      </c>
    </row>
    <row r="10225" spans="2:20" hidden="1" x14ac:dyDescent="0.45">
      <c r="C10225" s="29" t="s">
        <v>3080</v>
      </c>
      <c r="F10225" t="s">
        <v>1821</v>
      </c>
      <c r="G10225" t="s">
        <v>1822</v>
      </c>
      <c r="H10225" t="s">
        <v>274</v>
      </c>
      <c r="I10225" t="s">
        <v>225</v>
      </c>
      <c r="J10225" t="s">
        <v>2355</v>
      </c>
      <c r="K10225" t="s">
        <v>228</v>
      </c>
      <c r="N10225" t="s">
        <v>233</v>
      </c>
      <c r="O10225">
        <v>0.25</v>
      </c>
      <c r="P10225" t="s">
        <v>1827</v>
      </c>
      <c r="Q10225"/>
      <c r="R10225">
        <v>0.1</v>
      </c>
      <c r="S10225">
        <v>0.5</v>
      </c>
      <c r="T10225" t="s">
        <v>1828</v>
      </c>
    </row>
    <row r="10226" spans="2:20" hidden="1" x14ac:dyDescent="0.45">
      <c r="C10226" s="29" t="s">
        <v>3080</v>
      </c>
      <c r="F10226" t="s">
        <v>1821</v>
      </c>
      <c r="G10226" t="s">
        <v>1822</v>
      </c>
      <c r="H10226" t="s">
        <v>1189</v>
      </c>
      <c r="I10226" t="s">
        <v>225</v>
      </c>
      <c r="J10226" t="s">
        <v>2876</v>
      </c>
      <c r="K10226" t="s">
        <v>228</v>
      </c>
      <c r="N10226" t="s">
        <v>400</v>
      </c>
      <c r="O10226">
        <v>50</v>
      </c>
      <c r="P10226" t="s">
        <v>2877</v>
      </c>
      <c r="Q10226"/>
      <c r="R10226">
        <v>10</v>
      </c>
      <c r="S10226">
        <v>150</v>
      </c>
      <c r="T10226" t="s">
        <v>1191</v>
      </c>
    </row>
    <row r="10227" spans="2:20" hidden="1" x14ac:dyDescent="0.45">
      <c r="B10227" s="29" t="s">
        <v>27</v>
      </c>
      <c r="C10227" s="29" t="s">
        <v>3080</v>
      </c>
      <c r="F10227" t="s">
        <v>1821</v>
      </c>
      <c r="G10227" t="s">
        <v>1822</v>
      </c>
      <c r="H10227" t="s">
        <v>286</v>
      </c>
      <c r="I10227" t="s">
        <v>225</v>
      </c>
      <c r="J10227" t="s">
        <v>1823</v>
      </c>
      <c r="K10227" t="s">
        <v>228</v>
      </c>
      <c r="N10227" t="s">
        <v>27</v>
      </c>
      <c r="O10227">
        <v>2.2999999999999998</v>
      </c>
      <c r="P10227" t="s">
        <v>1824</v>
      </c>
      <c r="Q10227"/>
      <c r="R10227">
        <v>1</v>
      </c>
      <c r="S10227">
        <v>5</v>
      </c>
      <c r="T10227" t="s">
        <v>1825</v>
      </c>
    </row>
    <row r="10228" spans="2:20" hidden="1" x14ac:dyDescent="0.45">
      <c r="B10228" s="29" t="s">
        <v>43</v>
      </c>
      <c r="C10228" s="29" t="s">
        <v>3080</v>
      </c>
      <c r="F10228" t="s">
        <v>1821</v>
      </c>
      <c r="G10228" t="s">
        <v>1822</v>
      </c>
      <c r="H10228" t="s">
        <v>289</v>
      </c>
      <c r="I10228" t="s">
        <v>225</v>
      </c>
      <c r="J10228" t="s">
        <v>1826</v>
      </c>
      <c r="K10228" t="s">
        <v>228</v>
      </c>
      <c r="N10228" t="s">
        <v>28</v>
      </c>
      <c r="O10228">
        <v>143.82</v>
      </c>
      <c r="P10228" t="s">
        <v>1824</v>
      </c>
      <c r="Q10228"/>
      <c r="R10228">
        <v>71.900000000000006</v>
      </c>
      <c r="S10228">
        <v>287.60000000000002</v>
      </c>
      <c r="T10228" t="s">
        <v>1828</v>
      </c>
    </row>
    <row r="10229" spans="2:20" hidden="1" x14ac:dyDescent="0.45">
      <c r="C10229" s="29" t="s">
        <v>3080</v>
      </c>
      <c r="F10229" t="s">
        <v>1821</v>
      </c>
      <c r="G10229" t="s">
        <v>1822</v>
      </c>
      <c r="H10229" t="s">
        <v>289</v>
      </c>
      <c r="I10229" t="s">
        <v>225</v>
      </c>
      <c r="J10229" t="s">
        <v>1826</v>
      </c>
      <c r="K10229" t="s">
        <v>228</v>
      </c>
      <c r="N10229" t="s">
        <v>242</v>
      </c>
      <c r="O10229">
        <v>1.29</v>
      </c>
      <c r="P10229" t="s">
        <v>1827</v>
      </c>
      <c r="Q10229"/>
      <c r="R10229">
        <v>0.6</v>
      </c>
      <c r="S10229">
        <v>2.6</v>
      </c>
      <c r="T10229" t="s">
        <v>1828</v>
      </c>
    </row>
    <row r="10230" spans="2:20" hidden="1" x14ac:dyDescent="0.45">
      <c r="B10230" s="29" t="s">
        <v>27</v>
      </c>
      <c r="C10230" s="29" t="s">
        <v>3080</v>
      </c>
      <c r="F10230" t="s">
        <v>1821</v>
      </c>
      <c r="G10230" t="s">
        <v>1822</v>
      </c>
      <c r="H10230" t="s">
        <v>281</v>
      </c>
      <c r="I10230" t="s">
        <v>225</v>
      </c>
      <c r="J10230" t="s">
        <v>1829</v>
      </c>
      <c r="K10230" t="s">
        <v>228</v>
      </c>
      <c r="N10230" t="s">
        <v>27</v>
      </c>
      <c r="O10230">
        <v>61.62</v>
      </c>
      <c r="P10230" t="s">
        <v>1824</v>
      </c>
      <c r="Q10230"/>
      <c r="R10230">
        <v>30.8</v>
      </c>
      <c r="S10230">
        <v>123.2</v>
      </c>
      <c r="T10230" t="s">
        <v>1828</v>
      </c>
    </row>
    <row r="10231" spans="2:20" hidden="1" x14ac:dyDescent="0.45">
      <c r="B10231" s="29" t="s">
        <v>43</v>
      </c>
      <c r="C10231" s="29" t="s">
        <v>3080</v>
      </c>
      <c r="F10231" t="s">
        <v>1821</v>
      </c>
      <c r="G10231" t="s">
        <v>1822</v>
      </c>
      <c r="H10231" t="s">
        <v>281</v>
      </c>
      <c r="I10231" t="s">
        <v>225</v>
      </c>
      <c r="J10231" t="s">
        <v>1829</v>
      </c>
      <c r="K10231" t="s">
        <v>228</v>
      </c>
      <c r="N10231" t="s">
        <v>28</v>
      </c>
      <c r="O10231">
        <v>61.62</v>
      </c>
      <c r="P10231" t="s">
        <v>1824</v>
      </c>
      <c r="Q10231"/>
      <c r="R10231">
        <v>30.8</v>
      </c>
      <c r="S10231">
        <v>123.2</v>
      </c>
      <c r="T10231" t="s">
        <v>1828</v>
      </c>
    </row>
    <row r="10232" spans="2:20" hidden="1" x14ac:dyDescent="0.45">
      <c r="C10232" s="29" t="s">
        <v>3081</v>
      </c>
      <c r="F10232" t="s">
        <v>1839</v>
      </c>
      <c r="G10232" t="s">
        <v>1840</v>
      </c>
      <c r="H10232" t="s">
        <v>286</v>
      </c>
      <c r="I10232" t="s">
        <v>1833</v>
      </c>
      <c r="J10232" t="s">
        <v>1834</v>
      </c>
      <c r="K10232" t="s">
        <v>1835</v>
      </c>
      <c r="L10232" t="s">
        <v>1842</v>
      </c>
      <c r="N10232" t="s">
        <v>400</v>
      </c>
      <c r="O10232">
        <v>4.4000000000000004</v>
      </c>
      <c r="P10232" t="s">
        <v>1837</v>
      </c>
      <c r="Q10232"/>
      <c r="T10232" t="s">
        <v>1838</v>
      </c>
    </row>
    <row r="10233" spans="2:20" hidden="1" x14ac:dyDescent="0.45">
      <c r="C10233" s="29" t="s">
        <v>3081</v>
      </c>
      <c r="F10233" t="s">
        <v>1859</v>
      </c>
      <c r="G10233" t="s">
        <v>1860</v>
      </c>
      <c r="H10233" t="s">
        <v>286</v>
      </c>
      <c r="I10233" t="s">
        <v>1833</v>
      </c>
      <c r="J10233" t="s">
        <v>1834</v>
      </c>
      <c r="K10233" t="s">
        <v>1846</v>
      </c>
      <c r="L10233" t="s">
        <v>1862</v>
      </c>
      <c r="N10233" t="s">
        <v>400</v>
      </c>
      <c r="O10233">
        <v>6</v>
      </c>
      <c r="P10233" t="s">
        <v>1837</v>
      </c>
      <c r="Q10233"/>
      <c r="T10233" t="s">
        <v>1838</v>
      </c>
    </row>
    <row r="10234" spans="2:20" hidden="1" x14ac:dyDescent="0.45">
      <c r="C10234" s="29" t="s">
        <v>3081</v>
      </c>
      <c r="F10234" t="s">
        <v>1843</v>
      </c>
      <c r="G10234" t="s">
        <v>1844</v>
      </c>
      <c r="H10234" t="s">
        <v>286</v>
      </c>
      <c r="I10234" t="s">
        <v>1833</v>
      </c>
      <c r="J10234" t="s">
        <v>1841</v>
      </c>
      <c r="K10234" t="s">
        <v>1835</v>
      </c>
      <c r="L10234" t="s">
        <v>41</v>
      </c>
      <c r="N10234" t="s">
        <v>400</v>
      </c>
      <c r="O10234">
        <v>15</v>
      </c>
      <c r="P10234" t="s">
        <v>1837</v>
      </c>
      <c r="Q10234"/>
      <c r="T10234" t="s">
        <v>1838</v>
      </c>
    </row>
    <row r="10235" spans="2:20" hidden="1" x14ac:dyDescent="0.45">
      <c r="C10235" s="29" t="s">
        <v>3081</v>
      </c>
      <c r="F10235" t="s">
        <v>1847</v>
      </c>
      <c r="G10235" t="s">
        <v>1848</v>
      </c>
      <c r="H10235" t="s">
        <v>286</v>
      </c>
      <c r="I10235" t="s">
        <v>1833</v>
      </c>
      <c r="J10235" t="s">
        <v>2356</v>
      </c>
      <c r="K10235" t="s">
        <v>1835</v>
      </c>
      <c r="L10235" t="s">
        <v>41</v>
      </c>
      <c r="N10235" t="s">
        <v>400</v>
      </c>
      <c r="O10235">
        <v>6.5</v>
      </c>
      <c r="P10235" t="s">
        <v>1837</v>
      </c>
      <c r="Q10235"/>
      <c r="T10235" t="s">
        <v>1838</v>
      </c>
    </row>
    <row r="10236" spans="2:20" hidden="1" x14ac:dyDescent="0.45">
      <c r="C10236" s="29" t="s">
        <v>3081</v>
      </c>
      <c r="F10236" t="s">
        <v>1847</v>
      </c>
      <c r="G10236" t="s">
        <v>1848</v>
      </c>
      <c r="H10236" t="s">
        <v>286</v>
      </c>
      <c r="I10236" t="s">
        <v>1833</v>
      </c>
      <c r="J10236" t="s">
        <v>2356</v>
      </c>
      <c r="K10236" t="s">
        <v>1846</v>
      </c>
      <c r="L10236" t="s">
        <v>41</v>
      </c>
      <c r="N10236" t="s">
        <v>400</v>
      </c>
      <c r="O10236">
        <v>5.6</v>
      </c>
      <c r="P10236" t="s">
        <v>1837</v>
      </c>
      <c r="Q10236"/>
      <c r="T10236" t="s">
        <v>1838</v>
      </c>
    </row>
    <row r="10237" spans="2:20" hidden="1" x14ac:dyDescent="0.45">
      <c r="C10237" s="29" t="s">
        <v>3081</v>
      </c>
      <c r="F10237" t="s">
        <v>1859</v>
      </c>
      <c r="G10237" t="s">
        <v>1860</v>
      </c>
      <c r="H10237" t="s">
        <v>286</v>
      </c>
      <c r="I10237" t="s">
        <v>1833</v>
      </c>
      <c r="J10237" t="s">
        <v>1849</v>
      </c>
      <c r="K10237" t="s">
        <v>1835</v>
      </c>
      <c r="L10237" t="s">
        <v>1862</v>
      </c>
      <c r="N10237" t="s">
        <v>400</v>
      </c>
      <c r="O10237">
        <v>5.2</v>
      </c>
      <c r="P10237" t="s">
        <v>1837</v>
      </c>
      <c r="Q10237"/>
      <c r="T10237" t="s">
        <v>1838</v>
      </c>
    </row>
    <row r="10238" spans="2:20" hidden="1" x14ac:dyDescent="0.45">
      <c r="C10238" s="29" t="s">
        <v>3081</v>
      </c>
      <c r="F10238" t="s">
        <v>1847</v>
      </c>
      <c r="G10238" t="s">
        <v>1848</v>
      </c>
      <c r="H10238" t="s">
        <v>286</v>
      </c>
      <c r="I10238" t="s">
        <v>1833</v>
      </c>
      <c r="J10238" t="s">
        <v>1849</v>
      </c>
      <c r="K10238" t="s">
        <v>1846</v>
      </c>
      <c r="L10238" t="s">
        <v>41</v>
      </c>
      <c r="N10238" t="s">
        <v>400</v>
      </c>
      <c r="O10238">
        <v>15.1</v>
      </c>
      <c r="P10238" t="s">
        <v>1837</v>
      </c>
      <c r="Q10238"/>
      <c r="T10238" t="s">
        <v>1838</v>
      </c>
    </row>
    <row r="10239" spans="2:20" hidden="1" x14ac:dyDescent="0.45">
      <c r="C10239" s="29" t="s">
        <v>3081</v>
      </c>
      <c r="F10239" t="s">
        <v>1839</v>
      </c>
      <c r="G10239" t="s">
        <v>1840</v>
      </c>
      <c r="H10239" t="s">
        <v>286</v>
      </c>
      <c r="I10239" t="s">
        <v>1833</v>
      </c>
      <c r="J10239" t="s">
        <v>1849</v>
      </c>
      <c r="K10239" t="s">
        <v>1850</v>
      </c>
      <c r="L10239" t="s">
        <v>1842</v>
      </c>
      <c r="N10239" t="s">
        <v>400</v>
      </c>
      <c r="O10239">
        <v>9.3000000000000007</v>
      </c>
      <c r="P10239" t="s">
        <v>1837</v>
      </c>
      <c r="Q10239"/>
      <c r="T10239" t="s">
        <v>1838</v>
      </c>
    </row>
    <row r="10240" spans="2:20" hidden="1" x14ac:dyDescent="0.45">
      <c r="C10240" s="29" t="s">
        <v>3081</v>
      </c>
      <c r="F10240" t="s">
        <v>1907</v>
      </c>
      <c r="G10240" t="s">
        <v>1908</v>
      </c>
      <c r="H10240" t="s">
        <v>286</v>
      </c>
      <c r="I10240" t="s">
        <v>1833</v>
      </c>
      <c r="J10240" t="s">
        <v>1908</v>
      </c>
      <c r="K10240" t="s">
        <v>1846</v>
      </c>
      <c r="L10240" t="s">
        <v>41</v>
      </c>
      <c r="N10240" t="s">
        <v>400</v>
      </c>
      <c r="O10240">
        <v>9.1999999999999993</v>
      </c>
      <c r="P10240" t="s">
        <v>1837</v>
      </c>
      <c r="Q10240"/>
      <c r="T10240" t="s">
        <v>1838</v>
      </c>
    </row>
    <row r="10241" spans="2:20" hidden="1" x14ac:dyDescent="0.45">
      <c r="C10241" s="29" t="s">
        <v>3081</v>
      </c>
      <c r="F10241" t="s">
        <v>2664</v>
      </c>
      <c r="G10241" t="s">
        <v>1860</v>
      </c>
      <c r="H10241" t="s">
        <v>286</v>
      </c>
      <c r="I10241" t="s">
        <v>1833</v>
      </c>
      <c r="J10241" t="s">
        <v>1853</v>
      </c>
      <c r="K10241" t="s">
        <v>1846</v>
      </c>
      <c r="L10241" t="s">
        <v>1862</v>
      </c>
      <c r="N10241" t="s">
        <v>400</v>
      </c>
      <c r="O10241">
        <v>1.7</v>
      </c>
      <c r="P10241" t="s">
        <v>1837</v>
      </c>
      <c r="Q10241"/>
      <c r="T10241" t="s">
        <v>1838</v>
      </c>
    </row>
    <row r="10242" spans="2:20" hidden="1" x14ac:dyDescent="0.45">
      <c r="C10242" s="29" t="s">
        <v>3081</v>
      </c>
      <c r="F10242" t="s">
        <v>1876</v>
      </c>
      <c r="G10242" t="s">
        <v>1877</v>
      </c>
      <c r="H10242" t="s">
        <v>286</v>
      </c>
      <c r="I10242" t="s">
        <v>1833</v>
      </c>
      <c r="J10242" t="s">
        <v>1877</v>
      </c>
      <c r="K10242" t="s">
        <v>1846</v>
      </c>
      <c r="L10242" t="s">
        <v>1836</v>
      </c>
      <c r="N10242" t="s">
        <v>400</v>
      </c>
      <c r="O10242">
        <v>7</v>
      </c>
      <c r="P10242" t="s">
        <v>1837</v>
      </c>
      <c r="Q10242"/>
      <c r="T10242" t="s">
        <v>1838</v>
      </c>
    </row>
    <row r="10243" spans="2:20" hidden="1" x14ac:dyDescent="0.45">
      <c r="C10243" s="29" t="s">
        <v>3081</v>
      </c>
      <c r="F10243" t="s">
        <v>1839</v>
      </c>
      <c r="G10243" t="s">
        <v>1840</v>
      </c>
      <c r="H10243" t="s">
        <v>286</v>
      </c>
      <c r="I10243" t="s">
        <v>1833</v>
      </c>
      <c r="J10243" t="s">
        <v>1877</v>
      </c>
      <c r="K10243" t="s">
        <v>1846</v>
      </c>
      <c r="L10243" t="s">
        <v>1842</v>
      </c>
      <c r="N10243" t="s">
        <v>400</v>
      </c>
      <c r="O10243">
        <v>6.1</v>
      </c>
      <c r="P10243" t="s">
        <v>1837</v>
      </c>
      <c r="Q10243"/>
      <c r="T10243" t="s">
        <v>1838</v>
      </c>
    </row>
    <row r="10244" spans="2:20" hidden="1" x14ac:dyDescent="0.45">
      <c r="C10244" s="29" t="s">
        <v>3081</v>
      </c>
      <c r="F10244" t="s">
        <v>1854</v>
      </c>
      <c r="G10244" t="s">
        <v>1855</v>
      </c>
      <c r="H10244" t="s">
        <v>286</v>
      </c>
      <c r="I10244" t="s">
        <v>1833</v>
      </c>
      <c r="J10244" t="s">
        <v>1856</v>
      </c>
      <c r="K10244" t="s">
        <v>1846</v>
      </c>
      <c r="L10244" t="s">
        <v>1836</v>
      </c>
      <c r="N10244" t="s">
        <v>400</v>
      </c>
      <c r="O10244">
        <v>0.16</v>
      </c>
      <c r="P10244" t="s">
        <v>1837</v>
      </c>
      <c r="Q10244"/>
      <c r="T10244" t="s">
        <v>1838</v>
      </c>
    </row>
    <row r="10245" spans="2:20" hidden="1" x14ac:dyDescent="0.45">
      <c r="C10245" s="29" t="s">
        <v>3081</v>
      </c>
      <c r="F10245" t="s">
        <v>1859</v>
      </c>
      <c r="G10245" t="s">
        <v>1860</v>
      </c>
      <c r="H10245" t="s">
        <v>286</v>
      </c>
      <c r="I10245" t="s">
        <v>1833</v>
      </c>
      <c r="J10245" t="s">
        <v>1856</v>
      </c>
      <c r="K10245" t="s">
        <v>1835</v>
      </c>
      <c r="L10245" t="s">
        <v>1862</v>
      </c>
      <c r="N10245" t="s">
        <v>400</v>
      </c>
      <c r="O10245">
        <v>0.15</v>
      </c>
      <c r="P10245" t="s">
        <v>1837</v>
      </c>
      <c r="Q10245"/>
      <c r="T10245" t="s">
        <v>1838</v>
      </c>
    </row>
    <row r="10246" spans="2:20" hidden="1" x14ac:dyDescent="0.45">
      <c r="C10246" s="29" t="s">
        <v>3081</v>
      </c>
      <c r="F10246" t="s">
        <v>2878</v>
      </c>
      <c r="G10246" t="s">
        <v>1912</v>
      </c>
      <c r="H10246" t="s">
        <v>286</v>
      </c>
      <c r="I10246" t="s">
        <v>1833</v>
      </c>
      <c r="J10246" t="s">
        <v>1857</v>
      </c>
      <c r="K10246" t="s">
        <v>1858</v>
      </c>
      <c r="L10246" t="s">
        <v>41</v>
      </c>
      <c r="N10246" t="s">
        <v>400</v>
      </c>
      <c r="O10246">
        <v>0.22</v>
      </c>
      <c r="P10246" t="s">
        <v>1837</v>
      </c>
      <c r="Q10246"/>
      <c r="T10246" t="s">
        <v>1838</v>
      </c>
    </row>
    <row r="10247" spans="2:20" hidden="1" x14ac:dyDescent="0.45">
      <c r="C10247" s="29" t="s">
        <v>3081</v>
      </c>
      <c r="F10247" t="s">
        <v>1839</v>
      </c>
      <c r="G10247" t="s">
        <v>1840</v>
      </c>
      <c r="H10247" t="s">
        <v>286</v>
      </c>
      <c r="I10247" t="s">
        <v>1833</v>
      </c>
      <c r="J10247" t="s">
        <v>1861</v>
      </c>
      <c r="K10247" t="s">
        <v>1858</v>
      </c>
      <c r="L10247" t="s">
        <v>1842</v>
      </c>
      <c r="N10247" t="s">
        <v>400</v>
      </c>
      <c r="O10247">
        <v>0</v>
      </c>
      <c r="P10247" t="s">
        <v>1837</v>
      </c>
      <c r="Q10247"/>
      <c r="T10247" t="s">
        <v>1838</v>
      </c>
    </row>
    <row r="10248" spans="2:20" hidden="1" x14ac:dyDescent="0.45">
      <c r="C10248" s="29" t="s">
        <v>3081</v>
      </c>
      <c r="F10248" t="s">
        <v>1863</v>
      </c>
      <c r="G10248" t="s">
        <v>1864</v>
      </c>
      <c r="H10248" t="s">
        <v>286</v>
      </c>
      <c r="I10248" t="s">
        <v>1833</v>
      </c>
      <c r="J10248" t="s">
        <v>1892</v>
      </c>
      <c r="K10248" t="s">
        <v>1858</v>
      </c>
      <c r="L10248" t="s">
        <v>1836</v>
      </c>
      <c r="N10248" t="s">
        <v>400</v>
      </c>
      <c r="O10248">
        <v>0.3</v>
      </c>
      <c r="P10248" t="s">
        <v>1837</v>
      </c>
      <c r="Q10248"/>
      <c r="T10248" t="s">
        <v>1838</v>
      </c>
    </row>
    <row r="10249" spans="2:20" hidden="1" x14ac:dyDescent="0.45">
      <c r="C10249" s="29" t="s">
        <v>3081</v>
      </c>
      <c r="F10249" t="s">
        <v>1839</v>
      </c>
      <c r="G10249" t="s">
        <v>1840</v>
      </c>
      <c r="H10249" t="s">
        <v>286</v>
      </c>
      <c r="I10249" t="s">
        <v>1833</v>
      </c>
      <c r="J10249" t="s">
        <v>1866</v>
      </c>
      <c r="K10249" t="s">
        <v>1858</v>
      </c>
      <c r="L10249" t="s">
        <v>1842</v>
      </c>
      <c r="N10249" t="s">
        <v>400</v>
      </c>
      <c r="O10249">
        <v>0</v>
      </c>
      <c r="P10249" t="s">
        <v>1837</v>
      </c>
      <c r="Q10249"/>
      <c r="T10249" t="s">
        <v>1838</v>
      </c>
    </row>
    <row r="10250" spans="2:20" hidden="1" x14ac:dyDescent="0.45">
      <c r="C10250" s="29" t="s">
        <v>3081</v>
      </c>
      <c r="F10250" t="s">
        <v>1867</v>
      </c>
      <c r="G10250" t="s">
        <v>1868</v>
      </c>
      <c r="H10250" t="s">
        <v>286</v>
      </c>
      <c r="I10250" t="s">
        <v>1833</v>
      </c>
      <c r="J10250" t="s">
        <v>1869</v>
      </c>
      <c r="L10250" t="s">
        <v>1836</v>
      </c>
      <c r="N10250" t="s">
        <v>400</v>
      </c>
      <c r="O10250">
        <v>0.02</v>
      </c>
      <c r="P10250" t="s">
        <v>1837</v>
      </c>
      <c r="Q10250"/>
      <c r="T10250" t="s">
        <v>1838</v>
      </c>
    </row>
    <row r="10251" spans="2:20" hidden="1" x14ac:dyDescent="0.45">
      <c r="C10251" s="29" t="s">
        <v>3081</v>
      </c>
      <c r="F10251" t="s">
        <v>1847</v>
      </c>
      <c r="G10251" t="s">
        <v>1848</v>
      </c>
      <c r="H10251" t="s">
        <v>289</v>
      </c>
      <c r="I10251" t="s">
        <v>1833</v>
      </c>
      <c r="J10251" t="s">
        <v>2879</v>
      </c>
      <c r="K10251" t="s">
        <v>1835</v>
      </c>
      <c r="N10251" t="s">
        <v>1871</v>
      </c>
      <c r="O10251">
        <v>2E-3</v>
      </c>
      <c r="P10251" t="s">
        <v>1872</v>
      </c>
      <c r="Q10251"/>
      <c r="T10251" t="s">
        <v>1838</v>
      </c>
    </row>
    <row r="10252" spans="2:20" hidden="1" x14ac:dyDescent="0.45">
      <c r="C10252" s="29" t="s">
        <v>3081</v>
      </c>
      <c r="F10252" t="s">
        <v>1847</v>
      </c>
      <c r="G10252" t="s">
        <v>1848</v>
      </c>
      <c r="H10252" t="s">
        <v>289</v>
      </c>
      <c r="I10252" t="s">
        <v>1833</v>
      </c>
      <c r="J10252" t="s">
        <v>1849</v>
      </c>
      <c r="K10252" t="s">
        <v>1835</v>
      </c>
      <c r="N10252" t="s">
        <v>1871</v>
      </c>
      <c r="O10252">
        <v>6.0000000000000001E-3</v>
      </c>
      <c r="P10252" t="s">
        <v>1872</v>
      </c>
      <c r="Q10252"/>
      <c r="T10252" t="s">
        <v>1838</v>
      </c>
    </row>
    <row r="10253" spans="2:20" hidden="1" x14ac:dyDescent="0.45">
      <c r="C10253" s="29" t="s">
        <v>3081</v>
      </c>
      <c r="F10253" t="s">
        <v>1907</v>
      </c>
      <c r="G10253" t="s">
        <v>1908</v>
      </c>
      <c r="H10253" t="s">
        <v>289</v>
      </c>
      <c r="I10253" t="s">
        <v>1833</v>
      </c>
      <c r="J10253" t="s">
        <v>1908</v>
      </c>
      <c r="K10253" t="s">
        <v>1846</v>
      </c>
      <c r="N10253" t="s">
        <v>1871</v>
      </c>
      <c r="O10253">
        <v>6.6000000000000003E-2</v>
      </c>
      <c r="P10253" t="s">
        <v>1872</v>
      </c>
      <c r="Q10253"/>
      <c r="T10253" t="s">
        <v>1838</v>
      </c>
    </row>
    <row r="10254" spans="2:20" hidden="1" x14ac:dyDescent="0.45">
      <c r="C10254" s="29" t="s">
        <v>3081</v>
      </c>
      <c r="F10254" t="s">
        <v>1888</v>
      </c>
      <c r="G10254" t="s">
        <v>1851</v>
      </c>
      <c r="H10254" t="s">
        <v>289</v>
      </c>
      <c r="I10254" t="s">
        <v>1833</v>
      </c>
      <c r="J10254" t="s">
        <v>1851</v>
      </c>
      <c r="K10254" t="s">
        <v>1846</v>
      </c>
      <c r="N10254" t="s">
        <v>1871</v>
      </c>
      <c r="O10254">
        <v>8.0000000000000002E-3</v>
      </c>
      <c r="P10254" t="s">
        <v>1872</v>
      </c>
      <c r="Q10254"/>
      <c r="T10254" t="s">
        <v>1838</v>
      </c>
    </row>
    <row r="10255" spans="2:20" hidden="1" x14ac:dyDescent="0.45">
      <c r="C10255" s="29" t="s">
        <v>3081</v>
      </c>
      <c r="F10255" t="s">
        <v>1867</v>
      </c>
      <c r="G10255" t="s">
        <v>1868</v>
      </c>
      <c r="H10255" t="s">
        <v>289</v>
      </c>
      <c r="I10255" t="s">
        <v>1833</v>
      </c>
      <c r="J10255" t="s">
        <v>1868</v>
      </c>
      <c r="K10255" t="s">
        <v>1858</v>
      </c>
      <c r="N10255" t="s">
        <v>1871</v>
      </c>
      <c r="O10255">
        <v>2.9999999999999997E-4</v>
      </c>
      <c r="P10255" t="s">
        <v>1872</v>
      </c>
      <c r="Q10255"/>
      <c r="T10255" t="s">
        <v>1838</v>
      </c>
    </row>
    <row r="10256" spans="2:20" hidden="1" x14ac:dyDescent="0.45">
      <c r="B10256" s="29" t="s">
        <v>24</v>
      </c>
      <c r="C10256" s="29" t="s">
        <v>3081</v>
      </c>
      <c r="F10256" t="s">
        <v>1831</v>
      </c>
      <c r="G10256" t="s">
        <v>1832</v>
      </c>
      <c r="H10256" t="s">
        <v>281</v>
      </c>
      <c r="I10256" t="s">
        <v>1833</v>
      </c>
      <c r="J10256" t="s">
        <v>1832</v>
      </c>
      <c r="L10256" t="s">
        <v>1881</v>
      </c>
      <c r="N10256" t="s">
        <v>261</v>
      </c>
      <c r="O10256">
        <v>8.0470000000000006</v>
      </c>
      <c r="P10256" t="s">
        <v>1880</v>
      </c>
      <c r="Q10256"/>
      <c r="T10256" t="s">
        <v>1838</v>
      </c>
    </row>
    <row r="10257" spans="2:20" hidden="1" x14ac:dyDescent="0.45">
      <c r="B10257" s="29" t="s">
        <v>24</v>
      </c>
      <c r="C10257" s="29" t="s">
        <v>3081</v>
      </c>
      <c r="F10257" t="s">
        <v>1847</v>
      </c>
      <c r="G10257" t="s">
        <v>1848</v>
      </c>
      <c r="H10257" t="s">
        <v>281</v>
      </c>
      <c r="I10257" t="s">
        <v>1833</v>
      </c>
      <c r="J10257" t="s">
        <v>2880</v>
      </c>
      <c r="L10257" t="s">
        <v>1881</v>
      </c>
      <c r="N10257" t="s">
        <v>261</v>
      </c>
      <c r="O10257">
        <v>0.55100000000000005</v>
      </c>
      <c r="P10257" t="s">
        <v>1880</v>
      </c>
      <c r="Q10257"/>
      <c r="T10257" t="s">
        <v>1838</v>
      </c>
    </row>
    <row r="10258" spans="2:20" hidden="1" x14ac:dyDescent="0.45">
      <c r="B10258" s="29" t="s">
        <v>24</v>
      </c>
      <c r="C10258" s="29" t="s">
        <v>3081</v>
      </c>
      <c r="F10258" t="s">
        <v>1852</v>
      </c>
      <c r="G10258" t="s">
        <v>1853</v>
      </c>
      <c r="H10258" t="s">
        <v>281</v>
      </c>
      <c r="I10258" t="s">
        <v>1833</v>
      </c>
      <c r="J10258" t="s">
        <v>1853</v>
      </c>
      <c r="L10258" t="s">
        <v>1879</v>
      </c>
      <c r="N10258" t="s">
        <v>261</v>
      </c>
      <c r="O10258">
        <v>7.7809999999999997</v>
      </c>
      <c r="P10258" t="s">
        <v>1880</v>
      </c>
      <c r="Q10258"/>
      <c r="T10258" t="s">
        <v>1838</v>
      </c>
    </row>
    <row r="10259" spans="2:20" hidden="1" x14ac:dyDescent="0.45">
      <c r="B10259" s="29" t="s">
        <v>24</v>
      </c>
      <c r="C10259" s="29" t="s">
        <v>3081</v>
      </c>
      <c r="F10259" t="s">
        <v>1876</v>
      </c>
      <c r="G10259" t="s">
        <v>1877</v>
      </c>
      <c r="H10259" t="s">
        <v>281</v>
      </c>
      <c r="I10259" t="s">
        <v>1833</v>
      </c>
      <c r="J10259" t="s">
        <v>1877</v>
      </c>
      <c r="L10259" t="s">
        <v>1881</v>
      </c>
      <c r="N10259" t="s">
        <v>261</v>
      </c>
      <c r="O10259">
        <v>1.47</v>
      </c>
      <c r="P10259" t="s">
        <v>1880</v>
      </c>
      <c r="Q10259"/>
      <c r="T10259" t="s">
        <v>1838</v>
      </c>
    </row>
    <row r="10260" spans="2:20" hidden="1" x14ac:dyDescent="0.45">
      <c r="B10260" s="29" t="s">
        <v>24</v>
      </c>
      <c r="C10260" s="29" t="s">
        <v>3081</v>
      </c>
      <c r="F10260" t="s">
        <v>1854</v>
      </c>
      <c r="G10260" t="s">
        <v>1855</v>
      </c>
      <c r="H10260" t="s">
        <v>281</v>
      </c>
      <c r="I10260" t="s">
        <v>1833</v>
      </c>
      <c r="J10260" t="s">
        <v>1856</v>
      </c>
      <c r="L10260" t="s">
        <v>1881</v>
      </c>
      <c r="N10260" t="s">
        <v>261</v>
      </c>
      <c r="O10260">
        <v>0.16500000000000001</v>
      </c>
      <c r="P10260" t="s">
        <v>1880</v>
      </c>
      <c r="Q10260"/>
      <c r="T10260" t="s">
        <v>1838</v>
      </c>
    </row>
    <row r="10261" spans="2:20" hidden="1" x14ac:dyDescent="0.45">
      <c r="B10261" s="29" t="s">
        <v>24</v>
      </c>
      <c r="C10261" s="29" t="s">
        <v>3081</v>
      </c>
      <c r="F10261" t="s">
        <v>1911</v>
      </c>
      <c r="G10261" t="s">
        <v>1912</v>
      </c>
      <c r="H10261" t="s">
        <v>281</v>
      </c>
      <c r="I10261" t="s">
        <v>1833</v>
      </c>
      <c r="J10261" t="s">
        <v>1857</v>
      </c>
      <c r="L10261" t="s">
        <v>1881</v>
      </c>
      <c r="N10261" t="s">
        <v>261</v>
      </c>
      <c r="O10261">
        <v>0.108</v>
      </c>
      <c r="P10261" t="s">
        <v>1880</v>
      </c>
      <c r="Q10261"/>
      <c r="T10261" t="s">
        <v>1838</v>
      </c>
    </row>
    <row r="10262" spans="2:20" hidden="1" x14ac:dyDescent="0.45">
      <c r="B10262" s="29" t="s">
        <v>24</v>
      </c>
      <c r="C10262" s="29" t="s">
        <v>3081</v>
      </c>
      <c r="F10262" t="s">
        <v>1878</v>
      </c>
      <c r="G10262" t="s">
        <v>1861</v>
      </c>
      <c r="H10262" t="s">
        <v>281</v>
      </c>
      <c r="I10262" t="s">
        <v>1833</v>
      </c>
      <c r="J10262" t="s">
        <v>2358</v>
      </c>
      <c r="L10262" t="s">
        <v>1879</v>
      </c>
      <c r="N10262" t="s">
        <v>261</v>
      </c>
      <c r="O10262" t="s">
        <v>1882</v>
      </c>
      <c r="P10262" t="s">
        <v>1880</v>
      </c>
      <c r="Q10262"/>
      <c r="T10262" t="s">
        <v>1838</v>
      </c>
    </row>
    <row r="10263" spans="2:20" hidden="1" x14ac:dyDescent="0.45">
      <c r="B10263" s="29" t="s">
        <v>24</v>
      </c>
      <c r="C10263" s="29" t="s">
        <v>3081</v>
      </c>
      <c r="F10263" t="s">
        <v>1863</v>
      </c>
      <c r="G10263" t="s">
        <v>1864</v>
      </c>
      <c r="H10263" t="s">
        <v>281</v>
      </c>
      <c r="I10263" t="s">
        <v>1833</v>
      </c>
      <c r="J10263" t="s">
        <v>2359</v>
      </c>
      <c r="L10263" t="s">
        <v>1879</v>
      </c>
      <c r="N10263" t="s">
        <v>261</v>
      </c>
      <c r="O10263" t="s">
        <v>1882</v>
      </c>
      <c r="P10263" t="s">
        <v>1880</v>
      </c>
      <c r="Q10263"/>
      <c r="T10263" t="s">
        <v>1838</v>
      </c>
    </row>
    <row r="10264" spans="2:20" hidden="1" x14ac:dyDescent="0.45">
      <c r="B10264" s="29" t="s">
        <v>24</v>
      </c>
      <c r="C10264" s="29" t="s">
        <v>3081</v>
      </c>
      <c r="F10264" t="s">
        <v>1867</v>
      </c>
      <c r="G10264" t="s">
        <v>1868</v>
      </c>
      <c r="H10264" t="s">
        <v>281</v>
      </c>
      <c r="I10264" t="s">
        <v>1833</v>
      </c>
      <c r="J10264" t="s">
        <v>1918</v>
      </c>
      <c r="L10264" t="s">
        <v>1879</v>
      </c>
      <c r="N10264" t="s">
        <v>261</v>
      </c>
      <c r="O10264" t="s">
        <v>1882</v>
      </c>
      <c r="P10264" t="s">
        <v>1880</v>
      </c>
      <c r="Q10264"/>
      <c r="T10264" t="s">
        <v>1838</v>
      </c>
    </row>
    <row r="10265" spans="2:20" hidden="1" x14ac:dyDescent="0.45">
      <c r="B10265" s="29" t="s">
        <v>24</v>
      </c>
      <c r="C10265" s="29" t="s">
        <v>3081</v>
      </c>
      <c r="F10265" t="s">
        <v>1867</v>
      </c>
      <c r="G10265" t="s">
        <v>1868</v>
      </c>
      <c r="H10265" t="s">
        <v>281</v>
      </c>
      <c r="I10265" t="s">
        <v>1833</v>
      </c>
      <c r="J10265" t="s">
        <v>2881</v>
      </c>
      <c r="L10265" t="s">
        <v>1879</v>
      </c>
      <c r="N10265" t="s">
        <v>261</v>
      </c>
      <c r="O10265" t="s">
        <v>1882</v>
      </c>
      <c r="P10265" t="s">
        <v>1880</v>
      </c>
      <c r="Q10265"/>
      <c r="T10265" t="s">
        <v>1838</v>
      </c>
    </row>
    <row r="10266" spans="2:20" hidden="1" x14ac:dyDescent="0.45">
      <c r="B10266" s="29" t="s">
        <v>24</v>
      </c>
      <c r="C10266" s="29" t="s">
        <v>3081</v>
      </c>
      <c r="F10266" t="s">
        <v>1867</v>
      </c>
      <c r="G10266" t="s">
        <v>1868</v>
      </c>
      <c r="H10266" t="s">
        <v>281</v>
      </c>
      <c r="I10266" t="s">
        <v>1833</v>
      </c>
      <c r="J10266" t="s">
        <v>2881</v>
      </c>
      <c r="L10266" t="s">
        <v>1881</v>
      </c>
      <c r="N10266" t="s">
        <v>261</v>
      </c>
      <c r="O10266">
        <v>4.4999999999999998E-2</v>
      </c>
      <c r="P10266" t="s">
        <v>1880</v>
      </c>
      <c r="Q10266"/>
      <c r="T10266" t="s">
        <v>1838</v>
      </c>
    </row>
    <row r="10267" spans="2:20" hidden="1" x14ac:dyDescent="0.45">
      <c r="C10267" s="29" t="s">
        <v>3081</v>
      </c>
      <c r="F10267" t="s">
        <v>1843</v>
      </c>
      <c r="G10267" t="s">
        <v>1844</v>
      </c>
      <c r="H10267" t="s">
        <v>277</v>
      </c>
      <c r="I10267" t="s">
        <v>1833</v>
      </c>
      <c r="J10267" t="s">
        <v>1885</v>
      </c>
      <c r="L10267" t="s">
        <v>1883</v>
      </c>
      <c r="N10267" t="s">
        <v>236</v>
      </c>
      <c r="O10267">
        <v>0.34</v>
      </c>
      <c r="P10267" t="s">
        <v>1880</v>
      </c>
      <c r="Q10267"/>
      <c r="T10267" t="s">
        <v>1884</v>
      </c>
    </row>
    <row r="10268" spans="2:20" hidden="1" x14ac:dyDescent="0.45">
      <c r="B10268" s="29" t="s">
        <v>27</v>
      </c>
      <c r="C10268" s="29" t="s">
        <v>3081</v>
      </c>
      <c r="F10268" t="s">
        <v>1847</v>
      </c>
      <c r="G10268" t="s">
        <v>1848</v>
      </c>
      <c r="H10268" t="s">
        <v>277</v>
      </c>
      <c r="I10268" t="s">
        <v>1833</v>
      </c>
      <c r="J10268" t="s">
        <v>2360</v>
      </c>
      <c r="L10268" t="s">
        <v>1883</v>
      </c>
      <c r="N10268" t="s">
        <v>27</v>
      </c>
      <c r="O10268">
        <v>0.05</v>
      </c>
      <c r="P10268" t="s">
        <v>1880</v>
      </c>
      <c r="Q10268"/>
      <c r="T10268" t="s">
        <v>2882</v>
      </c>
    </row>
    <row r="10269" spans="2:20" hidden="1" x14ac:dyDescent="0.45">
      <c r="C10269" s="29" t="s">
        <v>3081</v>
      </c>
      <c r="F10269" t="s">
        <v>1907</v>
      </c>
      <c r="G10269" t="s">
        <v>1908</v>
      </c>
      <c r="H10269" t="s">
        <v>277</v>
      </c>
      <c r="I10269" t="s">
        <v>1833</v>
      </c>
      <c r="J10269" t="s">
        <v>1908</v>
      </c>
      <c r="L10269" t="s">
        <v>1883</v>
      </c>
      <c r="N10269" t="s">
        <v>236</v>
      </c>
      <c r="O10269">
        <v>1.45</v>
      </c>
      <c r="P10269" t="s">
        <v>1880</v>
      </c>
      <c r="Q10269"/>
      <c r="T10269" t="s">
        <v>1884</v>
      </c>
    </row>
    <row r="10270" spans="2:20" hidden="1" x14ac:dyDescent="0.45">
      <c r="B10270" s="29" t="s">
        <v>43</v>
      </c>
      <c r="C10270" s="29" t="s">
        <v>3081</v>
      </c>
      <c r="F10270" t="s">
        <v>1888</v>
      </c>
      <c r="G10270" t="s">
        <v>1851</v>
      </c>
      <c r="H10270" t="s">
        <v>277</v>
      </c>
      <c r="I10270" t="s">
        <v>1833</v>
      </c>
      <c r="J10270" t="s">
        <v>1851</v>
      </c>
      <c r="L10270" t="s">
        <v>1883</v>
      </c>
      <c r="N10270" t="s">
        <v>28</v>
      </c>
      <c r="O10270">
        <v>0.02</v>
      </c>
      <c r="P10270" t="s">
        <v>1880</v>
      </c>
      <c r="Q10270"/>
      <c r="T10270" t="s">
        <v>1889</v>
      </c>
    </row>
    <row r="10271" spans="2:20" hidden="1" x14ac:dyDescent="0.45">
      <c r="B10271" s="29" t="s">
        <v>27</v>
      </c>
      <c r="C10271" s="29" t="s">
        <v>3081</v>
      </c>
      <c r="F10271" t="s">
        <v>1876</v>
      </c>
      <c r="G10271" t="s">
        <v>1877</v>
      </c>
      <c r="H10271" t="s">
        <v>277</v>
      </c>
      <c r="I10271" t="s">
        <v>1833</v>
      </c>
      <c r="J10271" t="s">
        <v>1877</v>
      </c>
      <c r="L10271" t="s">
        <v>1883</v>
      </c>
      <c r="N10271" t="s">
        <v>27</v>
      </c>
      <c r="O10271">
        <v>0.16</v>
      </c>
      <c r="P10271" t="s">
        <v>1880</v>
      </c>
      <c r="Q10271"/>
      <c r="T10271" t="s">
        <v>1884</v>
      </c>
    </row>
    <row r="10272" spans="2:20" hidden="1" x14ac:dyDescent="0.45">
      <c r="B10272" s="29" t="s">
        <v>43</v>
      </c>
      <c r="C10272" s="29" t="s">
        <v>3081</v>
      </c>
      <c r="F10272" t="s">
        <v>1911</v>
      </c>
      <c r="G10272" t="s">
        <v>1912</v>
      </c>
      <c r="H10272" t="s">
        <v>277</v>
      </c>
      <c r="I10272" t="s">
        <v>1833</v>
      </c>
      <c r="J10272" t="s">
        <v>1857</v>
      </c>
      <c r="L10272" t="s">
        <v>1883</v>
      </c>
      <c r="N10272" t="s">
        <v>28</v>
      </c>
      <c r="O10272">
        <v>2E-3</v>
      </c>
      <c r="P10272" t="s">
        <v>1880</v>
      </c>
      <c r="Q10272"/>
      <c r="T10272" t="s">
        <v>2883</v>
      </c>
    </row>
    <row r="10273" spans="2:20" hidden="1" x14ac:dyDescent="0.45">
      <c r="C10273" s="29" t="s">
        <v>3081</v>
      </c>
      <c r="F10273" t="s">
        <v>1863</v>
      </c>
      <c r="G10273" t="s">
        <v>1864</v>
      </c>
      <c r="H10273" t="s">
        <v>277</v>
      </c>
      <c r="I10273" t="s">
        <v>1833</v>
      </c>
      <c r="J10273" t="s">
        <v>1865</v>
      </c>
      <c r="L10273" t="s">
        <v>1883</v>
      </c>
      <c r="N10273" t="s">
        <v>236</v>
      </c>
      <c r="O10273">
        <v>0.14000000000000001</v>
      </c>
      <c r="P10273" t="s">
        <v>1880</v>
      </c>
      <c r="Q10273"/>
      <c r="T10273" t="s">
        <v>1884</v>
      </c>
    </row>
    <row r="10274" spans="2:20" hidden="1" x14ac:dyDescent="0.45">
      <c r="B10274" s="29" t="s">
        <v>43</v>
      </c>
      <c r="C10274" s="29" t="s">
        <v>3081</v>
      </c>
      <c r="F10274" t="s">
        <v>1863</v>
      </c>
      <c r="G10274" t="s">
        <v>1864</v>
      </c>
      <c r="H10274" t="s">
        <v>277</v>
      </c>
      <c r="I10274" t="s">
        <v>1833</v>
      </c>
      <c r="J10274" t="s">
        <v>1865</v>
      </c>
      <c r="L10274" t="s">
        <v>1883</v>
      </c>
      <c r="N10274" t="s">
        <v>28</v>
      </c>
      <c r="O10274">
        <v>0.02</v>
      </c>
      <c r="P10274" t="s">
        <v>1880</v>
      </c>
      <c r="Q10274"/>
      <c r="T10274" t="s">
        <v>1884</v>
      </c>
    </row>
    <row r="10275" spans="2:20" hidden="1" x14ac:dyDescent="0.45">
      <c r="C10275" s="29" t="s">
        <v>3081</v>
      </c>
      <c r="F10275" t="s">
        <v>1863</v>
      </c>
      <c r="G10275" t="s">
        <v>1864</v>
      </c>
      <c r="H10275" t="s">
        <v>277</v>
      </c>
      <c r="I10275" t="s">
        <v>1833</v>
      </c>
      <c r="J10275" t="s">
        <v>1892</v>
      </c>
      <c r="L10275" t="s">
        <v>1883</v>
      </c>
      <c r="N10275" t="s">
        <v>236</v>
      </c>
      <c r="O10275">
        <v>0.24</v>
      </c>
      <c r="P10275" t="s">
        <v>1880</v>
      </c>
      <c r="Q10275"/>
      <c r="T10275" t="s">
        <v>1884</v>
      </c>
    </row>
    <row r="10276" spans="2:20" hidden="1" x14ac:dyDescent="0.45">
      <c r="C10276" s="29" t="s">
        <v>3081</v>
      </c>
      <c r="F10276" t="s">
        <v>1893</v>
      </c>
      <c r="G10276" t="s">
        <v>1894</v>
      </c>
      <c r="H10276" t="s">
        <v>1251</v>
      </c>
      <c r="I10276" t="s">
        <v>456</v>
      </c>
      <c r="J10276" t="s">
        <v>1894</v>
      </c>
      <c r="K10276" t="s">
        <v>1835</v>
      </c>
      <c r="L10276" t="s">
        <v>2884</v>
      </c>
      <c r="O10276">
        <v>0</v>
      </c>
      <c r="P10276" t="s">
        <v>1896</v>
      </c>
      <c r="Q10276"/>
      <c r="T10276" t="s">
        <v>1838</v>
      </c>
    </row>
    <row r="10277" spans="2:20" hidden="1" x14ac:dyDescent="0.45">
      <c r="C10277" s="29" t="s">
        <v>3081</v>
      </c>
      <c r="F10277" t="s">
        <v>1847</v>
      </c>
      <c r="G10277" t="s">
        <v>1848</v>
      </c>
      <c r="H10277" t="s">
        <v>1251</v>
      </c>
      <c r="I10277" t="s">
        <v>456</v>
      </c>
      <c r="J10277" t="s">
        <v>2885</v>
      </c>
      <c r="K10277" t="s">
        <v>1846</v>
      </c>
      <c r="L10277" t="s">
        <v>1897</v>
      </c>
      <c r="O10277">
        <v>0.01</v>
      </c>
      <c r="P10277" t="s">
        <v>1896</v>
      </c>
      <c r="Q10277"/>
      <c r="T10277" t="s">
        <v>1838</v>
      </c>
    </row>
    <row r="10278" spans="2:20" hidden="1" x14ac:dyDescent="0.45">
      <c r="C10278" s="29" t="s">
        <v>3081</v>
      </c>
      <c r="F10278" t="s">
        <v>1874</v>
      </c>
      <c r="G10278" t="s">
        <v>1875</v>
      </c>
      <c r="H10278" t="s">
        <v>1251</v>
      </c>
      <c r="I10278" t="s">
        <v>456</v>
      </c>
      <c r="J10278" t="s">
        <v>1875</v>
      </c>
      <c r="K10278" t="s">
        <v>1846</v>
      </c>
      <c r="L10278" t="s">
        <v>1897</v>
      </c>
      <c r="O10278">
        <v>0.02</v>
      </c>
      <c r="P10278" t="s">
        <v>1896</v>
      </c>
      <c r="Q10278"/>
      <c r="T10278" t="s">
        <v>1838</v>
      </c>
    </row>
    <row r="10279" spans="2:20" hidden="1" x14ac:dyDescent="0.45">
      <c r="C10279" s="29" t="s">
        <v>3081</v>
      </c>
      <c r="F10279" t="s">
        <v>1876</v>
      </c>
      <c r="G10279" t="s">
        <v>1877</v>
      </c>
      <c r="H10279" t="s">
        <v>1251</v>
      </c>
      <c r="I10279" t="s">
        <v>456</v>
      </c>
      <c r="J10279" t="s">
        <v>1877</v>
      </c>
      <c r="K10279" t="s">
        <v>1846</v>
      </c>
      <c r="L10279" t="s">
        <v>1897</v>
      </c>
      <c r="O10279">
        <v>0.02</v>
      </c>
      <c r="P10279" t="s">
        <v>1896</v>
      </c>
      <c r="Q10279"/>
      <c r="T10279" t="s">
        <v>1838</v>
      </c>
    </row>
    <row r="10280" spans="2:20" hidden="1" x14ac:dyDescent="0.45">
      <c r="C10280" s="29" t="s">
        <v>3081</v>
      </c>
      <c r="F10280" t="s">
        <v>1831</v>
      </c>
      <c r="G10280" t="s">
        <v>1832</v>
      </c>
      <c r="H10280" t="s">
        <v>301</v>
      </c>
      <c r="I10280" t="s">
        <v>456</v>
      </c>
      <c r="J10280" t="s">
        <v>1832</v>
      </c>
      <c r="K10280" t="s">
        <v>1835</v>
      </c>
      <c r="L10280" t="s">
        <v>1904</v>
      </c>
      <c r="N10280" t="s">
        <v>400</v>
      </c>
      <c r="O10280">
        <v>0.3</v>
      </c>
      <c r="P10280" t="s">
        <v>1899</v>
      </c>
      <c r="Q10280"/>
      <c r="T10280" t="s">
        <v>1838</v>
      </c>
    </row>
    <row r="10281" spans="2:20" hidden="1" x14ac:dyDescent="0.45">
      <c r="C10281" s="29" t="s">
        <v>3081</v>
      </c>
      <c r="F10281" t="s">
        <v>1831</v>
      </c>
      <c r="G10281" t="s">
        <v>1832</v>
      </c>
      <c r="H10281" t="s">
        <v>301</v>
      </c>
      <c r="I10281" t="s">
        <v>456</v>
      </c>
      <c r="J10281" t="s">
        <v>1832</v>
      </c>
      <c r="K10281" t="s">
        <v>1835</v>
      </c>
      <c r="L10281" t="s">
        <v>100</v>
      </c>
      <c r="N10281" t="s">
        <v>400</v>
      </c>
      <c r="O10281">
        <v>0.25</v>
      </c>
      <c r="P10281" t="s">
        <v>1899</v>
      </c>
      <c r="Q10281"/>
      <c r="T10281" t="s">
        <v>1900</v>
      </c>
    </row>
    <row r="10282" spans="2:20" hidden="1" x14ac:dyDescent="0.45">
      <c r="C10282" s="29" t="s">
        <v>3081</v>
      </c>
      <c r="F10282" t="s">
        <v>1831</v>
      </c>
      <c r="G10282" t="s">
        <v>1832</v>
      </c>
      <c r="H10282" t="s">
        <v>301</v>
      </c>
      <c r="I10282" t="s">
        <v>456</v>
      </c>
      <c r="J10282" t="s">
        <v>2367</v>
      </c>
      <c r="K10282" t="s">
        <v>1835</v>
      </c>
      <c r="L10282" t="s">
        <v>100</v>
      </c>
      <c r="N10282" t="s">
        <v>400</v>
      </c>
      <c r="O10282">
        <v>0.25</v>
      </c>
      <c r="P10282" t="s">
        <v>1899</v>
      </c>
      <c r="Q10282"/>
      <c r="T10282" t="s">
        <v>1900</v>
      </c>
    </row>
    <row r="10283" spans="2:20" hidden="1" x14ac:dyDescent="0.45">
      <c r="C10283" s="29" t="s">
        <v>3081</v>
      </c>
      <c r="F10283" t="s">
        <v>1843</v>
      </c>
      <c r="G10283" t="s">
        <v>1844</v>
      </c>
      <c r="H10283" t="s">
        <v>301</v>
      </c>
      <c r="I10283" t="s">
        <v>456</v>
      </c>
      <c r="J10283" t="s">
        <v>1902</v>
      </c>
      <c r="K10283" t="s">
        <v>1835</v>
      </c>
      <c r="L10283" t="s">
        <v>1883</v>
      </c>
      <c r="N10283" t="s">
        <v>400</v>
      </c>
      <c r="O10283">
        <v>0.24</v>
      </c>
      <c r="P10283" t="s">
        <v>1899</v>
      </c>
      <c r="Q10283"/>
      <c r="T10283" t="s">
        <v>1900</v>
      </c>
    </row>
    <row r="10284" spans="2:20" hidden="1" x14ac:dyDescent="0.45">
      <c r="C10284" s="29" t="s">
        <v>3081</v>
      </c>
      <c r="F10284" t="s">
        <v>1843</v>
      </c>
      <c r="G10284" t="s">
        <v>1844</v>
      </c>
      <c r="H10284" t="s">
        <v>301</v>
      </c>
      <c r="I10284" t="s">
        <v>456</v>
      </c>
      <c r="J10284" t="s">
        <v>1902</v>
      </c>
      <c r="K10284" t="s">
        <v>1835</v>
      </c>
      <c r="L10284" t="s">
        <v>1901</v>
      </c>
      <c r="N10284" t="s">
        <v>400</v>
      </c>
      <c r="O10284">
        <v>0.55000000000000004</v>
      </c>
      <c r="P10284" t="s">
        <v>1899</v>
      </c>
      <c r="Q10284"/>
      <c r="T10284" t="s">
        <v>1900</v>
      </c>
    </row>
    <row r="10285" spans="2:20" hidden="1" x14ac:dyDescent="0.45">
      <c r="C10285" s="29" t="s">
        <v>3081</v>
      </c>
      <c r="F10285" t="s">
        <v>1843</v>
      </c>
      <c r="G10285" t="s">
        <v>1844</v>
      </c>
      <c r="H10285" t="s">
        <v>301</v>
      </c>
      <c r="I10285" t="s">
        <v>456</v>
      </c>
      <c r="J10285" t="s">
        <v>1902</v>
      </c>
      <c r="K10285" t="s">
        <v>1846</v>
      </c>
      <c r="L10285" t="s">
        <v>1904</v>
      </c>
      <c r="N10285" t="s">
        <v>400</v>
      </c>
      <c r="O10285">
        <v>0.53</v>
      </c>
      <c r="P10285" t="s">
        <v>1899</v>
      </c>
      <c r="Q10285"/>
      <c r="T10285" t="s">
        <v>1838</v>
      </c>
    </row>
    <row r="10286" spans="2:20" hidden="1" x14ac:dyDescent="0.45">
      <c r="C10286" s="29" t="s">
        <v>3081</v>
      </c>
      <c r="F10286" t="s">
        <v>1874</v>
      </c>
      <c r="G10286" t="s">
        <v>1875</v>
      </c>
      <c r="H10286" t="s">
        <v>301</v>
      </c>
      <c r="I10286" t="s">
        <v>456</v>
      </c>
      <c r="J10286" t="s">
        <v>1875</v>
      </c>
      <c r="K10286" t="s">
        <v>1846</v>
      </c>
      <c r="L10286" t="s">
        <v>100</v>
      </c>
      <c r="N10286" t="s">
        <v>400</v>
      </c>
      <c r="O10286">
        <v>0.32</v>
      </c>
      <c r="P10286" t="s">
        <v>1899</v>
      </c>
      <c r="Q10286"/>
      <c r="T10286" t="s">
        <v>1900</v>
      </c>
    </row>
    <row r="10287" spans="2:20" hidden="1" x14ac:dyDescent="0.45">
      <c r="C10287" s="29" t="s">
        <v>3081</v>
      </c>
      <c r="F10287" t="s">
        <v>1847</v>
      </c>
      <c r="G10287" t="s">
        <v>1848</v>
      </c>
      <c r="H10287" t="s">
        <v>301</v>
      </c>
      <c r="I10287" t="s">
        <v>456</v>
      </c>
      <c r="J10287" t="s">
        <v>1903</v>
      </c>
      <c r="K10287" t="s">
        <v>1850</v>
      </c>
      <c r="L10287" t="s">
        <v>1904</v>
      </c>
      <c r="N10287" t="s">
        <v>400</v>
      </c>
      <c r="O10287" t="s">
        <v>228</v>
      </c>
      <c r="P10287" t="s">
        <v>1899</v>
      </c>
      <c r="Q10287"/>
      <c r="T10287" t="s">
        <v>1900</v>
      </c>
    </row>
    <row r="10288" spans="2:20" hidden="1" x14ac:dyDescent="0.45">
      <c r="C10288" s="29" t="s">
        <v>3081</v>
      </c>
      <c r="F10288" t="s">
        <v>1847</v>
      </c>
      <c r="G10288" t="s">
        <v>1848</v>
      </c>
      <c r="H10288" t="s">
        <v>301</v>
      </c>
      <c r="I10288" t="s">
        <v>456</v>
      </c>
      <c r="J10288" t="s">
        <v>1903</v>
      </c>
      <c r="K10288" t="s">
        <v>1850</v>
      </c>
      <c r="L10288" t="s">
        <v>1901</v>
      </c>
      <c r="N10288" t="s">
        <v>400</v>
      </c>
      <c r="O10288" t="s">
        <v>228</v>
      </c>
      <c r="P10288" t="s">
        <v>1899</v>
      </c>
      <c r="Q10288"/>
      <c r="T10288" t="s">
        <v>1900</v>
      </c>
    </row>
    <row r="10289" spans="2:20" hidden="1" x14ac:dyDescent="0.45">
      <c r="C10289" s="29" t="s">
        <v>3081</v>
      </c>
      <c r="F10289" t="s">
        <v>1852</v>
      </c>
      <c r="G10289" t="s">
        <v>1853</v>
      </c>
      <c r="H10289" t="s">
        <v>301</v>
      </c>
      <c r="I10289" t="s">
        <v>456</v>
      </c>
      <c r="J10289" t="s">
        <v>1853</v>
      </c>
      <c r="K10289" t="s">
        <v>1846</v>
      </c>
      <c r="L10289" t="s">
        <v>1901</v>
      </c>
      <c r="N10289" t="s">
        <v>400</v>
      </c>
      <c r="O10289">
        <v>0.9</v>
      </c>
      <c r="P10289" t="s">
        <v>1899</v>
      </c>
      <c r="Q10289"/>
      <c r="T10289" t="s">
        <v>2669</v>
      </c>
    </row>
    <row r="10290" spans="2:20" hidden="1" x14ac:dyDescent="0.45">
      <c r="C10290" s="29" t="s">
        <v>3081</v>
      </c>
      <c r="F10290" t="s">
        <v>1876</v>
      </c>
      <c r="G10290" t="s">
        <v>1877</v>
      </c>
      <c r="H10290" t="s">
        <v>301</v>
      </c>
      <c r="I10290" t="s">
        <v>456</v>
      </c>
      <c r="J10290" t="s">
        <v>1877</v>
      </c>
      <c r="K10290" t="s">
        <v>1846</v>
      </c>
      <c r="L10290" t="s">
        <v>1883</v>
      </c>
      <c r="N10290" t="s">
        <v>400</v>
      </c>
      <c r="O10290">
        <v>0.22</v>
      </c>
      <c r="P10290" t="s">
        <v>1899</v>
      </c>
      <c r="Q10290"/>
      <c r="T10290" t="s">
        <v>1900</v>
      </c>
    </row>
    <row r="10291" spans="2:20" hidden="1" x14ac:dyDescent="0.45">
      <c r="C10291" s="29" t="s">
        <v>3081</v>
      </c>
      <c r="F10291" t="s">
        <v>1876</v>
      </c>
      <c r="G10291" t="s">
        <v>1877</v>
      </c>
      <c r="H10291" t="s">
        <v>301</v>
      </c>
      <c r="I10291" t="s">
        <v>456</v>
      </c>
      <c r="J10291" t="s">
        <v>1877</v>
      </c>
      <c r="K10291" t="s">
        <v>1846</v>
      </c>
      <c r="L10291" t="s">
        <v>1905</v>
      </c>
      <c r="N10291" t="s">
        <v>400</v>
      </c>
      <c r="O10291">
        <v>0.35</v>
      </c>
      <c r="P10291" t="s">
        <v>1899</v>
      </c>
      <c r="Q10291"/>
      <c r="T10291" t="s">
        <v>1900</v>
      </c>
    </row>
    <row r="10292" spans="2:20" hidden="1" x14ac:dyDescent="0.45">
      <c r="C10292" s="29" t="s">
        <v>3081</v>
      </c>
      <c r="F10292" t="s">
        <v>1854</v>
      </c>
      <c r="G10292" t="s">
        <v>1855</v>
      </c>
      <c r="H10292" t="s">
        <v>301</v>
      </c>
      <c r="I10292" t="s">
        <v>456</v>
      </c>
      <c r="J10292" t="s">
        <v>1856</v>
      </c>
      <c r="K10292" t="s">
        <v>1909</v>
      </c>
      <c r="L10292" t="s">
        <v>1901</v>
      </c>
      <c r="N10292" t="s">
        <v>400</v>
      </c>
      <c r="O10292">
        <v>0.45</v>
      </c>
      <c r="P10292" t="s">
        <v>1899</v>
      </c>
      <c r="Q10292"/>
      <c r="T10292" t="s">
        <v>1900</v>
      </c>
    </row>
    <row r="10293" spans="2:20" hidden="1" x14ac:dyDescent="0.45">
      <c r="C10293" s="29" t="s">
        <v>3081</v>
      </c>
      <c r="F10293" t="s">
        <v>1854</v>
      </c>
      <c r="G10293" t="s">
        <v>1855</v>
      </c>
      <c r="H10293" t="s">
        <v>301</v>
      </c>
      <c r="I10293" t="s">
        <v>456</v>
      </c>
      <c r="J10293" t="s">
        <v>1856</v>
      </c>
      <c r="K10293" t="s">
        <v>1910</v>
      </c>
      <c r="L10293" t="s">
        <v>1904</v>
      </c>
      <c r="N10293" t="s">
        <v>400</v>
      </c>
      <c r="O10293" t="s">
        <v>228</v>
      </c>
      <c r="P10293" t="s">
        <v>1899</v>
      </c>
      <c r="Q10293"/>
      <c r="T10293" t="s">
        <v>1900</v>
      </c>
    </row>
    <row r="10294" spans="2:20" hidden="1" x14ac:dyDescent="0.45">
      <c r="C10294" s="29" t="s">
        <v>3081</v>
      </c>
      <c r="F10294" t="s">
        <v>1878</v>
      </c>
      <c r="G10294" t="s">
        <v>1861</v>
      </c>
      <c r="H10294" t="s">
        <v>301</v>
      </c>
      <c r="I10294" t="s">
        <v>456</v>
      </c>
      <c r="J10294" t="s">
        <v>1861</v>
      </c>
      <c r="K10294" t="s">
        <v>1846</v>
      </c>
      <c r="L10294" t="s">
        <v>1901</v>
      </c>
      <c r="N10294" t="s">
        <v>400</v>
      </c>
      <c r="O10294">
        <v>0.54</v>
      </c>
      <c r="P10294" t="s">
        <v>1899</v>
      </c>
      <c r="Q10294"/>
      <c r="T10294" t="s">
        <v>1900</v>
      </c>
    </row>
    <row r="10295" spans="2:20" hidden="1" x14ac:dyDescent="0.45">
      <c r="C10295" s="29" t="s">
        <v>3081</v>
      </c>
      <c r="F10295" t="s">
        <v>1863</v>
      </c>
      <c r="G10295" t="s">
        <v>1864</v>
      </c>
      <c r="H10295" t="s">
        <v>301</v>
      </c>
      <c r="I10295" t="s">
        <v>456</v>
      </c>
      <c r="J10295" t="s">
        <v>1865</v>
      </c>
      <c r="K10295" t="s">
        <v>1846</v>
      </c>
      <c r="L10295" t="s">
        <v>1883</v>
      </c>
      <c r="N10295" t="s">
        <v>400</v>
      </c>
      <c r="O10295">
        <v>0.24</v>
      </c>
      <c r="P10295" t="s">
        <v>1899</v>
      </c>
      <c r="Q10295"/>
      <c r="T10295" t="s">
        <v>1900</v>
      </c>
    </row>
    <row r="10296" spans="2:20" hidden="1" x14ac:dyDescent="0.45">
      <c r="C10296" s="29" t="s">
        <v>3081</v>
      </c>
      <c r="F10296" t="s">
        <v>1867</v>
      </c>
      <c r="G10296" t="s">
        <v>1868</v>
      </c>
      <c r="H10296" t="s">
        <v>301</v>
      </c>
      <c r="I10296" t="s">
        <v>456</v>
      </c>
      <c r="J10296" t="s">
        <v>1869</v>
      </c>
      <c r="K10296" t="s">
        <v>1846</v>
      </c>
      <c r="L10296" t="s">
        <v>1883</v>
      </c>
      <c r="N10296" t="s">
        <v>400</v>
      </c>
      <c r="O10296">
        <v>0.27</v>
      </c>
      <c r="P10296" t="s">
        <v>1899</v>
      </c>
      <c r="Q10296"/>
      <c r="T10296" t="s">
        <v>1900</v>
      </c>
    </row>
    <row r="10297" spans="2:20" hidden="1" x14ac:dyDescent="0.45">
      <c r="B10297" s="29" t="s">
        <v>24</v>
      </c>
      <c r="C10297" s="29" t="s">
        <v>3081</v>
      </c>
      <c r="F10297" t="s">
        <v>1874</v>
      </c>
      <c r="G10297" t="s">
        <v>1875</v>
      </c>
      <c r="H10297" t="s">
        <v>299</v>
      </c>
      <c r="I10297" t="s">
        <v>456</v>
      </c>
      <c r="J10297" t="s">
        <v>1875</v>
      </c>
      <c r="L10297" t="s">
        <v>1917</v>
      </c>
      <c r="N10297" t="s">
        <v>261</v>
      </c>
      <c r="O10297">
        <v>1.614E-3</v>
      </c>
      <c r="P10297" t="s">
        <v>1916</v>
      </c>
      <c r="Q10297"/>
      <c r="T10297" t="s">
        <v>1914</v>
      </c>
    </row>
    <row r="10298" spans="2:20" hidden="1" x14ac:dyDescent="0.45">
      <c r="B10298" s="29" t="s">
        <v>24</v>
      </c>
      <c r="C10298" s="29" t="s">
        <v>3081</v>
      </c>
      <c r="F10298" t="s">
        <v>1907</v>
      </c>
      <c r="G10298" t="s">
        <v>1908</v>
      </c>
      <c r="H10298" t="s">
        <v>299</v>
      </c>
      <c r="I10298" t="s">
        <v>456</v>
      </c>
      <c r="J10298" t="s">
        <v>1908</v>
      </c>
      <c r="L10298" t="s">
        <v>1915</v>
      </c>
      <c r="N10298" t="s">
        <v>261</v>
      </c>
      <c r="O10298" s="27">
        <v>2.349E-5</v>
      </c>
      <c r="P10298" t="s">
        <v>1916</v>
      </c>
      <c r="Q10298"/>
      <c r="T10298" t="s">
        <v>1914</v>
      </c>
    </row>
    <row r="10299" spans="2:20" hidden="1" x14ac:dyDescent="0.45">
      <c r="B10299" s="29" t="s">
        <v>24</v>
      </c>
      <c r="C10299" s="29" t="s">
        <v>3081</v>
      </c>
      <c r="F10299" t="s">
        <v>1852</v>
      </c>
      <c r="G10299" t="s">
        <v>1853</v>
      </c>
      <c r="H10299" t="s">
        <v>299</v>
      </c>
      <c r="I10299" t="s">
        <v>456</v>
      </c>
      <c r="J10299" t="s">
        <v>1853</v>
      </c>
      <c r="L10299" t="s">
        <v>1917</v>
      </c>
      <c r="N10299" t="s">
        <v>261</v>
      </c>
      <c r="O10299">
        <v>1.614E-3</v>
      </c>
      <c r="P10299" t="s">
        <v>1916</v>
      </c>
      <c r="Q10299"/>
      <c r="T10299" t="s">
        <v>1914</v>
      </c>
    </row>
    <row r="10300" spans="2:20" hidden="1" x14ac:dyDescent="0.45">
      <c r="B10300" s="29" t="s">
        <v>24</v>
      </c>
      <c r="C10300" s="29" t="s">
        <v>3081</v>
      </c>
      <c r="F10300" t="s">
        <v>1911</v>
      </c>
      <c r="G10300" t="s">
        <v>1912</v>
      </c>
      <c r="H10300" t="s">
        <v>299</v>
      </c>
      <c r="I10300" t="s">
        <v>456</v>
      </c>
      <c r="J10300" t="s">
        <v>1857</v>
      </c>
      <c r="L10300" t="s">
        <v>1917</v>
      </c>
      <c r="N10300" t="s">
        <v>261</v>
      </c>
      <c r="O10300">
        <v>9.1470000000000006E-3</v>
      </c>
      <c r="P10300" t="s">
        <v>1916</v>
      </c>
      <c r="Q10300"/>
      <c r="T10300" t="s">
        <v>1914</v>
      </c>
    </row>
    <row r="10301" spans="2:20" hidden="1" x14ac:dyDescent="0.45">
      <c r="B10301" s="29" t="s">
        <v>24</v>
      </c>
      <c r="C10301" s="29" t="s">
        <v>3081</v>
      </c>
      <c r="F10301" t="s">
        <v>1867</v>
      </c>
      <c r="G10301" t="s">
        <v>1868</v>
      </c>
      <c r="H10301" t="s">
        <v>299</v>
      </c>
      <c r="I10301" t="s">
        <v>456</v>
      </c>
      <c r="J10301" t="s">
        <v>1869</v>
      </c>
      <c r="L10301" t="s">
        <v>1917</v>
      </c>
      <c r="N10301" t="s">
        <v>261</v>
      </c>
      <c r="O10301">
        <v>5.6839999999999998E-3</v>
      </c>
      <c r="P10301" t="s">
        <v>1916</v>
      </c>
      <c r="Q10301"/>
      <c r="T10301" t="s">
        <v>1914</v>
      </c>
    </row>
    <row r="10302" spans="2:20" hidden="1" x14ac:dyDescent="0.45">
      <c r="B10302" s="29" t="s">
        <v>24</v>
      </c>
      <c r="C10302" s="29" t="s">
        <v>3081</v>
      </c>
      <c r="F10302" t="s">
        <v>1867</v>
      </c>
      <c r="G10302" t="s">
        <v>1868</v>
      </c>
      <c r="H10302" t="s">
        <v>299</v>
      </c>
      <c r="I10302" t="s">
        <v>456</v>
      </c>
      <c r="J10302" t="s">
        <v>2881</v>
      </c>
      <c r="L10302" t="s">
        <v>1917</v>
      </c>
      <c r="N10302" t="s">
        <v>261</v>
      </c>
      <c r="O10302">
        <v>1.614E-3</v>
      </c>
      <c r="P10302" t="s">
        <v>1916</v>
      </c>
      <c r="Q10302"/>
      <c r="T10302" t="s">
        <v>1914</v>
      </c>
    </row>
    <row r="10303" spans="2:20" hidden="1" x14ac:dyDescent="0.45">
      <c r="B10303" s="29" t="s">
        <v>26</v>
      </c>
      <c r="C10303" s="29" t="s">
        <v>36</v>
      </c>
      <c r="D10303" s="29" t="s">
        <v>52</v>
      </c>
      <c r="E10303" s="29" t="s">
        <v>75</v>
      </c>
      <c r="F10303" t="s">
        <v>222</v>
      </c>
      <c r="G10303" t="s">
        <v>223</v>
      </c>
      <c r="H10303" t="s">
        <v>224</v>
      </c>
      <c r="I10303" t="s">
        <v>225</v>
      </c>
      <c r="J10303" t="s">
        <v>226</v>
      </c>
      <c r="K10303" t="s">
        <v>227</v>
      </c>
      <c r="M10303" t="s">
        <v>228</v>
      </c>
      <c r="N10303" t="s">
        <v>26</v>
      </c>
      <c r="O10303">
        <v>398</v>
      </c>
      <c r="P10303" t="s">
        <v>237</v>
      </c>
      <c r="Q10303">
        <f>O10303/'Electricity Calcs'!$B$2</f>
        <v>4.1991222934275999E-4</v>
      </c>
      <c r="R10303">
        <v>239</v>
      </c>
      <c r="S10303">
        <v>557</v>
      </c>
      <c r="T10303" t="s">
        <v>1919</v>
      </c>
    </row>
    <row r="10304" spans="2:20" hidden="1" x14ac:dyDescent="0.45">
      <c r="C10304" s="29" t="s">
        <v>36</v>
      </c>
      <c r="D10304" s="29" t="s">
        <v>52</v>
      </c>
      <c r="E10304" s="29" t="s">
        <v>75</v>
      </c>
      <c r="F10304" t="s">
        <v>222</v>
      </c>
      <c r="G10304" t="s">
        <v>223</v>
      </c>
      <c r="H10304" t="s">
        <v>224</v>
      </c>
      <c r="I10304" t="s">
        <v>225</v>
      </c>
      <c r="J10304" t="s">
        <v>226</v>
      </c>
      <c r="K10304" t="s">
        <v>227</v>
      </c>
      <c r="M10304" t="s">
        <v>228</v>
      </c>
      <c r="N10304" t="s">
        <v>253</v>
      </c>
      <c r="O10304">
        <v>1.1999999999999999E-3</v>
      </c>
      <c r="P10304" t="s">
        <v>234</v>
      </c>
      <c r="Q10304"/>
      <c r="R10304">
        <v>1E-4</v>
      </c>
      <c r="S10304">
        <v>1.2E-2</v>
      </c>
      <c r="T10304" t="s">
        <v>1263</v>
      </c>
    </row>
    <row r="10305" spans="2:20" hidden="1" x14ac:dyDescent="0.45">
      <c r="B10305" s="29" t="s">
        <v>25</v>
      </c>
      <c r="C10305" s="29" t="s">
        <v>36</v>
      </c>
      <c r="D10305" s="29" t="s">
        <v>52</v>
      </c>
      <c r="E10305" s="29" t="s">
        <v>76</v>
      </c>
      <c r="F10305" t="s">
        <v>222</v>
      </c>
      <c r="G10305" t="s">
        <v>223</v>
      </c>
      <c r="H10305" t="s">
        <v>231</v>
      </c>
      <c r="I10305" t="s">
        <v>225</v>
      </c>
      <c r="J10305" t="s">
        <v>226</v>
      </c>
      <c r="K10305" t="s">
        <v>232</v>
      </c>
      <c r="M10305" t="s">
        <v>228</v>
      </c>
      <c r="N10305" t="s">
        <v>25</v>
      </c>
      <c r="O10305">
        <v>4.8</v>
      </c>
      <c r="P10305" t="s">
        <v>237</v>
      </c>
      <c r="Q10305">
        <f>O10305/'Electricity Calcs'!$B$2</f>
        <v>5.064268092576E-6</v>
      </c>
      <c r="R10305">
        <v>1</v>
      </c>
      <c r="S10305">
        <v>70</v>
      </c>
      <c r="T10305" t="s">
        <v>248</v>
      </c>
    </row>
    <row r="10306" spans="2:20" hidden="1" x14ac:dyDescent="0.45">
      <c r="B10306" s="29" t="s">
        <v>27</v>
      </c>
      <c r="C10306" s="29" t="s">
        <v>36</v>
      </c>
      <c r="D10306" s="29" t="s">
        <v>52</v>
      </c>
      <c r="E10306" s="29" t="s">
        <v>76</v>
      </c>
      <c r="F10306" t="s">
        <v>222</v>
      </c>
      <c r="G10306" t="s">
        <v>223</v>
      </c>
      <c r="H10306" t="s">
        <v>231</v>
      </c>
      <c r="I10306" t="s">
        <v>225</v>
      </c>
      <c r="J10306" t="s">
        <v>226</v>
      </c>
      <c r="K10306" t="s">
        <v>232</v>
      </c>
      <c r="M10306" t="s">
        <v>228</v>
      </c>
      <c r="N10306" t="s">
        <v>27</v>
      </c>
      <c r="O10306">
        <v>0.2</v>
      </c>
      <c r="P10306" t="s">
        <v>237</v>
      </c>
      <c r="Q10306">
        <f>O10306/'Electricity Calcs'!$B$2</f>
        <v>2.1101117052400001E-7</v>
      </c>
      <c r="R10306">
        <v>0.05</v>
      </c>
      <c r="S10306">
        <v>0.8</v>
      </c>
      <c r="T10306" t="s">
        <v>238</v>
      </c>
    </row>
    <row r="10307" spans="2:20" hidden="1" x14ac:dyDescent="0.45">
      <c r="C10307" s="29" t="s">
        <v>36</v>
      </c>
      <c r="D10307" s="29" t="s">
        <v>52</v>
      </c>
      <c r="E10307" s="29" t="s">
        <v>76</v>
      </c>
      <c r="F10307" t="s">
        <v>222</v>
      </c>
      <c r="G10307" t="s">
        <v>223</v>
      </c>
      <c r="H10307" t="s">
        <v>231</v>
      </c>
      <c r="I10307" t="s">
        <v>225</v>
      </c>
      <c r="J10307" t="s">
        <v>226</v>
      </c>
      <c r="K10307" t="s">
        <v>232</v>
      </c>
      <c r="M10307" t="s">
        <v>228</v>
      </c>
      <c r="N10307" t="s">
        <v>279</v>
      </c>
      <c r="O10307">
        <v>5.1000000000000004E-4</v>
      </c>
      <c r="P10307" t="s">
        <v>234</v>
      </c>
      <c r="Q10307"/>
      <c r="R10307">
        <v>1.7000000000000001E-4</v>
      </c>
      <c r="S10307">
        <v>1.5299999999999999E-3</v>
      </c>
      <c r="T10307" t="s">
        <v>235</v>
      </c>
    </row>
    <row r="10308" spans="2:20" hidden="1" x14ac:dyDescent="0.45">
      <c r="B10308" s="29" t="s">
        <v>24</v>
      </c>
      <c r="C10308" s="29" t="s">
        <v>36</v>
      </c>
      <c r="D10308" s="29" t="s">
        <v>52</v>
      </c>
      <c r="E10308" s="29" t="s">
        <v>76</v>
      </c>
      <c r="F10308" t="s">
        <v>222</v>
      </c>
      <c r="G10308" t="s">
        <v>223</v>
      </c>
      <c r="H10308" t="s">
        <v>251</v>
      </c>
      <c r="I10308" t="s">
        <v>225</v>
      </c>
      <c r="J10308" t="s">
        <v>252</v>
      </c>
      <c r="K10308" t="s">
        <v>37</v>
      </c>
      <c r="M10308" t="s">
        <v>228</v>
      </c>
      <c r="N10308" t="s">
        <v>261</v>
      </c>
      <c r="O10308">
        <v>89</v>
      </c>
      <c r="P10308" t="s">
        <v>237</v>
      </c>
      <c r="Q10308">
        <f>O10308/'Electricity Calcs'!$B$2</f>
        <v>9.3899970883180007E-5</v>
      </c>
      <c r="R10308">
        <v>45</v>
      </c>
      <c r="S10308">
        <v>135</v>
      </c>
      <c r="T10308" t="s">
        <v>248</v>
      </c>
    </row>
    <row r="10309" spans="2:20" hidden="1" x14ac:dyDescent="0.45">
      <c r="B10309" s="29" t="s">
        <v>25</v>
      </c>
      <c r="C10309" s="29" t="s">
        <v>36</v>
      </c>
      <c r="D10309" s="29" t="s">
        <v>52</v>
      </c>
      <c r="E10309" s="29" t="s">
        <v>76</v>
      </c>
      <c r="F10309" t="s">
        <v>222</v>
      </c>
      <c r="G10309" t="s">
        <v>223</v>
      </c>
      <c r="H10309" t="s">
        <v>251</v>
      </c>
      <c r="I10309" t="s">
        <v>225</v>
      </c>
      <c r="J10309" t="s">
        <v>252</v>
      </c>
      <c r="K10309" t="s">
        <v>37</v>
      </c>
      <c r="M10309" t="s">
        <v>228</v>
      </c>
      <c r="N10309" t="s">
        <v>25</v>
      </c>
      <c r="O10309">
        <v>56</v>
      </c>
      <c r="P10309" t="s">
        <v>237</v>
      </c>
      <c r="Q10309">
        <f>O10309/'Electricity Calcs'!$B$2</f>
        <v>5.9083127746720005E-5</v>
      </c>
      <c r="R10309">
        <v>20</v>
      </c>
      <c r="S10309">
        <v>135</v>
      </c>
      <c r="T10309" t="s">
        <v>248</v>
      </c>
    </row>
    <row r="10310" spans="2:20" hidden="1" x14ac:dyDescent="0.45">
      <c r="B10310" s="29" t="s">
        <v>29</v>
      </c>
      <c r="C10310" s="29" t="s">
        <v>36</v>
      </c>
      <c r="D10310" s="29" t="s">
        <v>52</v>
      </c>
      <c r="E10310" s="29" t="s">
        <v>76</v>
      </c>
      <c r="F10310" t="s">
        <v>222</v>
      </c>
      <c r="G10310" t="s">
        <v>223</v>
      </c>
      <c r="H10310" t="s">
        <v>251</v>
      </c>
      <c r="I10310" t="s">
        <v>225</v>
      </c>
      <c r="J10310" t="s">
        <v>252</v>
      </c>
      <c r="K10310" t="s">
        <v>37</v>
      </c>
      <c r="M10310" t="s">
        <v>228</v>
      </c>
      <c r="N10310" t="s">
        <v>29</v>
      </c>
      <c r="O10310">
        <v>0.28100000000000003</v>
      </c>
      <c r="P10310" t="s">
        <v>237</v>
      </c>
      <c r="Q10310">
        <f>O10310/'Electricity Calcs'!$B$2</f>
        <v>2.9647069458622005E-7</v>
      </c>
      <c r="R10310">
        <v>0.16900000000000001</v>
      </c>
      <c r="S10310">
        <v>0.39300000000000002</v>
      </c>
      <c r="T10310" t="s">
        <v>288</v>
      </c>
    </row>
    <row r="10311" spans="2:20" hidden="1" x14ac:dyDescent="0.45">
      <c r="B10311" s="29" t="s">
        <v>43</v>
      </c>
      <c r="C10311" s="29" t="s">
        <v>36</v>
      </c>
      <c r="D10311" s="29" t="s">
        <v>52</v>
      </c>
      <c r="E10311" s="29" t="s">
        <v>76</v>
      </c>
      <c r="F10311" t="s">
        <v>222</v>
      </c>
      <c r="G10311" t="s">
        <v>223</v>
      </c>
      <c r="H10311" t="s">
        <v>251</v>
      </c>
      <c r="I10311" t="s">
        <v>225</v>
      </c>
      <c r="J10311" t="s">
        <v>252</v>
      </c>
      <c r="K10311" t="s">
        <v>37</v>
      </c>
      <c r="M10311" t="s">
        <v>228</v>
      </c>
      <c r="N10311" t="s">
        <v>28</v>
      </c>
      <c r="O10311">
        <v>2</v>
      </c>
      <c r="P10311" t="s">
        <v>237</v>
      </c>
      <c r="Q10311">
        <f>O10311/'Electricity Calcs'!$B$2</f>
        <v>2.1101117052399999E-6</v>
      </c>
      <c r="R10311">
        <v>1</v>
      </c>
      <c r="S10311">
        <v>3</v>
      </c>
      <c r="T10311" t="s">
        <v>238</v>
      </c>
    </row>
    <row r="10312" spans="2:20" hidden="1" x14ac:dyDescent="0.45">
      <c r="C10312" s="29" t="s">
        <v>36</v>
      </c>
      <c r="D10312" s="29" t="s">
        <v>52</v>
      </c>
      <c r="E10312" s="29" t="s">
        <v>76</v>
      </c>
      <c r="F10312" t="s">
        <v>222</v>
      </c>
      <c r="G10312" t="s">
        <v>223</v>
      </c>
      <c r="H10312" t="s">
        <v>251</v>
      </c>
      <c r="I10312" t="s">
        <v>225</v>
      </c>
      <c r="J10312" t="s">
        <v>252</v>
      </c>
      <c r="K10312" t="s">
        <v>37</v>
      </c>
      <c r="M10312" t="s">
        <v>228</v>
      </c>
      <c r="N10312" t="s">
        <v>262</v>
      </c>
      <c r="O10312">
        <v>0.1</v>
      </c>
      <c r="P10312" t="s">
        <v>234</v>
      </c>
      <c r="Q10312"/>
      <c r="R10312">
        <v>0.02</v>
      </c>
      <c r="S10312">
        <v>0.5</v>
      </c>
      <c r="T10312" t="s">
        <v>248</v>
      </c>
    </row>
    <row r="10313" spans="2:20" hidden="1" x14ac:dyDescent="0.45">
      <c r="B10313" s="29" t="s">
        <v>26</v>
      </c>
      <c r="C10313" s="29" t="s">
        <v>36</v>
      </c>
      <c r="D10313" s="29" t="s">
        <v>52</v>
      </c>
      <c r="E10313" s="29" t="s">
        <v>75</v>
      </c>
      <c r="F10313" t="s">
        <v>222</v>
      </c>
      <c r="G10313" t="s">
        <v>223</v>
      </c>
      <c r="H10313" t="s">
        <v>243</v>
      </c>
      <c r="I10313" t="s">
        <v>225</v>
      </c>
      <c r="J10313" t="s">
        <v>244</v>
      </c>
      <c r="K10313" t="s">
        <v>227</v>
      </c>
      <c r="M10313" t="s">
        <v>228</v>
      </c>
      <c r="N10313" t="s">
        <v>26</v>
      </c>
      <c r="O10313">
        <v>942</v>
      </c>
      <c r="P10313" t="s">
        <v>237</v>
      </c>
      <c r="Q10313">
        <f>O10313/'Electricity Calcs'!$B$2</f>
        <v>9.9386261316804008E-4</v>
      </c>
      <c r="R10313">
        <v>500</v>
      </c>
      <c r="S10313">
        <v>1380</v>
      </c>
      <c r="T10313" t="s">
        <v>248</v>
      </c>
    </row>
    <row r="10314" spans="2:20" hidden="1" x14ac:dyDescent="0.45">
      <c r="B10314" s="29" t="s">
        <v>24</v>
      </c>
      <c r="C10314" s="29" t="s">
        <v>36</v>
      </c>
      <c r="D10314" s="29" t="s">
        <v>52</v>
      </c>
      <c r="E10314" s="29" t="s">
        <v>75</v>
      </c>
      <c r="F10314" t="s">
        <v>222</v>
      </c>
      <c r="G10314" t="s">
        <v>223</v>
      </c>
      <c r="H10314" t="s">
        <v>243</v>
      </c>
      <c r="I10314" t="s">
        <v>225</v>
      </c>
      <c r="J10314" t="s">
        <v>244</v>
      </c>
      <c r="K10314" t="s">
        <v>227</v>
      </c>
      <c r="M10314" t="s">
        <v>228</v>
      </c>
      <c r="N10314" t="s">
        <v>261</v>
      </c>
      <c r="O10314">
        <v>37.1</v>
      </c>
      <c r="P10314" t="s">
        <v>237</v>
      </c>
      <c r="Q10314">
        <f>O10314/'Electricity Calcs'!$B$2</f>
        <v>3.9142572132202006E-5</v>
      </c>
      <c r="R10314">
        <v>18.5</v>
      </c>
      <c r="S10314">
        <v>55.6</v>
      </c>
      <c r="T10314" t="s">
        <v>254</v>
      </c>
    </row>
    <row r="10315" spans="2:20" hidden="1" x14ac:dyDescent="0.45">
      <c r="B10315" s="29" t="s">
        <v>27</v>
      </c>
      <c r="C10315" s="29" t="s">
        <v>36</v>
      </c>
      <c r="D10315" s="29" t="s">
        <v>52</v>
      </c>
      <c r="E10315" s="29" t="s">
        <v>75</v>
      </c>
      <c r="F10315" t="s">
        <v>222</v>
      </c>
      <c r="G10315" t="s">
        <v>223</v>
      </c>
      <c r="H10315" t="s">
        <v>243</v>
      </c>
      <c r="I10315" t="s">
        <v>225</v>
      </c>
      <c r="J10315" t="s">
        <v>244</v>
      </c>
      <c r="K10315" t="s">
        <v>227</v>
      </c>
      <c r="M10315" t="s">
        <v>228</v>
      </c>
      <c r="N10315" t="s">
        <v>27</v>
      </c>
      <c r="O10315">
        <v>22.4</v>
      </c>
      <c r="P10315" t="s">
        <v>237</v>
      </c>
      <c r="Q10315">
        <f>O10315/'Electricity Calcs'!$B$2</f>
        <v>2.3633251098688001E-5</v>
      </c>
      <c r="R10315">
        <v>11.2</v>
      </c>
      <c r="S10315">
        <v>44.8</v>
      </c>
      <c r="T10315" t="s">
        <v>254</v>
      </c>
    </row>
    <row r="10316" spans="2:20" hidden="1" x14ac:dyDescent="0.45">
      <c r="C10316" s="29" t="s">
        <v>36</v>
      </c>
      <c r="D10316" s="29" t="s">
        <v>52</v>
      </c>
      <c r="E10316" s="29" t="s">
        <v>75</v>
      </c>
      <c r="F10316" t="s">
        <v>222</v>
      </c>
      <c r="G10316" t="s">
        <v>223</v>
      </c>
      <c r="H10316" t="s">
        <v>243</v>
      </c>
      <c r="I10316" t="s">
        <v>225</v>
      </c>
      <c r="J10316" t="s">
        <v>244</v>
      </c>
      <c r="K10316" t="s">
        <v>227</v>
      </c>
      <c r="M10316" t="s">
        <v>228</v>
      </c>
      <c r="N10316" t="s">
        <v>240</v>
      </c>
      <c r="O10316">
        <v>4.07</v>
      </c>
      <c r="P10316" t="s">
        <v>234</v>
      </c>
      <c r="Q10316"/>
      <c r="R10316">
        <v>0.41</v>
      </c>
      <c r="S10316">
        <v>40.700000000000003</v>
      </c>
      <c r="T10316" t="s">
        <v>280</v>
      </c>
    </row>
    <row r="10317" spans="2:20" hidden="1" x14ac:dyDescent="0.45">
      <c r="B10317" s="29" t="s">
        <v>26</v>
      </c>
      <c r="C10317" s="29" t="s">
        <v>36</v>
      </c>
      <c r="D10317" s="29" t="s">
        <v>52</v>
      </c>
      <c r="E10317" s="29" t="s">
        <v>76</v>
      </c>
      <c r="F10317" t="s">
        <v>222</v>
      </c>
      <c r="G10317" t="s">
        <v>223</v>
      </c>
      <c r="H10317" t="s">
        <v>231</v>
      </c>
      <c r="I10317" t="s">
        <v>225</v>
      </c>
      <c r="J10317" t="s">
        <v>226</v>
      </c>
      <c r="K10317" t="s">
        <v>232</v>
      </c>
      <c r="M10317" t="s">
        <v>228</v>
      </c>
      <c r="N10317" t="s">
        <v>26</v>
      </c>
      <c r="O10317">
        <v>153</v>
      </c>
      <c r="P10317" t="s">
        <v>237</v>
      </c>
      <c r="Q10317">
        <f>O10317/'Electricity Calcs'!$B$2</f>
        <v>1.6142354545086002E-4</v>
      </c>
      <c r="R10317">
        <v>92</v>
      </c>
      <c r="S10317">
        <v>245</v>
      </c>
      <c r="T10317" t="s">
        <v>1919</v>
      </c>
    </row>
    <row r="10318" spans="2:20" hidden="1" x14ac:dyDescent="0.45">
      <c r="C10318" s="29" t="s">
        <v>36</v>
      </c>
      <c r="D10318" s="29" t="s">
        <v>52</v>
      </c>
      <c r="E10318" s="29" t="s">
        <v>75</v>
      </c>
      <c r="F10318" t="s">
        <v>222</v>
      </c>
      <c r="G10318" t="s">
        <v>223</v>
      </c>
      <c r="H10318" t="s">
        <v>243</v>
      </c>
      <c r="I10318" t="s">
        <v>225</v>
      </c>
      <c r="J10318" t="s">
        <v>244</v>
      </c>
      <c r="K10318" t="s">
        <v>227</v>
      </c>
      <c r="M10318" t="s">
        <v>228</v>
      </c>
      <c r="N10318" t="s">
        <v>265</v>
      </c>
      <c r="O10318">
        <v>2.72</v>
      </c>
      <c r="P10318" t="s">
        <v>234</v>
      </c>
      <c r="Q10318"/>
      <c r="R10318">
        <v>0.27</v>
      </c>
      <c r="S10318">
        <v>27.1</v>
      </c>
      <c r="T10318" t="s">
        <v>280</v>
      </c>
    </row>
    <row r="10319" spans="2:20" hidden="1" x14ac:dyDescent="0.45">
      <c r="C10319" s="29" t="s">
        <v>36</v>
      </c>
      <c r="D10319" s="29" t="s">
        <v>52</v>
      </c>
      <c r="E10319" s="29" t="s">
        <v>75</v>
      </c>
      <c r="F10319" t="s">
        <v>222</v>
      </c>
      <c r="G10319" t="s">
        <v>223</v>
      </c>
      <c r="H10319" t="s">
        <v>243</v>
      </c>
      <c r="I10319" t="s">
        <v>225</v>
      </c>
      <c r="J10319" t="s">
        <v>244</v>
      </c>
      <c r="K10319" t="s">
        <v>227</v>
      </c>
      <c r="M10319" t="s">
        <v>228</v>
      </c>
      <c r="N10319" t="s">
        <v>279</v>
      </c>
      <c r="O10319">
        <v>1.36</v>
      </c>
      <c r="P10319" t="s">
        <v>234</v>
      </c>
      <c r="Q10319"/>
      <c r="R10319">
        <v>0.14000000000000001</v>
      </c>
      <c r="S10319">
        <v>13.6</v>
      </c>
      <c r="T10319" t="s">
        <v>280</v>
      </c>
    </row>
    <row r="10320" spans="2:20" hidden="1" x14ac:dyDescent="0.45">
      <c r="B10320" s="29" t="s">
        <v>24</v>
      </c>
      <c r="C10320" s="29" t="s">
        <v>36</v>
      </c>
      <c r="D10320" s="29" t="s">
        <v>52</v>
      </c>
      <c r="E10320" s="29" t="s">
        <v>115</v>
      </c>
      <c r="F10320" t="s">
        <v>222</v>
      </c>
      <c r="G10320" t="s">
        <v>223</v>
      </c>
      <c r="H10320" t="s">
        <v>268</v>
      </c>
      <c r="I10320" t="s">
        <v>225</v>
      </c>
      <c r="J10320" t="s">
        <v>256</v>
      </c>
      <c r="K10320" t="s">
        <v>269</v>
      </c>
      <c r="M10320" t="s">
        <v>228</v>
      </c>
      <c r="N10320" t="s">
        <v>261</v>
      </c>
      <c r="O10320">
        <v>1</v>
      </c>
      <c r="P10320" t="s">
        <v>237</v>
      </c>
      <c r="Q10320">
        <f>O10320/'Electricity Calcs'!$B$2</f>
        <v>1.05505585262E-6</v>
      </c>
      <c r="R10320">
        <v>0.2</v>
      </c>
      <c r="S10320">
        <v>5</v>
      </c>
      <c r="T10320" t="s">
        <v>271</v>
      </c>
    </row>
    <row r="10321" spans="1:20" hidden="1" x14ac:dyDescent="0.45">
      <c r="C10321" s="29" t="s">
        <v>36</v>
      </c>
      <c r="D10321" s="29" t="s">
        <v>52</v>
      </c>
      <c r="E10321" s="29" t="s">
        <v>113</v>
      </c>
      <c r="F10321" t="s">
        <v>222</v>
      </c>
      <c r="G10321" t="s">
        <v>223</v>
      </c>
      <c r="H10321" t="s">
        <v>255</v>
      </c>
      <c r="I10321" t="s">
        <v>225</v>
      </c>
      <c r="J10321" t="s">
        <v>256</v>
      </c>
      <c r="K10321" t="s">
        <v>112</v>
      </c>
      <c r="M10321" t="s">
        <v>228</v>
      </c>
      <c r="N10321" t="s">
        <v>264</v>
      </c>
      <c r="O10321">
        <v>0.73599999999999999</v>
      </c>
      <c r="P10321" t="s">
        <v>257</v>
      </c>
      <c r="Q10321"/>
      <c r="R10321">
        <v>0.245</v>
      </c>
      <c r="S10321">
        <v>2.21</v>
      </c>
      <c r="T10321" t="s">
        <v>263</v>
      </c>
    </row>
    <row r="10322" spans="1:20" hidden="1" x14ac:dyDescent="0.45">
      <c r="C10322" s="29" t="s">
        <v>36</v>
      </c>
      <c r="D10322" s="29" t="s">
        <v>52</v>
      </c>
      <c r="E10322" s="29" t="s">
        <v>113</v>
      </c>
      <c r="F10322" t="s">
        <v>222</v>
      </c>
      <c r="G10322" t="s">
        <v>223</v>
      </c>
      <c r="H10322" t="s">
        <v>255</v>
      </c>
      <c r="I10322" t="s">
        <v>225</v>
      </c>
      <c r="J10322" t="s">
        <v>256</v>
      </c>
      <c r="K10322" t="s">
        <v>112</v>
      </c>
      <c r="M10322" t="s">
        <v>228</v>
      </c>
      <c r="N10322" t="s">
        <v>272</v>
      </c>
      <c r="O10322">
        <v>1.1000000000000001</v>
      </c>
      <c r="P10322" t="s">
        <v>257</v>
      </c>
      <c r="Q10322"/>
      <c r="R10322">
        <v>0.59099999999999997</v>
      </c>
      <c r="S10322">
        <v>2.36</v>
      </c>
      <c r="T10322" t="s">
        <v>263</v>
      </c>
    </row>
    <row r="10323" spans="1:20" hidden="1" x14ac:dyDescent="0.45">
      <c r="C10323" s="29" t="s">
        <v>36</v>
      </c>
      <c r="D10323" s="29" t="s">
        <v>52</v>
      </c>
      <c r="E10323" s="29" t="s">
        <v>113</v>
      </c>
      <c r="F10323" t="s">
        <v>222</v>
      </c>
      <c r="G10323" t="s">
        <v>223</v>
      </c>
      <c r="H10323" t="s">
        <v>255</v>
      </c>
      <c r="I10323" t="s">
        <v>225</v>
      </c>
      <c r="J10323" t="s">
        <v>256</v>
      </c>
      <c r="K10323" t="s">
        <v>112</v>
      </c>
      <c r="M10323" t="s">
        <v>228</v>
      </c>
      <c r="N10323" t="s">
        <v>249</v>
      </c>
      <c r="O10323">
        <v>37</v>
      </c>
      <c r="P10323" t="s">
        <v>257</v>
      </c>
      <c r="Q10323"/>
      <c r="R10323">
        <v>3.7</v>
      </c>
      <c r="S10323">
        <v>370</v>
      </c>
      <c r="T10323" t="s">
        <v>258</v>
      </c>
    </row>
    <row r="10324" spans="1:20" hidden="1" x14ac:dyDescent="0.45">
      <c r="B10324" s="29" t="s">
        <v>30</v>
      </c>
      <c r="C10324" s="29" t="s">
        <v>36</v>
      </c>
      <c r="D10324" s="29" t="s">
        <v>52</v>
      </c>
      <c r="E10324" s="29" t="s">
        <v>113</v>
      </c>
      <c r="F10324" t="s">
        <v>222</v>
      </c>
      <c r="G10324" t="s">
        <v>223</v>
      </c>
      <c r="H10324" t="s">
        <v>255</v>
      </c>
      <c r="I10324" t="s">
        <v>225</v>
      </c>
      <c r="J10324" t="s">
        <v>256</v>
      </c>
      <c r="K10324" t="s">
        <v>112</v>
      </c>
      <c r="M10324" t="s">
        <v>228</v>
      </c>
      <c r="N10324" t="s">
        <v>30</v>
      </c>
      <c r="O10324">
        <v>2.2000000000000002</v>
      </c>
      <c r="P10324" t="s">
        <v>229</v>
      </c>
      <c r="Q10324"/>
      <c r="R10324">
        <v>0.27</v>
      </c>
      <c r="S10324">
        <v>8.08</v>
      </c>
      <c r="T10324" t="s">
        <v>241</v>
      </c>
    </row>
    <row r="10325" spans="1:20" hidden="1" x14ac:dyDescent="0.45">
      <c r="C10325" s="29" t="s">
        <v>36</v>
      </c>
      <c r="D10325" s="29" t="s">
        <v>52</v>
      </c>
      <c r="E10325" s="29" t="s">
        <v>113</v>
      </c>
      <c r="F10325" t="s">
        <v>222</v>
      </c>
      <c r="G10325" t="s">
        <v>223</v>
      </c>
      <c r="H10325" t="s">
        <v>255</v>
      </c>
      <c r="I10325" t="s">
        <v>225</v>
      </c>
      <c r="J10325" t="s">
        <v>256</v>
      </c>
      <c r="K10325" t="s">
        <v>112</v>
      </c>
      <c r="M10325" t="s">
        <v>228</v>
      </c>
      <c r="N10325" t="s">
        <v>279</v>
      </c>
      <c r="O10325">
        <v>4.9000000000000004</v>
      </c>
      <c r="P10325" t="s">
        <v>234</v>
      </c>
      <c r="Q10325"/>
      <c r="R10325">
        <v>3.26</v>
      </c>
      <c r="S10325">
        <v>7.6</v>
      </c>
      <c r="T10325" t="s">
        <v>263</v>
      </c>
    </row>
    <row r="10326" spans="1:20" hidden="1" x14ac:dyDescent="0.45">
      <c r="C10326" s="29" t="s">
        <v>36</v>
      </c>
      <c r="D10326" s="29" t="s">
        <v>52</v>
      </c>
      <c r="E10326" s="29" t="s">
        <v>113</v>
      </c>
      <c r="F10326" t="s">
        <v>222</v>
      </c>
      <c r="G10326" t="s">
        <v>223</v>
      </c>
      <c r="H10326" t="s">
        <v>255</v>
      </c>
      <c r="I10326" t="s">
        <v>225</v>
      </c>
      <c r="J10326" t="s">
        <v>256</v>
      </c>
      <c r="K10326" t="s">
        <v>112</v>
      </c>
      <c r="M10326" t="s">
        <v>228</v>
      </c>
      <c r="N10326" t="s">
        <v>303</v>
      </c>
      <c r="O10326">
        <v>23</v>
      </c>
      <c r="P10326" t="s">
        <v>234</v>
      </c>
      <c r="Q10326"/>
      <c r="R10326">
        <v>15.1</v>
      </c>
      <c r="S10326">
        <v>35.299999999999997</v>
      </c>
      <c r="T10326" t="s">
        <v>263</v>
      </c>
    </row>
    <row r="10327" spans="1:20" hidden="1" x14ac:dyDescent="0.45">
      <c r="C10327" s="29" t="s">
        <v>36</v>
      </c>
      <c r="D10327" s="29" t="s">
        <v>52</v>
      </c>
      <c r="E10327" s="29" t="s">
        <v>115</v>
      </c>
      <c r="F10327" t="s">
        <v>222</v>
      </c>
      <c r="G10327" t="s">
        <v>223</v>
      </c>
      <c r="H10327" t="s">
        <v>268</v>
      </c>
      <c r="I10327" t="s">
        <v>225</v>
      </c>
      <c r="J10327" t="s">
        <v>256</v>
      </c>
      <c r="K10327" t="s">
        <v>269</v>
      </c>
      <c r="M10327" t="s">
        <v>228</v>
      </c>
      <c r="N10327" t="s">
        <v>249</v>
      </c>
      <c r="O10327">
        <v>37</v>
      </c>
      <c r="P10327" t="s">
        <v>257</v>
      </c>
      <c r="Q10327"/>
      <c r="R10327">
        <v>3.7</v>
      </c>
      <c r="S10327">
        <v>370</v>
      </c>
      <c r="T10327" t="s">
        <v>258</v>
      </c>
    </row>
    <row r="10328" spans="1:20" hidden="1" x14ac:dyDescent="0.45">
      <c r="B10328" s="29" t="s">
        <v>27</v>
      </c>
      <c r="C10328" s="29" t="s">
        <v>36</v>
      </c>
      <c r="D10328" s="29" t="s">
        <v>52</v>
      </c>
      <c r="E10328" s="29" t="s">
        <v>115</v>
      </c>
      <c r="F10328" t="s">
        <v>222</v>
      </c>
      <c r="G10328" t="s">
        <v>223</v>
      </c>
      <c r="H10328" t="s">
        <v>268</v>
      </c>
      <c r="I10328" t="s">
        <v>225</v>
      </c>
      <c r="J10328" t="s">
        <v>256</v>
      </c>
      <c r="K10328" t="s">
        <v>269</v>
      </c>
      <c r="M10328" t="s">
        <v>228</v>
      </c>
      <c r="N10328" t="s">
        <v>27</v>
      </c>
      <c r="O10328">
        <v>6.9</v>
      </c>
      <c r="P10328" t="s">
        <v>237</v>
      </c>
      <c r="Q10328">
        <f>O10328/'Electricity Calcs'!$B$2</f>
        <v>7.2798853830780003E-6</v>
      </c>
      <c r="R10328">
        <v>2.2999999999999998</v>
      </c>
      <c r="S10328">
        <v>20.7</v>
      </c>
      <c r="T10328" t="s">
        <v>271</v>
      </c>
    </row>
    <row r="10329" spans="1:20" hidden="1" x14ac:dyDescent="0.45">
      <c r="C10329" s="29" t="s">
        <v>36</v>
      </c>
      <c r="D10329" s="29" t="s">
        <v>52</v>
      </c>
      <c r="E10329" s="29" t="s">
        <v>115</v>
      </c>
      <c r="F10329" t="s">
        <v>222</v>
      </c>
      <c r="G10329" t="s">
        <v>223</v>
      </c>
      <c r="H10329" t="s">
        <v>268</v>
      </c>
      <c r="I10329" t="s">
        <v>225</v>
      </c>
      <c r="J10329" t="s">
        <v>256</v>
      </c>
      <c r="K10329" t="s">
        <v>269</v>
      </c>
      <c r="M10329" t="s">
        <v>228</v>
      </c>
      <c r="N10329" t="s">
        <v>233</v>
      </c>
      <c r="O10329">
        <v>14.3</v>
      </c>
      <c r="P10329" t="s">
        <v>234</v>
      </c>
      <c r="Q10329"/>
      <c r="R10329">
        <v>10.3</v>
      </c>
      <c r="S10329">
        <v>24.1</v>
      </c>
      <c r="T10329" t="s">
        <v>271</v>
      </c>
    </row>
    <row r="10330" spans="1:20" hidden="1" x14ac:dyDescent="0.45">
      <c r="C10330" s="29" t="s">
        <v>36</v>
      </c>
      <c r="D10330" s="29" t="s">
        <v>52</v>
      </c>
      <c r="E10330" s="29" t="s">
        <v>196</v>
      </c>
      <c r="F10330" t="s">
        <v>222</v>
      </c>
      <c r="G10330" t="s">
        <v>223</v>
      </c>
      <c r="H10330" t="s">
        <v>277</v>
      </c>
      <c r="I10330" t="s">
        <v>275</v>
      </c>
      <c r="J10330" t="s">
        <v>228</v>
      </c>
      <c r="K10330" t="s">
        <v>278</v>
      </c>
      <c r="M10330" t="s">
        <v>228</v>
      </c>
      <c r="N10330" t="s">
        <v>265</v>
      </c>
      <c r="O10330">
        <v>5.69</v>
      </c>
      <c r="P10330" t="s">
        <v>234</v>
      </c>
      <c r="Q10330"/>
      <c r="R10330">
        <v>2.84</v>
      </c>
      <c r="S10330">
        <v>11.4</v>
      </c>
      <c r="T10330" t="s">
        <v>280</v>
      </c>
    </row>
    <row r="10331" spans="1:20" hidden="1" x14ac:dyDescent="0.45">
      <c r="C10331" s="29" t="s">
        <v>36</v>
      </c>
      <c r="D10331" s="29" t="s">
        <v>52</v>
      </c>
      <c r="E10331" s="29" t="s">
        <v>196</v>
      </c>
      <c r="F10331" t="s">
        <v>222</v>
      </c>
      <c r="G10331" t="s">
        <v>223</v>
      </c>
      <c r="H10331" t="s">
        <v>277</v>
      </c>
      <c r="I10331" t="s">
        <v>275</v>
      </c>
      <c r="J10331" t="s">
        <v>228</v>
      </c>
      <c r="K10331" t="s">
        <v>278</v>
      </c>
      <c r="M10331" t="s">
        <v>228</v>
      </c>
      <c r="N10331" t="s">
        <v>267</v>
      </c>
      <c r="O10331">
        <v>94.1</v>
      </c>
      <c r="P10331" t="s">
        <v>234</v>
      </c>
      <c r="Q10331"/>
      <c r="R10331">
        <v>47</v>
      </c>
      <c r="S10331">
        <v>190</v>
      </c>
      <c r="T10331" t="s">
        <v>280</v>
      </c>
    </row>
    <row r="10332" spans="1:20" hidden="1" x14ac:dyDescent="0.45">
      <c r="C10332" s="29" t="s">
        <v>36</v>
      </c>
      <c r="D10332" s="29" t="s">
        <v>52</v>
      </c>
      <c r="E10332" s="29" t="s">
        <v>196</v>
      </c>
      <c r="F10332" t="s">
        <v>222</v>
      </c>
      <c r="G10332" t="s">
        <v>223</v>
      </c>
      <c r="H10332" t="s">
        <v>277</v>
      </c>
      <c r="I10332" t="s">
        <v>275</v>
      </c>
      <c r="J10332" t="s">
        <v>228</v>
      </c>
      <c r="K10332" t="s">
        <v>278</v>
      </c>
      <c r="M10332" t="s">
        <v>228</v>
      </c>
      <c r="N10332" t="s">
        <v>262</v>
      </c>
      <c r="O10332">
        <v>0.37</v>
      </c>
      <c r="P10332" t="s">
        <v>234</v>
      </c>
      <c r="Q10332"/>
      <c r="R10332">
        <v>0.18</v>
      </c>
      <c r="S10332">
        <v>1</v>
      </c>
      <c r="T10332" t="s">
        <v>280</v>
      </c>
    </row>
    <row r="10333" spans="1:20" hidden="1" x14ac:dyDescent="0.45">
      <c r="C10333" s="29" t="s">
        <v>36</v>
      </c>
      <c r="D10333" s="29" t="s">
        <v>52</v>
      </c>
      <c r="E10333" s="29" t="s">
        <v>196</v>
      </c>
      <c r="F10333" t="s">
        <v>222</v>
      </c>
      <c r="G10333" t="s">
        <v>223</v>
      </c>
      <c r="H10333" t="s">
        <v>277</v>
      </c>
      <c r="I10333" t="s">
        <v>275</v>
      </c>
      <c r="J10333" t="s">
        <v>228</v>
      </c>
      <c r="K10333" t="s">
        <v>278</v>
      </c>
      <c r="M10333" t="s">
        <v>228</v>
      </c>
      <c r="N10333" t="s">
        <v>272</v>
      </c>
      <c r="O10333">
        <v>6.92</v>
      </c>
      <c r="P10333" t="s">
        <v>257</v>
      </c>
      <c r="Q10333"/>
      <c r="R10333">
        <v>3.46</v>
      </c>
      <c r="S10333">
        <v>13.8</v>
      </c>
      <c r="T10333" t="s">
        <v>280</v>
      </c>
    </row>
    <row r="10334" spans="1:20" hidden="1" x14ac:dyDescent="0.45">
      <c r="C10334" s="29" t="s">
        <v>36</v>
      </c>
      <c r="D10334" s="29" t="s">
        <v>52</v>
      </c>
      <c r="E10334" s="29" t="s">
        <v>196</v>
      </c>
      <c r="F10334" t="s">
        <v>222</v>
      </c>
      <c r="G10334" t="s">
        <v>223</v>
      </c>
      <c r="H10334" t="s">
        <v>277</v>
      </c>
      <c r="I10334" t="s">
        <v>275</v>
      </c>
      <c r="J10334" t="s">
        <v>228</v>
      </c>
      <c r="K10334" t="s">
        <v>278</v>
      </c>
      <c r="M10334" t="s">
        <v>228</v>
      </c>
      <c r="N10334" t="s">
        <v>253</v>
      </c>
      <c r="O10334">
        <v>1.29</v>
      </c>
      <c r="P10334" t="s">
        <v>234</v>
      </c>
      <c r="Q10334"/>
      <c r="R10334">
        <v>0.64</v>
      </c>
      <c r="S10334">
        <v>3</v>
      </c>
      <c r="T10334" t="s">
        <v>280</v>
      </c>
    </row>
    <row r="10335" spans="1:20" hidden="1" x14ac:dyDescent="0.45">
      <c r="A10335" s="29" t="s">
        <v>3065</v>
      </c>
      <c r="B10335" s="29" t="s">
        <v>25</v>
      </c>
      <c r="C10335" s="29" t="s">
        <v>36</v>
      </c>
      <c r="D10335" s="29" t="s">
        <v>52</v>
      </c>
      <c r="E10335" s="29" t="s">
        <v>75</v>
      </c>
      <c r="F10335" t="s">
        <v>222</v>
      </c>
      <c r="G10335" t="s">
        <v>223</v>
      </c>
      <c r="H10335" t="s">
        <v>274</v>
      </c>
      <c r="I10335" t="s">
        <v>275</v>
      </c>
      <c r="J10335" t="s">
        <v>228</v>
      </c>
      <c r="K10335" t="s">
        <v>276</v>
      </c>
      <c r="M10335" t="s">
        <v>228</v>
      </c>
      <c r="N10335" t="s">
        <v>25</v>
      </c>
      <c r="O10335">
        <v>16.2</v>
      </c>
      <c r="P10335" t="s">
        <v>237</v>
      </c>
      <c r="Q10335">
        <f>O10335/'Electricity Calcs'!$B$2</f>
        <v>1.7091904812444E-5</v>
      </c>
      <c r="R10335">
        <v>4</v>
      </c>
      <c r="S10335">
        <v>65</v>
      </c>
      <c r="T10335" t="s">
        <v>280</v>
      </c>
    </row>
    <row r="10336" spans="1:20" hidden="1" x14ac:dyDescent="0.45">
      <c r="C10336" s="29" t="s">
        <v>36</v>
      </c>
      <c r="D10336" s="29" t="s">
        <v>52</v>
      </c>
      <c r="E10336" s="29" t="s">
        <v>76</v>
      </c>
      <c r="F10336" t="s">
        <v>222</v>
      </c>
      <c r="G10336" t="s">
        <v>223</v>
      </c>
      <c r="H10336" t="s">
        <v>281</v>
      </c>
      <c r="I10336" t="s">
        <v>275</v>
      </c>
      <c r="J10336" t="s">
        <v>228</v>
      </c>
      <c r="K10336" t="s">
        <v>282</v>
      </c>
      <c r="M10336" t="s">
        <v>228</v>
      </c>
      <c r="N10336" t="s">
        <v>267</v>
      </c>
      <c r="O10336">
        <v>1.5E-3</v>
      </c>
      <c r="P10336" t="s">
        <v>234</v>
      </c>
      <c r="Q10336"/>
      <c r="R10336">
        <v>5.0000000000000001E-4</v>
      </c>
      <c r="S10336">
        <v>4.4999999999999997E-3</v>
      </c>
      <c r="T10336" t="s">
        <v>235</v>
      </c>
    </row>
    <row r="10337" spans="1:20" hidden="1" x14ac:dyDescent="0.45">
      <c r="C10337" s="29" t="s">
        <v>36</v>
      </c>
      <c r="D10337" s="29" t="s">
        <v>52</v>
      </c>
      <c r="E10337" s="29" t="s">
        <v>76</v>
      </c>
      <c r="F10337" t="s">
        <v>222</v>
      </c>
      <c r="G10337" t="s">
        <v>223</v>
      </c>
      <c r="H10337" t="s">
        <v>281</v>
      </c>
      <c r="I10337" t="s">
        <v>275</v>
      </c>
      <c r="J10337" t="s">
        <v>228</v>
      </c>
      <c r="K10337" t="s">
        <v>282</v>
      </c>
      <c r="M10337" t="s">
        <v>228</v>
      </c>
      <c r="N10337" t="s">
        <v>264</v>
      </c>
      <c r="O10337">
        <v>0.56200000000000006</v>
      </c>
      <c r="P10337" t="s">
        <v>257</v>
      </c>
      <c r="Q10337"/>
      <c r="R10337">
        <v>0.187</v>
      </c>
      <c r="S10337">
        <v>1.69</v>
      </c>
      <c r="T10337" t="s">
        <v>288</v>
      </c>
    </row>
    <row r="10338" spans="1:20" hidden="1" x14ac:dyDescent="0.45">
      <c r="A10338" s="29" t="s">
        <v>3065</v>
      </c>
      <c r="B10338" s="29" t="s">
        <v>30</v>
      </c>
      <c r="C10338" s="29" t="s">
        <v>36</v>
      </c>
      <c r="D10338" s="29" t="s">
        <v>52</v>
      </c>
      <c r="E10338" s="29" t="s">
        <v>196</v>
      </c>
      <c r="F10338" t="s">
        <v>222</v>
      </c>
      <c r="G10338" t="s">
        <v>223</v>
      </c>
      <c r="H10338" t="s">
        <v>277</v>
      </c>
      <c r="I10338" t="s">
        <v>275</v>
      </c>
      <c r="J10338" t="s">
        <v>228</v>
      </c>
      <c r="K10338" t="s">
        <v>278</v>
      </c>
      <c r="M10338" t="s">
        <v>228</v>
      </c>
      <c r="N10338" t="s">
        <v>30</v>
      </c>
      <c r="O10338">
        <v>5.6</v>
      </c>
      <c r="P10338" t="s">
        <v>229</v>
      </c>
      <c r="Q10338"/>
      <c r="R10338">
        <v>0.22</v>
      </c>
      <c r="S10338">
        <v>8.69</v>
      </c>
      <c r="T10338" t="s">
        <v>241</v>
      </c>
    </row>
    <row r="10339" spans="1:20" hidden="1" x14ac:dyDescent="0.45">
      <c r="A10339" s="29" t="s">
        <v>3065</v>
      </c>
      <c r="B10339" s="29" t="s">
        <v>25</v>
      </c>
      <c r="C10339" s="29" t="s">
        <v>36</v>
      </c>
      <c r="D10339" s="29" t="s">
        <v>52</v>
      </c>
      <c r="E10339" s="29" t="s">
        <v>196</v>
      </c>
      <c r="F10339" t="s">
        <v>222</v>
      </c>
      <c r="G10339" t="s">
        <v>223</v>
      </c>
      <c r="H10339" t="s">
        <v>277</v>
      </c>
      <c r="I10339" t="s">
        <v>275</v>
      </c>
      <c r="J10339" t="s">
        <v>228</v>
      </c>
      <c r="K10339" t="s">
        <v>278</v>
      </c>
      <c r="M10339" t="s">
        <v>228</v>
      </c>
      <c r="N10339" t="s">
        <v>25</v>
      </c>
      <c r="O10339">
        <v>5</v>
      </c>
      <c r="P10339" t="s">
        <v>237</v>
      </c>
      <c r="Q10339">
        <f>O10339/'Electricity Calcs'!$B$2</f>
        <v>5.2752792630999998E-6</v>
      </c>
      <c r="R10339">
        <v>3</v>
      </c>
      <c r="S10339">
        <v>7</v>
      </c>
      <c r="T10339" t="s">
        <v>280</v>
      </c>
    </row>
    <row r="10340" spans="1:20" hidden="1" x14ac:dyDescent="0.45">
      <c r="A10340" s="29" t="s">
        <v>3065</v>
      </c>
      <c r="B10340" s="29" t="s">
        <v>24</v>
      </c>
      <c r="C10340" s="29" t="s">
        <v>36</v>
      </c>
      <c r="D10340" s="29" t="s">
        <v>52</v>
      </c>
      <c r="E10340" s="29" t="s">
        <v>196</v>
      </c>
      <c r="F10340" t="s">
        <v>222</v>
      </c>
      <c r="G10340" t="s">
        <v>223</v>
      </c>
      <c r="H10340" t="s">
        <v>277</v>
      </c>
      <c r="I10340" t="s">
        <v>275</v>
      </c>
      <c r="J10340" t="s">
        <v>228</v>
      </c>
      <c r="K10340" t="s">
        <v>278</v>
      </c>
      <c r="M10340" t="s">
        <v>228</v>
      </c>
      <c r="N10340" t="s">
        <v>261</v>
      </c>
      <c r="O10340">
        <v>0.8</v>
      </c>
      <c r="P10340" t="s">
        <v>237</v>
      </c>
      <c r="Q10340">
        <f>O10340/'Electricity Calcs'!$B$2</f>
        <v>8.4404468209600004E-7</v>
      </c>
      <c r="R10340">
        <v>0.48</v>
      </c>
      <c r="S10340">
        <v>1.28</v>
      </c>
      <c r="T10340" t="s">
        <v>280</v>
      </c>
    </row>
    <row r="10341" spans="1:20" hidden="1" x14ac:dyDescent="0.45">
      <c r="A10341" s="29" t="s">
        <v>3065</v>
      </c>
      <c r="B10341" s="29" t="s">
        <v>27</v>
      </c>
      <c r="C10341" s="29" t="s">
        <v>36</v>
      </c>
      <c r="D10341" s="29" t="s">
        <v>52</v>
      </c>
      <c r="E10341" s="29" t="s">
        <v>196</v>
      </c>
      <c r="F10341" t="s">
        <v>222</v>
      </c>
      <c r="G10341" t="s">
        <v>223</v>
      </c>
      <c r="H10341" t="s">
        <v>277</v>
      </c>
      <c r="I10341" t="s">
        <v>275</v>
      </c>
      <c r="J10341" t="s">
        <v>228</v>
      </c>
      <c r="K10341" t="s">
        <v>278</v>
      </c>
      <c r="M10341" t="s">
        <v>228</v>
      </c>
      <c r="N10341" t="s">
        <v>27</v>
      </c>
      <c r="O10341">
        <v>25.2</v>
      </c>
      <c r="P10341" t="s">
        <v>237</v>
      </c>
      <c r="Q10341">
        <f>O10341/'Electricity Calcs'!$B$2</f>
        <v>2.6587407486024E-5</v>
      </c>
      <c r="R10341">
        <v>1.5</v>
      </c>
      <c r="S10341">
        <v>150</v>
      </c>
      <c r="T10341" t="s">
        <v>295</v>
      </c>
    </row>
    <row r="10342" spans="1:20" hidden="1" x14ac:dyDescent="0.45">
      <c r="A10342" s="29" t="s">
        <v>3065</v>
      </c>
      <c r="B10342" s="29" t="s">
        <v>43</v>
      </c>
      <c r="C10342" s="29" t="s">
        <v>36</v>
      </c>
      <c r="D10342" s="29" t="s">
        <v>52</v>
      </c>
      <c r="E10342" s="29" t="s">
        <v>75</v>
      </c>
      <c r="F10342" t="s">
        <v>222</v>
      </c>
      <c r="G10342" t="s">
        <v>223</v>
      </c>
      <c r="H10342" t="s">
        <v>274</v>
      </c>
      <c r="I10342" t="s">
        <v>275</v>
      </c>
      <c r="J10342" t="s">
        <v>228</v>
      </c>
      <c r="K10342" t="s">
        <v>276</v>
      </c>
      <c r="M10342" t="s">
        <v>228</v>
      </c>
      <c r="N10342" t="s">
        <v>28</v>
      </c>
      <c r="O10342">
        <v>0.8</v>
      </c>
      <c r="P10342" t="s">
        <v>237</v>
      </c>
      <c r="Q10342">
        <f>O10342/'Electricity Calcs'!$B$2</f>
        <v>8.4404468209600004E-7</v>
      </c>
      <c r="R10342">
        <v>0.3</v>
      </c>
      <c r="S10342">
        <v>2.5</v>
      </c>
      <c r="T10342" t="s">
        <v>280</v>
      </c>
    </row>
    <row r="10343" spans="1:20" hidden="1" x14ac:dyDescent="0.45">
      <c r="C10343" s="29" t="s">
        <v>36</v>
      </c>
      <c r="D10343" s="29" t="s">
        <v>52</v>
      </c>
      <c r="E10343" s="29" t="s">
        <v>51</v>
      </c>
      <c r="F10343" t="s">
        <v>222</v>
      </c>
      <c r="G10343" t="s">
        <v>223</v>
      </c>
      <c r="H10343" t="s">
        <v>284</v>
      </c>
      <c r="I10343" t="s">
        <v>275</v>
      </c>
      <c r="J10343" t="s">
        <v>228</v>
      </c>
      <c r="K10343" t="s">
        <v>38</v>
      </c>
      <c r="M10343" t="s">
        <v>228</v>
      </c>
      <c r="N10343" t="s">
        <v>233</v>
      </c>
      <c r="O10343">
        <v>9.4600000000000009</v>
      </c>
      <c r="P10343" t="s">
        <v>234</v>
      </c>
      <c r="Q10343"/>
      <c r="R10343">
        <v>5.68</v>
      </c>
      <c r="S10343">
        <v>13.2</v>
      </c>
      <c r="T10343" t="s">
        <v>285</v>
      </c>
    </row>
    <row r="10344" spans="1:20" hidden="1" x14ac:dyDescent="0.45">
      <c r="C10344" s="29" t="s">
        <v>36</v>
      </c>
      <c r="D10344" s="29" t="s">
        <v>52</v>
      </c>
      <c r="E10344" s="29" t="s">
        <v>51</v>
      </c>
      <c r="F10344" t="s">
        <v>222</v>
      </c>
      <c r="G10344" t="s">
        <v>223</v>
      </c>
      <c r="H10344" t="s">
        <v>284</v>
      </c>
      <c r="I10344" t="s">
        <v>275</v>
      </c>
      <c r="J10344" t="s">
        <v>228</v>
      </c>
      <c r="K10344" t="s">
        <v>38</v>
      </c>
      <c r="M10344" t="s">
        <v>228</v>
      </c>
      <c r="N10344" t="s">
        <v>265</v>
      </c>
      <c r="O10344">
        <v>21.1</v>
      </c>
      <c r="P10344" t="s">
        <v>234</v>
      </c>
      <c r="Q10344"/>
      <c r="R10344">
        <v>12.6</v>
      </c>
      <c r="S10344">
        <v>29.5</v>
      </c>
      <c r="T10344" t="s">
        <v>285</v>
      </c>
    </row>
    <row r="10345" spans="1:20" hidden="1" x14ac:dyDescent="0.45">
      <c r="C10345" s="29" t="s">
        <v>36</v>
      </c>
      <c r="D10345" s="29" t="s">
        <v>52</v>
      </c>
      <c r="E10345" s="29" t="s">
        <v>51</v>
      </c>
      <c r="F10345" t="s">
        <v>222</v>
      </c>
      <c r="G10345" t="s">
        <v>223</v>
      </c>
      <c r="H10345" t="s">
        <v>284</v>
      </c>
      <c r="I10345" t="s">
        <v>275</v>
      </c>
      <c r="J10345" t="s">
        <v>228</v>
      </c>
      <c r="K10345" t="s">
        <v>38</v>
      </c>
      <c r="M10345" t="s">
        <v>228</v>
      </c>
      <c r="N10345" t="s">
        <v>264</v>
      </c>
      <c r="O10345">
        <v>1.1200000000000001</v>
      </c>
      <c r="P10345" t="s">
        <v>234</v>
      </c>
      <c r="Q10345"/>
      <c r="R10345">
        <v>0.67100000000000004</v>
      </c>
      <c r="S10345">
        <v>1.57</v>
      </c>
      <c r="T10345" t="s">
        <v>285</v>
      </c>
    </row>
    <row r="10346" spans="1:20" hidden="1" x14ac:dyDescent="0.45">
      <c r="C10346" s="29" t="s">
        <v>36</v>
      </c>
      <c r="D10346" s="29" t="s">
        <v>52</v>
      </c>
      <c r="E10346" s="29" t="s">
        <v>51</v>
      </c>
      <c r="F10346" t="s">
        <v>222</v>
      </c>
      <c r="G10346" t="s">
        <v>223</v>
      </c>
      <c r="H10346" t="s">
        <v>284</v>
      </c>
      <c r="I10346" t="s">
        <v>275</v>
      </c>
      <c r="J10346" t="s">
        <v>228</v>
      </c>
      <c r="K10346" t="s">
        <v>38</v>
      </c>
      <c r="M10346" t="s">
        <v>228</v>
      </c>
      <c r="N10346" t="s">
        <v>249</v>
      </c>
      <c r="O10346">
        <v>4.2999999999999997E-2</v>
      </c>
      <c r="P10346" t="s">
        <v>234</v>
      </c>
      <c r="Q10346"/>
      <c r="R10346">
        <v>2.1499999999999998E-2</v>
      </c>
      <c r="S10346">
        <v>6.4500000000000002E-2</v>
      </c>
      <c r="T10346" t="s">
        <v>285</v>
      </c>
    </row>
    <row r="10347" spans="1:20" hidden="1" x14ac:dyDescent="0.45">
      <c r="C10347" s="29" t="s">
        <v>36</v>
      </c>
      <c r="D10347" s="29" t="s">
        <v>52</v>
      </c>
      <c r="E10347" s="29" t="s">
        <v>51</v>
      </c>
      <c r="F10347" t="s">
        <v>222</v>
      </c>
      <c r="G10347" t="s">
        <v>223</v>
      </c>
      <c r="H10347" t="s">
        <v>284</v>
      </c>
      <c r="I10347" t="s">
        <v>275</v>
      </c>
      <c r="J10347" t="s">
        <v>228</v>
      </c>
      <c r="K10347" t="s">
        <v>38</v>
      </c>
      <c r="M10347" t="s">
        <v>228</v>
      </c>
      <c r="N10347" t="s">
        <v>358</v>
      </c>
      <c r="O10347">
        <v>1.55E-2</v>
      </c>
      <c r="P10347" t="s">
        <v>234</v>
      </c>
      <c r="Q10347"/>
      <c r="R10347">
        <v>7.7400000000000004E-3</v>
      </c>
      <c r="S10347">
        <v>2.3199999999999998E-2</v>
      </c>
      <c r="T10347" t="s">
        <v>285</v>
      </c>
    </row>
    <row r="10348" spans="1:20" hidden="1" x14ac:dyDescent="0.45">
      <c r="C10348" s="29" t="s">
        <v>36</v>
      </c>
      <c r="D10348" s="29" t="s">
        <v>52</v>
      </c>
      <c r="E10348" s="29" t="s">
        <v>51</v>
      </c>
      <c r="F10348" t="s">
        <v>222</v>
      </c>
      <c r="G10348" t="s">
        <v>223</v>
      </c>
      <c r="H10348" t="s">
        <v>284</v>
      </c>
      <c r="I10348" t="s">
        <v>275</v>
      </c>
      <c r="J10348" t="s">
        <v>228</v>
      </c>
      <c r="K10348" t="s">
        <v>38</v>
      </c>
      <c r="M10348" t="s">
        <v>228</v>
      </c>
      <c r="N10348" t="s">
        <v>272</v>
      </c>
      <c r="O10348">
        <v>3.7400000000000003E-2</v>
      </c>
      <c r="P10348" t="s">
        <v>234</v>
      </c>
      <c r="Q10348"/>
      <c r="R10348">
        <v>1.8700000000000001E-2</v>
      </c>
      <c r="S10348">
        <v>5.6099999999999997E-2</v>
      </c>
      <c r="T10348" t="s">
        <v>285</v>
      </c>
    </row>
    <row r="10349" spans="1:20" hidden="1" x14ac:dyDescent="0.45">
      <c r="C10349" s="29" t="s">
        <v>36</v>
      </c>
      <c r="D10349" s="29" t="s">
        <v>52</v>
      </c>
      <c r="E10349" s="29" t="s">
        <v>51</v>
      </c>
      <c r="F10349" t="s">
        <v>222</v>
      </c>
      <c r="G10349" t="s">
        <v>223</v>
      </c>
      <c r="H10349" t="s">
        <v>284</v>
      </c>
      <c r="I10349" t="s">
        <v>275</v>
      </c>
      <c r="J10349" t="s">
        <v>228</v>
      </c>
      <c r="K10349" t="s">
        <v>38</v>
      </c>
      <c r="M10349" t="s">
        <v>228</v>
      </c>
      <c r="N10349" t="s">
        <v>259</v>
      </c>
      <c r="O10349">
        <v>5</v>
      </c>
      <c r="P10349" t="s">
        <v>257</v>
      </c>
      <c r="Q10349"/>
      <c r="R10349">
        <v>0.5</v>
      </c>
      <c r="S10349">
        <v>50</v>
      </c>
      <c r="T10349" t="s">
        <v>2370</v>
      </c>
    </row>
    <row r="10350" spans="1:20" hidden="1" x14ac:dyDescent="0.45">
      <c r="C10350" s="29" t="s">
        <v>36</v>
      </c>
      <c r="D10350" s="29" t="s">
        <v>52</v>
      </c>
      <c r="E10350" s="29" t="s">
        <v>75</v>
      </c>
      <c r="F10350" t="s">
        <v>222</v>
      </c>
      <c r="G10350" t="s">
        <v>223</v>
      </c>
      <c r="H10350" t="s">
        <v>274</v>
      </c>
      <c r="I10350" t="s">
        <v>275</v>
      </c>
      <c r="J10350" t="s">
        <v>228</v>
      </c>
      <c r="K10350" t="s">
        <v>276</v>
      </c>
      <c r="M10350" t="s">
        <v>228</v>
      </c>
      <c r="N10350" t="s">
        <v>303</v>
      </c>
      <c r="O10350">
        <v>6.79</v>
      </c>
      <c r="P10350" t="s">
        <v>234</v>
      </c>
      <c r="Q10350"/>
      <c r="R10350">
        <v>0.68</v>
      </c>
      <c r="S10350">
        <v>70</v>
      </c>
      <c r="T10350" t="s">
        <v>280</v>
      </c>
    </row>
    <row r="10351" spans="1:20" hidden="1" x14ac:dyDescent="0.45">
      <c r="A10351" s="29" t="s">
        <v>3065</v>
      </c>
      <c r="B10351" s="29" t="s">
        <v>24</v>
      </c>
      <c r="C10351" s="29" t="s">
        <v>36</v>
      </c>
      <c r="D10351" s="29" t="s">
        <v>52</v>
      </c>
      <c r="E10351" s="29" t="s">
        <v>51</v>
      </c>
      <c r="F10351" t="s">
        <v>222</v>
      </c>
      <c r="G10351" t="s">
        <v>223</v>
      </c>
      <c r="H10351" t="s">
        <v>284</v>
      </c>
      <c r="I10351" t="s">
        <v>275</v>
      </c>
      <c r="J10351" t="s">
        <v>228</v>
      </c>
      <c r="K10351" t="s">
        <v>38</v>
      </c>
      <c r="M10351" t="s">
        <v>228</v>
      </c>
      <c r="N10351" t="s">
        <v>261</v>
      </c>
      <c r="O10351">
        <v>7.31</v>
      </c>
      <c r="P10351" t="s">
        <v>237</v>
      </c>
      <c r="Q10351">
        <f>O10351/'Electricity Calcs'!$B$2</f>
        <v>7.7124582826522005E-6</v>
      </c>
      <c r="R10351">
        <v>2.44</v>
      </c>
      <c r="S10351">
        <v>21.9</v>
      </c>
      <c r="T10351" t="s">
        <v>285</v>
      </c>
    </row>
    <row r="10352" spans="1:20" hidden="1" x14ac:dyDescent="0.45">
      <c r="A10352" s="29" t="s">
        <v>3065</v>
      </c>
      <c r="B10352" s="29" t="s">
        <v>27</v>
      </c>
      <c r="C10352" s="29" t="s">
        <v>36</v>
      </c>
      <c r="D10352" s="29" t="s">
        <v>52</v>
      </c>
      <c r="E10352" s="29" t="s">
        <v>51</v>
      </c>
      <c r="F10352" t="s">
        <v>222</v>
      </c>
      <c r="G10352" t="s">
        <v>223</v>
      </c>
      <c r="H10352" t="s">
        <v>284</v>
      </c>
      <c r="I10352" t="s">
        <v>275</v>
      </c>
      <c r="J10352" t="s">
        <v>228</v>
      </c>
      <c r="K10352" t="s">
        <v>38</v>
      </c>
      <c r="M10352" t="s">
        <v>228</v>
      </c>
      <c r="N10352" t="s">
        <v>27</v>
      </c>
      <c r="O10352">
        <v>155</v>
      </c>
      <c r="P10352" t="s">
        <v>237</v>
      </c>
      <c r="Q10352">
        <f>O10352/'Electricity Calcs'!$B$2</f>
        <v>1.6353365715610001E-4</v>
      </c>
      <c r="R10352">
        <v>77</v>
      </c>
      <c r="S10352">
        <v>310</v>
      </c>
      <c r="T10352" t="s">
        <v>285</v>
      </c>
    </row>
    <row r="10353" spans="1:20" hidden="1" x14ac:dyDescent="0.45">
      <c r="C10353" s="29" t="s">
        <v>36</v>
      </c>
      <c r="D10353" s="29" t="s">
        <v>52</v>
      </c>
      <c r="E10353" s="29" t="s">
        <v>113</v>
      </c>
      <c r="F10353" t="s">
        <v>222</v>
      </c>
      <c r="G10353" t="s">
        <v>223</v>
      </c>
      <c r="H10353" t="s">
        <v>286</v>
      </c>
      <c r="I10353" t="s">
        <v>275</v>
      </c>
      <c r="J10353" t="s">
        <v>228</v>
      </c>
      <c r="K10353" t="s">
        <v>112</v>
      </c>
      <c r="M10353" t="s">
        <v>228</v>
      </c>
      <c r="N10353" t="s">
        <v>303</v>
      </c>
      <c r="O10353">
        <v>23</v>
      </c>
      <c r="P10353" t="s">
        <v>234</v>
      </c>
      <c r="Q10353"/>
      <c r="R10353">
        <v>16</v>
      </c>
      <c r="S10353">
        <v>37.299999999999997</v>
      </c>
      <c r="T10353" t="s">
        <v>263</v>
      </c>
    </row>
    <row r="10354" spans="1:20" hidden="1" x14ac:dyDescent="0.45">
      <c r="C10354" s="29" t="s">
        <v>36</v>
      </c>
      <c r="D10354" s="29" t="s">
        <v>52</v>
      </c>
      <c r="E10354" s="29" t="s">
        <v>76</v>
      </c>
      <c r="F10354" t="s">
        <v>222</v>
      </c>
      <c r="G10354" t="s">
        <v>223</v>
      </c>
      <c r="H10354" t="s">
        <v>281</v>
      </c>
      <c r="I10354" t="s">
        <v>275</v>
      </c>
      <c r="J10354" t="s">
        <v>228</v>
      </c>
      <c r="K10354" t="s">
        <v>282</v>
      </c>
      <c r="M10354" t="s">
        <v>228</v>
      </c>
      <c r="N10354" t="s">
        <v>279</v>
      </c>
      <c r="O10354">
        <v>5.1000000000000004E-4</v>
      </c>
      <c r="P10354" t="s">
        <v>234</v>
      </c>
      <c r="Q10354"/>
      <c r="R10354">
        <v>1.7000000000000001E-4</v>
      </c>
      <c r="S10354">
        <v>1.5299999999999999E-3</v>
      </c>
      <c r="T10354" t="s">
        <v>235</v>
      </c>
    </row>
    <row r="10355" spans="1:20" hidden="1" x14ac:dyDescent="0.45">
      <c r="C10355" s="29" t="s">
        <v>36</v>
      </c>
      <c r="D10355" s="29" t="s">
        <v>52</v>
      </c>
      <c r="E10355" s="29" t="s">
        <v>113</v>
      </c>
      <c r="F10355" t="s">
        <v>222</v>
      </c>
      <c r="G10355" t="s">
        <v>223</v>
      </c>
      <c r="H10355" t="s">
        <v>286</v>
      </c>
      <c r="I10355" t="s">
        <v>275</v>
      </c>
      <c r="J10355" t="s">
        <v>228</v>
      </c>
      <c r="K10355" t="s">
        <v>112</v>
      </c>
      <c r="M10355" t="s">
        <v>228</v>
      </c>
      <c r="N10355" t="s">
        <v>291</v>
      </c>
      <c r="O10355">
        <v>3.3</v>
      </c>
      <c r="P10355" t="s">
        <v>292</v>
      </c>
      <c r="Q10355"/>
      <c r="R10355">
        <v>1.1000000000000001</v>
      </c>
      <c r="S10355">
        <v>9.9</v>
      </c>
      <c r="T10355" t="s">
        <v>260</v>
      </c>
    </row>
    <row r="10356" spans="1:20" hidden="1" x14ac:dyDescent="0.45">
      <c r="C10356" s="29" t="s">
        <v>36</v>
      </c>
      <c r="D10356" s="29" t="s">
        <v>52</v>
      </c>
      <c r="E10356" s="29" t="s">
        <v>113</v>
      </c>
      <c r="F10356" t="s">
        <v>222</v>
      </c>
      <c r="G10356" t="s">
        <v>223</v>
      </c>
      <c r="H10356" t="s">
        <v>286</v>
      </c>
      <c r="I10356" t="s">
        <v>275</v>
      </c>
      <c r="J10356" t="s">
        <v>228</v>
      </c>
      <c r="K10356" t="s">
        <v>112</v>
      </c>
      <c r="M10356" t="s">
        <v>228</v>
      </c>
      <c r="N10356" t="s">
        <v>264</v>
      </c>
      <c r="O10356">
        <v>0.74</v>
      </c>
      <c r="P10356" t="s">
        <v>257</v>
      </c>
      <c r="Q10356"/>
      <c r="R10356">
        <v>0.25</v>
      </c>
      <c r="S10356">
        <v>2.21</v>
      </c>
      <c r="T10356" t="s">
        <v>263</v>
      </c>
    </row>
    <row r="10357" spans="1:20" hidden="1" x14ac:dyDescent="0.45">
      <c r="C10357" s="29" t="s">
        <v>36</v>
      </c>
      <c r="D10357" s="29" t="s">
        <v>52</v>
      </c>
      <c r="E10357" s="29" t="s">
        <v>113</v>
      </c>
      <c r="F10357" t="s">
        <v>222</v>
      </c>
      <c r="G10357" t="s">
        <v>223</v>
      </c>
      <c r="H10357" t="s">
        <v>286</v>
      </c>
      <c r="I10357" t="s">
        <v>275</v>
      </c>
      <c r="J10357" t="s">
        <v>228</v>
      </c>
      <c r="K10357" t="s">
        <v>112</v>
      </c>
      <c r="M10357" t="s">
        <v>228</v>
      </c>
      <c r="N10357" t="s">
        <v>265</v>
      </c>
      <c r="O10357">
        <v>7.8</v>
      </c>
      <c r="P10357" t="s">
        <v>234</v>
      </c>
      <c r="Q10357"/>
      <c r="R10357">
        <v>0.23300000000000001</v>
      </c>
      <c r="S10357">
        <v>15.5</v>
      </c>
      <c r="T10357" t="s">
        <v>266</v>
      </c>
    </row>
    <row r="10358" spans="1:20" hidden="1" x14ac:dyDescent="0.45">
      <c r="C10358" s="29" t="s">
        <v>36</v>
      </c>
      <c r="D10358" s="29" t="s">
        <v>52</v>
      </c>
      <c r="E10358" s="29" t="s">
        <v>76</v>
      </c>
      <c r="F10358" t="s">
        <v>222</v>
      </c>
      <c r="G10358" t="s">
        <v>223</v>
      </c>
      <c r="H10358" t="s">
        <v>251</v>
      </c>
      <c r="I10358" t="s">
        <v>225</v>
      </c>
      <c r="J10358" t="s">
        <v>252</v>
      </c>
      <c r="K10358" t="s">
        <v>37</v>
      </c>
      <c r="M10358" t="s">
        <v>228</v>
      </c>
      <c r="N10358" t="s">
        <v>279</v>
      </c>
      <c r="O10358">
        <v>0.05</v>
      </c>
      <c r="P10358" t="s">
        <v>234</v>
      </c>
      <c r="Q10358"/>
      <c r="R10358">
        <v>0.01</v>
      </c>
      <c r="S10358">
        <v>0.25</v>
      </c>
      <c r="T10358" t="s">
        <v>248</v>
      </c>
    </row>
    <row r="10359" spans="1:20" hidden="1" x14ac:dyDescent="0.45">
      <c r="C10359" s="29" t="s">
        <v>36</v>
      </c>
      <c r="D10359" s="29" t="s">
        <v>52</v>
      </c>
      <c r="E10359" s="29" t="s">
        <v>76</v>
      </c>
      <c r="F10359" t="s">
        <v>222</v>
      </c>
      <c r="G10359" t="s">
        <v>223</v>
      </c>
      <c r="H10359" t="s">
        <v>251</v>
      </c>
      <c r="I10359" t="s">
        <v>225</v>
      </c>
      <c r="J10359" t="s">
        <v>252</v>
      </c>
      <c r="K10359" t="s">
        <v>37</v>
      </c>
      <c r="M10359" t="s">
        <v>228</v>
      </c>
      <c r="N10359" t="s">
        <v>267</v>
      </c>
      <c r="O10359">
        <v>2.91</v>
      </c>
      <c r="P10359" t="s">
        <v>234</v>
      </c>
      <c r="Q10359"/>
      <c r="R10359">
        <v>0.6</v>
      </c>
      <c r="S10359">
        <v>14.6</v>
      </c>
      <c r="T10359" t="s">
        <v>248</v>
      </c>
    </row>
    <row r="10360" spans="1:20" hidden="1" x14ac:dyDescent="0.45">
      <c r="C10360" s="29" t="s">
        <v>36</v>
      </c>
      <c r="D10360" s="29" t="s">
        <v>52</v>
      </c>
      <c r="E10360" s="29" t="s">
        <v>76</v>
      </c>
      <c r="F10360" t="s">
        <v>222</v>
      </c>
      <c r="G10360" t="s">
        <v>223</v>
      </c>
      <c r="H10360" t="s">
        <v>251</v>
      </c>
      <c r="I10360" t="s">
        <v>225</v>
      </c>
      <c r="J10360" t="s">
        <v>252</v>
      </c>
      <c r="K10360" t="s">
        <v>37</v>
      </c>
      <c r="M10360" t="s">
        <v>228</v>
      </c>
      <c r="N10360" t="s">
        <v>249</v>
      </c>
      <c r="O10360">
        <v>9</v>
      </c>
      <c r="P10360" t="s">
        <v>257</v>
      </c>
      <c r="Q10360"/>
      <c r="R10360">
        <v>1.8</v>
      </c>
      <c r="S10360">
        <v>45</v>
      </c>
      <c r="T10360" t="s">
        <v>248</v>
      </c>
    </row>
    <row r="10361" spans="1:20" hidden="1" x14ac:dyDescent="0.45">
      <c r="C10361" s="29" t="s">
        <v>36</v>
      </c>
      <c r="D10361" s="29" t="s">
        <v>52</v>
      </c>
      <c r="E10361" s="29" t="s">
        <v>113</v>
      </c>
      <c r="F10361" t="s">
        <v>222</v>
      </c>
      <c r="G10361" t="s">
        <v>223</v>
      </c>
      <c r="H10361" t="s">
        <v>286</v>
      </c>
      <c r="I10361" t="s">
        <v>275</v>
      </c>
      <c r="J10361" t="s">
        <v>228</v>
      </c>
      <c r="K10361" t="s">
        <v>112</v>
      </c>
      <c r="M10361" t="s">
        <v>228</v>
      </c>
      <c r="N10361" t="s">
        <v>249</v>
      </c>
      <c r="O10361">
        <v>37</v>
      </c>
      <c r="P10361" t="s">
        <v>257</v>
      </c>
      <c r="Q10361"/>
      <c r="R10361">
        <v>3.7</v>
      </c>
      <c r="S10361">
        <v>370</v>
      </c>
      <c r="T10361" t="s">
        <v>258</v>
      </c>
    </row>
    <row r="10362" spans="1:20" hidden="1" x14ac:dyDescent="0.45">
      <c r="C10362" s="29" t="s">
        <v>36</v>
      </c>
      <c r="D10362" s="29" t="s">
        <v>52</v>
      </c>
      <c r="E10362" s="29" t="s">
        <v>113</v>
      </c>
      <c r="F10362" t="s">
        <v>222</v>
      </c>
      <c r="G10362" t="s">
        <v>223</v>
      </c>
      <c r="H10362" t="s">
        <v>286</v>
      </c>
      <c r="I10362" t="s">
        <v>275</v>
      </c>
      <c r="J10362" t="s">
        <v>228</v>
      </c>
      <c r="K10362" t="s">
        <v>112</v>
      </c>
      <c r="M10362" t="s">
        <v>228</v>
      </c>
      <c r="N10362" t="s">
        <v>358</v>
      </c>
      <c r="O10362">
        <v>29</v>
      </c>
      <c r="P10362" t="s">
        <v>257</v>
      </c>
      <c r="Q10362"/>
      <c r="R10362">
        <v>2.9</v>
      </c>
      <c r="S10362">
        <v>290</v>
      </c>
      <c r="T10362" t="s">
        <v>258</v>
      </c>
    </row>
    <row r="10363" spans="1:20" hidden="1" x14ac:dyDescent="0.45">
      <c r="A10363" s="29" t="s">
        <v>3065</v>
      </c>
      <c r="B10363" s="29" t="s">
        <v>24</v>
      </c>
      <c r="C10363" s="29" t="s">
        <v>36</v>
      </c>
      <c r="D10363" s="29" t="s">
        <v>52</v>
      </c>
      <c r="E10363" s="29" t="s">
        <v>113</v>
      </c>
      <c r="F10363" t="s">
        <v>222</v>
      </c>
      <c r="G10363" t="s">
        <v>223</v>
      </c>
      <c r="H10363" t="s">
        <v>286</v>
      </c>
      <c r="I10363" t="s">
        <v>275</v>
      </c>
      <c r="J10363" t="s">
        <v>228</v>
      </c>
      <c r="K10363" t="s">
        <v>112</v>
      </c>
      <c r="M10363" t="s">
        <v>228</v>
      </c>
      <c r="N10363" t="s">
        <v>261</v>
      </c>
      <c r="O10363">
        <v>1</v>
      </c>
      <c r="P10363" t="s">
        <v>237</v>
      </c>
      <c r="Q10363">
        <f>O10363/'Electricity Calcs'!$B$2</f>
        <v>1.05505585262E-6</v>
      </c>
      <c r="R10363">
        <v>0.6</v>
      </c>
      <c r="S10363">
        <v>2.4</v>
      </c>
      <c r="T10363" t="s">
        <v>263</v>
      </c>
    </row>
    <row r="10364" spans="1:20" hidden="1" x14ac:dyDescent="0.45">
      <c r="C10364" s="29" t="s">
        <v>36</v>
      </c>
      <c r="D10364" s="29" t="s">
        <v>52</v>
      </c>
      <c r="E10364" s="29" t="s">
        <v>76</v>
      </c>
      <c r="F10364" t="s">
        <v>222</v>
      </c>
      <c r="G10364" t="s">
        <v>223</v>
      </c>
      <c r="H10364" t="s">
        <v>251</v>
      </c>
      <c r="I10364" t="s">
        <v>225</v>
      </c>
      <c r="J10364" t="s">
        <v>252</v>
      </c>
      <c r="K10364" t="s">
        <v>37</v>
      </c>
      <c r="M10364" t="s">
        <v>228</v>
      </c>
      <c r="N10364" t="s">
        <v>358</v>
      </c>
      <c r="O10364">
        <v>1.7</v>
      </c>
      <c r="P10364" t="s">
        <v>257</v>
      </c>
      <c r="Q10364"/>
      <c r="R10364">
        <v>0.34</v>
      </c>
      <c r="S10364">
        <v>8.5</v>
      </c>
      <c r="T10364" t="s">
        <v>248</v>
      </c>
    </row>
    <row r="10365" spans="1:20" hidden="1" x14ac:dyDescent="0.45">
      <c r="C10365" s="29" t="s">
        <v>36</v>
      </c>
      <c r="D10365" s="29" t="s">
        <v>52</v>
      </c>
      <c r="E10365" s="29" t="s">
        <v>115</v>
      </c>
      <c r="F10365" t="s">
        <v>222</v>
      </c>
      <c r="G10365" t="s">
        <v>223</v>
      </c>
      <c r="H10365" t="s">
        <v>289</v>
      </c>
      <c r="I10365" t="s">
        <v>275</v>
      </c>
      <c r="J10365" t="s">
        <v>228</v>
      </c>
      <c r="K10365" t="s">
        <v>269</v>
      </c>
      <c r="M10365" t="s">
        <v>228</v>
      </c>
      <c r="N10365" t="s">
        <v>272</v>
      </c>
      <c r="O10365">
        <v>2.1</v>
      </c>
      <c r="P10365" t="s">
        <v>257</v>
      </c>
      <c r="Q10365"/>
      <c r="R10365">
        <v>0.42</v>
      </c>
      <c r="S10365">
        <v>10.5</v>
      </c>
      <c r="T10365" t="s">
        <v>271</v>
      </c>
    </row>
    <row r="10366" spans="1:20" hidden="1" x14ac:dyDescent="0.45">
      <c r="A10366" s="29" t="s">
        <v>3065</v>
      </c>
      <c r="B10366" s="29" t="s">
        <v>30</v>
      </c>
      <c r="C10366" s="29" t="s">
        <v>36</v>
      </c>
      <c r="D10366" s="29" t="s">
        <v>52</v>
      </c>
      <c r="E10366" s="29" t="s">
        <v>76</v>
      </c>
      <c r="F10366" t="s">
        <v>222</v>
      </c>
      <c r="G10366" t="s">
        <v>223</v>
      </c>
      <c r="H10366" t="s">
        <v>281</v>
      </c>
      <c r="I10366" t="s">
        <v>275</v>
      </c>
      <c r="J10366" t="s">
        <v>228</v>
      </c>
      <c r="K10366" t="s">
        <v>282</v>
      </c>
      <c r="M10366" t="s">
        <v>228</v>
      </c>
      <c r="N10366" t="s">
        <v>30</v>
      </c>
      <c r="O10366">
        <v>2.5</v>
      </c>
      <c r="P10366" t="s">
        <v>229</v>
      </c>
      <c r="Q10366"/>
      <c r="R10366">
        <v>1</v>
      </c>
      <c r="S10366">
        <v>6.3</v>
      </c>
      <c r="T10366" t="s">
        <v>241</v>
      </c>
    </row>
    <row r="10367" spans="1:20" hidden="1" x14ac:dyDescent="0.45">
      <c r="C10367" s="29" t="s">
        <v>36</v>
      </c>
      <c r="D10367" s="29" t="s">
        <v>52</v>
      </c>
      <c r="E10367" s="29" t="s">
        <v>76</v>
      </c>
      <c r="F10367" t="s">
        <v>222</v>
      </c>
      <c r="G10367" t="s">
        <v>223</v>
      </c>
      <c r="H10367" t="s">
        <v>281</v>
      </c>
      <c r="I10367" t="s">
        <v>275</v>
      </c>
      <c r="J10367" t="s">
        <v>228</v>
      </c>
      <c r="K10367" t="s">
        <v>282</v>
      </c>
      <c r="M10367" t="s">
        <v>228</v>
      </c>
      <c r="N10367" t="s">
        <v>262</v>
      </c>
      <c r="O10367">
        <v>0.1</v>
      </c>
      <c r="P10367" t="s">
        <v>234</v>
      </c>
      <c r="Q10367"/>
      <c r="R10367">
        <v>0.01</v>
      </c>
      <c r="S10367">
        <v>1</v>
      </c>
      <c r="T10367" t="s">
        <v>248</v>
      </c>
    </row>
    <row r="10368" spans="1:20" hidden="1" x14ac:dyDescent="0.45">
      <c r="C10368" s="29" t="s">
        <v>36</v>
      </c>
      <c r="D10368" s="29" t="s">
        <v>52</v>
      </c>
      <c r="E10368" s="29" t="s">
        <v>76</v>
      </c>
      <c r="F10368" t="s">
        <v>222</v>
      </c>
      <c r="G10368" t="s">
        <v>223</v>
      </c>
      <c r="H10368" t="s">
        <v>281</v>
      </c>
      <c r="I10368" t="s">
        <v>275</v>
      </c>
      <c r="J10368" t="s">
        <v>228</v>
      </c>
      <c r="K10368" t="s">
        <v>282</v>
      </c>
      <c r="M10368" t="s">
        <v>228</v>
      </c>
      <c r="N10368" t="s">
        <v>265</v>
      </c>
      <c r="O10368" s="27">
        <v>7.6000000000000004E-5</v>
      </c>
      <c r="P10368" t="s">
        <v>234</v>
      </c>
      <c r="Q10368"/>
      <c r="R10368" s="27">
        <v>2.5000000000000001E-5</v>
      </c>
      <c r="S10368">
        <v>2.2800000000000001E-4</v>
      </c>
      <c r="T10368" t="s">
        <v>235</v>
      </c>
    </row>
    <row r="10369" spans="1:20" hidden="1" x14ac:dyDescent="0.45">
      <c r="A10369" s="29" t="s">
        <v>3065</v>
      </c>
      <c r="B10369" s="29" t="s">
        <v>25</v>
      </c>
      <c r="C10369" s="29" t="s">
        <v>36</v>
      </c>
      <c r="D10369" s="29" t="s">
        <v>52</v>
      </c>
      <c r="E10369" s="29" t="s">
        <v>115</v>
      </c>
      <c r="F10369" t="s">
        <v>222</v>
      </c>
      <c r="G10369" t="s">
        <v>223</v>
      </c>
      <c r="H10369" t="s">
        <v>289</v>
      </c>
      <c r="I10369" t="s">
        <v>275</v>
      </c>
      <c r="J10369" t="s">
        <v>228</v>
      </c>
      <c r="K10369" t="s">
        <v>269</v>
      </c>
      <c r="M10369" t="s">
        <v>228</v>
      </c>
      <c r="N10369" t="s">
        <v>25</v>
      </c>
      <c r="O10369">
        <v>8.6999999999999993</v>
      </c>
      <c r="P10369" t="s">
        <v>237</v>
      </c>
      <c r="Q10369">
        <f>O10369/'Electricity Calcs'!$B$2</f>
        <v>9.1789859177940004E-6</v>
      </c>
      <c r="R10369">
        <v>6.72</v>
      </c>
      <c r="S10369">
        <v>60.5</v>
      </c>
      <c r="T10369" t="s">
        <v>271</v>
      </c>
    </row>
    <row r="10370" spans="1:20" hidden="1" x14ac:dyDescent="0.45">
      <c r="C10370" s="29" t="s">
        <v>36</v>
      </c>
      <c r="D10370" s="29" t="s">
        <v>52</v>
      </c>
      <c r="E10370" s="29" t="s">
        <v>115</v>
      </c>
      <c r="F10370" t="s">
        <v>222</v>
      </c>
      <c r="G10370" t="s">
        <v>223</v>
      </c>
      <c r="H10370" t="s">
        <v>289</v>
      </c>
      <c r="I10370" t="s">
        <v>275</v>
      </c>
      <c r="J10370" t="s">
        <v>228</v>
      </c>
      <c r="K10370" t="s">
        <v>269</v>
      </c>
      <c r="M10370" t="s">
        <v>228</v>
      </c>
      <c r="N10370" t="s">
        <v>246</v>
      </c>
      <c r="O10370">
        <v>10</v>
      </c>
      <c r="P10370" t="s">
        <v>247</v>
      </c>
      <c r="Q10370"/>
      <c r="R10370">
        <v>5</v>
      </c>
      <c r="S10370">
        <v>15</v>
      </c>
      <c r="T10370" t="s">
        <v>273</v>
      </c>
    </row>
    <row r="10371" spans="1:20" hidden="1" x14ac:dyDescent="0.45">
      <c r="C10371" s="29" t="s">
        <v>36</v>
      </c>
      <c r="D10371" s="29" t="s">
        <v>52</v>
      </c>
      <c r="E10371" s="29" t="s">
        <v>115</v>
      </c>
      <c r="F10371" t="s">
        <v>222</v>
      </c>
      <c r="G10371" t="s">
        <v>223</v>
      </c>
      <c r="H10371" t="s">
        <v>289</v>
      </c>
      <c r="I10371" t="s">
        <v>275</v>
      </c>
      <c r="J10371" t="s">
        <v>228</v>
      </c>
      <c r="K10371" t="s">
        <v>269</v>
      </c>
      <c r="M10371" t="s">
        <v>228</v>
      </c>
      <c r="N10371" t="s">
        <v>233</v>
      </c>
      <c r="O10371">
        <v>14.3</v>
      </c>
      <c r="P10371" t="s">
        <v>234</v>
      </c>
      <c r="Q10371"/>
      <c r="R10371">
        <v>10.3</v>
      </c>
      <c r="S10371">
        <v>24.1</v>
      </c>
      <c r="T10371" t="s">
        <v>271</v>
      </c>
    </row>
    <row r="10372" spans="1:20" hidden="1" x14ac:dyDescent="0.45">
      <c r="A10372" s="29" t="s">
        <v>3065</v>
      </c>
      <c r="B10372" s="29" t="s">
        <v>27</v>
      </c>
      <c r="C10372" s="29" t="s">
        <v>36</v>
      </c>
      <c r="D10372" s="29" t="s">
        <v>52</v>
      </c>
      <c r="E10372" s="29" t="s">
        <v>115</v>
      </c>
      <c r="F10372" t="s">
        <v>222</v>
      </c>
      <c r="G10372" t="s">
        <v>223</v>
      </c>
      <c r="H10372" t="s">
        <v>289</v>
      </c>
      <c r="I10372" t="s">
        <v>275</v>
      </c>
      <c r="J10372" t="s">
        <v>228</v>
      </c>
      <c r="K10372" t="s">
        <v>269</v>
      </c>
      <c r="M10372" t="s">
        <v>228</v>
      </c>
      <c r="N10372" t="s">
        <v>27</v>
      </c>
      <c r="O10372">
        <v>7.9</v>
      </c>
      <c r="P10372" t="s">
        <v>237</v>
      </c>
      <c r="Q10372">
        <f>O10372/'Electricity Calcs'!$B$2</f>
        <v>8.3349412356980011E-6</v>
      </c>
      <c r="R10372">
        <v>1</v>
      </c>
      <c r="S10372">
        <v>79</v>
      </c>
      <c r="T10372" t="s">
        <v>271</v>
      </c>
    </row>
    <row r="10373" spans="1:20" hidden="1" x14ac:dyDescent="0.45">
      <c r="C10373" s="29" t="s">
        <v>36</v>
      </c>
      <c r="D10373" s="29" t="s">
        <v>52</v>
      </c>
      <c r="E10373" s="29" t="s">
        <v>113</v>
      </c>
      <c r="F10373" t="s">
        <v>222</v>
      </c>
      <c r="G10373" t="s">
        <v>223</v>
      </c>
      <c r="H10373" t="s">
        <v>255</v>
      </c>
      <c r="I10373" t="s">
        <v>225</v>
      </c>
      <c r="J10373" t="s">
        <v>256</v>
      </c>
      <c r="K10373" t="s">
        <v>112</v>
      </c>
      <c r="M10373" t="s">
        <v>228</v>
      </c>
      <c r="N10373" t="s">
        <v>253</v>
      </c>
      <c r="O10373">
        <v>0.9</v>
      </c>
      <c r="P10373" t="s">
        <v>234</v>
      </c>
      <c r="Q10373"/>
      <c r="R10373">
        <v>0.59</v>
      </c>
      <c r="S10373">
        <v>1.38</v>
      </c>
      <c r="T10373" t="s">
        <v>263</v>
      </c>
    </row>
    <row r="10374" spans="1:20" hidden="1" x14ac:dyDescent="0.45">
      <c r="C10374" s="29" t="s">
        <v>36</v>
      </c>
      <c r="D10374" s="29" t="s">
        <v>52</v>
      </c>
      <c r="E10374" s="29" t="s">
        <v>196</v>
      </c>
      <c r="F10374" t="s">
        <v>222</v>
      </c>
      <c r="G10374" t="s">
        <v>223</v>
      </c>
      <c r="H10374" t="s">
        <v>293</v>
      </c>
      <c r="I10374" t="s">
        <v>225</v>
      </c>
      <c r="J10374" t="s">
        <v>294</v>
      </c>
      <c r="K10374" t="s">
        <v>19</v>
      </c>
      <c r="M10374" t="s">
        <v>228</v>
      </c>
      <c r="N10374" t="s">
        <v>240</v>
      </c>
      <c r="O10374">
        <v>4.5599999999999996</v>
      </c>
      <c r="P10374" t="s">
        <v>234</v>
      </c>
      <c r="Q10374"/>
      <c r="R10374">
        <v>2.2799999999999998</v>
      </c>
      <c r="S10374">
        <v>9.11</v>
      </c>
      <c r="T10374" t="s">
        <v>280</v>
      </c>
    </row>
    <row r="10375" spans="1:20" hidden="1" x14ac:dyDescent="0.45">
      <c r="C10375" s="29" t="s">
        <v>36</v>
      </c>
      <c r="D10375" s="29" t="s">
        <v>52</v>
      </c>
      <c r="E10375" s="29" t="s">
        <v>115</v>
      </c>
      <c r="F10375" t="s">
        <v>222</v>
      </c>
      <c r="G10375" t="s">
        <v>223</v>
      </c>
      <c r="H10375" t="s">
        <v>296</v>
      </c>
      <c r="I10375" t="s">
        <v>225</v>
      </c>
      <c r="J10375" t="s">
        <v>297</v>
      </c>
      <c r="K10375" t="s">
        <v>298</v>
      </c>
      <c r="M10375" t="s">
        <v>228</v>
      </c>
      <c r="N10375" t="s">
        <v>358</v>
      </c>
      <c r="O10375">
        <v>29</v>
      </c>
      <c r="P10375" t="s">
        <v>257</v>
      </c>
      <c r="Q10375"/>
      <c r="R10375">
        <v>2.9</v>
      </c>
      <c r="S10375">
        <v>290</v>
      </c>
      <c r="T10375" t="s">
        <v>258</v>
      </c>
    </row>
    <row r="10376" spans="1:20" hidden="1" x14ac:dyDescent="0.45">
      <c r="B10376" s="29" t="s">
        <v>24</v>
      </c>
      <c r="C10376" s="29" t="s">
        <v>36</v>
      </c>
      <c r="D10376" s="29" t="s">
        <v>52</v>
      </c>
      <c r="E10376" s="29" t="s">
        <v>196</v>
      </c>
      <c r="F10376" t="s">
        <v>222</v>
      </c>
      <c r="G10376" t="s">
        <v>223</v>
      </c>
      <c r="H10376" t="s">
        <v>293</v>
      </c>
      <c r="I10376" t="s">
        <v>225</v>
      </c>
      <c r="J10376" t="s">
        <v>294</v>
      </c>
      <c r="K10376" t="s">
        <v>19</v>
      </c>
      <c r="M10376" t="s">
        <v>228</v>
      </c>
      <c r="N10376" t="s">
        <v>261</v>
      </c>
      <c r="O10376">
        <v>2.2999999999999998</v>
      </c>
      <c r="P10376" t="s">
        <v>237</v>
      </c>
      <c r="Q10376">
        <f>O10376/'Electricity Calcs'!$B$2</f>
        <v>2.4266284610260001E-6</v>
      </c>
      <c r="R10376">
        <v>1.4</v>
      </c>
      <c r="S10376">
        <v>3.2</v>
      </c>
      <c r="T10376" t="s">
        <v>280</v>
      </c>
    </row>
    <row r="10377" spans="1:20" hidden="1" x14ac:dyDescent="0.45">
      <c r="C10377" s="29" t="s">
        <v>36</v>
      </c>
      <c r="D10377" s="29" t="s">
        <v>52</v>
      </c>
      <c r="E10377" s="29" t="s">
        <v>115</v>
      </c>
      <c r="F10377" t="s">
        <v>222</v>
      </c>
      <c r="G10377" t="s">
        <v>223</v>
      </c>
      <c r="H10377" t="s">
        <v>268</v>
      </c>
      <c r="I10377" t="s">
        <v>225</v>
      </c>
      <c r="J10377" t="s">
        <v>256</v>
      </c>
      <c r="K10377" t="s">
        <v>269</v>
      </c>
      <c r="M10377" t="s">
        <v>228</v>
      </c>
      <c r="N10377" t="s">
        <v>253</v>
      </c>
      <c r="O10377">
        <v>1.8</v>
      </c>
      <c r="P10377" t="s">
        <v>234</v>
      </c>
      <c r="Q10377"/>
      <c r="R10377">
        <v>1.29</v>
      </c>
      <c r="S10377">
        <v>3</v>
      </c>
      <c r="T10377" t="s">
        <v>271</v>
      </c>
    </row>
    <row r="10378" spans="1:20" hidden="1" x14ac:dyDescent="0.45">
      <c r="C10378" s="29" t="s">
        <v>36</v>
      </c>
      <c r="D10378" s="29" t="s">
        <v>52</v>
      </c>
      <c r="E10378" s="29" t="s">
        <v>115</v>
      </c>
      <c r="F10378" t="s">
        <v>222</v>
      </c>
      <c r="G10378" t="s">
        <v>223</v>
      </c>
      <c r="H10378" t="s">
        <v>296</v>
      </c>
      <c r="I10378" t="s">
        <v>225</v>
      </c>
      <c r="J10378" t="s">
        <v>297</v>
      </c>
      <c r="K10378" t="s">
        <v>298</v>
      </c>
      <c r="M10378" t="s">
        <v>228</v>
      </c>
      <c r="N10378" t="s">
        <v>272</v>
      </c>
      <c r="O10378">
        <v>2.1</v>
      </c>
      <c r="P10378" t="s">
        <v>257</v>
      </c>
      <c r="Q10378"/>
      <c r="R10378">
        <v>0.42</v>
      </c>
      <c r="S10378">
        <v>10.5</v>
      </c>
      <c r="T10378" t="s">
        <v>271</v>
      </c>
    </row>
    <row r="10379" spans="1:20" hidden="1" x14ac:dyDescent="0.45">
      <c r="C10379" s="29" t="s">
        <v>36</v>
      </c>
      <c r="D10379" s="29" t="s">
        <v>52</v>
      </c>
      <c r="E10379" s="29" t="s">
        <v>115</v>
      </c>
      <c r="F10379" t="s">
        <v>222</v>
      </c>
      <c r="G10379" t="s">
        <v>223</v>
      </c>
      <c r="H10379" t="s">
        <v>296</v>
      </c>
      <c r="I10379" t="s">
        <v>225</v>
      </c>
      <c r="J10379" t="s">
        <v>297</v>
      </c>
      <c r="K10379" t="s">
        <v>298</v>
      </c>
      <c r="M10379" t="s">
        <v>228</v>
      </c>
      <c r="N10379" t="s">
        <v>272</v>
      </c>
      <c r="O10379">
        <v>2.1</v>
      </c>
      <c r="P10379" t="s">
        <v>257</v>
      </c>
      <c r="Q10379"/>
      <c r="R10379">
        <v>0.42</v>
      </c>
      <c r="S10379">
        <v>10.5</v>
      </c>
      <c r="T10379" t="s">
        <v>271</v>
      </c>
    </row>
    <row r="10380" spans="1:20" hidden="1" x14ac:dyDescent="0.45">
      <c r="C10380" s="29" t="s">
        <v>36</v>
      </c>
      <c r="D10380" s="29" t="s">
        <v>52</v>
      </c>
      <c r="E10380" s="29" t="s">
        <v>115</v>
      </c>
      <c r="F10380" t="s">
        <v>222</v>
      </c>
      <c r="G10380" t="s">
        <v>223</v>
      </c>
      <c r="H10380" t="s">
        <v>296</v>
      </c>
      <c r="I10380" t="s">
        <v>225</v>
      </c>
      <c r="J10380" t="s">
        <v>297</v>
      </c>
      <c r="K10380" t="s">
        <v>298</v>
      </c>
      <c r="M10380" t="s">
        <v>228</v>
      </c>
      <c r="N10380" t="s">
        <v>265</v>
      </c>
      <c r="O10380">
        <v>1</v>
      </c>
      <c r="P10380" t="s">
        <v>234</v>
      </c>
      <c r="Q10380"/>
      <c r="R10380">
        <v>0.2</v>
      </c>
      <c r="S10380">
        <v>5</v>
      </c>
      <c r="T10380" t="s">
        <v>1191</v>
      </c>
    </row>
    <row r="10381" spans="1:20" hidden="1" x14ac:dyDescent="0.45">
      <c r="C10381" s="29" t="s">
        <v>36</v>
      </c>
      <c r="D10381" s="29" t="s">
        <v>52</v>
      </c>
      <c r="E10381" s="29" t="s">
        <v>115</v>
      </c>
      <c r="F10381" t="s">
        <v>222</v>
      </c>
      <c r="G10381" t="s">
        <v>223</v>
      </c>
      <c r="H10381" t="s">
        <v>296</v>
      </c>
      <c r="I10381" t="s">
        <v>225</v>
      </c>
      <c r="J10381" t="s">
        <v>297</v>
      </c>
      <c r="K10381" t="s">
        <v>298</v>
      </c>
      <c r="M10381" t="s">
        <v>228</v>
      </c>
      <c r="N10381" t="s">
        <v>264</v>
      </c>
      <c r="O10381">
        <v>1.3</v>
      </c>
      <c r="P10381" t="s">
        <v>257</v>
      </c>
      <c r="Q10381"/>
      <c r="R10381">
        <v>0.26</v>
      </c>
      <c r="S10381">
        <v>6.5</v>
      </c>
      <c r="T10381" t="s">
        <v>271</v>
      </c>
    </row>
    <row r="10382" spans="1:20" hidden="1" x14ac:dyDescent="0.45">
      <c r="B10382" s="29" t="s">
        <v>24</v>
      </c>
      <c r="C10382" s="29" t="s">
        <v>36</v>
      </c>
      <c r="D10382" s="29" t="s">
        <v>52</v>
      </c>
      <c r="E10382" s="29" t="s">
        <v>73</v>
      </c>
      <c r="F10382" t="s">
        <v>222</v>
      </c>
      <c r="G10382" t="s">
        <v>223</v>
      </c>
      <c r="H10382" t="s">
        <v>299</v>
      </c>
      <c r="I10382" t="s">
        <v>225</v>
      </c>
      <c r="J10382" t="s">
        <v>294</v>
      </c>
      <c r="K10382" t="s">
        <v>18</v>
      </c>
      <c r="M10382" t="s">
        <v>228</v>
      </c>
      <c r="N10382" t="s">
        <v>261</v>
      </c>
      <c r="O10382">
        <v>2.6</v>
      </c>
      <c r="P10382" t="s">
        <v>237</v>
      </c>
      <c r="Q10382">
        <f>O10382/'Electricity Calcs'!$B$2</f>
        <v>2.7431452168120003E-6</v>
      </c>
      <c r="R10382">
        <v>0.65</v>
      </c>
      <c r="S10382">
        <v>10.4</v>
      </c>
      <c r="T10382" t="s">
        <v>288</v>
      </c>
    </row>
    <row r="10383" spans="1:20" hidden="1" x14ac:dyDescent="0.45">
      <c r="B10383" s="29" t="s">
        <v>30</v>
      </c>
      <c r="C10383" s="29" t="s">
        <v>36</v>
      </c>
      <c r="D10383" s="29" t="s">
        <v>52</v>
      </c>
      <c r="E10383" s="29" t="s">
        <v>196</v>
      </c>
      <c r="F10383" t="s">
        <v>222</v>
      </c>
      <c r="G10383" t="s">
        <v>223</v>
      </c>
      <c r="H10383" t="s">
        <v>293</v>
      </c>
      <c r="I10383" t="s">
        <v>225</v>
      </c>
      <c r="J10383" t="s">
        <v>294</v>
      </c>
      <c r="K10383" t="s">
        <v>19</v>
      </c>
      <c r="M10383" t="s">
        <v>228</v>
      </c>
      <c r="N10383" t="s">
        <v>30</v>
      </c>
      <c r="O10383">
        <v>5.6</v>
      </c>
      <c r="P10383" t="s">
        <v>229</v>
      </c>
      <c r="Q10383"/>
      <c r="R10383">
        <v>0.22</v>
      </c>
      <c r="S10383">
        <v>8.69</v>
      </c>
      <c r="T10383" t="s">
        <v>241</v>
      </c>
    </row>
    <row r="10384" spans="1:20" hidden="1" x14ac:dyDescent="0.45">
      <c r="B10384" s="29" t="s">
        <v>25</v>
      </c>
      <c r="C10384" s="29" t="s">
        <v>36</v>
      </c>
      <c r="D10384" s="29" t="s">
        <v>52</v>
      </c>
      <c r="E10384" s="29" t="s">
        <v>73</v>
      </c>
      <c r="F10384" t="s">
        <v>222</v>
      </c>
      <c r="G10384" t="s">
        <v>223</v>
      </c>
      <c r="H10384" t="s">
        <v>299</v>
      </c>
      <c r="I10384" t="s">
        <v>225</v>
      </c>
      <c r="J10384" t="s">
        <v>294</v>
      </c>
      <c r="K10384" t="s">
        <v>18</v>
      </c>
      <c r="M10384" t="s">
        <v>228</v>
      </c>
      <c r="N10384" t="s">
        <v>25</v>
      </c>
      <c r="O10384">
        <v>39</v>
      </c>
      <c r="P10384" t="s">
        <v>237</v>
      </c>
      <c r="Q10384">
        <f>O10384/'Electricity Calcs'!$B$2</f>
        <v>4.1147178252180002E-5</v>
      </c>
      <c r="R10384">
        <v>20</v>
      </c>
      <c r="S10384">
        <v>60</v>
      </c>
      <c r="T10384" t="s">
        <v>288</v>
      </c>
    </row>
    <row r="10385" spans="2:20" hidden="1" x14ac:dyDescent="0.45">
      <c r="B10385" s="29" t="s">
        <v>27</v>
      </c>
      <c r="C10385" s="29" t="s">
        <v>36</v>
      </c>
      <c r="D10385" s="29" t="s">
        <v>52</v>
      </c>
      <c r="E10385" s="29" t="s">
        <v>73</v>
      </c>
      <c r="F10385" t="s">
        <v>222</v>
      </c>
      <c r="G10385" t="s">
        <v>223</v>
      </c>
      <c r="H10385" t="s">
        <v>299</v>
      </c>
      <c r="I10385" t="s">
        <v>225</v>
      </c>
      <c r="J10385" t="s">
        <v>294</v>
      </c>
      <c r="K10385" t="s">
        <v>18</v>
      </c>
      <c r="M10385" t="s">
        <v>228</v>
      </c>
      <c r="N10385" t="s">
        <v>27</v>
      </c>
      <c r="O10385">
        <v>0.89</v>
      </c>
      <c r="P10385" t="s">
        <v>237</v>
      </c>
      <c r="Q10385">
        <f>O10385/'Electricity Calcs'!$B$2</f>
        <v>9.3899970883180004E-7</v>
      </c>
      <c r="R10385">
        <v>0.44500000000000001</v>
      </c>
      <c r="S10385">
        <v>1.34</v>
      </c>
      <c r="T10385" t="s">
        <v>288</v>
      </c>
    </row>
    <row r="10386" spans="2:20" hidden="1" x14ac:dyDescent="0.45">
      <c r="C10386" s="29" t="s">
        <v>36</v>
      </c>
      <c r="D10386" s="29" t="s">
        <v>52</v>
      </c>
      <c r="E10386" s="29" t="s">
        <v>196</v>
      </c>
      <c r="F10386" t="s">
        <v>222</v>
      </c>
      <c r="G10386" t="s">
        <v>223</v>
      </c>
      <c r="H10386" t="s">
        <v>293</v>
      </c>
      <c r="I10386" t="s">
        <v>225</v>
      </c>
      <c r="J10386" t="s">
        <v>294</v>
      </c>
      <c r="K10386" t="s">
        <v>19</v>
      </c>
      <c r="M10386" t="s">
        <v>228</v>
      </c>
      <c r="N10386" t="s">
        <v>253</v>
      </c>
      <c r="O10386">
        <v>1.2</v>
      </c>
      <c r="P10386" t="s">
        <v>234</v>
      </c>
      <c r="Q10386"/>
      <c r="R10386">
        <v>0.6</v>
      </c>
      <c r="S10386">
        <v>2.4</v>
      </c>
      <c r="T10386" t="s">
        <v>280</v>
      </c>
    </row>
    <row r="10387" spans="2:20" hidden="1" x14ac:dyDescent="0.45">
      <c r="C10387" s="29" t="s">
        <v>36</v>
      </c>
      <c r="D10387" s="29" t="s">
        <v>52</v>
      </c>
      <c r="E10387" s="29" t="s">
        <v>196</v>
      </c>
      <c r="F10387" t="s">
        <v>222</v>
      </c>
      <c r="G10387" t="s">
        <v>223</v>
      </c>
      <c r="H10387" t="s">
        <v>293</v>
      </c>
      <c r="I10387" t="s">
        <v>225</v>
      </c>
      <c r="J10387" t="s">
        <v>294</v>
      </c>
      <c r="K10387" t="s">
        <v>19</v>
      </c>
      <c r="M10387" t="s">
        <v>228</v>
      </c>
      <c r="N10387" t="s">
        <v>262</v>
      </c>
      <c r="O10387">
        <v>0.34100000000000003</v>
      </c>
      <c r="P10387" t="s">
        <v>234</v>
      </c>
      <c r="Q10387"/>
      <c r="R10387">
        <v>0.17</v>
      </c>
      <c r="S10387">
        <v>0.68200000000000005</v>
      </c>
      <c r="T10387" t="s">
        <v>280</v>
      </c>
    </row>
    <row r="10388" spans="2:20" hidden="1" x14ac:dyDescent="0.45">
      <c r="C10388" s="29" t="s">
        <v>36</v>
      </c>
      <c r="D10388" s="29" t="s">
        <v>52</v>
      </c>
      <c r="E10388" s="29" t="s">
        <v>196</v>
      </c>
      <c r="F10388" t="s">
        <v>222</v>
      </c>
      <c r="G10388" t="s">
        <v>223</v>
      </c>
      <c r="H10388" t="s">
        <v>293</v>
      </c>
      <c r="I10388" t="s">
        <v>225</v>
      </c>
      <c r="J10388" t="s">
        <v>294</v>
      </c>
      <c r="K10388" t="s">
        <v>19</v>
      </c>
      <c r="M10388" t="s">
        <v>228</v>
      </c>
      <c r="N10388" t="s">
        <v>262</v>
      </c>
      <c r="O10388">
        <v>0.34100000000000003</v>
      </c>
      <c r="P10388" t="s">
        <v>234</v>
      </c>
      <c r="Q10388"/>
      <c r="R10388">
        <v>0.17</v>
      </c>
      <c r="S10388">
        <v>0.68200000000000005</v>
      </c>
      <c r="T10388" t="s">
        <v>280</v>
      </c>
    </row>
    <row r="10389" spans="2:20" hidden="1" x14ac:dyDescent="0.45">
      <c r="C10389" s="29" t="s">
        <v>36</v>
      </c>
      <c r="D10389" s="29" t="s">
        <v>52</v>
      </c>
      <c r="E10389" s="29" t="s">
        <v>113</v>
      </c>
      <c r="F10389" t="s">
        <v>222</v>
      </c>
      <c r="G10389" t="s">
        <v>223</v>
      </c>
      <c r="H10389" t="s">
        <v>301</v>
      </c>
      <c r="I10389" t="s">
        <v>225</v>
      </c>
      <c r="J10389" t="s">
        <v>294</v>
      </c>
      <c r="K10389" t="s">
        <v>302</v>
      </c>
      <c r="M10389" t="s">
        <v>228</v>
      </c>
      <c r="N10389" t="s">
        <v>279</v>
      </c>
      <c r="O10389">
        <v>4.9000000000000004</v>
      </c>
      <c r="P10389" t="s">
        <v>234</v>
      </c>
      <c r="Q10389"/>
      <c r="R10389">
        <v>3.44</v>
      </c>
      <c r="S10389">
        <v>8.0299999999999994</v>
      </c>
      <c r="T10389" t="s">
        <v>263</v>
      </c>
    </row>
    <row r="10390" spans="2:20" hidden="1" x14ac:dyDescent="0.45">
      <c r="C10390" s="29" t="s">
        <v>36</v>
      </c>
      <c r="D10390" s="29" t="s">
        <v>52</v>
      </c>
      <c r="E10390" s="29" t="s">
        <v>113</v>
      </c>
      <c r="F10390" t="s">
        <v>222</v>
      </c>
      <c r="G10390" t="s">
        <v>223</v>
      </c>
      <c r="H10390" t="s">
        <v>301</v>
      </c>
      <c r="I10390" t="s">
        <v>225</v>
      </c>
      <c r="J10390" t="s">
        <v>294</v>
      </c>
      <c r="K10390" t="s">
        <v>302</v>
      </c>
      <c r="M10390" t="s">
        <v>228</v>
      </c>
      <c r="N10390" t="s">
        <v>253</v>
      </c>
      <c r="O10390">
        <v>0.9</v>
      </c>
      <c r="P10390" t="s">
        <v>234</v>
      </c>
      <c r="Q10390"/>
      <c r="R10390">
        <v>0.627</v>
      </c>
      <c r="S10390">
        <v>1.46</v>
      </c>
      <c r="T10390" t="s">
        <v>263</v>
      </c>
    </row>
    <row r="10391" spans="2:20" hidden="1" x14ac:dyDescent="0.45">
      <c r="C10391" s="29" t="s">
        <v>36</v>
      </c>
      <c r="D10391" s="29" t="s">
        <v>52</v>
      </c>
      <c r="E10391" s="29" t="s">
        <v>113</v>
      </c>
      <c r="F10391" t="s">
        <v>222</v>
      </c>
      <c r="G10391" t="s">
        <v>223</v>
      </c>
      <c r="H10391" t="s">
        <v>301</v>
      </c>
      <c r="I10391" t="s">
        <v>225</v>
      </c>
      <c r="J10391" t="s">
        <v>294</v>
      </c>
      <c r="K10391" t="s">
        <v>302</v>
      </c>
      <c r="M10391" t="s">
        <v>228</v>
      </c>
      <c r="N10391" t="s">
        <v>236</v>
      </c>
      <c r="O10391">
        <v>11.4</v>
      </c>
      <c r="P10391" t="s">
        <v>237</v>
      </c>
      <c r="Q10391"/>
      <c r="R10391">
        <v>3</v>
      </c>
      <c r="S10391">
        <v>300</v>
      </c>
      <c r="T10391" t="s">
        <v>263</v>
      </c>
    </row>
    <row r="10392" spans="2:20" hidden="1" x14ac:dyDescent="0.45">
      <c r="B10392" s="29" t="s">
        <v>25</v>
      </c>
      <c r="C10392" s="29" t="s">
        <v>36</v>
      </c>
      <c r="D10392" s="29" t="s">
        <v>52</v>
      </c>
      <c r="E10392" s="29" t="s">
        <v>113</v>
      </c>
      <c r="F10392" t="s">
        <v>222</v>
      </c>
      <c r="G10392" t="s">
        <v>223</v>
      </c>
      <c r="H10392" t="s">
        <v>301</v>
      </c>
      <c r="I10392" t="s">
        <v>225</v>
      </c>
      <c r="J10392" t="s">
        <v>294</v>
      </c>
      <c r="K10392" t="s">
        <v>302</v>
      </c>
      <c r="M10392" t="s">
        <v>228</v>
      </c>
      <c r="N10392" t="s">
        <v>25</v>
      </c>
      <c r="O10392">
        <v>8.6999999999999993</v>
      </c>
      <c r="P10392" t="s">
        <v>237</v>
      </c>
      <c r="Q10392">
        <f>O10392/'Electricity Calcs'!$B$2</f>
        <v>9.1789859177940004E-6</v>
      </c>
      <c r="R10392">
        <v>6.15</v>
      </c>
      <c r="S10392">
        <v>15</v>
      </c>
      <c r="T10392" t="s">
        <v>263</v>
      </c>
    </row>
    <row r="10393" spans="2:20" hidden="1" x14ac:dyDescent="0.45">
      <c r="C10393" s="29" t="s">
        <v>36</v>
      </c>
      <c r="D10393" s="29" t="s">
        <v>52</v>
      </c>
      <c r="E10393" s="29" t="s">
        <v>113</v>
      </c>
      <c r="F10393" t="s">
        <v>222</v>
      </c>
      <c r="G10393" t="s">
        <v>223</v>
      </c>
      <c r="H10393" t="s">
        <v>301</v>
      </c>
      <c r="I10393" t="s">
        <v>225</v>
      </c>
      <c r="J10393" t="s">
        <v>294</v>
      </c>
      <c r="K10393" t="s">
        <v>302</v>
      </c>
      <c r="M10393" t="s">
        <v>228</v>
      </c>
      <c r="N10393" t="s">
        <v>236</v>
      </c>
      <c r="O10393">
        <v>11.4</v>
      </c>
      <c r="P10393" t="s">
        <v>237</v>
      </c>
      <c r="Q10393"/>
      <c r="R10393">
        <v>3</v>
      </c>
      <c r="S10393">
        <v>300</v>
      </c>
      <c r="T10393" t="s">
        <v>263</v>
      </c>
    </row>
    <row r="10394" spans="2:20" hidden="1" x14ac:dyDescent="0.45">
      <c r="B10394" s="29" t="s">
        <v>27</v>
      </c>
      <c r="C10394" s="29" t="s">
        <v>36</v>
      </c>
      <c r="D10394" s="29" t="s">
        <v>52</v>
      </c>
      <c r="E10394" s="29" t="s">
        <v>115</v>
      </c>
      <c r="F10394" t="s">
        <v>222</v>
      </c>
      <c r="G10394" t="s">
        <v>223</v>
      </c>
      <c r="H10394" t="s">
        <v>296</v>
      </c>
      <c r="I10394" t="s">
        <v>225</v>
      </c>
      <c r="J10394" t="s">
        <v>297</v>
      </c>
      <c r="K10394" t="s">
        <v>298</v>
      </c>
      <c r="M10394" t="s">
        <v>228</v>
      </c>
      <c r="N10394" t="s">
        <v>27</v>
      </c>
      <c r="O10394">
        <v>7.9</v>
      </c>
      <c r="P10394" t="s">
        <v>237</v>
      </c>
      <c r="Q10394">
        <f>O10394/'Electricity Calcs'!$B$2</f>
        <v>8.3349412356980011E-6</v>
      </c>
      <c r="R10394">
        <v>1</v>
      </c>
      <c r="S10394">
        <v>79</v>
      </c>
      <c r="T10394" t="s">
        <v>271</v>
      </c>
    </row>
    <row r="10395" spans="2:20" hidden="1" x14ac:dyDescent="0.45">
      <c r="B10395" s="29" t="s">
        <v>43</v>
      </c>
      <c r="C10395" s="29" t="s">
        <v>36</v>
      </c>
      <c r="D10395" s="29" t="s">
        <v>52</v>
      </c>
      <c r="E10395" s="29" t="s">
        <v>115</v>
      </c>
      <c r="F10395" t="s">
        <v>222</v>
      </c>
      <c r="G10395" t="s">
        <v>223</v>
      </c>
      <c r="H10395" t="s">
        <v>296</v>
      </c>
      <c r="I10395" t="s">
        <v>225</v>
      </c>
      <c r="J10395" t="s">
        <v>297</v>
      </c>
      <c r="K10395" t="s">
        <v>298</v>
      </c>
      <c r="M10395" t="s">
        <v>228</v>
      </c>
      <c r="N10395" t="s">
        <v>28</v>
      </c>
      <c r="O10395">
        <v>3.2</v>
      </c>
      <c r="P10395" t="s">
        <v>237</v>
      </c>
      <c r="Q10395">
        <f>O10395/'Electricity Calcs'!$B$2</f>
        <v>3.3761787283840001E-6</v>
      </c>
      <c r="R10395">
        <v>1</v>
      </c>
      <c r="S10395">
        <v>32</v>
      </c>
      <c r="T10395" t="s">
        <v>271</v>
      </c>
    </row>
    <row r="10396" spans="2:20" hidden="1" x14ac:dyDescent="0.45">
      <c r="C10396" s="29" t="s">
        <v>36</v>
      </c>
      <c r="D10396" s="29" t="s">
        <v>52</v>
      </c>
      <c r="E10396" s="29" t="s">
        <v>115</v>
      </c>
      <c r="F10396" t="s">
        <v>222</v>
      </c>
      <c r="G10396" t="s">
        <v>223</v>
      </c>
      <c r="H10396" t="s">
        <v>296</v>
      </c>
      <c r="I10396" t="s">
        <v>225</v>
      </c>
      <c r="J10396" t="s">
        <v>297</v>
      </c>
      <c r="K10396" t="s">
        <v>298</v>
      </c>
      <c r="M10396" t="s">
        <v>228</v>
      </c>
      <c r="N10396" t="s">
        <v>233</v>
      </c>
      <c r="O10396">
        <v>14.3</v>
      </c>
      <c r="P10396" t="s">
        <v>234</v>
      </c>
      <c r="Q10396"/>
      <c r="R10396">
        <v>10.3</v>
      </c>
      <c r="S10396">
        <v>24.1</v>
      </c>
      <c r="T10396" t="s">
        <v>271</v>
      </c>
    </row>
    <row r="10397" spans="2:20" hidden="1" x14ac:dyDescent="0.45">
      <c r="B10397" s="29" t="s">
        <v>29</v>
      </c>
      <c r="C10397" s="29" t="s">
        <v>36</v>
      </c>
      <c r="D10397" s="29" t="s">
        <v>52</v>
      </c>
      <c r="E10397" s="29" t="s">
        <v>115</v>
      </c>
      <c r="F10397" t="s">
        <v>222</v>
      </c>
      <c r="G10397" t="s">
        <v>223</v>
      </c>
      <c r="H10397" t="s">
        <v>296</v>
      </c>
      <c r="I10397" t="s">
        <v>225</v>
      </c>
      <c r="J10397" t="s">
        <v>297</v>
      </c>
      <c r="K10397" t="s">
        <v>298</v>
      </c>
      <c r="M10397" t="s">
        <v>228</v>
      </c>
      <c r="N10397" t="s">
        <v>29</v>
      </c>
      <c r="O10397">
        <v>1680</v>
      </c>
      <c r="P10397" t="s">
        <v>237</v>
      </c>
      <c r="Q10397">
        <f>O10397/'Electricity Calcs'!$B$2</f>
        <v>1.7724938324016001E-3</v>
      </c>
      <c r="R10397">
        <v>330</v>
      </c>
      <c r="S10397">
        <v>5000</v>
      </c>
      <c r="T10397" t="s">
        <v>241</v>
      </c>
    </row>
    <row r="10398" spans="2:20" hidden="1" x14ac:dyDescent="0.45">
      <c r="B10398" s="29" t="s">
        <v>26</v>
      </c>
      <c r="C10398" s="29" t="s">
        <v>36</v>
      </c>
      <c r="D10398" s="29" t="s">
        <v>52</v>
      </c>
      <c r="E10398" s="29" t="s">
        <v>115</v>
      </c>
      <c r="F10398" t="s">
        <v>222</v>
      </c>
      <c r="G10398" t="s">
        <v>223</v>
      </c>
      <c r="H10398" t="s">
        <v>296</v>
      </c>
      <c r="I10398" t="s">
        <v>225</v>
      </c>
      <c r="J10398" t="s">
        <v>297</v>
      </c>
      <c r="K10398" t="s">
        <v>298</v>
      </c>
      <c r="M10398" t="s">
        <v>228</v>
      </c>
      <c r="N10398" t="s">
        <v>26</v>
      </c>
      <c r="O10398">
        <v>247</v>
      </c>
      <c r="P10398" t="s">
        <v>237</v>
      </c>
      <c r="Q10398">
        <f>O10398/'Electricity Calcs'!$B$2</f>
        <v>2.6059879559714E-4</v>
      </c>
      <c r="R10398">
        <v>143</v>
      </c>
      <c r="S10398">
        <v>571</v>
      </c>
      <c r="T10398" t="s">
        <v>271</v>
      </c>
    </row>
    <row r="10399" spans="2:20" hidden="1" x14ac:dyDescent="0.45">
      <c r="C10399" s="29" t="s">
        <v>36</v>
      </c>
      <c r="D10399" s="29" t="s">
        <v>52</v>
      </c>
      <c r="E10399" s="29" t="s">
        <v>113</v>
      </c>
      <c r="F10399" t="s">
        <v>222</v>
      </c>
      <c r="G10399" t="s">
        <v>223</v>
      </c>
      <c r="H10399" t="s">
        <v>301</v>
      </c>
      <c r="I10399" t="s">
        <v>225</v>
      </c>
      <c r="J10399" t="s">
        <v>294</v>
      </c>
      <c r="K10399" t="s">
        <v>302</v>
      </c>
      <c r="M10399" t="s">
        <v>228</v>
      </c>
      <c r="N10399" t="s">
        <v>249</v>
      </c>
      <c r="O10399">
        <v>37</v>
      </c>
      <c r="P10399" t="s">
        <v>257</v>
      </c>
      <c r="Q10399"/>
      <c r="R10399">
        <v>3.7</v>
      </c>
      <c r="S10399">
        <v>370</v>
      </c>
      <c r="T10399" t="s">
        <v>258</v>
      </c>
    </row>
    <row r="10400" spans="2:20" hidden="1" x14ac:dyDescent="0.45">
      <c r="B10400" s="29" t="s">
        <v>43</v>
      </c>
      <c r="C10400" s="29" t="s">
        <v>36</v>
      </c>
      <c r="D10400" s="29" t="s">
        <v>52</v>
      </c>
      <c r="E10400" s="29" t="s">
        <v>113</v>
      </c>
      <c r="F10400" t="s">
        <v>222</v>
      </c>
      <c r="G10400" t="s">
        <v>223</v>
      </c>
      <c r="H10400" t="s">
        <v>304</v>
      </c>
      <c r="I10400" t="s">
        <v>225</v>
      </c>
      <c r="J10400" t="s">
        <v>305</v>
      </c>
      <c r="K10400" t="s">
        <v>302</v>
      </c>
      <c r="M10400" t="s">
        <v>228</v>
      </c>
      <c r="N10400" t="s">
        <v>28</v>
      </c>
      <c r="O10400">
        <v>3.1</v>
      </c>
      <c r="P10400" t="s">
        <v>237</v>
      </c>
      <c r="Q10400">
        <f>O10400/'Electricity Calcs'!$B$2</f>
        <v>3.2706731431220002E-6</v>
      </c>
      <c r="R10400">
        <v>3</v>
      </c>
      <c r="S10400">
        <v>12</v>
      </c>
      <c r="T10400" t="s">
        <v>263</v>
      </c>
    </row>
    <row r="10401" spans="2:20" hidden="1" x14ac:dyDescent="0.45">
      <c r="C10401" s="29" t="s">
        <v>36</v>
      </c>
      <c r="D10401" s="29" t="s">
        <v>52</v>
      </c>
      <c r="E10401" s="29" t="s">
        <v>113</v>
      </c>
      <c r="F10401" t="s">
        <v>222</v>
      </c>
      <c r="G10401" t="s">
        <v>223</v>
      </c>
      <c r="H10401" t="s">
        <v>304</v>
      </c>
      <c r="I10401" t="s">
        <v>225</v>
      </c>
      <c r="J10401" t="s">
        <v>305</v>
      </c>
      <c r="K10401" t="s">
        <v>302</v>
      </c>
      <c r="M10401" t="s">
        <v>228</v>
      </c>
      <c r="N10401" t="s">
        <v>240</v>
      </c>
      <c r="O10401">
        <v>7.3</v>
      </c>
      <c r="P10401" t="s">
        <v>234</v>
      </c>
      <c r="Q10401"/>
      <c r="R10401">
        <v>5.16</v>
      </c>
      <c r="S10401">
        <v>12</v>
      </c>
      <c r="T10401" t="s">
        <v>263</v>
      </c>
    </row>
    <row r="10402" spans="2:20" hidden="1" x14ac:dyDescent="0.45">
      <c r="C10402" s="29" t="s">
        <v>36</v>
      </c>
      <c r="D10402" s="29" t="s">
        <v>52</v>
      </c>
      <c r="E10402" s="29" t="s">
        <v>113</v>
      </c>
      <c r="F10402" t="s">
        <v>222</v>
      </c>
      <c r="G10402" t="s">
        <v>223</v>
      </c>
      <c r="H10402" t="s">
        <v>304</v>
      </c>
      <c r="I10402" t="s">
        <v>225</v>
      </c>
      <c r="J10402" t="s">
        <v>305</v>
      </c>
      <c r="K10402" t="s">
        <v>302</v>
      </c>
      <c r="M10402" t="s">
        <v>228</v>
      </c>
      <c r="N10402" t="s">
        <v>253</v>
      </c>
      <c r="O10402">
        <v>0.9</v>
      </c>
      <c r="P10402" t="s">
        <v>234</v>
      </c>
      <c r="Q10402"/>
      <c r="R10402">
        <v>0.627</v>
      </c>
      <c r="S10402">
        <v>1.46</v>
      </c>
      <c r="T10402" t="s">
        <v>263</v>
      </c>
    </row>
    <row r="10403" spans="2:20" hidden="1" x14ac:dyDescent="0.45">
      <c r="B10403" s="29" t="s">
        <v>27</v>
      </c>
      <c r="C10403" s="29" t="s">
        <v>36</v>
      </c>
      <c r="D10403" s="29" t="s">
        <v>52</v>
      </c>
      <c r="E10403" s="29" t="s">
        <v>113</v>
      </c>
      <c r="F10403" t="s">
        <v>222</v>
      </c>
      <c r="G10403" t="s">
        <v>223</v>
      </c>
      <c r="H10403" t="s">
        <v>304</v>
      </c>
      <c r="I10403" t="s">
        <v>225</v>
      </c>
      <c r="J10403" t="s">
        <v>305</v>
      </c>
      <c r="K10403" t="s">
        <v>302</v>
      </c>
      <c r="M10403" t="s">
        <v>228</v>
      </c>
      <c r="N10403" t="s">
        <v>27</v>
      </c>
      <c r="O10403">
        <v>6</v>
      </c>
      <c r="P10403" t="s">
        <v>237</v>
      </c>
      <c r="Q10403">
        <f>O10403/'Electricity Calcs'!$B$2</f>
        <v>6.3303351157200006E-6</v>
      </c>
      <c r="R10403">
        <v>6</v>
      </c>
      <c r="S10403">
        <v>24</v>
      </c>
      <c r="T10403" t="s">
        <v>263</v>
      </c>
    </row>
    <row r="10404" spans="2:20" hidden="1" x14ac:dyDescent="0.45">
      <c r="C10404" s="29" t="s">
        <v>36</v>
      </c>
      <c r="D10404" s="29" t="s">
        <v>52</v>
      </c>
      <c r="E10404" s="29" t="s">
        <v>113</v>
      </c>
      <c r="F10404" t="s">
        <v>222</v>
      </c>
      <c r="G10404" t="s">
        <v>223</v>
      </c>
      <c r="H10404" t="s">
        <v>304</v>
      </c>
      <c r="I10404" t="s">
        <v>225</v>
      </c>
      <c r="J10404" t="s">
        <v>305</v>
      </c>
      <c r="K10404" t="s">
        <v>302</v>
      </c>
      <c r="M10404" t="s">
        <v>228</v>
      </c>
      <c r="N10404" t="s">
        <v>242</v>
      </c>
      <c r="O10404">
        <v>4.5</v>
      </c>
      <c r="P10404" t="s">
        <v>234</v>
      </c>
      <c r="Q10404"/>
      <c r="R10404">
        <v>3.2</v>
      </c>
      <c r="S10404">
        <v>7.46</v>
      </c>
      <c r="T10404" t="s">
        <v>263</v>
      </c>
    </row>
    <row r="10405" spans="2:20" hidden="1" x14ac:dyDescent="0.45">
      <c r="C10405" s="29" t="s">
        <v>36</v>
      </c>
      <c r="D10405" s="29" t="s">
        <v>52</v>
      </c>
      <c r="E10405" s="29" t="s">
        <v>51</v>
      </c>
      <c r="F10405" t="s">
        <v>222</v>
      </c>
      <c r="G10405" t="s">
        <v>223</v>
      </c>
      <c r="H10405" t="s">
        <v>306</v>
      </c>
      <c r="I10405" t="s">
        <v>225</v>
      </c>
      <c r="J10405" t="s">
        <v>294</v>
      </c>
      <c r="K10405" t="s">
        <v>307</v>
      </c>
      <c r="M10405" t="s">
        <v>228</v>
      </c>
      <c r="N10405" t="s">
        <v>259</v>
      </c>
      <c r="O10405">
        <v>5</v>
      </c>
      <c r="P10405" t="s">
        <v>257</v>
      </c>
      <c r="Q10405"/>
      <c r="R10405">
        <v>0.5</v>
      </c>
      <c r="S10405">
        <v>50</v>
      </c>
      <c r="T10405" t="s">
        <v>2370</v>
      </c>
    </row>
    <row r="10406" spans="2:20" hidden="1" x14ac:dyDescent="0.45">
      <c r="B10406" s="29" t="s">
        <v>30</v>
      </c>
      <c r="C10406" s="29" t="s">
        <v>36</v>
      </c>
      <c r="D10406" s="29" t="s">
        <v>52</v>
      </c>
      <c r="E10406" s="29" t="s">
        <v>51</v>
      </c>
      <c r="F10406" t="s">
        <v>222</v>
      </c>
      <c r="G10406" t="s">
        <v>223</v>
      </c>
      <c r="H10406" t="s">
        <v>306</v>
      </c>
      <c r="I10406" t="s">
        <v>225</v>
      </c>
      <c r="J10406" t="s">
        <v>294</v>
      </c>
      <c r="K10406" t="s">
        <v>307</v>
      </c>
      <c r="M10406" t="s">
        <v>228</v>
      </c>
      <c r="N10406" t="s">
        <v>30</v>
      </c>
      <c r="O10406">
        <v>3.3</v>
      </c>
      <c r="P10406" t="s">
        <v>229</v>
      </c>
      <c r="Q10406"/>
      <c r="R10406">
        <v>1.6</v>
      </c>
      <c r="S10406">
        <v>6.6</v>
      </c>
      <c r="T10406" t="s">
        <v>241</v>
      </c>
    </row>
    <row r="10407" spans="2:20" hidden="1" x14ac:dyDescent="0.45">
      <c r="B10407" s="29" t="s">
        <v>29</v>
      </c>
      <c r="C10407" s="29" t="s">
        <v>36</v>
      </c>
      <c r="D10407" s="29" t="s">
        <v>52</v>
      </c>
      <c r="E10407" s="29" t="s">
        <v>113</v>
      </c>
      <c r="F10407" t="s">
        <v>222</v>
      </c>
      <c r="G10407" t="s">
        <v>223</v>
      </c>
      <c r="H10407" t="s">
        <v>304</v>
      </c>
      <c r="I10407" t="s">
        <v>225</v>
      </c>
      <c r="J10407" t="s">
        <v>305</v>
      </c>
      <c r="K10407" t="s">
        <v>302</v>
      </c>
      <c r="M10407" t="s">
        <v>228</v>
      </c>
      <c r="N10407" t="s">
        <v>29</v>
      </c>
      <c r="O10407">
        <v>820</v>
      </c>
      <c r="P10407" t="s">
        <v>237</v>
      </c>
      <c r="Q10407">
        <f>O10407/'Electricity Calcs'!$B$2</f>
        <v>8.6514579914840001E-4</v>
      </c>
      <c r="R10407">
        <v>330</v>
      </c>
      <c r="S10407">
        <v>5000</v>
      </c>
      <c r="T10407" t="s">
        <v>241</v>
      </c>
    </row>
    <row r="10408" spans="2:20" hidden="1" x14ac:dyDescent="0.45">
      <c r="B10408" s="29" t="s">
        <v>29</v>
      </c>
      <c r="C10408" s="29" t="s">
        <v>36</v>
      </c>
      <c r="D10408" s="29" t="s">
        <v>52</v>
      </c>
      <c r="E10408" s="29" t="s">
        <v>113</v>
      </c>
      <c r="F10408" t="s">
        <v>222</v>
      </c>
      <c r="G10408" t="s">
        <v>223</v>
      </c>
      <c r="H10408" t="s">
        <v>255</v>
      </c>
      <c r="I10408" t="s">
        <v>225</v>
      </c>
      <c r="J10408" t="s">
        <v>256</v>
      </c>
      <c r="K10408" t="s">
        <v>112</v>
      </c>
      <c r="M10408" t="s">
        <v>228</v>
      </c>
      <c r="N10408" t="s">
        <v>29</v>
      </c>
      <c r="O10408">
        <v>820</v>
      </c>
      <c r="P10408" t="s">
        <v>237</v>
      </c>
      <c r="Q10408">
        <f>O10408/'Electricity Calcs'!$B$2</f>
        <v>8.6514579914840001E-4</v>
      </c>
      <c r="R10408">
        <v>330</v>
      </c>
      <c r="S10408">
        <v>5000</v>
      </c>
      <c r="T10408" t="s">
        <v>241</v>
      </c>
    </row>
    <row r="10409" spans="2:20" hidden="1" x14ac:dyDescent="0.45">
      <c r="B10409" s="29" t="s">
        <v>29</v>
      </c>
      <c r="C10409" s="29" t="s">
        <v>36</v>
      </c>
      <c r="D10409" s="29" t="s">
        <v>52</v>
      </c>
      <c r="E10409" s="29" t="s">
        <v>113</v>
      </c>
      <c r="F10409" t="s">
        <v>222</v>
      </c>
      <c r="G10409" t="s">
        <v>223</v>
      </c>
      <c r="H10409" t="s">
        <v>255</v>
      </c>
      <c r="I10409" t="s">
        <v>225</v>
      </c>
      <c r="J10409" t="s">
        <v>256</v>
      </c>
      <c r="K10409" t="s">
        <v>112</v>
      </c>
      <c r="M10409" t="s">
        <v>228</v>
      </c>
      <c r="N10409" t="s">
        <v>29</v>
      </c>
      <c r="O10409">
        <v>820</v>
      </c>
      <c r="P10409" t="s">
        <v>237</v>
      </c>
      <c r="Q10409">
        <f>O10409/'Electricity Calcs'!$B$2</f>
        <v>8.6514579914840001E-4</v>
      </c>
      <c r="R10409">
        <v>330</v>
      </c>
      <c r="S10409">
        <v>5000</v>
      </c>
      <c r="T10409" t="s">
        <v>241</v>
      </c>
    </row>
    <row r="10410" spans="2:20" hidden="1" x14ac:dyDescent="0.45">
      <c r="B10410" s="29" t="s">
        <v>30</v>
      </c>
      <c r="C10410" s="29" t="s">
        <v>36</v>
      </c>
      <c r="D10410" s="29" t="s">
        <v>52</v>
      </c>
      <c r="E10410" s="29" t="s">
        <v>113</v>
      </c>
      <c r="F10410" t="s">
        <v>222</v>
      </c>
      <c r="G10410" t="s">
        <v>223</v>
      </c>
      <c r="H10410" t="s">
        <v>304</v>
      </c>
      <c r="I10410" t="s">
        <v>225</v>
      </c>
      <c r="J10410" t="s">
        <v>305</v>
      </c>
      <c r="K10410" t="s">
        <v>302</v>
      </c>
      <c r="M10410" t="s">
        <v>228</v>
      </c>
      <c r="N10410" t="s">
        <v>30</v>
      </c>
      <c r="O10410">
        <v>2.2000000000000002</v>
      </c>
      <c r="P10410" t="s">
        <v>229</v>
      </c>
      <c r="Q10410"/>
      <c r="R10410">
        <v>0.27</v>
      </c>
      <c r="S10410">
        <v>8.08</v>
      </c>
      <c r="T10410" t="s">
        <v>241</v>
      </c>
    </row>
    <row r="10411" spans="2:20" hidden="1" x14ac:dyDescent="0.45">
      <c r="C10411" s="29" t="s">
        <v>36</v>
      </c>
      <c r="D10411" s="29" t="s">
        <v>52</v>
      </c>
      <c r="E10411" s="29" t="s">
        <v>113</v>
      </c>
      <c r="F10411" t="s">
        <v>222</v>
      </c>
      <c r="G10411" t="s">
        <v>223</v>
      </c>
      <c r="H10411" t="s">
        <v>304</v>
      </c>
      <c r="I10411" t="s">
        <v>225</v>
      </c>
      <c r="J10411" t="s">
        <v>305</v>
      </c>
      <c r="K10411" t="s">
        <v>302</v>
      </c>
      <c r="M10411" t="s">
        <v>228</v>
      </c>
      <c r="N10411" t="s">
        <v>249</v>
      </c>
      <c r="O10411">
        <v>37</v>
      </c>
      <c r="P10411" t="s">
        <v>257</v>
      </c>
      <c r="Q10411"/>
      <c r="R10411">
        <v>3.7</v>
      </c>
      <c r="S10411">
        <v>370</v>
      </c>
      <c r="T10411" t="s">
        <v>258</v>
      </c>
    </row>
    <row r="10412" spans="2:20" hidden="1" x14ac:dyDescent="0.45">
      <c r="B10412" s="29" t="s">
        <v>43</v>
      </c>
      <c r="C10412" s="29" t="s">
        <v>36</v>
      </c>
      <c r="D10412" s="29" t="s">
        <v>52</v>
      </c>
      <c r="E10412" s="29" t="s">
        <v>73</v>
      </c>
      <c r="F10412" t="s">
        <v>222</v>
      </c>
      <c r="G10412" t="s">
        <v>223</v>
      </c>
      <c r="H10412" t="s">
        <v>299</v>
      </c>
      <c r="I10412" t="s">
        <v>225</v>
      </c>
      <c r="J10412" t="s">
        <v>294</v>
      </c>
      <c r="K10412" t="s">
        <v>18</v>
      </c>
      <c r="M10412" t="s">
        <v>228</v>
      </c>
      <c r="N10412" t="s">
        <v>28</v>
      </c>
      <c r="O10412">
        <v>0.89</v>
      </c>
      <c r="P10412" t="s">
        <v>237</v>
      </c>
      <c r="Q10412">
        <f>O10412/'Electricity Calcs'!$B$2</f>
        <v>9.3899970883180004E-7</v>
      </c>
      <c r="R10412">
        <v>0.44500000000000001</v>
      </c>
      <c r="S10412">
        <v>1.34</v>
      </c>
      <c r="T10412" t="s">
        <v>288</v>
      </c>
    </row>
    <row r="10413" spans="2:20" hidden="1" x14ac:dyDescent="0.45">
      <c r="C10413" s="29" t="s">
        <v>36</v>
      </c>
      <c r="D10413" s="29" t="s">
        <v>52</v>
      </c>
      <c r="E10413" s="29" t="s">
        <v>73</v>
      </c>
      <c r="F10413" t="s">
        <v>222</v>
      </c>
      <c r="G10413" t="s">
        <v>223</v>
      </c>
      <c r="H10413" t="s">
        <v>299</v>
      </c>
      <c r="I10413" t="s">
        <v>225</v>
      </c>
      <c r="J10413" t="s">
        <v>294</v>
      </c>
      <c r="K10413" t="s">
        <v>18</v>
      </c>
      <c r="M10413" t="s">
        <v>228</v>
      </c>
      <c r="N10413" t="s">
        <v>264</v>
      </c>
      <c r="O10413">
        <v>0.56000000000000005</v>
      </c>
      <c r="P10413" t="s">
        <v>257</v>
      </c>
      <c r="Q10413"/>
      <c r="R10413">
        <v>0.19</v>
      </c>
      <c r="S10413">
        <v>0.56000000000000005</v>
      </c>
      <c r="T10413" t="s">
        <v>308</v>
      </c>
    </row>
    <row r="10414" spans="2:20" hidden="1" x14ac:dyDescent="0.45">
      <c r="C10414" s="29" t="s">
        <v>36</v>
      </c>
      <c r="D10414" s="29" t="s">
        <v>52</v>
      </c>
      <c r="E10414" s="29" t="s">
        <v>73</v>
      </c>
      <c r="F10414" t="s">
        <v>222</v>
      </c>
      <c r="G10414" t="s">
        <v>223</v>
      </c>
      <c r="H10414" t="s">
        <v>299</v>
      </c>
      <c r="I10414" t="s">
        <v>225</v>
      </c>
      <c r="J10414" t="s">
        <v>294</v>
      </c>
      <c r="K10414" t="s">
        <v>18</v>
      </c>
      <c r="M10414" t="s">
        <v>228</v>
      </c>
      <c r="N10414" t="s">
        <v>358</v>
      </c>
      <c r="O10414">
        <v>0.84</v>
      </c>
      <c r="P10414" t="s">
        <v>257</v>
      </c>
      <c r="Q10414"/>
      <c r="R10414">
        <v>0.28000000000000003</v>
      </c>
      <c r="S10414">
        <v>0.84</v>
      </c>
      <c r="T10414" t="s">
        <v>308</v>
      </c>
    </row>
    <row r="10415" spans="2:20" hidden="1" x14ac:dyDescent="0.45">
      <c r="C10415" s="29" t="s">
        <v>36</v>
      </c>
      <c r="D10415" s="29" t="s">
        <v>52</v>
      </c>
      <c r="E10415" s="29" t="s">
        <v>73</v>
      </c>
      <c r="F10415" t="s">
        <v>222</v>
      </c>
      <c r="G10415" t="s">
        <v>223</v>
      </c>
      <c r="H10415" t="s">
        <v>299</v>
      </c>
      <c r="I10415" t="s">
        <v>225</v>
      </c>
      <c r="J10415" t="s">
        <v>294</v>
      </c>
      <c r="K10415" t="s">
        <v>18</v>
      </c>
      <c r="M10415" t="s">
        <v>228</v>
      </c>
      <c r="N10415" t="s">
        <v>272</v>
      </c>
      <c r="O10415">
        <v>0.84</v>
      </c>
      <c r="P10415" t="s">
        <v>257</v>
      </c>
      <c r="Q10415"/>
      <c r="R10415">
        <v>0.28000000000000003</v>
      </c>
      <c r="S10415">
        <v>0.84</v>
      </c>
      <c r="T10415" t="s">
        <v>308</v>
      </c>
    </row>
    <row r="10416" spans="2:20" hidden="1" x14ac:dyDescent="0.45">
      <c r="B10416" s="29" t="s">
        <v>30</v>
      </c>
      <c r="C10416" s="29" t="s">
        <v>36</v>
      </c>
      <c r="D10416" s="29" t="s">
        <v>52</v>
      </c>
      <c r="E10416" s="29" t="s">
        <v>73</v>
      </c>
      <c r="F10416" t="s">
        <v>222</v>
      </c>
      <c r="G10416" t="s">
        <v>223</v>
      </c>
      <c r="H10416" t="s">
        <v>299</v>
      </c>
      <c r="I10416" t="s">
        <v>225</v>
      </c>
      <c r="J10416" t="s">
        <v>294</v>
      </c>
      <c r="K10416" t="s">
        <v>18</v>
      </c>
      <c r="M10416" t="s">
        <v>228</v>
      </c>
      <c r="N10416" t="s">
        <v>30</v>
      </c>
      <c r="O10416">
        <v>2.5</v>
      </c>
      <c r="P10416" t="s">
        <v>229</v>
      </c>
      <c r="Q10416"/>
      <c r="R10416">
        <v>1</v>
      </c>
      <c r="S10416">
        <v>6.3</v>
      </c>
      <c r="T10416" t="s">
        <v>241</v>
      </c>
    </row>
    <row r="10417" spans="2:20" hidden="1" x14ac:dyDescent="0.45">
      <c r="B10417" s="29" t="s">
        <v>25</v>
      </c>
      <c r="C10417" s="29" t="s">
        <v>36</v>
      </c>
      <c r="D10417" s="29" t="s">
        <v>52</v>
      </c>
      <c r="E10417" s="29" t="s">
        <v>51</v>
      </c>
      <c r="F10417" t="s">
        <v>222</v>
      </c>
      <c r="G10417" t="s">
        <v>223</v>
      </c>
      <c r="H10417" t="s">
        <v>306</v>
      </c>
      <c r="I10417" t="s">
        <v>225</v>
      </c>
      <c r="J10417" t="s">
        <v>294</v>
      </c>
      <c r="K10417" t="s">
        <v>307</v>
      </c>
      <c r="M10417" t="s">
        <v>228</v>
      </c>
      <c r="N10417" t="s">
        <v>25</v>
      </c>
      <c r="O10417">
        <v>90</v>
      </c>
      <c r="P10417" t="s">
        <v>237</v>
      </c>
      <c r="Q10417">
        <f>O10417/'Electricity Calcs'!$B$2</f>
        <v>9.4955026735800004E-5</v>
      </c>
      <c r="R10417">
        <v>45</v>
      </c>
      <c r="S10417">
        <v>180</v>
      </c>
      <c r="T10417" t="s">
        <v>248</v>
      </c>
    </row>
    <row r="10418" spans="2:20" hidden="1" x14ac:dyDescent="0.45">
      <c r="C10418" s="29" t="s">
        <v>36</v>
      </c>
      <c r="D10418" s="29" t="s">
        <v>52</v>
      </c>
      <c r="E10418" s="29" t="s">
        <v>73</v>
      </c>
      <c r="F10418" t="s">
        <v>222</v>
      </c>
      <c r="G10418" t="s">
        <v>223</v>
      </c>
      <c r="H10418" t="s">
        <v>299</v>
      </c>
      <c r="I10418" t="s">
        <v>225</v>
      </c>
      <c r="J10418" t="s">
        <v>294</v>
      </c>
      <c r="K10418" t="s">
        <v>18</v>
      </c>
      <c r="M10418" t="s">
        <v>228</v>
      </c>
      <c r="N10418" t="s">
        <v>265</v>
      </c>
      <c r="O10418" s="27">
        <v>7.6000000000000004E-5</v>
      </c>
      <c r="P10418" t="s">
        <v>234</v>
      </c>
      <c r="Q10418"/>
      <c r="R10418" s="27">
        <v>2.5000000000000001E-5</v>
      </c>
      <c r="S10418">
        <v>2.2800000000000001E-4</v>
      </c>
      <c r="T10418" t="s">
        <v>235</v>
      </c>
    </row>
    <row r="10419" spans="2:20" hidden="1" x14ac:dyDescent="0.45">
      <c r="C10419" s="29" t="s">
        <v>36</v>
      </c>
      <c r="D10419" s="29" t="s">
        <v>52</v>
      </c>
      <c r="E10419" s="29" t="s">
        <v>73</v>
      </c>
      <c r="F10419" t="s">
        <v>222</v>
      </c>
      <c r="G10419" t="s">
        <v>223</v>
      </c>
      <c r="H10419" t="s">
        <v>299</v>
      </c>
      <c r="I10419" t="s">
        <v>225</v>
      </c>
      <c r="J10419" t="s">
        <v>294</v>
      </c>
      <c r="K10419" t="s">
        <v>18</v>
      </c>
      <c r="M10419" t="s">
        <v>228</v>
      </c>
      <c r="N10419" t="s">
        <v>267</v>
      </c>
      <c r="O10419">
        <v>1.5E-3</v>
      </c>
      <c r="P10419" t="s">
        <v>234</v>
      </c>
      <c r="Q10419"/>
      <c r="R10419">
        <v>5.0000000000000001E-4</v>
      </c>
      <c r="S10419">
        <v>4.4999999999999997E-3</v>
      </c>
      <c r="T10419" t="s">
        <v>235</v>
      </c>
    </row>
    <row r="10420" spans="2:20" hidden="1" x14ac:dyDescent="0.45">
      <c r="C10420" s="29" t="s">
        <v>36</v>
      </c>
      <c r="D10420" s="29" t="s">
        <v>52</v>
      </c>
      <c r="E10420" s="29" t="s">
        <v>73</v>
      </c>
      <c r="F10420" t="s">
        <v>222</v>
      </c>
      <c r="G10420" t="s">
        <v>223</v>
      </c>
      <c r="H10420" t="s">
        <v>299</v>
      </c>
      <c r="I10420" t="s">
        <v>225</v>
      </c>
      <c r="J10420" t="s">
        <v>294</v>
      </c>
      <c r="K10420" t="s">
        <v>18</v>
      </c>
      <c r="M10420" t="s">
        <v>228</v>
      </c>
      <c r="N10420" t="s">
        <v>262</v>
      </c>
      <c r="O10420">
        <v>0.1</v>
      </c>
      <c r="P10420" t="s">
        <v>234</v>
      </c>
      <c r="Q10420"/>
      <c r="R10420">
        <v>0.01</v>
      </c>
      <c r="S10420">
        <v>1</v>
      </c>
      <c r="T10420" t="s">
        <v>248</v>
      </c>
    </row>
    <row r="10421" spans="2:20" hidden="1" x14ac:dyDescent="0.45">
      <c r="C10421" s="29" t="s">
        <v>36</v>
      </c>
      <c r="D10421" s="29" t="s">
        <v>52</v>
      </c>
      <c r="E10421" s="29" t="s">
        <v>51</v>
      </c>
      <c r="F10421" t="s">
        <v>222</v>
      </c>
      <c r="G10421" t="s">
        <v>223</v>
      </c>
      <c r="H10421" t="s">
        <v>306</v>
      </c>
      <c r="I10421" t="s">
        <v>225</v>
      </c>
      <c r="J10421" t="s">
        <v>294</v>
      </c>
      <c r="K10421" t="s">
        <v>307</v>
      </c>
      <c r="M10421" t="s">
        <v>228</v>
      </c>
      <c r="N10421" t="s">
        <v>279</v>
      </c>
      <c r="O10421">
        <v>14.2</v>
      </c>
      <c r="P10421" t="s">
        <v>234</v>
      </c>
      <c r="Q10421"/>
      <c r="R10421">
        <v>8.51</v>
      </c>
      <c r="S10421">
        <v>19.899999999999999</v>
      </c>
      <c r="T10421" t="s">
        <v>285</v>
      </c>
    </row>
    <row r="10422" spans="2:20" hidden="1" x14ac:dyDescent="0.45">
      <c r="C10422" s="29" t="s">
        <v>36</v>
      </c>
      <c r="D10422" s="29" t="s">
        <v>52</v>
      </c>
      <c r="E10422" s="29" t="s">
        <v>51</v>
      </c>
      <c r="F10422" t="s">
        <v>222</v>
      </c>
      <c r="G10422" t="s">
        <v>223</v>
      </c>
      <c r="H10422" t="s">
        <v>306</v>
      </c>
      <c r="I10422" t="s">
        <v>225</v>
      </c>
      <c r="J10422" t="s">
        <v>294</v>
      </c>
      <c r="K10422" t="s">
        <v>307</v>
      </c>
      <c r="M10422" t="s">
        <v>228</v>
      </c>
      <c r="N10422" t="s">
        <v>267</v>
      </c>
      <c r="O10422">
        <v>181</v>
      </c>
      <c r="P10422" t="s">
        <v>234</v>
      </c>
      <c r="Q10422"/>
      <c r="R10422">
        <v>108</v>
      </c>
      <c r="S10422">
        <v>253</v>
      </c>
      <c r="T10422" t="s">
        <v>285</v>
      </c>
    </row>
    <row r="10423" spans="2:20" hidden="1" x14ac:dyDescent="0.45">
      <c r="C10423" s="29" t="s">
        <v>36</v>
      </c>
      <c r="D10423" s="29" t="s">
        <v>52</v>
      </c>
      <c r="E10423" s="29" t="s">
        <v>51</v>
      </c>
      <c r="F10423" t="s">
        <v>222</v>
      </c>
      <c r="G10423" t="s">
        <v>223</v>
      </c>
      <c r="H10423" t="s">
        <v>306</v>
      </c>
      <c r="I10423" t="s">
        <v>225</v>
      </c>
      <c r="J10423" t="s">
        <v>294</v>
      </c>
      <c r="K10423" t="s">
        <v>307</v>
      </c>
      <c r="M10423" t="s">
        <v>228</v>
      </c>
      <c r="N10423" t="s">
        <v>233</v>
      </c>
      <c r="O10423">
        <v>9.4600000000000009</v>
      </c>
      <c r="P10423" t="s">
        <v>234</v>
      </c>
      <c r="Q10423"/>
      <c r="R10423">
        <v>5.68</v>
      </c>
      <c r="S10423">
        <v>13.2</v>
      </c>
      <c r="T10423" t="s">
        <v>285</v>
      </c>
    </row>
    <row r="10424" spans="2:20" hidden="1" x14ac:dyDescent="0.45">
      <c r="C10424" s="29" t="s">
        <v>36</v>
      </c>
      <c r="D10424" s="29" t="s">
        <v>52</v>
      </c>
      <c r="E10424" s="29" t="s">
        <v>51</v>
      </c>
      <c r="F10424" t="s">
        <v>222</v>
      </c>
      <c r="G10424" t="s">
        <v>223</v>
      </c>
      <c r="H10424" t="s">
        <v>306</v>
      </c>
      <c r="I10424" t="s">
        <v>225</v>
      </c>
      <c r="J10424" t="s">
        <v>294</v>
      </c>
      <c r="K10424" t="s">
        <v>307</v>
      </c>
      <c r="M10424" t="s">
        <v>228</v>
      </c>
      <c r="N10424" t="s">
        <v>262</v>
      </c>
      <c r="O10424">
        <v>1.51</v>
      </c>
      <c r="P10424" t="s">
        <v>234</v>
      </c>
      <c r="Q10424"/>
      <c r="R10424">
        <v>0.90300000000000002</v>
      </c>
      <c r="S10424">
        <v>2.11</v>
      </c>
      <c r="T10424" t="s">
        <v>285</v>
      </c>
    </row>
    <row r="10425" spans="2:20" hidden="1" x14ac:dyDescent="0.45">
      <c r="D10425" s="29" t="s">
        <v>196</v>
      </c>
      <c r="F10425" t="s">
        <v>309</v>
      </c>
      <c r="G10425" t="s">
        <v>310</v>
      </c>
      <c r="H10425" t="s">
        <v>311</v>
      </c>
      <c r="I10425" t="s">
        <v>225</v>
      </c>
      <c r="J10425" t="s">
        <v>312</v>
      </c>
      <c r="K10425" t="s">
        <v>313</v>
      </c>
      <c r="M10425" t="s">
        <v>228</v>
      </c>
      <c r="N10425" t="s">
        <v>303</v>
      </c>
      <c r="O10425">
        <v>2.1</v>
      </c>
      <c r="P10425" t="s">
        <v>234</v>
      </c>
      <c r="Q10425"/>
      <c r="R10425">
        <v>0.4</v>
      </c>
      <c r="S10425">
        <v>10.5</v>
      </c>
      <c r="T10425" t="s">
        <v>280</v>
      </c>
    </row>
    <row r="10426" spans="2:20" hidden="1" x14ac:dyDescent="0.45">
      <c r="B10426" s="29" t="s">
        <v>24</v>
      </c>
      <c r="F10426" t="s">
        <v>309</v>
      </c>
      <c r="G10426" t="s">
        <v>310</v>
      </c>
      <c r="H10426" t="s">
        <v>315</v>
      </c>
      <c r="I10426" t="s">
        <v>225</v>
      </c>
      <c r="J10426" t="s">
        <v>312</v>
      </c>
      <c r="K10426" t="s">
        <v>227</v>
      </c>
      <c r="M10426" t="s">
        <v>228</v>
      </c>
      <c r="N10426" t="s">
        <v>261</v>
      </c>
      <c r="O10426">
        <v>0.65</v>
      </c>
      <c r="P10426" t="s">
        <v>237</v>
      </c>
      <c r="Q10426"/>
      <c r="R10426">
        <v>0.22</v>
      </c>
      <c r="S10426">
        <v>1.95</v>
      </c>
      <c r="T10426" t="s">
        <v>280</v>
      </c>
    </row>
    <row r="10427" spans="2:20" hidden="1" x14ac:dyDescent="0.45">
      <c r="B10427" s="29" t="s">
        <v>43</v>
      </c>
      <c r="D10427" s="29" t="s">
        <v>196</v>
      </c>
      <c r="F10427" t="s">
        <v>309</v>
      </c>
      <c r="G10427" t="s">
        <v>310</v>
      </c>
      <c r="H10427" t="s">
        <v>311</v>
      </c>
      <c r="I10427" t="s">
        <v>225</v>
      </c>
      <c r="J10427" t="s">
        <v>312</v>
      </c>
      <c r="K10427" t="s">
        <v>313</v>
      </c>
      <c r="M10427" t="s">
        <v>228</v>
      </c>
      <c r="N10427" t="s">
        <v>28</v>
      </c>
      <c r="O10427">
        <v>9</v>
      </c>
      <c r="P10427" t="s">
        <v>237</v>
      </c>
      <c r="Q10427"/>
      <c r="R10427">
        <v>5.4</v>
      </c>
      <c r="S10427">
        <v>12.6</v>
      </c>
      <c r="T10427" t="s">
        <v>316</v>
      </c>
    </row>
    <row r="10428" spans="2:20" hidden="1" x14ac:dyDescent="0.45">
      <c r="D10428" s="29" t="s">
        <v>196</v>
      </c>
      <c r="F10428" t="s">
        <v>309</v>
      </c>
      <c r="G10428" t="s">
        <v>310</v>
      </c>
      <c r="H10428" t="s">
        <v>311</v>
      </c>
      <c r="I10428" t="s">
        <v>225</v>
      </c>
      <c r="J10428" t="s">
        <v>312</v>
      </c>
      <c r="K10428" t="s">
        <v>313</v>
      </c>
      <c r="M10428" t="s">
        <v>228</v>
      </c>
      <c r="N10428" t="s">
        <v>262</v>
      </c>
      <c r="O10428">
        <v>0.3</v>
      </c>
      <c r="P10428" t="s">
        <v>234</v>
      </c>
      <c r="Q10428"/>
      <c r="R10428">
        <v>0.03</v>
      </c>
      <c r="S10428">
        <v>0.6</v>
      </c>
      <c r="T10428" t="s">
        <v>280</v>
      </c>
    </row>
    <row r="10429" spans="2:20" hidden="1" x14ac:dyDescent="0.45">
      <c r="D10429" s="29" t="s">
        <v>196</v>
      </c>
      <c r="F10429" t="s">
        <v>309</v>
      </c>
      <c r="G10429" t="s">
        <v>310</v>
      </c>
      <c r="H10429" t="s">
        <v>311</v>
      </c>
      <c r="I10429" t="s">
        <v>225</v>
      </c>
      <c r="J10429" t="s">
        <v>312</v>
      </c>
      <c r="K10429" t="s">
        <v>313</v>
      </c>
      <c r="M10429" t="s">
        <v>228</v>
      </c>
      <c r="N10429" t="s">
        <v>236</v>
      </c>
      <c r="O10429">
        <v>20</v>
      </c>
      <c r="P10429" t="s">
        <v>237</v>
      </c>
      <c r="Q10429"/>
      <c r="R10429">
        <v>12</v>
      </c>
      <c r="S10429">
        <v>28</v>
      </c>
      <c r="T10429" t="s">
        <v>316</v>
      </c>
    </row>
    <row r="10430" spans="2:20" hidden="1" x14ac:dyDescent="0.45">
      <c r="F10430" t="s">
        <v>309</v>
      </c>
      <c r="G10430" t="s">
        <v>310</v>
      </c>
      <c r="H10430" t="s">
        <v>318</v>
      </c>
      <c r="I10430" t="s">
        <v>225</v>
      </c>
      <c r="J10430" t="s">
        <v>319</v>
      </c>
      <c r="K10430" t="s">
        <v>227</v>
      </c>
      <c r="M10430" t="s">
        <v>228</v>
      </c>
      <c r="N10430" t="s">
        <v>262</v>
      </c>
      <c r="O10430">
        <v>1.36</v>
      </c>
      <c r="P10430" t="s">
        <v>234</v>
      </c>
      <c r="Q10430"/>
      <c r="R10430">
        <v>0.14000000000000001</v>
      </c>
      <c r="S10430">
        <v>13.6</v>
      </c>
      <c r="T10430" t="s">
        <v>280</v>
      </c>
    </row>
    <row r="10431" spans="2:20" hidden="1" x14ac:dyDescent="0.45">
      <c r="D10431" s="29" t="s">
        <v>46</v>
      </c>
      <c r="F10431" t="s">
        <v>309</v>
      </c>
      <c r="G10431" t="s">
        <v>310</v>
      </c>
      <c r="H10431" t="s">
        <v>317</v>
      </c>
      <c r="I10431" t="s">
        <v>225</v>
      </c>
      <c r="J10431" t="s">
        <v>312</v>
      </c>
      <c r="K10431" t="s">
        <v>18</v>
      </c>
      <c r="M10431" t="s">
        <v>228</v>
      </c>
      <c r="N10431" t="s">
        <v>262</v>
      </c>
      <c r="O10431">
        <v>0.1</v>
      </c>
      <c r="P10431" t="s">
        <v>234</v>
      </c>
      <c r="Q10431"/>
      <c r="R10431">
        <v>0.01</v>
      </c>
      <c r="S10431">
        <v>1</v>
      </c>
      <c r="T10431" t="s">
        <v>248</v>
      </c>
    </row>
    <row r="10432" spans="2:20" hidden="1" x14ac:dyDescent="0.45">
      <c r="B10432" s="29" t="s">
        <v>29</v>
      </c>
      <c r="D10432" s="29" t="s">
        <v>46</v>
      </c>
      <c r="F10432" t="s">
        <v>309</v>
      </c>
      <c r="G10432" t="s">
        <v>310</v>
      </c>
      <c r="H10432" t="s">
        <v>317</v>
      </c>
      <c r="I10432" t="s">
        <v>225</v>
      </c>
      <c r="J10432" t="s">
        <v>312</v>
      </c>
      <c r="K10432" t="s">
        <v>18</v>
      </c>
      <c r="M10432" t="s">
        <v>228</v>
      </c>
      <c r="N10432" t="s">
        <v>29</v>
      </c>
      <c r="O10432">
        <v>0.28100000000000003</v>
      </c>
      <c r="P10432" t="s">
        <v>237</v>
      </c>
      <c r="Q10432"/>
      <c r="R10432">
        <v>0.16900000000000001</v>
      </c>
      <c r="S10432">
        <v>0.39300000000000002</v>
      </c>
      <c r="T10432" t="s">
        <v>288</v>
      </c>
    </row>
    <row r="10433" spans="2:20" hidden="1" x14ac:dyDescent="0.45">
      <c r="B10433" s="29" t="s">
        <v>27</v>
      </c>
      <c r="F10433" t="s">
        <v>309</v>
      </c>
      <c r="G10433" t="s">
        <v>310</v>
      </c>
      <c r="H10433" t="s">
        <v>315</v>
      </c>
      <c r="I10433" t="s">
        <v>225</v>
      </c>
      <c r="J10433" t="s">
        <v>312</v>
      </c>
      <c r="K10433" t="s">
        <v>227</v>
      </c>
      <c r="M10433" t="s">
        <v>228</v>
      </c>
      <c r="N10433" t="s">
        <v>27</v>
      </c>
      <c r="O10433">
        <v>3.23</v>
      </c>
      <c r="P10433" t="s">
        <v>237</v>
      </c>
      <c r="Q10433"/>
      <c r="R10433">
        <v>0.64700000000000002</v>
      </c>
      <c r="S10433">
        <v>16.2</v>
      </c>
      <c r="T10433" t="s">
        <v>280</v>
      </c>
    </row>
    <row r="10434" spans="2:20" hidden="1" x14ac:dyDescent="0.45">
      <c r="F10434" t="s">
        <v>309</v>
      </c>
      <c r="G10434" t="s">
        <v>310</v>
      </c>
      <c r="H10434" t="s">
        <v>315</v>
      </c>
      <c r="I10434" t="s">
        <v>225</v>
      </c>
      <c r="J10434" t="s">
        <v>312</v>
      </c>
      <c r="K10434" t="s">
        <v>227</v>
      </c>
      <c r="M10434" t="s">
        <v>228</v>
      </c>
      <c r="N10434" t="s">
        <v>253</v>
      </c>
      <c r="O10434">
        <v>1.36</v>
      </c>
      <c r="P10434" t="s">
        <v>234</v>
      </c>
      <c r="Q10434"/>
      <c r="R10434">
        <v>0.68</v>
      </c>
      <c r="S10434">
        <v>2.72</v>
      </c>
      <c r="T10434" t="s">
        <v>280</v>
      </c>
    </row>
    <row r="10435" spans="2:20" hidden="1" x14ac:dyDescent="0.45">
      <c r="F10435" t="s">
        <v>309</v>
      </c>
      <c r="G10435" t="s">
        <v>310</v>
      </c>
      <c r="H10435" t="s">
        <v>315</v>
      </c>
      <c r="I10435" t="s">
        <v>225</v>
      </c>
      <c r="J10435" t="s">
        <v>312</v>
      </c>
      <c r="K10435" t="s">
        <v>227</v>
      </c>
      <c r="M10435" t="s">
        <v>228</v>
      </c>
      <c r="N10435" t="s">
        <v>240</v>
      </c>
      <c r="O10435">
        <v>4.07</v>
      </c>
      <c r="P10435" t="s">
        <v>234</v>
      </c>
      <c r="Q10435"/>
      <c r="R10435">
        <v>2.04</v>
      </c>
      <c r="S10435">
        <v>8.14</v>
      </c>
      <c r="T10435" t="s">
        <v>280</v>
      </c>
    </row>
    <row r="10436" spans="2:20" hidden="1" x14ac:dyDescent="0.45">
      <c r="F10436" t="s">
        <v>309</v>
      </c>
      <c r="G10436" t="s">
        <v>310</v>
      </c>
      <c r="H10436" t="s">
        <v>318</v>
      </c>
      <c r="I10436" t="s">
        <v>225</v>
      </c>
      <c r="J10436" t="s">
        <v>319</v>
      </c>
      <c r="K10436" t="s">
        <v>227</v>
      </c>
      <c r="M10436" t="s">
        <v>228</v>
      </c>
      <c r="N10436" t="s">
        <v>358</v>
      </c>
      <c r="O10436">
        <v>9.6000000000000002E-2</v>
      </c>
      <c r="P10436" t="s">
        <v>234</v>
      </c>
      <c r="Q10436"/>
      <c r="R10436">
        <v>3.2000000000000001E-2</v>
      </c>
      <c r="S10436">
        <v>0.28799999999999998</v>
      </c>
      <c r="T10436" t="s">
        <v>320</v>
      </c>
    </row>
    <row r="10437" spans="2:20" hidden="1" x14ac:dyDescent="0.45">
      <c r="F10437" t="s">
        <v>309</v>
      </c>
      <c r="G10437" t="s">
        <v>310</v>
      </c>
      <c r="H10437" t="s">
        <v>318</v>
      </c>
      <c r="I10437" t="s">
        <v>225</v>
      </c>
      <c r="J10437" t="s">
        <v>319</v>
      </c>
      <c r="K10437" t="s">
        <v>227</v>
      </c>
      <c r="M10437" t="s">
        <v>228</v>
      </c>
      <c r="N10437" t="s">
        <v>249</v>
      </c>
      <c r="O10437">
        <v>0.49</v>
      </c>
      <c r="P10437" t="s">
        <v>234</v>
      </c>
      <c r="Q10437"/>
      <c r="R10437">
        <v>0.16</v>
      </c>
      <c r="S10437">
        <v>1.47</v>
      </c>
      <c r="T10437" t="s">
        <v>320</v>
      </c>
    </row>
    <row r="10438" spans="2:20" hidden="1" x14ac:dyDescent="0.45">
      <c r="F10438" t="s">
        <v>309</v>
      </c>
      <c r="G10438" t="s">
        <v>310</v>
      </c>
      <c r="H10438" t="s">
        <v>318</v>
      </c>
      <c r="I10438" t="s">
        <v>225</v>
      </c>
      <c r="J10438" t="s">
        <v>319</v>
      </c>
      <c r="K10438" t="s">
        <v>227</v>
      </c>
      <c r="M10438" t="s">
        <v>228</v>
      </c>
      <c r="N10438" t="s">
        <v>303</v>
      </c>
      <c r="O10438">
        <v>6.79</v>
      </c>
      <c r="P10438" t="s">
        <v>234</v>
      </c>
      <c r="Q10438"/>
      <c r="R10438">
        <v>0.68</v>
      </c>
      <c r="S10438">
        <v>67.900000000000006</v>
      </c>
      <c r="T10438" t="s">
        <v>280</v>
      </c>
    </row>
    <row r="10439" spans="2:20" hidden="1" x14ac:dyDescent="0.45">
      <c r="F10439" t="s">
        <v>309</v>
      </c>
      <c r="G10439" t="s">
        <v>310</v>
      </c>
      <c r="H10439" t="s">
        <v>318</v>
      </c>
      <c r="I10439" t="s">
        <v>225</v>
      </c>
      <c r="J10439" t="s">
        <v>319</v>
      </c>
      <c r="K10439" t="s">
        <v>227</v>
      </c>
      <c r="M10439" t="s">
        <v>228</v>
      </c>
      <c r="N10439" t="s">
        <v>265</v>
      </c>
      <c r="O10439">
        <v>2.72</v>
      </c>
      <c r="P10439" t="s">
        <v>234</v>
      </c>
      <c r="Q10439"/>
      <c r="R10439">
        <v>0.27</v>
      </c>
      <c r="S10439">
        <v>27.1</v>
      </c>
      <c r="T10439" t="s">
        <v>280</v>
      </c>
    </row>
    <row r="10440" spans="2:20" hidden="1" x14ac:dyDescent="0.45">
      <c r="F10440" t="s">
        <v>309</v>
      </c>
      <c r="G10440" t="s">
        <v>310</v>
      </c>
      <c r="H10440" t="s">
        <v>318</v>
      </c>
      <c r="I10440" t="s">
        <v>225</v>
      </c>
      <c r="J10440" t="s">
        <v>319</v>
      </c>
      <c r="K10440" t="s">
        <v>227</v>
      </c>
      <c r="M10440" t="s">
        <v>228</v>
      </c>
      <c r="N10440" t="s">
        <v>291</v>
      </c>
      <c r="O10440">
        <v>0.13</v>
      </c>
      <c r="P10440" t="s">
        <v>247</v>
      </c>
      <c r="Q10440"/>
      <c r="R10440">
        <v>1.2999999999999999E-2</v>
      </c>
      <c r="S10440">
        <v>1.3</v>
      </c>
      <c r="T10440" t="s">
        <v>248</v>
      </c>
    </row>
    <row r="10441" spans="2:20" hidden="1" x14ac:dyDescent="0.45">
      <c r="B10441" s="29" t="s">
        <v>24</v>
      </c>
      <c r="F10441" t="s">
        <v>309</v>
      </c>
      <c r="G10441" t="s">
        <v>310</v>
      </c>
      <c r="H10441" t="s">
        <v>318</v>
      </c>
      <c r="I10441" t="s">
        <v>225</v>
      </c>
      <c r="J10441" t="s">
        <v>319</v>
      </c>
      <c r="K10441" t="s">
        <v>227</v>
      </c>
      <c r="M10441" t="s">
        <v>228</v>
      </c>
      <c r="N10441" t="s">
        <v>261</v>
      </c>
      <c r="O10441">
        <v>37.1</v>
      </c>
      <c r="P10441" t="s">
        <v>237</v>
      </c>
      <c r="Q10441"/>
      <c r="R10441">
        <v>18.5</v>
      </c>
      <c r="S10441">
        <v>55.6</v>
      </c>
      <c r="T10441" t="s">
        <v>1921</v>
      </c>
    </row>
    <row r="10442" spans="2:20" hidden="1" x14ac:dyDescent="0.45">
      <c r="F10442" t="s">
        <v>309</v>
      </c>
      <c r="G10442" t="s">
        <v>310</v>
      </c>
      <c r="H10442" t="s">
        <v>321</v>
      </c>
      <c r="I10442" t="s">
        <v>275</v>
      </c>
      <c r="J10442" t="s">
        <v>228</v>
      </c>
      <c r="K10442" t="s">
        <v>322</v>
      </c>
      <c r="M10442" t="s">
        <v>228</v>
      </c>
      <c r="N10442" t="s">
        <v>358</v>
      </c>
      <c r="O10442">
        <v>0.63100000000000001</v>
      </c>
      <c r="P10442" t="s">
        <v>257</v>
      </c>
      <c r="Q10442"/>
      <c r="R10442">
        <v>0.21</v>
      </c>
      <c r="S10442">
        <v>1.89</v>
      </c>
      <c r="T10442" t="s">
        <v>314</v>
      </c>
    </row>
    <row r="10443" spans="2:20" hidden="1" x14ac:dyDescent="0.45">
      <c r="F10443" t="s">
        <v>309</v>
      </c>
      <c r="G10443" t="s">
        <v>310</v>
      </c>
      <c r="H10443" t="s">
        <v>321</v>
      </c>
      <c r="I10443" t="s">
        <v>275</v>
      </c>
      <c r="J10443" t="s">
        <v>228</v>
      </c>
      <c r="K10443" t="s">
        <v>322</v>
      </c>
      <c r="M10443" t="s">
        <v>228</v>
      </c>
      <c r="N10443" t="s">
        <v>236</v>
      </c>
      <c r="O10443">
        <v>0.89</v>
      </c>
      <c r="P10443" t="s">
        <v>237</v>
      </c>
      <c r="Q10443"/>
      <c r="R10443">
        <v>0.29699999999999999</v>
      </c>
      <c r="S10443">
        <v>2.67</v>
      </c>
      <c r="T10443" t="s">
        <v>288</v>
      </c>
    </row>
    <row r="10444" spans="2:20" hidden="1" x14ac:dyDescent="0.45">
      <c r="B10444" s="29" t="s">
        <v>30</v>
      </c>
      <c r="F10444" t="s">
        <v>309</v>
      </c>
      <c r="G10444" t="s">
        <v>310</v>
      </c>
      <c r="H10444" t="s">
        <v>321</v>
      </c>
      <c r="I10444" t="s">
        <v>275</v>
      </c>
      <c r="J10444" t="s">
        <v>228</v>
      </c>
      <c r="K10444" t="s">
        <v>322</v>
      </c>
      <c r="M10444" t="s">
        <v>228</v>
      </c>
      <c r="N10444" t="s">
        <v>30</v>
      </c>
      <c r="O10444">
        <v>18.399999999999999</v>
      </c>
      <c r="P10444" t="s">
        <v>229</v>
      </c>
      <c r="Q10444"/>
      <c r="R10444">
        <v>5.2</v>
      </c>
      <c r="S10444">
        <v>36.299999999999997</v>
      </c>
      <c r="T10444" t="s">
        <v>2886</v>
      </c>
    </row>
    <row r="10445" spans="2:20" hidden="1" x14ac:dyDescent="0.45">
      <c r="B10445" s="29" t="s">
        <v>26</v>
      </c>
      <c r="D10445" s="29" t="s">
        <v>196</v>
      </c>
      <c r="F10445" t="s">
        <v>309</v>
      </c>
      <c r="G10445" t="s">
        <v>310</v>
      </c>
      <c r="H10445" t="s">
        <v>311</v>
      </c>
      <c r="I10445" t="s">
        <v>225</v>
      </c>
      <c r="J10445" t="s">
        <v>312</v>
      </c>
      <c r="K10445" t="s">
        <v>313</v>
      </c>
      <c r="M10445" t="s">
        <v>228</v>
      </c>
      <c r="N10445" t="s">
        <v>26</v>
      </c>
      <c r="O10445">
        <v>142</v>
      </c>
      <c r="P10445" t="s">
        <v>237</v>
      </c>
      <c r="Q10445"/>
      <c r="R10445">
        <v>71</v>
      </c>
      <c r="S10445">
        <v>284</v>
      </c>
      <c r="T10445" t="s">
        <v>280</v>
      </c>
    </row>
    <row r="10446" spans="2:20" hidden="1" x14ac:dyDescent="0.45">
      <c r="D10446" s="29" t="s">
        <v>46</v>
      </c>
      <c r="F10446" t="s">
        <v>309</v>
      </c>
      <c r="G10446" t="s">
        <v>310</v>
      </c>
      <c r="H10446" t="s">
        <v>317</v>
      </c>
      <c r="I10446" t="s">
        <v>225</v>
      </c>
      <c r="J10446" t="s">
        <v>312</v>
      </c>
      <c r="K10446" t="s">
        <v>18</v>
      </c>
      <c r="M10446" t="s">
        <v>228</v>
      </c>
      <c r="N10446" t="s">
        <v>242</v>
      </c>
      <c r="O10446">
        <v>7.6000000000000004E-4</v>
      </c>
      <c r="P10446" t="s">
        <v>234</v>
      </c>
      <c r="Q10446"/>
      <c r="R10446">
        <v>2.5000000000000001E-4</v>
      </c>
      <c r="S10446">
        <v>2.2799999999999999E-3</v>
      </c>
      <c r="T10446" t="s">
        <v>235</v>
      </c>
    </row>
    <row r="10447" spans="2:20" hidden="1" x14ac:dyDescent="0.45">
      <c r="D10447" s="29" t="s">
        <v>46</v>
      </c>
      <c r="F10447" t="s">
        <v>309</v>
      </c>
      <c r="G10447" t="s">
        <v>310</v>
      </c>
      <c r="H10447" t="s">
        <v>324</v>
      </c>
      <c r="I10447" t="s">
        <v>225</v>
      </c>
      <c r="J10447" t="s">
        <v>325</v>
      </c>
      <c r="K10447" t="s">
        <v>18</v>
      </c>
      <c r="M10447" t="s">
        <v>228</v>
      </c>
      <c r="N10447" t="s">
        <v>264</v>
      </c>
      <c r="O10447">
        <v>16.2</v>
      </c>
      <c r="P10447" t="s">
        <v>257</v>
      </c>
      <c r="Q10447"/>
      <c r="R10447">
        <v>5.4</v>
      </c>
      <c r="S10447">
        <v>48.6</v>
      </c>
      <c r="T10447" t="s">
        <v>326</v>
      </c>
    </row>
    <row r="10448" spans="2:20" hidden="1" x14ac:dyDescent="0.45">
      <c r="D10448" s="29" t="s">
        <v>46</v>
      </c>
      <c r="F10448" t="s">
        <v>309</v>
      </c>
      <c r="G10448" t="s">
        <v>310</v>
      </c>
      <c r="H10448" t="s">
        <v>324</v>
      </c>
      <c r="I10448" t="s">
        <v>225</v>
      </c>
      <c r="J10448" t="s">
        <v>325</v>
      </c>
      <c r="K10448" t="s">
        <v>18</v>
      </c>
      <c r="M10448" t="s">
        <v>228</v>
      </c>
      <c r="N10448" t="s">
        <v>279</v>
      </c>
      <c r="O10448">
        <v>0.05</v>
      </c>
      <c r="P10448" t="s">
        <v>234</v>
      </c>
      <c r="Q10448"/>
      <c r="R10448">
        <v>1.7000000000000001E-2</v>
      </c>
      <c r="S10448">
        <v>0.15</v>
      </c>
      <c r="T10448" t="s">
        <v>248</v>
      </c>
    </row>
    <row r="10449" spans="2:20" hidden="1" x14ac:dyDescent="0.45">
      <c r="D10449" s="29" t="s">
        <v>46</v>
      </c>
      <c r="F10449" t="s">
        <v>309</v>
      </c>
      <c r="G10449" t="s">
        <v>310</v>
      </c>
      <c r="H10449" t="s">
        <v>324</v>
      </c>
      <c r="I10449" t="s">
        <v>225</v>
      </c>
      <c r="J10449" t="s">
        <v>325</v>
      </c>
      <c r="K10449" t="s">
        <v>18</v>
      </c>
      <c r="M10449" t="s">
        <v>228</v>
      </c>
      <c r="N10449" t="s">
        <v>265</v>
      </c>
      <c r="O10449">
        <v>0.01</v>
      </c>
      <c r="P10449" t="s">
        <v>234</v>
      </c>
      <c r="Q10449"/>
      <c r="R10449">
        <v>3.0000000000000001E-3</v>
      </c>
      <c r="S10449">
        <v>0.03</v>
      </c>
      <c r="T10449" t="s">
        <v>248</v>
      </c>
    </row>
    <row r="10450" spans="2:20" hidden="1" x14ac:dyDescent="0.45">
      <c r="B10450" s="29" t="s">
        <v>43</v>
      </c>
      <c r="D10450" s="29" t="s">
        <v>46</v>
      </c>
      <c r="F10450" t="s">
        <v>309</v>
      </c>
      <c r="G10450" t="s">
        <v>310</v>
      </c>
      <c r="H10450" t="s">
        <v>324</v>
      </c>
      <c r="I10450" t="s">
        <v>225</v>
      </c>
      <c r="J10450" t="s">
        <v>325</v>
      </c>
      <c r="K10450" t="s">
        <v>18</v>
      </c>
      <c r="M10450" t="s">
        <v>228</v>
      </c>
      <c r="N10450" t="s">
        <v>28</v>
      </c>
      <c r="O10450">
        <v>3.6999999999999998E-2</v>
      </c>
      <c r="P10450" t="s">
        <v>237</v>
      </c>
      <c r="Q10450"/>
      <c r="R10450">
        <v>3.0000000000000001E-3</v>
      </c>
      <c r="S10450">
        <v>0.37</v>
      </c>
      <c r="T10450" t="s">
        <v>327</v>
      </c>
    </row>
    <row r="10451" spans="2:20" hidden="1" x14ac:dyDescent="0.45">
      <c r="F10451" t="s">
        <v>329</v>
      </c>
      <c r="G10451" t="s">
        <v>330</v>
      </c>
      <c r="H10451" t="s">
        <v>335</v>
      </c>
      <c r="I10451" t="s">
        <v>225</v>
      </c>
      <c r="J10451" t="s">
        <v>336</v>
      </c>
      <c r="K10451" t="s">
        <v>22</v>
      </c>
      <c r="M10451" t="s">
        <v>228</v>
      </c>
      <c r="N10451" t="s">
        <v>264</v>
      </c>
      <c r="O10451">
        <v>8.1999999999999993</v>
      </c>
      <c r="P10451" t="s">
        <v>337</v>
      </c>
      <c r="Q10451"/>
      <c r="R10451">
        <v>1.64</v>
      </c>
      <c r="S10451">
        <v>41</v>
      </c>
      <c r="T10451" t="s">
        <v>334</v>
      </c>
    </row>
    <row r="10452" spans="2:20" hidden="1" x14ac:dyDescent="0.45">
      <c r="B10452" s="29" t="s">
        <v>43</v>
      </c>
      <c r="F10452" t="s">
        <v>329</v>
      </c>
      <c r="G10452" t="s">
        <v>330</v>
      </c>
      <c r="H10452" t="s">
        <v>331</v>
      </c>
      <c r="I10452" t="s">
        <v>225</v>
      </c>
      <c r="J10452" t="s">
        <v>332</v>
      </c>
      <c r="K10452" t="s">
        <v>22</v>
      </c>
      <c r="M10452" t="s">
        <v>228</v>
      </c>
      <c r="N10452" t="s">
        <v>28</v>
      </c>
      <c r="O10452">
        <v>1913</v>
      </c>
      <c r="P10452" t="s">
        <v>333</v>
      </c>
      <c r="Q10452"/>
      <c r="R10452">
        <v>957</v>
      </c>
      <c r="S10452">
        <v>3826</v>
      </c>
      <c r="T10452" t="s">
        <v>334</v>
      </c>
    </row>
    <row r="10453" spans="2:20" hidden="1" x14ac:dyDescent="0.45">
      <c r="F10453" t="s">
        <v>329</v>
      </c>
      <c r="G10453" t="s">
        <v>330</v>
      </c>
      <c r="H10453" t="s">
        <v>338</v>
      </c>
      <c r="I10453" t="s">
        <v>275</v>
      </c>
      <c r="J10453" t="s">
        <v>228</v>
      </c>
      <c r="K10453" t="s">
        <v>22</v>
      </c>
      <c r="M10453" t="s">
        <v>228</v>
      </c>
      <c r="N10453" t="s">
        <v>265</v>
      </c>
      <c r="O10453">
        <v>25</v>
      </c>
      <c r="P10453" t="s">
        <v>234</v>
      </c>
      <c r="Q10453"/>
      <c r="R10453">
        <v>5</v>
      </c>
      <c r="S10453">
        <v>125</v>
      </c>
      <c r="T10453" t="s">
        <v>241</v>
      </c>
    </row>
    <row r="10454" spans="2:20" hidden="1" x14ac:dyDescent="0.45">
      <c r="F10454" t="s">
        <v>329</v>
      </c>
      <c r="G10454" t="s">
        <v>330</v>
      </c>
      <c r="H10454" t="s">
        <v>338</v>
      </c>
      <c r="I10454" t="s">
        <v>275</v>
      </c>
      <c r="J10454" t="s">
        <v>228</v>
      </c>
      <c r="K10454" t="s">
        <v>22</v>
      </c>
      <c r="M10454" t="s">
        <v>228</v>
      </c>
      <c r="N10454" t="s">
        <v>303</v>
      </c>
      <c r="O10454">
        <v>2.9</v>
      </c>
      <c r="P10454" t="s">
        <v>234</v>
      </c>
      <c r="Q10454"/>
      <c r="R10454">
        <v>0.6</v>
      </c>
      <c r="S10454">
        <v>15</v>
      </c>
      <c r="T10454" t="s">
        <v>241</v>
      </c>
    </row>
    <row r="10455" spans="2:20" hidden="1" x14ac:dyDescent="0.45">
      <c r="F10455" t="s">
        <v>329</v>
      </c>
      <c r="G10455" t="s">
        <v>330</v>
      </c>
      <c r="H10455" t="s">
        <v>338</v>
      </c>
      <c r="I10455" t="s">
        <v>275</v>
      </c>
      <c r="J10455" t="s">
        <v>228</v>
      </c>
      <c r="K10455" t="s">
        <v>22</v>
      </c>
      <c r="M10455" t="s">
        <v>228</v>
      </c>
      <c r="N10455" t="s">
        <v>240</v>
      </c>
      <c r="O10455">
        <v>28</v>
      </c>
      <c r="P10455" t="s">
        <v>234</v>
      </c>
      <c r="Q10455"/>
      <c r="R10455">
        <v>5.92</v>
      </c>
      <c r="S10455">
        <v>145</v>
      </c>
      <c r="T10455" t="s">
        <v>241</v>
      </c>
    </row>
    <row r="10456" spans="2:20" hidden="1" x14ac:dyDescent="0.45">
      <c r="F10456" t="s">
        <v>329</v>
      </c>
      <c r="G10456" t="s">
        <v>330</v>
      </c>
      <c r="H10456" t="s">
        <v>338</v>
      </c>
      <c r="I10456" t="s">
        <v>275</v>
      </c>
      <c r="J10456" t="s">
        <v>228</v>
      </c>
      <c r="K10456" t="s">
        <v>22</v>
      </c>
      <c r="M10456" t="s">
        <v>228</v>
      </c>
      <c r="N10456" t="s">
        <v>253</v>
      </c>
      <c r="O10456">
        <v>1.6</v>
      </c>
      <c r="P10456" t="s">
        <v>234</v>
      </c>
      <c r="Q10456"/>
      <c r="R10456">
        <v>0.32</v>
      </c>
      <c r="S10456">
        <v>9</v>
      </c>
      <c r="T10456" t="s">
        <v>241</v>
      </c>
    </row>
    <row r="10457" spans="2:20" hidden="1" x14ac:dyDescent="0.45">
      <c r="F10457" t="s">
        <v>329</v>
      </c>
      <c r="G10457" t="s">
        <v>330</v>
      </c>
      <c r="H10457" t="s">
        <v>335</v>
      </c>
      <c r="I10457" t="s">
        <v>225</v>
      </c>
      <c r="J10457" t="s">
        <v>336</v>
      </c>
      <c r="K10457" t="s">
        <v>22</v>
      </c>
      <c r="M10457" t="s">
        <v>228</v>
      </c>
      <c r="N10457" t="s">
        <v>236</v>
      </c>
      <c r="O10457">
        <v>1914</v>
      </c>
      <c r="P10457" t="s">
        <v>333</v>
      </c>
      <c r="Q10457"/>
      <c r="R10457">
        <v>955</v>
      </c>
      <c r="S10457">
        <v>3830</v>
      </c>
      <c r="T10457" t="s">
        <v>334</v>
      </c>
    </row>
    <row r="10458" spans="2:20" hidden="1" x14ac:dyDescent="0.45">
      <c r="F10458" t="s">
        <v>329</v>
      </c>
      <c r="G10458" t="s">
        <v>330</v>
      </c>
      <c r="H10458" t="s">
        <v>338</v>
      </c>
      <c r="I10458" t="s">
        <v>275</v>
      </c>
      <c r="J10458" t="s">
        <v>228</v>
      </c>
      <c r="K10458" t="s">
        <v>22</v>
      </c>
      <c r="M10458" t="s">
        <v>228</v>
      </c>
      <c r="N10458" t="s">
        <v>358</v>
      </c>
      <c r="O10458">
        <v>1E-3</v>
      </c>
      <c r="P10458" t="s">
        <v>234</v>
      </c>
      <c r="Q10458"/>
      <c r="R10458">
        <v>2.0000000000000001E-4</v>
      </c>
      <c r="S10458">
        <v>5.0000000000000001E-3</v>
      </c>
      <c r="T10458" t="s">
        <v>241</v>
      </c>
    </row>
    <row r="10459" spans="2:20" hidden="1" x14ac:dyDescent="0.45">
      <c r="B10459" s="29" t="s">
        <v>26</v>
      </c>
      <c r="F10459" t="s">
        <v>329</v>
      </c>
      <c r="G10459" t="s">
        <v>330</v>
      </c>
      <c r="H10459" t="s">
        <v>335</v>
      </c>
      <c r="I10459" t="s">
        <v>225</v>
      </c>
      <c r="J10459" t="s">
        <v>336</v>
      </c>
      <c r="K10459" t="s">
        <v>22</v>
      </c>
      <c r="M10459" t="s">
        <v>228</v>
      </c>
      <c r="N10459" t="s">
        <v>26</v>
      </c>
      <c r="O10459">
        <v>820</v>
      </c>
      <c r="P10459" t="s">
        <v>333</v>
      </c>
      <c r="Q10459"/>
      <c r="R10459">
        <v>530</v>
      </c>
      <c r="S10459">
        <v>1200</v>
      </c>
      <c r="T10459" t="s">
        <v>334</v>
      </c>
    </row>
    <row r="10460" spans="2:20" hidden="1" x14ac:dyDescent="0.45">
      <c r="B10460" s="29" t="s">
        <v>24</v>
      </c>
      <c r="C10460" s="29" t="s">
        <v>3078</v>
      </c>
      <c r="F10460" t="s">
        <v>339</v>
      </c>
      <c r="G10460" t="s">
        <v>340</v>
      </c>
      <c r="H10460" t="s">
        <v>277</v>
      </c>
      <c r="I10460" t="s">
        <v>275</v>
      </c>
      <c r="J10460" t="s">
        <v>228</v>
      </c>
      <c r="K10460" t="s">
        <v>38</v>
      </c>
      <c r="M10460" t="s">
        <v>228</v>
      </c>
      <c r="N10460" t="s">
        <v>261</v>
      </c>
      <c r="O10460">
        <v>300</v>
      </c>
      <c r="P10460" t="s">
        <v>237</v>
      </c>
      <c r="Q10460"/>
      <c r="R10460">
        <v>5</v>
      </c>
      <c r="S10460">
        <v>500</v>
      </c>
      <c r="T10460" t="s">
        <v>361</v>
      </c>
    </row>
    <row r="10461" spans="2:20" hidden="1" x14ac:dyDescent="0.45">
      <c r="B10461" s="29" t="s">
        <v>29</v>
      </c>
      <c r="C10461" s="29" t="s">
        <v>3078</v>
      </c>
      <c r="F10461" t="s">
        <v>339</v>
      </c>
      <c r="G10461" t="s">
        <v>340</v>
      </c>
      <c r="H10461" t="s">
        <v>277</v>
      </c>
      <c r="I10461" t="s">
        <v>275</v>
      </c>
      <c r="J10461" t="s">
        <v>228</v>
      </c>
      <c r="K10461" t="s">
        <v>38</v>
      </c>
      <c r="M10461" t="s">
        <v>228</v>
      </c>
      <c r="N10461" t="s">
        <v>29</v>
      </c>
      <c r="O10461">
        <v>38.4</v>
      </c>
      <c r="P10461" t="s">
        <v>237</v>
      </c>
      <c r="Q10461"/>
      <c r="R10461">
        <v>20</v>
      </c>
      <c r="S10461">
        <v>50</v>
      </c>
      <c r="T10461" t="s">
        <v>377</v>
      </c>
    </row>
    <row r="10462" spans="2:20" hidden="1" x14ac:dyDescent="0.45">
      <c r="C10462" s="29" t="s">
        <v>3078</v>
      </c>
      <c r="F10462" t="s">
        <v>339</v>
      </c>
      <c r="G10462" t="s">
        <v>340</v>
      </c>
      <c r="H10462" t="s">
        <v>281</v>
      </c>
      <c r="I10462" t="s">
        <v>275</v>
      </c>
      <c r="J10462" t="s">
        <v>228</v>
      </c>
      <c r="K10462" t="s">
        <v>342</v>
      </c>
      <c r="M10462" t="s">
        <v>228</v>
      </c>
      <c r="N10462" t="s">
        <v>267</v>
      </c>
      <c r="O10462">
        <v>29</v>
      </c>
      <c r="P10462" t="s">
        <v>234</v>
      </c>
      <c r="Q10462"/>
      <c r="R10462">
        <v>15</v>
      </c>
      <c r="S10462">
        <v>58</v>
      </c>
      <c r="T10462" t="s">
        <v>241</v>
      </c>
    </row>
    <row r="10463" spans="2:20" hidden="1" x14ac:dyDescent="0.45">
      <c r="B10463" s="29" t="s">
        <v>26</v>
      </c>
      <c r="C10463" s="29" t="s">
        <v>3078</v>
      </c>
      <c r="F10463" t="s">
        <v>339</v>
      </c>
      <c r="G10463" t="s">
        <v>340</v>
      </c>
      <c r="H10463" t="s">
        <v>284</v>
      </c>
      <c r="I10463" t="s">
        <v>225</v>
      </c>
      <c r="J10463" t="s">
        <v>2673</v>
      </c>
      <c r="K10463" t="s">
        <v>2674</v>
      </c>
      <c r="M10463" t="s">
        <v>228</v>
      </c>
      <c r="N10463" t="s">
        <v>26</v>
      </c>
      <c r="O10463">
        <v>8</v>
      </c>
      <c r="P10463" t="s">
        <v>2675</v>
      </c>
      <c r="Q10463"/>
      <c r="R10463">
        <v>2</v>
      </c>
      <c r="S10463">
        <v>30</v>
      </c>
      <c r="T10463" t="s">
        <v>446</v>
      </c>
    </row>
    <row r="10464" spans="2:20" hidden="1" x14ac:dyDescent="0.45">
      <c r="B10464" s="29" t="s">
        <v>25</v>
      </c>
      <c r="C10464" s="29" t="s">
        <v>3078</v>
      </c>
      <c r="F10464" t="s">
        <v>339</v>
      </c>
      <c r="G10464" t="s">
        <v>340</v>
      </c>
      <c r="H10464" t="s">
        <v>284</v>
      </c>
      <c r="I10464" t="s">
        <v>225</v>
      </c>
      <c r="J10464" t="s">
        <v>2673</v>
      </c>
      <c r="K10464" t="s">
        <v>2674</v>
      </c>
      <c r="M10464" t="s">
        <v>228</v>
      </c>
      <c r="N10464" t="s">
        <v>25</v>
      </c>
      <c r="O10464">
        <v>27</v>
      </c>
      <c r="P10464" t="s">
        <v>2675</v>
      </c>
      <c r="Q10464"/>
      <c r="R10464">
        <v>22</v>
      </c>
      <c r="S10464">
        <v>36</v>
      </c>
      <c r="T10464" t="s">
        <v>347</v>
      </c>
    </row>
    <row r="10465" spans="2:20" hidden="1" x14ac:dyDescent="0.45">
      <c r="C10465" s="29" t="s">
        <v>3078</v>
      </c>
      <c r="F10465" t="s">
        <v>339</v>
      </c>
      <c r="G10465" t="s">
        <v>340</v>
      </c>
      <c r="H10465" t="s">
        <v>277</v>
      </c>
      <c r="I10465" t="s">
        <v>275</v>
      </c>
      <c r="J10465" t="s">
        <v>228</v>
      </c>
      <c r="K10465" t="s">
        <v>38</v>
      </c>
      <c r="M10465" t="s">
        <v>228</v>
      </c>
      <c r="N10465" t="s">
        <v>249</v>
      </c>
      <c r="O10465">
        <v>16</v>
      </c>
      <c r="P10465" t="s">
        <v>234</v>
      </c>
      <c r="Q10465"/>
      <c r="R10465">
        <v>8</v>
      </c>
      <c r="S10465">
        <v>32</v>
      </c>
      <c r="T10465" t="s">
        <v>348</v>
      </c>
    </row>
    <row r="10466" spans="2:20" hidden="1" x14ac:dyDescent="0.45">
      <c r="C10466" s="29" t="s">
        <v>3078</v>
      </c>
      <c r="F10466" t="s">
        <v>339</v>
      </c>
      <c r="G10466" t="s">
        <v>340</v>
      </c>
      <c r="H10466" t="s">
        <v>277</v>
      </c>
      <c r="I10466" t="s">
        <v>275</v>
      </c>
      <c r="J10466" t="s">
        <v>228</v>
      </c>
      <c r="K10466" t="s">
        <v>38</v>
      </c>
      <c r="M10466" t="s">
        <v>228</v>
      </c>
      <c r="N10466" t="s">
        <v>265</v>
      </c>
      <c r="O10466">
        <v>6</v>
      </c>
      <c r="P10466" t="s">
        <v>234</v>
      </c>
      <c r="Q10466"/>
      <c r="R10466">
        <v>4</v>
      </c>
      <c r="S10466">
        <v>89</v>
      </c>
      <c r="T10466" t="s">
        <v>1923</v>
      </c>
    </row>
    <row r="10467" spans="2:20" hidden="1" x14ac:dyDescent="0.45">
      <c r="B10467" s="29" t="s">
        <v>30</v>
      </c>
      <c r="C10467" s="29" t="s">
        <v>3078</v>
      </c>
      <c r="F10467" t="s">
        <v>339</v>
      </c>
      <c r="G10467" t="s">
        <v>340</v>
      </c>
      <c r="H10467" t="s">
        <v>277</v>
      </c>
      <c r="I10467" t="s">
        <v>275</v>
      </c>
      <c r="J10467" t="s">
        <v>228</v>
      </c>
      <c r="K10467" t="s">
        <v>38</v>
      </c>
      <c r="M10467" t="s">
        <v>228</v>
      </c>
      <c r="N10467" t="s">
        <v>30</v>
      </c>
      <c r="O10467">
        <v>28</v>
      </c>
      <c r="P10467" t="s">
        <v>229</v>
      </c>
      <c r="Q10467"/>
      <c r="R10467">
        <v>11</v>
      </c>
      <c r="S10467">
        <v>39</v>
      </c>
      <c r="T10467" t="s">
        <v>380</v>
      </c>
    </row>
    <row r="10468" spans="2:20" hidden="1" x14ac:dyDescent="0.45">
      <c r="C10468" s="29" t="s">
        <v>3078</v>
      </c>
      <c r="F10468" t="s">
        <v>339</v>
      </c>
      <c r="G10468" t="s">
        <v>340</v>
      </c>
      <c r="H10468" t="s">
        <v>286</v>
      </c>
      <c r="I10468" t="s">
        <v>275</v>
      </c>
      <c r="J10468" t="s">
        <v>228</v>
      </c>
      <c r="K10468" t="s">
        <v>352</v>
      </c>
      <c r="M10468" t="s">
        <v>228</v>
      </c>
      <c r="N10468" t="s">
        <v>291</v>
      </c>
      <c r="O10468">
        <v>170</v>
      </c>
      <c r="P10468" t="s">
        <v>257</v>
      </c>
      <c r="Q10468"/>
      <c r="R10468">
        <v>85</v>
      </c>
      <c r="S10468">
        <v>260</v>
      </c>
      <c r="T10468" t="s">
        <v>349</v>
      </c>
    </row>
    <row r="10469" spans="2:20" hidden="1" x14ac:dyDescent="0.45">
      <c r="C10469" s="29" t="s">
        <v>3078</v>
      </c>
      <c r="F10469" t="s">
        <v>339</v>
      </c>
      <c r="G10469" t="s">
        <v>340</v>
      </c>
      <c r="H10469" t="s">
        <v>277</v>
      </c>
      <c r="I10469" t="s">
        <v>275</v>
      </c>
      <c r="J10469" t="s">
        <v>228</v>
      </c>
      <c r="K10469" t="s">
        <v>38</v>
      </c>
      <c r="M10469" t="s">
        <v>228</v>
      </c>
      <c r="N10469" t="s">
        <v>267</v>
      </c>
      <c r="O10469">
        <v>512</v>
      </c>
      <c r="P10469" t="s">
        <v>234</v>
      </c>
      <c r="Q10469"/>
      <c r="R10469">
        <v>80</v>
      </c>
      <c r="S10469">
        <v>1300</v>
      </c>
      <c r="T10469" t="s">
        <v>1923</v>
      </c>
    </row>
    <row r="10470" spans="2:20" hidden="1" x14ac:dyDescent="0.45">
      <c r="B10470" s="29" t="s">
        <v>30</v>
      </c>
      <c r="C10470" s="29" t="s">
        <v>3078</v>
      </c>
      <c r="F10470" t="s">
        <v>339</v>
      </c>
      <c r="G10470" t="s">
        <v>340</v>
      </c>
      <c r="H10470" t="s">
        <v>289</v>
      </c>
      <c r="I10470" t="s">
        <v>275</v>
      </c>
      <c r="J10470" t="s">
        <v>228</v>
      </c>
      <c r="K10470" t="s">
        <v>232</v>
      </c>
      <c r="M10470" t="s">
        <v>228</v>
      </c>
      <c r="N10470" t="s">
        <v>30</v>
      </c>
      <c r="O10470">
        <v>4</v>
      </c>
      <c r="P10470" t="s">
        <v>229</v>
      </c>
      <c r="Q10470"/>
      <c r="R10470">
        <v>2.1</v>
      </c>
      <c r="S10470">
        <v>7</v>
      </c>
      <c r="T10470" t="s">
        <v>241</v>
      </c>
    </row>
    <row r="10471" spans="2:20" hidden="1" x14ac:dyDescent="0.45">
      <c r="C10471" s="29" t="s">
        <v>3078</v>
      </c>
      <c r="F10471" t="s">
        <v>339</v>
      </c>
      <c r="G10471" t="s">
        <v>340</v>
      </c>
      <c r="H10471" t="s">
        <v>289</v>
      </c>
      <c r="I10471" t="s">
        <v>275</v>
      </c>
      <c r="J10471" t="s">
        <v>228</v>
      </c>
      <c r="K10471" t="s">
        <v>232</v>
      </c>
      <c r="M10471" t="s">
        <v>228</v>
      </c>
      <c r="N10471" t="s">
        <v>303</v>
      </c>
      <c r="O10471">
        <v>5.8000000000000003E-2</v>
      </c>
      <c r="P10471" t="s">
        <v>234</v>
      </c>
      <c r="Q10471"/>
      <c r="R10471">
        <v>1.4999999999999999E-2</v>
      </c>
      <c r="S10471">
        <v>5.8000000000000003E-2</v>
      </c>
      <c r="T10471" t="s">
        <v>241</v>
      </c>
    </row>
    <row r="10472" spans="2:20" hidden="1" x14ac:dyDescent="0.45">
      <c r="C10472" s="29" t="s">
        <v>3078</v>
      </c>
      <c r="F10472" t="s">
        <v>339</v>
      </c>
      <c r="G10472" t="s">
        <v>340</v>
      </c>
      <c r="H10472" t="s">
        <v>289</v>
      </c>
      <c r="I10472" t="s">
        <v>275</v>
      </c>
      <c r="J10472" t="s">
        <v>228</v>
      </c>
      <c r="K10472" t="s">
        <v>232</v>
      </c>
      <c r="M10472" t="s">
        <v>228</v>
      </c>
      <c r="N10472" t="s">
        <v>279</v>
      </c>
      <c r="O10472">
        <v>1.2999999999999999E-2</v>
      </c>
      <c r="P10472" t="s">
        <v>234</v>
      </c>
      <c r="Q10472"/>
      <c r="R10472">
        <v>6.0000000000000001E-3</v>
      </c>
      <c r="S10472">
        <v>2.5999999999999999E-2</v>
      </c>
      <c r="T10472" t="s">
        <v>241</v>
      </c>
    </row>
    <row r="10473" spans="2:20" hidden="1" x14ac:dyDescent="0.45">
      <c r="B10473" s="29" t="s">
        <v>26</v>
      </c>
      <c r="C10473" s="29" t="s">
        <v>3078</v>
      </c>
      <c r="F10473" t="s">
        <v>339</v>
      </c>
      <c r="G10473" t="s">
        <v>340</v>
      </c>
      <c r="H10473" t="s">
        <v>289</v>
      </c>
      <c r="I10473" t="s">
        <v>275</v>
      </c>
      <c r="J10473" t="s">
        <v>228</v>
      </c>
      <c r="K10473" t="s">
        <v>232</v>
      </c>
      <c r="M10473" t="s">
        <v>228</v>
      </c>
      <c r="N10473" t="s">
        <v>26</v>
      </c>
      <c r="O10473">
        <v>74</v>
      </c>
      <c r="P10473" t="s">
        <v>237</v>
      </c>
      <c r="Q10473"/>
      <c r="R10473">
        <v>46</v>
      </c>
      <c r="S10473">
        <v>103</v>
      </c>
      <c r="T10473" t="s">
        <v>241</v>
      </c>
    </row>
    <row r="10474" spans="2:20" hidden="1" x14ac:dyDescent="0.45">
      <c r="B10474" s="29" t="s">
        <v>43</v>
      </c>
      <c r="C10474" s="29" t="s">
        <v>3078</v>
      </c>
      <c r="F10474" t="s">
        <v>339</v>
      </c>
      <c r="G10474" t="s">
        <v>340</v>
      </c>
      <c r="H10474" t="s">
        <v>289</v>
      </c>
      <c r="I10474" t="s">
        <v>275</v>
      </c>
      <c r="J10474" t="s">
        <v>228</v>
      </c>
      <c r="K10474" t="s">
        <v>232</v>
      </c>
      <c r="M10474" t="s">
        <v>228</v>
      </c>
      <c r="N10474" t="s">
        <v>28</v>
      </c>
      <c r="O10474">
        <v>0.78</v>
      </c>
      <c r="P10474" t="s">
        <v>237</v>
      </c>
      <c r="Q10474"/>
      <c r="R10474">
        <v>0.47</v>
      </c>
      <c r="S10474">
        <v>1.0900000000000001</v>
      </c>
      <c r="T10474" t="s">
        <v>241</v>
      </c>
    </row>
    <row r="10475" spans="2:20" hidden="1" x14ac:dyDescent="0.45">
      <c r="C10475" s="29" t="s">
        <v>3124</v>
      </c>
      <c r="F10475" t="s">
        <v>359</v>
      </c>
      <c r="G10475" t="s">
        <v>360</v>
      </c>
      <c r="H10475" t="s">
        <v>281</v>
      </c>
      <c r="I10475" t="s">
        <v>275</v>
      </c>
      <c r="J10475" t="s">
        <v>228</v>
      </c>
      <c r="K10475" t="s">
        <v>342</v>
      </c>
      <c r="M10475" t="s">
        <v>228</v>
      </c>
      <c r="N10475" t="s">
        <v>264</v>
      </c>
      <c r="O10475">
        <v>1.9</v>
      </c>
      <c r="P10475" t="s">
        <v>234</v>
      </c>
      <c r="Q10475"/>
      <c r="R10475">
        <v>0.2</v>
      </c>
      <c r="S10475">
        <v>1.9</v>
      </c>
      <c r="T10475" t="s">
        <v>241</v>
      </c>
    </row>
    <row r="10476" spans="2:20" hidden="1" x14ac:dyDescent="0.45">
      <c r="C10476" s="29" t="s">
        <v>3124</v>
      </c>
      <c r="F10476" t="s">
        <v>359</v>
      </c>
      <c r="G10476" t="s">
        <v>360</v>
      </c>
      <c r="H10476" t="s">
        <v>281</v>
      </c>
      <c r="I10476" t="s">
        <v>275</v>
      </c>
      <c r="J10476" t="s">
        <v>228</v>
      </c>
      <c r="K10476" t="s">
        <v>342</v>
      </c>
      <c r="M10476" t="s">
        <v>228</v>
      </c>
      <c r="N10476" t="s">
        <v>240</v>
      </c>
      <c r="O10476">
        <v>0.08</v>
      </c>
      <c r="P10476" t="s">
        <v>234</v>
      </c>
      <c r="Q10476"/>
      <c r="R10476">
        <v>0.04</v>
      </c>
      <c r="S10476">
        <v>0.16</v>
      </c>
      <c r="T10476" t="s">
        <v>241</v>
      </c>
    </row>
    <row r="10477" spans="2:20" hidden="1" x14ac:dyDescent="0.45">
      <c r="C10477" s="29" t="s">
        <v>3124</v>
      </c>
      <c r="F10477" t="s">
        <v>359</v>
      </c>
      <c r="G10477" t="s">
        <v>360</v>
      </c>
      <c r="H10477" t="s">
        <v>281</v>
      </c>
      <c r="I10477" t="s">
        <v>275</v>
      </c>
      <c r="J10477" t="s">
        <v>228</v>
      </c>
      <c r="K10477" t="s">
        <v>342</v>
      </c>
      <c r="M10477" t="s">
        <v>228</v>
      </c>
      <c r="N10477" t="s">
        <v>233</v>
      </c>
      <c r="O10477">
        <v>0.03</v>
      </c>
      <c r="P10477" t="s">
        <v>234</v>
      </c>
      <c r="Q10477"/>
      <c r="R10477">
        <v>0.02</v>
      </c>
      <c r="S10477">
        <v>0.06</v>
      </c>
      <c r="T10477" t="s">
        <v>241</v>
      </c>
    </row>
    <row r="10478" spans="2:20" hidden="1" x14ac:dyDescent="0.45">
      <c r="B10478" s="29" t="s">
        <v>24</v>
      </c>
      <c r="C10478" s="29" t="s">
        <v>3124</v>
      </c>
      <c r="F10478" t="s">
        <v>359</v>
      </c>
      <c r="G10478" t="s">
        <v>360</v>
      </c>
      <c r="H10478" t="s">
        <v>281</v>
      </c>
      <c r="I10478" t="s">
        <v>275</v>
      </c>
      <c r="J10478" t="s">
        <v>228</v>
      </c>
      <c r="K10478" t="s">
        <v>342</v>
      </c>
      <c r="M10478" t="s">
        <v>228</v>
      </c>
      <c r="N10478" t="s">
        <v>261</v>
      </c>
      <c r="O10478">
        <v>25</v>
      </c>
      <c r="P10478" t="s">
        <v>237</v>
      </c>
      <c r="Q10478"/>
      <c r="R10478">
        <v>15</v>
      </c>
      <c r="S10478">
        <v>35</v>
      </c>
      <c r="T10478" t="s">
        <v>241</v>
      </c>
    </row>
    <row r="10479" spans="2:20" hidden="1" x14ac:dyDescent="0.45">
      <c r="B10479" s="29" t="s">
        <v>26</v>
      </c>
      <c r="C10479" s="29" t="s">
        <v>3124</v>
      </c>
      <c r="F10479" t="s">
        <v>359</v>
      </c>
      <c r="G10479" t="s">
        <v>360</v>
      </c>
      <c r="H10479" t="s">
        <v>281</v>
      </c>
      <c r="I10479" t="s">
        <v>275</v>
      </c>
      <c r="J10479" t="s">
        <v>228</v>
      </c>
      <c r="K10479" t="s">
        <v>342</v>
      </c>
      <c r="M10479" t="s">
        <v>228</v>
      </c>
      <c r="N10479" t="s">
        <v>26</v>
      </c>
      <c r="O10479">
        <v>513</v>
      </c>
      <c r="P10479" t="s">
        <v>237</v>
      </c>
      <c r="Q10479"/>
      <c r="R10479">
        <v>308</v>
      </c>
      <c r="S10479">
        <v>718</v>
      </c>
      <c r="T10479" t="s">
        <v>241</v>
      </c>
    </row>
    <row r="10480" spans="2:20" hidden="1" x14ac:dyDescent="0.45">
      <c r="C10480" s="29" t="s">
        <v>3124</v>
      </c>
      <c r="F10480" t="s">
        <v>359</v>
      </c>
      <c r="G10480" t="s">
        <v>360</v>
      </c>
      <c r="H10480" t="s">
        <v>289</v>
      </c>
      <c r="I10480" t="s">
        <v>275</v>
      </c>
      <c r="J10480" t="s">
        <v>228</v>
      </c>
      <c r="K10480" t="s">
        <v>232</v>
      </c>
      <c r="M10480" t="s">
        <v>228</v>
      </c>
      <c r="N10480" t="s">
        <v>272</v>
      </c>
      <c r="O10480">
        <v>1.08</v>
      </c>
      <c r="P10480" t="s">
        <v>257</v>
      </c>
      <c r="Q10480"/>
      <c r="R10480">
        <v>0.3</v>
      </c>
      <c r="S10480">
        <v>2.9</v>
      </c>
      <c r="T10480" t="s">
        <v>241</v>
      </c>
    </row>
    <row r="10481" spans="2:20" hidden="1" x14ac:dyDescent="0.45">
      <c r="C10481" s="29" t="s">
        <v>3124</v>
      </c>
      <c r="F10481" t="s">
        <v>359</v>
      </c>
      <c r="G10481" t="s">
        <v>360</v>
      </c>
      <c r="H10481" t="s">
        <v>289</v>
      </c>
      <c r="I10481" t="s">
        <v>275</v>
      </c>
      <c r="J10481" t="s">
        <v>228</v>
      </c>
      <c r="K10481" t="s">
        <v>232</v>
      </c>
      <c r="M10481" t="s">
        <v>228</v>
      </c>
      <c r="N10481" t="s">
        <v>249</v>
      </c>
      <c r="O10481">
        <v>2.9</v>
      </c>
      <c r="P10481" t="s">
        <v>257</v>
      </c>
      <c r="Q10481"/>
      <c r="R10481">
        <v>0.7</v>
      </c>
      <c r="S10481">
        <v>12</v>
      </c>
      <c r="T10481" t="s">
        <v>241</v>
      </c>
    </row>
    <row r="10482" spans="2:20" hidden="1" x14ac:dyDescent="0.45">
      <c r="B10482" s="29" t="s">
        <v>30</v>
      </c>
      <c r="C10482" s="29" t="s">
        <v>3124</v>
      </c>
      <c r="F10482" t="s">
        <v>359</v>
      </c>
      <c r="G10482" t="s">
        <v>360</v>
      </c>
      <c r="H10482" t="s">
        <v>277</v>
      </c>
      <c r="I10482" t="s">
        <v>275</v>
      </c>
      <c r="J10482" t="s">
        <v>228</v>
      </c>
      <c r="K10482" t="s">
        <v>38</v>
      </c>
      <c r="M10482" t="s">
        <v>228</v>
      </c>
      <c r="N10482" t="s">
        <v>30</v>
      </c>
      <c r="O10482">
        <v>28</v>
      </c>
      <c r="P10482" t="s">
        <v>229</v>
      </c>
      <c r="Q10482"/>
      <c r="R10482">
        <v>11</v>
      </c>
      <c r="S10482">
        <v>39</v>
      </c>
      <c r="T10482" t="s">
        <v>380</v>
      </c>
    </row>
    <row r="10483" spans="2:20" hidden="1" x14ac:dyDescent="0.45">
      <c r="C10483" s="29" t="s">
        <v>3124</v>
      </c>
      <c r="F10483" t="s">
        <v>359</v>
      </c>
      <c r="G10483" t="s">
        <v>360</v>
      </c>
      <c r="H10483" t="s">
        <v>277</v>
      </c>
      <c r="I10483" t="s">
        <v>275</v>
      </c>
      <c r="J10483" t="s">
        <v>228</v>
      </c>
      <c r="K10483" t="s">
        <v>38</v>
      </c>
      <c r="M10483" t="s">
        <v>228</v>
      </c>
      <c r="N10483" t="s">
        <v>264</v>
      </c>
      <c r="O10483">
        <v>10</v>
      </c>
      <c r="P10483" t="s">
        <v>234</v>
      </c>
      <c r="Q10483"/>
      <c r="R10483">
        <v>5</v>
      </c>
      <c r="S10483">
        <v>20</v>
      </c>
      <c r="T10483" t="s">
        <v>348</v>
      </c>
    </row>
    <row r="10484" spans="2:20" hidden="1" x14ac:dyDescent="0.45">
      <c r="C10484" s="29" t="s">
        <v>3124</v>
      </c>
      <c r="F10484" t="s">
        <v>359</v>
      </c>
      <c r="G10484" t="s">
        <v>360</v>
      </c>
      <c r="H10484" t="s">
        <v>277</v>
      </c>
      <c r="I10484" t="s">
        <v>275</v>
      </c>
      <c r="J10484" t="s">
        <v>228</v>
      </c>
      <c r="K10484" t="s">
        <v>38</v>
      </c>
      <c r="M10484" t="s">
        <v>228</v>
      </c>
      <c r="N10484" t="s">
        <v>259</v>
      </c>
      <c r="O10484">
        <v>5</v>
      </c>
      <c r="P10484" t="s">
        <v>257</v>
      </c>
      <c r="Q10484"/>
      <c r="R10484">
        <v>0.1</v>
      </c>
      <c r="S10484">
        <v>30</v>
      </c>
      <c r="T10484" t="s">
        <v>373</v>
      </c>
    </row>
    <row r="10485" spans="2:20" hidden="1" x14ac:dyDescent="0.45">
      <c r="C10485" s="29" t="s">
        <v>3124</v>
      </c>
      <c r="F10485" t="s">
        <v>359</v>
      </c>
      <c r="G10485" t="s">
        <v>360</v>
      </c>
      <c r="H10485" t="s">
        <v>281</v>
      </c>
      <c r="I10485" t="s">
        <v>275</v>
      </c>
      <c r="J10485" t="s">
        <v>228</v>
      </c>
      <c r="K10485" t="s">
        <v>342</v>
      </c>
      <c r="M10485" t="s">
        <v>228</v>
      </c>
      <c r="N10485" t="s">
        <v>272</v>
      </c>
      <c r="O10485">
        <v>2.2000000000000002</v>
      </c>
      <c r="P10485" t="s">
        <v>234</v>
      </c>
      <c r="Q10485"/>
      <c r="R10485">
        <v>1</v>
      </c>
      <c r="S10485">
        <v>3</v>
      </c>
      <c r="T10485" t="s">
        <v>377</v>
      </c>
    </row>
    <row r="10486" spans="2:20" hidden="1" x14ac:dyDescent="0.45">
      <c r="B10486" s="29" t="s">
        <v>25</v>
      </c>
      <c r="C10486" s="29" t="s">
        <v>3124</v>
      </c>
      <c r="F10486" t="s">
        <v>359</v>
      </c>
      <c r="G10486" t="s">
        <v>360</v>
      </c>
      <c r="H10486" t="s">
        <v>277</v>
      </c>
      <c r="I10486" t="s">
        <v>275</v>
      </c>
      <c r="J10486" t="s">
        <v>228</v>
      </c>
      <c r="K10486" t="s">
        <v>38</v>
      </c>
      <c r="M10486" t="s">
        <v>228</v>
      </c>
      <c r="N10486" t="s">
        <v>25</v>
      </c>
      <c r="O10486">
        <v>570</v>
      </c>
      <c r="P10486" t="s">
        <v>237</v>
      </c>
      <c r="Q10486"/>
      <c r="R10486">
        <v>50</v>
      </c>
      <c r="S10486">
        <v>4000</v>
      </c>
      <c r="T10486" t="s">
        <v>1230</v>
      </c>
    </row>
    <row r="10487" spans="2:20" hidden="1" x14ac:dyDescent="0.45">
      <c r="B10487" s="29" t="s">
        <v>26</v>
      </c>
      <c r="C10487" s="29" t="s">
        <v>3124</v>
      </c>
      <c r="F10487" t="s">
        <v>359</v>
      </c>
      <c r="G10487" t="s">
        <v>360</v>
      </c>
      <c r="H10487" t="s">
        <v>277</v>
      </c>
      <c r="I10487" t="s">
        <v>275</v>
      </c>
      <c r="J10487" t="s">
        <v>228</v>
      </c>
      <c r="K10487" t="s">
        <v>38</v>
      </c>
      <c r="M10487" t="s">
        <v>228</v>
      </c>
      <c r="N10487" t="s">
        <v>26</v>
      </c>
      <c r="O10487">
        <v>91</v>
      </c>
      <c r="P10487" t="s">
        <v>237</v>
      </c>
      <c r="Q10487"/>
      <c r="R10487">
        <v>20</v>
      </c>
      <c r="S10487">
        <v>120</v>
      </c>
      <c r="T10487" t="s">
        <v>341</v>
      </c>
    </row>
    <row r="10488" spans="2:20" hidden="1" x14ac:dyDescent="0.45">
      <c r="C10488" s="29" t="s">
        <v>3124</v>
      </c>
      <c r="F10488" t="s">
        <v>359</v>
      </c>
      <c r="G10488" t="s">
        <v>360</v>
      </c>
      <c r="H10488" t="s">
        <v>286</v>
      </c>
      <c r="I10488" t="s">
        <v>275</v>
      </c>
      <c r="J10488" t="s">
        <v>228</v>
      </c>
      <c r="K10488" t="s">
        <v>352</v>
      </c>
      <c r="M10488" t="s">
        <v>228</v>
      </c>
      <c r="N10488" t="s">
        <v>233</v>
      </c>
      <c r="O10488">
        <v>4</v>
      </c>
      <c r="P10488" t="s">
        <v>234</v>
      </c>
      <c r="Q10488"/>
      <c r="R10488">
        <v>0.2</v>
      </c>
      <c r="S10488">
        <v>8</v>
      </c>
      <c r="T10488" t="s">
        <v>353</v>
      </c>
    </row>
    <row r="10489" spans="2:20" hidden="1" x14ac:dyDescent="0.45">
      <c r="B10489" s="29" t="s">
        <v>27</v>
      </c>
      <c r="C10489" s="29" t="s">
        <v>3124</v>
      </c>
      <c r="F10489" t="s">
        <v>359</v>
      </c>
      <c r="G10489" t="s">
        <v>360</v>
      </c>
      <c r="H10489" t="s">
        <v>286</v>
      </c>
      <c r="I10489" t="s">
        <v>275</v>
      </c>
      <c r="J10489" t="s">
        <v>228</v>
      </c>
      <c r="K10489" t="s">
        <v>352</v>
      </c>
      <c r="M10489" t="s">
        <v>228</v>
      </c>
      <c r="N10489" t="s">
        <v>27</v>
      </c>
      <c r="O10489">
        <v>117</v>
      </c>
      <c r="P10489" t="s">
        <v>237</v>
      </c>
      <c r="Q10489"/>
      <c r="R10489">
        <v>60</v>
      </c>
      <c r="S10489">
        <v>240</v>
      </c>
      <c r="T10489" t="s">
        <v>353</v>
      </c>
    </row>
    <row r="10490" spans="2:20" hidden="1" x14ac:dyDescent="0.45">
      <c r="C10490" s="29" t="s">
        <v>3124</v>
      </c>
      <c r="F10490" t="s">
        <v>359</v>
      </c>
      <c r="G10490" t="s">
        <v>360</v>
      </c>
      <c r="H10490" t="s">
        <v>286</v>
      </c>
      <c r="I10490" t="s">
        <v>275</v>
      </c>
      <c r="J10490" t="s">
        <v>228</v>
      </c>
      <c r="K10490" t="s">
        <v>352</v>
      </c>
      <c r="M10490" t="s">
        <v>228</v>
      </c>
      <c r="N10490" t="s">
        <v>236</v>
      </c>
      <c r="O10490">
        <v>124</v>
      </c>
      <c r="P10490" t="s">
        <v>237</v>
      </c>
      <c r="Q10490"/>
      <c r="R10490">
        <v>70</v>
      </c>
      <c r="S10490">
        <v>250</v>
      </c>
      <c r="T10490" t="s">
        <v>353</v>
      </c>
    </row>
    <row r="10491" spans="2:20" hidden="1" x14ac:dyDescent="0.45">
      <c r="B10491" s="29" t="s">
        <v>24</v>
      </c>
      <c r="C10491" s="29" t="s">
        <v>3124</v>
      </c>
      <c r="F10491" t="s">
        <v>359</v>
      </c>
      <c r="G10491" t="s">
        <v>360</v>
      </c>
      <c r="H10491" t="s">
        <v>286</v>
      </c>
      <c r="I10491" t="s">
        <v>275</v>
      </c>
      <c r="J10491" t="s">
        <v>228</v>
      </c>
      <c r="K10491" t="s">
        <v>352</v>
      </c>
      <c r="M10491" t="s">
        <v>228</v>
      </c>
      <c r="N10491" t="s">
        <v>261</v>
      </c>
      <c r="O10491">
        <v>88.8</v>
      </c>
      <c r="P10491" t="s">
        <v>237</v>
      </c>
      <c r="Q10491"/>
      <c r="R10491">
        <v>10</v>
      </c>
      <c r="S10491">
        <v>300</v>
      </c>
      <c r="T10491" t="s">
        <v>353</v>
      </c>
    </row>
    <row r="10492" spans="2:20" hidden="1" x14ac:dyDescent="0.45">
      <c r="B10492" s="29" t="s">
        <v>29</v>
      </c>
      <c r="C10492" s="29" t="s">
        <v>3124</v>
      </c>
      <c r="F10492" t="s">
        <v>359</v>
      </c>
      <c r="G10492" t="s">
        <v>360</v>
      </c>
      <c r="H10492" t="s">
        <v>306</v>
      </c>
      <c r="I10492" t="s">
        <v>225</v>
      </c>
      <c r="J10492" t="s">
        <v>368</v>
      </c>
      <c r="K10492" t="s">
        <v>369</v>
      </c>
      <c r="M10492" t="s">
        <v>228</v>
      </c>
      <c r="N10492" t="s">
        <v>29</v>
      </c>
      <c r="O10492">
        <v>1230</v>
      </c>
      <c r="P10492" t="s">
        <v>356</v>
      </c>
      <c r="Q10492"/>
      <c r="R10492">
        <v>500</v>
      </c>
      <c r="S10492">
        <v>3000</v>
      </c>
      <c r="T10492" t="s">
        <v>357</v>
      </c>
    </row>
    <row r="10493" spans="2:20" hidden="1" x14ac:dyDescent="0.45">
      <c r="B10493" s="29" t="s">
        <v>26</v>
      </c>
      <c r="C10493" s="29" t="s">
        <v>3124</v>
      </c>
      <c r="F10493" t="s">
        <v>359</v>
      </c>
      <c r="G10493" t="s">
        <v>360</v>
      </c>
      <c r="H10493" t="s">
        <v>255</v>
      </c>
      <c r="I10493" t="s">
        <v>225</v>
      </c>
      <c r="J10493" t="s">
        <v>1587</v>
      </c>
      <c r="K10493" t="s">
        <v>363</v>
      </c>
      <c r="M10493" t="s">
        <v>228</v>
      </c>
      <c r="N10493" t="s">
        <v>26</v>
      </c>
      <c r="O10493">
        <v>186</v>
      </c>
      <c r="P10493" t="s">
        <v>356</v>
      </c>
      <c r="Q10493"/>
      <c r="R10493">
        <v>108</v>
      </c>
      <c r="S10493">
        <v>323</v>
      </c>
      <c r="T10493" t="s">
        <v>2379</v>
      </c>
    </row>
    <row r="10494" spans="2:20" hidden="1" x14ac:dyDescent="0.45">
      <c r="C10494" s="29" t="s">
        <v>3124</v>
      </c>
      <c r="F10494" t="s">
        <v>359</v>
      </c>
      <c r="G10494" t="s">
        <v>360</v>
      </c>
      <c r="H10494" t="s">
        <v>289</v>
      </c>
      <c r="I10494" t="s">
        <v>275</v>
      </c>
      <c r="J10494" t="s">
        <v>228</v>
      </c>
      <c r="K10494" t="s">
        <v>232</v>
      </c>
      <c r="M10494" t="s">
        <v>228</v>
      </c>
      <c r="N10494" t="s">
        <v>262</v>
      </c>
      <c r="O10494">
        <v>0.54</v>
      </c>
      <c r="P10494" t="s">
        <v>234</v>
      </c>
      <c r="Q10494"/>
      <c r="R10494">
        <v>0.26</v>
      </c>
      <c r="S10494">
        <v>1</v>
      </c>
      <c r="T10494" t="s">
        <v>241</v>
      </c>
    </row>
    <row r="10495" spans="2:20" hidden="1" x14ac:dyDescent="0.45">
      <c r="B10495" s="29" t="s">
        <v>26</v>
      </c>
      <c r="C10495" s="29" t="s">
        <v>3124</v>
      </c>
      <c r="F10495" t="s">
        <v>359</v>
      </c>
      <c r="G10495" t="s">
        <v>360</v>
      </c>
      <c r="H10495" t="s">
        <v>306</v>
      </c>
      <c r="I10495" t="s">
        <v>225</v>
      </c>
      <c r="J10495" t="s">
        <v>368</v>
      </c>
      <c r="K10495" t="s">
        <v>369</v>
      </c>
      <c r="M10495" t="s">
        <v>228</v>
      </c>
      <c r="N10495" t="s">
        <v>26</v>
      </c>
      <c r="O10495">
        <v>400</v>
      </c>
      <c r="P10495" t="s">
        <v>356</v>
      </c>
      <c r="Q10495"/>
      <c r="R10495">
        <v>73.900000000000006</v>
      </c>
      <c r="S10495">
        <v>1570</v>
      </c>
      <c r="T10495" t="s">
        <v>2379</v>
      </c>
    </row>
    <row r="10496" spans="2:20" hidden="1" x14ac:dyDescent="0.45">
      <c r="C10496" s="29" t="s">
        <v>3124</v>
      </c>
      <c r="F10496" t="s">
        <v>359</v>
      </c>
      <c r="G10496" t="s">
        <v>360</v>
      </c>
      <c r="H10496" t="s">
        <v>286</v>
      </c>
      <c r="I10496" t="s">
        <v>275</v>
      </c>
      <c r="J10496" t="s">
        <v>228</v>
      </c>
      <c r="K10496" t="s">
        <v>352</v>
      </c>
      <c r="M10496" t="s">
        <v>228</v>
      </c>
      <c r="N10496" t="s">
        <v>265</v>
      </c>
      <c r="O10496">
        <v>17.5</v>
      </c>
      <c r="P10496" t="s">
        <v>234</v>
      </c>
      <c r="Q10496"/>
      <c r="R10496">
        <v>5</v>
      </c>
      <c r="S10496">
        <v>50</v>
      </c>
      <c r="T10496" t="s">
        <v>353</v>
      </c>
    </row>
    <row r="10497" spans="2:20" hidden="1" x14ac:dyDescent="0.45">
      <c r="B10497" s="29" t="s">
        <v>27</v>
      </c>
      <c r="C10497" s="29" t="s">
        <v>3124</v>
      </c>
      <c r="F10497" t="s">
        <v>359</v>
      </c>
      <c r="G10497" t="s">
        <v>360</v>
      </c>
      <c r="H10497" t="s">
        <v>289</v>
      </c>
      <c r="I10497" t="s">
        <v>275</v>
      </c>
      <c r="J10497" t="s">
        <v>228</v>
      </c>
      <c r="K10497" t="s">
        <v>232</v>
      </c>
      <c r="M10497" t="s">
        <v>228</v>
      </c>
      <c r="N10497" t="s">
        <v>27</v>
      </c>
      <c r="O10497">
        <v>0.78</v>
      </c>
      <c r="P10497" t="s">
        <v>237</v>
      </c>
      <c r="Q10497"/>
      <c r="R10497">
        <v>0.47</v>
      </c>
      <c r="S10497">
        <v>1.0900000000000001</v>
      </c>
      <c r="T10497" t="s">
        <v>241</v>
      </c>
    </row>
    <row r="10498" spans="2:20" hidden="1" x14ac:dyDescent="0.45">
      <c r="B10498" s="29" t="s">
        <v>26</v>
      </c>
      <c r="C10498" s="29" t="s">
        <v>3124</v>
      </c>
      <c r="F10498" t="s">
        <v>359</v>
      </c>
      <c r="G10498" t="s">
        <v>360</v>
      </c>
      <c r="H10498" t="s">
        <v>1234</v>
      </c>
      <c r="I10498" t="s">
        <v>225</v>
      </c>
      <c r="J10498" t="s">
        <v>1928</v>
      </c>
      <c r="K10498" t="s">
        <v>445</v>
      </c>
      <c r="M10498" t="s">
        <v>228</v>
      </c>
      <c r="N10498" t="s">
        <v>26</v>
      </c>
      <c r="O10498">
        <v>945</v>
      </c>
      <c r="P10498" t="s">
        <v>356</v>
      </c>
      <c r="Q10498"/>
      <c r="R10498">
        <v>660</v>
      </c>
      <c r="S10498">
        <v>1350</v>
      </c>
      <c r="T10498" t="s">
        <v>1392</v>
      </c>
    </row>
    <row r="10499" spans="2:20" hidden="1" x14ac:dyDescent="0.45">
      <c r="C10499" s="29" t="s">
        <v>3124</v>
      </c>
      <c r="F10499" t="s">
        <v>359</v>
      </c>
      <c r="G10499" t="s">
        <v>360</v>
      </c>
      <c r="H10499" t="s">
        <v>286</v>
      </c>
      <c r="I10499" t="s">
        <v>275</v>
      </c>
      <c r="J10499" t="s">
        <v>228</v>
      </c>
      <c r="K10499" t="s">
        <v>352</v>
      </c>
      <c r="M10499" t="s">
        <v>228</v>
      </c>
      <c r="N10499" t="s">
        <v>291</v>
      </c>
      <c r="O10499">
        <v>170</v>
      </c>
      <c r="P10499" t="s">
        <v>257</v>
      </c>
      <c r="Q10499"/>
      <c r="R10499">
        <v>85</v>
      </c>
      <c r="S10499">
        <v>260</v>
      </c>
      <c r="T10499" t="s">
        <v>349</v>
      </c>
    </row>
    <row r="10500" spans="2:20" hidden="1" x14ac:dyDescent="0.45">
      <c r="C10500" s="29" t="s">
        <v>3124</v>
      </c>
      <c r="F10500" t="s">
        <v>359</v>
      </c>
      <c r="G10500" t="s">
        <v>360</v>
      </c>
      <c r="H10500" t="s">
        <v>286</v>
      </c>
      <c r="I10500" t="s">
        <v>275</v>
      </c>
      <c r="J10500" t="s">
        <v>228</v>
      </c>
      <c r="K10500" t="s">
        <v>352</v>
      </c>
      <c r="M10500" t="s">
        <v>228</v>
      </c>
      <c r="N10500" t="s">
        <v>264</v>
      </c>
      <c r="O10500">
        <v>45.5</v>
      </c>
      <c r="P10500" t="s">
        <v>234</v>
      </c>
      <c r="Q10500"/>
      <c r="R10500">
        <v>10</v>
      </c>
      <c r="S10500">
        <v>150</v>
      </c>
      <c r="T10500" t="s">
        <v>353</v>
      </c>
    </row>
    <row r="10501" spans="2:20" hidden="1" x14ac:dyDescent="0.45">
      <c r="B10501" s="29" t="s">
        <v>27</v>
      </c>
      <c r="C10501" s="29" t="s">
        <v>372</v>
      </c>
      <c r="F10501" t="s">
        <v>371</v>
      </c>
      <c r="G10501" t="s">
        <v>372</v>
      </c>
      <c r="H10501" t="s">
        <v>289</v>
      </c>
      <c r="I10501" t="s">
        <v>275</v>
      </c>
      <c r="J10501" t="s">
        <v>228</v>
      </c>
      <c r="K10501" t="s">
        <v>232</v>
      </c>
      <c r="M10501" t="s">
        <v>228</v>
      </c>
      <c r="N10501" t="s">
        <v>27</v>
      </c>
      <c r="O10501">
        <v>0.78</v>
      </c>
      <c r="P10501" t="s">
        <v>237</v>
      </c>
      <c r="Q10501"/>
      <c r="R10501">
        <v>0.47</v>
      </c>
      <c r="S10501">
        <v>1.0900000000000001</v>
      </c>
      <c r="T10501" t="s">
        <v>241</v>
      </c>
    </row>
    <row r="10502" spans="2:20" hidden="1" x14ac:dyDescent="0.45">
      <c r="C10502" s="29" t="s">
        <v>372</v>
      </c>
      <c r="F10502" t="s">
        <v>371</v>
      </c>
      <c r="G10502" t="s">
        <v>372</v>
      </c>
      <c r="H10502" t="s">
        <v>281</v>
      </c>
      <c r="I10502" t="s">
        <v>275</v>
      </c>
      <c r="J10502" t="s">
        <v>228</v>
      </c>
      <c r="K10502" t="s">
        <v>342</v>
      </c>
      <c r="M10502" t="s">
        <v>228</v>
      </c>
      <c r="N10502" t="s">
        <v>265</v>
      </c>
      <c r="O10502">
        <v>0.22</v>
      </c>
      <c r="P10502" t="s">
        <v>234</v>
      </c>
      <c r="Q10502"/>
      <c r="R10502">
        <v>0.11</v>
      </c>
      <c r="S10502">
        <v>0.43</v>
      </c>
      <c r="T10502" t="s">
        <v>241</v>
      </c>
    </row>
    <row r="10503" spans="2:20" hidden="1" x14ac:dyDescent="0.45">
      <c r="B10503" s="29" t="s">
        <v>27</v>
      </c>
      <c r="C10503" s="29" t="s">
        <v>372</v>
      </c>
      <c r="F10503" t="s">
        <v>371</v>
      </c>
      <c r="G10503" t="s">
        <v>372</v>
      </c>
      <c r="H10503" t="s">
        <v>281</v>
      </c>
      <c r="I10503" t="s">
        <v>275</v>
      </c>
      <c r="J10503" t="s">
        <v>228</v>
      </c>
      <c r="K10503" t="s">
        <v>342</v>
      </c>
      <c r="M10503" t="s">
        <v>228</v>
      </c>
      <c r="N10503" t="s">
        <v>27</v>
      </c>
      <c r="O10503">
        <v>20</v>
      </c>
      <c r="P10503" t="s">
        <v>237</v>
      </c>
      <c r="Q10503"/>
      <c r="R10503">
        <v>12</v>
      </c>
      <c r="S10503">
        <v>28</v>
      </c>
      <c r="T10503" t="s">
        <v>241</v>
      </c>
    </row>
    <row r="10504" spans="2:20" hidden="1" x14ac:dyDescent="0.45">
      <c r="C10504" s="29" t="s">
        <v>372</v>
      </c>
      <c r="F10504" t="s">
        <v>371</v>
      </c>
      <c r="G10504" t="s">
        <v>372</v>
      </c>
      <c r="H10504" t="s">
        <v>277</v>
      </c>
      <c r="I10504" t="s">
        <v>275</v>
      </c>
      <c r="J10504" t="s">
        <v>228</v>
      </c>
      <c r="K10504" t="s">
        <v>38</v>
      </c>
      <c r="M10504" t="s">
        <v>228</v>
      </c>
      <c r="N10504" t="s">
        <v>279</v>
      </c>
      <c r="O10504">
        <v>2</v>
      </c>
      <c r="P10504" t="s">
        <v>234</v>
      </c>
      <c r="Q10504"/>
      <c r="R10504">
        <v>0.5</v>
      </c>
      <c r="S10504">
        <v>16</v>
      </c>
      <c r="T10504" t="s">
        <v>1329</v>
      </c>
    </row>
    <row r="10505" spans="2:20" hidden="1" x14ac:dyDescent="0.45">
      <c r="C10505" s="29" t="s">
        <v>372</v>
      </c>
      <c r="F10505" t="s">
        <v>371</v>
      </c>
      <c r="G10505" t="s">
        <v>372</v>
      </c>
      <c r="H10505" t="s">
        <v>277</v>
      </c>
      <c r="I10505" t="s">
        <v>275</v>
      </c>
      <c r="J10505" t="s">
        <v>228</v>
      </c>
      <c r="K10505" t="s">
        <v>38</v>
      </c>
      <c r="M10505" t="s">
        <v>228</v>
      </c>
      <c r="N10505" t="s">
        <v>233</v>
      </c>
      <c r="O10505">
        <v>0.19</v>
      </c>
      <c r="P10505" t="s">
        <v>234</v>
      </c>
      <c r="Q10505"/>
      <c r="R10505">
        <v>0.05</v>
      </c>
      <c r="S10505">
        <v>12</v>
      </c>
      <c r="T10505" t="s">
        <v>433</v>
      </c>
    </row>
    <row r="10506" spans="2:20" hidden="1" x14ac:dyDescent="0.45">
      <c r="B10506" s="29" t="s">
        <v>43</v>
      </c>
      <c r="C10506" s="29" t="s">
        <v>372</v>
      </c>
      <c r="F10506" t="s">
        <v>371</v>
      </c>
      <c r="G10506" t="s">
        <v>372</v>
      </c>
      <c r="H10506" t="s">
        <v>277</v>
      </c>
      <c r="I10506" t="s">
        <v>275</v>
      </c>
      <c r="J10506" t="s">
        <v>228</v>
      </c>
      <c r="K10506" t="s">
        <v>38</v>
      </c>
      <c r="M10506" t="s">
        <v>228</v>
      </c>
      <c r="N10506" t="s">
        <v>28</v>
      </c>
      <c r="O10506">
        <v>140</v>
      </c>
      <c r="P10506" t="s">
        <v>237</v>
      </c>
      <c r="Q10506"/>
      <c r="R10506">
        <v>70</v>
      </c>
      <c r="S10506">
        <v>279</v>
      </c>
      <c r="T10506" t="s">
        <v>343</v>
      </c>
    </row>
    <row r="10507" spans="2:20" hidden="1" x14ac:dyDescent="0.45">
      <c r="C10507" s="29" t="s">
        <v>372</v>
      </c>
      <c r="F10507" t="s">
        <v>371</v>
      </c>
      <c r="G10507" t="s">
        <v>372</v>
      </c>
      <c r="H10507" t="s">
        <v>286</v>
      </c>
      <c r="I10507" t="s">
        <v>275</v>
      </c>
      <c r="J10507" t="s">
        <v>228</v>
      </c>
      <c r="K10507" t="s">
        <v>352</v>
      </c>
      <c r="M10507" t="s">
        <v>228</v>
      </c>
      <c r="N10507" t="s">
        <v>358</v>
      </c>
      <c r="O10507">
        <v>23.7</v>
      </c>
      <c r="P10507" t="s">
        <v>234</v>
      </c>
      <c r="Q10507"/>
      <c r="R10507">
        <v>8</v>
      </c>
      <c r="S10507">
        <v>100</v>
      </c>
      <c r="T10507" t="s">
        <v>353</v>
      </c>
    </row>
    <row r="10508" spans="2:20" hidden="1" x14ac:dyDescent="0.45">
      <c r="C10508" s="29" t="s">
        <v>372</v>
      </c>
      <c r="F10508" t="s">
        <v>371</v>
      </c>
      <c r="G10508" t="s">
        <v>372</v>
      </c>
      <c r="H10508" t="s">
        <v>286</v>
      </c>
      <c r="I10508" t="s">
        <v>275</v>
      </c>
      <c r="J10508" t="s">
        <v>228</v>
      </c>
      <c r="K10508" t="s">
        <v>352</v>
      </c>
      <c r="M10508" t="s">
        <v>228</v>
      </c>
      <c r="N10508" t="s">
        <v>246</v>
      </c>
      <c r="O10508">
        <v>203</v>
      </c>
      <c r="P10508" t="s">
        <v>247</v>
      </c>
      <c r="Q10508"/>
      <c r="R10508">
        <v>40</v>
      </c>
      <c r="S10508">
        <v>500</v>
      </c>
      <c r="T10508" t="s">
        <v>353</v>
      </c>
    </row>
    <row r="10509" spans="2:20" hidden="1" x14ac:dyDescent="0.45">
      <c r="C10509" s="29" t="s">
        <v>372</v>
      </c>
      <c r="F10509" t="s">
        <v>371</v>
      </c>
      <c r="G10509" t="s">
        <v>372</v>
      </c>
      <c r="H10509" t="s">
        <v>286</v>
      </c>
      <c r="I10509" t="s">
        <v>275</v>
      </c>
      <c r="J10509" t="s">
        <v>228</v>
      </c>
      <c r="K10509" t="s">
        <v>352</v>
      </c>
      <c r="M10509" t="s">
        <v>228</v>
      </c>
      <c r="N10509" t="s">
        <v>291</v>
      </c>
      <c r="O10509">
        <v>170</v>
      </c>
      <c r="P10509" t="s">
        <v>257</v>
      </c>
      <c r="Q10509"/>
      <c r="R10509">
        <v>85</v>
      </c>
      <c r="S10509">
        <v>260</v>
      </c>
      <c r="T10509" t="s">
        <v>349</v>
      </c>
    </row>
    <row r="10510" spans="2:20" hidden="1" x14ac:dyDescent="0.45">
      <c r="C10510" s="29" t="s">
        <v>372</v>
      </c>
      <c r="F10510" t="s">
        <v>371</v>
      </c>
      <c r="G10510" t="s">
        <v>372</v>
      </c>
      <c r="H10510" t="s">
        <v>286</v>
      </c>
      <c r="I10510" t="s">
        <v>275</v>
      </c>
      <c r="J10510" t="s">
        <v>228</v>
      </c>
      <c r="K10510" t="s">
        <v>352</v>
      </c>
      <c r="M10510" t="s">
        <v>228</v>
      </c>
      <c r="N10510" t="s">
        <v>267</v>
      </c>
      <c r="O10510">
        <v>200</v>
      </c>
      <c r="P10510" t="s">
        <v>234</v>
      </c>
      <c r="Q10510"/>
      <c r="R10510">
        <v>50</v>
      </c>
      <c r="S10510">
        <v>500</v>
      </c>
      <c r="T10510" t="s">
        <v>353</v>
      </c>
    </row>
    <row r="10511" spans="2:20" hidden="1" x14ac:dyDescent="0.45">
      <c r="C10511" s="29" t="s">
        <v>372</v>
      </c>
      <c r="F10511" t="s">
        <v>371</v>
      </c>
      <c r="G10511" t="s">
        <v>372</v>
      </c>
      <c r="H10511" t="s">
        <v>286</v>
      </c>
      <c r="I10511" t="s">
        <v>275</v>
      </c>
      <c r="J10511" t="s">
        <v>228</v>
      </c>
      <c r="K10511" t="s">
        <v>352</v>
      </c>
      <c r="M10511" t="s">
        <v>228</v>
      </c>
      <c r="N10511" t="s">
        <v>303</v>
      </c>
      <c r="O10511">
        <v>1.8</v>
      </c>
      <c r="P10511" t="s">
        <v>234</v>
      </c>
      <c r="Q10511"/>
      <c r="R10511">
        <v>0.2</v>
      </c>
      <c r="S10511">
        <v>3</v>
      </c>
      <c r="T10511" t="s">
        <v>353</v>
      </c>
    </row>
    <row r="10512" spans="2:20" hidden="1" x14ac:dyDescent="0.45">
      <c r="C10512" s="29" t="s">
        <v>372</v>
      </c>
      <c r="F10512" t="s">
        <v>371</v>
      </c>
      <c r="G10512" t="s">
        <v>372</v>
      </c>
      <c r="H10512" t="s">
        <v>286</v>
      </c>
      <c r="I10512" t="s">
        <v>275</v>
      </c>
      <c r="J10512" t="s">
        <v>228</v>
      </c>
      <c r="K10512" t="s">
        <v>352</v>
      </c>
      <c r="M10512" t="s">
        <v>228</v>
      </c>
      <c r="N10512" t="s">
        <v>236</v>
      </c>
      <c r="O10512">
        <v>124</v>
      </c>
      <c r="P10512" t="s">
        <v>237</v>
      </c>
      <c r="Q10512"/>
      <c r="R10512">
        <v>70</v>
      </c>
      <c r="S10512">
        <v>250</v>
      </c>
      <c r="T10512" t="s">
        <v>353</v>
      </c>
    </row>
    <row r="10513" spans="2:20" hidden="1" x14ac:dyDescent="0.45">
      <c r="C10513" s="29" t="s">
        <v>372</v>
      </c>
      <c r="F10513" t="s">
        <v>371</v>
      </c>
      <c r="G10513" t="s">
        <v>372</v>
      </c>
      <c r="H10513" t="s">
        <v>289</v>
      </c>
      <c r="I10513" t="s">
        <v>275</v>
      </c>
      <c r="J10513" t="s">
        <v>228</v>
      </c>
      <c r="K10513" t="s">
        <v>232</v>
      </c>
      <c r="M10513" t="s">
        <v>228</v>
      </c>
      <c r="N10513" t="s">
        <v>267</v>
      </c>
      <c r="O10513">
        <v>0.73</v>
      </c>
      <c r="P10513" t="s">
        <v>234</v>
      </c>
      <c r="Q10513"/>
      <c r="R10513">
        <v>0.36</v>
      </c>
      <c r="S10513">
        <v>1.5</v>
      </c>
      <c r="T10513" t="s">
        <v>241</v>
      </c>
    </row>
    <row r="10514" spans="2:20" hidden="1" x14ac:dyDescent="0.45">
      <c r="C10514" s="29" t="s">
        <v>372</v>
      </c>
      <c r="F10514" t="s">
        <v>371</v>
      </c>
      <c r="G10514" t="s">
        <v>372</v>
      </c>
      <c r="H10514" t="s">
        <v>289</v>
      </c>
      <c r="I10514" t="s">
        <v>275</v>
      </c>
      <c r="J10514" t="s">
        <v>228</v>
      </c>
      <c r="K10514" t="s">
        <v>232</v>
      </c>
      <c r="M10514" t="s">
        <v>228</v>
      </c>
      <c r="N10514" t="s">
        <v>358</v>
      </c>
      <c r="O10514">
        <v>1.1000000000000001</v>
      </c>
      <c r="P10514" t="s">
        <v>257</v>
      </c>
      <c r="Q10514"/>
      <c r="R10514">
        <v>0.3</v>
      </c>
      <c r="S10514">
        <v>2.8</v>
      </c>
      <c r="T10514" t="s">
        <v>241</v>
      </c>
    </row>
    <row r="10515" spans="2:20" hidden="1" x14ac:dyDescent="0.45">
      <c r="C10515" s="29" t="s">
        <v>372</v>
      </c>
      <c r="F10515" t="s">
        <v>371</v>
      </c>
      <c r="G10515" t="s">
        <v>372</v>
      </c>
      <c r="H10515" t="s">
        <v>289</v>
      </c>
      <c r="I10515" t="s">
        <v>275</v>
      </c>
      <c r="J10515" t="s">
        <v>228</v>
      </c>
      <c r="K10515" t="s">
        <v>232</v>
      </c>
      <c r="M10515" t="s">
        <v>228</v>
      </c>
      <c r="N10515" t="s">
        <v>249</v>
      </c>
      <c r="O10515">
        <v>2.9</v>
      </c>
      <c r="P10515" t="s">
        <v>257</v>
      </c>
      <c r="Q10515"/>
      <c r="R10515">
        <v>0.7</v>
      </c>
      <c r="S10515">
        <v>12</v>
      </c>
      <c r="T10515" t="s">
        <v>241</v>
      </c>
    </row>
    <row r="10516" spans="2:20" hidden="1" x14ac:dyDescent="0.45">
      <c r="C10516" s="29" t="s">
        <v>372</v>
      </c>
      <c r="F10516" t="s">
        <v>371</v>
      </c>
      <c r="G10516" t="s">
        <v>372</v>
      </c>
      <c r="H10516" t="s">
        <v>289</v>
      </c>
      <c r="I10516" t="s">
        <v>275</v>
      </c>
      <c r="J10516" t="s">
        <v>228</v>
      </c>
      <c r="K10516" t="s">
        <v>232</v>
      </c>
      <c r="M10516" t="s">
        <v>228</v>
      </c>
      <c r="N10516" t="s">
        <v>246</v>
      </c>
      <c r="O10516">
        <v>0.52</v>
      </c>
      <c r="P10516" t="s">
        <v>247</v>
      </c>
      <c r="Q10516"/>
      <c r="R10516">
        <v>0.25</v>
      </c>
      <c r="S10516">
        <v>1.3</v>
      </c>
      <c r="T10516" t="s">
        <v>241</v>
      </c>
    </row>
    <row r="10517" spans="2:20" hidden="1" x14ac:dyDescent="0.45">
      <c r="C10517" s="29" t="s">
        <v>372</v>
      </c>
      <c r="F10517" t="s">
        <v>371</v>
      </c>
      <c r="G10517" t="s">
        <v>372</v>
      </c>
      <c r="H10517" t="s">
        <v>289</v>
      </c>
      <c r="I10517" t="s">
        <v>275</v>
      </c>
      <c r="J10517" t="s">
        <v>228</v>
      </c>
      <c r="K10517" t="s">
        <v>232</v>
      </c>
      <c r="M10517" t="s">
        <v>228</v>
      </c>
      <c r="N10517" t="s">
        <v>242</v>
      </c>
      <c r="O10517">
        <v>1.2999999999999999E-2</v>
      </c>
      <c r="P10517" t="s">
        <v>234</v>
      </c>
      <c r="Q10517"/>
      <c r="R10517">
        <v>7.0000000000000001E-3</v>
      </c>
      <c r="S10517">
        <v>2.5999999999999999E-2</v>
      </c>
      <c r="T10517" t="s">
        <v>241</v>
      </c>
    </row>
    <row r="10518" spans="2:20" hidden="1" x14ac:dyDescent="0.45">
      <c r="C10518" s="29" t="s">
        <v>372</v>
      </c>
      <c r="F10518" t="s">
        <v>371</v>
      </c>
      <c r="G10518" t="s">
        <v>372</v>
      </c>
      <c r="H10518" t="s">
        <v>289</v>
      </c>
      <c r="I10518" t="s">
        <v>275</v>
      </c>
      <c r="J10518" t="s">
        <v>228</v>
      </c>
      <c r="K10518" t="s">
        <v>232</v>
      </c>
      <c r="M10518" t="s">
        <v>228</v>
      </c>
      <c r="N10518" t="s">
        <v>262</v>
      </c>
      <c r="O10518">
        <v>0.54</v>
      </c>
      <c r="P10518" t="s">
        <v>234</v>
      </c>
      <c r="Q10518"/>
      <c r="R10518">
        <v>0.26</v>
      </c>
      <c r="S10518">
        <v>1</v>
      </c>
      <c r="T10518" t="s">
        <v>241</v>
      </c>
    </row>
    <row r="10519" spans="2:20" hidden="1" x14ac:dyDescent="0.45">
      <c r="B10519" s="29" t="s">
        <v>29</v>
      </c>
      <c r="C10519" s="29" t="s">
        <v>372</v>
      </c>
      <c r="F10519" t="s">
        <v>371</v>
      </c>
      <c r="G10519" t="s">
        <v>372</v>
      </c>
      <c r="H10519" t="s">
        <v>289</v>
      </c>
      <c r="I10519" t="s">
        <v>275</v>
      </c>
      <c r="J10519" t="s">
        <v>228</v>
      </c>
      <c r="K10519" t="s">
        <v>232</v>
      </c>
      <c r="M10519" t="s">
        <v>228</v>
      </c>
      <c r="N10519" t="s">
        <v>29</v>
      </c>
      <c r="O10519">
        <v>0.67</v>
      </c>
      <c r="P10519" t="s">
        <v>237</v>
      </c>
      <c r="Q10519"/>
      <c r="R10519">
        <v>0.4</v>
      </c>
      <c r="S10519">
        <v>0.94</v>
      </c>
      <c r="T10519" t="s">
        <v>241</v>
      </c>
    </row>
    <row r="10520" spans="2:20" hidden="1" x14ac:dyDescent="0.45">
      <c r="B10520" s="29" t="s">
        <v>26</v>
      </c>
      <c r="C10520" s="29" t="s">
        <v>372</v>
      </c>
      <c r="F10520" t="s">
        <v>371</v>
      </c>
      <c r="G10520" t="s">
        <v>372</v>
      </c>
      <c r="H10520" t="s">
        <v>289</v>
      </c>
      <c r="I10520" t="s">
        <v>275</v>
      </c>
      <c r="J10520" t="s">
        <v>228</v>
      </c>
      <c r="K10520" t="s">
        <v>232</v>
      </c>
      <c r="M10520" t="s">
        <v>228</v>
      </c>
      <c r="N10520" t="s">
        <v>26</v>
      </c>
      <c r="O10520">
        <v>74</v>
      </c>
      <c r="P10520" t="s">
        <v>237</v>
      </c>
      <c r="Q10520"/>
      <c r="R10520">
        <v>46</v>
      </c>
      <c r="S10520">
        <v>103</v>
      </c>
      <c r="T10520" t="s">
        <v>241</v>
      </c>
    </row>
    <row r="10521" spans="2:20" hidden="1" x14ac:dyDescent="0.45">
      <c r="C10521" s="29" t="s">
        <v>3124</v>
      </c>
      <c r="F10521" t="s">
        <v>374</v>
      </c>
      <c r="G10521" t="s">
        <v>375</v>
      </c>
      <c r="H10521" t="s">
        <v>281</v>
      </c>
      <c r="I10521" t="s">
        <v>275</v>
      </c>
      <c r="J10521" t="s">
        <v>228</v>
      </c>
      <c r="K10521" t="s">
        <v>342</v>
      </c>
      <c r="M10521" t="s">
        <v>228</v>
      </c>
      <c r="N10521" t="s">
        <v>279</v>
      </c>
      <c r="O10521">
        <v>8.0000000000000002E-3</v>
      </c>
      <c r="P10521" t="s">
        <v>234</v>
      </c>
      <c r="Q10521"/>
      <c r="R10521">
        <v>4.0000000000000001E-3</v>
      </c>
      <c r="S10521">
        <v>1.4999999999999999E-2</v>
      </c>
      <c r="T10521" t="s">
        <v>241</v>
      </c>
    </row>
    <row r="10522" spans="2:20" hidden="1" x14ac:dyDescent="0.45">
      <c r="C10522" s="29" t="s">
        <v>3124</v>
      </c>
      <c r="F10522" t="s">
        <v>374</v>
      </c>
      <c r="G10522" t="s">
        <v>375</v>
      </c>
      <c r="H10522" t="s">
        <v>281</v>
      </c>
      <c r="I10522" t="s">
        <v>275</v>
      </c>
      <c r="J10522" t="s">
        <v>228</v>
      </c>
      <c r="K10522" t="s">
        <v>342</v>
      </c>
      <c r="M10522" t="s">
        <v>228</v>
      </c>
      <c r="N10522" t="s">
        <v>264</v>
      </c>
      <c r="O10522">
        <v>1.9</v>
      </c>
      <c r="P10522" t="s">
        <v>234</v>
      </c>
      <c r="Q10522"/>
      <c r="R10522">
        <v>0.2</v>
      </c>
      <c r="S10522">
        <v>1.9</v>
      </c>
      <c r="T10522" t="s">
        <v>241</v>
      </c>
    </row>
    <row r="10523" spans="2:20" hidden="1" x14ac:dyDescent="0.45">
      <c r="C10523" s="29" t="s">
        <v>3124</v>
      </c>
      <c r="F10523" t="s">
        <v>374</v>
      </c>
      <c r="G10523" t="s">
        <v>375</v>
      </c>
      <c r="H10523" t="s">
        <v>281</v>
      </c>
      <c r="I10523" t="s">
        <v>275</v>
      </c>
      <c r="J10523" t="s">
        <v>228</v>
      </c>
      <c r="K10523" t="s">
        <v>342</v>
      </c>
      <c r="M10523" t="s">
        <v>228</v>
      </c>
      <c r="N10523" t="s">
        <v>272</v>
      </c>
      <c r="O10523">
        <v>2.2000000000000002</v>
      </c>
      <c r="P10523" t="s">
        <v>234</v>
      </c>
      <c r="Q10523"/>
      <c r="R10523">
        <v>1</v>
      </c>
      <c r="S10523">
        <v>3</v>
      </c>
      <c r="T10523" t="s">
        <v>377</v>
      </c>
    </row>
    <row r="10524" spans="2:20" hidden="1" x14ac:dyDescent="0.45">
      <c r="C10524" s="29" t="s">
        <v>3124</v>
      </c>
      <c r="F10524" t="s">
        <v>374</v>
      </c>
      <c r="G10524" t="s">
        <v>375</v>
      </c>
      <c r="H10524" t="s">
        <v>281</v>
      </c>
      <c r="I10524" t="s">
        <v>275</v>
      </c>
      <c r="J10524" t="s">
        <v>228</v>
      </c>
      <c r="K10524" t="s">
        <v>342</v>
      </c>
      <c r="M10524" t="s">
        <v>228</v>
      </c>
      <c r="N10524" t="s">
        <v>242</v>
      </c>
      <c r="O10524">
        <v>0.2</v>
      </c>
      <c r="P10524" t="s">
        <v>234</v>
      </c>
      <c r="Q10524"/>
      <c r="R10524">
        <v>0.1</v>
      </c>
      <c r="S10524">
        <v>0.4</v>
      </c>
      <c r="T10524" t="s">
        <v>241</v>
      </c>
    </row>
    <row r="10525" spans="2:20" hidden="1" x14ac:dyDescent="0.45">
      <c r="C10525" s="29" t="s">
        <v>3124</v>
      </c>
      <c r="F10525" t="s">
        <v>374</v>
      </c>
      <c r="G10525" t="s">
        <v>375</v>
      </c>
      <c r="H10525" t="s">
        <v>281</v>
      </c>
      <c r="I10525" t="s">
        <v>275</v>
      </c>
      <c r="J10525" t="s">
        <v>228</v>
      </c>
      <c r="K10525" t="s">
        <v>342</v>
      </c>
      <c r="M10525" t="s">
        <v>228</v>
      </c>
      <c r="N10525" t="s">
        <v>233</v>
      </c>
      <c r="O10525">
        <v>0.03</v>
      </c>
      <c r="P10525" t="s">
        <v>234</v>
      </c>
      <c r="Q10525"/>
      <c r="R10525">
        <v>0.02</v>
      </c>
      <c r="S10525">
        <v>0.06</v>
      </c>
      <c r="T10525" t="s">
        <v>241</v>
      </c>
    </row>
    <row r="10526" spans="2:20" hidden="1" x14ac:dyDescent="0.45">
      <c r="C10526" s="29" t="s">
        <v>3124</v>
      </c>
      <c r="F10526" t="s">
        <v>374</v>
      </c>
      <c r="G10526" t="s">
        <v>375</v>
      </c>
      <c r="H10526" t="s">
        <v>281</v>
      </c>
      <c r="I10526" t="s">
        <v>275</v>
      </c>
      <c r="J10526" t="s">
        <v>228</v>
      </c>
      <c r="K10526" t="s">
        <v>342</v>
      </c>
      <c r="M10526" t="s">
        <v>228</v>
      </c>
      <c r="N10526" t="s">
        <v>240</v>
      </c>
      <c r="O10526">
        <v>0.08</v>
      </c>
      <c r="P10526" t="s">
        <v>234</v>
      </c>
      <c r="Q10526"/>
      <c r="R10526">
        <v>0.04</v>
      </c>
      <c r="S10526">
        <v>0.16</v>
      </c>
      <c r="T10526" t="s">
        <v>241</v>
      </c>
    </row>
    <row r="10527" spans="2:20" hidden="1" x14ac:dyDescent="0.45">
      <c r="B10527" s="29" t="s">
        <v>24</v>
      </c>
      <c r="C10527" s="29" t="s">
        <v>3124</v>
      </c>
      <c r="F10527" t="s">
        <v>374</v>
      </c>
      <c r="G10527" t="s">
        <v>375</v>
      </c>
      <c r="H10527" t="s">
        <v>277</v>
      </c>
      <c r="I10527" t="s">
        <v>275</v>
      </c>
      <c r="J10527" t="s">
        <v>228</v>
      </c>
      <c r="K10527" t="s">
        <v>38</v>
      </c>
      <c r="M10527" t="s">
        <v>228</v>
      </c>
      <c r="N10527" t="s">
        <v>261</v>
      </c>
      <c r="O10527">
        <v>300</v>
      </c>
      <c r="P10527" t="s">
        <v>237</v>
      </c>
      <c r="Q10527"/>
      <c r="R10527">
        <v>5</v>
      </c>
      <c r="S10527">
        <v>500</v>
      </c>
      <c r="T10527" t="s">
        <v>361</v>
      </c>
    </row>
    <row r="10528" spans="2:20" hidden="1" x14ac:dyDescent="0.45">
      <c r="B10528" s="29" t="s">
        <v>26</v>
      </c>
      <c r="C10528" s="29" t="s">
        <v>3124</v>
      </c>
      <c r="F10528" t="s">
        <v>374</v>
      </c>
      <c r="G10528" t="s">
        <v>375</v>
      </c>
      <c r="H10528" t="s">
        <v>281</v>
      </c>
      <c r="I10528" t="s">
        <v>275</v>
      </c>
      <c r="J10528" t="s">
        <v>228</v>
      </c>
      <c r="K10528" t="s">
        <v>342</v>
      </c>
      <c r="M10528" t="s">
        <v>228</v>
      </c>
      <c r="N10528" t="s">
        <v>26</v>
      </c>
      <c r="O10528">
        <v>513</v>
      </c>
      <c r="P10528" t="s">
        <v>237</v>
      </c>
      <c r="Q10528"/>
      <c r="R10528">
        <v>308</v>
      </c>
      <c r="S10528">
        <v>718</v>
      </c>
      <c r="T10528" t="s">
        <v>241</v>
      </c>
    </row>
    <row r="10529" spans="2:20" hidden="1" x14ac:dyDescent="0.45">
      <c r="C10529" s="29" t="s">
        <v>3124</v>
      </c>
      <c r="F10529" t="s">
        <v>374</v>
      </c>
      <c r="G10529" t="s">
        <v>375</v>
      </c>
      <c r="H10529" t="s">
        <v>277</v>
      </c>
      <c r="I10529" t="s">
        <v>275</v>
      </c>
      <c r="J10529" t="s">
        <v>228</v>
      </c>
      <c r="K10529" t="s">
        <v>38</v>
      </c>
      <c r="M10529" t="s">
        <v>228</v>
      </c>
      <c r="N10529" t="s">
        <v>358</v>
      </c>
      <c r="O10529">
        <v>5</v>
      </c>
      <c r="P10529" t="s">
        <v>234</v>
      </c>
      <c r="Q10529"/>
      <c r="R10529">
        <v>2</v>
      </c>
      <c r="S10529">
        <v>10</v>
      </c>
      <c r="T10529" t="s">
        <v>348</v>
      </c>
    </row>
    <row r="10530" spans="2:20" hidden="1" x14ac:dyDescent="0.45">
      <c r="C10530" s="29" t="s">
        <v>3124</v>
      </c>
      <c r="F10530" t="s">
        <v>374</v>
      </c>
      <c r="G10530" t="s">
        <v>375</v>
      </c>
      <c r="H10530" t="s">
        <v>277</v>
      </c>
      <c r="I10530" t="s">
        <v>275</v>
      </c>
      <c r="J10530" t="s">
        <v>228</v>
      </c>
      <c r="K10530" t="s">
        <v>38</v>
      </c>
      <c r="M10530" t="s">
        <v>228</v>
      </c>
      <c r="N10530" t="s">
        <v>264</v>
      </c>
      <c r="O10530">
        <v>10</v>
      </c>
      <c r="P10530" t="s">
        <v>234</v>
      </c>
      <c r="Q10530"/>
      <c r="R10530">
        <v>5</v>
      </c>
      <c r="S10530">
        <v>20</v>
      </c>
      <c r="T10530" t="s">
        <v>348</v>
      </c>
    </row>
    <row r="10531" spans="2:20" hidden="1" x14ac:dyDescent="0.45">
      <c r="C10531" s="29" t="s">
        <v>3124</v>
      </c>
      <c r="F10531" t="s">
        <v>374</v>
      </c>
      <c r="G10531" t="s">
        <v>375</v>
      </c>
      <c r="H10531" t="s">
        <v>286</v>
      </c>
      <c r="I10531" t="s">
        <v>275</v>
      </c>
      <c r="J10531" t="s">
        <v>228</v>
      </c>
      <c r="K10531" t="s">
        <v>352</v>
      </c>
      <c r="M10531" t="s">
        <v>228</v>
      </c>
      <c r="N10531" t="s">
        <v>249</v>
      </c>
      <c r="O10531">
        <v>58.9</v>
      </c>
      <c r="P10531" t="s">
        <v>234</v>
      </c>
      <c r="Q10531"/>
      <c r="R10531">
        <v>10</v>
      </c>
      <c r="S10531">
        <v>180</v>
      </c>
      <c r="T10531" t="s">
        <v>353</v>
      </c>
    </row>
    <row r="10532" spans="2:20" hidden="1" x14ac:dyDescent="0.45">
      <c r="C10532" s="29" t="s">
        <v>3124</v>
      </c>
      <c r="F10532" t="s">
        <v>374</v>
      </c>
      <c r="G10532" t="s">
        <v>375</v>
      </c>
      <c r="H10532" t="s">
        <v>286</v>
      </c>
      <c r="I10532" t="s">
        <v>275</v>
      </c>
      <c r="J10532" t="s">
        <v>228</v>
      </c>
      <c r="K10532" t="s">
        <v>352</v>
      </c>
      <c r="M10532" t="s">
        <v>228</v>
      </c>
      <c r="N10532" t="s">
        <v>267</v>
      </c>
      <c r="O10532">
        <v>200</v>
      </c>
      <c r="P10532" t="s">
        <v>234</v>
      </c>
      <c r="Q10532"/>
      <c r="R10532">
        <v>50</v>
      </c>
      <c r="S10532">
        <v>500</v>
      </c>
      <c r="T10532" t="s">
        <v>353</v>
      </c>
    </row>
    <row r="10533" spans="2:20" hidden="1" x14ac:dyDescent="0.45">
      <c r="C10533" s="29" t="s">
        <v>3124</v>
      </c>
      <c r="F10533" t="s">
        <v>374</v>
      </c>
      <c r="G10533" t="s">
        <v>375</v>
      </c>
      <c r="H10533" t="s">
        <v>286</v>
      </c>
      <c r="I10533" t="s">
        <v>275</v>
      </c>
      <c r="J10533" t="s">
        <v>228</v>
      </c>
      <c r="K10533" t="s">
        <v>352</v>
      </c>
      <c r="M10533" t="s">
        <v>228</v>
      </c>
      <c r="N10533" t="s">
        <v>279</v>
      </c>
      <c r="O10533">
        <v>13</v>
      </c>
      <c r="P10533" t="s">
        <v>234</v>
      </c>
      <c r="Q10533"/>
      <c r="R10533">
        <v>0.5</v>
      </c>
      <c r="S10533">
        <v>30</v>
      </c>
      <c r="T10533" t="s">
        <v>353</v>
      </c>
    </row>
    <row r="10534" spans="2:20" hidden="1" x14ac:dyDescent="0.45">
      <c r="C10534" s="29" t="s">
        <v>3124</v>
      </c>
      <c r="F10534" t="s">
        <v>374</v>
      </c>
      <c r="G10534" t="s">
        <v>375</v>
      </c>
      <c r="H10534" t="s">
        <v>286</v>
      </c>
      <c r="I10534" t="s">
        <v>275</v>
      </c>
      <c r="J10534" t="s">
        <v>228</v>
      </c>
      <c r="K10534" t="s">
        <v>352</v>
      </c>
      <c r="M10534" t="s">
        <v>228</v>
      </c>
      <c r="N10534" t="s">
        <v>253</v>
      </c>
      <c r="O10534">
        <v>1.8</v>
      </c>
      <c r="P10534" t="s">
        <v>234</v>
      </c>
      <c r="Q10534"/>
      <c r="R10534">
        <v>0.2</v>
      </c>
      <c r="S10534">
        <v>5</v>
      </c>
      <c r="T10534" t="s">
        <v>353</v>
      </c>
    </row>
    <row r="10535" spans="2:20" hidden="1" x14ac:dyDescent="0.45">
      <c r="B10535" s="29" t="s">
        <v>24</v>
      </c>
      <c r="C10535" s="29" t="s">
        <v>3124</v>
      </c>
      <c r="F10535" t="s">
        <v>374</v>
      </c>
      <c r="G10535" t="s">
        <v>375</v>
      </c>
      <c r="H10535" t="s">
        <v>281</v>
      </c>
      <c r="I10535" t="s">
        <v>275</v>
      </c>
      <c r="J10535" t="s">
        <v>228</v>
      </c>
      <c r="K10535" t="s">
        <v>342</v>
      </c>
      <c r="M10535" t="s">
        <v>228</v>
      </c>
      <c r="N10535" t="s">
        <v>261</v>
      </c>
      <c r="O10535">
        <v>25</v>
      </c>
      <c r="P10535" t="s">
        <v>237</v>
      </c>
      <c r="Q10535"/>
      <c r="R10535">
        <v>15</v>
      </c>
      <c r="S10535">
        <v>35</v>
      </c>
      <c r="T10535" t="s">
        <v>241</v>
      </c>
    </row>
    <row r="10536" spans="2:20" hidden="1" x14ac:dyDescent="0.45">
      <c r="C10536" s="29" t="s">
        <v>3124</v>
      </c>
      <c r="F10536" t="s">
        <v>374</v>
      </c>
      <c r="G10536" t="s">
        <v>375</v>
      </c>
      <c r="H10536" t="s">
        <v>286</v>
      </c>
      <c r="I10536" t="s">
        <v>275</v>
      </c>
      <c r="J10536" t="s">
        <v>228</v>
      </c>
      <c r="K10536" t="s">
        <v>352</v>
      </c>
      <c r="M10536" t="s">
        <v>228</v>
      </c>
      <c r="N10536" t="s">
        <v>242</v>
      </c>
      <c r="O10536">
        <v>13.5</v>
      </c>
      <c r="P10536" t="s">
        <v>234</v>
      </c>
      <c r="Q10536"/>
      <c r="R10536">
        <v>0.5</v>
      </c>
      <c r="S10536">
        <v>20</v>
      </c>
      <c r="T10536" t="s">
        <v>353</v>
      </c>
    </row>
    <row r="10537" spans="2:20" hidden="1" x14ac:dyDescent="0.45">
      <c r="C10537" s="29" t="s">
        <v>3124</v>
      </c>
      <c r="F10537" t="s">
        <v>374</v>
      </c>
      <c r="G10537" t="s">
        <v>375</v>
      </c>
      <c r="H10537" t="s">
        <v>289</v>
      </c>
      <c r="I10537" t="s">
        <v>275</v>
      </c>
      <c r="J10537" t="s">
        <v>228</v>
      </c>
      <c r="K10537" t="s">
        <v>232</v>
      </c>
      <c r="M10537" t="s">
        <v>228</v>
      </c>
      <c r="N10537" t="s">
        <v>264</v>
      </c>
      <c r="O10537">
        <v>0.72</v>
      </c>
      <c r="P10537" t="s">
        <v>257</v>
      </c>
      <c r="Q10537"/>
      <c r="R10537">
        <v>0.2</v>
      </c>
      <c r="S10537">
        <v>1.9</v>
      </c>
      <c r="T10537" t="s">
        <v>241</v>
      </c>
    </row>
    <row r="10538" spans="2:20" hidden="1" x14ac:dyDescent="0.45">
      <c r="C10538" s="29" t="s">
        <v>3124</v>
      </c>
      <c r="F10538" t="s">
        <v>374</v>
      </c>
      <c r="G10538" t="s">
        <v>375</v>
      </c>
      <c r="H10538" t="s">
        <v>289</v>
      </c>
      <c r="I10538" t="s">
        <v>275</v>
      </c>
      <c r="J10538" t="s">
        <v>228</v>
      </c>
      <c r="K10538" t="s">
        <v>232</v>
      </c>
      <c r="M10538" t="s">
        <v>228</v>
      </c>
      <c r="N10538" t="s">
        <v>246</v>
      </c>
      <c r="O10538">
        <v>0.52</v>
      </c>
      <c r="P10538" t="s">
        <v>247</v>
      </c>
      <c r="Q10538"/>
      <c r="R10538">
        <v>0.25</v>
      </c>
      <c r="S10538">
        <v>1.3</v>
      </c>
      <c r="T10538" t="s">
        <v>241</v>
      </c>
    </row>
    <row r="10539" spans="2:20" hidden="1" x14ac:dyDescent="0.45">
      <c r="B10539" s="29" t="s">
        <v>26</v>
      </c>
      <c r="C10539" s="29" t="s">
        <v>3124</v>
      </c>
      <c r="F10539" t="s">
        <v>374</v>
      </c>
      <c r="G10539" t="s">
        <v>375</v>
      </c>
      <c r="H10539" t="s">
        <v>289</v>
      </c>
      <c r="I10539" t="s">
        <v>275</v>
      </c>
      <c r="J10539" t="s">
        <v>228</v>
      </c>
      <c r="K10539" t="s">
        <v>232</v>
      </c>
      <c r="M10539" t="s">
        <v>228</v>
      </c>
      <c r="N10539" t="s">
        <v>26</v>
      </c>
      <c r="O10539">
        <v>74</v>
      </c>
      <c r="P10539" t="s">
        <v>237</v>
      </c>
      <c r="Q10539"/>
      <c r="R10539">
        <v>46</v>
      </c>
      <c r="S10539">
        <v>103</v>
      </c>
      <c r="T10539" t="s">
        <v>241</v>
      </c>
    </row>
    <row r="10540" spans="2:20" hidden="1" x14ac:dyDescent="0.45">
      <c r="C10540" s="29" t="s">
        <v>3124</v>
      </c>
      <c r="F10540" t="s">
        <v>374</v>
      </c>
      <c r="G10540" t="s">
        <v>375</v>
      </c>
      <c r="H10540" t="s">
        <v>289</v>
      </c>
      <c r="I10540" t="s">
        <v>275</v>
      </c>
      <c r="J10540" t="s">
        <v>228</v>
      </c>
      <c r="K10540" t="s">
        <v>232</v>
      </c>
      <c r="M10540" t="s">
        <v>228</v>
      </c>
      <c r="N10540" t="s">
        <v>242</v>
      </c>
      <c r="O10540">
        <v>1.2999999999999999E-2</v>
      </c>
      <c r="P10540" t="s">
        <v>234</v>
      </c>
      <c r="Q10540"/>
      <c r="R10540">
        <v>7.0000000000000001E-3</v>
      </c>
      <c r="S10540">
        <v>2.5999999999999999E-2</v>
      </c>
      <c r="T10540" t="s">
        <v>241</v>
      </c>
    </row>
    <row r="10541" spans="2:20" hidden="1" x14ac:dyDescent="0.45">
      <c r="B10541" s="29" t="s">
        <v>27</v>
      </c>
      <c r="C10541" s="29" t="s">
        <v>3124</v>
      </c>
      <c r="F10541" t="s">
        <v>374</v>
      </c>
      <c r="G10541" t="s">
        <v>375</v>
      </c>
      <c r="H10541" t="s">
        <v>289</v>
      </c>
      <c r="I10541" t="s">
        <v>275</v>
      </c>
      <c r="J10541" t="s">
        <v>228</v>
      </c>
      <c r="K10541" t="s">
        <v>232</v>
      </c>
      <c r="M10541" t="s">
        <v>228</v>
      </c>
      <c r="N10541" t="s">
        <v>27</v>
      </c>
      <c r="O10541">
        <v>0.78</v>
      </c>
      <c r="P10541" t="s">
        <v>237</v>
      </c>
      <c r="Q10541"/>
      <c r="R10541">
        <v>0.47</v>
      </c>
      <c r="S10541">
        <v>1.0900000000000001</v>
      </c>
      <c r="T10541" t="s">
        <v>241</v>
      </c>
    </row>
    <row r="10542" spans="2:20" hidden="1" x14ac:dyDescent="0.45">
      <c r="C10542" s="29" t="s">
        <v>3124</v>
      </c>
      <c r="F10542" t="s">
        <v>378</v>
      </c>
      <c r="G10542" t="s">
        <v>379</v>
      </c>
      <c r="H10542" t="s">
        <v>281</v>
      </c>
      <c r="I10542" t="s">
        <v>275</v>
      </c>
      <c r="J10542" t="s">
        <v>228</v>
      </c>
      <c r="K10542" t="s">
        <v>342</v>
      </c>
      <c r="M10542" t="s">
        <v>228</v>
      </c>
      <c r="N10542" t="s">
        <v>272</v>
      </c>
      <c r="O10542">
        <v>2.2000000000000002</v>
      </c>
      <c r="P10542" t="s">
        <v>234</v>
      </c>
      <c r="Q10542"/>
      <c r="R10542">
        <v>1</v>
      </c>
      <c r="S10542">
        <v>3</v>
      </c>
      <c r="T10542" t="s">
        <v>377</v>
      </c>
    </row>
    <row r="10543" spans="2:20" hidden="1" x14ac:dyDescent="0.45">
      <c r="C10543" s="29" t="s">
        <v>3124</v>
      </c>
      <c r="F10543" t="s">
        <v>378</v>
      </c>
      <c r="G10543" t="s">
        <v>379</v>
      </c>
      <c r="H10543" t="s">
        <v>281</v>
      </c>
      <c r="I10543" t="s">
        <v>275</v>
      </c>
      <c r="J10543" t="s">
        <v>228</v>
      </c>
      <c r="K10543" t="s">
        <v>342</v>
      </c>
      <c r="M10543" t="s">
        <v>228</v>
      </c>
      <c r="N10543" t="s">
        <v>242</v>
      </c>
      <c r="O10543">
        <v>0.2</v>
      </c>
      <c r="P10543" t="s">
        <v>234</v>
      </c>
      <c r="Q10543"/>
      <c r="R10543">
        <v>0.1</v>
      </c>
      <c r="S10543">
        <v>0.4</v>
      </c>
      <c r="T10543" t="s">
        <v>241</v>
      </c>
    </row>
    <row r="10544" spans="2:20" hidden="1" x14ac:dyDescent="0.45">
      <c r="C10544" s="29" t="s">
        <v>3124</v>
      </c>
      <c r="F10544" t="s">
        <v>378</v>
      </c>
      <c r="G10544" t="s">
        <v>379</v>
      </c>
      <c r="H10544" t="s">
        <v>281</v>
      </c>
      <c r="I10544" t="s">
        <v>275</v>
      </c>
      <c r="J10544" t="s">
        <v>228</v>
      </c>
      <c r="K10544" t="s">
        <v>342</v>
      </c>
      <c r="M10544" t="s">
        <v>228</v>
      </c>
      <c r="N10544" t="s">
        <v>253</v>
      </c>
      <c r="O10544">
        <v>6.0000000000000001E-3</v>
      </c>
      <c r="P10544" t="s">
        <v>234</v>
      </c>
      <c r="Q10544"/>
      <c r="R10544">
        <v>3.0000000000000001E-3</v>
      </c>
      <c r="S10544">
        <v>1.0999999999999999E-2</v>
      </c>
      <c r="T10544" t="s">
        <v>241</v>
      </c>
    </row>
    <row r="10545" spans="2:20" hidden="1" x14ac:dyDescent="0.45">
      <c r="C10545" s="29" t="s">
        <v>3124</v>
      </c>
      <c r="F10545" t="s">
        <v>378</v>
      </c>
      <c r="G10545" t="s">
        <v>379</v>
      </c>
      <c r="H10545" t="s">
        <v>277</v>
      </c>
      <c r="I10545" t="s">
        <v>275</v>
      </c>
      <c r="J10545" t="s">
        <v>228</v>
      </c>
      <c r="K10545" t="s">
        <v>38</v>
      </c>
      <c r="M10545" t="s">
        <v>228</v>
      </c>
      <c r="N10545" t="s">
        <v>279</v>
      </c>
      <c r="O10545">
        <v>2</v>
      </c>
      <c r="P10545" t="s">
        <v>234</v>
      </c>
      <c r="Q10545"/>
      <c r="R10545">
        <v>0.5</v>
      </c>
      <c r="S10545">
        <v>16</v>
      </c>
      <c r="T10545" t="s">
        <v>1329</v>
      </c>
    </row>
    <row r="10546" spans="2:20" hidden="1" x14ac:dyDescent="0.45">
      <c r="B10546" s="29" t="s">
        <v>30</v>
      </c>
      <c r="C10546" s="29" t="s">
        <v>3124</v>
      </c>
      <c r="F10546" t="s">
        <v>378</v>
      </c>
      <c r="G10546" t="s">
        <v>379</v>
      </c>
      <c r="H10546" t="s">
        <v>286</v>
      </c>
      <c r="I10546" t="s">
        <v>275</v>
      </c>
      <c r="J10546" t="s">
        <v>228</v>
      </c>
      <c r="K10546" t="s">
        <v>352</v>
      </c>
      <c r="M10546" t="s">
        <v>228</v>
      </c>
      <c r="N10546" t="s">
        <v>30</v>
      </c>
      <c r="O10546">
        <v>6.4</v>
      </c>
      <c r="P10546" t="s">
        <v>229</v>
      </c>
      <c r="Q10546"/>
      <c r="R10546">
        <v>2</v>
      </c>
      <c r="S10546">
        <v>26</v>
      </c>
      <c r="T10546" t="s">
        <v>241</v>
      </c>
    </row>
    <row r="10547" spans="2:20" hidden="1" x14ac:dyDescent="0.45">
      <c r="C10547" s="29" t="s">
        <v>3124</v>
      </c>
      <c r="F10547" t="s">
        <v>378</v>
      </c>
      <c r="G10547" t="s">
        <v>379</v>
      </c>
      <c r="H10547" t="s">
        <v>277</v>
      </c>
      <c r="I10547" t="s">
        <v>275</v>
      </c>
      <c r="J10547" t="s">
        <v>228</v>
      </c>
      <c r="K10547" t="s">
        <v>38</v>
      </c>
      <c r="M10547" t="s">
        <v>228</v>
      </c>
      <c r="N10547" t="s">
        <v>400</v>
      </c>
      <c r="O10547">
        <v>37</v>
      </c>
      <c r="P10547" t="s">
        <v>237</v>
      </c>
      <c r="Q10547"/>
      <c r="R10547">
        <v>18</v>
      </c>
      <c r="S10547">
        <v>74</v>
      </c>
      <c r="T10547" t="s">
        <v>1929</v>
      </c>
    </row>
    <row r="10548" spans="2:20" hidden="1" x14ac:dyDescent="0.45">
      <c r="B10548" s="29" t="s">
        <v>24</v>
      </c>
      <c r="C10548" s="29" t="s">
        <v>3124</v>
      </c>
      <c r="F10548" t="s">
        <v>378</v>
      </c>
      <c r="G10548" t="s">
        <v>379</v>
      </c>
      <c r="H10548" t="s">
        <v>277</v>
      </c>
      <c r="I10548" t="s">
        <v>275</v>
      </c>
      <c r="J10548" t="s">
        <v>228</v>
      </c>
      <c r="K10548" t="s">
        <v>38</v>
      </c>
      <c r="M10548" t="s">
        <v>228</v>
      </c>
      <c r="N10548" t="s">
        <v>261</v>
      </c>
      <c r="O10548">
        <v>300</v>
      </c>
      <c r="P10548" t="s">
        <v>237</v>
      </c>
      <c r="Q10548"/>
      <c r="R10548">
        <v>5</v>
      </c>
      <c r="S10548">
        <v>500</v>
      </c>
      <c r="T10548" t="s">
        <v>361</v>
      </c>
    </row>
    <row r="10549" spans="2:20" hidden="1" x14ac:dyDescent="0.45">
      <c r="C10549" s="29" t="s">
        <v>3124</v>
      </c>
      <c r="F10549" t="s">
        <v>378</v>
      </c>
      <c r="G10549" t="s">
        <v>379</v>
      </c>
      <c r="H10549" t="s">
        <v>277</v>
      </c>
      <c r="I10549" t="s">
        <v>275</v>
      </c>
      <c r="J10549" t="s">
        <v>228</v>
      </c>
      <c r="K10549" t="s">
        <v>38</v>
      </c>
      <c r="M10549" t="s">
        <v>228</v>
      </c>
      <c r="N10549" t="s">
        <v>262</v>
      </c>
      <c r="O10549">
        <v>0.56000000000000005</v>
      </c>
      <c r="P10549" t="s">
        <v>234</v>
      </c>
      <c r="Q10549"/>
      <c r="R10549">
        <v>0.2</v>
      </c>
      <c r="S10549">
        <v>1</v>
      </c>
      <c r="T10549" t="s">
        <v>433</v>
      </c>
    </row>
    <row r="10550" spans="2:20" hidden="1" x14ac:dyDescent="0.45">
      <c r="B10550" s="29" t="s">
        <v>27</v>
      </c>
      <c r="C10550" s="29" t="s">
        <v>3124</v>
      </c>
      <c r="F10550" t="s">
        <v>378</v>
      </c>
      <c r="G10550" t="s">
        <v>379</v>
      </c>
      <c r="H10550" t="s">
        <v>277</v>
      </c>
      <c r="I10550" t="s">
        <v>275</v>
      </c>
      <c r="J10550" t="s">
        <v>228</v>
      </c>
      <c r="K10550" t="s">
        <v>38</v>
      </c>
      <c r="M10550" t="s">
        <v>228</v>
      </c>
      <c r="N10550" t="s">
        <v>27</v>
      </c>
      <c r="O10550">
        <v>143</v>
      </c>
      <c r="P10550" t="s">
        <v>237</v>
      </c>
      <c r="Q10550"/>
      <c r="R10550">
        <v>71</v>
      </c>
      <c r="S10550">
        <v>285</v>
      </c>
      <c r="T10550" t="s">
        <v>343</v>
      </c>
    </row>
    <row r="10551" spans="2:20" hidden="1" x14ac:dyDescent="0.45">
      <c r="C10551" s="29" t="s">
        <v>3124</v>
      </c>
      <c r="F10551" t="s">
        <v>378</v>
      </c>
      <c r="G10551" t="s">
        <v>379</v>
      </c>
      <c r="H10551" t="s">
        <v>286</v>
      </c>
      <c r="I10551" t="s">
        <v>275</v>
      </c>
      <c r="J10551" t="s">
        <v>228</v>
      </c>
      <c r="K10551" t="s">
        <v>352</v>
      </c>
      <c r="M10551" t="s">
        <v>228</v>
      </c>
      <c r="N10551" t="s">
        <v>264</v>
      </c>
      <c r="O10551">
        <v>45.5</v>
      </c>
      <c r="P10551" t="s">
        <v>234</v>
      </c>
      <c r="Q10551"/>
      <c r="R10551">
        <v>10</v>
      </c>
      <c r="S10551">
        <v>150</v>
      </c>
      <c r="T10551" t="s">
        <v>353</v>
      </c>
    </row>
    <row r="10552" spans="2:20" hidden="1" x14ac:dyDescent="0.45">
      <c r="C10552" s="29" t="s">
        <v>3124</v>
      </c>
      <c r="F10552" t="s">
        <v>378</v>
      </c>
      <c r="G10552" t="s">
        <v>379</v>
      </c>
      <c r="H10552" t="s">
        <v>286</v>
      </c>
      <c r="I10552" t="s">
        <v>275</v>
      </c>
      <c r="J10552" t="s">
        <v>228</v>
      </c>
      <c r="K10552" t="s">
        <v>352</v>
      </c>
      <c r="M10552" t="s">
        <v>228</v>
      </c>
      <c r="N10552" t="s">
        <v>246</v>
      </c>
      <c r="O10552">
        <v>203</v>
      </c>
      <c r="P10552" t="s">
        <v>247</v>
      </c>
      <c r="Q10552"/>
      <c r="R10552">
        <v>40</v>
      </c>
      <c r="S10552">
        <v>500</v>
      </c>
      <c r="T10552" t="s">
        <v>353</v>
      </c>
    </row>
    <row r="10553" spans="2:20" hidden="1" x14ac:dyDescent="0.45">
      <c r="C10553" s="29" t="s">
        <v>3124</v>
      </c>
      <c r="F10553" t="s">
        <v>378</v>
      </c>
      <c r="G10553" t="s">
        <v>379</v>
      </c>
      <c r="H10553" t="s">
        <v>286</v>
      </c>
      <c r="I10553" t="s">
        <v>275</v>
      </c>
      <c r="J10553" t="s">
        <v>228</v>
      </c>
      <c r="K10553" t="s">
        <v>352</v>
      </c>
      <c r="M10553" t="s">
        <v>228</v>
      </c>
      <c r="N10553" t="s">
        <v>291</v>
      </c>
      <c r="O10553">
        <v>170</v>
      </c>
      <c r="P10553" t="s">
        <v>257</v>
      </c>
      <c r="Q10553"/>
      <c r="R10553">
        <v>85</v>
      </c>
      <c r="S10553">
        <v>260</v>
      </c>
      <c r="T10553" t="s">
        <v>349</v>
      </c>
    </row>
    <row r="10554" spans="2:20" hidden="1" x14ac:dyDescent="0.45">
      <c r="C10554" s="29" t="s">
        <v>3124</v>
      </c>
      <c r="F10554" t="s">
        <v>378</v>
      </c>
      <c r="G10554" t="s">
        <v>379</v>
      </c>
      <c r="H10554" t="s">
        <v>286</v>
      </c>
      <c r="I10554" t="s">
        <v>275</v>
      </c>
      <c r="J10554" t="s">
        <v>228</v>
      </c>
      <c r="K10554" t="s">
        <v>352</v>
      </c>
      <c r="M10554" t="s">
        <v>228</v>
      </c>
      <c r="N10554" t="s">
        <v>253</v>
      </c>
      <c r="O10554">
        <v>1.8</v>
      </c>
      <c r="P10554" t="s">
        <v>234</v>
      </c>
      <c r="Q10554"/>
      <c r="R10554">
        <v>0.2</v>
      </c>
      <c r="S10554">
        <v>5</v>
      </c>
      <c r="T10554" t="s">
        <v>353</v>
      </c>
    </row>
    <row r="10555" spans="2:20" hidden="1" x14ac:dyDescent="0.45">
      <c r="B10555" s="29" t="s">
        <v>43</v>
      </c>
      <c r="C10555" s="29" t="s">
        <v>3124</v>
      </c>
      <c r="F10555" t="s">
        <v>378</v>
      </c>
      <c r="G10555" t="s">
        <v>379</v>
      </c>
      <c r="H10555" t="s">
        <v>286</v>
      </c>
      <c r="I10555" t="s">
        <v>275</v>
      </c>
      <c r="J10555" t="s">
        <v>228</v>
      </c>
      <c r="K10555" t="s">
        <v>352</v>
      </c>
      <c r="M10555" t="s">
        <v>228</v>
      </c>
      <c r="N10555" t="s">
        <v>28</v>
      </c>
      <c r="O10555">
        <v>108</v>
      </c>
      <c r="P10555" t="s">
        <v>237</v>
      </c>
      <c r="Q10555"/>
      <c r="R10555">
        <v>60</v>
      </c>
      <c r="S10555">
        <v>220</v>
      </c>
      <c r="T10555" t="s">
        <v>353</v>
      </c>
    </row>
    <row r="10556" spans="2:20" hidden="1" x14ac:dyDescent="0.45">
      <c r="B10556" s="29" t="s">
        <v>27</v>
      </c>
      <c r="C10556" s="29" t="s">
        <v>3124</v>
      </c>
      <c r="F10556" t="s">
        <v>378</v>
      </c>
      <c r="G10556" t="s">
        <v>379</v>
      </c>
      <c r="H10556" t="s">
        <v>286</v>
      </c>
      <c r="I10556" t="s">
        <v>275</v>
      </c>
      <c r="J10556" t="s">
        <v>228</v>
      </c>
      <c r="K10556" t="s">
        <v>352</v>
      </c>
      <c r="M10556" t="s">
        <v>228</v>
      </c>
      <c r="N10556" t="s">
        <v>27</v>
      </c>
      <c r="O10556">
        <v>117</v>
      </c>
      <c r="P10556" t="s">
        <v>237</v>
      </c>
      <c r="Q10556"/>
      <c r="R10556">
        <v>60</v>
      </c>
      <c r="S10556">
        <v>240</v>
      </c>
      <c r="T10556" t="s">
        <v>353</v>
      </c>
    </row>
    <row r="10557" spans="2:20" hidden="1" x14ac:dyDescent="0.45">
      <c r="B10557" s="29" t="s">
        <v>24</v>
      </c>
      <c r="C10557" s="29" t="s">
        <v>3124</v>
      </c>
      <c r="F10557" t="s">
        <v>378</v>
      </c>
      <c r="G10557" t="s">
        <v>379</v>
      </c>
      <c r="H10557" t="s">
        <v>286</v>
      </c>
      <c r="I10557" t="s">
        <v>275</v>
      </c>
      <c r="J10557" t="s">
        <v>228</v>
      </c>
      <c r="K10557" t="s">
        <v>352</v>
      </c>
      <c r="M10557" t="s">
        <v>228</v>
      </c>
      <c r="N10557" t="s">
        <v>261</v>
      </c>
      <c r="O10557">
        <v>88.8</v>
      </c>
      <c r="P10557" t="s">
        <v>237</v>
      </c>
      <c r="Q10557"/>
      <c r="R10557">
        <v>10</v>
      </c>
      <c r="S10557">
        <v>300</v>
      </c>
      <c r="T10557" t="s">
        <v>353</v>
      </c>
    </row>
    <row r="10558" spans="2:20" hidden="1" x14ac:dyDescent="0.45">
      <c r="B10558" s="29" t="s">
        <v>26</v>
      </c>
      <c r="C10558" s="29" t="s">
        <v>3124</v>
      </c>
      <c r="F10558" t="s">
        <v>378</v>
      </c>
      <c r="G10558" t="s">
        <v>379</v>
      </c>
      <c r="H10558" t="s">
        <v>281</v>
      </c>
      <c r="I10558" t="s">
        <v>275</v>
      </c>
      <c r="J10558" t="s">
        <v>228</v>
      </c>
      <c r="K10558" t="s">
        <v>342</v>
      </c>
      <c r="M10558" t="s">
        <v>228</v>
      </c>
      <c r="N10558" t="s">
        <v>26</v>
      </c>
      <c r="O10558">
        <v>513</v>
      </c>
      <c r="P10558" t="s">
        <v>237</v>
      </c>
      <c r="Q10558"/>
      <c r="R10558">
        <v>308</v>
      </c>
      <c r="S10558">
        <v>718</v>
      </c>
      <c r="T10558" t="s">
        <v>241</v>
      </c>
    </row>
    <row r="10559" spans="2:20" hidden="1" x14ac:dyDescent="0.45">
      <c r="C10559" s="29" t="s">
        <v>3124</v>
      </c>
      <c r="F10559" t="s">
        <v>378</v>
      </c>
      <c r="G10559" t="s">
        <v>379</v>
      </c>
      <c r="H10559" t="s">
        <v>286</v>
      </c>
      <c r="I10559" t="s">
        <v>275</v>
      </c>
      <c r="J10559" t="s">
        <v>228</v>
      </c>
      <c r="K10559" t="s">
        <v>352</v>
      </c>
      <c r="M10559" t="s">
        <v>228</v>
      </c>
      <c r="N10559" t="s">
        <v>262</v>
      </c>
      <c r="O10559">
        <v>7.9</v>
      </c>
      <c r="P10559" t="s">
        <v>234</v>
      </c>
      <c r="Q10559"/>
      <c r="R10559">
        <v>5</v>
      </c>
      <c r="S10559">
        <v>10</v>
      </c>
      <c r="T10559" t="s">
        <v>353</v>
      </c>
    </row>
    <row r="10560" spans="2:20" hidden="1" x14ac:dyDescent="0.45">
      <c r="C10560" s="29" t="s">
        <v>3124</v>
      </c>
      <c r="F10560" t="s">
        <v>378</v>
      </c>
      <c r="G10560" t="s">
        <v>379</v>
      </c>
      <c r="H10560" t="s">
        <v>289</v>
      </c>
      <c r="I10560" t="s">
        <v>275</v>
      </c>
      <c r="J10560" t="s">
        <v>228</v>
      </c>
      <c r="K10560" t="s">
        <v>232</v>
      </c>
      <c r="M10560" t="s">
        <v>228</v>
      </c>
      <c r="N10560" t="s">
        <v>303</v>
      </c>
      <c r="O10560">
        <v>5.8000000000000003E-2</v>
      </c>
      <c r="P10560" t="s">
        <v>234</v>
      </c>
      <c r="Q10560"/>
      <c r="R10560">
        <v>1.4999999999999999E-2</v>
      </c>
      <c r="S10560">
        <v>5.8000000000000003E-2</v>
      </c>
      <c r="T10560" t="s">
        <v>241</v>
      </c>
    </row>
    <row r="10561" spans="2:20" hidden="1" x14ac:dyDescent="0.45">
      <c r="C10561" s="29" t="s">
        <v>3124</v>
      </c>
      <c r="F10561" t="s">
        <v>378</v>
      </c>
      <c r="G10561" t="s">
        <v>379</v>
      </c>
      <c r="H10561" t="s">
        <v>289</v>
      </c>
      <c r="I10561" t="s">
        <v>275</v>
      </c>
      <c r="J10561" t="s">
        <v>228</v>
      </c>
      <c r="K10561" t="s">
        <v>232</v>
      </c>
      <c r="M10561" t="s">
        <v>228</v>
      </c>
      <c r="N10561" t="s">
        <v>265</v>
      </c>
      <c r="O10561">
        <v>2.5999999999999999E-3</v>
      </c>
      <c r="P10561" t="s">
        <v>234</v>
      </c>
      <c r="Q10561"/>
      <c r="R10561">
        <v>1.2999999999999999E-3</v>
      </c>
      <c r="S10561">
        <v>5.1000000000000004E-3</v>
      </c>
      <c r="T10561" t="s">
        <v>241</v>
      </c>
    </row>
    <row r="10562" spans="2:20" hidden="1" x14ac:dyDescent="0.45">
      <c r="C10562" s="29" t="s">
        <v>3124</v>
      </c>
      <c r="F10562" t="s">
        <v>378</v>
      </c>
      <c r="G10562" t="s">
        <v>379</v>
      </c>
      <c r="H10562" t="s">
        <v>289</v>
      </c>
      <c r="I10562" t="s">
        <v>275</v>
      </c>
      <c r="J10562" t="s">
        <v>228</v>
      </c>
      <c r="K10562" t="s">
        <v>232</v>
      </c>
      <c r="M10562" t="s">
        <v>228</v>
      </c>
      <c r="N10562" t="s">
        <v>267</v>
      </c>
      <c r="O10562">
        <v>0.73</v>
      </c>
      <c r="P10562" t="s">
        <v>234</v>
      </c>
      <c r="Q10562"/>
      <c r="R10562">
        <v>0.36</v>
      </c>
      <c r="S10562">
        <v>1.5</v>
      </c>
      <c r="T10562" t="s">
        <v>241</v>
      </c>
    </row>
    <row r="10563" spans="2:20" hidden="1" x14ac:dyDescent="0.45">
      <c r="C10563" s="29" t="s">
        <v>3124</v>
      </c>
      <c r="F10563" t="s">
        <v>378</v>
      </c>
      <c r="G10563" t="s">
        <v>379</v>
      </c>
      <c r="H10563" t="s">
        <v>289</v>
      </c>
      <c r="I10563" t="s">
        <v>275</v>
      </c>
      <c r="J10563" t="s">
        <v>228</v>
      </c>
      <c r="K10563" t="s">
        <v>232</v>
      </c>
      <c r="M10563" t="s">
        <v>228</v>
      </c>
      <c r="N10563" t="s">
        <v>233</v>
      </c>
      <c r="O10563">
        <v>0.1</v>
      </c>
      <c r="P10563" t="s">
        <v>234</v>
      </c>
      <c r="Q10563"/>
      <c r="R10563">
        <v>0.05</v>
      </c>
      <c r="S10563">
        <v>0.19</v>
      </c>
      <c r="T10563" t="s">
        <v>241</v>
      </c>
    </row>
    <row r="10564" spans="2:20" hidden="1" x14ac:dyDescent="0.45">
      <c r="C10564" s="29" t="s">
        <v>3124</v>
      </c>
      <c r="F10564" t="s">
        <v>378</v>
      </c>
      <c r="G10564" t="s">
        <v>379</v>
      </c>
      <c r="H10564" t="s">
        <v>289</v>
      </c>
      <c r="I10564" t="s">
        <v>275</v>
      </c>
      <c r="J10564" t="s">
        <v>228</v>
      </c>
      <c r="K10564" t="s">
        <v>232</v>
      </c>
      <c r="M10564" t="s">
        <v>228</v>
      </c>
      <c r="N10564" t="s">
        <v>236</v>
      </c>
      <c r="O10564">
        <v>0.78</v>
      </c>
      <c r="P10564" t="s">
        <v>237</v>
      </c>
      <c r="Q10564"/>
      <c r="R10564">
        <v>0.47</v>
      </c>
      <c r="S10564">
        <v>1.0900000000000001</v>
      </c>
      <c r="T10564" t="s">
        <v>241</v>
      </c>
    </row>
    <row r="10565" spans="2:20" hidden="1" x14ac:dyDescent="0.45">
      <c r="F10565" t="s">
        <v>381</v>
      </c>
      <c r="G10565" t="s">
        <v>382</v>
      </c>
      <c r="H10565" t="s">
        <v>388</v>
      </c>
      <c r="I10565" t="s">
        <v>275</v>
      </c>
      <c r="J10565" t="s">
        <v>228</v>
      </c>
      <c r="K10565" t="s">
        <v>20</v>
      </c>
      <c r="M10565" t="s">
        <v>228</v>
      </c>
      <c r="N10565" t="s">
        <v>249</v>
      </c>
      <c r="O10565">
        <v>40</v>
      </c>
      <c r="P10565" t="s">
        <v>1280</v>
      </c>
      <c r="Q10565"/>
      <c r="T10565" t="s">
        <v>386</v>
      </c>
    </row>
    <row r="10566" spans="2:20" hidden="1" x14ac:dyDescent="0.45">
      <c r="F10566" t="s">
        <v>381</v>
      </c>
      <c r="G10566" t="s">
        <v>382</v>
      </c>
      <c r="H10566" t="s">
        <v>388</v>
      </c>
      <c r="I10566" t="s">
        <v>275</v>
      </c>
      <c r="J10566" t="s">
        <v>228</v>
      </c>
      <c r="K10566" t="s">
        <v>20</v>
      </c>
      <c r="M10566" t="s">
        <v>228</v>
      </c>
      <c r="N10566" t="s">
        <v>267</v>
      </c>
      <c r="O10566">
        <v>1</v>
      </c>
      <c r="P10566" t="s">
        <v>389</v>
      </c>
      <c r="Q10566"/>
      <c r="T10566" t="s">
        <v>386</v>
      </c>
    </row>
    <row r="10567" spans="2:20" hidden="1" x14ac:dyDescent="0.45">
      <c r="B10567" s="29" t="s">
        <v>33</v>
      </c>
      <c r="F10567" t="s">
        <v>381</v>
      </c>
      <c r="G10567" t="s">
        <v>382</v>
      </c>
      <c r="H10567" t="s">
        <v>1281</v>
      </c>
      <c r="I10567" t="s">
        <v>275</v>
      </c>
      <c r="J10567" t="s">
        <v>228</v>
      </c>
      <c r="K10567" t="s">
        <v>21</v>
      </c>
      <c r="M10567" t="s">
        <v>228</v>
      </c>
      <c r="N10567" t="s">
        <v>33</v>
      </c>
      <c r="O10567">
        <v>161</v>
      </c>
      <c r="P10567" t="s">
        <v>385</v>
      </c>
      <c r="Q10567"/>
      <c r="T10567" t="s">
        <v>386</v>
      </c>
    </row>
    <row r="10568" spans="2:20" hidden="1" x14ac:dyDescent="0.45">
      <c r="D10568" s="29" t="s">
        <v>53</v>
      </c>
      <c r="F10568" t="s">
        <v>381</v>
      </c>
      <c r="G10568" t="s">
        <v>382</v>
      </c>
      <c r="H10568" t="s">
        <v>392</v>
      </c>
      <c r="I10568" t="s">
        <v>225</v>
      </c>
      <c r="J10568" t="s">
        <v>393</v>
      </c>
      <c r="K10568" t="s">
        <v>35</v>
      </c>
      <c r="M10568" t="s">
        <v>228</v>
      </c>
      <c r="N10568" t="s">
        <v>400</v>
      </c>
      <c r="O10568">
        <v>8</v>
      </c>
      <c r="P10568" t="s">
        <v>385</v>
      </c>
      <c r="Q10568"/>
      <c r="T10568" t="s">
        <v>386</v>
      </c>
    </row>
    <row r="10569" spans="2:20" hidden="1" x14ac:dyDescent="0.45">
      <c r="B10569" s="29" t="s">
        <v>26</v>
      </c>
      <c r="D10569" s="29" t="s">
        <v>53</v>
      </c>
      <c r="F10569" t="s">
        <v>381</v>
      </c>
      <c r="G10569" t="s">
        <v>382</v>
      </c>
      <c r="H10569" t="s">
        <v>392</v>
      </c>
      <c r="I10569" t="s">
        <v>225</v>
      </c>
      <c r="J10569" t="s">
        <v>393</v>
      </c>
      <c r="K10569" t="s">
        <v>35</v>
      </c>
      <c r="M10569" t="s">
        <v>228</v>
      </c>
      <c r="N10569" t="s">
        <v>26</v>
      </c>
      <c r="O10569">
        <v>43552</v>
      </c>
      <c r="P10569" t="s">
        <v>385</v>
      </c>
      <c r="Q10569"/>
      <c r="T10569" t="s">
        <v>386</v>
      </c>
    </row>
    <row r="10570" spans="2:20" hidden="1" x14ac:dyDescent="0.45">
      <c r="B10570" s="29" t="s">
        <v>43</v>
      </c>
      <c r="D10570" s="29" t="s">
        <v>53</v>
      </c>
      <c r="F10570" t="s">
        <v>381</v>
      </c>
      <c r="G10570" t="s">
        <v>382</v>
      </c>
      <c r="H10570" t="s">
        <v>383</v>
      </c>
      <c r="I10570" t="s">
        <v>225</v>
      </c>
      <c r="J10570" t="s">
        <v>384</v>
      </c>
      <c r="K10570" t="s">
        <v>35</v>
      </c>
      <c r="M10570" t="s">
        <v>228</v>
      </c>
      <c r="N10570" t="s">
        <v>28</v>
      </c>
      <c r="O10570">
        <v>6207</v>
      </c>
      <c r="P10570" t="s">
        <v>385</v>
      </c>
      <c r="Q10570"/>
      <c r="T10570" t="s">
        <v>386</v>
      </c>
    </row>
    <row r="10571" spans="2:20" hidden="1" x14ac:dyDescent="0.45">
      <c r="B10571" s="29" t="s">
        <v>27</v>
      </c>
      <c r="D10571" s="29" t="s">
        <v>53</v>
      </c>
      <c r="F10571" t="s">
        <v>381</v>
      </c>
      <c r="G10571" t="s">
        <v>382</v>
      </c>
      <c r="H10571" t="s">
        <v>394</v>
      </c>
      <c r="I10571" t="s">
        <v>225</v>
      </c>
      <c r="J10571" t="s">
        <v>395</v>
      </c>
      <c r="K10571" t="s">
        <v>35</v>
      </c>
      <c r="M10571" t="s">
        <v>228</v>
      </c>
      <c r="N10571" t="s">
        <v>27</v>
      </c>
      <c r="O10571">
        <v>4308</v>
      </c>
      <c r="P10571" t="s">
        <v>385</v>
      </c>
      <c r="Q10571"/>
      <c r="T10571" t="s">
        <v>386</v>
      </c>
    </row>
    <row r="10572" spans="2:20" hidden="1" x14ac:dyDescent="0.45">
      <c r="B10572" s="29" t="s">
        <v>26</v>
      </c>
      <c r="D10572" s="29" t="s">
        <v>53</v>
      </c>
      <c r="F10572" t="s">
        <v>381</v>
      </c>
      <c r="G10572" t="s">
        <v>382</v>
      </c>
      <c r="H10572" t="s">
        <v>394</v>
      </c>
      <c r="I10572" t="s">
        <v>225</v>
      </c>
      <c r="J10572" t="s">
        <v>395</v>
      </c>
      <c r="K10572" t="s">
        <v>35</v>
      </c>
      <c r="M10572" t="s">
        <v>228</v>
      </c>
      <c r="N10572" t="s">
        <v>26</v>
      </c>
      <c r="O10572">
        <v>33942</v>
      </c>
      <c r="P10572" t="s">
        <v>385</v>
      </c>
      <c r="Q10572"/>
      <c r="T10572" t="s">
        <v>386</v>
      </c>
    </row>
    <row r="10573" spans="2:20" hidden="1" x14ac:dyDescent="0.45">
      <c r="B10573" s="29" t="s">
        <v>25</v>
      </c>
      <c r="D10573" s="29" t="s">
        <v>53</v>
      </c>
      <c r="F10573" t="s">
        <v>381</v>
      </c>
      <c r="G10573" t="s">
        <v>382</v>
      </c>
      <c r="H10573" t="s">
        <v>394</v>
      </c>
      <c r="I10573" t="s">
        <v>225</v>
      </c>
      <c r="J10573" t="s">
        <v>395</v>
      </c>
      <c r="K10573" t="s">
        <v>35</v>
      </c>
      <c r="M10573" t="s">
        <v>228</v>
      </c>
      <c r="N10573" t="s">
        <v>25</v>
      </c>
      <c r="O10573">
        <v>18890</v>
      </c>
      <c r="P10573" t="s">
        <v>385</v>
      </c>
      <c r="Q10573"/>
      <c r="T10573" t="s">
        <v>386</v>
      </c>
    </row>
    <row r="10574" spans="2:20" hidden="1" x14ac:dyDescent="0.45">
      <c r="D10574" s="29" t="s">
        <v>53</v>
      </c>
      <c r="F10574" t="s">
        <v>381</v>
      </c>
      <c r="G10574" t="s">
        <v>382</v>
      </c>
      <c r="H10574" t="s">
        <v>383</v>
      </c>
      <c r="I10574" t="s">
        <v>225</v>
      </c>
      <c r="J10574" t="s">
        <v>384</v>
      </c>
      <c r="K10574" t="s">
        <v>35</v>
      </c>
      <c r="M10574" t="s">
        <v>228</v>
      </c>
      <c r="N10574" t="s">
        <v>236</v>
      </c>
      <c r="O10574">
        <v>6207</v>
      </c>
      <c r="P10574" t="s">
        <v>385</v>
      </c>
      <c r="Q10574"/>
      <c r="T10574" t="s">
        <v>386</v>
      </c>
    </row>
    <row r="10575" spans="2:20" hidden="1" x14ac:dyDescent="0.45">
      <c r="B10575" s="29" t="s">
        <v>30</v>
      </c>
      <c r="F10575" t="s">
        <v>381</v>
      </c>
      <c r="G10575" t="s">
        <v>382</v>
      </c>
      <c r="H10575" t="s">
        <v>1281</v>
      </c>
      <c r="I10575" t="s">
        <v>275</v>
      </c>
      <c r="J10575" t="s">
        <v>228</v>
      </c>
      <c r="K10575" t="s">
        <v>21</v>
      </c>
      <c r="M10575" t="s">
        <v>228</v>
      </c>
      <c r="N10575" t="s">
        <v>30</v>
      </c>
      <c r="O10575">
        <v>11</v>
      </c>
      <c r="P10575" t="s">
        <v>385</v>
      </c>
      <c r="Q10575"/>
      <c r="T10575" t="s">
        <v>386</v>
      </c>
    </row>
    <row r="10576" spans="2:20" hidden="1" x14ac:dyDescent="0.45">
      <c r="D10576" s="29" t="s">
        <v>53</v>
      </c>
      <c r="F10576" t="s">
        <v>381</v>
      </c>
      <c r="G10576" t="s">
        <v>382</v>
      </c>
      <c r="H10576" t="s">
        <v>396</v>
      </c>
      <c r="I10576" t="s">
        <v>275</v>
      </c>
      <c r="J10576" t="s">
        <v>228</v>
      </c>
      <c r="K10576" t="s">
        <v>35</v>
      </c>
      <c r="M10576" t="s">
        <v>228</v>
      </c>
      <c r="N10576" t="s">
        <v>264</v>
      </c>
      <c r="O10576">
        <v>30</v>
      </c>
      <c r="P10576" t="s">
        <v>1280</v>
      </c>
      <c r="Q10576"/>
      <c r="T10576" t="s">
        <v>386</v>
      </c>
    </row>
    <row r="10577" spans="2:20" hidden="1" x14ac:dyDescent="0.45">
      <c r="D10577" s="29" t="s">
        <v>53</v>
      </c>
      <c r="F10577" t="s">
        <v>381</v>
      </c>
      <c r="G10577" t="s">
        <v>382</v>
      </c>
      <c r="H10577" t="s">
        <v>396</v>
      </c>
      <c r="I10577" t="s">
        <v>275</v>
      </c>
      <c r="J10577" t="s">
        <v>228</v>
      </c>
      <c r="K10577" t="s">
        <v>35</v>
      </c>
      <c r="M10577" t="s">
        <v>228</v>
      </c>
      <c r="N10577" t="s">
        <v>267</v>
      </c>
      <c r="O10577">
        <v>1</v>
      </c>
      <c r="P10577" t="s">
        <v>1332</v>
      </c>
      <c r="Q10577"/>
      <c r="T10577" t="s">
        <v>386</v>
      </c>
    </row>
    <row r="10578" spans="2:20" hidden="1" x14ac:dyDescent="0.45">
      <c r="D10578" s="29" t="s">
        <v>53</v>
      </c>
      <c r="F10578" t="s">
        <v>381</v>
      </c>
      <c r="G10578" t="s">
        <v>382</v>
      </c>
      <c r="H10578" t="s">
        <v>396</v>
      </c>
      <c r="I10578" t="s">
        <v>275</v>
      </c>
      <c r="J10578" t="s">
        <v>228</v>
      </c>
      <c r="K10578" t="s">
        <v>35</v>
      </c>
      <c r="M10578" t="s">
        <v>228</v>
      </c>
      <c r="N10578" t="s">
        <v>303</v>
      </c>
      <c r="O10578">
        <v>0.01</v>
      </c>
      <c r="P10578" t="s">
        <v>1332</v>
      </c>
      <c r="Q10578"/>
      <c r="T10578" t="s">
        <v>386</v>
      </c>
    </row>
    <row r="10579" spans="2:20" hidden="1" x14ac:dyDescent="0.45">
      <c r="D10579" s="29" t="s">
        <v>53</v>
      </c>
      <c r="F10579" t="s">
        <v>381</v>
      </c>
      <c r="G10579" t="s">
        <v>382</v>
      </c>
      <c r="H10579" t="s">
        <v>396</v>
      </c>
      <c r="I10579" t="s">
        <v>275</v>
      </c>
      <c r="J10579" t="s">
        <v>228</v>
      </c>
      <c r="K10579" t="s">
        <v>35</v>
      </c>
      <c r="M10579" t="s">
        <v>228</v>
      </c>
      <c r="N10579" t="s">
        <v>265</v>
      </c>
      <c r="O10579">
        <v>1.7</v>
      </c>
      <c r="P10579" t="s">
        <v>1332</v>
      </c>
      <c r="Q10579"/>
      <c r="T10579" t="s">
        <v>386</v>
      </c>
    </row>
    <row r="10580" spans="2:20" hidden="1" x14ac:dyDescent="0.45">
      <c r="B10580" s="29" t="s">
        <v>24</v>
      </c>
      <c r="F10580" t="s">
        <v>381</v>
      </c>
      <c r="G10580" t="s">
        <v>382</v>
      </c>
      <c r="H10580" t="s">
        <v>1281</v>
      </c>
      <c r="I10580" t="s">
        <v>275</v>
      </c>
      <c r="J10580" t="s">
        <v>228</v>
      </c>
      <c r="K10580" t="s">
        <v>21</v>
      </c>
      <c r="M10580" t="s">
        <v>228</v>
      </c>
      <c r="N10580" t="s">
        <v>261</v>
      </c>
      <c r="O10580">
        <v>6720</v>
      </c>
      <c r="P10580" t="s">
        <v>385</v>
      </c>
      <c r="Q10580"/>
      <c r="T10580" t="s">
        <v>386</v>
      </c>
    </row>
    <row r="10581" spans="2:20" hidden="1" x14ac:dyDescent="0.45">
      <c r="B10581" s="29" t="s">
        <v>24</v>
      </c>
      <c r="D10581" s="29" t="s">
        <v>53</v>
      </c>
      <c r="F10581" t="s">
        <v>381</v>
      </c>
      <c r="G10581" t="s">
        <v>382</v>
      </c>
      <c r="H10581" t="s">
        <v>397</v>
      </c>
      <c r="I10581" t="s">
        <v>275</v>
      </c>
      <c r="J10581" t="s">
        <v>228</v>
      </c>
      <c r="K10581" t="s">
        <v>35</v>
      </c>
      <c r="M10581" t="s">
        <v>228</v>
      </c>
      <c r="N10581" t="s">
        <v>261</v>
      </c>
      <c r="O10581">
        <v>3377</v>
      </c>
      <c r="P10581" t="s">
        <v>385</v>
      </c>
      <c r="Q10581"/>
      <c r="T10581" t="s">
        <v>386</v>
      </c>
    </row>
    <row r="10582" spans="2:20" hidden="1" x14ac:dyDescent="0.45">
      <c r="D10582" s="29" t="s">
        <v>53</v>
      </c>
      <c r="F10582" t="s">
        <v>381</v>
      </c>
      <c r="G10582" t="s">
        <v>382</v>
      </c>
      <c r="H10582" t="s">
        <v>397</v>
      </c>
      <c r="I10582" t="s">
        <v>275</v>
      </c>
      <c r="J10582" t="s">
        <v>228</v>
      </c>
      <c r="K10582" t="s">
        <v>35</v>
      </c>
      <c r="M10582" t="s">
        <v>228</v>
      </c>
      <c r="N10582" t="s">
        <v>236</v>
      </c>
      <c r="O10582">
        <v>2104</v>
      </c>
      <c r="P10582" t="s">
        <v>385</v>
      </c>
      <c r="Q10582"/>
      <c r="T10582" t="s">
        <v>386</v>
      </c>
    </row>
    <row r="10583" spans="2:20" hidden="1" x14ac:dyDescent="0.45">
      <c r="B10583" s="29" t="s">
        <v>26</v>
      </c>
      <c r="F10583" t="s">
        <v>381</v>
      </c>
      <c r="G10583" t="s">
        <v>382</v>
      </c>
      <c r="H10583" t="s">
        <v>398</v>
      </c>
      <c r="I10583" t="s">
        <v>275</v>
      </c>
      <c r="J10583" t="s">
        <v>228</v>
      </c>
      <c r="K10583" t="s">
        <v>399</v>
      </c>
      <c r="M10583" t="s">
        <v>228</v>
      </c>
      <c r="N10583" t="s">
        <v>26</v>
      </c>
      <c r="O10583">
        <v>7117</v>
      </c>
      <c r="P10583" t="s">
        <v>385</v>
      </c>
      <c r="Q10583"/>
      <c r="T10583" t="s">
        <v>386</v>
      </c>
    </row>
    <row r="10584" spans="2:20" hidden="1" x14ac:dyDescent="0.45">
      <c r="B10584" s="29" t="s">
        <v>32</v>
      </c>
      <c r="F10584" t="s">
        <v>381</v>
      </c>
      <c r="G10584" t="s">
        <v>382</v>
      </c>
      <c r="H10584" t="s">
        <v>1281</v>
      </c>
      <c r="I10584" t="s">
        <v>275</v>
      </c>
      <c r="J10584" t="s">
        <v>228</v>
      </c>
      <c r="K10584" t="s">
        <v>21</v>
      </c>
      <c r="M10584" t="s">
        <v>228</v>
      </c>
      <c r="N10584" t="s">
        <v>32</v>
      </c>
      <c r="O10584">
        <v>354</v>
      </c>
      <c r="P10584" t="s">
        <v>385</v>
      </c>
      <c r="Q10584"/>
      <c r="T10584" t="s">
        <v>386</v>
      </c>
    </row>
    <row r="10585" spans="2:20" hidden="1" x14ac:dyDescent="0.45">
      <c r="B10585" s="29" t="s">
        <v>27</v>
      </c>
      <c r="F10585" t="s">
        <v>381</v>
      </c>
      <c r="G10585" t="s">
        <v>382</v>
      </c>
      <c r="H10585" t="s">
        <v>1281</v>
      </c>
      <c r="I10585" t="s">
        <v>275</v>
      </c>
      <c r="J10585" t="s">
        <v>228</v>
      </c>
      <c r="K10585" t="s">
        <v>21</v>
      </c>
      <c r="M10585" t="s">
        <v>228</v>
      </c>
      <c r="N10585" t="s">
        <v>27</v>
      </c>
      <c r="O10585">
        <v>225</v>
      </c>
      <c r="P10585" t="s">
        <v>385</v>
      </c>
      <c r="Q10585"/>
      <c r="T10585" t="s">
        <v>386</v>
      </c>
    </row>
    <row r="10586" spans="2:20" hidden="1" x14ac:dyDescent="0.45">
      <c r="F10586" t="s">
        <v>381</v>
      </c>
      <c r="G10586" t="s">
        <v>382</v>
      </c>
      <c r="H10586" t="s">
        <v>1281</v>
      </c>
      <c r="I10586" t="s">
        <v>275</v>
      </c>
      <c r="J10586" t="s">
        <v>228</v>
      </c>
      <c r="K10586" t="s">
        <v>21</v>
      </c>
      <c r="M10586" t="s">
        <v>228</v>
      </c>
      <c r="N10586" t="s">
        <v>400</v>
      </c>
      <c r="O10586">
        <v>10</v>
      </c>
      <c r="P10586" t="s">
        <v>385</v>
      </c>
      <c r="Q10586"/>
      <c r="T10586" t="s">
        <v>386</v>
      </c>
    </row>
    <row r="10587" spans="2:20" hidden="1" x14ac:dyDescent="0.45">
      <c r="B10587" s="29" t="s">
        <v>34</v>
      </c>
      <c r="F10587" t="s">
        <v>381</v>
      </c>
      <c r="G10587" t="s">
        <v>382</v>
      </c>
      <c r="H10587" t="s">
        <v>402</v>
      </c>
      <c r="I10587" t="s">
        <v>225</v>
      </c>
      <c r="J10587" t="s">
        <v>395</v>
      </c>
      <c r="K10587" t="s">
        <v>399</v>
      </c>
      <c r="M10587" t="s">
        <v>228</v>
      </c>
      <c r="N10587" t="s">
        <v>34</v>
      </c>
      <c r="O10587">
        <v>3197</v>
      </c>
      <c r="P10587" t="s">
        <v>387</v>
      </c>
      <c r="Q10587"/>
      <c r="T10587" t="s">
        <v>386</v>
      </c>
    </row>
    <row r="10588" spans="2:20" hidden="1" x14ac:dyDescent="0.45">
      <c r="F10588" t="s">
        <v>381</v>
      </c>
      <c r="G10588" t="s">
        <v>382</v>
      </c>
      <c r="H10588" t="s">
        <v>401</v>
      </c>
      <c r="I10588" t="s">
        <v>225</v>
      </c>
      <c r="J10588" t="s">
        <v>384</v>
      </c>
      <c r="K10588" t="s">
        <v>399</v>
      </c>
      <c r="M10588" t="s">
        <v>228</v>
      </c>
      <c r="N10588" t="s">
        <v>400</v>
      </c>
      <c r="O10588">
        <v>4</v>
      </c>
      <c r="P10588" t="s">
        <v>385</v>
      </c>
      <c r="Q10588"/>
      <c r="T10588" t="s">
        <v>386</v>
      </c>
    </row>
    <row r="10589" spans="2:20" hidden="1" x14ac:dyDescent="0.45">
      <c r="B10589" s="29" t="s">
        <v>30</v>
      </c>
      <c r="F10589" t="s">
        <v>381</v>
      </c>
      <c r="G10589" t="s">
        <v>382</v>
      </c>
      <c r="H10589" t="s">
        <v>402</v>
      </c>
      <c r="I10589" t="s">
        <v>225</v>
      </c>
      <c r="J10589" t="s">
        <v>395</v>
      </c>
      <c r="K10589" t="s">
        <v>399</v>
      </c>
      <c r="M10589" t="s">
        <v>228</v>
      </c>
      <c r="N10589" t="s">
        <v>30</v>
      </c>
      <c r="O10589">
        <v>7</v>
      </c>
      <c r="P10589" t="s">
        <v>385</v>
      </c>
      <c r="Q10589"/>
      <c r="T10589" t="s">
        <v>386</v>
      </c>
    </row>
    <row r="10590" spans="2:20" hidden="1" x14ac:dyDescent="0.45">
      <c r="B10590" s="29" t="s">
        <v>30</v>
      </c>
      <c r="F10590" t="s">
        <v>381</v>
      </c>
      <c r="G10590" t="s">
        <v>382</v>
      </c>
      <c r="H10590" t="s">
        <v>406</v>
      </c>
      <c r="I10590" t="s">
        <v>225</v>
      </c>
      <c r="J10590" t="s">
        <v>407</v>
      </c>
      <c r="K10590" t="s">
        <v>391</v>
      </c>
      <c r="M10590" t="s">
        <v>228</v>
      </c>
      <c r="N10590" t="s">
        <v>30</v>
      </c>
      <c r="P10590" t="s">
        <v>385</v>
      </c>
      <c r="Q10590"/>
      <c r="T10590" t="s">
        <v>386</v>
      </c>
    </row>
    <row r="10591" spans="2:20" hidden="1" x14ac:dyDescent="0.45">
      <c r="B10591" s="29" t="s">
        <v>43</v>
      </c>
      <c r="F10591" t="s">
        <v>381</v>
      </c>
      <c r="G10591" t="s">
        <v>382</v>
      </c>
      <c r="H10591" t="s">
        <v>403</v>
      </c>
      <c r="I10591" t="s">
        <v>225</v>
      </c>
      <c r="J10591" t="s">
        <v>393</v>
      </c>
      <c r="K10591" t="s">
        <v>399</v>
      </c>
      <c r="M10591" t="s">
        <v>228</v>
      </c>
      <c r="N10591" t="s">
        <v>28</v>
      </c>
      <c r="O10591">
        <v>157</v>
      </c>
      <c r="P10591" t="s">
        <v>385</v>
      </c>
      <c r="Q10591"/>
      <c r="T10591" t="s">
        <v>386</v>
      </c>
    </row>
    <row r="10592" spans="2:20" hidden="1" x14ac:dyDescent="0.45">
      <c r="B10592" s="29" t="s">
        <v>24</v>
      </c>
      <c r="F10592" t="s">
        <v>381</v>
      </c>
      <c r="G10592" t="s">
        <v>382</v>
      </c>
      <c r="H10592" t="s">
        <v>403</v>
      </c>
      <c r="I10592" t="s">
        <v>225</v>
      </c>
      <c r="J10592" t="s">
        <v>393</v>
      </c>
      <c r="K10592" t="s">
        <v>399</v>
      </c>
      <c r="M10592" t="s">
        <v>228</v>
      </c>
      <c r="N10592" t="s">
        <v>261</v>
      </c>
      <c r="O10592">
        <v>19082</v>
      </c>
      <c r="P10592" t="s">
        <v>385</v>
      </c>
      <c r="Q10592"/>
      <c r="T10592" t="s">
        <v>386</v>
      </c>
    </row>
    <row r="10593" spans="2:20" hidden="1" x14ac:dyDescent="0.45">
      <c r="B10593" s="29" t="s">
        <v>24</v>
      </c>
      <c r="F10593" t="s">
        <v>381</v>
      </c>
      <c r="G10593" t="s">
        <v>382</v>
      </c>
      <c r="H10593" t="s">
        <v>402</v>
      </c>
      <c r="I10593" t="s">
        <v>225</v>
      </c>
      <c r="J10593" t="s">
        <v>395</v>
      </c>
      <c r="K10593" t="s">
        <v>399</v>
      </c>
      <c r="M10593" t="s">
        <v>228</v>
      </c>
      <c r="N10593" t="s">
        <v>261</v>
      </c>
      <c r="O10593">
        <v>25852</v>
      </c>
      <c r="P10593" t="s">
        <v>385</v>
      </c>
      <c r="Q10593"/>
      <c r="T10593" t="s">
        <v>386</v>
      </c>
    </row>
    <row r="10594" spans="2:20" hidden="1" x14ac:dyDescent="0.45">
      <c r="B10594" s="29" t="s">
        <v>33</v>
      </c>
      <c r="F10594" t="s">
        <v>381</v>
      </c>
      <c r="G10594" t="s">
        <v>382</v>
      </c>
      <c r="H10594" t="s">
        <v>403</v>
      </c>
      <c r="I10594" t="s">
        <v>225</v>
      </c>
      <c r="J10594" t="s">
        <v>393</v>
      </c>
      <c r="K10594" t="s">
        <v>399</v>
      </c>
      <c r="M10594" t="s">
        <v>228</v>
      </c>
      <c r="N10594" t="s">
        <v>33</v>
      </c>
      <c r="O10594">
        <v>59</v>
      </c>
      <c r="P10594" t="s">
        <v>385</v>
      </c>
      <c r="Q10594"/>
      <c r="T10594" t="s">
        <v>386</v>
      </c>
    </row>
    <row r="10595" spans="2:20" hidden="1" x14ac:dyDescent="0.45">
      <c r="B10595" s="29" t="s">
        <v>26</v>
      </c>
      <c r="F10595" t="s">
        <v>381</v>
      </c>
      <c r="G10595" t="s">
        <v>382</v>
      </c>
      <c r="H10595" t="s">
        <v>402</v>
      </c>
      <c r="I10595" t="s">
        <v>225</v>
      </c>
      <c r="J10595" t="s">
        <v>395</v>
      </c>
      <c r="K10595" t="s">
        <v>399</v>
      </c>
      <c r="M10595" t="s">
        <v>228</v>
      </c>
      <c r="N10595" t="s">
        <v>26</v>
      </c>
      <c r="O10595">
        <v>5743</v>
      </c>
      <c r="P10595" t="s">
        <v>385</v>
      </c>
      <c r="Q10595"/>
      <c r="T10595" t="s">
        <v>386</v>
      </c>
    </row>
    <row r="10596" spans="2:20" hidden="1" x14ac:dyDescent="0.45">
      <c r="B10596" s="29" t="s">
        <v>32</v>
      </c>
      <c r="F10596" t="s">
        <v>381</v>
      </c>
      <c r="G10596" t="s">
        <v>382</v>
      </c>
      <c r="H10596" t="s">
        <v>403</v>
      </c>
      <c r="I10596" t="s">
        <v>225</v>
      </c>
      <c r="J10596" t="s">
        <v>393</v>
      </c>
      <c r="K10596" t="s">
        <v>399</v>
      </c>
      <c r="M10596" t="s">
        <v>228</v>
      </c>
      <c r="N10596" t="s">
        <v>32</v>
      </c>
      <c r="O10596">
        <v>672</v>
      </c>
      <c r="P10596" t="s">
        <v>385</v>
      </c>
      <c r="Q10596"/>
      <c r="T10596" t="s">
        <v>386</v>
      </c>
    </row>
    <row r="10597" spans="2:20" hidden="1" x14ac:dyDescent="0.45">
      <c r="F10597" t="s">
        <v>381</v>
      </c>
      <c r="G10597" t="s">
        <v>382</v>
      </c>
      <c r="H10597" t="s">
        <v>402</v>
      </c>
      <c r="I10597" t="s">
        <v>225</v>
      </c>
      <c r="J10597" t="s">
        <v>395</v>
      </c>
      <c r="K10597" t="s">
        <v>399</v>
      </c>
      <c r="M10597" t="s">
        <v>228</v>
      </c>
      <c r="N10597" t="s">
        <v>236</v>
      </c>
      <c r="O10597">
        <v>147</v>
      </c>
      <c r="P10597" t="s">
        <v>385</v>
      </c>
      <c r="Q10597"/>
      <c r="T10597" t="s">
        <v>386</v>
      </c>
    </row>
    <row r="10598" spans="2:20" hidden="1" x14ac:dyDescent="0.45">
      <c r="F10598" t="s">
        <v>381</v>
      </c>
      <c r="G10598" t="s">
        <v>382</v>
      </c>
      <c r="H10598" t="s">
        <v>408</v>
      </c>
      <c r="I10598" t="s">
        <v>225</v>
      </c>
      <c r="J10598" t="s">
        <v>409</v>
      </c>
      <c r="K10598" t="s">
        <v>391</v>
      </c>
      <c r="M10598" t="s">
        <v>228</v>
      </c>
      <c r="N10598" t="s">
        <v>236</v>
      </c>
      <c r="O10598">
        <v>4278</v>
      </c>
      <c r="P10598" t="s">
        <v>385</v>
      </c>
      <c r="Q10598"/>
      <c r="T10598" t="s">
        <v>386</v>
      </c>
    </row>
    <row r="10599" spans="2:20" hidden="1" x14ac:dyDescent="0.45">
      <c r="B10599" s="29" t="s">
        <v>30</v>
      </c>
      <c r="F10599" t="s">
        <v>381</v>
      </c>
      <c r="G10599" t="s">
        <v>382</v>
      </c>
      <c r="H10599" t="s">
        <v>404</v>
      </c>
      <c r="I10599" t="s">
        <v>225</v>
      </c>
      <c r="J10599" t="s">
        <v>405</v>
      </c>
      <c r="K10599" t="s">
        <v>391</v>
      </c>
      <c r="M10599" t="s">
        <v>228</v>
      </c>
      <c r="N10599" t="s">
        <v>30</v>
      </c>
      <c r="P10599" t="s">
        <v>385</v>
      </c>
      <c r="Q10599"/>
      <c r="T10599" t="s">
        <v>386</v>
      </c>
    </row>
    <row r="10600" spans="2:20" hidden="1" x14ac:dyDescent="0.45">
      <c r="B10600" s="29" t="s">
        <v>34</v>
      </c>
      <c r="F10600" t="s">
        <v>381</v>
      </c>
      <c r="G10600" t="s">
        <v>382</v>
      </c>
      <c r="H10600" t="s">
        <v>401</v>
      </c>
      <c r="I10600" t="s">
        <v>225</v>
      </c>
      <c r="J10600" t="s">
        <v>384</v>
      </c>
      <c r="K10600" t="s">
        <v>399</v>
      </c>
      <c r="M10600" t="s">
        <v>228</v>
      </c>
      <c r="N10600" t="s">
        <v>34</v>
      </c>
      <c r="O10600">
        <v>3197</v>
      </c>
      <c r="P10600" t="s">
        <v>387</v>
      </c>
      <c r="Q10600"/>
      <c r="T10600" t="s">
        <v>386</v>
      </c>
    </row>
    <row r="10601" spans="2:20" hidden="1" x14ac:dyDescent="0.45">
      <c r="B10601" s="29" t="s">
        <v>27</v>
      </c>
      <c r="F10601" t="s">
        <v>381</v>
      </c>
      <c r="G10601" t="s">
        <v>382</v>
      </c>
      <c r="H10601" t="s">
        <v>406</v>
      </c>
      <c r="I10601" t="s">
        <v>225</v>
      </c>
      <c r="J10601" t="s">
        <v>407</v>
      </c>
      <c r="K10601" t="s">
        <v>391</v>
      </c>
      <c r="M10601" t="s">
        <v>228</v>
      </c>
      <c r="N10601" t="s">
        <v>27</v>
      </c>
      <c r="P10601" t="s">
        <v>385</v>
      </c>
      <c r="Q10601"/>
      <c r="T10601" t="s">
        <v>386</v>
      </c>
    </row>
    <row r="10602" spans="2:20" hidden="1" x14ac:dyDescent="0.45">
      <c r="B10602" s="29" t="s">
        <v>27</v>
      </c>
      <c r="F10602" t="s">
        <v>381</v>
      </c>
      <c r="G10602" t="s">
        <v>382</v>
      </c>
      <c r="H10602" t="s">
        <v>408</v>
      </c>
      <c r="I10602" t="s">
        <v>225</v>
      </c>
      <c r="J10602" t="s">
        <v>409</v>
      </c>
      <c r="K10602" t="s">
        <v>391</v>
      </c>
      <c r="M10602" t="s">
        <v>228</v>
      </c>
      <c r="N10602" t="s">
        <v>27</v>
      </c>
      <c r="O10602">
        <v>4278</v>
      </c>
      <c r="P10602" t="s">
        <v>385</v>
      </c>
      <c r="Q10602"/>
      <c r="T10602" t="s">
        <v>386</v>
      </c>
    </row>
    <row r="10603" spans="2:20" hidden="1" x14ac:dyDescent="0.45">
      <c r="B10603" s="29" t="s">
        <v>33</v>
      </c>
      <c r="F10603" t="s">
        <v>381</v>
      </c>
      <c r="G10603" t="s">
        <v>382</v>
      </c>
      <c r="H10603" t="s">
        <v>408</v>
      </c>
      <c r="I10603" t="s">
        <v>225</v>
      </c>
      <c r="J10603" t="s">
        <v>409</v>
      </c>
      <c r="K10603" t="s">
        <v>391</v>
      </c>
      <c r="M10603" t="s">
        <v>228</v>
      </c>
      <c r="N10603" t="s">
        <v>33</v>
      </c>
      <c r="O10603">
        <v>20</v>
      </c>
      <c r="P10603" t="s">
        <v>385</v>
      </c>
      <c r="Q10603"/>
      <c r="T10603" t="s">
        <v>386</v>
      </c>
    </row>
    <row r="10604" spans="2:20" hidden="1" x14ac:dyDescent="0.45">
      <c r="B10604" s="29" t="s">
        <v>33</v>
      </c>
      <c r="F10604" t="s">
        <v>381</v>
      </c>
      <c r="G10604" t="s">
        <v>382</v>
      </c>
      <c r="H10604" t="s">
        <v>404</v>
      </c>
      <c r="I10604" t="s">
        <v>225</v>
      </c>
      <c r="J10604" t="s">
        <v>405</v>
      </c>
      <c r="K10604" t="s">
        <v>391</v>
      </c>
      <c r="M10604" t="s">
        <v>228</v>
      </c>
      <c r="N10604" t="s">
        <v>33</v>
      </c>
      <c r="P10604" t="s">
        <v>385</v>
      </c>
      <c r="Q10604"/>
      <c r="T10604" t="s">
        <v>386</v>
      </c>
    </row>
    <row r="10605" spans="2:20" hidden="1" x14ac:dyDescent="0.45">
      <c r="B10605" s="29" t="s">
        <v>25</v>
      </c>
      <c r="F10605" t="s">
        <v>381</v>
      </c>
      <c r="G10605" t="s">
        <v>382</v>
      </c>
      <c r="H10605" t="s">
        <v>415</v>
      </c>
      <c r="I10605" t="s">
        <v>225</v>
      </c>
      <c r="J10605" t="s">
        <v>416</v>
      </c>
      <c r="K10605" t="s">
        <v>399</v>
      </c>
      <c r="M10605" t="s">
        <v>228</v>
      </c>
      <c r="N10605" t="s">
        <v>25</v>
      </c>
      <c r="O10605">
        <v>774457</v>
      </c>
      <c r="P10605" t="s">
        <v>385</v>
      </c>
      <c r="Q10605"/>
      <c r="T10605" t="s">
        <v>386</v>
      </c>
    </row>
    <row r="10606" spans="2:20" hidden="1" x14ac:dyDescent="0.45">
      <c r="F10606" t="s">
        <v>381</v>
      </c>
      <c r="G10606" t="s">
        <v>382</v>
      </c>
      <c r="H10606" t="s">
        <v>410</v>
      </c>
      <c r="I10606" t="s">
        <v>225</v>
      </c>
      <c r="J10606" t="s">
        <v>407</v>
      </c>
      <c r="K10606" t="s">
        <v>399</v>
      </c>
      <c r="M10606" t="s">
        <v>228</v>
      </c>
      <c r="N10606" t="s">
        <v>236</v>
      </c>
      <c r="P10606" t="s">
        <v>385</v>
      </c>
      <c r="Q10606"/>
      <c r="T10606" t="s">
        <v>386</v>
      </c>
    </row>
    <row r="10607" spans="2:20" hidden="1" x14ac:dyDescent="0.45">
      <c r="B10607" s="29" t="s">
        <v>27</v>
      </c>
      <c r="F10607" t="s">
        <v>381</v>
      </c>
      <c r="G10607" t="s">
        <v>382</v>
      </c>
      <c r="H10607" t="s">
        <v>411</v>
      </c>
      <c r="I10607" t="s">
        <v>225</v>
      </c>
      <c r="J10607" t="s">
        <v>405</v>
      </c>
      <c r="K10607" t="s">
        <v>399</v>
      </c>
      <c r="M10607" t="s">
        <v>228</v>
      </c>
      <c r="N10607" t="s">
        <v>27</v>
      </c>
      <c r="P10607" t="s">
        <v>385</v>
      </c>
      <c r="Q10607"/>
      <c r="T10607" t="s">
        <v>386</v>
      </c>
    </row>
    <row r="10608" spans="2:20" hidden="1" x14ac:dyDescent="0.45">
      <c r="B10608" s="29" t="s">
        <v>27</v>
      </c>
      <c r="F10608" t="s">
        <v>381</v>
      </c>
      <c r="G10608" t="s">
        <v>382</v>
      </c>
      <c r="H10608" t="s">
        <v>410</v>
      </c>
      <c r="I10608" t="s">
        <v>225</v>
      </c>
      <c r="J10608" t="s">
        <v>407</v>
      </c>
      <c r="K10608" t="s">
        <v>399</v>
      </c>
      <c r="M10608" t="s">
        <v>228</v>
      </c>
      <c r="N10608" t="s">
        <v>27</v>
      </c>
      <c r="P10608" t="s">
        <v>385</v>
      </c>
      <c r="Q10608"/>
      <c r="T10608" t="s">
        <v>386</v>
      </c>
    </row>
    <row r="10609" spans="2:20" hidden="1" x14ac:dyDescent="0.45">
      <c r="F10609" t="s">
        <v>381</v>
      </c>
      <c r="G10609" t="s">
        <v>382</v>
      </c>
      <c r="H10609" t="s">
        <v>410</v>
      </c>
      <c r="I10609" t="s">
        <v>225</v>
      </c>
      <c r="J10609" t="s">
        <v>407</v>
      </c>
      <c r="K10609" t="s">
        <v>399</v>
      </c>
      <c r="M10609" t="s">
        <v>228</v>
      </c>
      <c r="N10609" t="s">
        <v>400</v>
      </c>
      <c r="P10609" t="s">
        <v>385</v>
      </c>
      <c r="Q10609"/>
      <c r="T10609" t="s">
        <v>386</v>
      </c>
    </row>
    <row r="10610" spans="2:20" hidden="1" x14ac:dyDescent="0.45">
      <c r="B10610" s="29" t="s">
        <v>30</v>
      </c>
      <c r="F10610" t="s">
        <v>381</v>
      </c>
      <c r="G10610" t="s">
        <v>382</v>
      </c>
      <c r="H10610" t="s">
        <v>411</v>
      </c>
      <c r="I10610" t="s">
        <v>225</v>
      </c>
      <c r="J10610" t="s">
        <v>405</v>
      </c>
      <c r="K10610" t="s">
        <v>399</v>
      </c>
      <c r="M10610" t="s">
        <v>228</v>
      </c>
      <c r="N10610" t="s">
        <v>30</v>
      </c>
      <c r="P10610" t="s">
        <v>385</v>
      </c>
      <c r="Q10610"/>
      <c r="T10610" t="s">
        <v>386</v>
      </c>
    </row>
    <row r="10611" spans="2:20" hidden="1" x14ac:dyDescent="0.45">
      <c r="B10611" s="29" t="s">
        <v>34</v>
      </c>
      <c r="F10611" t="s">
        <v>381</v>
      </c>
      <c r="G10611" t="s">
        <v>382</v>
      </c>
      <c r="H10611" t="s">
        <v>412</v>
      </c>
      <c r="I10611" t="s">
        <v>225</v>
      </c>
      <c r="J10611" t="s">
        <v>409</v>
      </c>
      <c r="K10611" t="s">
        <v>399</v>
      </c>
      <c r="M10611" t="s">
        <v>228</v>
      </c>
      <c r="N10611" t="s">
        <v>34</v>
      </c>
      <c r="O10611">
        <v>3197</v>
      </c>
      <c r="P10611" t="s">
        <v>387</v>
      </c>
      <c r="Q10611"/>
      <c r="T10611" t="s">
        <v>386</v>
      </c>
    </row>
    <row r="10612" spans="2:20" hidden="1" x14ac:dyDescent="0.45">
      <c r="F10612" t="s">
        <v>381</v>
      </c>
      <c r="G10612" t="s">
        <v>382</v>
      </c>
      <c r="H10612" t="s">
        <v>412</v>
      </c>
      <c r="I10612" t="s">
        <v>225</v>
      </c>
      <c r="J10612" t="s">
        <v>409</v>
      </c>
      <c r="K10612" t="s">
        <v>399</v>
      </c>
      <c r="M10612" t="s">
        <v>228</v>
      </c>
      <c r="N10612" t="s">
        <v>236</v>
      </c>
      <c r="O10612">
        <v>159</v>
      </c>
      <c r="P10612" t="s">
        <v>385</v>
      </c>
      <c r="Q10612"/>
      <c r="T10612" t="s">
        <v>386</v>
      </c>
    </row>
    <row r="10613" spans="2:20" hidden="1" x14ac:dyDescent="0.45">
      <c r="B10613" s="29" t="s">
        <v>24</v>
      </c>
      <c r="F10613" t="s">
        <v>381</v>
      </c>
      <c r="G10613" t="s">
        <v>382</v>
      </c>
      <c r="H10613" t="s">
        <v>412</v>
      </c>
      <c r="I10613" t="s">
        <v>225</v>
      </c>
      <c r="J10613" t="s">
        <v>409</v>
      </c>
      <c r="K10613" t="s">
        <v>399</v>
      </c>
      <c r="M10613" t="s">
        <v>228</v>
      </c>
      <c r="N10613" t="s">
        <v>261</v>
      </c>
      <c r="O10613">
        <v>13293</v>
      </c>
      <c r="P10613" t="s">
        <v>385</v>
      </c>
      <c r="Q10613"/>
      <c r="T10613" t="s">
        <v>386</v>
      </c>
    </row>
    <row r="10614" spans="2:20" hidden="1" x14ac:dyDescent="0.45">
      <c r="B10614" s="29" t="s">
        <v>43</v>
      </c>
      <c r="F10614" t="s">
        <v>381</v>
      </c>
      <c r="G10614" t="s">
        <v>382</v>
      </c>
      <c r="H10614" t="s">
        <v>415</v>
      </c>
      <c r="I10614" t="s">
        <v>225</v>
      </c>
      <c r="J10614" t="s">
        <v>416</v>
      </c>
      <c r="K10614" t="s">
        <v>399</v>
      </c>
      <c r="M10614" t="s">
        <v>228</v>
      </c>
      <c r="N10614" t="s">
        <v>28</v>
      </c>
      <c r="O10614">
        <v>159</v>
      </c>
      <c r="P10614" t="s">
        <v>385</v>
      </c>
      <c r="Q10614"/>
      <c r="T10614" t="s">
        <v>386</v>
      </c>
    </row>
    <row r="10615" spans="2:20" hidden="1" x14ac:dyDescent="0.45">
      <c r="B10615" s="29" t="s">
        <v>32</v>
      </c>
      <c r="F10615" t="s">
        <v>381</v>
      </c>
      <c r="G10615" t="s">
        <v>382</v>
      </c>
      <c r="H10615" t="s">
        <v>413</v>
      </c>
      <c r="I10615" t="s">
        <v>225</v>
      </c>
      <c r="J10615" t="s">
        <v>414</v>
      </c>
      <c r="K10615" t="s">
        <v>399</v>
      </c>
      <c r="M10615" t="s">
        <v>228</v>
      </c>
      <c r="N10615" t="s">
        <v>32</v>
      </c>
      <c r="O10615">
        <v>568</v>
      </c>
      <c r="P10615" t="s">
        <v>385</v>
      </c>
      <c r="Q10615"/>
      <c r="T10615" t="s">
        <v>386</v>
      </c>
    </row>
    <row r="10616" spans="2:20" hidden="1" x14ac:dyDescent="0.45">
      <c r="B10616" s="29" t="s">
        <v>26</v>
      </c>
      <c r="F10616" t="s">
        <v>381</v>
      </c>
      <c r="G10616" t="s">
        <v>382</v>
      </c>
      <c r="H10616" t="s">
        <v>415</v>
      </c>
      <c r="I10616" t="s">
        <v>225</v>
      </c>
      <c r="J10616" t="s">
        <v>416</v>
      </c>
      <c r="K10616" t="s">
        <v>399</v>
      </c>
      <c r="M10616" t="s">
        <v>228</v>
      </c>
      <c r="N10616" t="s">
        <v>26</v>
      </c>
      <c r="O10616">
        <v>7088</v>
      </c>
      <c r="P10616" t="s">
        <v>385</v>
      </c>
      <c r="Q10616"/>
      <c r="T10616" t="s">
        <v>386</v>
      </c>
    </row>
    <row r="10617" spans="2:20" hidden="1" x14ac:dyDescent="0.45">
      <c r="F10617" t="s">
        <v>381</v>
      </c>
      <c r="G10617" t="s">
        <v>382</v>
      </c>
      <c r="H10617" t="s">
        <v>415</v>
      </c>
      <c r="I10617" t="s">
        <v>225</v>
      </c>
      <c r="J10617" t="s">
        <v>416</v>
      </c>
      <c r="K10617" t="s">
        <v>399</v>
      </c>
      <c r="M10617" t="s">
        <v>228</v>
      </c>
      <c r="N10617" t="s">
        <v>400</v>
      </c>
      <c r="O10617">
        <v>4</v>
      </c>
      <c r="P10617" t="s">
        <v>385</v>
      </c>
      <c r="Q10617"/>
      <c r="T10617" t="s">
        <v>386</v>
      </c>
    </row>
    <row r="10618" spans="2:20" hidden="1" x14ac:dyDescent="0.45">
      <c r="B10618" s="29" t="s">
        <v>30</v>
      </c>
      <c r="F10618" t="s">
        <v>381</v>
      </c>
      <c r="G10618" t="s">
        <v>382</v>
      </c>
      <c r="H10618" t="s">
        <v>410</v>
      </c>
      <c r="I10618" t="s">
        <v>225</v>
      </c>
      <c r="J10618" t="s">
        <v>407</v>
      </c>
      <c r="K10618" t="s">
        <v>399</v>
      </c>
      <c r="M10618" t="s">
        <v>228</v>
      </c>
      <c r="N10618" t="s">
        <v>30</v>
      </c>
      <c r="P10618" t="s">
        <v>385</v>
      </c>
      <c r="Q10618"/>
      <c r="T10618" t="s">
        <v>386</v>
      </c>
    </row>
    <row r="10619" spans="2:20" hidden="1" x14ac:dyDescent="0.45">
      <c r="B10619" s="29" t="s">
        <v>43</v>
      </c>
      <c r="F10619" t="s">
        <v>381</v>
      </c>
      <c r="G10619" t="s">
        <v>382</v>
      </c>
      <c r="H10619" t="s">
        <v>417</v>
      </c>
      <c r="I10619" t="s">
        <v>225</v>
      </c>
      <c r="J10619" t="s">
        <v>418</v>
      </c>
      <c r="K10619" t="s">
        <v>399</v>
      </c>
      <c r="M10619" t="s">
        <v>228</v>
      </c>
      <c r="N10619" t="s">
        <v>28</v>
      </c>
      <c r="P10619" t="s">
        <v>385</v>
      </c>
      <c r="Q10619"/>
      <c r="T10619" t="s">
        <v>386</v>
      </c>
    </row>
    <row r="10620" spans="2:20" hidden="1" x14ac:dyDescent="0.45">
      <c r="B10620" s="29" t="s">
        <v>33</v>
      </c>
      <c r="F10620" t="s">
        <v>381</v>
      </c>
      <c r="G10620" t="s">
        <v>382</v>
      </c>
      <c r="H10620" t="s">
        <v>417</v>
      </c>
      <c r="I10620" t="s">
        <v>225</v>
      </c>
      <c r="J10620" t="s">
        <v>418</v>
      </c>
      <c r="K10620" t="s">
        <v>399</v>
      </c>
      <c r="M10620" t="s">
        <v>228</v>
      </c>
      <c r="N10620" t="s">
        <v>33</v>
      </c>
      <c r="P10620" t="s">
        <v>385</v>
      </c>
      <c r="Q10620"/>
      <c r="T10620" t="s">
        <v>386</v>
      </c>
    </row>
    <row r="10621" spans="2:20" hidden="1" x14ac:dyDescent="0.45">
      <c r="B10621" s="29" t="s">
        <v>43</v>
      </c>
      <c r="F10621" t="s">
        <v>381</v>
      </c>
      <c r="G10621" t="s">
        <v>382</v>
      </c>
      <c r="H10621" t="s">
        <v>413</v>
      </c>
      <c r="I10621" t="s">
        <v>225</v>
      </c>
      <c r="J10621" t="s">
        <v>414</v>
      </c>
      <c r="K10621" t="s">
        <v>399</v>
      </c>
      <c r="M10621" t="s">
        <v>228</v>
      </c>
      <c r="N10621" t="s">
        <v>28</v>
      </c>
      <c r="O10621">
        <v>159</v>
      </c>
      <c r="P10621" t="s">
        <v>385</v>
      </c>
      <c r="Q10621"/>
      <c r="T10621" t="s">
        <v>386</v>
      </c>
    </row>
    <row r="10622" spans="2:20" hidden="1" x14ac:dyDescent="0.45">
      <c r="B10622" s="29" t="s">
        <v>30</v>
      </c>
      <c r="F10622" t="s">
        <v>381</v>
      </c>
      <c r="G10622" t="s">
        <v>382</v>
      </c>
      <c r="H10622" t="s">
        <v>401</v>
      </c>
      <c r="I10622" t="s">
        <v>225</v>
      </c>
      <c r="J10622" t="s">
        <v>384</v>
      </c>
      <c r="K10622" t="s">
        <v>399</v>
      </c>
      <c r="M10622" t="s">
        <v>228</v>
      </c>
      <c r="N10622" t="s">
        <v>30</v>
      </c>
      <c r="O10622">
        <v>7</v>
      </c>
      <c r="P10622" t="s">
        <v>385</v>
      </c>
      <c r="Q10622"/>
      <c r="T10622" t="s">
        <v>386</v>
      </c>
    </row>
    <row r="10623" spans="2:20" hidden="1" x14ac:dyDescent="0.45">
      <c r="B10623" s="29" t="s">
        <v>33</v>
      </c>
      <c r="D10623" s="29" t="s">
        <v>53</v>
      </c>
      <c r="F10623" t="s">
        <v>381</v>
      </c>
      <c r="G10623" t="s">
        <v>382</v>
      </c>
      <c r="H10623" t="s">
        <v>419</v>
      </c>
      <c r="I10623" t="s">
        <v>225</v>
      </c>
      <c r="J10623" t="s">
        <v>405</v>
      </c>
      <c r="K10623" t="s">
        <v>35</v>
      </c>
      <c r="M10623" t="s">
        <v>228</v>
      </c>
      <c r="N10623" t="s">
        <v>33</v>
      </c>
      <c r="O10623">
        <v>137</v>
      </c>
      <c r="P10623" t="s">
        <v>385</v>
      </c>
      <c r="Q10623"/>
      <c r="T10623" t="s">
        <v>386</v>
      </c>
    </row>
    <row r="10624" spans="2:20" hidden="1" x14ac:dyDescent="0.45">
      <c r="D10624" s="29" t="s">
        <v>53</v>
      </c>
      <c r="F10624" t="s">
        <v>381</v>
      </c>
      <c r="G10624" t="s">
        <v>382</v>
      </c>
      <c r="H10624" t="s">
        <v>421</v>
      </c>
      <c r="I10624" t="s">
        <v>225</v>
      </c>
      <c r="J10624" t="s">
        <v>409</v>
      </c>
      <c r="K10624" t="s">
        <v>35</v>
      </c>
      <c r="M10624" t="s">
        <v>228</v>
      </c>
      <c r="N10624" t="s">
        <v>236</v>
      </c>
      <c r="O10624">
        <v>116</v>
      </c>
      <c r="P10624" t="s">
        <v>385</v>
      </c>
      <c r="Q10624"/>
      <c r="T10624" t="s">
        <v>386</v>
      </c>
    </row>
    <row r="10625" spans="2:20" hidden="1" x14ac:dyDescent="0.45">
      <c r="B10625" s="29" t="s">
        <v>24</v>
      </c>
      <c r="D10625" s="29" t="s">
        <v>53</v>
      </c>
      <c r="F10625" t="s">
        <v>381</v>
      </c>
      <c r="G10625" t="s">
        <v>382</v>
      </c>
      <c r="H10625" t="s">
        <v>419</v>
      </c>
      <c r="I10625" t="s">
        <v>225</v>
      </c>
      <c r="J10625" t="s">
        <v>405</v>
      </c>
      <c r="K10625" t="s">
        <v>35</v>
      </c>
      <c r="M10625" t="s">
        <v>228</v>
      </c>
      <c r="N10625" t="s">
        <v>261</v>
      </c>
      <c r="O10625">
        <v>536</v>
      </c>
      <c r="P10625" t="s">
        <v>385</v>
      </c>
      <c r="Q10625"/>
      <c r="T10625" t="s">
        <v>386</v>
      </c>
    </row>
    <row r="10626" spans="2:20" hidden="1" x14ac:dyDescent="0.45">
      <c r="B10626" s="29" t="s">
        <v>43</v>
      </c>
      <c r="D10626" s="29" t="s">
        <v>53</v>
      </c>
      <c r="F10626" t="s">
        <v>381</v>
      </c>
      <c r="G10626" t="s">
        <v>382</v>
      </c>
      <c r="H10626" t="s">
        <v>419</v>
      </c>
      <c r="I10626" t="s">
        <v>225</v>
      </c>
      <c r="J10626" t="s">
        <v>405</v>
      </c>
      <c r="K10626" t="s">
        <v>35</v>
      </c>
      <c r="M10626" t="s">
        <v>228</v>
      </c>
      <c r="N10626" t="s">
        <v>28</v>
      </c>
      <c r="O10626">
        <v>98</v>
      </c>
      <c r="P10626" t="s">
        <v>385</v>
      </c>
      <c r="Q10626"/>
      <c r="T10626" t="s">
        <v>386</v>
      </c>
    </row>
    <row r="10627" spans="2:20" hidden="1" x14ac:dyDescent="0.45">
      <c r="B10627" s="29" t="s">
        <v>25</v>
      </c>
      <c r="F10627" t="s">
        <v>381</v>
      </c>
      <c r="G10627" t="s">
        <v>382</v>
      </c>
      <c r="H10627" t="s">
        <v>401</v>
      </c>
      <c r="I10627" t="s">
        <v>225</v>
      </c>
      <c r="J10627" t="s">
        <v>384</v>
      </c>
      <c r="K10627" t="s">
        <v>399</v>
      </c>
      <c r="M10627" t="s">
        <v>228</v>
      </c>
      <c r="N10627" t="s">
        <v>25</v>
      </c>
      <c r="O10627">
        <v>1214855</v>
      </c>
      <c r="P10627" t="s">
        <v>385</v>
      </c>
      <c r="Q10627"/>
      <c r="T10627" t="s">
        <v>386</v>
      </c>
    </row>
    <row r="10628" spans="2:20" hidden="1" x14ac:dyDescent="0.45">
      <c r="B10628" s="29" t="s">
        <v>34</v>
      </c>
      <c r="D10628" s="29" t="s">
        <v>53</v>
      </c>
      <c r="F10628" t="s">
        <v>381</v>
      </c>
      <c r="G10628" t="s">
        <v>382</v>
      </c>
      <c r="H10628" t="s">
        <v>424</v>
      </c>
      <c r="I10628" t="s">
        <v>225</v>
      </c>
      <c r="J10628" t="s">
        <v>414</v>
      </c>
      <c r="K10628" t="s">
        <v>35</v>
      </c>
      <c r="M10628" t="s">
        <v>228</v>
      </c>
      <c r="N10628" t="s">
        <v>34</v>
      </c>
      <c r="O10628">
        <v>3160</v>
      </c>
      <c r="P10628" t="s">
        <v>387</v>
      </c>
      <c r="Q10628"/>
      <c r="T10628" t="s">
        <v>386</v>
      </c>
    </row>
    <row r="10629" spans="2:20" hidden="1" x14ac:dyDescent="0.45">
      <c r="B10629" s="29" t="s">
        <v>32</v>
      </c>
      <c r="D10629" s="29" t="s">
        <v>53</v>
      </c>
      <c r="F10629" t="s">
        <v>381</v>
      </c>
      <c r="G10629" t="s">
        <v>382</v>
      </c>
      <c r="H10629" t="s">
        <v>424</v>
      </c>
      <c r="I10629" t="s">
        <v>225</v>
      </c>
      <c r="J10629" t="s">
        <v>414</v>
      </c>
      <c r="K10629" t="s">
        <v>35</v>
      </c>
      <c r="M10629" t="s">
        <v>228</v>
      </c>
      <c r="N10629" t="s">
        <v>32</v>
      </c>
      <c r="O10629">
        <v>39</v>
      </c>
      <c r="P10629" t="s">
        <v>385</v>
      </c>
      <c r="Q10629"/>
      <c r="T10629" t="s">
        <v>386</v>
      </c>
    </row>
    <row r="10630" spans="2:20" hidden="1" x14ac:dyDescent="0.45">
      <c r="D10630" s="29" t="s">
        <v>53</v>
      </c>
      <c r="F10630" t="s">
        <v>381</v>
      </c>
      <c r="G10630" t="s">
        <v>382</v>
      </c>
      <c r="H10630" t="s">
        <v>424</v>
      </c>
      <c r="I10630" t="s">
        <v>225</v>
      </c>
      <c r="J10630" t="s">
        <v>414</v>
      </c>
      <c r="K10630" t="s">
        <v>35</v>
      </c>
      <c r="M10630" t="s">
        <v>228</v>
      </c>
      <c r="N10630" t="s">
        <v>400</v>
      </c>
      <c r="O10630">
        <v>8</v>
      </c>
      <c r="P10630" t="s">
        <v>385</v>
      </c>
      <c r="Q10630"/>
      <c r="T10630" t="s">
        <v>386</v>
      </c>
    </row>
    <row r="10631" spans="2:20" hidden="1" x14ac:dyDescent="0.45">
      <c r="D10631" s="29" t="s">
        <v>53</v>
      </c>
      <c r="F10631" t="s">
        <v>381</v>
      </c>
      <c r="G10631" t="s">
        <v>382</v>
      </c>
      <c r="H10631" t="s">
        <v>423</v>
      </c>
      <c r="I10631" t="s">
        <v>225</v>
      </c>
      <c r="J10631" t="s">
        <v>416</v>
      </c>
      <c r="K10631" t="s">
        <v>35</v>
      </c>
      <c r="M10631" t="s">
        <v>228</v>
      </c>
      <c r="N10631" t="s">
        <v>400</v>
      </c>
      <c r="O10631">
        <v>8</v>
      </c>
      <c r="P10631" t="s">
        <v>385</v>
      </c>
      <c r="Q10631"/>
      <c r="T10631" t="s">
        <v>386</v>
      </c>
    </row>
    <row r="10632" spans="2:20" hidden="1" x14ac:dyDescent="0.45">
      <c r="B10632" s="29" t="s">
        <v>25</v>
      </c>
      <c r="D10632" s="29" t="s">
        <v>53</v>
      </c>
      <c r="F10632" t="s">
        <v>381</v>
      </c>
      <c r="G10632" t="s">
        <v>382</v>
      </c>
      <c r="H10632" t="s">
        <v>425</v>
      </c>
      <c r="I10632" t="s">
        <v>225</v>
      </c>
      <c r="J10632" t="s">
        <v>418</v>
      </c>
      <c r="K10632" t="s">
        <v>35</v>
      </c>
      <c r="M10632" t="s">
        <v>228</v>
      </c>
      <c r="N10632" t="s">
        <v>25</v>
      </c>
      <c r="O10632">
        <v>6826</v>
      </c>
      <c r="P10632" t="s">
        <v>385</v>
      </c>
      <c r="Q10632"/>
      <c r="T10632" t="s">
        <v>386</v>
      </c>
    </row>
    <row r="10633" spans="2:20" hidden="1" x14ac:dyDescent="0.45">
      <c r="D10633" s="29" t="s">
        <v>53</v>
      </c>
      <c r="F10633" t="s">
        <v>381</v>
      </c>
      <c r="G10633" t="s">
        <v>382</v>
      </c>
      <c r="H10633" t="s">
        <v>424</v>
      </c>
      <c r="I10633" t="s">
        <v>225</v>
      </c>
      <c r="J10633" t="s">
        <v>414</v>
      </c>
      <c r="K10633" t="s">
        <v>35</v>
      </c>
      <c r="M10633" t="s">
        <v>228</v>
      </c>
      <c r="N10633" t="s">
        <v>236</v>
      </c>
      <c r="O10633">
        <v>1034</v>
      </c>
      <c r="P10633" t="s">
        <v>385</v>
      </c>
      <c r="Q10633"/>
      <c r="T10633" t="s">
        <v>386</v>
      </c>
    </row>
    <row r="10634" spans="2:20" hidden="1" x14ac:dyDescent="0.45">
      <c r="B10634" s="29" t="s">
        <v>27</v>
      </c>
      <c r="D10634" s="29" t="s">
        <v>53</v>
      </c>
      <c r="F10634" t="s">
        <v>381</v>
      </c>
      <c r="G10634" t="s">
        <v>382</v>
      </c>
      <c r="H10634" t="s">
        <v>424</v>
      </c>
      <c r="I10634" t="s">
        <v>225</v>
      </c>
      <c r="J10634" t="s">
        <v>414</v>
      </c>
      <c r="K10634" t="s">
        <v>35</v>
      </c>
      <c r="M10634" t="s">
        <v>228</v>
      </c>
      <c r="N10634" t="s">
        <v>27</v>
      </c>
      <c r="O10634">
        <v>1034</v>
      </c>
      <c r="P10634" t="s">
        <v>385</v>
      </c>
      <c r="Q10634"/>
      <c r="T10634" t="s">
        <v>386</v>
      </c>
    </row>
    <row r="10635" spans="2:20" hidden="1" x14ac:dyDescent="0.45">
      <c r="B10635" s="29" t="s">
        <v>32</v>
      </c>
      <c r="F10635" t="s">
        <v>381</v>
      </c>
      <c r="G10635" t="s">
        <v>382</v>
      </c>
      <c r="H10635" t="s">
        <v>426</v>
      </c>
      <c r="I10635" t="s">
        <v>225</v>
      </c>
      <c r="J10635" t="s">
        <v>416</v>
      </c>
      <c r="K10635" t="s">
        <v>391</v>
      </c>
      <c r="M10635" t="s">
        <v>228</v>
      </c>
      <c r="N10635" t="s">
        <v>32</v>
      </c>
      <c r="O10635">
        <v>16979</v>
      </c>
      <c r="P10635" t="s">
        <v>385</v>
      </c>
      <c r="Q10635"/>
      <c r="T10635" t="s">
        <v>386</v>
      </c>
    </row>
    <row r="10636" spans="2:20" hidden="1" x14ac:dyDescent="0.45">
      <c r="B10636" s="29" t="s">
        <v>27</v>
      </c>
      <c r="F10636" t="s">
        <v>381</v>
      </c>
      <c r="G10636" t="s">
        <v>382</v>
      </c>
      <c r="H10636" t="s">
        <v>422</v>
      </c>
      <c r="I10636" t="s">
        <v>225</v>
      </c>
      <c r="J10636" t="s">
        <v>418</v>
      </c>
      <c r="K10636" t="s">
        <v>391</v>
      </c>
      <c r="M10636" t="s">
        <v>228</v>
      </c>
      <c r="N10636" t="s">
        <v>27</v>
      </c>
      <c r="P10636" t="s">
        <v>385</v>
      </c>
      <c r="Q10636"/>
      <c r="T10636" t="s">
        <v>386</v>
      </c>
    </row>
    <row r="10637" spans="2:20" hidden="1" x14ac:dyDescent="0.45">
      <c r="B10637" s="29" t="s">
        <v>25</v>
      </c>
      <c r="F10637" t="s">
        <v>381</v>
      </c>
      <c r="G10637" t="s">
        <v>382</v>
      </c>
      <c r="H10637" t="s">
        <v>422</v>
      </c>
      <c r="I10637" t="s">
        <v>225</v>
      </c>
      <c r="J10637" t="s">
        <v>418</v>
      </c>
      <c r="K10637" t="s">
        <v>391</v>
      </c>
      <c r="M10637" t="s">
        <v>228</v>
      </c>
      <c r="N10637" t="s">
        <v>25</v>
      </c>
      <c r="P10637" t="s">
        <v>385</v>
      </c>
      <c r="Q10637"/>
      <c r="T10637" t="s">
        <v>386</v>
      </c>
    </row>
    <row r="10638" spans="2:20" hidden="1" x14ac:dyDescent="0.45">
      <c r="F10638" t="s">
        <v>381</v>
      </c>
      <c r="G10638" t="s">
        <v>382</v>
      </c>
      <c r="H10638" t="s">
        <v>429</v>
      </c>
      <c r="I10638" t="s">
        <v>225</v>
      </c>
      <c r="J10638" t="s">
        <v>395</v>
      </c>
      <c r="K10638" t="s">
        <v>391</v>
      </c>
      <c r="M10638" t="s">
        <v>228</v>
      </c>
      <c r="N10638" t="s">
        <v>400</v>
      </c>
      <c r="O10638">
        <v>3</v>
      </c>
      <c r="P10638" t="s">
        <v>385</v>
      </c>
      <c r="Q10638"/>
      <c r="T10638" t="s">
        <v>386</v>
      </c>
    </row>
    <row r="10639" spans="2:20" hidden="1" x14ac:dyDescent="0.45">
      <c r="B10639" s="29" t="s">
        <v>26</v>
      </c>
      <c r="F10639" t="s">
        <v>381</v>
      </c>
      <c r="G10639" t="s">
        <v>382</v>
      </c>
      <c r="H10639" t="s">
        <v>429</v>
      </c>
      <c r="I10639" t="s">
        <v>225</v>
      </c>
      <c r="J10639" t="s">
        <v>395</v>
      </c>
      <c r="K10639" t="s">
        <v>391</v>
      </c>
      <c r="M10639" t="s">
        <v>228</v>
      </c>
      <c r="N10639" t="s">
        <v>26</v>
      </c>
      <c r="O10639">
        <v>1682</v>
      </c>
      <c r="P10639" t="s">
        <v>385</v>
      </c>
      <c r="Q10639"/>
      <c r="T10639" t="s">
        <v>386</v>
      </c>
    </row>
    <row r="10640" spans="2:20" hidden="1" x14ac:dyDescent="0.45">
      <c r="F10640" t="s">
        <v>381</v>
      </c>
      <c r="G10640" t="s">
        <v>382</v>
      </c>
      <c r="H10640" t="s">
        <v>428</v>
      </c>
      <c r="I10640" t="s">
        <v>225</v>
      </c>
      <c r="J10640" t="s">
        <v>384</v>
      </c>
      <c r="K10640" t="s">
        <v>391</v>
      </c>
      <c r="M10640" t="s">
        <v>228</v>
      </c>
      <c r="N10640" t="s">
        <v>236</v>
      </c>
      <c r="O10640">
        <v>7037</v>
      </c>
      <c r="P10640" t="s">
        <v>385</v>
      </c>
      <c r="Q10640"/>
      <c r="T10640" t="s">
        <v>386</v>
      </c>
    </row>
    <row r="10641" spans="2:20" hidden="1" x14ac:dyDescent="0.45">
      <c r="F10641" t="s">
        <v>381</v>
      </c>
      <c r="G10641" t="s">
        <v>382</v>
      </c>
      <c r="H10641" t="s">
        <v>428</v>
      </c>
      <c r="I10641" t="s">
        <v>225</v>
      </c>
      <c r="J10641" t="s">
        <v>384</v>
      </c>
      <c r="K10641" t="s">
        <v>391</v>
      </c>
      <c r="M10641" t="s">
        <v>228</v>
      </c>
      <c r="N10641" t="s">
        <v>400</v>
      </c>
      <c r="O10641">
        <v>2</v>
      </c>
      <c r="P10641" t="s">
        <v>385</v>
      </c>
      <c r="Q10641"/>
      <c r="T10641" t="s">
        <v>386</v>
      </c>
    </row>
    <row r="10642" spans="2:20" hidden="1" x14ac:dyDescent="0.45">
      <c r="B10642" s="29" t="s">
        <v>27</v>
      </c>
      <c r="F10642" t="s">
        <v>381</v>
      </c>
      <c r="G10642" t="s">
        <v>382</v>
      </c>
      <c r="H10642" t="s">
        <v>428</v>
      </c>
      <c r="I10642" t="s">
        <v>225</v>
      </c>
      <c r="J10642" t="s">
        <v>384</v>
      </c>
      <c r="K10642" t="s">
        <v>391</v>
      </c>
      <c r="M10642" t="s">
        <v>228</v>
      </c>
      <c r="N10642" t="s">
        <v>27</v>
      </c>
      <c r="O10642">
        <v>7037</v>
      </c>
      <c r="P10642" t="s">
        <v>385</v>
      </c>
      <c r="Q10642"/>
      <c r="T10642" t="s">
        <v>386</v>
      </c>
    </row>
    <row r="10643" spans="2:20" hidden="1" x14ac:dyDescent="0.45">
      <c r="B10643" s="29" t="s">
        <v>26</v>
      </c>
      <c r="F10643" t="s">
        <v>381</v>
      </c>
      <c r="G10643" t="s">
        <v>382</v>
      </c>
      <c r="H10643" t="s">
        <v>430</v>
      </c>
      <c r="I10643" t="s">
        <v>225</v>
      </c>
      <c r="J10643" t="s">
        <v>393</v>
      </c>
      <c r="K10643" t="s">
        <v>391</v>
      </c>
      <c r="M10643" t="s">
        <v>228</v>
      </c>
      <c r="N10643" t="s">
        <v>26</v>
      </c>
      <c r="O10643">
        <v>1852</v>
      </c>
      <c r="P10643" t="s">
        <v>385</v>
      </c>
      <c r="Q10643"/>
      <c r="T10643" t="s">
        <v>386</v>
      </c>
    </row>
    <row r="10644" spans="2:20" hidden="1" x14ac:dyDescent="0.45">
      <c r="B10644" s="29" t="s">
        <v>34</v>
      </c>
      <c r="F10644" t="s">
        <v>381</v>
      </c>
      <c r="G10644" t="s">
        <v>382</v>
      </c>
      <c r="H10644" t="s">
        <v>430</v>
      </c>
      <c r="I10644" t="s">
        <v>225</v>
      </c>
      <c r="J10644" t="s">
        <v>393</v>
      </c>
      <c r="K10644" t="s">
        <v>391</v>
      </c>
      <c r="M10644" t="s">
        <v>228</v>
      </c>
      <c r="N10644" t="s">
        <v>34</v>
      </c>
      <c r="O10644">
        <v>3197</v>
      </c>
      <c r="P10644" t="s">
        <v>387</v>
      </c>
      <c r="Q10644"/>
      <c r="T10644" t="s">
        <v>386</v>
      </c>
    </row>
    <row r="10645" spans="2:20" hidden="1" x14ac:dyDescent="0.45">
      <c r="B10645" s="29" t="s">
        <v>25</v>
      </c>
      <c r="C10645" s="29" t="s">
        <v>3124</v>
      </c>
      <c r="F10645" t="s">
        <v>431</v>
      </c>
      <c r="G10645" t="s">
        <v>432</v>
      </c>
      <c r="H10645" t="s">
        <v>1244</v>
      </c>
      <c r="I10645" t="s">
        <v>225</v>
      </c>
      <c r="J10645" t="s">
        <v>2677</v>
      </c>
      <c r="K10645" t="s">
        <v>445</v>
      </c>
      <c r="M10645" t="s">
        <v>228</v>
      </c>
      <c r="N10645" t="s">
        <v>25</v>
      </c>
      <c r="O10645">
        <v>2400</v>
      </c>
      <c r="P10645" t="s">
        <v>356</v>
      </c>
      <c r="Q10645"/>
      <c r="R10645">
        <v>1200</v>
      </c>
      <c r="S10645">
        <v>3600</v>
      </c>
      <c r="T10645" t="s">
        <v>2887</v>
      </c>
    </row>
    <row r="10646" spans="2:20" hidden="1" x14ac:dyDescent="0.45">
      <c r="B10646" s="29" t="s">
        <v>29</v>
      </c>
      <c r="C10646" s="29" t="s">
        <v>3124</v>
      </c>
      <c r="F10646" t="s">
        <v>431</v>
      </c>
      <c r="G10646" t="s">
        <v>432</v>
      </c>
      <c r="H10646" t="s">
        <v>1244</v>
      </c>
      <c r="I10646" t="s">
        <v>225</v>
      </c>
      <c r="J10646" t="s">
        <v>2677</v>
      </c>
      <c r="K10646" t="s">
        <v>445</v>
      </c>
      <c r="M10646" t="s">
        <v>228</v>
      </c>
      <c r="N10646" t="s">
        <v>29</v>
      </c>
      <c r="O10646">
        <v>39.6</v>
      </c>
      <c r="P10646" t="s">
        <v>364</v>
      </c>
      <c r="Q10646"/>
      <c r="R10646">
        <v>2.4500000000000002</v>
      </c>
      <c r="S10646">
        <v>2550</v>
      </c>
      <c r="T10646" t="s">
        <v>2382</v>
      </c>
    </row>
    <row r="10647" spans="2:20" hidden="1" x14ac:dyDescent="0.45">
      <c r="B10647" s="29" t="s">
        <v>24</v>
      </c>
      <c r="C10647" s="29" t="s">
        <v>3124</v>
      </c>
      <c r="F10647" t="s">
        <v>431</v>
      </c>
      <c r="G10647" t="s">
        <v>432</v>
      </c>
      <c r="H10647" t="s">
        <v>281</v>
      </c>
      <c r="I10647" t="s">
        <v>275</v>
      </c>
      <c r="J10647" t="s">
        <v>228</v>
      </c>
      <c r="K10647" t="s">
        <v>342</v>
      </c>
      <c r="M10647" t="s">
        <v>228</v>
      </c>
      <c r="N10647" t="s">
        <v>261</v>
      </c>
      <c r="O10647">
        <v>25</v>
      </c>
      <c r="P10647" t="s">
        <v>237</v>
      </c>
      <c r="Q10647"/>
      <c r="R10647">
        <v>15</v>
      </c>
      <c r="S10647">
        <v>35</v>
      </c>
      <c r="T10647" t="s">
        <v>241</v>
      </c>
    </row>
    <row r="10648" spans="2:20" hidden="1" x14ac:dyDescent="0.45">
      <c r="C10648" s="29" t="s">
        <v>3124</v>
      </c>
      <c r="F10648" t="s">
        <v>431</v>
      </c>
      <c r="G10648" t="s">
        <v>432</v>
      </c>
      <c r="H10648" t="s">
        <v>281</v>
      </c>
      <c r="I10648" t="s">
        <v>275</v>
      </c>
      <c r="J10648" t="s">
        <v>228</v>
      </c>
      <c r="K10648" t="s">
        <v>342</v>
      </c>
      <c r="M10648" t="s">
        <v>228</v>
      </c>
      <c r="N10648" t="s">
        <v>253</v>
      </c>
      <c r="O10648">
        <v>6.0000000000000001E-3</v>
      </c>
      <c r="P10648" t="s">
        <v>234</v>
      </c>
      <c r="Q10648"/>
      <c r="R10648">
        <v>3.0000000000000001E-3</v>
      </c>
      <c r="S10648">
        <v>1.0999999999999999E-2</v>
      </c>
      <c r="T10648" t="s">
        <v>241</v>
      </c>
    </row>
    <row r="10649" spans="2:20" hidden="1" x14ac:dyDescent="0.45">
      <c r="B10649" s="29" t="s">
        <v>27</v>
      </c>
      <c r="C10649" s="29" t="s">
        <v>3124</v>
      </c>
      <c r="F10649" t="s">
        <v>431</v>
      </c>
      <c r="G10649" t="s">
        <v>432</v>
      </c>
      <c r="H10649" t="s">
        <v>281</v>
      </c>
      <c r="I10649" t="s">
        <v>275</v>
      </c>
      <c r="J10649" t="s">
        <v>228</v>
      </c>
      <c r="K10649" t="s">
        <v>342</v>
      </c>
      <c r="M10649" t="s">
        <v>228</v>
      </c>
      <c r="N10649" t="s">
        <v>27</v>
      </c>
      <c r="O10649">
        <v>20</v>
      </c>
      <c r="P10649" t="s">
        <v>237</v>
      </c>
      <c r="Q10649"/>
      <c r="R10649">
        <v>12</v>
      </c>
      <c r="S10649">
        <v>28</v>
      </c>
      <c r="T10649" t="s">
        <v>241</v>
      </c>
    </row>
    <row r="10650" spans="2:20" hidden="1" x14ac:dyDescent="0.45">
      <c r="C10650" s="29" t="s">
        <v>3124</v>
      </c>
      <c r="F10650" t="s">
        <v>431</v>
      </c>
      <c r="G10650" t="s">
        <v>432</v>
      </c>
      <c r="H10650" t="s">
        <v>281</v>
      </c>
      <c r="I10650" t="s">
        <v>275</v>
      </c>
      <c r="J10650" t="s">
        <v>228</v>
      </c>
      <c r="K10650" t="s">
        <v>342</v>
      </c>
      <c r="M10650" t="s">
        <v>228</v>
      </c>
      <c r="N10650" t="s">
        <v>240</v>
      </c>
      <c r="O10650">
        <v>0.08</v>
      </c>
      <c r="P10650" t="s">
        <v>234</v>
      </c>
      <c r="Q10650"/>
      <c r="R10650">
        <v>0.04</v>
      </c>
      <c r="S10650">
        <v>0.16</v>
      </c>
      <c r="T10650" t="s">
        <v>241</v>
      </c>
    </row>
    <row r="10651" spans="2:20" hidden="1" x14ac:dyDescent="0.45">
      <c r="C10651" s="29" t="s">
        <v>3124</v>
      </c>
      <c r="F10651" t="s">
        <v>431</v>
      </c>
      <c r="G10651" t="s">
        <v>432</v>
      </c>
      <c r="H10651" t="s">
        <v>281</v>
      </c>
      <c r="I10651" t="s">
        <v>275</v>
      </c>
      <c r="J10651" t="s">
        <v>228</v>
      </c>
      <c r="K10651" t="s">
        <v>342</v>
      </c>
      <c r="M10651" t="s">
        <v>228</v>
      </c>
      <c r="N10651" t="s">
        <v>242</v>
      </c>
      <c r="O10651">
        <v>0.2</v>
      </c>
      <c r="P10651" t="s">
        <v>234</v>
      </c>
      <c r="Q10651"/>
      <c r="R10651">
        <v>0.1</v>
      </c>
      <c r="S10651">
        <v>0.4</v>
      </c>
      <c r="T10651" t="s">
        <v>241</v>
      </c>
    </row>
    <row r="10652" spans="2:20" hidden="1" x14ac:dyDescent="0.45">
      <c r="C10652" s="29" t="s">
        <v>3124</v>
      </c>
      <c r="F10652" t="s">
        <v>431</v>
      </c>
      <c r="G10652" t="s">
        <v>432</v>
      </c>
      <c r="H10652" t="s">
        <v>289</v>
      </c>
      <c r="I10652" t="s">
        <v>275</v>
      </c>
      <c r="J10652" t="s">
        <v>228</v>
      </c>
      <c r="K10652" t="s">
        <v>232</v>
      </c>
      <c r="M10652" t="s">
        <v>228</v>
      </c>
      <c r="N10652" t="s">
        <v>236</v>
      </c>
      <c r="O10652">
        <v>0.78</v>
      </c>
      <c r="P10652" t="s">
        <v>237</v>
      </c>
      <c r="Q10652"/>
      <c r="R10652">
        <v>0.47</v>
      </c>
      <c r="S10652">
        <v>1.0900000000000001</v>
      </c>
      <c r="T10652" t="s">
        <v>241</v>
      </c>
    </row>
    <row r="10653" spans="2:20" hidden="1" x14ac:dyDescent="0.45">
      <c r="C10653" s="29" t="s">
        <v>3124</v>
      </c>
      <c r="F10653" t="s">
        <v>431</v>
      </c>
      <c r="G10653" t="s">
        <v>432</v>
      </c>
      <c r="H10653" t="s">
        <v>289</v>
      </c>
      <c r="I10653" t="s">
        <v>275</v>
      </c>
      <c r="J10653" t="s">
        <v>228</v>
      </c>
      <c r="K10653" t="s">
        <v>232</v>
      </c>
      <c r="M10653" t="s">
        <v>228</v>
      </c>
      <c r="N10653" t="s">
        <v>267</v>
      </c>
      <c r="O10653">
        <v>0.73</v>
      </c>
      <c r="P10653" t="s">
        <v>234</v>
      </c>
      <c r="Q10653"/>
      <c r="R10653">
        <v>0.36</v>
      </c>
      <c r="S10653">
        <v>1.5</v>
      </c>
      <c r="T10653" t="s">
        <v>241</v>
      </c>
    </row>
    <row r="10654" spans="2:20" hidden="1" x14ac:dyDescent="0.45">
      <c r="C10654" s="29" t="s">
        <v>3124</v>
      </c>
      <c r="F10654" t="s">
        <v>431</v>
      </c>
      <c r="G10654" t="s">
        <v>432</v>
      </c>
      <c r="H10654" t="s">
        <v>289</v>
      </c>
      <c r="I10654" t="s">
        <v>275</v>
      </c>
      <c r="J10654" t="s">
        <v>228</v>
      </c>
      <c r="K10654" t="s">
        <v>232</v>
      </c>
      <c r="M10654" t="s">
        <v>228</v>
      </c>
      <c r="N10654" t="s">
        <v>242</v>
      </c>
      <c r="O10654">
        <v>1.2999999999999999E-2</v>
      </c>
      <c r="P10654" t="s">
        <v>234</v>
      </c>
      <c r="Q10654"/>
      <c r="R10654">
        <v>7.0000000000000001E-3</v>
      </c>
      <c r="S10654">
        <v>2.5999999999999999E-2</v>
      </c>
      <c r="T10654" t="s">
        <v>241</v>
      </c>
    </row>
    <row r="10655" spans="2:20" hidden="1" x14ac:dyDescent="0.45">
      <c r="C10655" s="29" t="s">
        <v>3124</v>
      </c>
      <c r="F10655" t="s">
        <v>431</v>
      </c>
      <c r="G10655" t="s">
        <v>432</v>
      </c>
      <c r="H10655" t="s">
        <v>277</v>
      </c>
      <c r="I10655" t="s">
        <v>275</v>
      </c>
      <c r="J10655" t="s">
        <v>228</v>
      </c>
      <c r="K10655" t="s">
        <v>38</v>
      </c>
      <c r="M10655" t="s">
        <v>228</v>
      </c>
      <c r="N10655" t="s">
        <v>242</v>
      </c>
      <c r="O10655">
        <v>23</v>
      </c>
      <c r="P10655" t="s">
        <v>234</v>
      </c>
      <c r="Q10655"/>
      <c r="R10655">
        <v>1</v>
      </c>
      <c r="S10655">
        <v>100</v>
      </c>
      <c r="T10655" t="s">
        <v>351</v>
      </c>
    </row>
    <row r="10656" spans="2:20" hidden="1" x14ac:dyDescent="0.45">
      <c r="C10656" s="29" t="s">
        <v>3124</v>
      </c>
      <c r="F10656" t="s">
        <v>431</v>
      </c>
      <c r="G10656" t="s">
        <v>432</v>
      </c>
      <c r="H10656" t="s">
        <v>277</v>
      </c>
      <c r="I10656" t="s">
        <v>275</v>
      </c>
      <c r="J10656" t="s">
        <v>228</v>
      </c>
      <c r="K10656" t="s">
        <v>38</v>
      </c>
      <c r="M10656" t="s">
        <v>228</v>
      </c>
      <c r="N10656" t="s">
        <v>358</v>
      </c>
      <c r="O10656">
        <v>5</v>
      </c>
      <c r="P10656" t="s">
        <v>234</v>
      </c>
      <c r="Q10656"/>
      <c r="R10656">
        <v>2</v>
      </c>
      <c r="S10656">
        <v>10</v>
      </c>
      <c r="T10656" t="s">
        <v>348</v>
      </c>
    </row>
    <row r="10657" spans="2:20" hidden="1" x14ac:dyDescent="0.45">
      <c r="C10657" s="29" t="s">
        <v>3124</v>
      </c>
      <c r="F10657" t="s">
        <v>431</v>
      </c>
      <c r="G10657" t="s">
        <v>432</v>
      </c>
      <c r="H10657" t="s">
        <v>281</v>
      </c>
      <c r="I10657" t="s">
        <v>275</v>
      </c>
      <c r="J10657" t="s">
        <v>228</v>
      </c>
      <c r="K10657" t="s">
        <v>342</v>
      </c>
      <c r="M10657" t="s">
        <v>228</v>
      </c>
      <c r="N10657" t="s">
        <v>358</v>
      </c>
      <c r="O10657">
        <v>1.7</v>
      </c>
      <c r="P10657" t="s">
        <v>234</v>
      </c>
      <c r="Q10657"/>
      <c r="R10657">
        <v>0.2</v>
      </c>
      <c r="S10657">
        <v>1.7</v>
      </c>
      <c r="T10657" t="s">
        <v>241</v>
      </c>
    </row>
    <row r="10658" spans="2:20" hidden="1" x14ac:dyDescent="0.45">
      <c r="B10658" s="29" t="s">
        <v>24</v>
      </c>
      <c r="C10658" s="29" t="s">
        <v>3124</v>
      </c>
      <c r="F10658" t="s">
        <v>431</v>
      </c>
      <c r="G10658" t="s">
        <v>432</v>
      </c>
      <c r="H10658" t="s">
        <v>277</v>
      </c>
      <c r="I10658" t="s">
        <v>275</v>
      </c>
      <c r="J10658" t="s">
        <v>228</v>
      </c>
      <c r="K10658" t="s">
        <v>38</v>
      </c>
      <c r="M10658" t="s">
        <v>228</v>
      </c>
      <c r="N10658" t="s">
        <v>261</v>
      </c>
      <c r="O10658">
        <v>300</v>
      </c>
      <c r="P10658" t="s">
        <v>237</v>
      </c>
      <c r="Q10658"/>
      <c r="R10658">
        <v>5</v>
      </c>
      <c r="S10658">
        <v>500</v>
      </c>
      <c r="T10658" t="s">
        <v>361</v>
      </c>
    </row>
    <row r="10659" spans="2:20" hidden="1" x14ac:dyDescent="0.45">
      <c r="B10659" s="29" t="s">
        <v>43</v>
      </c>
      <c r="C10659" s="29" t="s">
        <v>3124</v>
      </c>
      <c r="F10659" t="s">
        <v>431</v>
      </c>
      <c r="G10659" t="s">
        <v>432</v>
      </c>
      <c r="H10659" t="s">
        <v>277</v>
      </c>
      <c r="I10659" t="s">
        <v>275</v>
      </c>
      <c r="J10659" t="s">
        <v>228</v>
      </c>
      <c r="K10659" t="s">
        <v>38</v>
      </c>
      <c r="M10659" t="s">
        <v>228</v>
      </c>
      <c r="N10659" t="s">
        <v>28</v>
      </c>
      <c r="O10659">
        <v>140</v>
      </c>
      <c r="P10659" t="s">
        <v>237</v>
      </c>
      <c r="Q10659"/>
      <c r="R10659">
        <v>70</v>
      </c>
      <c r="S10659">
        <v>279</v>
      </c>
      <c r="T10659" t="s">
        <v>343</v>
      </c>
    </row>
    <row r="10660" spans="2:20" hidden="1" x14ac:dyDescent="0.45">
      <c r="C10660" s="29" t="s">
        <v>3124</v>
      </c>
      <c r="F10660" t="s">
        <v>431</v>
      </c>
      <c r="G10660" t="s">
        <v>432</v>
      </c>
      <c r="H10660" t="s">
        <v>281</v>
      </c>
      <c r="I10660" t="s">
        <v>275</v>
      </c>
      <c r="J10660" t="s">
        <v>228</v>
      </c>
      <c r="K10660" t="s">
        <v>342</v>
      </c>
      <c r="M10660" t="s">
        <v>228</v>
      </c>
      <c r="N10660" t="s">
        <v>265</v>
      </c>
      <c r="O10660">
        <v>0.22</v>
      </c>
      <c r="P10660" t="s">
        <v>234</v>
      </c>
      <c r="Q10660"/>
      <c r="R10660">
        <v>0.11</v>
      </c>
      <c r="S10660">
        <v>0.43</v>
      </c>
      <c r="T10660" t="s">
        <v>241</v>
      </c>
    </row>
    <row r="10661" spans="2:20" hidden="1" x14ac:dyDescent="0.45">
      <c r="C10661" s="29" t="s">
        <v>3076</v>
      </c>
      <c r="F10661" t="s">
        <v>431</v>
      </c>
      <c r="G10661" t="s">
        <v>432</v>
      </c>
      <c r="H10661" t="s">
        <v>434</v>
      </c>
      <c r="I10661" t="s">
        <v>225</v>
      </c>
      <c r="J10661" t="s">
        <v>435</v>
      </c>
      <c r="K10661" t="s">
        <v>436</v>
      </c>
      <c r="M10661" t="s">
        <v>228</v>
      </c>
      <c r="N10661" t="s">
        <v>240</v>
      </c>
      <c r="O10661">
        <v>9.8000000000000004E-2</v>
      </c>
      <c r="P10661" t="s">
        <v>437</v>
      </c>
      <c r="Q10661"/>
      <c r="R10661">
        <v>2.4E-2</v>
      </c>
      <c r="S10661">
        <v>0.4</v>
      </c>
      <c r="T10661" t="s">
        <v>438</v>
      </c>
    </row>
    <row r="10662" spans="2:20" hidden="1" x14ac:dyDescent="0.45">
      <c r="C10662" s="29" t="s">
        <v>3124</v>
      </c>
      <c r="F10662" t="s">
        <v>431</v>
      </c>
      <c r="G10662" t="s">
        <v>432</v>
      </c>
      <c r="H10662" t="s">
        <v>286</v>
      </c>
      <c r="I10662" t="s">
        <v>275</v>
      </c>
      <c r="J10662" t="s">
        <v>228</v>
      </c>
      <c r="K10662" t="s">
        <v>352</v>
      </c>
      <c r="M10662" t="s">
        <v>228</v>
      </c>
      <c r="N10662" t="s">
        <v>358</v>
      </c>
      <c r="O10662">
        <v>23.7</v>
      </c>
      <c r="P10662" t="s">
        <v>234</v>
      </c>
      <c r="Q10662"/>
      <c r="R10662">
        <v>8</v>
      </c>
      <c r="S10662">
        <v>100</v>
      </c>
      <c r="T10662" t="s">
        <v>353</v>
      </c>
    </row>
    <row r="10663" spans="2:20" hidden="1" x14ac:dyDescent="0.45">
      <c r="C10663" s="29" t="s">
        <v>3124</v>
      </c>
      <c r="F10663" t="s">
        <v>431</v>
      </c>
      <c r="G10663" t="s">
        <v>432</v>
      </c>
      <c r="H10663" t="s">
        <v>286</v>
      </c>
      <c r="I10663" t="s">
        <v>275</v>
      </c>
      <c r="J10663" t="s">
        <v>228</v>
      </c>
      <c r="K10663" t="s">
        <v>352</v>
      </c>
      <c r="M10663" t="s">
        <v>228</v>
      </c>
      <c r="N10663" t="s">
        <v>267</v>
      </c>
      <c r="O10663">
        <v>200</v>
      </c>
      <c r="P10663" t="s">
        <v>234</v>
      </c>
      <c r="Q10663"/>
      <c r="R10663">
        <v>50</v>
      </c>
      <c r="S10663">
        <v>500</v>
      </c>
      <c r="T10663" t="s">
        <v>353</v>
      </c>
    </row>
    <row r="10664" spans="2:20" hidden="1" x14ac:dyDescent="0.45">
      <c r="B10664" s="29" t="s">
        <v>29</v>
      </c>
      <c r="C10664" s="29" t="s">
        <v>3076</v>
      </c>
      <c r="F10664" t="s">
        <v>431</v>
      </c>
      <c r="G10664" t="s">
        <v>432</v>
      </c>
      <c r="H10664" t="s">
        <v>434</v>
      </c>
      <c r="I10664" t="s">
        <v>225</v>
      </c>
      <c r="J10664" t="s">
        <v>435</v>
      </c>
      <c r="K10664" t="s">
        <v>436</v>
      </c>
      <c r="M10664" t="s">
        <v>228</v>
      </c>
      <c r="N10664" t="s">
        <v>29</v>
      </c>
      <c r="O10664">
        <v>374</v>
      </c>
      <c r="P10664" t="s">
        <v>437</v>
      </c>
      <c r="Q10664"/>
      <c r="R10664">
        <v>20</v>
      </c>
      <c r="S10664">
        <v>11120</v>
      </c>
      <c r="T10664" t="s">
        <v>438</v>
      </c>
    </row>
    <row r="10665" spans="2:20" hidden="1" x14ac:dyDescent="0.45">
      <c r="B10665" s="29" t="s">
        <v>30</v>
      </c>
      <c r="C10665" s="29" t="s">
        <v>3124</v>
      </c>
      <c r="F10665" t="s">
        <v>431</v>
      </c>
      <c r="G10665" t="s">
        <v>432</v>
      </c>
      <c r="H10665" t="s">
        <v>286</v>
      </c>
      <c r="I10665" t="s">
        <v>275</v>
      </c>
      <c r="J10665" t="s">
        <v>228</v>
      </c>
      <c r="K10665" t="s">
        <v>352</v>
      </c>
      <c r="M10665" t="s">
        <v>228</v>
      </c>
      <c r="N10665" t="s">
        <v>30</v>
      </c>
      <c r="O10665">
        <v>6.4</v>
      </c>
      <c r="P10665" t="s">
        <v>229</v>
      </c>
      <c r="Q10665"/>
      <c r="R10665">
        <v>2</v>
      </c>
      <c r="S10665">
        <v>26</v>
      </c>
      <c r="T10665" t="s">
        <v>241</v>
      </c>
    </row>
    <row r="10666" spans="2:20" hidden="1" x14ac:dyDescent="0.45">
      <c r="B10666" s="29" t="s">
        <v>29</v>
      </c>
      <c r="C10666" s="29" t="s">
        <v>3124</v>
      </c>
      <c r="F10666" t="s">
        <v>431</v>
      </c>
      <c r="G10666" t="s">
        <v>432</v>
      </c>
      <c r="H10666" t="s">
        <v>286</v>
      </c>
      <c r="I10666" t="s">
        <v>275</v>
      </c>
      <c r="J10666" t="s">
        <v>228</v>
      </c>
      <c r="K10666" t="s">
        <v>352</v>
      </c>
      <c r="M10666" t="s">
        <v>228</v>
      </c>
      <c r="N10666" t="s">
        <v>29</v>
      </c>
      <c r="O10666">
        <v>900</v>
      </c>
      <c r="P10666" t="s">
        <v>237</v>
      </c>
      <c r="Q10666"/>
      <c r="R10666">
        <v>450</v>
      </c>
      <c r="S10666">
        <v>1000</v>
      </c>
      <c r="T10666" t="s">
        <v>353</v>
      </c>
    </row>
    <row r="10667" spans="2:20" hidden="1" x14ac:dyDescent="0.45">
      <c r="B10667" s="29" t="s">
        <v>43</v>
      </c>
      <c r="C10667" s="29" t="s">
        <v>3124</v>
      </c>
      <c r="F10667" t="s">
        <v>431</v>
      </c>
      <c r="G10667" t="s">
        <v>432</v>
      </c>
      <c r="H10667" t="s">
        <v>286</v>
      </c>
      <c r="I10667" t="s">
        <v>275</v>
      </c>
      <c r="J10667" t="s">
        <v>228</v>
      </c>
      <c r="K10667" t="s">
        <v>352</v>
      </c>
      <c r="M10667" t="s">
        <v>228</v>
      </c>
      <c r="N10667" t="s">
        <v>28</v>
      </c>
      <c r="O10667">
        <v>108</v>
      </c>
      <c r="P10667" t="s">
        <v>237</v>
      </c>
      <c r="Q10667"/>
      <c r="R10667">
        <v>60</v>
      </c>
      <c r="S10667">
        <v>220</v>
      </c>
      <c r="T10667" t="s">
        <v>353</v>
      </c>
    </row>
    <row r="10668" spans="2:20" hidden="1" x14ac:dyDescent="0.45">
      <c r="C10668" s="29" t="s">
        <v>3076</v>
      </c>
      <c r="F10668" t="s">
        <v>431</v>
      </c>
      <c r="G10668" t="s">
        <v>432</v>
      </c>
      <c r="H10668" t="s">
        <v>434</v>
      </c>
      <c r="I10668" t="s">
        <v>225</v>
      </c>
      <c r="J10668" t="s">
        <v>435</v>
      </c>
      <c r="K10668" t="s">
        <v>436</v>
      </c>
      <c r="M10668" t="s">
        <v>228</v>
      </c>
      <c r="N10668" t="s">
        <v>242</v>
      </c>
      <c r="O10668">
        <v>4.1000000000000002E-2</v>
      </c>
      <c r="P10668" t="s">
        <v>437</v>
      </c>
      <c r="Q10668"/>
      <c r="R10668">
        <v>2.8000000000000001E-2</v>
      </c>
      <c r="S10668">
        <v>0.06</v>
      </c>
      <c r="T10668" t="s">
        <v>438</v>
      </c>
    </row>
    <row r="10669" spans="2:20" hidden="1" x14ac:dyDescent="0.45">
      <c r="C10669" s="29" t="s">
        <v>3076</v>
      </c>
      <c r="F10669" t="s">
        <v>431</v>
      </c>
      <c r="G10669" t="s">
        <v>432</v>
      </c>
      <c r="H10669" t="s">
        <v>434</v>
      </c>
      <c r="I10669" t="s">
        <v>225</v>
      </c>
      <c r="J10669" t="s">
        <v>435</v>
      </c>
      <c r="K10669" t="s">
        <v>436</v>
      </c>
      <c r="M10669" t="s">
        <v>228</v>
      </c>
      <c r="N10669" t="s">
        <v>264</v>
      </c>
      <c r="O10669" s="27">
        <v>6.4999999999999994E-5</v>
      </c>
      <c r="P10669" t="s">
        <v>437</v>
      </c>
      <c r="Q10669"/>
      <c r="R10669" s="27">
        <v>3.3000000000000003E-5</v>
      </c>
      <c r="S10669" s="27">
        <v>9.7999999999999997E-5</v>
      </c>
      <c r="T10669" t="s">
        <v>452</v>
      </c>
    </row>
    <row r="10670" spans="2:20" hidden="1" x14ac:dyDescent="0.45">
      <c r="C10670" s="29" t="s">
        <v>3076</v>
      </c>
      <c r="F10670" t="s">
        <v>431</v>
      </c>
      <c r="G10670" t="s">
        <v>432</v>
      </c>
      <c r="H10670" t="s">
        <v>434</v>
      </c>
      <c r="I10670" t="s">
        <v>225</v>
      </c>
      <c r="J10670" t="s">
        <v>435</v>
      </c>
      <c r="K10670" t="s">
        <v>436</v>
      </c>
      <c r="M10670" t="s">
        <v>228</v>
      </c>
      <c r="N10670" t="s">
        <v>358</v>
      </c>
      <c r="O10670" s="27">
        <v>7.7000000000000001E-5</v>
      </c>
      <c r="P10670" t="s">
        <v>437</v>
      </c>
      <c r="Q10670"/>
      <c r="R10670" s="27">
        <v>3.8999999999999999E-5</v>
      </c>
      <c r="S10670">
        <v>1.2E-4</v>
      </c>
      <c r="T10670" t="s">
        <v>452</v>
      </c>
    </row>
    <row r="10671" spans="2:20" hidden="1" x14ac:dyDescent="0.45">
      <c r="C10671" s="29" t="s">
        <v>3076</v>
      </c>
      <c r="F10671" t="s">
        <v>431</v>
      </c>
      <c r="G10671" t="s">
        <v>432</v>
      </c>
      <c r="H10671" t="s">
        <v>434</v>
      </c>
      <c r="I10671" t="s">
        <v>225</v>
      </c>
      <c r="J10671" t="s">
        <v>435</v>
      </c>
      <c r="K10671" t="s">
        <v>436</v>
      </c>
      <c r="M10671" t="s">
        <v>228</v>
      </c>
      <c r="N10671" t="s">
        <v>303</v>
      </c>
      <c r="O10671">
        <v>2.53E-2</v>
      </c>
      <c r="P10671" t="s">
        <v>437</v>
      </c>
      <c r="Q10671"/>
      <c r="R10671">
        <v>1.6E-2</v>
      </c>
      <c r="S10671">
        <v>0.04</v>
      </c>
      <c r="T10671" t="s">
        <v>438</v>
      </c>
    </row>
    <row r="10672" spans="2:20" hidden="1" x14ac:dyDescent="0.45">
      <c r="C10672" s="29" t="s">
        <v>180</v>
      </c>
      <c r="D10672" s="29" t="s">
        <v>58</v>
      </c>
      <c r="F10672" t="s">
        <v>453</v>
      </c>
      <c r="G10672" t="s">
        <v>454</v>
      </c>
      <c r="H10672" t="s">
        <v>455</v>
      </c>
      <c r="I10672" t="s">
        <v>456</v>
      </c>
      <c r="J10672" t="s">
        <v>457</v>
      </c>
      <c r="K10672" t="s">
        <v>458</v>
      </c>
      <c r="N10672" t="s">
        <v>483</v>
      </c>
      <c r="O10672">
        <v>7.56</v>
      </c>
      <c r="P10672" t="s">
        <v>459</v>
      </c>
      <c r="Q10672"/>
      <c r="T10672" t="s">
        <v>460</v>
      </c>
    </row>
    <row r="10673" spans="2:20" hidden="1" x14ac:dyDescent="0.45">
      <c r="B10673" s="29" t="s">
        <v>25</v>
      </c>
      <c r="C10673" s="29" t="s">
        <v>180</v>
      </c>
      <c r="D10673" s="29" t="s">
        <v>58</v>
      </c>
      <c r="F10673" t="s">
        <v>453</v>
      </c>
      <c r="G10673" t="s">
        <v>454</v>
      </c>
      <c r="H10673" t="s">
        <v>455</v>
      </c>
      <c r="I10673" t="s">
        <v>456</v>
      </c>
      <c r="J10673" t="s">
        <v>457</v>
      </c>
      <c r="K10673" t="s">
        <v>458</v>
      </c>
      <c r="N10673" t="s">
        <v>25</v>
      </c>
      <c r="O10673">
        <v>29.65</v>
      </c>
      <c r="P10673" t="s">
        <v>459</v>
      </c>
      <c r="Q10673"/>
      <c r="T10673" t="s">
        <v>460</v>
      </c>
    </row>
    <row r="10674" spans="2:20" hidden="1" x14ac:dyDescent="0.45">
      <c r="B10674" s="29" t="s">
        <v>26</v>
      </c>
      <c r="C10674" s="29" t="s">
        <v>180</v>
      </c>
      <c r="D10674" s="29" t="s">
        <v>58</v>
      </c>
      <c r="F10674" t="s">
        <v>453</v>
      </c>
      <c r="G10674" t="s">
        <v>454</v>
      </c>
      <c r="H10674" t="s">
        <v>455</v>
      </c>
      <c r="I10674" t="s">
        <v>456</v>
      </c>
      <c r="J10674" t="s">
        <v>457</v>
      </c>
      <c r="K10674" t="s">
        <v>458</v>
      </c>
      <c r="N10674" t="s">
        <v>26</v>
      </c>
      <c r="O10674">
        <v>26.67</v>
      </c>
      <c r="P10674" t="s">
        <v>459</v>
      </c>
      <c r="Q10674"/>
      <c r="T10674" t="s">
        <v>460</v>
      </c>
    </row>
    <row r="10675" spans="2:20" hidden="1" x14ac:dyDescent="0.45">
      <c r="B10675" s="29" t="s">
        <v>34</v>
      </c>
      <c r="C10675" s="29" t="s">
        <v>180</v>
      </c>
      <c r="D10675" s="29" t="s">
        <v>58</v>
      </c>
      <c r="F10675" t="s">
        <v>453</v>
      </c>
      <c r="G10675" t="s">
        <v>454</v>
      </c>
      <c r="H10675" t="s">
        <v>455</v>
      </c>
      <c r="I10675" t="s">
        <v>456</v>
      </c>
      <c r="J10675" t="s">
        <v>457</v>
      </c>
      <c r="K10675" t="s">
        <v>458</v>
      </c>
      <c r="N10675" t="s">
        <v>34</v>
      </c>
      <c r="O10675">
        <v>5449.29</v>
      </c>
      <c r="P10675" t="s">
        <v>459</v>
      </c>
      <c r="Q10675"/>
      <c r="T10675" t="s">
        <v>460</v>
      </c>
    </row>
    <row r="10676" spans="2:20" hidden="1" x14ac:dyDescent="0.45">
      <c r="C10676" s="29" t="s">
        <v>180</v>
      </c>
      <c r="D10676" s="29" t="s">
        <v>58</v>
      </c>
      <c r="F10676" t="s">
        <v>453</v>
      </c>
      <c r="G10676" t="s">
        <v>454</v>
      </c>
      <c r="H10676" t="s">
        <v>463</v>
      </c>
      <c r="I10676" t="s">
        <v>456</v>
      </c>
      <c r="J10676" t="s">
        <v>464</v>
      </c>
      <c r="K10676" t="s">
        <v>458</v>
      </c>
      <c r="N10676" t="s">
        <v>472</v>
      </c>
      <c r="O10676">
        <v>2959.88</v>
      </c>
      <c r="P10676" t="s">
        <v>459</v>
      </c>
      <c r="Q10676"/>
      <c r="T10676" t="s">
        <v>460</v>
      </c>
    </row>
    <row r="10677" spans="2:20" hidden="1" x14ac:dyDescent="0.45">
      <c r="C10677" s="29" t="s">
        <v>180</v>
      </c>
      <c r="D10677" s="29" t="s">
        <v>58</v>
      </c>
      <c r="F10677" t="s">
        <v>453</v>
      </c>
      <c r="G10677" t="s">
        <v>454</v>
      </c>
      <c r="H10677" t="s">
        <v>461</v>
      </c>
      <c r="I10677" t="s">
        <v>456</v>
      </c>
      <c r="J10677" t="s">
        <v>462</v>
      </c>
      <c r="K10677" t="s">
        <v>458</v>
      </c>
      <c r="N10677" t="s">
        <v>483</v>
      </c>
      <c r="O10677">
        <v>3.32</v>
      </c>
      <c r="P10677" t="s">
        <v>459</v>
      </c>
      <c r="Q10677"/>
      <c r="T10677" t="s">
        <v>460</v>
      </c>
    </row>
    <row r="10678" spans="2:20" hidden="1" x14ac:dyDescent="0.45">
      <c r="C10678" s="29" t="s">
        <v>180</v>
      </c>
      <c r="D10678" s="29" t="s">
        <v>58</v>
      </c>
      <c r="F10678" t="s">
        <v>453</v>
      </c>
      <c r="G10678" t="s">
        <v>454</v>
      </c>
      <c r="H10678" t="s">
        <v>470</v>
      </c>
      <c r="I10678" t="s">
        <v>456</v>
      </c>
      <c r="J10678" t="s">
        <v>471</v>
      </c>
      <c r="K10678" t="s">
        <v>458</v>
      </c>
      <c r="N10678" t="s">
        <v>472</v>
      </c>
      <c r="O10678">
        <v>1676</v>
      </c>
      <c r="P10678" t="s">
        <v>459</v>
      </c>
      <c r="Q10678"/>
      <c r="T10678" t="s">
        <v>460</v>
      </c>
    </row>
    <row r="10679" spans="2:20" hidden="1" x14ac:dyDescent="0.45">
      <c r="C10679" s="29" t="s">
        <v>180</v>
      </c>
      <c r="D10679" s="29" t="s">
        <v>58</v>
      </c>
      <c r="F10679" t="s">
        <v>453</v>
      </c>
      <c r="G10679" t="s">
        <v>454</v>
      </c>
      <c r="H10679" t="s">
        <v>465</v>
      </c>
      <c r="I10679" t="s">
        <v>456</v>
      </c>
      <c r="J10679" t="s">
        <v>466</v>
      </c>
      <c r="K10679" t="s">
        <v>458</v>
      </c>
      <c r="N10679" t="s">
        <v>483</v>
      </c>
      <c r="O10679">
        <v>0.66</v>
      </c>
      <c r="P10679" t="s">
        <v>459</v>
      </c>
      <c r="Q10679"/>
      <c r="T10679" t="s">
        <v>460</v>
      </c>
    </row>
    <row r="10680" spans="2:20" hidden="1" x14ac:dyDescent="0.45">
      <c r="C10680" s="29" t="s">
        <v>180</v>
      </c>
      <c r="D10680" s="29" t="s">
        <v>58</v>
      </c>
      <c r="F10680" t="s">
        <v>453</v>
      </c>
      <c r="G10680" t="s">
        <v>454</v>
      </c>
      <c r="H10680" t="s">
        <v>463</v>
      </c>
      <c r="I10680" t="s">
        <v>456</v>
      </c>
      <c r="J10680" t="s">
        <v>464</v>
      </c>
      <c r="K10680" t="s">
        <v>458</v>
      </c>
      <c r="N10680" t="s">
        <v>483</v>
      </c>
      <c r="O10680">
        <v>0.44</v>
      </c>
      <c r="P10680" t="s">
        <v>459</v>
      </c>
      <c r="Q10680"/>
      <c r="T10680" t="s">
        <v>460</v>
      </c>
    </row>
    <row r="10681" spans="2:20" hidden="1" x14ac:dyDescent="0.45">
      <c r="B10681" s="29" t="s">
        <v>29</v>
      </c>
      <c r="C10681" s="29" t="s">
        <v>180</v>
      </c>
      <c r="D10681" s="29" t="s">
        <v>58</v>
      </c>
      <c r="F10681" t="s">
        <v>453</v>
      </c>
      <c r="G10681" t="s">
        <v>454</v>
      </c>
      <c r="H10681" t="s">
        <v>512</v>
      </c>
      <c r="I10681" t="s">
        <v>456</v>
      </c>
      <c r="J10681" t="s">
        <v>513</v>
      </c>
      <c r="K10681" t="s">
        <v>458</v>
      </c>
      <c r="N10681" t="s">
        <v>29</v>
      </c>
      <c r="O10681">
        <v>2.79</v>
      </c>
      <c r="P10681" t="s">
        <v>459</v>
      </c>
      <c r="Q10681"/>
      <c r="T10681" t="s">
        <v>460</v>
      </c>
    </row>
    <row r="10682" spans="2:20" hidden="1" x14ac:dyDescent="0.45">
      <c r="B10682" s="29" t="s">
        <v>25</v>
      </c>
      <c r="C10682" s="29" t="s">
        <v>180</v>
      </c>
      <c r="D10682" s="29" t="s">
        <v>58</v>
      </c>
      <c r="F10682" t="s">
        <v>453</v>
      </c>
      <c r="G10682" t="s">
        <v>454</v>
      </c>
      <c r="H10682" t="s">
        <v>512</v>
      </c>
      <c r="I10682" t="s">
        <v>456</v>
      </c>
      <c r="J10682" t="s">
        <v>513</v>
      </c>
      <c r="K10682" t="s">
        <v>458</v>
      </c>
      <c r="N10682" t="s">
        <v>25</v>
      </c>
      <c r="O10682">
        <v>25.27</v>
      </c>
      <c r="P10682" t="s">
        <v>459</v>
      </c>
      <c r="Q10682"/>
      <c r="T10682" t="s">
        <v>460</v>
      </c>
    </row>
    <row r="10683" spans="2:20" hidden="1" x14ac:dyDescent="0.45">
      <c r="B10683" s="29" t="s">
        <v>26</v>
      </c>
      <c r="C10683" s="29" t="s">
        <v>180</v>
      </c>
      <c r="D10683" s="29" t="s">
        <v>58</v>
      </c>
      <c r="F10683" t="s">
        <v>453</v>
      </c>
      <c r="G10683" t="s">
        <v>454</v>
      </c>
      <c r="H10683" t="s">
        <v>470</v>
      </c>
      <c r="I10683" t="s">
        <v>456</v>
      </c>
      <c r="J10683" t="s">
        <v>471</v>
      </c>
      <c r="K10683" t="s">
        <v>458</v>
      </c>
      <c r="N10683" t="s">
        <v>26</v>
      </c>
      <c r="O10683">
        <v>14.98</v>
      </c>
      <c r="P10683" t="s">
        <v>459</v>
      </c>
      <c r="Q10683"/>
      <c r="T10683" t="s">
        <v>460</v>
      </c>
    </row>
    <row r="10684" spans="2:20" hidden="1" x14ac:dyDescent="0.45">
      <c r="C10684" s="29" t="s">
        <v>180</v>
      </c>
      <c r="D10684" s="29" t="s">
        <v>58</v>
      </c>
      <c r="F10684" t="s">
        <v>453</v>
      </c>
      <c r="G10684" t="s">
        <v>454</v>
      </c>
      <c r="H10684" t="s">
        <v>467</v>
      </c>
      <c r="I10684" t="s">
        <v>456</v>
      </c>
      <c r="J10684" t="s">
        <v>468</v>
      </c>
      <c r="K10684" t="s">
        <v>458</v>
      </c>
      <c r="N10684" t="s">
        <v>472</v>
      </c>
      <c r="O10684">
        <v>1800.28</v>
      </c>
      <c r="P10684" t="s">
        <v>459</v>
      </c>
      <c r="Q10684"/>
      <c r="T10684" t="s">
        <v>460</v>
      </c>
    </row>
    <row r="10685" spans="2:20" hidden="1" x14ac:dyDescent="0.45">
      <c r="C10685" s="29" t="s">
        <v>180</v>
      </c>
      <c r="D10685" s="29" t="s">
        <v>58</v>
      </c>
      <c r="F10685" t="s">
        <v>453</v>
      </c>
      <c r="G10685" t="s">
        <v>454</v>
      </c>
      <c r="H10685" t="s">
        <v>467</v>
      </c>
      <c r="I10685" t="s">
        <v>456</v>
      </c>
      <c r="J10685" t="s">
        <v>468</v>
      </c>
      <c r="K10685" t="s">
        <v>458</v>
      </c>
      <c r="N10685" t="s">
        <v>236</v>
      </c>
      <c r="O10685">
        <v>0.17</v>
      </c>
      <c r="P10685" t="s">
        <v>459</v>
      </c>
      <c r="Q10685"/>
      <c r="T10685" t="s">
        <v>460</v>
      </c>
    </row>
    <row r="10686" spans="2:20" hidden="1" x14ac:dyDescent="0.45">
      <c r="C10686" s="29" t="s">
        <v>180</v>
      </c>
      <c r="D10686" s="29" t="s">
        <v>58</v>
      </c>
      <c r="F10686" t="s">
        <v>453</v>
      </c>
      <c r="G10686" t="s">
        <v>454</v>
      </c>
      <c r="H10686" t="s">
        <v>461</v>
      </c>
      <c r="I10686" t="s">
        <v>456</v>
      </c>
      <c r="J10686" t="s">
        <v>462</v>
      </c>
      <c r="K10686" t="s">
        <v>458</v>
      </c>
      <c r="N10686" t="s">
        <v>469</v>
      </c>
      <c r="O10686">
        <v>1462.66</v>
      </c>
      <c r="P10686" t="s">
        <v>459</v>
      </c>
      <c r="Q10686"/>
      <c r="T10686" t="s">
        <v>460</v>
      </c>
    </row>
    <row r="10687" spans="2:20" hidden="1" x14ac:dyDescent="0.45">
      <c r="B10687" s="29" t="s">
        <v>26</v>
      </c>
      <c r="C10687" s="29" t="s">
        <v>180</v>
      </c>
      <c r="D10687" s="29" t="s">
        <v>58</v>
      </c>
      <c r="F10687" t="s">
        <v>453</v>
      </c>
      <c r="G10687" t="s">
        <v>454</v>
      </c>
      <c r="H10687" t="s">
        <v>461</v>
      </c>
      <c r="I10687" t="s">
        <v>456</v>
      </c>
      <c r="J10687" t="s">
        <v>462</v>
      </c>
      <c r="K10687" t="s">
        <v>458</v>
      </c>
      <c r="N10687" t="s">
        <v>26</v>
      </c>
      <c r="O10687">
        <v>23.76</v>
      </c>
      <c r="P10687" t="s">
        <v>459</v>
      </c>
      <c r="Q10687"/>
      <c r="T10687" t="s">
        <v>460</v>
      </c>
    </row>
    <row r="10688" spans="2:20" hidden="1" x14ac:dyDescent="0.45">
      <c r="B10688" s="29" t="s">
        <v>29</v>
      </c>
      <c r="C10688" s="29" t="s">
        <v>180</v>
      </c>
      <c r="D10688" s="29" t="s">
        <v>58</v>
      </c>
      <c r="F10688" t="s">
        <v>453</v>
      </c>
      <c r="G10688" t="s">
        <v>454</v>
      </c>
      <c r="H10688" t="s">
        <v>477</v>
      </c>
      <c r="I10688" t="s">
        <v>456</v>
      </c>
      <c r="J10688" t="s">
        <v>478</v>
      </c>
      <c r="K10688" t="s">
        <v>458</v>
      </c>
      <c r="N10688" t="s">
        <v>29</v>
      </c>
      <c r="O10688">
        <v>0.18</v>
      </c>
      <c r="P10688" t="s">
        <v>459</v>
      </c>
      <c r="Q10688"/>
      <c r="T10688" t="s">
        <v>460</v>
      </c>
    </row>
    <row r="10689" spans="2:20" hidden="1" x14ac:dyDescent="0.45">
      <c r="C10689" s="29" t="s">
        <v>180</v>
      </c>
      <c r="D10689" s="29" t="s">
        <v>58</v>
      </c>
      <c r="F10689" t="s">
        <v>453</v>
      </c>
      <c r="G10689" t="s">
        <v>454</v>
      </c>
      <c r="H10689" t="s">
        <v>516</v>
      </c>
      <c r="I10689" t="s">
        <v>456</v>
      </c>
      <c r="J10689" t="s">
        <v>517</v>
      </c>
      <c r="K10689" t="s">
        <v>458</v>
      </c>
      <c r="N10689" t="s">
        <v>236</v>
      </c>
      <c r="O10689">
        <v>0.03</v>
      </c>
      <c r="P10689" t="s">
        <v>459</v>
      </c>
      <c r="Q10689"/>
      <c r="T10689" t="s">
        <v>460</v>
      </c>
    </row>
    <row r="10690" spans="2:20" hidden="1" x14ac:dyDescent="0.45">
      <c r="B10690" s="29" t="s">
        <v>26</v>
      </c>
      <c r="C10690" s="29" t="s">
        <v>180</v>
      </c>
      <c r="D10690" s="29" t="s">
        <v>58</v>
      </c>
      <c r="F10690" t="s">
        <v>453</v>
      </c>
      <c r="G10690" t="s">
        <v>454</v>
      </c>
      <c r="H10690" t="s">
        <v>514</v>
      </c>
      <c r="I10690" t="s">
        <v>456</v>
      </c>
      <c r="J10690" t="s">
        <v>515</v>
      </c>
      <c r="K10690" t="s">
        <v>458</v>
      </c>
      <c r="N10690" t="s">
        <v>26</v>
      </c>
      <c r="O10690">
        <v>38.17</v>
      </c>
      <c r="P10690" t="s">
        <v>459</v>
      </c>
      <c r="Q10690"/>
      <c r="T10690" t="s">
        <v>460</v>
      </c>
    </row>
    <row r="10691" spans="2:20" hidden="1" x14ac:dyDescent="0.45">
      <c r="C10691" s="29" t="s">
        <v>180</v>
      </c>
      <c r="D10691" s="29" t="s">
        <v>58</v>
      </c>
      <c r="F10691" t="s">
        <v>453</v>
      </c>
      <c r="G10691" t="s">
        <v>454</v>
      </c>
      <c r="H10691" t="s">
        <v>514</v>
      </c>
      <c r="I10691" t="s">
        <v>456</v>
      </c>
      <c r="J10691" t="s">
        <v>515</v>
      </c>
      <c r="K10691" t="s">
        <v>458</v>
      </c>
      <c r="N10691" t="s">
        <v>472</v>
      </c>
      <c r="O10691">
        <v>3232.33</v>
      </c>
      <c r="P10691" t="s">
        <v>459</v>
      </c>
      <c r="Q10691"/>
      <c r="T10691" t="s">
        <v>460</v>
      </c>
    </row>
    <row r="10692" spans="2:20" hidden="1" x14ac:dyDescent="0.45">
      <c r="B10692" s="29" t="s">
        <v>25</v>
      </c>
      <c r="C10692" s="29" t="s">
        <v>180</v>
      </c>
      <c r="D10692" s="29" t="s">
        <v>58</v>
      </c>
      <c r="F10692" t="s">
        <v>453</v>
      </c>
      <c r="G10692" t="s">
        <v>454</v>
      </c>
      <c r="H10692" t="s">
        <v>514</v>
      </c>
      <c r="I10692" t="s">
        <v>456</v>
      </c>
      <c r="J10692" t="s">
        <v>515</v>
      </c>
      <c r="K10692" t="s">
        <v>458</v>
      </c>
      <c r="N10692" t="s">
        <v>25</v>
      </c>
      <c r="O10692">
        <v>18.28</v>
      </c>
      <c r="P10692" t="s">
        <v>459</v>
      </c>
      <c r="Q10692"/>
      <c r="T10692" t="s">
        <v>460</v>
      </c>
    </row>
    <row r="10693" spans="2:20" hidden="1" x14ac:dyDescent="0.45">
      <c r="C10693" s="29" t="s">
        <v>180</v>
      </c>
      <c r="D10693" s="29" t="s">
        <v>58</v>
      </c>
      <c r="F10693" t="s">
        <v>453</v>
      </c>
      <c r="G10693" t="s">
        <v>454</v>
      </c>
      <c r="H10693" t="s">
        <v>481</v>
      </c>
      <c r="I10693" t="s">
        <v>456</v>
      </c>
      <c r="J10693" t="s">
        <v>482</v>
      </c>
      <c r="K10693" t="s">
        <v>458</v>
      </c>
      <c r="N10693" t="s">
        <v>236</v>
      </c>
      <c r="O10693">
        <v>0.25</v>
      </c>
      <c r="P10693" t="s">
        <v>459</v>
      </c>
      <c r="Q10693"/>
      <c r="T10693" t="s">
        <v>460</v>
      </c>
    </row>
    <row r="10694" spans="2:20" hidden="1" x14ac:dyDescent="0.45">
      <c r="C10694" s="29" t="s">
        <v>180</v>
      </c>
      <c r="D10694" s="29" t="s">
        <v>58</v>
      </c>
      <c r="F10694" t="s">
        <v>453</v>
      </c>
      <c r="G10694" t="s">
        <v>454</v>
      </c>
      <c r="H10694" t="s">
        <v>479</v>
      </c>
      <c r="I10694" t="s">
        <v>456</v>
      </c>
      <c r="J10694" t="s">
        <v>480</v>
      </c>
      <c r="K10694" t="s">
        <v>458</v>
      </c>
      <c r="N10694" t="s">
        <v>472</v>
      </c>
      <c r="O10694">
        <v>3801.73</v>
      </c>
      <c r="P10694" t="s">
        <v>459</v>
      </c>
      <c r="Q10694"/>
      <c r="T10694" t="s">
        <v>460</v>
      </c>
    </row>
    <row r="10695" spans="2:20" hidden="1" x14ac:dyDescent="0.45">
      <c r="C10695" s="29" t="s">
        <v>180</v>
      </c>
      <c r="D10695" s="29" t="s">
        <v>58</v>
      </c>
      <c r="F10695" t="s">
        <v>453</v>
      </c>
      <c r="G10695" t="s">
        <v>454</v>
      </c>
      <c r="H10695" t="s">
        <v>479</v>
      </c>
      <c r="I10695" t="s">
        <v>456</v>
      </c>
      <c r="J10695" t="s">
        <v>480</v>
      </c>
      <c r="K10695" t="s">
        <v>458</v>
      </c>
      <c r="N10695" t="s">
        <v>236</v>
      </c>
      <c r="O10695">
        <v>0.21</v>
      </c>
      <c r="P10695" t="s">
        <v>459</v>
      </c>
      <c r="Q10695"/>
      <c r="T10695" t="s">
        <v>460</v>
      </c>
    </row>
    <row r="10696" spans="2:20" hidden="1" x14ac:dyDescent="0.45">
      <c r="C10696" s="29" t="s">
        <v>180</v>
      </c>
      <c r="D10696" s="29" t="s">
        <v>58</v>
      </c>
      <c r="F10696" t="s">
        <v>453</v>
      </c>
      <c r="G10696" t="s">
        <v>454</v>
      </c>
      <c r="H10696" t="s">
        <v>475</v>
      </c>
      <c r="I10696" t="s">
        <v>456</v>
      </c>
      <c r="J10696" t="s">
        <v>476</v>
      </c>
      <c r="K10696" t="s">
        <v>458</v>
      </c>
      <c r="N10696" t="s">
        <v>472</v>
      </c>
      <c r="O10696">
        <v>2836.29</v>
      </c>
      <c r="P10696" t="s">
        <v>459</v>
      </c>
      <c r="Q10696"/>
      <c r="T10696" t="s">
        <v>460</v>
      </c>
    </row>
    <row r="10697" spans="2:20" hidden="1" x14ac:dyDescent="0.45">
      <c r="C10697" s="29" t="s">
        <v>180</v>
      </c>
      <c r="D10697" s="29" t="s">
        <v>58</v>
      </c>
      <c r="F10697" t="s">
        <v>453</v>
      </c>
      <c r="G10697" t="s">
        <v>454</v>
      </c>
      <c r="H10697" t="s">
        <v>484</v>
      </c>
      <c r="I10697" t="s">
        <v>456</v>
      </c>
      <c r="J10697" t="s">
        <v>485</v>
      </c>
      <c r="K10697" t="s">
        <v>458</v>
      </c>
      <c r="N10697" t="s">
        <v>469</v>
      </c>
      <c r="O10697">
        <v>1695.19</v>
      </c>
      <c r="P10697" t="s">
        <v>459</v>
      </c>
      <c r="Q10697"/>
      <c r="T10697" t="s">
        <v>460</v>
      </c>
    </row>
    <row r="10698" spans="2:20" hidden="1" x14ac:dyDescent="0.45">
      <c r="C10698" s="29" t="s">
        <v>180</v>
      </c>
      <c r="D10698" s="29" t="s">
        <v>58</v>
      </c>
      <c r="F10698" t="s">
        <v>453</v>
      </c>
      <c r="G10698" t="s">
        <v>454</v>
      </c>
      <c r="H10698" t="s">
        <v>484</v>
      </c>
      <c r="I10698" t="s">
        <v>456</v>
      </c>
      <c r="J10698" t="s">
        <v>485</v>
      </c>
      <c r="K10698" t="s">
        <v>458</v>
      </c>
      <c r="N10698" t="s">
        <v>472</v>
      </c>
      <c r="O10698">
        <v>2085.08</v>
      </c>
      <c r="P10698" t="s">
        <v>459</v>
      </c>
      <c r="Q10698"/>
      <c r="T10698" t="s">
        <v>460</v>
      </c>
    </row>
    <row r="10699" spans="2:20" hidden="1" x14ac:dyDescent="0.45">
      <c r="B10699" s="29" t="s">
        <v>25</v>
      </c>
      <c r="C10699" s="29" t="s">
        <v>180</v>
      </c>
      <c r="D10699" s="29" t="s">
        <v>58</v>
      </c>
      <c r="F10699" t="s">
        <v>453</v>
      </c>
      <c r="G10699" t="s">
        <v>454</v>
      </c>
      <c r="H10699" t="s">
        <v>484</v>
      </c>
      <c r="I10699" t="s">
        <v>456</v>
      </c>
      <c r="J10699" t="s">
        <v>485</v>
      </c>
      <c r="K10699" t="s">
        <v>458</v>
      </c>
      <c r="N10699" t="s">
        <v>25</v>
      </c>
      <c r="O10699">
        <v>26.32</v>
      </c>
      <c r="P10699" t="s">
        <v>459</v>
      </c>
      <c r="Q10699"/>
      <c r="T10699" t="s">
        <v>460</v>
      </c>
    </row>
    <row r="10700" spans="2:20" hidden="1" x14ac:dyDescent="0.45">
      <c r="B10700" s="29" t="s">
        <v>34</v>
      </c>
      <c r="C10700" s="29" t="s">
        <v>180</v>
      </c>
      <c r="D10700" s="29" t="s">
        <v>58</v>
      </c>
      <c r="F10700" t="s">
        <v>453</v>
      </c>
      <c r="G10700" t="s">
        <v>454</v>
      </c>
      <c r="H10700" t="s">
        <v>475</v>
      </c>
      <c r="I10700" t="s">
        <v>456</v>
      </c>
      <c r="J10700" t="s">
        <v>476</v>
      </c>
      <c r="K10700" t="s">
        <v>458</v>
      </c>
      <c r="N10700" t="s">
        <v>34</v>
      </c>
      <c r="O10700">
        <v>7263.67</v>
      </c>
      <c r="P10700" t="s">
        <v>459</v>
      </c>
      <c r="Q10700"/>
      <c r="T10700" t="s">
        <v>460</v>
      </c>
    </row>
    <row r="10701" spans="2:20" hidden="1" x14ac:dyDescent="0.45">
      <c r="C10701" s="29" t="s">
        <v>180</v>
      </c>
      <c r="D10701" s="29" t="s">
        <v>58</v>
      </c>
      <c r="F10701" t="s">
        <v>453</v>
      </c>
      <c r="G10701" t="s">
        <v>454</v>
      </c>
      <c r="H10701" t="s">
        <v>479</v>
      </c>
      <c r="I10701" t="s">
        <v>456</v>
      </c>
      <c r="J10701" t="s">
        <v>480</v>
      </c>
      <c r="K10701" t="s">
        <v>458</v>
      </c>
      <c r="N10701" t="s">
        <v>469</v>
      </c>
      <c r="O10701">
        <v>3090.84</v>
      </c>
      <c r="P10701" t="s">
        <v>459</v>
      </c>
      <c r="Q10701"/>
      <c r="T10701" t="s">
        <v>460</v>
      </c>
    </row>
    <row r="10702" spans="2:20" hidden="1" x14ac:dyDescent="0.45">
      <c r="B10702" s="29" t="s">
        <v>25</v>
      </c>
      <c r="C10702" s="29" t="s">
        <v>180</v>
      </c>
      <c r="D10702" s="29" t="s">
        <v>58</v>
      </c>
      <c r="F10702" t="s">
        <v>453</v>
      </c>
      <c r="G10702" t="s">
        <v>454</v>
      </c>
      <c r="H10702" t="s">
        <v>481</v>
      </c>
      <c r="I10702" t="s">
        <v>456</v>
      </c>
      <c r="J10702" t="s">
        <v>482</v>
      </c>
      <c r="K10702" t="s">
        <v>458</v>
      </c>
      <c r="N10702" t="s">
        <v>25</v>
      </c>
      <c r="O10702">
        <v>7.97</v>
      </c>
      <c r="P10702" t="s">
        <v>459</v>
      </c>
      <c r="Q10702"/>
      <c r="T10702" t="s">
        <v>460</v>
      </c>
    </row>
    <row r="10703" spans="2:20" hidden="1" x14ac:dyDescent="0.45">
      <c r="C10703" s="29" t="s">
        <v>180</v>
      </c>
      <c r="D10703" s="29" t="s">
        <v>58</v>
      </c>
      <c r="F10703" t="s">
        <v>453</v>
      </c>
      <c r="G10703" t="s">
        <v>454</v>
      </c>
      <c r="H10703" t="s">
        <v>490</v>
      </c>
      <c r="I10703" t="s">
        <v>456</v>
      </c>
      <c r="J10703" t="s">
        <v>491</v>
      </c>
      <c r="K10703" t="s">
        <v>458</v>
      </c>
      <c r="N10703" t="s">
        <v>469</v>
      </c>
      <c r="O10703">
        <v>2168.08</v>
      </c>
      <c r="P10703" t="s">
        <v>459</v>
      </c>
      <c r="Q10703"/>
      <c r="T10703" t="s">
        <v>460</v>
      </c>
    </row>
    <row r="10704" spans="2:20" hidden="1" x14ac:dyDescent="0.45">
      <c r="C10704" s="29" t="s">
        <v>180</v>
      </c>
      <c r="D10704" s="29" t="s">
        <v>58</v>
      </c>
      <c r="F10704" t="s">
        <v>453</v>
      </c>
      <c r="G10704" t="s">
        <v>454</v>
      </c>
      <c r="H10704" t="s">
        <v>486</v>
      </c>
      <c r="I10704" t="s">
        <v>456</v>
      </c>
      <c r="J10704" t="s">
        <v>487</v>
      </c>
      <c r="K10704" t="s">
        <v>458</v>
      </c>
      <c r="N10704" t="s">
        <v>236</v>
      </c>
      <c r="O10704">
        <v>7.0000000000000007E-2</v>
      </c>
      <c r="P10704" t="s">
        <v>459</v>
      </c>
      <c r="Q10704"/>
      <c r="T10704" t="s">
        <v>460</v>
      </c>
    </row>
    <row r="10705" spans="2:20" hidden="1" x14ac:dyDescent="0.45">
      <c r="B10705" s="29" t="s">
        <v>34</v>
      </c>
      <c r="C10705" s="29" t="s">
        <v>180</v>
      </c>
      <c r="D10705" s="29" t="s">
        <v>58</v>
      </c>
      <c r="F10705" t="s">
        <v>453</v>
      </c>
      <c r="G10705" t="s">
        <v>454</v>
      </c>
      <c r="H10705" t="s">
        <v>488</v>
      </c>
      <c r="I10705" t="s">
        <v>456</v>
      </c>
      <c r="J10705" t="s">
        <v>489</v>
      </c>
      <c r="K10705" t="s">
        <v>458</v>
      </c>
      <c r="N10705" t="s">
        <v>34</v>
      </c>
      <c r="O10705">
        <v>6829.44</v>
      </c>
      <c r="P10705" t="s">
        <v>459</v>
      </c>
      <c r="Q10705"/>
      <c r="T10705" t="s">
        <v>460</v>
      </c>
    </row>
    <row r="10706" spans="2:20" hidden="1" x14ac:dyDescent="0.45">
      <c r="C10706" s="29" t="s">
        <v>180</v>
      </c>
      <c r="D10706" s="29" t="s">
        <v>58</v>
      </c>
      <c r="F10706" t="s">
        <v>453</v>
      </c>
      <c r="G10706" t="s">
        <v>454</v>
      </c>
      <c r="H10706" t="s">
        <v>488</v>
      </c>
      <c r="I10706" t="s">
        <v>456</v>
      </c>
      <c r="J10706" t="s">
        <v>489</v>
      </c>
      <c r="K10706" t="s">
        <v>458</v>
      </c>
      <c r="N10706" t="s">
        <v>472</v>
      </c>
      <c r="O10706">
        <v>2666.73</v>
      </c>
      <c r="P10706" t="s">
        <v>459</v>
      </c>
      <c r="Q10706"/>
      <c r="T10706" t="s">
        <v>460</v>
      </c>
    </row>
    <row r="10707" spans="2:20" hidden="1" x14ac:dyDescent="0.45">
      <c r="B10707" s="29" t="s">
        <v>29</v>
      </c>
      <c r="C10707" s="29" t="s">
        <v>180</v>
      </c>
      <c r="D10707" s="29" t="s">
        <v>58</v>
      </c>
      <c r="F10707" t="s">
        <v>453</v>
      </c>
      <c r="G10707" t="s">
        <v>454</v>
      </c>
      <c r="H10707" t="s">
        <v>490</v>
      </c>
      <c r="I10707" t="s">
        <v>456</v>
      </c>
      <c r="J10707" t="s">
        <v>491</v>
      </c>
      <c r="K10707" t="s">
        <v>458</v>
      </c>
      <c r="N10707" t="s">
        <v>29</v>
      </c>
      <c r="O10707">
        <v>1.82</v>
      </c>
      <c r="P10707" t="s">
        <v>459</v>
      </c>
      <c r="Q10707"/>
      <c r="T10707" t="s">
        <v>460</v>
      </c>
    </row>
    <row r="10708" spans="2:20" hidden="1" x14ac:dyDescent="0.45">
      <c r="C10708" s="29" t="s">
        <v>180</v>
      </c>
      <c r="D10708" s="29" t="s">
        <v>58</v>
      </c>
      <c r="F10708" t="s">
        <v>453</v>
      </c>
      <c r="G10708" t="s">
        <v>454</v>
      </c>
      <c r="H10708" t="s">
        <v>490</v>
      </c>
      <c r="I10708" t="s">
        <v>456</v>
      </c>
      <c r="J10708" t="s">
        <v>491</v>
      </c>
      <c r="K10708" t="s">
        <v>458</v>
      </c>
      <c r="N10708" t="s">
        <v>472</v>
      </c>
      <c r="O10708">
        <v>2666.73</v>
      </c>
      <c r="P10708" t="s">
        <v>459</v>
      </c>
      <c r="Q10708"/>
      <c r="T10708" t="s">
        <v>460</v>
      </c>
    </row>
    <row r="10709" spans="2:20" hidden="1" x14ac:dyDescent="0.45">
      <c r="C10709" s="29" t="s">
        <v>180</v>
      </c>
      <c r="D10709" s="29" t="s">
        <v>58</v>
      </c>
      <c r="F10709" t="s">
        <v>453</v>
      </c>
      <c r="G10709" t="s">
        <v>454</v>
      </c>
      <c r="H10709" t="s">
        <v>490</v>
      </c>
      <c r="I10709" t="s">
        <v>456</v>
      </c>
      <c r="J10709" t="s">
        <v>491</v>
      </c>
      <c r="K10709" t="s">
        <v>458</v>
      </c>
      <c r="N10709" t="s">
        <v>483</v>
      </c>
      <c r="O10709">
        <v>2.1</v>
      </c>
      <c r="P10709" t="s">
        <v>459</v>
      </c>
      <c r="Q10709"/>
      <c r="T10709" t="s">
        <v>460</v>
      </c>
    </row>
    <row r="10710" spans="2:20" hidden="1" x14ac:dyDescent="0.45">
      <c r="B10710" s="29" t="s">
        <v>29</v>
      </c>
      <c r="C10710" s="29" t="s">
        <v>180</v>
      </c>
      <c r="D10710" s="29" t="s">
        <v>58</v>
      </c>
      <c r="F10710" t="s">
        <v>453</v>
      </c>
      <c r="G10710" t="s">
        <v>454</v>
      </c>
      <c r="H10710" t="s">
        <v>492</v>
      </c>
      <c r="I10710" t="s">
        <v>456</v>
      </c>
      <c r="J10710" t="s">
        <v>493</v>
      </c>
      <c r="K10710" t="s">
        <v>458</v>
      </c>
      <c r="N10710" t="s">
        <v>29</v>
      </c>
      <c r="O10710">
        <v>1.7</v>
      </c>
      <c r="P10710" t="s">
        <v>459</v>
      </c>
      <c r="Q10710"/>
      <c r="T10710" t="s">
        <v>460</v>
      </c>
    </row>
    <row r="10711" spans="2:20" hidden="1" x14ac:dyDescent="0.45">
      <c r="B10711" s="29" t="s">
        <v>26</v>
      </c>
      <c r="C10711" s="29" t="s">
        <v>180</v>
      </c>
      <c r="D10711" s="29" t="s">
        <v>58</v>
      </c>
      <c r="F10711" t="s">
        <v>453</v>
      </c>
      <c r="G10711" t="s">
        <v>454</v>
      </c>
      <c r="H10711" t="s">
        <v>508</v>
      </c>
      <c r="I10711" t="s">
        <v>456</v>
      </c>
      <c r="J10711" t="s">
        <v>509</v>
      </c>
      <c r="K10711" t="s">
        <v>458</v>
      </c>
      <c r="N10711" t="s">
        <v>26</v>
      </c>
      <c r="O10711">
        <v>1.69</v>
      </c>
      <c r="P10711" t="s">
        <v>459</v>
      </c>
      <c r="Q10711"/>
      <c r="T10711" t="s">
        <v>460</v>
      </c>
    </row>
    <row r="10712" spans="2:20" hidden="1" x14ac:dyDescent="0.45">
      <c r="B10712" s="29" t="s">
        <v>26</v>
      </c>
      <c r="C10712" s="29" t="s">
        <v>180</v>
      </c>
      <c r="D10712" s="29" t="s">
        <v>58</v>
      </c>
      <c r="F10712" t="s">
        <v>453</v>
      </c>
      <c r="G10712" t="s">
        <v>454</v>
      </c>
      <c r="H10712" t="s">
        <v>494</v>
      </c>
      <c r="I10712" t="s">
        <v>456</v>
      </c>
      <c r="J10712" t="s">
        <v>495</v>
      </c>
      <c r="K10712" t="s">
        <v>458</v>
      </c>
      <c r="N10712" t="s">
        <v>26</v>
      </c>
      <c r="O10712">
        <v>25.86</v>
      </c>
      <c r="P10712" t="s">
        <v>459</v>
      </c>
      <c r="Q10712"/>
      <c r="T10712" t="s">
        <v>460</v>
      </c>
    </row>
    <row r="10713" spans="2:20" hidden="1" x14ac:dyDescent="0.45">
      <c r="C10713" s="29" t="s">
        <v>180</v>
      </c>
      <c r="D10713" s="29" t="s">
        <v>58</v>
      </c>
      <c r="F10713" t="s">
        <v>453</v>
      </c>
      <c r="G10713" t="s">
        <v>454</v>
      </c>
      <c r="H10713" t="s">
        <v>494</v>
      </c>
      <c r="I10713" t="s">
        <v>456</v>
      </c>
      <c r="J10713" t="s">
        <v>495</v>
      </c>
      <c r="K10713" t="s">
        <v>458</v>
      </c>
      <c r="N10713" t="s">
        <v>472</v>
      </c>
      <c r="O10713">
        <v>2119.46</v>
      </c>
      <c r="P10713" t="s">
        <v>459</v>
      </c>
      <c r="Q10713"/>
      <c r="T10713" t="s">
        <v>460</v>
      </c>
    </row>
    <row r="10714" spans="2:20" hidden="1" x14ac:dyDescent="0.45">
      <c r="B10714" s="29" t="s">
        <v>29</v>
      </c>
      <c r="C10714" s="29" t="s">
        <v>180</v>
      </c>
      <c r="D10714" s="29" t="s">
        <v>58</v>
      </c>
      <c r="F10714" t="s">
        <v>453</v>
      </c>
      <c r="G10714" t="s">
        <v>454</v>
      </c>
      <c r="H10714" t="s">
        <v>496</v>
      </c>
      <c r="I10714" t="s">
        <v>456</v>
      </c>
      <c r="J10714" t="s">
        <v>497</v>
      </c>
      <c r="K10714" t="s">
        <v>458</v>
      </c>
      <c r="N10714" t="s">
        <v>29</v>
      </c>
      <c r="O10714">
        <v>1.29</v>
      </c>
      <c r="P10714" t="s">
        <v>459</v>
      </c>
      <c r="Q10714"/>
      <c r="T10714" t="s">
        <v>460</v>
      </c>
    </row>
    <row r="10715" spans="2:20" hidden="1" x14ac:dyDescent="0.45">
      <c r="B10715" s="29" t="s">
        <v>26</v>
      </c>
      <c r="C10715" s="29" t="s">
        <v>180</v>
      </c>
      <c r="D10715" s="29" t="s">
        <v>58</v>
      </c>
      <c r="F10715" t="s">
        <v>453</v>
      </c>
      <c r="G10715" t="s">
        <v>454</v>
      </c>
      <c r="H10715" t="s">
        <v>498</v>
      </c>
      <c r="I10715" t="s">
        <v>456</v>
      </c>
      <c r="J10715" t="s">
        <v>499</v>
      </c>
      <c r="K10715" t="s">
        <v>458</v>
      </c>
      <c r="N10715" t="s">
        <v>26</v>
      </c>
      <c r="O10715">
        <v>7.46</v>
      </c>
      <c r="P10715" t="s">
        <v>459</v>
      </c>
      <c r="Q10715"/>
      <c r="T10715" t="s">
        <v>460</v>
      </c>
    </row>
    <row r="10716" spans="2:20" hidden="1" x14ac:dyDescent="0.45">
      <c r="B10716" s="29" t="s">
        <v>29</v>
      </c>
      <c r="C10716" s="29" t="s">
        <v>180</v>
      </c>
      <c r="D10716" s="29" t="s">
        <v>58</v>
      </c>
      <c r="F10716" t="s">
        <v>453</v>
      </c>
      <c r="G10716" t="s">
        <v>454</v>
      </c>
      <c r="H10716" t="s">
        <v>498</v>
      </c>
      <c r="I10716" t="s">
        <v>456</v>
      </c>
      <c r="J10716" t="s">
        <v>499</v>
      </c>
      <c r="K10716" t="s">
        <v>458</v>
      </c>
      <c r="N10716" t="s">
        <v>29</v>
      </c>
      <c r="O10716">
        <v>0.57999999999999996</v>
      </c>
      <c r="P10716" t="s">
        <v>459</v>
      </c>
      <c r="Q10716"/>
      <c r="T10716" t="s">
        <v>460</v>
      </c>
    </row>
    <row r="10717" spans="2:20" hidden="1" x14ac:dyDescent="0.45">
      <c r="B10717" s="29" t="s">
        <v>25</v>
      </c>
      <c r="C10717" s="29" t="s">
        <v>180</v>
      </c>
      <c r="D10717" s="29" t="s">
        <v>58</v>
      </c>
      <c r="F10717" t="s">
        <v>453</v>
      </c>
      <c r="G10717" t="s">
        <v>454</v>
      </c>
      <c r="H10717" t="s">
        <v>498</v>
      </c>
      <c r="I10717" t="s">
        <v>456</v>
      </c>
      <c r="J10717" t="s">
        <v>499</v>
      </c>
      <c r="K10717" t="s">
        <v>458</v>
      </c>
      <c r="N10717" t="s">
        <v>25</v>
      </c>
      <c r="O10717">
        <v>9.49</v>
      </c>
      <c r="P10717" t="s">
        <v>459</v>
      </c>
      <c r="Q10717"/>
      <c r="T10717" t="s">
        <v>460</v>
      </c>
    </row>
    <row r="10718" spans="2:20" hidden="1" x14ac:dyDescent="0.45">
      <c r="C10718" s="29" t="s">
        <v>180</v>
      </c>
      <c r="D10718" s="29" t="s">
        <v>58</v>
      </c>
      <c r="F10718" t="s">
        <v>453</v>
      </c>
      <c r="G10718" t="s">
        <v>454</v>
      </c>
      <c r="H10718" t="s">
        <v>498</v>
      </c>
      <c r="I10718" t="s">
        <v>456</v>
      </c>
      <c r="J10718" t="s">
        <v>499</v>
      </c>
      <c r="K10718" t="s">
        <v>458</v>
      </c>
      <c r="N10718" t="s">
        <v>483</v>
      </c>
      <c r="O10718">
        <v>1.96</v>
      </c>
      <c r="P10718" t="s">
        <v>459</v>
      </c>
      <c r="Q10718"/>
      <c r="T10718" t="s">
        <v>460</v>
      </c>
    </row>
    <row r="10719" spans="2:20" hidden="1" x14ac:dyDescent="0.45">
      <c r="C10719" s="29" t="s">
        <v>180</v>
      </c>
      <c r="D10719" s="29" t="s">
        <v>58</v>
      </c>
      <c r="F10719" t="s">
        <v>453</v>
      </c>
      <c r="G10719" t="s">
        <v>454</v>
      </c>
      <c r="H10719" t="s">
        <v>500</v>
      </c>
      <c r="I10719" t="s">
        <v>456</v>
      </c>
      <c r="J10719" t="s">
        <v>501</v>
      </c>
      <c r="K10719" t="s">
        <v>458</v>
      </c>
      <c r="N10719" t="s">
        <v>472</v>
      </c>
      <c r="O10719">
        <v>1083.75</v>
      </c>
      <c r="P10719" t="s">
        <v>459</v>
      </c>
      <c r="Q10719"/>
      <c r="T10719" t="s">
        <v>460</v>
      </c>
    </row>
    <row r="10720" spans="2:20" hidden="1" x14ac:dyDescent="0.45">
      <c r="B10720" s="29" t="s">
        <v>26</v>
      </c>
      <c r="C10720" s="29" t="s">
        <v>180</v>
      </c>
      <c r="D10720" s="29" t="s">
        <v>58</v>
      </c>
      <c r="F10720" t="s">
        <v>453</v>
      </c>
      <c r="G10720" t="s">
        <v>454</v>
      </c>
      <c r="H10720" t="s">
        <v>502</v>
      </c>
      <c r="I10720" t="s">
        <v>456</v>
      </c>
      <c r="J10720" t="s">
        <v>503</v>
      </c>
      <c r="K10720" t="s">
        <v>458</v>
      </c>
      <c r="N10720" t="s">
        <v>26</v>
      </c>
      <c r="O10720">
        <v>47.54</v>
      </c>
      <c r="P10720" t="s">
        <v>459</v>
      </c>
      <c r="Q10720"/>
      <c r="T10720" t="s">
        <v>460</v>
      </c>
    </row>
    <row r="10721" spans="2:20" hidden="1" x14ac:dyDescent="0.45">
      <c r="B10721" s="29" t="s">
        <v>29</v>
      </c>
      <c r="C10721" s="29" t="s">
        <v>180</v>
      </c>
      <c r="D10721" s="29" t="s">
        <v>58</v>
      </c>
      <c r="F10721" t="s">
        <v>453</v>
      </c>
      <c r="G10721" t="s">
        <v>454</v>
      </c>
      <c r="H10721" t="s">
        <v>1933</v>
      </c>
      <c r="I10721" t="s">
        <v>456</v>
      </c>
      <c r="J10721" t="s">
        <v>1934</v>
      </c>
      <c r="K10721" t="s">
        <v>458</v>
      </c>
      <c r="N10721" t="s">
        <v>29</v>
      </c>
      <c r="O10721">
        <v>0.69</v>
      </c>
      <c r="P10721" t="s">
        <v>459</v>
      </c>
      <c r="Q10721"/>
      <c r="T10721" t="s">
        <v>460</v>
      </c>
    </row>
    <row r="10722" spans="2:20" hidden="1" x14ac:dyDescent="0.45">
      <c r="B10722" s="29" t="s">
        <v>34</v>
      </c>
      <c r="C10722" s="29" t="s">
        <v>180</v>
      </c>
      <c r="D10722" s="29" t="s">
        <v>58</v>
      </c>
      <c r="F10722" t="s">
        <v>453</v>
      </c>
      <c r="G10722" t="s">
        <v>454</v>
      </c>
      <c r="H10722" t="s">
        <v>502</v>
      </c>
      <c r="I10722" t="s">
        <v>456</v>
      </c>
      <c r="J10722" t="s">
        <v>503</v>
      </c>
      <c r="K10722" t="s">
        <v>458</v>
      </c>
      <c r="N10722" t="s">
        <v>34</v>
      </c>
      <c r="O10722">
        <v>9684.89</v>
      </c>
      <c r="P10722" t="s">
        <v>459</v>
      </c>
      <c r="Q10722"/>
      <c r="T10722" t="s">
        <v>460</v>
      </c>
    </row>
    <row r="10723" spans="2:20" hidden="1" x14ac:dyDescent="0.45">
      <c r="B10723" s="29" t="s">
        <v>29</v>
      </c>
      <c r="C10723" s="29" t="s">
        <v>180</v>
      </c>
      <c r="D10723" s="29" t="s">
        <v>58</v>
      </c>
      <c r="F10723" t="s">
        <v>453</v>
      </c>
      <c r="G10723" t="s">
        <v>454</v>
      </c>
      <c r="H10723" t="s">
        <v>1936</v>
      </c>
      <c r="I10723" t="s">
        <v>456</v>
      </c>
      <c r="J10723" t="s">
        <v>1937</v>
      </c>
      <c r="K10723" t="s">
        <v>458</v>
      </c>
      <c r="N10723" t="s">
        <v>29</v>
      </c>
      <c r="O10723">
        <v>2.75</v>
      </c>
      <c r="P10723" t="s">
        <v>459</v>
      </c>
      <c r="Q10723"/>
      <c r="T10723" t="s">
        <v>460</v>
      </c>
    </row>
    <row r="10724" spans="2:20" hidden="1" x14ac:dyDescent="0.45">
      <c r="C10724" s="29" t="s">
        <v>180</v>
      </c>
      <c r="D10724" s="29" t="s">
        <v>58</v>
      </c>
      <c r="F10724" t="s">
        <v>453</v>
      </c>
      <c r="G10724" t="s">
        <v>454</v>
      </c>
      <c r="H10724" t="s">
        <v>1936</v>
      </c>
      <c r="I10724" t="s">
        <v>456</v>
      </c>
      <c r="J10724" t="s">
        <v>1937</v>
      </c>
      <c r="K10724" t="s">
        <v>458</v>
      </c>
      <c r="N10724" t="s">
        <v>472</v>
      </c>
      <c r="O10724">
        <v>4033.31</v>
      </c>
      <c r="P10724" t="s">
        <v>459</v>
      </c>
      <c r="Q10724"/>
      <c r="T10724" t="s">
        <v>460</v>
      </c>
    </row>
    <row r="10725" spans="2:20" hidden="1" x14ac:dyDescent="0.45">
      <c r="B10725" s="29" t="s">
        <v>25</v>
      </c>
      <c r="C10725" s="29" t="s">
        <v>180</v>
      </c>
      <c r="D10725" s="29" t="s">
        <v>58</v>
      </c>
      <c r="F10725" t="s">
        <v>453</v>
      </c>
      <c r="G10725" t="s">
        <v>454</v>
      </c>
      <c r="H10725" t="s">
        <v>1936</v>
      </c>
      <c r="I10725" t="s">
        <v>456</v>
      </c>
      <c r="J10725" t="s">
        <v>1937</v>
      </c>
      <c r="K10725" t="s">
        <v>458</v>
      </c>
      <c r="N10725" t="s">
        <v>25</v>
      </c>
      <c r="O10725">
        <v>15.92</v>
      </c>
      <c r="P10725" t="s">
        <v>459</v>
      </c>
      <c r="Q10725"/>
      <c r="T10725" t="s">
        <v>460</v>
      </c>
    </row>
    <row r="10726" spans="2:20" hidden="1" x14ac:dyDescent="0.45">
      <c r="C10726" s="29" t="s">
        <v>180</v>
      </c>
      <c r="D10726" s="29" t="s">
        <v>58</v>
      </c>
      <c r="F10726" t="s">
        <v>453</v>
      </c>
      <c r="G10726" t="s">
        <v>454</v>
      </c>
      <c r="H10726" t="s">
        <v>506</v>
      </c>
      <c r="I10726" t="s">
        <v>456</v>
      </c>
      <c r="J10726" t="s">
        <v>507</v>
      </c>
      <c r="K10726" t="s">
        <v>458</v>
      </c>
      <c r="N10726" t="s">
        <v>236</v>
      </c>
      <c r="O10726">
        <v>0.2</v>
      </c>
      <c r="P10726" t="s">
        <v>459</v>
      </c>
      <c r="Q10726"/>
      <c r="T10726" t="s">
        <v>460</v>
      </c>
    </row>
    <row r="10727" spans="2:20" hidden="1" x14ac:dyDescent="0.45">
      <c r="C10727" s="29" t="s">
        <v>180</v>
      </c>
      <c r="D10727" s="29" t="s">
        <v>58</v>
      </c>
      <c r="F10727" t="s">
        <v>453</v>
      </c>
      <c r="G10727" t="s">
        <v>454</v>
      </c>
      <c r="H10727" t="s">
        <v>473</v>
      </c>
      <c r="I10727" t="s">
        <v>456</v>
      </c>
      <c r="J10727" t="s">
        <v>474</v>
      </c>
      <c r="K10727" t="s">
        <v>458</v>
      </c>
      <c r="N10727" t="s">
        <v>483</v>
      </c>
      <c r="O10727">
        <v>0.38</v>
      </c>
      <c r="P10727" t="s">
        <v>459</v>
      </c>
      <c r="Q10727"/>
      <c r="T10727" t="s">
        <v>460</v>
      </c>
    </row>
    <row r="10728" spans="2:20" hidden="1" x14ac:dyDescent="0.45">
      <c r="B10728" s="29" t="s">
        <v>29</v>
      </c>
      <c r="C10728" s="29" t="s">
        <v>180</v>
      </c>
      <c r="D10728" s="29" t="s">
        <v>58</v>
      </c>
      <c r="F10728" t="s">
        <v>453</v>
      </c>
      <c r="G10728" t="s">
        <v>454</v>
      </c>
      <c r="H10728" t="s">
        <v>506</v>
      </c>
      <c r="I10728" t="s">
        <v>456</v>
      </c>
      <c r="J10728" t="s">
        <v>507</v>
      </c>
      <c r="K10728" t="s">
        <v>458</v>
      </c>
      <c r="N10728" t="s">
        <v>29</v>
      </c>
      <c r="O10728">
        <v>2.83</v>
      </c>
      <c r="P10728" t="s">
        <v>459</v>
      </c>
      <c r="Q10728"/>
      <c r="T10728" t="s">
        <v>460</v>
      </c>
    </row>
    <row r="10729" spans="2:20" hidden="1" x14ac:dyDescent="0.45">
      <c r="C10729" s="29" t="s">
        <v>180</v>
      </c>
      <c r="D10729" s="29" t="s">
        <v>58</v>
      </c>
      <c r="F10729" t="s">
        <v>453</v>
      </c>
      <c r="G10729" t="s">
        <v>454</v>
      </c>
      <c r="H10729" t="s">
        <v>508</v>
      </c>
      <c r="I10729" t="s">
        <v>456</v>
      </c>
      <c r="J10729" t="s">
        <v>509</v>
      </c>
      <c r="K10729" t="s">
        <v>458</v>
      </c>
      <c r="N10729" t="s">
        <v>236</v>
      </c>
      <c r="O10729">
        <v>0.13</v>
      </c>
      <c r="P10729" t="s">
        <v>459</v>
      </c>
      <c r="Q10729"/>
      <c r="T10729" t="s">
        <v>460</v>
      </c>
    </row>
    <row r="10730" spans="2:20" hidden="1" x14ac:dyDescent="0.45">
      <c r="C10730" s="29" t="s">
        <v>180</v>
      </c>
      <c r="D10730" s="29" t="s">
        <v>58</v>
      </c>
      <c r="F10730" t="s">
        <v>510</v>
      </c>
      <c r="G10730" t="s">
        <v>511</v>
      </c>
      <c r="H10730" t="s">
        <v>463</v>
      </c>
      <c r="I10730" t="s">
        <v>456</v>
      </c>
      <c r="J10730" t="s">
        <v>464</v>
      </c>
      <c r="K10730" t="s">
        <v>458</v>
      </c>
      <c r="N10730" t="s">
        <v>469</v>
      </c>
      <c r="O10730">
        <v>2406.41</v>
      </c>
      <c r="P10730" t="s">
        <v>459</v>
      </c>
      <c r="Q10730"/>
      <c r="T10730" t="s">
        <v>460</v>
      </c>
    </row>
    <row r="10731" spans="2:20" hidden="1" x14ac:dyDescent="0.45">
      <c r="C10731" s="29" t="s">
        <v>180</v>
      </c>
      <c r="D10731" s="29" t="s">
        <v>58</v>
      </c>
      <c r="F10731" t="s">
        <v>510</v>
      </c>
      <c r="G10731" t="s">
        <v>511</v>
      </c>
      <c r="H10731" t="s">
        <v>463</v>
      </c>
      <c r="I10731" t="s">
        <v>456</v>
      </c>
      <c r="J10731" t="s">
        <v>464</v>
      </c>
      <c r="K10731" t="s">
        <v>458</v>
      </c>
      <c r="N10731" t="s">
        <v>472</v>
      </c>
      <c r="O10731">
        <v>2959.88</v>
      </c>
      <c r="P10731" t="s">
        <v>459</v>
      </c>
      <c r="Q10731"/>
      <c r="T10731" t="s">
        <v>460</v>
      </c>
    </row>
    <row r="10732" spans="2:20" hidden="1" x14ac:dyDescent="0.45">
      <c r="B10732" s="29" t="s">
        <v>26</v>
      </c>
      <c r="C10732" s="29" t="s">
        <v>180</v>
      </c>
      <c r="D10732" s="29" t="s">
        <v>58</v>
      </c>
      <c r="F10732" t="s">
        <v>510</v>
      </c>
      <c r="G10732" t="s">
        <v>511</v>
      </c>
      <c r="H10732" t="s">
        <v>455</v>
      </c>
      <c r="I10732" t="s">
        <v>456</v>
      </c>
      <c r="J10732" t="s">
        <v>457</v>
      </c>
      <c r="K10732" t="s">
        <v>458</v>
      </c>
      <c r="N10732" t="s">
        <v>26</v>
      </c>
      <c r="O10732">
        <v>26.67</v>
      </c>
      <c r="P10732" t="s">
        <v>459</v>
      </c>
      <c r="Q10732"/>
      <c r="T10732" t="s">
        <v>460</v>
      </c>
    </row>
    <row r="10733" spans="2:20" hidden="1" x14ac:dyDescent="0.45">
      <c r="B10733" s="29" t="s">
        <v>34</v>
      </c>
      <c r="C10733" s="29" t="s">
        <v>180</v>
      </c>
      <c r="D10733" s="29" t="s">
        <v>58</v>
      </c>
      <c r="F10733" t="s">
        <v>510</v>
      </c>
      <c r="G10733" t="s">
        <v>511</v>
      </c>
      <c r="H10733" t="s">
        <v>465</v>
      </c>
      <c r="I10733" t="s">
        <v>456</v>
      </c>
      <c r="J10733" t="s">
        <v>466</v>
      </c>
      <c r="K10733" t="s">
        <v>458</v>
      </c>
      <c r="N10733" t="s">
        <v>34</v>
      </c>
      <c r="O10733">
        <v>8072.95</v>
      </c>
      <c r="P10733" t="s">
        <v>459</v>
      </c>
      <c r="Q10733"/>
      <c r="T10733" t="s">
        <v>460</v>
      </c>
    </row>
    <row r="10734" spans="2:20" hidden="1" x14ac:dyDescent="0.45">
      <c r="B10734" s="29" t="s">
        <v>25</v>
      </c>
      <c r="C10734" s="29" t="s">
        <v>180</v>
      </c>
      <c r="D10734" s="29" t="s">
        <v>58</v>
      </c>
      <c r="F10734" t="s">
        <v>510</v>
      </c>
      <c r="G10734" t="s">
        <v>511</v>
      </c>
      <c r="H10734" t="s">
        <v>463</v>
      </c>
      <c r="I10734" t="s">
        <v>456</v>
      </c>
      <c r="J10734" t="s">
        <v>464</v>
      </c>
      <c r="K10734" t="s">
        <v>458</v>
      </c>
      <c r="N10734" t="s">
        <v>25</v>
      </c>
      <c r="O10734">
        <v>12.31</v>
      </c>
      <c r="P10734" t="s">
        <v>459</v>
      </c>
      <c r="Q10734"/>
      <c r="T10734" t="s">
        <v>460</v>
      </c>
    </row>
    <row r="10735" spans="2:20" hidden="1" x14ac:dyDescent="0.45">
      <c r="B10735" s="29" t="s">
        <v>29</v>
      </c>
      <c r="C10735" s="29" t="s">
        <v>180</v>
      </c>
      <c r="D10735" s="29" t="s">
        <v>58</v>
      </c>
      <c r="F10735" t="s">
        <v>510</v>
      </c>
      <c r="G10735" t="s">
        <v>511</v>
      </c>
      <c r="H10735" t="s">
        <v>465</v>
      </c>
      <c r="I10735" t="s">
        <v>456</v>
      </c>
      <c r="J10735" t="s">
        <v>466</v>
      </c>
      <c r="K10735" t="s">
        <v>458</v>
      </c>
      <c r="N10735" t="s">
        <v>29</v>
      </c>
      <c r="O10735">
        <v>2.15</v>
      </c>
      <c r="P10735" t="s">
        <v>459</v>
      </c>
      <c r="Q10735"/>
      <c r="T10735" t="s">
        <v>460</v>
      </c>
    </row>
    <row r="10736" spans="2:20" hidden="1" x14ac:dyDescent="0.45">
      <c r="B10736" s="29" t="s">
        <v>25</v>
      </c>
      <c r="C10736" s="29" t="s">
        <v>180</v>
      </c>
      <c r="D10736" s="29" t="s">
        <v>58</v>
      </c>
      <c r="F10736" t="s">
        <v>510</v>
      </c>
      <c r="G10736" t="s">
        <v>511</v>
      </c>
      <c r="H10736" t="s">
        <v>465</v>
      </c>
      <c r="I10736" t="s">
        <v>456</v>
      </c>
      <c r="J10736" t="s">
        <v>466</v>
      </c>
      <c r="K10736" t="s">
        <v>458</v>
      </c>
      <c r="N10736" t="s">
        <v>25</v>
      </c>
      <c r="O10736">
        <v>12.76</v>
      </c>
      <c r="P10736" t="s">
        <v>459</v>
      </c>
      <c r="Q10736"/>
      <c r="T10736" t="s">
        <v>460</v>
      </c>
    </row>
    <row r="10737" spans="2:20" hidden="1" x14ac:dyDescent="0.45">
      <c r="C10737" s="29" t="s">
        <v>180</v>
      </c>
      <c r="D10737" s="29" t="s">
        <v>58</v>
      </c>
      <c r="F10737" t="s">
        <v>510</v>
      </c>
      <c r="G10737" t="s">
        <v>511</v>
      </c>
      <c r="H10737" t="s">
        <v>465</v>
      </c>
      <c r="I10737" t="s">
        <v>456</v>
      </c>
      <c r="J10737" t="s">
        <v>466</v>
      </c>
      <c r="K10737" t="s">
        <v>458</v>
      </c>
      <c r="N10737" t="s">
        <v>236</v>
      </c>
      <c r="O10737">
        <v>0.16</v>
      </c>
      <c r="P10737" t="s">
        <v>459</v>
      </c>
      <c r="Q10737"/>
      <c r="T10737" t="s">
        <v>460</v>
      </c>
    </row>
    <row r="10738" spans="2:20" hidden="1" x14ac:dyDescent="0.45">
      <c r="B10738" s="29" t="s">
        <v>34</v>
      </c>
      <c r="C10738" s="29" t="s">
        <v>180</v>
      </c>
      <c r="D10738" s="29" t="s">
        <v>58</v>
      </c>
      <c r="F10738" t="s">
        <v>510</v>
      </c>
      <c r="G10738" t="s">
        <v>511</v>
      </c>
      <c r="H10738" t="s">
        <v>470</v>
      </c>
      <c r="I10738" t="s">
        <v>456</v>
      </c>
      <c r="J10738" t="s">
        <v>471</v>
      </c>
      <c r="K10738" t="s">
        <v>458</v>
      </c>
      <c r="N10738" t="s">
        <v>34</v>
      </c>
      <c r="O10738">
        <v>4292.1899999999996</v>
      </c>
      <c r="P10738" t="s">
        <v>459</v>
      </c>
      <c r="Q10738"/>
      <c r="T10738" t="s">
        <v>460</v>
      </c>
    </row>
    <row r="10739" spans="2:20" hidden="1" x14ac:dyDescent="0.45">
      <c r="B10739" s="29" t="s">
        <v>26</v>
      </c>
      <c r="C10739" s="29" t="s">
        <v>180</v>
      </c>
      <c r="D10739" s="29" t="s">
        <v>58</v>
      </c>
      <c r="F10739" t="s">
        <v>510</v>
      </c>
      <c r="G10739" t="s">
        <v>511</v>
      </c>
      <c r="H10739" t="s">
        <v>470</v>
      </c>
      <c r="I10739" t="s">
        <v>456</v>
      </c>
      <c r="J10739" t="s">
        <v>471</v>
      </c>
      <c r="K10739" t="s">
        <v>458</v>
      </c>
      <c r="N10739" t="s">
        <v>26</v>
      </c>
      <c r="O10739">
        <v>14.98</v>
      </c>
      <c r="P10739" t="s">
        <v>459</v>
      </c>
      <c r="Q10739"/>
      <c r="T10739" t="s">
        <v>460</v>
      </c>
    </row>
    <row r="10740" spans="2:20" hidden="1" x14ac:dyDescent="0.45">
      <c r="C10740" s="29" t="s">
        <v>180</v>
      </c>
      <c r="D10740" s="29" t="s">
        <v>58</v>
      </c>
      <c r="F10740" t="s">
        <v>510</v>
      </c>
      <c r="G10740" t="s">
        <v>511</v>
      </c>
      <c r="H10740" t="s">
        <v>470</v>
      </c>
      <c r="I10740" t="s">
        <v>456</v>
      </c>
      <c r="J10740" t="s">
        <v>471</v>
      </c>
      <c r="K10740" t="s">
        <v>458</v>
      </c>
      <c r="N10740" t="s">
        <v>472</v>
      </c>
      <c r="O10740">
        <v>1676</v>
      </c>
      <c r="P10740" t="s">
        <v>459</v>
      </c>
      <c r="Q10740"/>
      <c r="T10740" t="s">
        <v>460</v>
      </c>
    </row>
    <row r="10741" spans="2:20" hidden="1" x14ac:dyDescent="0.45">
      <c r="C10741" s="29" t="s">
        <v>180</v>
      </c>
      <c r="D10741" s="29" t="s">
        <v>58</v>
      </c>
      <c r="F10741" t="s">
        <v>510</v>
      </c>
      <c r="G10741" t="s">
        <v>511</v>
      </c>
      <c r="H10741" t="s">
        <v>467</v>
      </c>
      <c r="I10741" t="s">
        <v>456</v>
      </c>
      <c r="J10741" t="s">
        <v>468</v>
      </c>
      <c r="K10741" t="s">
        <v>458</v>
      </c>
      <c r="N10741" t="s">
        <v>236</v>
      </c>
      <c r="O10741">
        <v>0.17</v>
      </c>
      <c r="P10741" t="s">
        <v>459</v>
      </c>
      <c r="Q10741"/>
      <c r="T10741" t="s">
        <v>460</v>
      </c>
    </row>
    <row r="10742" spans="2:20" hidden="1" x14ac:dyDescent="0.45">
      <c r="B10742" s="29" t="s">
        <v>25</v>
      </c>
      <c r="C10742" s="29" t="s">
        <v>180</v>
      </c>
      <c r="D10742" s="29" t="s">
        <v>58</v>
      </c>
      <c r="F10742" t="s">
        <v>510</v>
      </c>
      <c r="G10742" t="s">
        <v>511</v>
      </c>
      <c r="H10742" t="s">
        <v>461</v>
      </c>
      <c r="I10742" t="s">
        <v>456</v>
      </c>
      <c r="J10742" t="s">
        <v>462</v>
      </c>
      <c r="K10742" t="s">
        <v>458</v>
      </c>
      <c r="N10742" t="s">
        <v>25</v>
      </c>
      <c r="O10742">
        <v>14.8</v>
      </c>
      <c r="P10742" t="s">
        <v>459</v>
      </c>
      <c r="Q10742"/>
      <c r="T10742" t="s">
        <v>460</v>
      </c>
    </row>
    <row r="10743" spans="2:20" hidden="1" x14ac:dyDescent="0.45">
      <c r="B10743" s="29" t="s">
        <v>29</v>
      </c>
      <c r="C10743" s="29" t="s">
        <v>180</v>
      </c>
      <c r="D10743" s="29" t="s">
        <v>58</v>
      </c>
      <c r="F10743" t="s">
        <v>510</v>
      </c>
      <c r="G10743" t="s">
        <v>511</v>
      </c>
      <c r="H10743" t="s">
        <v>516</v>
      </c>
      <c r="I10743" t="s">
        <v>456</v>
      </c>
      <c r="J10743" t="s">
        <v>517</v>
      </c>
      <c r="K10743" t="s">
        <v>458</v>
      </c>
      <c r="N10743" t="s">
        <v>29</v>
      </c>
      <c r="O10743">
        <v>0.4</v>
      </c>
      <c r="P10743" t="s">
        <v>459</v>
      </c>
      <c r="Q10743"/>
      <c r="T10743" t="s">
        <v>460</v>
      </c>
    </row>
    <row r="10744" spans="2:20" hidden="1" x14ac:dyDescent="0.45">
      <c r="B10744" s="29" t="s">
        <v>34</v>
      </c>
      <c r="C10744" s="29" t="s">
        <v>180</v>
      </c>
      <c r="D10744" s="29" t="s">
        <v>58</v>
      </c>
      <c r="F10744" t="s">
        <v>510</v>
      </c>
      <c r="G10744" t="s">
        <v>511</v>
      </c>
      <c r="H10744" t="s">
        <v>477</v>
      </c>
      <c r="I10744" t="s">
        <v>456</v>
      </c>
      <c r="J10744" t="s">
        <v>478</v>
      </c>
      <c r="K10744" t="s">
        <v>458</v>
      </c>
      <c r="N10744" t="s">
        <v>34</v>
      </c>
      <c r="O10744">
        <v>684.03</v>
      </c>
      <c r="P10744" t="s">
        <v>459</v>
      </c>
      <c r="Q10744"/>
      <c r="T10744" t="s">
        <v>460</v>
      </c>
    </row>
    <row r="10745" spans="2:20" hidden="1" x14ac:dyDescent="0.45">
      <c r="C10745" s="29" t="s">
        <v>180</v>
      </c>
      <c r="D10745" s="29" t="s">
        <v>58</v>
      </c>
      <c r="F10745" t="s">
        <v>510</v>
      </c>
      <c r="G10745" t="s">
        <v>511</v>
      </c>
      <c r="H10745" t="s">
        <v>477</v>
      </c>
      <c r="I10745" t="s">
        <v>456</v>
      </c>
      <c r="J10745" t="s">
        <v>478</v>
      </c>
      <c r="K10745" t="s">
        <v>458</v>
      </c>
      <c r="N10745" t="s">
        <v>483</v>
      </c>
      <c r="O10745">
        <v>13.48</v>
      </c>
      <c r="P10745" t="s">
        <v>459</v>
      </c>
      <c r="Q10745"/>
      <c r="T10745" t="s">
        <v>460</v>
      </c>
    </row>
    <row r="10746" spans="2:20" hidden="1" x14ac:dyDescent="0.45">
      <c r="C10746" s="29" t="s">
        <v>180</v>
      </c>
      <c r="D10746" s="29" t="s">
        <v>58</v>
      </c>
      <c r="F10746" t="s">
        <v>510</v>
      </c>
      <c r="G10746" t="s">
        <v>511</v>
      </c>
      <c r="H10746" t="s">
        <v>479</v>
      </c>
      <c r="I10746" t="s">
        <v>456</v>
      </c>
      <c r="J10746" t="s">
        <v>480</v>
      </c>
      <c r="K10746" t="s">
        <v>458</v>
      </c>
      <c r="N10746" t="s">
        <v>483</v>
      </c>
      <c r="O10746">
        <v>5.0999999999999996</v>
      </c>
      <c r="P10746" t="s">
        <v>459</v>
      </c>
      <c r="Q10746"/>
      <c r="T10746" t="s">
        <v>460</v>
      </c>
    </row>
    <row r="10747" spans="2:20" hidden="1" x14ac:dyDescent="0.45">
      <c r="B10747" s="29" t="s">
        <v>26</v>
      </c>
      <c r="C10747" s="29" t="s">
        <v>180</v>
      </c>
      <c r="D10747" s="29" t="s">
        <v>58</v>
      </c>
      <c r="F10747" t="s">
        <v>510</v>
      </c>
      <c r="G10747" t="s">
        <v>511</v>
      </c>
      <c r="H10747" t="s">
        <v>514</v>
      </c>
      <c r="I10747" t="s">
        <v>456</v>
      </c>
      <c r="J10747" t="s">
        <v>515</v>
      </c>
      <c r="K10747" t="s">
        <v>458</v>
      </c>
      <c r="N10747" t="s">
        <v>26</v>
      </c>
      <c r="O10747">
        <v>38.17</v>
      </c>
      <c r="P10747" t="s">
        <v>459</v>
      </c>
      <c r="Q10747"/>
      <c r="T10747" t="s">
        <v>460</v>
      </c>
    </row>
    <row r="10748" spans="2:20" hidden="1" x14ac:dyDescent="0.45">
      <c r="C10748" s="29" t="s">
        <v>180</v>
      </c>
      <c r="D10748" s="29" t="s">
        <v>58</v>
      </c>
      <c r="F10748" t="s">
        <v>510</v>
      </c>
      <c r="G10748" t="s">
        <v>511</v>
      </c>
      <c r="H10748" t="s">
        <v>516</v>
      </c>
      <c r="I10748" t="s">
        <v>456</v>
      </c>
      <c r="J10748" t="s">
        <v>517</v>
      </c>
      <c r="K10748" t="s">
        <v>458</v>
      </c>
      <c r="N10748" t="s">
        <v>469</v>
      </c>
      <c r="O10748">
        <v>481.56</v>
      </c>
      <c r="P10748" t="s">
        <v>459</v>
      </c>
      <c r="Q10748"/>
      <c r="T10748" t="s">
        <v>460</v>
      </c>
    </row>
    <row r="10749" spans="2:20" hidden="1" x14ac:dyDescent="0.45">
      <c r="C10749" s="29" t="s">
        <v>180</v>
      </c>
      <c r="D10749" s="29" t="s">
        <v>58</v>
      </c>
      <c r="F10749" t="s">
        <v>510</v>
      </c>
      <c r="G10749" t="s">
        <v>511</v>
      </c>
      <c r="H10749" t="s">
        <v>514</v>
      </c>
      <c r="I10749" t="s">
        <v>456</v>
      </c>
      <c r="J10749" t="s">
        <v>515</v>
      </c>
      <c r="K10749" t="s">
        <v>458</v>
      </c>
      <c r="N10749" t="s">
        <v>483</v>
      </c>
      <c r="O10749">
        <v>1.43</v>
      </c>
      <c r="P10749" t="s">
        <v>459</v>
      </c>
      <c r="Q10749"/>
      <c r="T10749" t="s">
        <v>460</v>
      </c>
    </row>
    <row r="10750" spans="2:20" hidden="1" x14ac:dyDescent="0.45">
      <c r="B10750" s="29" t="s">
        <v>29</v>
      </c>
      <c r="C10750" s="29" t="s">
        <v>180</v>
      </c>
      <c r="D10750" s="29" t="s">
        <v>58</v>
      </c>
      <c r="F10750" t="s">
        <v>510</v>
      </c>
      <c r="G10750" t="s">
        <v>511</v>
      </c>
      <c r="H10750" t="s">
        <v>508</v>
      </c>
      <c r="I10750" t="s">
        <v>456</v>
      </c>
      <c r="J10750" t="s">
        <v>509</v>
      </c>
      <c r="K10750" t="s">
        <v>458</v>
      </c>
      <c r="N10750" t="s">
        <v>29</v>
      </c>
      <c r="O10750">
        <v>0.15</v>
      </c>
      <c r="P10750" t="s">
        <v>459</v>
      </c>
      <c r="Q10750"/>
      <c r="T10750" t="s">
        <v>460</v>
      </c>
    </row>
    <row r="10751" spans="2:20" hidden="1" x14ac:dyDescent="0.45">
      <c r="B10751" s="29" t="s">
        <v>25</v>
      </c>
      <c r="C10751" s="29" t="s">
        <v>180</v>
      </c>
      <c r="D10751" s="29" t="s">
        <v>58</v>
      </c>
      <c r="F10751" t="s">
        <v>510</v>
      </c>
      <c r="G10751" t="s">
        <v>511</v>
      </c>
      <c r="H10751" t="s">
        <v>508</v>
      </c>
      <c r="I10751" t="s">
        <v>456</v>
      </c>
      <c r="J10751" t="s">
        <v>509</v>
      </c>
      <c r="K10751" t="s">
        <v>458</v>
      </c>
      <c r="N10751" t="s">
        <v>25</v>
      </c>
      <c r="O10751">
        <v>4.51</v>
      </c>
      <c r="P10751" t="s">
        <v>459</v>
      </c>
      <c r="Q10751"/>
      <c r="T10751" t="s">
        <v>460</v>
      </c>
    </row>
    <row r="10752" spans="2:20" hidden="1" x14ac:dyDescent="0.45">
      <c r="C10752" s="29" t="s">
        <v>180</v>
      </c>
      <c r="D10752" s="29" t="s">
        <v>58</v>
      </c>
      <c r="F10752" t="s">
        <v>510</v>
      </c>
      <c r="G10752" t="s">
        <v>511</v>
      </c>
      <c r="H10752" t="s">
        <v>508</v>
      </c>
      <c r="I10752" t="s">
        <v>456</v>
      </c>
      <c r="J10752" t="s">
        <v>509</v>
      </c>
      <c r="K10752" t="s">
        <v>458</v>
      </c>
      <c r="N10752" t="s">
        <v>483</v>
      </c>
      <c r="O10752">
        <v>0.79</v>
      </c>
      <c r="P10752" t="s">
        <v>459</v>
      </c>
      <c r="Q10752"/>
      <c r="T10752" t="s">
        <v>460</v>
      </c>
    </row>
    <row r="10753" spans="2:20" hidden="1" x14ac:dyDescent="0.45">
      <c r="B10753" s="29" t="s">
        <v>29</v>
      </c>
      <c r="C10753" s="29" t="s">
        <v>180</v>
      </c>
      <c r="D10753" s="29" t="s">
        <v>58</v>
      </c>
      <c r="F10753" t="s">
        <v>510</v>
      </c>
      <c r="G10753" t="s">
        <v>511</v>
      </c>
      <c r="H10753" t="s">
        <v>484</v>
      </c>
      <c r="I10753" t="s">
        <v>456</v>
      </c>
      <c r="J10753" t="s">
        <v>485</v>
      </c>
      <c r="K10753" t="s">
        <v>458</v>
      </c>
      <c r="N10753" t="s">
        <v>29</v>
      </c>
      <c r="O10753">
        <v>1.42</v>
      </c>
      <c r="P10753" t="s">
        <v>459</v>
      </c>
      <c r="Q10753"/>
      <c r="T10753" t="s">
        <v>460</v>
      </c>
    </row>
    <row r="10754" spans="2:20" hidden="1" x14ac:dyDescent="0.45">
      <c r="B10754" s="29" t="s">
        <v>34</v>
      </c>
      <c r="C10754" s="29" t="s">
        <v>180</v>
      </c>
      <c r="D10754" s="29" t="s">
        <v>58</v>
      </c>
      <c r="F10754" t="s">
        <v>510</v>
      </c>
      <c r="G10754" t="s">
        <v>511</v>
      </c>
      <c r="H10754" t="s">
        <v>481</v>
      </c>
      <c r="I10754" t="s">
        <v>456</v>
      </c>
      <c r="J10754" t="s">
        <v>482</v>
      </c>
      <c r="K10754" t="s">
        <v>458</v>
      </c>
      <c r="N10754" t="s">
        <v>34</v>
      </c>
      <c r="O10754">
        <v>10944.46</v>
      </c>
      <c r="P10754" t="s">
        <v>459</v>
      </c>
      <c r="Q10754"/>
      <c r="T10754" t="s">
        <v>460</v>
      </c>
    </row>
    <row r="10755" spans="2:20" hidden="1" x14ac:dyDescent="0.45">
      <c r="C10755" s="29" t="s">
        <v>180</v>
      </c>
      <c r="D10755" s="29" t="s">
        <v>58</v>
      </c>
      <c r="F10755" t="s">
        <v>510</v>
      </c>
      <c r="G10755" t="s">
        <v>511</v>
      </c>
      <c r="H10755" t="s">
        <v>481</v>
      </c>
      <c r="I10755" t="s">
        <v>456</v>
      </c>
      <c r="J10755" t="s">
        <v>482</v>
      </c>
      <c r="K10755" t="s">
        <v>458</v>
      </c>
      <c r="N10755" t="s">
        <v>483</v>
      </c>
      <c r="O10755">
        <v>0.3</v>
      </c>
      <c r="P10755" t="s">
        <v>459</v>
      </c>
      <c r="Q10755"/>
      <c r="T10755" t="s">
        <v>460</v>
      </c>
    </row>
    <row r="10756" spans="2:20" hidden="1" x14ac:dyDescent="0.45">
      <c r="B10756" s="29" t="s">
        <v>26</v>
      </c>
      <c r="C10756" s="29" t="s">
        <v>180</v>
      </c>
      <c r="D10756" s="29" t="s">
        <v>58</v>
      </c>
      <c r="F10756" t="s">
        <v>510</v>
      </c>
      <c r="G10756" t="s">
        <v>511</v>
      </c>
      <c r="H10756" t="s">
        <v>516</v>
      </c>
      <c r="I10756" t="s">
        <v>456</v>
      </c>
      <c r="J10756" t="s">
        <v>517</v>
      </c>
      <c r="K10756" t="s">
        <v>458</v>
      </c>
      <c r="N10756" t="s">
        <v>26</v>
      </c>
      <c r="O10756">
        <v>4.4400000000000004</v>
      </c>
      <c r="P10756" t="s">
        <v>459</v>
      </c>
      <c r="Q10756"/>
      <c r="T10756" t="s">
        <v>460</v>
      </c>
    </row>
    <row r="10757" spans="2:20" hidden="1" x14ac:dyDescent="0.45">
      <c r="B10757" s="29" t="s">
        <v>26</v>
      </c>
      <c r="C10757" s="29" t="s">
        <v>180</v>
      </c>
      <c r="D10757" s="29" t="s">
        <v>58</v>
      </c>
      <c r="F10757" t="s">
        <v>510</v>
      </c>
      <c r="G10757" t="s">
        <v>511</v>
      </c>
      <c r="H10757" t="s">
        <v>484</v>
      </c>
      <c r="I10757" t="s">
        <v>456</v>
      </c>
      <c r="J10757" t="s">
        <v>485</v>
      </c>
      <c r="K10757" t="s">
        <v>458</v>
      </c>
      <c r="N10757" t="s">
        <v>26</v>
      </c>
      <c r="O10757">
        <v>15.62</v>
      </c>
      <c r="P10757" t="s">
        <v>459</v>
      </c>
      <c r="Q10757"/>
      <c r="T10757" t="s">
        <v>460</v>
      </c>
    </row>
    <row r="10758" spans="2:20" hidden="1" x14ac:dyDescent="0.45">
      <c r="C10758" s="29" t="s">
        <v>180</v>
      </c>
      <c r="D10758" s="29" t="s">
        <v>58</v>
      </c>
      <c r="F10758" t="s">
        <v>510</v>
      </c>
      <c r="G10758" t="s">
        <v>511</v>
      </c>
      <c r="H10758" t="s">
        <v>484</v>
      </c>
      <c r="I10758" t="s">
        <v>456</v>
      </c>
      <c r="J10758" t="s">
        <v>485</v>
      </c>
      <c r="K10758" t="s">
        <v>458</v>
      </c>
      <c r="N10758" t="s">
        <v>472</v>
      </c>
      <c r="O10758">
        <v>2085.08</v>
      </c>
      <c r="P10758" t="s">
        <v>459</v>
      </c>
      <c r="Q10758"/>
      <c r="T10758" t="s">
        <v>460</v>
      </c>
    </row>
    <row r="10759" spans="2:20" hidden="1" x14ac:dyDescent="0.45">
      <c r="C10759" s="29" t="s">
        <v>180</v>
      </c>
      <c r="D10759" s="29" t="s">
        <v>58</v>
      </c>
      <c r="F10759" t="s">
        <v>510</v>
      </c>
      <c r="G10759" t="s">
        <v>511</v>
      </c>
      <c r="H10759" t="s">
        <v>484</v>
      </c>
      <c r="I10759" t="s">
        <v>456</v>
      </c>
      <c r="J10759" t="s">
        <v>485</v>
      </c>
      <c r="K10759" t="s">
        <v>458</v>
      </c>
      <c r="N10759" t="s">
        <v>483</v>
      </c>
      <c r="O10759">
        <v>1.51</v>
      </c>
      <c r="P10759" t="s">
        <v>459</v>
      </c>
      <c r="Q10759"/>
      <c r="T10759" t="s">
        <v>460</v>
      </c>
    </row>
    <row r="10760" spans="2:20" hidden="1" x14ac:dyDescent="0.45">
      <c r="B10760" s="29" t="s">
        <v>26</v>
      </c>
      <c r="C10760" s="29" t="s">
        <v>180</v>
      </c>
      <c r="D10760" s="29" t="s">
        <v>58</v>
      </c>
      <c r="F10760" t="s">
        <v>510</v>
      </c>
      <c r="G10760" t="s">
        <v>511</v>
      </c>
      <c r="H10760" t="s">
        <v>475</v>
      </c>
      <c r="I10760" t="s">
        <v>456</v>
      </c>
      <c r="J10760" t="s">
        <v>476</v>
      </c>
      <c r="K10760" t="s">
        <v>458</v>
      </c>
      <c r="N10760" t="s">
        <v>26</v>
      </c>
      <c r="O10760">
        <v>35.65</v>
      </c>
      <c r="P10760" t="s">
        <v>459</v>
      </c>
      <c r="Q10760"/>
      <c r="T10760" t="s">
        <v>460</v>
      </c>
    </row>
    <row r="10761" spans="2:20" hidden="1" x14ac:dyDescent="0.45">
      <c r="C10761" s="29" t="s">
        <v>180</v>
      </c>
      <c r="D10761" s="29" t="s">
        <v>58</v>
      </c>
      <c r="F10761" t="s">
        <v>510</v>
      </c>
      <c r="G10761" t="s">
        <v>511</v>
      </c>
      <c r="H10761" t="s">
        <v>475</v>
      </c>
      <c r="I10761" t="s">
        <v>456</v>
      </c>
      <c r="J10761" t="s">
        <v>476</v>
      </c>
      <c r="K10761" t="s">
        <v>458</v>
      </c>
      <c r="N10761" t="s">
        <v>472</v>
      </c>
      <c r="O10761">
        <v>2836.29</v>
      </c>
      <c r="P10761" t="s">
        <v>459</v>
      </c>
      <c r="Q10761"/>
      <c r="T10761" t="s">
        <v>460</v>
      </c>
    </row>
    <row r="10762" spans="2:20" hidden="1" x14ac:dyDescent="0.45">
      <c r="B10762" s="29" t="s">
        <v>26</v>
      </c>
      <c r="C10762" s="29" t="s">
        <v>180</v>
      </c>
      <c r="D10762" s="29" t="s">
        <v>58</v>
      </c>
      <c r="F10762" t="s">
        <v>510</v>
      </c>
      <c r="G10762" t="s">
        <v>511</v>
      </c>
      <c r="H10762" t="s">
        <v>486</v>
      </c>
      <c r="I10762" t="s">
        <v>456</v>
      </c>
      <c r="J10762" t="s">
        <v>487</v>
      </c>
      <c r="K10762" t="s">
        <v>458</v>
      </c>
      <c r="N10762" t="s">
        <v>26</v>
      </c>
      <c r="O10762">
        <v>11.28</v>
      </c>
      <c r="P10762" t="s">
        <v>459</v>
      </c>
      <c r="Q10762"/>
      <c r="T10762" t="s">
        <v>460</v>
      </c>
    </row>
    <row r="10763" spans="2:20" hidden="1" x14ac:dyDescent="0.45">
      <c r="B10763" s="29" t="s">
        <v>29</v>
      </c>
      <c r="C10763" s="29" t="s">
        <v>180</v>
      </c>
      <c r="D10763" s="29" t="s">
        <v>58</v>
      </c>
      <c r="F10763" t="s">
        <v>510</v>
      </c>
      <c r="G10763" t="s">
        <v>511</v>
      </c>
      <c r="H10763" t="s">
        <v>486</v>
      </c>
      <c r="I10763" t="s">
        <v>456</v>
      </c>
      <c r="J10763" t="s">
        <v>487</v>
      </c>
      <c r="K10763" t="s">
        <v>458</v>
      </c>
      <c r="N10763" t="s">
        <v>29</v>
      </c>
      <c r="O10763">
        <v>0.69</v>
      </c>
      <c r="P10763" t="s">
        <v>459</v>
      </c>
      <c r="Q10763"/>
      <c r="T10763" t="s">
        <v>460</v>
      </c>
    </row>
    <row r="10764" spans="2:20" hidden="1" x14ac:dyDescent="0.45">
      <c r="B10764" s="29" t="s">
        <v>25</v>
      </c>
      <c r="C10764" s="29" t="s">
        <v>180</v>
      </c>
      <c r="D10764" s="29" t="s">
        <v>58</v>
      </c>
      <c r="F10764" t="s">
        <v>510</v>
      </c>
      <c r="G10764" t="s">
        <v>511</v>
      </c>
      <c r="H10764" t="s">
        <v>486</v>
      </c>
      <c r="I10764" t="s">
        <v>456</v>
      </c>
      <c r="J10764" t="s">
        <v>487</v>
      </c>
      <c r="K10764" t="s">
        <v>458</v>
      </c>
      <c r="N10764" t="s">
        <v>25</v>
      </c>
      <c r="O10764">
        <v>8.25</v>
      </c>
      <c r="P10764" t="s">
        <v>459</v>
      </c>
      <c r="Q10764"/>
      <c r="T10764" t="s">
        <v>460</v>
      </c>
    </row>
    <row r="10765" spans="2:20" hidden="1" x14ac:dyDescent="0.45">
      <c r="C10765" s="29" t="s">
        <v>180</v>
      </c>
      <c r="D10765" s="29" t="s">
        <v>58</v>
      </c>
      <c r="F10765" t="s">
        <v>510</v>
      </c>
      <c r="G10765" t="s">
        <v>511</v>
      </c>
      <c r="H10765" t="s">
        <v>488</v>
      </c>
      <c r="I10765" t="s">
        <v>456</v>
      </c>
      <c r="J10765" t="s">
        <v>489</v>
      </c>
      <c r="K10765" t="s">
        <v>458</v>
      </c>
      <c r="N10765" t="s">
        <v>469</v>
      </c>
      <c r="O10765">
        <v>2168.08</v>
      </c>
      <c r="P10765" t="s">
        <v>459</v>
      </c>
      <c r="Q10765"/>
      <c r="T10765" t="s">
        <v>460</v>
      </c>
    </row>
    <row r="10766" spans="2:20" hidden="1" x14ac:dyDescent="0.45">
      <c r="C10766" s="29" t="s">
        <v>180</v>
      </c>
      <c r="D10766" s="29" t="s">
        <v>58</v>
      </c>
      <c r="F10766" t="s">
        <v>510</v>
      </c>
      <c r="G10766" t="s">
        <v>511</v>
      </c>
      <c r="H10766" t="s">
        <v>488</v>
      </c>
      <c r="I10766" t="s">
        <v>456</v>
      </c>
      <c r="J10766" t="s">
        <v>489</v>
      </c>
      <c r="K10766" t="s">
        <v>458</v>
      </c>
      <c r="N10766" t="s">
        <v>236</v>
      </c>
      <c r="O10766">
        <v>0.16</v>
      </c>
      <c r="P10766" t="s">
        <v>459</v>
      </c>
      <c r="Q10766"/>
      <c r="T10766" t="s">
        <v>460</v>
      </c>
    </row>
    <row r="10767" spans="2:20" hidden="1" x14ac:dyDescent="0.45">
      <c r="C10767" s="29" t="s">
        <v>180</v>
      </c>
      <c r="D10767" s="29" t="s">
        <v>58</v>
      </c>
      <c r="F10767" t="s">
        <v>510</v>
      </c>
      <c r="G10767" t="s">
        <v>511</v>
      </c>
      <c r="H10767" t="s">
        <v>490</v>
      </c>
      <c r="I10767" t="s">
        <v>456</v>
      </c>
      <c r="J10767" t="s">
        <v>491</v>
      </c>
      <c r="K10767" t="s">
        <v>458</v>
      </c>
      <c r="N10767" t="s">
        <v>483</v>
      </c>
      <c r="O10767">
        <v>2.1</v>
      </c>
      <c r="P10767" t="s">
        <v>459</v>
      </c>
      <c r="Q10767"/>
      <c r="T10767" t="s">
        <v>460</v>
      </c>
    </row>
    <row r="10768" spans="2:20" hidden="1" x14ac:dyDescent="0.45">
      <c r="C10768" s="29" t="s">
        <v>180</v>
      </c>
      <c r="D10768" s="29" t="s">
        <v>58</v>
      </c>
      <c r="F10768" t="s">
        <v>510</v>
      </c>
      <c r="G10768" t="s">
        <v>511</v>
      </c>
      <c r="H10768" t="s">
        <v>490</v>
      </c>
      <c r="I10768" t="s">
        <v>456</v>
      </c>
      <c r="J10768" t="s">
        <v>491</v>
      </c>
      <c r="K10768" t="s">
        <v>458</v>
      </c>
      <c r="N10768" t="s">
        <v>236</v>
      </c>
      <c r="O10768">
        <v>0.16</v>
      </c>
      <c r="P10768" t="s">
        <v>459</v>
      </c>
      <c r="Q10768"/>
      <c r="T10768" t="s">
        <v>460</v>
      </c>
    </row>
    <row r="10769" spans="2:20" hidden="1" x14ac:dyDescent="0.45">
      <c r="B10769" s="29" t="s">
        <v>34</v>
      </c>
      <c r="C10769" s="29" t="s">
        <v>180</v>
      </c>
      <c r="D10769" s="29" t="s">
        <v>58</v>
      </c>
      <c r="F10769" t="s">
        <v>510</v>
      </c>
      <c r="G10769" t="s">
        <v>511</v>
      </c>
      <c r="H10769" t="s">
        <v>512</v>
      </c>
      <c r="I10769" t="s">
        <v>456</v>
      </c>
      <c r="J10769" t="s">
        <v>513</v>
      </c>
      <c r="K10769" t="s">
        <v>458</v>
      </c>
      <c r="N10769" t="s">
        <v>34</v>
      </c>
      <c r="O10769">
        <v>10456.98</v>
      </c>
      <c r="P10769" t="s">
        <v>459</v>
      </c>
      <c r="Q10769"/>
      <c r="T10769" t="s">
        <v>460</v>
      </c>
    </row>
    <row r="10770" spans="2:20" hidden="1" x14ac:dyDescent="0.45">
      <c r="C10770" s="29" t="s">
        <v>180</v>
      </c>
      <c r="D10770" s="29" t="s">
        <v>58</v>
      </c>
      <c r="F10770" t="s">
        <v>510</v>
      </c>
      <c r="G10770" t="s">
        <v>511</v>
      </c>
      <c r="H10770" t="s">
        <v>496</v>
      </c>
      <c r="I10770" t="s">
        <v>456</v>
      </c>
      <c r="J10770" t="s">
        <v>497</v>
      </c>
      <c r="K10770" t="s">
        <v>458</v>
      </c>
      <c r="N10770" t="s">
        <v>472</v>
      </c>
      <c r="O10770">
        <v>1882.58</v>
      </c>
      <c r="P10770" t="s">
        <v>459</v>
      </c>
      <c r="Q10770"/>
      <c r="T10770" t="s">
        <v>460</v>
      </c>
    </row>
    <row r="10771" spans="2:20" hidden="1" x14ac:dyDescent="0.45">
      <c r="B10771" s="29" t="s">
        <v>29</v>
      </c>
      <c r="C10771" s="29" t="s">
        <v>180</v>
      </c>
      <c r="D10771" s="29" t="s">
        <v>58</v>
      </c>
      <c r="F10771" t="s">
        <v>510</v>
      </c>
      <c r="G10771" t="s">
        <v>511</v>
      </c>
      <c r="H10771" t="s">
        <v>498</v>
      </c>
      <c r="I10771" t="s">
        <v>456</v>
      </c>
      <c r="J10771" t="s">
        <v>499</v>
      </c>
      <c r="K10771" t="s">
        <v>458</v>
      </c>
      <c r="N10771" t="s">
        <v>29</v>
      </c>
      <c r="O10771">
        <v>0.57999999999999996</v>
      </c>
      <c r="P10771" t="s">
        <v>459</v>
      </c>
      <c r="Q10771"/>
      <c r="T10771" t="s">
        <v>460</v>
      </c>
    </row>
    <row r="10772" spans="2:20" hidden="1" x14ac:dyDescent="0.45">
      <c r="B10772" s="29" t="s">
        <v>34</v>
      </c>
      <c r="C10772" s="29" t="s">
        <v>180</v>
      </c>
      <c r="D10772" s="29" t="s">
        <v>58</v>
      </c>
      <c r="F10772" t="s">
        <v>510</v>
      </c>
      <c r="G10772" t="s">
        <v>511</v>
      </c>
      <c r="H10772" t="s">
        <v>500</v>
      </c>
      <c r="I10772" t="s">
        <v>456</v>
      </c>
      <c r="J10772" t="s">
        <v>501</v>
      </c>
      <c r="K10772" t="s">
        <v>458</v>
      </c>
      <c r="N10772" t="s">
        <v>34</v>
      </c>
      <c r="O10772">
        <v>2775.47</v>
      </c>
      <c r="P10772" t="s">
        <v>459</v>
      </c>
      <c r="Q10772"/>
      <c r="T10772" t="s">
        <v>460</v>
      </c>
    </row>
    <row r="10773" spans="2:20" hidden="1" x14ac:dyDescent="0.45">
      <c r="B10773" s="29" t="s">
        <v>29</v>
      </c>
      <c r="C10773" s="29" t="s">
        <v>180</v>
      </c>
      <c r="D10773" s="29" t="s">
        <v>58</v>
      </c>
      <c r="F10773" t="s">
        <v>510</v>
      </c>
      <c r="G10773" t="s">
        <v>511</v>
      </c>
      <c r="H10773" t="s">
        <v>500</v>
      </c>
      <c r="I10773" t="s">
        <v>456</v>
      </c>
      <c r="J10773" t="s">
        <v>501</v>
      </c>
      <c r="K10773" t="s">
        <v>458</v>
      </c>
      <c r="N10773" t="s">
        <v>29</v>
      </c>
      <c r="O10773">
        <v>0.74</v>
      </c>
      <c r="P10773" t="s">
        <v>459</v>
      </c>
      <c r="Q10773"/>
      <c r="T10773" t="s">
        <v>460</v>
      </c>
    </row>
    <row r="10774" spans="2:20" hidden="1" x14ac:dyDescent="0.45">
      <c r="C10774" s="29" t="s">
        <v>180</v>
      </c>
      <c r="D10774" s="29" t="s">
        <v>58</v>
      </c>
      <c r="F10774" t="s">
        <v>510</v>
      </c>
      <c r="G10774" t="s">
        <v>511</v>
      </c>
      <c r="H10774" t="s">
        <v>502</v>
      </c>
      <c r="I10774" t="s">
        <v>456</v>
      </c>
      <c r="J10774" t="s">
        <v>503</v>
      </c>
      <c r="K10774" t="s">
        <v>458</v>
      </c>
      <c r="N10774" t="s">
        <v>483</v>
      </c>
      <c r="O10774">
        <v>3.15</v>
      </c>
      <c r="P10774" t="s">
        <v>459</v>
      </c>
      <c r="Q10774"/>
      <c r="T10774" t="s">
        <v>460</v>
      </c>
    </row>
    <row r="10775" spans="2:20" hidden="1" x14ac:dyDescent="0.45">
      <c r="B10775" s="29" t="s">
        <v>34</v>
      </c>
      <c r="C10775" s="29" t="s">
        <v>180</v>
      </c>
      <c r="D10775" s="29" t="s">
        <v>58</v>
      </c>
      <c r="F10775" t="s">
        <v>510</v>
      </c>
      <c r="G10775" t="s">
        <v>511</v>
      </c>
      <c r="H10775" t="s">
        <v>504</v>
      </c>
      <c r="I10775" t="s">
        <v>456</v>
      </c>
      <c r="J10775" t="s">
        <v>505</v>
      </c>
      <c r="K10775" t="s">
        <v>458</v>
      </c>
      <c r="N10775" t="s">
        <v>34</v>
      </c>
      <c r="O10775">
        <v>9684.89</v>
      </c>
      <c r="P10775" t="s">
        <v>459</v>
      </c>
      <c r="Q10775"/>
      <c r="T10775" t="s">
        <v>460</v>
      </c>
    </row>
    <row r="10776" spans="2:20" hidden="1" x14ac:dyDescent="0.45">
      <c r="B10776" s="29" t="s">
        <v>29</v>
      </c>
      <c r="C10776" s="29" t="s">
        <v>180</v>
      </c>
      <c r="D10776" s="29" t="s">
        <v>58</v>
      </c>
      <c r="F10776" t="s">
        <v>510</v>
      </c>
      <c r="G10776" t="s">
        <v>511</v>
      </c>
      <c r="H10776" t="s">
        <v>506</v>
      </c>
      <c r="I10776" t="s">
        <v>456</v>
      </c>
      <c r="J10776" t="s">
        <v>507</v>
      </c>
      <c r="K10776" t="s">
        <v>458</v>
      </c>
      <c r="N10776" t="s">
        <v>29</v>
      </c>
      <c r="O10776">
        <v>2.83</v>
      </c>
      <c r="P10776" t="s">
        <v>459</v>
      </c>
      <c r="Q10776"/>
      <c r="T10776" t="s">
        <v>460</v>
      </c>
    </row>
    <row r="10777" spans="2:20" hidden="1" x14ac:dyDescent="0.45">
      <c r="B10777" s="29" t="s">
        <v>26</v>
      </c>
      <c r="C10777" s="29" t="s">
        <v>180</v>
      </c>
      <c r="D10777" s="29" t="s">
        <v>58</v>
      </c>
      <c r="F10777" t="s">
        <v>510</v>
      </c>
      <c r="G10777" t="s">
        <v>511</v>
      </c>
      <c r="H10777" t="s">
        <v>506</v>
      </c>
      <c r="I10777" t="s">
        <v>456</v>
      </c>
      <c r="J10777" t="s">
        <v>507</v>
      </c>
      <c r="K10777" t="s">
        <v>458</v>
      </c>
      <c r="N10777" t="s">
        <v>26</v>
      </c>
      <c r="O10777">
        <v>64.67</v>
      </c>
      <c r="P10777" t="s">
        <v>459</v>
      </c>
      <c r="Q10777"/>
      <c r="T10777" t="s">
        <v>460</v>
      </c>
    </row>
    <row r="10778" spans="2:20" hidden="1" x14ac:dyDescent="0.45">
      <c r="C10778" s="29" t="s">
        <v>180</v>
      </c>
      <c r="D10778" s="29" t="s">
        <v>58</v>
      </c>
      <c r="F10778" t="s">
        <v>510</v>
      </c>
      <c r="G10778" t="s">
        <v>511</v>
      </c>
      <c r="H10778" t="s">
        <v>1936</v>
      </c>
      <c r="I10778" t="s">
        <v>456</v>
      </c>
      <c r="J10778" t="s">
        <v>1937</v>
      </c>
      <c r="K10778" t="s">
        <v>458</v>
      </c>
      <c r="N10778" t="s">
        <v>236</v>
      </c>
      <c r="O10778">
        <v>0.2</v>
      </c>
      <c r="P10778" t="s">
        <v>459</v>
      </c>
      <c r="Q10778"/>
      <c r="T10778" t="s">
        <v>460</v>
      </c>
    </row>
    <row r="10779" spans="2:20" hidden="1" x14ac:dyDescent="0.45">
      <c r="C10779" s="29" t="s">
        <v>180</v>
      </c>
      <c r="D10779" s="29" t="s">
        <v>58</v>
      </c>
      <c r="F10779" t="s">
        <v>510</v>
      </c>
      <c r="G10779" t="s">
        <v>511</v>
      </c>
      <c r="H10779" t="s">
        <v>1936</v>
      </c>
      <c r="I10779" t="s">
        <v>456</v>
      </c>
      <c r="J10779" t="s">
        <v>1937</v>
      </c>
      <c r="K10779" t="s">
        <v>458</v>
      </c>
      <c r="N10779" t="s">
        <v>469</v>
      </c>
      <c r="O10779">
        <v>3279.12</v>
      </c>
      <c r="P10779" t="s">
        <v>459</v>
      </c>
      <c r="Q10779"/>
      <c r="T10779" t="s">
        <v>460</v>
      </c>
    </row>
    <row r="10780" spans="2:20" hidden="1" x14ac:dyDescent="0.45">
      <c r="B10780" s="29" t="s">
        <v>26</v>
      </c>
      <c r="C10780" s="29" t="s">
        <v>180</v>
      </c>
      <c r="D10780" s="29" t="s">
        <v>58</v>
      </c>
      <c r="F10780" t="s">
        <v>510</v>
      </c>
      <c r="G10780" t="s">
        <v>511</v>
      </c>
      <c r="H10780" t="s">
        <v>1936</v>
      </c>
      <c r="I10780" t="s">
        <v>456</v>
      </c>
      <c r="J10780" t="s">
        <v>1937</v>
      </c>
      <c r="K10780" t="s">
        <v>458</v>
      </c>
      <c r="N10780" t="s">
        <v>26</v>
      </c>
      <c r="O10780">
        <v>57.78</v>
      </c>
      <c r="P10780" t="s">
        <v>459</v>
      </c>
      <c r="Q10780"/>
      <c r="T10780" t="s">
        <v>460</v>
      </c>
    </row>
    <row r="10781" spans="2:20" hidden="1" x14ac:dyDescent="0.45">
      <c r="C10781" s="29" t="s">
        <v>180</v>
      </c>
      <c r="D10781" s="29" t="s">
        <v>58</v>
      </c>
      <c r="F10781" t="s">
        <v>510</v>
      </c>
      <c r="G10781" t="s">
        <v>511</v>
      </c>
      <c r="H10781" t="s">
        <v>1936</v>
      </c>
      <c r="I10781" t="s">
        <v>456</v>
      </c>
      <c r="J10781" t="s">
        <v>1937</v>
      </c>
      <c r="K10781" t="s">
        <v>458</v>
      </c>
      <c r="N10781" t="s">
        <v>483</v>
      </c>
      <c r="O10781">
        <v>0.24</v>
      </c>
      <c r="P10781" t="s">
        <v>459</v>
      </c>
      <c r="Q10781"/>
      <c r="T10781" t="s">
        <v>460</v>
      </c>
    </row>
    <row r="10782" spans="2:20" hidden="1" x14ac:dyDescent="0.45">
      <c r="B10782" s="29" t="s">
        <v>34</v>
      </c>
      <c r="C10782" s="29" t="s">
        <v>180</v>
      </c>
      <c r="D10782" s="29" t="s">
        <v>58</v>
      </c>
      <c r="F10782" t="s">
        <v>510</v>
      </c>
      <c r="G10782" t="s">
        <v>511</v>
      </c>
      <c r="H10782" t="s">
        <v>1933</v>
      </c>
      <c r="I10782" t="s">
        <v>456</v>
      </c>
      <c r="J10782" t="s">
        <v>1934</v>
      </c>
      <c r="K10782" t="s">
        <v>458</v>
      </c>
      <c r="N10782" t="s">
        <v>34</v>
      </c>
      <c r="O10782">
        <v>2597.65</v>
      </c>
      <c r="P10782" t="s">
        <v>459</v>
      </c>
      <c r="Q10782"/>
      <c r="T10782" t="s">
        <v>460</v>
      </c>
    </row>
    <row r="10783" spans="2:20" hidden="1" x14ac:dyDescent="0.45">
      <c r="C10783" s="29" t="s">
        <v>180</v>
      </c>
      <c r="D10783" s="29" t="s">
        <v>58</v>
      </c>
      <c r="F10783" t="s">
        <v>510</v>
      </c>
      <c r="G10783" t="s">
        <v>511</v>
      </c>
      <c r="H10783" t="s">
        <v>473</v>
      </c>
      <c r="I10783" t="s">
        <v>456</v>
      </c>
      <c r="J10783" t="s">
        <v>474</v>
      </c>
      <c r="K10783" t="s">
        <v>458</v>
      </c>
      <c r="N10783" t="s">
        <v>469</v>
      </c>
      <c r="O10783">
        <v>4142.3999999999996</v>
      </c>
      <c r="P10783" t="s">
        <v>459</v>
      </c>
      <c r="Q10783"/>
      <c r="T10783" t="s">
        <v>460</v>
      </c>
    </row>
    <row r="10784" spans="2:20" hidden="1" x14ac:dyDescent="0.45">
      <c r="B10784" s="29" t="s">
        <v>43</v>
      </c>
      <c r="C10784" s="29" t="s">
        <v>70</v>
      </c>
      <c r="D10784" s="29" t="s">
        <v>55</v>
      </c>
      <c r="F10784" t="s">
        <v>520</v>
      </c>
      <c r="G10784" t="s">
        <v>521</v>
      </c>
      <c r="H10784" t="s">
        <v>528</v>
      </c>
      <c r="I10784" t="s">
        <v>225</v>
      </c>
      <c r="J10784" t="s">
        <v>523</v>
      </c>
      <c r="K10784" t="s">
        <v>524</v>
      </c>
      <c r="L10784" t="s">
        <v>529</v>
      </c>
      <c r="M10784" t="s">
        <v>228</v>
      </c>
      <c r="N10784" t="s">
        <v>28</v>
      </c>
      <c r="O10784">
        <v>1.6000000000000001E-3</v>
      </c>
      <c r="P10784" t="s">
        <v>526</v>
      </c>
      <c r="Q10784" s="27">
        <f>O10784*km_per_mile*'Transportation Calcs'!$E$6</f>
        <v>1.0246166119389128E-6</v>
      </c>
      <c r="T10784" t="s">
        <v>536</v>
      </c>
    </row>
    <row r="10785" spans="2:20" hidden="1" x14ac:dyDescent="0.45">
      <c r="B10785" s="29" t="s">
        <v>43</v>
      </c>
      <c r="C10785" s="29" t="s">
        <v>70</v>
      </c>
      <c r="D10785" s="29" t="s">
        <v>55</v>
      </c>
      <c r="F10785" t="s">
        <v>520</v>
      </c>
      <c r="G10785" t="s">
        <v>521</v>
      </c>
      <c r="H10785" t="s">
        <v>543</v>
      </c>
      <c r="I10785" t="s">
        <v>225</v>
      </c>
      <c r="J10785" t="s">
        <v>523</v>
      </c>
      <c r="K10785" t="s">
        <v>524</v>
      </c>
      <c r="L10785" t="s">
        <v>544</v>
      </c>
      <c r="M10785" t="s">
        <v>228</v>
      </c>
      <c r="N10785" t="s">
        <v>28</v>
      </c>
      <c r="O10785">
        <v>2.2000000000000001E-3</v>
      </c>
      <c r="P10785" t="s">
        <v>526</v>
      </c>
      <c r="Q10785" s="27">
        <f>O10785*km_per_mile*'Transportation Calcs'!$E$6</f>
        <v>1.408847841416005E-6</v>
      </c>
      <c r="T10785" t="s">
        <v>536</v>
      </c>
    </row>
    <row r="10786" spans="2:20" hidden="1" x14ac:dyDescent="0.45">
      <c r="B10786" s="29" t="s">
        <v>43</v>
      </c>
      <c r="C10786" s="29" t="s">
        <v>70</v>
      </c>
      <c r="D10786" s="29" t="s">
        <v>55</v>
      </c>
      <c r="F10786" t="s">
        <v>520</v>
      </c>
      <c r="G10786" t="s">
        <v>521</v>
      </c>
      <c r="H10786" t="s">
        <v>1938</v>
      </c>
      <c r="I10786" t="s">
        <v>225</v>
      </c>
      <c r="J10786" t="s">
        <v>523</v>
      </c>
      <c r="K10786" t="s">
        <v>524</v>
      </c>
      <c r="L10786" t="s">
        <v>727</v>
      </c>
      <c r="M10786" t="s">
        <v>228</v>
      </c>
      <c r="N10786" t="s">
        <v>28</v>
      </c>
      <c r="O10786">
        <v>1.6000000000000001E-3</v>
      </c>
      <c r="P10786" t="s">
        <v>526</v>
      </c>
      <c r="Q10786" s="27">
        <f>O10786*km_per_mile*'Transportation Calcs'!$E$6</f>
        <v>1.0246166119389128E-6</v>
      </c>
      <c r="T10786" t="s">
        <v>536</v>
      </c>
    </row>
    <row r="10787" spans="2:20" hidden="1" x14ac:dyDescent="0.45">
      <c r="C10787" s="29" t="s">
        <v>70</v>
      </c>
      <c r="D10787" s="29" t="s">
        <v>55</v>
      </c>
      <c r="F10787" t="s">
        <v>520</v>
      </c>
      <c r="G10787" t="s">
        <v>521</v>
      </c>
      <c r="H10787" t="s">
        <v>530</v>
      </c>
      <c r="I10787" t="s">
        <v>225</v>
      </c>
      <c r="J10787" t="s">
        <v>523</v>
      </c>
      <c r="K10787" t="s">
        <v>524</v>
      </c>
      <c r="L10787" t="s">
        <v>531</v>
      </c>
      <c r="M10787" t="s">
        <v>228</v>
      </c>
      <c r="N10787" t="s">
        <v>358</v>
      </c>
      <c r="O10787" s="27">
        <v>2.9999999999999999E-7</v>
      </c>
      <c r="P10787" t="s">
        <v>526</v>
      </c>
      <c r="Q10787" s="27">
        <f>O10787*km_per_mile*'Transportation Calcs'!$E$6</f>
        <v>1.9211561473854611E-10</v>
      </c>
      <c r="T10787" t="s">
        <v>527</v>
      </c>
    </row>
    <row r="10788" spans="2:20" hidden="1" x14ac:dyDescent="0.45">
      <c r="C10788" s="29" t="s">
        <v>70</v>
      </c>
      <c r="D10788" s="29" t="s">
        <v>55</v>
      </c>
      <c r="F10788" t="s">
        <v>520</v>
      </c>
      <c r="G10788" t="s">
        <v>521</v>
      </c>
      <c r="H10788" t="s">
        <v>1939</v>
      </c>
      <c r="I10788" t="s">
        <v>225</v>
      </c>
      <c r="J10788" t="s">
        <v>523</v>
      </c>
      <c r="K10788" t="s">
        <v>524</v>
      </c>
      <c r="L10788" t="s">
        <v>1940</v>
      </c>
      <c r="M10788" t="s">
        <v>228</v>
      </c>
      <c r="N10788" t="s">
        <v>358</v>
      </c>
      <c r="O10788" s="27">
        <v>2.6E-7</v>
      </c>
      <c r="P10788" t="s">
        <v>526</v>
      </c>
      <c r="Q10788" s="27">
        <f>O10788*km_per_mile*'Transportation Calcs'!$E$6</f>
        <v>1.6650019944007331E-10</v>
      </c>
      <c r="T10788" t="s">
        <v>527</v>
      </c>
    </row>
    <row r="10789" spans="2:20" hidden="1" x14ac:dyDescent="0.45">
      <c r="C10789" s="29" t="s">
        <v>70</v>
      </c>
      <c r="D10789" s="29" t="s">
        <v>55</v>
      </c>
      <c r="F10789" t="s">
        <v>520</v>
      </c>
      <c r="G10789" t="s">
        <v>521</v>
      </c>
      <c r="H10789" t="s">
        <v>575</v>
      </c>
      <c r="I10789" t="s">
        <v>225</v>
      </c>
      <c r="J10789" t="s">
        <v>523</v>
      </c>
      <c r="K10789" t="s">
        <v>524</v>
      </c>
      <c r="L10789" t="s">
        <v>576</v>
      </c>
      <c r="M10789" t="s">
        <v>228</v>
      </c>
      <c r="N10789" t="s">
        <v>249</v>
      </c>
      <c r="O10789" s="27">
        <v>3.5999999999999999E-7</v>
      </c>
      <c r="P10789" t="s">
        <v>526</v>
      </c>
      <c r="Q10789" s="27">
        <f>O10789*km_per_mile*'Transportation Calcs'!$E$6</f>
        <v>2.3053873768625535E-10</v>
      </c>
      <c r="T10789" t="s">
        <v>527</v>
      </c>
    </row>
    <row r="10790" spans="2:20" hidden="1" x14ac:dyDescent="0.45">
      <c r="C10790" s="29" t="s">
        <v>70</v>
      </c>
      <c r="D10790" s="29" t="s">
        <v>55</v>
      </c>
      <c r="F10790" t="s">
        <v>520</v>
      </c>
      <c r="G10790" t="s">
        <v>521</v>
      </c>
      <c r="H10790" t="s">
        <v>1939</v>
      </c>
      <c r="I10790" t="s">
        <v>225</v>
      </c>
      <c r="J10790" t="s">
        <v>523</v>
      </c>
      <c r="K10790" t="s">
        <v>524</v>
      </c>
      <c r="L10790" t="s">
        <v>1940</v>
      </c>
      <c r="M10790" t="s">
        <v>228</v>
      </c>
      <c r="N10790" t="s">
        <v>272</v>
      </c>
      <c r="O10790" s="27">
        <v>3.9000000000000002E-7</v>
      </c>
      <c r="P10790" t="s">
        <v>526</v>
      </c>
      <c r="Q10790" s="27">
        <f>O10790*km_per_mile*'Transportation Calcs'!$E$6</f>
        <v>2.4975029916010995E-10</v>
      </c>
      <c r="T10790" t="s">
        <v>527</v>
      </c>
    </row>
    <row r="10791" spans="2:20" hidden="1" x14ac:dyDescent="0.45">
      <c r="C10791" s="29" t="s">
        <v>70</v>
      </c>
      <c r="D10791" s="29" t="s">
        <v>55</v>
      </c>
      <c r="F10791" t="s">
        <v>520</v>
      </c>
      <c r="G10791" t="s">
        <v>521</v>
      </c>
      <c r="H10791" t="s">
        <v>1939</v>
      </c>
      <c r="I10791" t="s">
        <v>225</v>
      </c>
      <c r="J10791" t="s">
        <v>523</v>
      </c>
      <c r="K10791" t="s">
        <v>524</v>
      </c>
      <c r="L10791" t="s">
        <v>1940</v>
      </c>
      <c r="M10791" t="s">
        <v>228</v>
      </c>
      <c r="N10791" t="s">
        <v>264</v>
      </c>
      <c r="O10791" s="27">
        <v>3.2000000000000001E-7</v>
      </c>
      <c r="P10791" t="s">
        <v>526</v>
      </c>
      <c r="Q10791" s="27">
        <f>O10791*km_per_mile*'Transportation Calcs'!$E$6</f>
        <v>2.0492332238778255E-10</v>
      </c>
      <c r="T10791" t="s">
        <v>527</v>
      </c>
    </row>
    <row r="10792" spans="2:20" hidden="1" x14ac:dyDescent="0.45">
      <c r="C10792" s="29" t="s">
        <v>70</v>
      </c>
      <c r="D10792" s="29" t="s">
        <v>55</v>
      </c>
      <c r="F10792" t="s">
        <v>520</v>
      </c>
      <c r="G10792" t="s">
        <v>521</v>
      </c>
      <c r="H10792" t="s">
        <v>549</v>
      </c>
      <c r="I10792" t="s">
        <v>225</v>
      </c>
      <c r="J10792" t="s">
        <v>523</v>
      </c>
      <c r="K10792" t="s">
        <v>524</v>
      </c>
      <c r="L10792" t="s">
        <v>550</v>
      </c>
      <c r="M10792" t="s">
        <v>228</v>
      </c>
      <c r="N10792" t="s">
        <v>249</v>
      </c>
      <c r="O10792" s="27">
        <v>3.5999999999999999E-7</v>
      </c>
      <c r="P10792" t="s">
        <v>526</v>
      </c>
      <c r="Q10792" s="27">
        <f>O10792*km_per_mile*'Transportation Calcs'!$E$6</f>
        <v>2.3053873768625535E-10</v>
      </c>
      <c r="T10792" t="s">
        <v>527</v>
      </c>
    </row>
    <row r="10793" spans="2:20" hidden="1" x14ac:dyDescent="0.45">
      <c r="C10793" s="29" t="s">
        <v>70</v>
      </c>
      <c r="D10793" s="29" t="s">
        <v>55</v>
      </c>
      <c r="F10793" t="s">
        <v>520</v>
      </c>
      <c r="G10793" t="s">
        <v>521</v>
      </c>
      <c r="H10793" t="s">
        <v>549</v>
      </c>
      <c r="I10793" t="s">
        <v>225</v>
      </c>
      <c r="J10793" t="s">
        <v>523</v>
      </c>
      <c r="K10793" t="s">
        <v>524</v>
      </c>
      <c r="L10793" t="s">
        <v>550</v>
      </c>
      <c r="M10793" t="s">
        <v>228</v>
      </c>
      <c r="N10793" t="s">
        <v>264</v>
      </c>
      <c r="O10793" s="27">
        <v>3.2000000000000001E-7</v>
      </c>
      <c r="P10793" t="s">
        <v>526</v>
      </c>
      <c r="Q10793" s="27">
        <f>O10793*km_per_mile*'Transportation Calcs'!$E$6</f>
        <v>2.0492332238778255E-10</v>
      </c>
      <c r="T10793" t="s">
        <v>527</v>
      </c>
    </row>
    <row r="10794" spans="2:20" hidden="1" x14ac:dyDescent="0.45">
      <c r="C10794" s="29" t="s">
        <v>70</v>
      </c>
      <c r="D10794" s="29" t="s">
        <v>55</v>
      </c>
      <c r="F10794" t="s">
        <v>520</v>
      </c>
      <c r="G10794" t="s">
        <v>521</v>
      </c>
      <c r="H10794" t="s">
        <v>530</v>
      </c>
      <c r="I10794" t="s">
        <v>225</v>
      </c>
      <c r="J10794" t="s">
        <v>523</v>
      </c>
      <c r="K10794" t="s">
        <v>524</v>
      </c>
      <c r="L10794" t="s">
        <v>531</v>
      </c>
      <c r="M10794" t="s">
        <v>228</v>
      </c>
      <c r="N10794" t="s">
        <v>264</v>
      </c>
      <c r="O10794" s="27">
        <v>4.7999999999999996E-7</v>
      </c>
      <c r="P10794" t="s">
        <v>526</v>
      </c>
      <c r="Q10794" s="27">
        <f>O10794*km_per_mile*'Transportation Calcs'!$E$6</f>
        <v>3.0738498358167373E-10</v>
      </c>
      <c r="T10794" t="s">
        <v>527</v>
      </c>
    </row>
    <row r="10795" spans="2:20" hidden="1" x14ac:dyDescent="0.45">
      <c r="C10795" s="29" t="s">
        <v>70</v>
      </c>
      <c r="D10795" s="29" t="s">
        <v>55</v>
      </c>
      <c r="F10795" t="s">
        <v>520</v>
      </c>
      <c r="G10795" t="s">
        <v>521</v>
      </c>
      <c r="H10795" t="s">
        <v>551</v>
      </c>
      <c r="I10795" t="s">
        <v>225</v>
      </c>
      <c r="J10795" t="s">
        <v>523</v>
      </c>
      <c r="K10795" t="s">
        <v>524</v>
      </c>
      <c r="L10795" t="s">
        <v>552</v>
      </c>
      <c r="M10795" t="s">
        <v>228</v>
      </c>
      <c r="N10795" t="s">
        <v>264</v>
      </c>
      <c r="O10795" s="27">
        <v>3.2000000000000001E-7</v>
      </c>
      <c r="P10795" t="s">
        <v>526</v>
      </c>
      <c r="Q10795" s="27">
        <f>O10795*km_per_mile*'Transportation Calcs'!$E$6</f>
        <v>2.0492332238778255E-10</v>
      </c>
      <c r="T10795" t="s">
        <v>527</v>
      </c>
    </row>
    <row r="10796" spans="2:20" hidden="1" x14ac:dyDescent="0.45">
      <c r="C10796" s="29" t="s">
        <v>70</v>
      </c>
      <c r="D10796" s="29" t="s">
        <v>55</v>
      </c>
      <c r="F10796" t="s">
        <v>520</v>
      </c>
      <c r="G10796" t="s">
        <v>521</v>
      </c>
      <c r="H10796" t="s">
        <v>541</v>
      </c>
      <c r="I10796" t="s">
        <v>225</v>
      </c>
      <c r="J10796" t="s">
        <v>523</v>
      </c>
      <c r="K10796" t="s">
        <v>524</v>
      </c>
      <c r="L10796" t="s">
        <v>542</v>
      </c>
      <c r="M10796" t="s">
        <v>228</v>
      </c>
      <c r="N10796" t="s">
        <v>272</v>
      </c>
      <c r="O10796" s="27">
        <v>3.9000000000000002E-7</v>
      </c>
      <c r="P10796" t="s">
        <v>526</v>
      </c>
      <c r="Q10796" s="27">
        <f>O10796*km_per_mile*'Transportation Calcs'!$E$6</f>
        <v>2.4975029916010995E-10</v>
      </c>
      <c r="T10796" t="s">
        <v>527</v>
      </c>
    </row>
    <row r="10797" spans="2:20" hidden="1" x14ac:dyDescent="0.45">
      <c r="C10797" s="29" t="s">
        <v>70</v>
      </c>
      <c r="D10797" s="29" t="s">
        <v>55</v>
      </c>
      <c r="F10797" t="s">
        <v>520</v>
      </c>
      <c r="G10797" t="s">
        <v>521</v>
      </c>
      <c r="H10797" t="s">
        <v>541</v>
      </c>
      <c r="I10797" t="s">
        <v>225</v>
      </c>
      <c r="J10797" t="s">
        <v>523</v>
      </c>
      <c r="K10797" t="s">
        <v>524</v>
      </c>
      <c r="L10797" t="s">
        <v>542</v>
      </c>
      <c r="M10797" t="s">
        <v>228</v>
      </c>
      <c r="N10797" t="s">
        <v>358</v>
      </c>
      <c r="O10797" s="27">
        <v>2.6E-7</v>
      </c>
      <c r="P10797" t="s">
        <v>526</v>
      </c>
      <c r="Q10797" s="27">
        <f>O10797*km_per_mile*'Transportation Calcs'!$E$6</f>
        <v>1.6650019944007331E-10</v>
      </c>
      <c r="T10797" t="s">
        <v>527</v>
      </c>
    </row>
    <row r="10798" spans="2:20" hidden="1" x14ac:dyDescent="0.45">
      <c r="C10798" s="29" t="s">
        <v>70</v>
      </c>
      <c r="D10798" s="29" t="s">
        <v>55</v>
      </c>
      <c r="F10798" t="s">
        <v>520</v>
      </c>
      <c r="G10798" t="s">
        <v>521</v>
      </c>
      <c r="H10798" t="s">
        <v>547</v>
      </c>
      <c r="I10798" t="s">
        <v>225</v>
      </c>
      <c r="J10798" t="s">
        <v>523</v>
      </c>
      <c r="K10798" t="s">
        <v>524</v>
      </c>
      <c r="L10798" t="s">
        <v>548</v>
      </c>
      <c r="M10798" t="s">
        <v>228</v>
      </c>
      <c r="N10798" t="s">
        <v>272</v>
      </c>
      <c r="O10798" s="27">
        <v>1.0300000000000001E-6</v>
      </c>
      <c r="P10798" t="s">
        <v>526</v>
      </c>
      <c r="Q10798" s="27">
        <f>O10798*km_per_mile*'Transportation Calcs'!$E$6</f>
        <v>6.595969439356751E-10</v>
      </c>
      <c r="T10798" t="s">
        <v>527</v>
      </c>
    </row>
    <row r="10799" spans="2:20" hidden="1" x14ac:dyDescent="0.45">
      <c r="C10799" s="29" t="s">
        <v>70</v>
      </c>
      <c r="D10799" s="29" t="s">
        <v>55</v>
      </c>
      <c r="F10799" t="s">
        <v>520</v>
      </c>
      <c r="G10799" t="s">
        <v>521</v>
      </c>
      <c r="H10799" t="s">
        <v>543</v>
      </c>
      <c r="I10799" t="s">
        <v>225</v>
      </c>
      <c r="J10799" t="s">
        <v>523</v>
      </c>
      <c r="K10799" t="s">
        <v>524</v>
      </c>
      <c r="L10799" t="s">
        <v>544</v>
      </c>
      <c r="M10799" t="s">
        <v>228</v>
      </c>
      <c r="N10799" t="s">
        <v>264</v>
      </c>
      <c r="O10799" s="27">
        <v>4.7999999999999996E-7</v>
      </c>
      <c r="P10799" t="s">
        <v>526</v>
      </c>
      <c r="Q10799" s="27">
        <f>O10799*km_per_mile*'Transportation Calcs'!$E$6</f>
        <v>3.0738498358167373E-10</v>
      </c>
      <c r="T10799" t="s">
        <v>527</v>
      </c>
    </row>
    <row r="10800" spans="2:20" hidden="1" x14ac:dyDescent="0.45">
      <c r="C10800" s="29" t="s">
        <v>70</v>
      </c>
      <c r="D10800" s="29" t="s">
        <v>55</v>
      </c>
      <c r="F10800" t="s">
        <v>520</v>
      </c>
      <c r="G10800" t="s">
        <v>521</v>
      </c>
      <c r="H10800" t="s">
        <v>545</v>
      </c>
      <c r="I10800" t="s">
        <v>225</v>
      </c>
      <c r="J10800" t="s">
        <v>523</v>
      </c>
      <c r="K10800" t="s">
        <v>524</v>
      </c>
      <c r="L10800" t="s">
        <v>546</v>
      </c>
      <c r="M10800" t="s">
        <v>228</v>
      </c>
      <c r="N10800" t="s">
        <v>272</v>
      </c>
      <c r="O10800" s="27">
        <v>1.0300000000000001E-6</v>
      </c>
      <c r="P10800" t="s">
        <v>526</v>
      </c>
      <c r="Q10800" s="27">
        <f>O10800*km_per_mile*'Transportation Calcs'!$E$6</f>
        <v>6.595969439356751E-10</v>
      </c>
      <c r="T10800" t="s">
        <v>527</v>
      </c>
    </row>
    <row r="10801" spans="2:20" hidden="1" x14ac:dyDescent="0.45">
      <c r="B10801" s="29" t="s">
        <v>43</v>
      </c>
      <c r="C10801" s="29" t="s">
        <v>70</v>
      </c>
      <c r="D10801" s="29" t="s">
        <v>55</v>
      </c>
      <c r="F10801" t="s">
        <v>520</v>
      </c>
      <c r="G10801" t="s">
        <v>521</v>
      </c>
      <c r="H10801" t="s">
        <v>551</v>
      </c>
      <c r="I10801" t="s">
        <v>225</v>
      </c>
      <c r="J10801" t="s">
        <v>523</v>
      </c>
      <c r="K10801" t="s">
        <v>524</v>
      </c>
      <c r="L10801" t="s">
        <v>552</v>
      </c>
      <c r="M10801" t="s">
        <v>228</v>
      </c>
      <c r="N10801" t="s">
        <v>28</v>
      </c>
      <c r="O10801">
        <v>2.2000000000000001E-3</v>
      </c>
      <c r="P10801" t="s">
        <v>526</v>
      </c>
      <c r="Q10801" s="27">
        <f>O10801*km_per_mile*'Transportation Calcs'!$E$6</f>
        <v>1.408847841416005E-6</v>
      </c>
      <c r="T10801" t="s">
        <v>536</v>
      </c>
    </row>
    <row r="10802" spans="2:20" hidden="1" x14ac:dyDescent="0.45">
      <c r="C10802" s="29" t="s">
        <v>70</v>
      </c>
      <c r="D10802" s="29" t="s">
        <v>55</v>
      </c>
      <c r="F10802" t="s">
        <v>520</v>
      </c>
      <c r="G10802" t="s">
        <v>521</v>
      </c>
      <c r="H10802" t="s">
        <v>551</v>
      </c>
      <c r="I10802" t="s">
        <v>225</v>
      </c>
      <c r="J10802" t="s">
        <v>523</v>
      </c>
      <c r="K10802" t="s">
        <v>524</v>
      </c>
      <c r="L10802" t="s">
        <v>552</v>
      </c>
      <c r="M10802" t="s">
        <v>228</v>
      </c>
      <c r="N10802" t="s">
        <v>272</v>
      </c>
      <c r="O10802" s="27">
        <v>3.9000000000000002E-7</v>
      </c>
      <c r="P10802" t="s">
        <v>526</v>
      </c>
      <c r="Q10802" s="27">
        <f>O10802*km_per_mile*'Transportation Calcs'!$E$6</f>
        <v>2.4975029916010995E-10</v>
      </c>
      <c r="T10802" t="s">
        <v>527</v>
      </c>
    </row>
    <row r="10803" spans="2:20" hidden="1" x14ac:dyDescent="0.45">
      <c r="C10803" s="29" t="s">
        <v>70</v>
      </c>
      <c r="D10803" s="29" t="s">
        <v>55</v>
      </c>
      <c r="F10803" t="s">
        <v>520</v>
      </c>
      <c r="G10803" t="s">
        <v>521</v>
      </c>
      <c r="H10803" t="s">
        <v>555</v>
      </c>
      <c r="I10803" t="s">
        <v>225</v>
      </c>
      <c r="J10803" t="s">
        <v>523</v>
      </c>
      <c r="K10803" t="s">
        <v>524</v>
      </c>
      <c r="L10803" t="s">
        <v>556</v>
      </c>
      <c r="M10803" t="s">
        <v>228</v>
      </c>
      <c r="N10803" t="s">
        <v>358</v>
      </c>
      <c r="O10803" s="27">
        <v>2.6E-7</v>
      </c>
      <c r="P10803" t="s">
        <v>526</v>
      </c>
      <c r="Q10803" s="27">
        <f>O10803*km_per_mile*'Transportation Calcs'!$E$6</f>
        <v>1.6650019944007331E-10</v>
      </c>
      <c r="T10803" t="s">
        <v>527</v>
      </c>
    </row>
    <row r="10804" spans="2:20" hidden="1" x14ac:dyDescent="0.45">
      <c r="B10804" s="29" t="s">
        <v>43</v>
      </c>
      <c r="C10804" s="29" t="s">
        <v>70</v>
      </c>
      <c r="D10804" s="29" t="s">
        <v>55</v>
      </c>
      <c r="F10804" t="s">
        <v>520</v>
      </c>
      <c r="G10804" t="s">
        <v>521</v>
      </c>
      <c r="H10804" t="s">
        <v>2383</v>
      </c>
      <c r="I10804" t="s">
        <v>225</v>
      </c>
      <c r="J10804" t="s">
        <v>523</v>
      </c>
      <c r="K10804" t="s">
        <v>524</v>
      </c>
      <c r="L10804" t="s">
        <v>774</v>
      </c>
      <c r="M10804" t="s">
        <v>228</v>
      </c>
      <c r="N10804" t="s">
        <v>28</v>
      </c>
      <c r="O10804">
        <v>1.6000000000000001E-3</v>
      </c>
      <c r="P10804" t="s">
        <v>526</v>
      </c>
      <c r="Q10804" s="27">
        <f>O10804*km_per_mile*'Transportation Calcs'!$E$6</f>
        <v>1.0246166119389128E-6</v>
      </c>
      <c r="T10804" t="s">
        <v>536</v>
      </c>
    </row>
    <row r="10805" spans="2:20" hidden="1" x14ac:dyDescent="0.45">
      <c r="C10805" s="29" t="s">
        <v>70</v>
      </c>
      <c r="D10805" s="29" t="s">
        <v>55</v>
      </c>
      <c r="F10805" t="s">
        <v>520</v>
      </c>
      <c r="G10805" t="s">
        <v>521</v>
      </c>
      <c r="H10805" t="s">
        <v>2383</v>
      </c>
      <c r="I10805" t="s">
        <v>225</v>
      </c>
      <c r="J10805" t="s">
        <v>523</v>
      </c>
      <c r="K10805" t="s">
        <v>524</v>
      </c>
      <c r="L10805" t="s">
        <v>774</v>
      </c>
      <c r="M10805" t="s">
        <v>228</v>
      </c>
      <c r="N10805" t="s">
        <v>358</v>
      </c>
      <c r="O10805" s="27">
        <v>2.6E-7</v>
      </c>
      <c r="P10805" t="s">
        <v>526</v>
      </c>
      <c r="Q10805" s="27">
        <f>O10805*km_per_mile*'Transportation Calcs'!$E$6</f>
        <v>1.6650019944007331E-10</v>
      </c>
      <c r="T10805" t="s">
        <v>527</v>
      </c>
    </row>
    <row r="10806" spans="2:20" hidden="1" x14ac:dyDescent="0.45">
      <c r="B10806" s="29" t="s">
        <v>43</v>
      </c>
      <c r="C10806" s="29" t="s">
        <v>70</v>
      </c>
      <c r="D10806" s="29" t="s">
        <v>55</v>
      </c>
      <c r="F10806" t="s">
        <v>520</v>
      </c>
      <c r="G10806" t="s">
        <v>521</v>
      </c>
      <c r="H10806" t="s">
        <v>1941</v>
      </c>
      <c r="I10806" t="s">
        <v>225</v>
      </c>
      <c r="J10806" t="s">
        <v>523</v>
      </c>
      <c r="K10806" t="s">
        <v>524</v>
      </c>
      <c r="L10806" t="s">
        <v>725</v>
      </c>
      <c r="M10806" t="s">
        <v>228</v>
      </c>
      <c r="N10806" t="s">
        <v>28</v>
      </c>
      <c r="O10806">
        <v>1.6000000000000001E-3</v>
      </c>
      <c r="P10806" t="s">
        <v>526</v>
      </c>
      <c r="Q10806" s="27">
        <f>O10806*km_per_mile*'Transportation Calcs'!$E$6</f>
        <v>1.0246166119389128E-6</v>
      </c>
      <c r="T10806" t="s">
        <v>536</v>
      </c>
    </row>
    <row r="10807" spans="2:20" hidden="1" x14ac:dyDescent="0.45">
      <c r="C10807" s="29" t="s">
        <v>70</v>
      </c>
      <c r="D10807" s="29" t="s">
        <v>55</v>
      </c>
      <c r="F10807" t="s">
        <v>520</v>
      </c>
      <c r="G10807" t="s">
        <v>521</v>
      </c>
      <c r="H10807" t="s">
        <v>1941</v>
      </c>
      <c r="I10807" t="s">
        <v>225</v>
      </c>
      <c r="J10807" t="s">
        <v>523</v>
      </c>
      <c r="K10807" t="s">
        <v>524</v>
      </c>
      <c r="L10807" t="s">
        <v>725</v>
      </c>
      <c r="M10807" t="s">
        <v>228</v>
      </c>
      <c r="N10807" t="s">
        <v>272</v>
      </c>
      <c r="O10807" s="27">
        <v>3.9000000000000002E-7</v>
      </c>
      <c r="P10807" t="s">
        <v>526</v>
      </c>
      <c r="Q10807" s="27">
        <f>O10807*km_per_mile*'Transportation Calcs'!$E$6</f>
        <v>2.4975029916010995E-10</v>
      </c>
      <c r="T10807" t="s">
        <v>527</v>
      </c>
    </row>
    <row r="10808" spans="2:20" hidden="1" x14ac:dyDescent="0.45">
      <c r="C10808" s="29" t="s">
        <v>70</v>
      </c>
      <c r="D10808" s="29" t="s">
        <v>55</v>
      </c>
      <c r="F10808" t="s">
        <v>520</v>
      </c>
      <c r="G10808" t="s">
        <v>521</v>
      </c>
      <c r="H10808" t="s">
        <v>559</v>
      </c>
      <c r="I10808" t="s">
        <v>225</v>
      </c>
      <c r="J10808" t="s">
        <v>523</v>
      </c>
      <c r="K10808" t="s">
        <v>524</v>
      </c>
      <c r="L10808" t="s">
        <v>560</v>
      </c>
      <c r="M10808" t="s">
        <v>228</v>
      </c>
      <c r="N10808" t="s">
        <v>358</v>
      </c>
      <c r="O10808" s="27">
        <v>2.6E-7</v>
      </c>
      <c r="P10808" t="s">
        <v>526</v>
      </c>
      <c r="Q10808" s="27">
        <f>O10808*km_per_mile*'Transportation Calcs'!$E$6</f>
        <v>1.6650019944007331E-10</v>
      </c>
      <c r="T10808" t="s">
        <v>527</v>
      </c>
    </row>
    <row r="10809" spans="2:20" hidden="1" x14ac:dyDescent="0.45">
      <c r="C10809" s="29" t="s">
        <v>70</v>
      </c>
      <c r="D10809" s="29" t="s">
        <v>55</v>
      </c>
      <c r="F10809" t="s">
        <v>520</v>
      </c>
      <c r="G10809" t="s">
        <v>521</v>
      </c>
      <c r="H10809" t="s">
        <v>557</v>
      </c>
      <c r="I10809" t="s">
        <v>225</v>
      </c>
      <c r="J10809" t="s">
        <v>523</v>
      </c>
      <c r="K10809" t="s">
        <v>524</v>
      </c>
      <c r="L10809" t="s">
        <v>558</v>
      </c>
      <c r="M10809" t="s">
        <v>228</v>
      </c>
      <c r="N10809" t="s">
        <v>358</v>
      </c>
      <c r="O10809" s="27">
        <v>2.6E-7</v>
      </c>
      <c r="P10809" t="s">
        <v>526</v>
      </c>
      <c r="Q10809" s="27">
        <f>O10809*km_per_mile*'Transportation Calcs'!$E$6</f>
        <v>1.6650019944007331E-10</v>
      </c>
      <c r="T10809" t="s">
        <v>527</v>
      </c>
    </row>
    <row r="10810" spans="2:20" hidden="1" x14ac:dyDescent="0.45">
      <c r="C10810" s="29" t="s">
        <v>70</v>
      </c>
      <c r="D10810" s="29" t="s">
        <v>55</v>
      </c>
      <c r="F10810" t="s">
        <v>520</v>
      </c>
      <c r="G10810" t="s">
        <v>521</v>
      </c>
      <c r="H10810" t="s">
        <v>553</v>
      </c>
      <c r="I10810" t="s">
        <v>225</v>
      </c>
      <c r="J10810" t="s">
        <v>523</v>
      </c>
      <c r="K10810" t="s">
        <v>524</v>
      </c>
      <c r="L10810" t="s">
        <v>554</v>
      </c>
      <c r="M10810" t="s">
        <v>228</v>
      </c>
      <c r="N10810" t="s">
        <v>358</v>
      </c>
      <c r="O10810" s="27">
        <v>2.6E-7</v>
      </c>
      <c r="P10810" t="s">
        <v>526</v>
      </c>
      <c r="Q10810" s="27">
        <f>O10810*km_per_mile*'Transportation Calcs'!$E$6</f>
        <v>1.6650019944007331E-10</v>
      </c>
      <c r="T10810" t="s">
        <v>527</v>
      </c>
    </row>
    <row r="10811" spans="2:20" hidden="1" x14ac:dyDescent="0.45">
      <c r="C10811" s="29" t="s">
        <v>70</v>
      </c>
      <c r="D10811" s="29" t="s">
        <v>55</v>
      </c>
      <c r="F10811" t="s">
        <v>520</v>
      </c>
      <c r="G10811" t="s">
        <v>521</v>
      </c>
      <c r="H10811" t="s">
        <v>561</v>
      </c>
      <c r="I10811" t="s">
        <v>225</v>
      </c>
      <c r="J10811" t="s">
        <v>523</v>
      </c>
      <c r="K10811" t="s">
        <v>524</v>
      </c>
      <c r="L10811" t="s">
        <v>562</v>
      </c>
      <c r="M10811" t="s">
        <v>228</v>
      </c>
      <c r="N10811" t="s">
        <v>249</v>
      </c>
      <c r="O10811" s="27">
        <v>3.5999999999999999E-7</v>
      </c>
      <c r="P10811" t="s">
        <v>526</v>
      </c>
      <c r="Q10811" s="27">
        <f>O10811*km_per_mile*'Transportation Calcs'!$E$6</f>
        <v>2.3053873768625535E-10</v>
      </c>
      <c r="T10811" t="s">
        <v>527</v>
      </c>
    </row>
    <row r="10812" spans="2:20" hidden="1" x14ac:dyDescent="0.45">
      <c r="C10812" s="29" t="s">
        <v>70</v>
      </c>
      <c r="D10812" s="29" t="s">
        <v>55</v>
      </c>
      <c r="F10812" t="s">
        <v>520</v>
      </c>
      <c r="G10812" t="s">
        <v>521</v>
      </c>
      <c r="H10812" t="s">
        <v>563</v>
      </c>
      <c r="I10812" t="s">
        <v>225</v>
      </c>
      <c r="J10812" t="s">
        <v>523</v>
      </c>
      <c r="K10812" t="s">
        <v>524</v>
      </c>
      <c r="L10812" t="s">
        <v>564</v>
      </c>
      <c r="M10812" t="s">
        <v>228</v>
      </c>
      <c r="N10812" t="s">
        <v>272</v>
      </c>
      <c r="O10812" s="27">
        <v>1.0300000000000001E-6</v>
      </c>
      <c r="P10812" t="s">
        <v>526</v>
      </c>
      <c r="Q10812" s="27">
        <f>O10812*km_per_mile*'Transportation Calcs'!$E$6</f>
        <v>6.595969439356751E-10</v>
      </c>
      <c r="T10812" t="s">
        <v>527</v>
      </c>
    </row>
    <row r="10813" spans="2:20" hidden="1" x14ac:dyDescent="0.45">
      <c r="C10813" s="29" t="s">
        <v>70</v>
      </c>
      <c r="D10813" s="29" t="s">
        <v>55</v>
      </c>
      <c r="F10813" t="s">
        <v>520</v>
      </c>
      <c r="G10813" t="s">
        <v>521</v>
      </c>
      <c r="H10813" t="s">
        <v>567</v>
      </c>
      <c r="I10813" t="s">
        <v>225</v>
      </c>
      <c r="J10813" t="s">
        <v>523</v>
      </c>
      <c r="K10813" t="s">
        <v>524</v>
      </c>
      <c r="L10813" t="s">
        <v>568</v>
      </c>
      <c r="M10813" t="s">
        <v>228</v>
      </c>
      <c r="N10813" t="s">
        <v>264</v>
      </c>
      <c r="O10813" s="27">
        <v>4.7999999999999996E-7</v>
      </c>
      <c r="P10813" t="s">
        <v>526</v>
      </c>
      <c r="Q10813" s="27">
        <f>O10813*km_per_mile*'Transportation Calcs'!$E$6</f>
        <v>3.0738498358167373E-10</v>
      </c>
      <c r="T10813" t="s">
        <v>527</v>
      </c>
    </row>
    <row r="10814" spans="2:20" hidden="1" x14ac:dyDescent="0.45">
      <c r="C10814" s="29" t="s">
        <v>70</v>
      </c>
      <c r="D10814" s="29" t="s">
        <v>55</v>
      </c>
      <c r="F10814" t="s">
        <v>520</v>
      </c>
      <c r="G10814" t="s">
        <v>521</v>
      </c>
      <c r="H10814" t="s">
        <v>565</v>
      </c>
      <c r="I10814" t="s">
        <v>225</v>
      </c>
      <c r="J10814" t="s">
        <v>523</v>
      </c>
      <c r="K10814" t="s">
        <v>524</v>
      </c>
      <c r="L10814" t="s">
        <v>566</v>
      </c>
      <c r="M10814" t="s">
        <v>228</v>
      </c>
      <c r="N10814" t="s">
        <v>249</v>
      </c>
      <c r="O10814" s="27">
        <v>3.5999999999999999E-7</v>
      </c>
      <c r="P10814" t="s">
        <v>526</v>
      </c>
      <c r="Q10814" s="27">
        <f>O10814*km_per_mile*'Transportation Calcs'!$E$6</f>
        <v>2.3053873768625535E-10</v>
      </c>
      <c r="T10814" t="s">
        <v>527</v>
      </c>
    </row>
    <row r="10815" spans="2:20" hidden="1" x14ac:dyDescent="0.45">
      <c r="C10815" s="29" t="s">
        <v>70</v>
      </c>
      <c r="D10815" s="29" t="s">
        <v>55</v>
      </c>
      <c r="F10815" t="s">
        <v>520</v>
      </c>
      <c r="G10815" t="s">
        <v>521</v>
      </c>
      <c r="H10815" t="s">
        <v>571</v>
      </c>
      <c r="I10815" t="s">
        <v>225</v>
      </c>
      <c r="J10815" t="s">
        <v>523</v>
      </c>
      <c r="K10815" t="s">
        <v>524</v>
      </c>
      <c r="L10815" t="s">
        <v>572</v>
      </c>
      <c r="M10815" t="s">
        <v>228</v>
      </c>
      <c r="N10815" t="s">
        <v>358</v>
      </c>
      <c r="O10815" s="27">
        <v>2.6E-7</v>
      </c>
      <c r="P10815" t="s">
        <v>526</v>
      </c>
      <c r="Q10815" s="27">
        <f>O10815*km_per_mile*'Transportation Calcs'!$E$6</f>
        <v>1.6650019944007331E-10</v>
      </c>
      <c r="T10815" t="s">
        <v>527</v>
      </c>
    </row>
    <row r="10816" spans="2:20" hidden="1" x14ac:dyDescent="0.45">
      <c r="C10816" s="29" t="s">
        <v>70</v>
      </c>
      <c r="D10816" s="29" t="s">
        <v>55</v>
      </c>
      <c r="F10816" t="s">
        <v>520</v>
      </c>
      <c r="G10816" t="s">
        <v>521</v>
      </c>
      <c r="H10816" t="s">
        <v>571</v>
      </c>
      <c r="I10816" t="s">
        <v>225</v>
      </c>
      <c r="J10816" t="s">
        <v>523</v>
      </c>
      <c r="K10816" t="s">
        <v>524</v>
      </c>
      <c r="L10816" t="s">
        <v>572</v>
      </c>
      <c r="M10816" t="s">
        <v>228</v>
      </c>
      <c r="N10816" t="s">
        <v>264</v>
      </c>
      <c r="O10816" s="27">
        <v>3.2000000000000001E-7</v>
      </c>
      <c r="P10816" t="s">
        <v>526</v>
      </c>
      <c r="Q10816" s="27">
        <f>O10816*km_per_mile*'Transportation Calcs'!$E$6</f>
        <v>2.0492332238778255E-10</v>
      </c>
      <c r="T10816" t="s">
        <v>527</v>
      </c>
    </row>
    <row r="10817" spans="2:20" hidden="1" x14ac:dyDescent="0.45">
      <c r="C10817" s="29" t="s">
        <v>70</v>
      </c>
      <c r="D10817" s="29" t="s">
        <v>55</v>
      </c>
      <c r="F10817" t="s">
        <v>520</v>
      </c>
      <c r="G10817" t="s">
        <v>521</v>
      </c>
      <c r="H10817" t="s">
        <v>609</v>
      </c>
      <c r="I10817" t="s">
        <v>225</v>
      </c>
      <c r="J10817" t="s">
        <v>523</v>
      </c>
      <c r="K10817" t="s">
        <v>524</v>
      </c>
      <c r="L10817" t="s">
        <v>610</v>
      </c>
      <c r="M10817" t="s">
        <v>228</v>
      </c>
      <c r="N10817" t="s">
        <v>272</v>
      </c>
      <c r="O10817" s="27">
        <v>3.9000000000000002E-7</v>
      </c>
      <c r="P10817" t="s">
        <v>526</v>
      </c>
      <c r="Q10817" s="27">
        <f>O10817*km_per_mile*'Transportation Calcs'!$E$6</f>
        <v>2.4975029916010995E-10</v>
      </c>
      <c r="T10817" t="s">
        <v>527</v>
      </c>
    </row>
    <row r="10818" spans="2:20" hidden="1" x14ac:dyDescent="0.45">
      <c r="C10818" s="29" t="s">
        <v>70</v>
      </c>
      <c r="D10818" s="29" t="s">
        <v>55</v>
      </c>
      <c r="F10818" t="s">
        <v>520</v>
      </c>
      <c r="G10818" t="s">
        <v>521</v>
      </c>
      <c r="H10818" t="s">
        <v>563</v>
      </c>
      <c r="I10818" t="s">
        <v>225</v>
      </c>
      <c r="J10818" t="s">
        <v>523</v>
      </c>
      <c r="K10818" t="s">
        <v>524</v>
      </c>
      <c r="L10818" t="s">
        <v>564</v>
      </c>
      <c r="M10818" t="s">
        <v>228</v>
      </c>
      <c r="N10818" t="s">
        <v>264</v>
      </c>
      <c r="O10818" s="27">
        <v>4.7999999999999996E-7</v>
      </c>
      <c r="P10818" t="s">
        <v>526</v>
      </c>
      <c r="Q10818" s="27">
        <f>O10818*km_per_mile*'Transportation Calcs'!$E$6</f>
        <v>3.0738498358167373E-10</v>
      </c>
      <c r="T10818" t="s">
        <v>527</v>
      </c>
    </row>
    <row r="10819" spans="2:20" hidden="1" x14ac:dyDescent="0.45">
      <c r="C10819" s="29" t="s">
        <v>70</v>
      </c>
      <c r="D10819" s="29" t="s">
        <v>55</v>
      </c>
      <c r="F10819" t="s">
        <v>520</v>
      </c>
      <c r="G10819" t="s">
        <v>521</v>
      </c>
      <c r="H10819" t="s">
        <v>1942</v>
      </c>
      <c r="I10819" t="s">
        <v>225</v>
      </c>
      <c r="J10819" t="s">
        <v>523</v>
      </c>
      <c r="K10819" t="s">
        <v>524</v>
      </c>
      <c r="L10819" t="s">
        <v>722</v>
      </c>
      <c r="M10819" t="s">
        <v>228</v>
      </c>
      <c r="N10819" t="s">
        <v>249</v>
      </c>
      <c r="O10819" s="27">
        <v>8.8000000000000004E-7</v>
      </c>
      <c r="P10819" t="s">
        <v>526</v>
      </c>
      <c r="Q10819" s="27">
        <f>O10819*km_per_mile*'Transportation Calcs'!$E$6</f>
        <v>5.6353913656640202E-10</v>
      </c>
      <c r="T10819" t="s">
        <v>527</v>
      </c>
    </row>
    <row r="10820" spans="2:20" hidden="1" x14ac:dyDescent="0.45">
      <c r="C10820" s="29" t="s">
        <v>70</v>
      </c>
      <c r="D10820" s="29" t="s">
        <v>55</v>
      </c>
      <c r="F10820" t="s">
        <v>520</v>
      </c>
      <c r="G10820" t="s">
        <v>521</v>
      </c>
      <c r="H10820" t="s">
        <v>573</v>
      </c>
      <c r="I10820" t="s">
        <v>225</v>
      </c>
      <c r="J10820" t="s">
        <v>523</v>
      </c>
      <c r="K10820" t="s">
        <v>524</v>
      </c>
      <c r="L10820" t="s">
        <v>574</v>
      </c>
      <c r="M10820" t="s">
        <v>228</v>
      </c>
      <c r="N10820" t="s">
        <v>249</v>
      </c>
      <c r="O10820" s="27">
        <v>8.8000000000000004E-7</v>
      </c>
      <c r="P10820" t="s">
        <v>526</v>
      </c>
      <c r="Q10820" s="27">
        <f>O10820*km_per_mile*'Transportation Calcs'!$E$6</f>
        <v>5.6353913656640202E-10</v>
      </c>
      <c r="T10820" t="s">
        <v>527</v>
      </c>
    </row>
    <row r="10821" spans="2:20" hidden="1" x14ac:dyDescent="0.45">
      <c r="C10821" s="29" t="s">
        <v>70</v>
      </c>
      <c r="D10821" s="29" t="s">
        <v>55</v>
      </c>
      <c r="F10821" t="s">
        <v>520</v>
      </c>
      <c r="G10821" t="s">
        <v>521</v>
      </c>
      <c r="H10821" t="s">
        <v>1943</v>
      </c>
      <c r="I10821" t="s">
        <v>225</v>
      </c>
      <c r="J10821" t="s">
        <v>523</v>
      </c>
      <c r="K10821" t="s">
        <v>524</v>
      </c>
      <c r="L10821" t="s">
        <v>730</v>
      </c>
      <c r="M10821" t="s">
        <v>228</v>
      </c>
      <c r="N10821" t="s">
        <v>358</v>
      </c>
      <c r="O10821" s="27">
        <v>2.9999999999999999E-7</v>
      </c>
      <c r="P10821" t="s">
        <v>526</v>
      </c>
      <c r="Q10821" s="27">
        <f>O10821*km_per_mile*'Transportation Calcs'!$E$6</f>
        <v>1.9211561473854611E-10</v>
      </c>
      <c r="T10821" t="s">
        <v>527</v>
      </c>
    </row>
    <row r="10822" spans="2:20" hidden="1" x14ac:dyDescent="0.45">
      <c r="B10822" s="29" t="s">
        <v>43</v>
      </c>
      <c r="C10822" s="29" t="s">
        <v>70</v>
      </c>
      <c r="D10822" s="29" t="s">
        <v>53</v>
      </c>
      <c r="F10822" t="s">
        <v>520</v>
      </c>
      <c r="G10822" t="s">
        <v>521</v>
      </c>
      <c r="H10822" t="s">
        <v>577</v>
      </c>
      <c r="I10822" t="s">
        <v>225</v>
      </c>
      <c r="J10822" t="s">
        <v>523</v>
      </c>
      <c r="K10822" t="s">
        <v>35</v>
      </c>
      <c r="L10822" t="s">
        <v>578</v>
      </c>
      <c r="M10822" t="s">
        <v>228</v>
      </c>
      <c r="N10822" t="s">
        <v>28</v>
      </c>
      <c r="O10822">
        <v>3.9100000000000003E-2</v>
      </c>
      <c r="P10822" t="s">
        <v>526</v>
      </c>
      <c r="Q10822" s="27">
        <f>O10822*km_per_mile*'Transportation Calcs'!$F$6</f>
        <v>2.8711478549173602E-5</v>
      </c>
      <c r="T10822" t="s">
        <v>536</v>
      </c>
    </row>
    <row r="10823" spans="2:20" hidden="1" x14ac:dyDescent="0.45">
      <c r="C10823" s="29" t="s">
        <v>70</v>
      </c>
      <c r="D10823" s="29" t="s">
        <v>53</v>
      </c>
      <c r="F10823" t="s">
        <v>520</v>
      </c>
      <c r="G10823" t="s">
        <v>521</v>
      </c>
      <c r="H10823" t="s">
        <v>1944</v>
      </c>
      <c r="I10823" t="s">
        <v>225</v>
      </c>
      <c r="J10823" t="s">
        <v>523</v>
      </c>
      <c r="K10823" t="s">
        <v>35</v>
      </c>
      <c r="L10823" t="s">
        <v>1945</v>
      </c>
      <c r="M10823" t="s">
        <v>228</v>
      </c>
      <c r="N10823" t="s">
        <v>249</v>
      </c>
      <c r="O10823" s="27">
        <v>1.95E-6</v>
      </c>
      <c r="P10823" t="s">
        <v>526</v>
      </c>
      <c r="Q10823" s="27">
        <f>O10823*km_per_mile*'Transportation Calcs'!$F$6</f>
        <v>1.4319023828871745E-9</v>
      </c>
      <c r="T10823" t="s">
        <v>527</v>
      </c>
    </row>
    <row r="10824" spans="2:20" hidden="1" x14ac:dyDescent="0.45">
      <c r="C10824" s="29" t="s">
        <v>70</v>
      </c>
      <c r="D10824" s="29" t="s">
        <v>53</v>
      </c>
      <c r="F10824" t="s">
        <v>520</v>
      </c>
      <c r="G10824" t="s">
        <v>521</v>
      </c>
      <c r="H10824" t="s">
        <v>579</v>
      </c>
      <c r="I10824" t="s">
        <v>225</v>
      </c>
      <c r="J10824" t="s">
        <v>523</v>
      </c>
      <c r="K10824" t="s">
        <v>35</v>
      </c>
      <c r="L10824" t="s">
        <v>580</v>
      </c>
      <c r="M10824" t="s">
        <v>228</v>
      </c>
      <c r="N10824" t="s">
        <v>358</v>
      </c>
      <c r="O10824" s="27">
        <v>1.53E-6</v>
      </c>
      <c r="P10824" t="s">
        <v>526</v>
      </c>
      <c r="Q10824" s="27">
        <f>O10824*km_per_mile*'Transportation Calcs'!$F$6</f>
        <v>1.1234926388807059E-9</v>
      </c>
      <c r="T10824" t="s">
        <v>527</v>
      </c>
    </row>
    <row r="10825" spans="2:20" hidden="1" x14ac:dyDescent="0.45">
      <c r="C10825" s="29" t="s">
        <v>70</v>
      </c>
      <c r="D10825" s="29" t="s">
        <v>53</v>
      </c>
      <c r="F10825" t="s">
        <v>520</v>
      </c>
      <c r="G10825" t="s">
        <v>521</v>
      </c>
      <c r="H10825" t="s">
        <v>1946</v>
      </c>
      <c r="I10825" t="s">
        <v>225</v>
      </c>
      <c r="J10825" t="s">
        <v>523</v>
      </c>
      <c r="K10825" t="s">
        <v>35</v>
      </c>
      <c r="L10825" t="s">
        <v>639</v>
      </c>
      <c r="M10825" t="s">
        <v>228</v>
      </c>
      <c r="N10825" t="s">
        <v>272</v>
      </c>
      <c r="O10825" s="27">
        <v>1.6199999999999999E-6</v>
      </c>
      <c r="P10825" t="s">
        <v>526</v>
      </c>
      <c r="Q10825" s="27">
        <f>O10825*km_per_mile*'Transportation Calcs'!$F$6</f>
        <v>1.1895804411678064E-9</v>
      </c>
      <c r="T10825" t="s">
        <v>527</v>
      </c>
    </row>
    <row r="10826" spans="2:20" hidden="1" x14ac:dyDescent="0.45">
      <c r="C10826" s="29" t="s">
        <v>70</v>
      </c>
      <c r="D10826" s="29" t="s">
        <v>53</v>
      </c>
      <c r="F10826" t="s">
        <v>520</v>
      </c>
      <c r="G10826" t="s">
        <v>521</v>
      </c>
      <c r="H10826" t="s">
        <v>581</v>
      </c>
      <c r="I10826" t="s">
        <v>225</v>
      </c>
      <c r="J10826" t="s">
        <v>523</v>
      </c>
      <c r="K10826" t="s">
        <v>35</v>
      </c>
      <c r="L10826" t="s">
        <v>582</v>
      </c>
      <c r="M10826" t="s">
        <v>228</v>
      </c>
      <c r="N10826" t="s">
        <v>264</v>
      </c>
      <c r="O10826" s="27">
        <v>1.7400000000000001E-6</v>
      </c>
      <c r="P10826" t="s">
        <v>526</v>
      </c>
      <c r="Q10826" s="27">
        <f>O10826*km_per_mile*'Transportation Calcs'!$F$6</f>
        <v>1.2776975108839402E-9</v>
      </c>
      <c r="T10826" t="s">
        <v>527</v>
      </c>
    </row>
    <row r="10827" spans="2:20" hidden="1" x14ac:dyDescent="0.45">
      <c r="C10827" s="29" t="s">
        <v>70</v>
      </c>
      <c r="D10827" s="29" t="s">
        <v>53</v>
      </c>
      <c r="F10827" t="s">
        <v>520</v>
      </c>
      <c r="G10827" t="s">
        <v>521</v>
      </c>
      <c r="H10827" t="s">
        <v>583</v>
      </c>
      <c r="I10827" t="s">
        <v>225</v>
      </c>
      <c r="J10827" t="s">
        <v>523</v>
      </c>
      <c r="K10827" t="s">
        <v>35</v>
      </c>
      <c r="L10827" t="s">
        <v>584</v>
      </c>
      <c r="M10827" t="s">
        <v>228</v>
      </c>
      <c r="N10827" t="s">
        <v>358</v>
      </c>
      <c r="O10827" s="27">
        <v>1.53E-6</v>
      </c>
      <c r="P10827" t="s">
        <v>526</v>
      </c>
      <c r="Q10827" s="27">
        <f>O10827*km_per_mile*'Transportation Calcs'!$F$6</f>
        <v>1.1234926388807059E-9</v>
      </c>
      <c r="T10827" t="s">
        <v>527</v>
      </c>
    </row>
    <row r="10828" spans="2:20" hidden="1" x14ac:dyDescent="0.45">
      <c r="C10828" s="29" t="s">
        <v>70</v>
      </c>
      <c r="D10828" s="29" t="s">
        <v>53</v>
      </c>
      <c r="F10828" t="s">
        <v>520</v>
      </c>
      <c r="G10828" t="s">
        <v>521</v>
      </c>
      <c r="H10828" t="s">
        <v>581</v>
      </c>
      <c r="I10828" t="s">
        <v>225</v>
      </c>
      <c r="J10828" t="s">
        <v>523</v>
      </c>
      <c r="K10828" t="s">
        <v>35</v>
      </c>
      <c r="L10828" t="s">
        <v>582</v>
      </c>
      <c r="M10828" t="s">
        <v>228</v>
      </c>
      <c r="N10828" t="s">
        <v>358</v>
      </c>
      <c r="O10828" s="27">
        <v>1.53E-6</v>
      </c>
      <c r="P10828" t="s">
        <v>526</v>
      </c>
      <c r="Q10828" s="27">
        <f>O10828*km_per_mile*'Transportation Calcs'!$F$6</f>
        <v>1.1234926388807059E-9</v>
      </c>
      <c r="T10828" t="s">
        <v>527</v>
      </c>
    </row>
    <row r="10829" spans="2:20" hidden="1" x14ac:dyDescent="0.45">
      <c r="C10829" s="29" t="s">
        <v>70</v>
      </c>
      <c r="D10829" s="29" t="s">
        <v>197</v>
      </c>
      <c r="F10829" t="s">
        <v>520</v>
      </c>
      <c r="G10829" t="s">
        <v>521</v>
      </c>
      <c r="H10829" t="s">
        <v>585</v>
      </c>
      <c r="I10829" t="s">
        <v>225</v>
      </c>
      <c r="J10829" t="s">
        <v>523</v>
      </c>
      <c r="K10829" t="s">
        <v>21</v>
      </c>
      <c r="L10829" t="s">
        <v>586</v>
      </c>
      <c r="M10829" t="s">
        <v>228</v>
      </c>
      <c r="N10829" t="s">
        <v>358</v>
      </c>
      <c r="O10829" s="27">
        <v>1E-8</v>
      </c>
      <c r="P10829" t="s">
        <v>526</v>
      </c>
      <c r="Q10829">
        <f>O10829*km_per_mile*'Transportation Calcs'!$H$6</f>
        <v>5.908749711241345E-12</v>
      </c>
      <c r="T10829" t="s">
        <v>527</v>
      </c>
    </row>
    <row r="10830" spans="2:20" hidden="1" x14ac:dyDescent="0.45">
      <c r="B10830" s="29" t="s">
        <v>43</v>
      </c>
      <c r="C10830" s="29" t="s">
        <v>70</v>
      </c>
      <c r="D10830" s="29" t="s">
        <v>197</v>
      </c>
      <c r="F10830" t="s">
        <v>520</v>
      </c>
      <c r="G10830" t="s">
        <v>521</v>
      </c>
      <c r="H10830" t="s">
        <v>591</v>
      </c>
      <c r="I10830" t="s">
        <v>225</v>
      </c>
      <c r="J10830" t="s">
        <v>523</v>
      </c>
      <c r="K10830" t="s">
        <v>21</v>
      </c>
      <c r="L10830" t="s">
        <v>592</v>
      </c>
      <c r="M10830" t="s">
        <v>228</v>
      </c>
      <c r="N10830" t="s">
        <v>28</v>
      </c>
      <c r="O10830">
        <v>1.1000000000000001E-3</v>
      </c>
      <c r="P10830" t="s">
        <v>526</v>
      </c>
      <c r="Q10830">
        <f>O10830*km_per_mile*'Transportation Calcs'!$H$6</f>
        <v>6.4996246823654796E-7</v>
      </c>
      <c r="T10830" t="s">
        <v>536</v>
      </c>
    </row>
    <row r="10831" spans="2:20" hidden="1" x14ac:dyDescent="0.45">
      <c r="B10831" s="29" t="s">
        <v>43</v>
      </c>
      <c r="C10831" s="29" t="s">
        <v>70</v>
      </c>
      <c r="D10831" s="29" t="s">
        <v>55</v>
      </c>
      <c r="F10831" t="s">
        <v>520</v>
      </c>
      <c r="G10831" t="s">
        <v>521</v>
      </c>
      <c r="H10831" t="s">
        <v>1968</v>
      </c>
      <c r="I10831" t="s">
        <v>225</v>
      </c>
      <c r="J10831" t="s">
        <v>523</v>
      </c>
      <c r="K10831" t="s">
        <v>524</v>
      </c>
      <c r="L10831" t="s">
        <v>1963</v>
      </c>
      <c r="M10831" t="s">
        <v>228</v>
      </c>
      <c r="N10831" t="s">
        <v>28</v>
      </c>
      <c r="P10831" t="s">
        <v>526</v>
      </c>
      <c r="Q10831" s="27">
        <f>O10831*km_per_mile*'Transportation Calcs'!$E$6</f>
        <v>0</v>
      </c>
      <c r="T10831" t="s">
        <v>536</v>
      </c>
    </row>
    <row r="10832" spans="2:20" hidden="1" x14ac:dyDescent="0.45">
      <c r="C10832" s="29" t="s">
        <v>70</v>
      </c>
      <c r="D10832" s="29" t="s">
        <v>197</v>
      </c>
      <c r="F10832" t="s">
        <v>520</v>
      </c>
      <c r="G10832" t="s">
        <v>521</v>
      </c>
      <c r="H10832" t="s">
        <v>587</v>
      </c>
      <c r="I10832" t="s">
        <v>225</v>
      </c>
      <c r="J10832" t="s">
        <v>523</v>
      </c>
      <c r="K10832" t="s">
        <v>21</v>
      </c>
      <c r="L10832" t="s">
        <v>588</v>
      </c>
      <c r="M10832" t="s">
        <v>228</v>
      </c>
      <c r="N10832" t="s">
        <v>272</v>
      </c>
      <c r="O10832" s="27">
        <v>1E-8</v>
      </c>
      <c r="P10832" t="s">
        <v>526</v>
      </c>
      <c r="Q10832">
        <f>O10832*km_per_mile*'Transportation Calcs'!$H$6</f>
        <v>5.908749711241345E-12</v>
      </c>
      <c r="T10832" t="s">
        <v>527</v>
      </c>
    </row>
    <row r="10833" spans="2:20" hidden="1" x14ac:dyDescent="0.45">
      <c r="B10833" s="29" t="s">
        <v>43</v>
      </c>
      <c r="C10833" s="29" t="s">
        <v>70</v>
      </c>
      <c r="D10833" s="29" t="s">
        <v>53</v>
      </c>
      <c r="F10833" t="s">
        <v>520</v>
      </c>
      <c r="G10833" t="s">
        <v>521</v>
      </c>
      <c r="H10833" t="s">
        <v>595</v>
      </c>
      <c r="I10833" t="s">
        <v>225</v>
      </c>
      <c r="J10833" t="s">
        <v>523</v>
      </c>
      <c r="K10833" t="s">
        <v>35</v>
      </c>
      <c r="L10833" t="s">
        <v>596</v>
      </c>
      <c r="M10833" t="s">
        <v>228</v>
      </c>
      <c r="N10833" t="s">
        <v>28</v>
      </c>
      <c r="O10833">
        <v>1.5E-3</v>
      </c>
      <c r="P10833" t="s">
        <v>526</v>
      </c>
      <c r="Q10833" s="27">
        <f>O10833*km_per_mile*'Transportation Calcs'!$F$6</f>
        <v>1.1014633714516727E-6</v>
      </c>
      <c r="T10833" t="s">
        <v>536</v>
      </c>
    </row>
    <row r="10834" spans="2:20" hidden="1" x14ac:dyDescent="0.45">
      <c r="C10834" s="29" t="s">
        <v>70</v>
      </c>
      <c r="D10834" s="29" t="s">
        <v>197</v>
      </c>
      <c r="F10834" t="s">
        <v>520</v>
      </c>
      <c r="G10834" t="s">
        <v>521</v>
      </c>
      <c r="H10834" t="s">
        <v>597</v>
      </c>
      <c r="I10834" t="s">
        <v>225</v>
      </c>
      <c r="J10834" t="s">
        <v>523</v>
      </c>
      <c r="K10834" t="s">
        <v>21</v>
      </c>
      <c r="L10834" t="s">
        <v>598</v>
      </c>
      <c r="M10834" t="s">
        <v>228</v>
      </c>
      <c r="N10834" t="s">
        <v>264</v>
      </c>
      <c r="O10834" s="27">
        <v>1E-8</v>
      </c>
      <c r="P10834" t="s">
        <v>526</v>
      </c>
      <c r="Q10834">
        <f>O10834*km_per_mile*'Transportation Calcs'!$H$6</f>
        <v>5.908749711241345E-12</v>
      </c>
      <c r="T10834" t="s">
        <v>527</v>
      </c>
    </row>
    <row r="10835" spans="2:20" hidden="1" x14ac:dyDescent="0.45">
      <c r="C10835" s="29" t="s">
        <v>70</v>
      </c>
      <c r="D10835" s="29" t="s">
        <v>53</v>
      </c>
      <c r="F10835" t="s">
        <v>520</v>
      </c>
      <c r="G10835" t="s">
        <v>521</v>
      </c>
      <c r="H10835" t="s">
        <v>599</v>
      </c>
      <c r="I10835" t="s">
        <v>225</v>
      </c>
      <c r="J10835" t="s">
        <v>523</v>
      </c>
      <c r="K10835" t="s">
        <v>35</v>
      </c>
      <c r="L10835" t="s">
        <v>600</v>
      </c>
      <c r="M10835" t="s">
        <v>228</v>
      </c>
      <c r="N10835" t="s">
        <v>358</v>
      </c>
      <c r="O10835" s="27">
        <v>1.53E-6</v>
      </c>
      <c r="P10835" t="s">
        <v>526</v>
      </c>
      <c r="Q10835" s="27">
        <f>O10835*km_per_mile*'Transportation Calcs'!$F$6</f>
        <v>1.1234926388807059E-9</v>
      </c>
      <c r="T10835" t="s">
        <v>527</v>
      </c>
    </row>
    <row r="10836" spans="2:20" hidden="1" x14ac:dyDescent="0.45">
      <c r="C10836" s="29" t="s">
        <v>70</v>
      </c>
      <c r="D10836" s="29" t="s">
        <v>53</v>
      </c>
      <c r="F10836" t="s">
        <v>520</v>
      </c>
      <c r="G10836" t="s">
        <v>521</v>
      </c>
      <c r="H10836" t="s">
        <v>599</v>
      </c>
      <c r="I10836" t="s">
        <v>225</v>
      </c>
      <c r="J10836" t="s">
        <v>523</v>
      </c>
      <c r="K10836" t="s">
        <v>35</v>
      </c>
      <c r="L10836" t="s">
        <v>600</v>
      </c>
      <c r="M10836" t="s">
        <v>228</v>
      </c>
      <c r="N10836" t="s">
        <v>249</v>
      </c>
      <c r="O10836" s="27">
        <v>1.95E-6</v>
      </c>
      <c r="P10836" t="s">
        <v>526</v>
      </c>
      <c r="Q10836" s="27">
        <f>O10836*km_per_mile*'Transportation Calcs'!$F$6</f>
        <v>1.4319023828871745E-9</v>
      </c>
      <c r="T10836" t="s">
        <v>527</v>
      </c>
    </row>
    <row r="10837" spans="2:20" hidden="1" x14ac:dyDescent="0.45">
      <c r="C10837" s="29" t="s">
        <v>70</v>
      </c>
      <c r="D10837" s="29" t="s">
        <v>55</v>
      </c>
      <c r="F10837" t="s">
        <v>520</v>
      </c>
      <c r="G10837" t="s">
        <v>521</v>
      </c>
      <c r="H10837" t="s">
        <v>1957</v>
      </c>
      <c r="I10837" t="s">
        <v>225</v>
      </c>
      <c r="J10837" t="s">
        <v>523</v>
      </c>
      <c r="K10837" t="s">
        <v>524</v>
      </c>
      <c r="L10837" t="s">
        <v>771</v>
      </c>
      <c r="M10837" t="s">
        <v>228</v>
      </c>
      <c r="N10837" t="s">
        <v>358</v>
      </c>
      <c r="O10837" s="27">
        <v>2.6E-7</v>
      </c>
      <c r="P10837" t="s">
        <v>526</v>
      </c>
      <c r="Q10837" s="27">
        <f>O10837*km_per_mile*'Transportation Calcs'!$E$6</f>
        <v>1.6650019944007331E-10</v>
      </c>
      <c r="T10837" t="s">
        <v>527</v>
      </c>
    </row>
    <row r="10838" spans="2:20" hidden="1" x14ac:dyDescent="0.45">
      <c r="C10838" s="29" t="s">
        <v>70</v>
      </c>
      <c r="D10838" s="29" t="s">
        <v>55</v>
      </c>
      <c r="F10838" t="s">
        <v>520</v>
      </c>
      <c r="G10838" t="s">
        <v>521</v>
      </c>
      <c r="H10838" t="s">
        <v>613</v>
      </c>
      <c r="I10838" t="s">
        <v>225</v>
      </c>
      <c r="J10838" t="s">
        <v>523</v>
      </c>
      <c r="K10838" t="s">
        <v>524</v>
      </c>
      <c r="L10838" t="s">
        <v>614</v>
      </c>
      <c r="M10838" t="s">
        <v>228</v>
      </c>
      <c r="N10838" t="s">
        <v>358</v>
      </c>
      <c r="O10838" s="27">
        <v>2.6E-7</v>
      </c>
      <c r="P10838" t="s">
        <v>526</v>
      </c>
      <c r="Q10838" s="27">
        <f>O10838*km_per_mile*'Transportation Calcs'!$E$6</f>
        <v>1.6650019944007331E-10</v>
      </c>
      <c r="T10838" t="s">
        <v>527</v>
      </c>
    </row>
    <row r="10839" spans="2:20" hidden="1" x14ac:dyDescent="0.45">
      <c r="C10839" s="29" t="s">
        <v>70</v>
      </c>
      <c r="D10839" s="29" t="s">
        <v>55</v>
      </c>
      <c r="F10839" t="s">
        <v>520</v>
      </c>
      <c r="G10839" t="s">
        <v>521</v>
      </c>
      <c r="H10839" t="s">
        <v>611</v>
      </c>
      <c r="I10839" t="s">
        <v>225</v>
      </c>
      <c r="J10839" t="s">
        <v>523</v>
      </c>
      <c r="K10839" t="s">
        <v>524</v>
      </c>
      <c r="L10839" t="s">
        <v>612</v>
      </c>
      <c r="M10839" t="s">
        <v>228</v>
      </c>
      <c r="N10839" t="s">
        <v>249</v>
      </c>
      <c r="O10839" s="27">
        <v>3.5999999999999999E-7</v>
      </c>
      <c r="P10839" t="s">
        <v>526</v>
      </c>
      <c r="Q10839" s="27">
        <f>O10839*km_per_mile*'Transportation Calcs'!$E$6</f>
        <v>2.3053873768625535E-10</v>
      </c>
      <c r="T10839" t="s">
        <v>527</v>
      </c>
    </row>
    <row r="10840" spans="2:20" hidden="1" x14ac:dyDescent="0.45">
      <c r="C10840" s="29" t="s">
        <v>70</v>
      </c>
      <c r="D10840" s="29" t="s">
        <v>53</v>
      </c>
      <c r="F10840" t="s">
        <v>520</v>
      </c>
      <c r="G10840" t="s">
        <v>521</v>
      </c>
      <c r="H10840" t="s">
        <v>623</v>
      </c>
      <c r="I10840" t="s">
        <v>225</v>
      </c>
      <c r="J10840" t="s">
        <v>523</v>
      </c>
      <c r="K10840" t="s">
        <v>35</v>
      </c>
      <c r="L10840" t="s">
        <v>624</v>
      </c>
      <c r="M10840" t="s">
        <v>228</v>
      </c>
      <c r="N10840" t="s">
        <v>249</v>
      </c>
      <c r="O10840" s="27">
        <v>1.95E-6</v>
      </c>
      <c r="P10840" t="s">
        <v>526</v>
      </c>
      <c r="Q10840" s="27">
        <f>O10840*km_per_mile*'Transportation Calcs'!$F$6</f>
        <v>1.4319023828871745E-9</v>
      </c>
      <c r="T10840" t="s">
        <v>527</v>
      </c>
    </row>
    <row r="10841" spans="2:20" hidden="1" x14ac:dyDescent="0.45">
      <c r="C10841" s="29" t="s">
        <v>70</v>
      </c>
      <c r="D10841" s="29" t="s">
        <v>53</v>
      </c>
      <c r="F10841" t="s">
        <v>520</v>
      </c>
      <c r="G10841" t="s">
        <v>521</v>
      </c>
      <c r="H10841" t="s">
        <v>619</v>
      </c>
      <c r="I10841" t="s">
        <v>225</v>
      </c>
      <c r="J10841" t="s">
        <v>523</v>
      </c>
      <c r="K10841" t="s">
        <v>35</v>
      </c>
      <c r="L10841" t="s">
        <v>620</v>
      </c>
      <c r="M10841" t="s">
        <v>228</v>
      </c>
      <c r="N10841" t="s">
        <v>272</v>
      </c>
      <c r="O10841" s="27">
        <v>1.6199999999999999E-6</v>
      </c>
      <c r="P10841" t="s">
        <v>526</v>
      </c>
      <c r="Q10841" s="27">
        <f>O10841*km_per_mile*'Transportation Calcs'!$F$6</f>
        <v>1.1895804411678064E-9</v>
      </c>
      <c r="T10841" t="s">
        <v>527</v>
      </c>
    </row>
    <row r="10842" spans="2:20" hidden="1" x14ac:dyDescent="0.45">
      <c r="C10842" s="29" t="s">
        <v>70</v>
      </c>
      <c r="D10842" s="29" t="s">
        <v>53</v>
      </c>
      <c r="F10842" t="s">
        <v>520</v>
      </c>
      <c r="G10842" t="s">
        <v>521</v>
      </c>
      <c r="H10842" t="s">
        <v>621</v>
      </c>
      <c r="I10842" t="s">
        <v>225</v>
      </c>
      <c r="J10842" t="s">
        <v>523</v>
      </c>
      <c r="K10842" t="s">
        <v>35</v>
      </c>
      <c r="L10842" t="s">
        <v>622</v>
      </c>
      <c r="M10842" t="s">
        <v>228</v>
      </c>
      <c r="N10842" t="s">
        <v>358</v>
      </c>
      <c r="O10842" s="27">
        <v>1.53E-6</v>
      </c>
      <c r="P10842" t="s">
        <v>526</v>
      </c>
      <c r="Q10842" s="27">
        <f>O10842*km_per_mile*'Transportation Calcs'!$F$6</f>
        <v>1.1234926388807059E-9</v>
      </c>
      <c r="T10842" t="s">
        <v>527</v>
      </c>
    </row>
    <row r="10843" spans="2:20" hidden="1" x14ac:dyDescent="0.45">
      <c r="B10843" s="29" t="s">
        <v>43</v>
      </c>
      <c r="C10843" s="29" t="s">
        <v>70</v>
      </c>
      <c r="D10843" s="29" t="s">
        <v>55</v>
      </c>
      <c r="F10843" t="s">
        <v>520</v>
      </c>
      <c r="G10843" t="s">
        <v>521</v>
      </c>
      <c r="H10843" t="s">
        <v>609</v>
      </c>
      <c r="I10843" t="s">
        <v>225</v>
      </c>
      <c r="J10843" t="s">
        <v>523</v>
      </c>
      <c r="K10843" t="s">
        <v>524</v>
      </c>
      <c r="L10843" t="s">
        <v>610</v>
      </c>
      <c r="M10843" t="s">
        <v>228</v>
      </c>
      <c r="N10843" t="s">
        <v>28</v>
      </c>
      <c r="O10843">
        <v>1.4E-3</v>
      </c>
      <c r="P10843" t="s">
        <v>526</v>
      </c>
      <c r="Q10843" s="27">
        <f>O10843*km_per_mile*'Transportation Calcs'!$E$6</f>
        <v>8.9653953544654864E-7</v>
      </c>
      <c r="T10843" t="s">
        <v>536</v>
      </c>
    </row>
    <row r="10844" spans="2:20" hidden="1" x14ac:dyDescent="0.45">
      <c r="B10844" s="29" t="s">
        <v>43</v>
      </c>
      <c r="C10844" s="29" t="s">
        <v>70</v>
      </c>
      <c r="D10844" s="29" t="s">
        <v>53</v>
      </c>
      <c r="F10844" t="s">
        <v>520</v>
      </c>
      <c r="G10844" t="s">
        <v>521</v>
      </c>
      <c r="H10844" t="s">
        <v>1948</v>
      </c>
      <c r="I10844" t="s">
        <v>225</v>
      </c>
      <c r="J10844" t="s">
        <v>523</v>
      </c>
      <c r="K10844" t="s">
        <v>35</v>
      </c>
      <c r="L10844" t="s">
        <v>649</v>
      </c>
      <c r="M10844" t="s">
        <v>228</v>
      </c>
      <c r="N10844" t="s">
        <v>28</v>
      </c>
      <c r="O10844">
        <v>8.4199999999999997E-2</v>
      </c>
      <c r="P10844" t="s">
        <v>526</v>
      </c>
      <c r="Q10844" s="27">
        <f>O10844*km_per_mile*'Transportation Calcs'!$F$6</f>
        <v>6.1828810584153894E-5</v>
      </c>
      <c r="T10844" t="s">
        <v>536</v>
      </c>
    </row>
    <row r="10845" spans="2:20" hidden="1" x14ac:dyDescent="0.45">
      <c r="C10845" s="29" t="s">
        <v>70</v>
      </c>
      <c r="D10845" s="29" t="s">
        <v>53</v>
      </c>
      <c r="F10845" t="s">
        <v>520</v>
      </c>
      <c r="G10845" t="s">
        <v>521</v>
      </c>
      <c r="H10845" t="s">
        <v>617</v>
      </c>
      <c r="I10845" t="s">
        <v>225</v>
      </c>
      <c r="J10845" t="s">
        <v>523</v>
      </c>
      <c r="K10845" t="s">
        <v>35</v>
      </c>
      <c r="L10845" t="s">
        <v>618</v>
      </c>
      <c r="M10845" t="s">
        <v>228</v>
      </c>
      <c r="N10845" t="s">
        <v>272</v>
      </c>
      <c r="O10845" s="27">
        <v>1.6199999999999999E-6</v>
      </c>
      <c r="P10845" t="s">
        <v>526</v>
      </c>
      <c r="Q10845" s="27">
        <f>O10845*km_per_mile*'Transportation Calcs'!$F$6</f>
        <v>1.1895804411678064E-9</v>
      </c>
      <c r="T10845" t="s">
        <v>527</v>
      </c>
    </row>
    <row r="10846" spans="2:20" hidden="1" x14ac:dyDescent="0.45">
      <c r="C10846" s="29" t="s">
        <v>70</v>
      </c>
      <c r="D10846" s="29" t="s">
        <v>53</v>
      </c>
      <c r="F10846" t="s">
        <v>520</v>
      </c>
      <c r="G10846" t="s">
        <v>521</v>
      </c>
      <c r="H10846" t="s">
        <v>1949</v>
      </c>
      <c r="I10846" t="s">
        <v>225</v>
      </c>
      <c r="J10846" t="s">
        <v>523</v>
      </c>
      <c r="K10846" t="s">
        <v>35</v>
      </c>
      <c r="L10846" t="s">
        <v>604</v>
      </c>
      <c r="M10846" t="s">
        <v>228</v>
      </c>
      <c r="N10846" t="s">
        <v>400</v>
      </c>
      <c r="O10846">
        <v>1.9E-3</v>
      </c>
      <c r="P10846" t="s">
        <v>526</v>
      </c>
      <c r="Q10846" s="27">
        <f>O10846*km_per_mile*'Transportation Calcs'!$F$6</f>
        <v>1.3951869371721185E-6</v>
      </c>
      <c r="T10846" t="s">
        <v>527</v>
      </c>
    </row>
    <row r="10847" spans="2:20" hidden="1" x14ac:dyDescent="0.45">
      <c r="B10847" s="29" t="s">
        <v>26</v>
      </c>
      <c r="C10847" s="29" t="s">
        <v>70</v>
      </c>
      <c r="D10847" s="29" t="s">
        <v>53</v>
      </c>
      <c r="F10847" t="s">
        <v>520</v>
      </c>
      <c r="G10847" t="s">
        <v>521</v>
      </c>
      <c r="H10847" t="s">
        <v>631</v>
      </c>
      <c r="I10847" t="s">
        <v>225</v>
      </c>
      <c r="J10847" t="s">
        <v>523</v>
      </c>
      <c r="K10847" t="s">
        <v>35</v>
      </c>
      <c r="L10847" t="s">
        <v>584</v>
      </c>
      <c r="M10847" t="s">
        <v>228</v>
      </c>
      <c r="N10847" t="s">
        <v>26</v>
      </c>
      <c r="O10847">
        <v>0.87</v>
      </c>
      <c r="P10847" t="s">
        <v>526</v>
      </c>
      <c r="Q10847" s="27">
        <f>O10847*km_per_mile*'Transportation Calcs'!$F$6</f>
        <v>6.3884875544197007E-4</v>
      </c>
      <c r="T10847" t="s">
        <v>527</v>
      </c>
    </row>
    <row r="10848" spans="2:20" hidden="1" x14ac:dyDescent="0.45">
      <c r="C10848" s="29" t="s">
        <v>70</v>
      </c>
      <c r="D10848" s="29" t="s">
        <v>53</v>
      </c>
      <c r="F10848" t="s">
        <v>520</v>
      </c>
      <c r="G10848" t="s">
        <v>521</v>
      </c>
      <c r="H10848" t="s">
        <v>631</v>
      </c>
      <c r="I10848" t="s">
        <v>225</v>
      </c>
      <c r="J10848" t="s">
        <v>523</v>
      </c>
      <c r="K10848" t="s">
        <v>35</v>
      </c>
      <c r="L10848" t="s">
        <v>584</v>
      </c>
      <c r="M10848" t="s">
        <v>228</v>
      </c>
      <c r="N10848" t="s">
        <v>240</v>
      </c>
      <c r="O10848" s="27">
        <v>1.8199999999999999E-5</v>
      </c>
      <c r="P10848" t="s">
        <v>526</v>
      </c>
      <c r="Q10848" s="27">
        <f>O10848*km_per_mile*'Transportation Calcs'!$F$6</f>
        <v>1.3364422240280293E-8</v>
      </c>
      <c r="T10848" t="s">
        <v>527</v>
      </c>
    </row>
    <row r="10849" spans="2:20" hidden="1" x14ac:dyDescent="0.45">
      <c r="B10849" s="29" t="s">
        <v>34</v>
      </c>
      <c r="C10849" s="29" t="s">
        <v>70</v>
      </c>
      <c r="D10849" s="29" t="s">
        <v>53</v>
      </c>
      <c r="F10849" t="s">
        <v>520</v>
      </c>
      <c r="G10849" t="s">
        <v>521</v>
      </c>
      <c r="H10849" t="s">
        <v>647</v>
      </c>
      <c r="I10849" t="s">
        <v>225</v>
      </c>
      <c r="J10849" t="s">
        <v>523</v>
      </c>
      <c r="K10849" t="s">
        <v>35</v>
      </c>
      <c r="L10849" t="s">
        <v>624</v>
      </c>
      <c r="M10849" t="s">
        <v>228</v>
      </c>
      <c r="N10849" t="s">
        <v>34</v>
      </c>
      <c r="O10849">
        <v>0.39800000000000002</v>
      </c>
      <c r="P10849" t="s">
        <v>526</v>
      </c>
      <c r="Q10849" s="27">
        <f>O10849*km_per_mile*'Transportation Calcs'!$F$6</f>
        <v>2.9225494789184383E-4</v>
      </c>
      <c r="T10849" t="s">
        <v>527</v>
      </c>
    </row>
    <row r="10850" spans="2:20" hidden="1" x14ac:dyDescent="0.45">
      <c r="B10850" s="29" t="s">
        <v>25</v>
      </c>
      <c r="C10850" s="29" t="s">
        <v>70</v>
      </c>
      <c r="D10850" s="29" t="s">
        <v>53</v>
      </c>
      <c r="F10850" t="s">
        <v>520</v>
      </c>
      <c r="G10850" t="s">
        <v>521</v>
      </c>
      <c r="H10850" t="s">
        <v>634</v>
      </c>
      <c r="I10850" t="s">
        <v>225</v>
      </c>
      <c r="J10850" t="s">
        <v>523</v>
      </c>
      <c r="K10850" t="s">
        <v>35</v>
      </c>
      <c r="L10850" t="s">
        <v>620</v>
      </c>
      <c r="M10850" t="s">
        <v>228</v>
      </c>
      <c r="N10850" t="s">
        <v>25</v>
      </c>
      <c r="O10850">
        <v>4.9000000000000002E-2</v>
      </c>
      <c r="P10850" t="s">
        <v>526</v>
      </c>
      <c r="Q10850" s="27">
        <f>O10850*km_per_mile*'Transportation Calcs'!$F$6</f>
        <v>3.5981136800754637E-5</v>
      </c>
      <c r="T10850" t="s">
        <v>527</v>
      </c>
    </row>
    <row r="10851" spans="2:20" hidden="1" x14ac:dyDescent="0.45">
      <c r="B10851" s="29" t="s">
        <v>33</v>
      </c>
      <c r="C10851" s="29" t="s">
        <v>70</v>
      </c>
      <c r="D10851" s="29" t="s">
        <v>53</v>
      </c>
      <c r="F10851" t="s">
        <v>520</v>
      </c>
      <c r="G10851" t="s">
        <v>521</v>
      </c>
      <c r="H10851" t="s">
        <v>1949</v>
      </c>
      <c r="I10851" t="s">
        <v>225</v>
      </c>
      <c r="J10851" t="s">
        <v>523</v>
      </c>
      <c r="K10851" t="s">
        <v>35</v>
      </c>
      <c r="L10851" t="s">
        <v>604</v>
      </c>
      <c r="M10851" t="s">
        <v>228</v>
      </c>
      <c r="N10851" t="s">
        <v>33</v>
      </c>
      <c r="O10851">
        <v>4.0000000000000001E-3</v>
      </c>
      <c r="P10851" t="s">
        <v>526</v>
      </c>
      <c r="Q10851" s="27">
        <f>O10851*km_per_mile*'Transportation Calcs'!$F$6</f>
        <v>2.9372356572044603E-6</v>
      </c>
      <c r="T10851" t="s">
        <v>527</v>
      </c>
    </row>
    <row r="10852" spans="2:20" hidden="1" x14ac:dyDescent="0.45">
      <c r="B10852" s="29" t="s">
        <v>33</v>
      </c>
      <c r="C10852" s="29" t="s">
        <v>70</v>
      </c>
      <c r="D10852" s="29" t="s">
        <v>53</v>
      </c>
      <c r="F10852" t="s">
        <v>520</v>
      </c>
      <c r="G10852" t="s">
        <v>521</v>
      </c>
      <c r="H10852" t="s">
        <v>1950</v>
      </c>
      <c r="I10852" t="s">
        <v>225</v>
      </c>
      <c r="J10852" t="s">
        <v>523</v>
      </c>
      <c r="K10852" t="s">
        <v>35</v>
      </c>
      <c r="L10852" t="s">
        <v>622</v>
      </c>
      <c r="M10852" t="s">
        <v>228</v>
      </c>
      <c r="N10852" t="s">
        <v>33</v>
      </c>
      <c r="O10852">
        <v>4.0000000000000001E-3</v>
      </c>
      <c r="P10852" t="s">
        <v>526</v>
      </c>
      <c r="Q10852" s="27">
        <f>O10852*km_per_mile*'Transportation Calcs'!$F$6</f>
        <v>2.9372356572044603E-6</v>
      </c>
      <c r="T10852" t="s">
        <v>527</v>
      </c>
    </row>
    <row r="10853" spans="2:20" hidden="1" x14ac:dyDescent="0.45">
      <c r="C10853" s="29" t="s">
        <v>70</v>
      </c>
      <c r="D10853" s="29" t="s">
        <v>53</v>
      </c>
      <c r="F10853" t="s">
        <v>520</v>
      </c>
      <c r="G10853" t="s">
        <v>521</v>
      </c>
      <c r="H10853" t="s">
        <v>1950</v>
      </c>
      <c r="I10853" t="s">
        <v>225</v>
      </c>
      <c r="J10853" t="s">
        <v>523</v>
      </c>
      <c r="K10853" t="s">
        <v>35</v>
      </c>
      <c r="L10853" t="s">
        <v>622</v>
      </c>
      <c r="M10853" t="s">
        <v>228</v>
      </c>
      <c r="N10853" t="s">
        <v>400</v>
      </c>
      <c r="O10853">
        <v>1.9E-3</v>
      </c>
      <c r="P10853" t="s">
        <v>526</v>
      </c>
      <c r="Q10853" s="27">
        <f>O10853*km_per_mile*'Transportation Calcs'!$F$6</f>
        <v>1.3951869371721185E-6</v>
      </c>
      <c r="T10853" t="s">
        <v>527</v>
      </c>
    </row>
    <row r="10854" spans="2:20" hidden="1" x14ac:dyDescent="0.45">
      <c r="B10854" s="29" t="s">
        <v>24</v>
      </c>
      <c r="C10854" s="29" t="s">
        <v>70</v>
      </c>
      <c r="D10854" s="29" t="s">
        <v>53</v>
      </c>
      <c r="F10854" t="s">
        <v>520</v>
      </c>
      <c r="G10854" t="s">
        <v>521</v>
      </c>
      <c r="H10854" t="s">
        <v>638</v>
      </c>
      <c r="I10854" t="s">
        <v>225</v>
      </c>
      <c r="J10854" t="s">
        <v>523</v>
      </c>
      <c r="K10854" t="s">
        <v>35</v>
      </c>
      <c r="L10854" t="s">
        <v>639</v>
      </c>
      <c r="M10854" t="s">
        <v>228</v>
      </c>
      <c r="N10854" t="s">
        <v>261</v>
      </c>
      <c r="O10854">
        <v>0.1</v>
      </c>
      <c r="P10854" t="s">
        <v>526</v>
      </c>
      <c r="Q10854" s="27">
        <f>O10854*km_per_mile*'Transportation Calcs'!$F$6</f>
        <v>7.3430891430111524E-5</v>
      </c>
      <c r="T10854" t="s">
        <v>527</v>
      </c>
    </row>
    <row r="10855" spans="2:20" hidden="1" x14ac:dyDescent="0.45">
      <c r="C10855" s="29" t="s">
        <v>70</v>
      </c>
      <c r="D10855" s="29" t="s">
        <v>53</v>
      </c>
      <c r="F10855" t="s">
        <v>520</v>
      </c>
      <c r="G10855" t="s">
        <v>521</v>
      </c>
      <c r="H10855" t="s">
        <v>635</v>
      </c>
      <c r="I10855" t="s">
        <v>225</v>
      </c>
      <c r="J10855" t="s">
        <v>523</v>
      </c>
      <c r="K10855" t="s">
        <v>35</v>
      </c>
      <c r="L10855" t="s">
        <v>580</v>
      </c>
      <c r="M10855" t="s">
        <v>228</v>
      </c>
      <c r="N10855" t="s">
        <v>400</v>
      </c>
      <c r="O10855">
        <v>1.9E-3</v>
      </c>
      <c r="P10855" t="s">
        <v>526</v>
      </c>
      <c r="Q10855" s="27">
        <f>O10855*km_per_mile*'Transportation Calcs'!$F$6</f>
        <v>1.3951869371721185E-6</v>
      </c>
      <c r="T10855" t="s">
        <v>527</v>
      </c>
    </row>
    <row r="10856" spans="2:20" hidden="1" x14ac:dyDescent="0.45">
      <c r="C10856" s="29" t="s">
        <v>70</v>
      </c>
      <c r="D10856" s="29" t="s">
        <v>53</v>
      </c>
      <c r="F10856" t="s">
        <v>520</v>
      </c>
      <c r="G10856" t="s">
        <v>521</v>
      </c>
      <c r="H10856" t="s">
        <v>636</v>
      </c>
      <c r="I10856" t="s">
        <v>225</v>
      </c>
      <c r="J10856" t="s">
        <v>523</v>
      </c>
      <c r="K10856" t="s">
        <v>35</v>
      </c>
      <c r="L10856" t="s">
        <v>582</v>
      </c>
      <c r="M10856" t="s">
        <v>228</v>
      </c>
      <c r="N10856" t="s">
        <v>400</v>
      </c>
      <c r="O10856">
        <v>1.9E-3</v>
      </c>
      <c r="P10856" t="s">
        <v>526</v>
      </c>
      <c r="Q10856" s="27">
        <f>O10856*km_per_mile*'Transportation Calcs'!$F$6</f>
        <v>1.3951869371721185E-6</v>
      </c>
      <c r="T10856" t="s">
        <v>527</v>
      </c>
    </row>
    <row r="10857" spans="2:20" hidden="1" x14ac:dyDescent="0.45">
      <c r="B10857" s="29" t="s">
        <v>24</v>
      </c>
      <c r="C10857" s="29" t="s">
        <v>70</v>
      </c>
      <c r="D10857" s="29" t="s">
        <v>53</v>
      </c>
      <c r="F10857" t="s">
        <v>520</v>
      </c>
      <c r="G10857" t="s">
        <v>521</v>
      </c>
      <c r="H10857" t="s">
        <v>636</v>
      </c>
      <c r="I10857" t="s">
        <v>225</v>
      </c>
      <c r="J10857" t="s">
        <v>523</v>
      </c>
      <c r="K10857" t="s">
        <v>35</v>
      </c>
      <c r="L10857" t="s">
        <v>582</v>
      </c>
      <c r="M10857" t="s">
        <v>228</v>
      </c>
      <c r="N10857" t="s">
        <v>261</v>
      </c>
      <c r="O10857">
        <v>8.0000000000000002E-3</v>
      </c>
      <c r="P10857" t="s">
        <v>526</v>
      </c>
      <c r="Q10857" s="27">
        <f>O10857*km_per_mile*'Transportation Calcs'!$F$6</f>
        <v>5.8744713144089206E-6</v>
      </c>
      <c r="T10857" t="s">
        <v>527</v>
      </c>
    </row>
    <row r="10858" spans="2:20" hidden="1" x14ac:dyDescent="0.45">
      <c r="C10858" s="29" t="s">
        <v>70</v>
      </c>
      <c r="D10858" s="29" t="s">
        <v>53</v>
      </c>
      <c r="F10858" t="s">
        <v>520</v>
      </c>
      <c r="G10858" t="s">
        <v>521</v>
      </c>
      <c r="H10858" t="s">
        <v>638</v>
      </c>
      <c r="I10858" t="s">
        <v>225</v>
      </c>
      <c r="J10858" t="s">
        <v>523</v>
      </c>
      <c r="K10858" t="s">
        <v>35</v>
      </c>
      <c r="L10858" t="s">
        <v>639</v>
      </c>
      <c r="M10858" t="s">
        <v>228</v>
      </c>
      <c r="N10858" t="s">
        <v>400</v>
      </c>
      <c r="O10858">
        <v>1E-3</v>
      </c>
      <c r="P10858" t="s">
        <v>526</v>
      </c>
      <c r="Q10858" s="27">
        <f>O10858*km_per_mile*'Transportation Calcs'!$F$6</f>
        <v>7.3430891430111507E-7</v>
      </c>
      <c r="T10858" t="s">
        <v>527</v>
      </c>
    </row>
    <row r="10859" spans="2:20" hidden="1" x14ac:dyDescent="0.45">
      <c r="B10859" s="29" t="s">
        <v>34</v>
      </c>
      <c r="C10859" s="29" t="s">
        <v>70</v>
      </c>
      <c r="D10859" s="29" t="s">
        <v>53</v>
      </c>
      <c r="F10859" t="s">
        <v>520</v>
      </c>
      <c r="G10859" t="s">
        <v>521</v>
      </c>
      <c r="H10859" t="s">
        <v>640</v>
      </c>
      <c r="I10859" t="s">
        <v>225</v>
      </c>
      <c r="J10859" t="s">
        <v>523</v>
      </c>
      <c r="K10859" t="s">
        <v>35</v>
      </c>
      <c r="L10859" t="s">
        <v>578</v>
      </c>
      <c r="M10859" t="s">
        <v>228</v>
      </c>
      <c r="N10859" t="s">
        <v>34</v>
      </c>
      <c r="O10859">
        <v>0.46400000000000002</v>
      </c>
      <c r="P10859" t="s">
        <v>526</v>
      </c>
      <c r="Q10859" s="27">
        <f>O10859*km_per_mile*'Transportation Calcs'!$F$6</f>
        <v>3.407193362357174E-4</v>
      </c>
      <c r="T10859" t="s">
        <v>527</v>
      </c>
    </row>
    <row r="10860" spans="2:20" hidden="1" x14ac:dyDescent="0.45">
      <c r="B10860" s="29" t="s">
        <v>25</v>
      </c>
      <c r="C10860" s="29" t="s">
        <v>70</v>
      </c>
      <c r="D10860" s="29" t="s">
        <v>53</v>
      </c>
      <c r="F10860" t="s">
        <v>520</v>
      </c>
      <c r="G10860" t="s">
        <v>521</v>
      </c>
      <c r="H10860" t="s">
        <v>1951</v>
      </c>
      <c r="I10860" t="s">
        <v>225</v>
      </c>
      <c r="J10860" t="s">
        <v>523</v>
      </c>
      <c r="K10860" t="s">
        <v>35</v>
      </c>
      <c r="L10860" t="s">
        <v>1945</v>
      </c>
      <c r="M10860" t="s">
        <v>228</v>
      </c>
      <c r="N10860" t="s">
        <v>25</v>
      </c>
      <c r="O10860">
        <v>9.1999999999999998E-2</v>
      </c>
      <c r="P10860" t="s">
        <v>526</v>
      </c>
      <c r="Q10860" s="27">
        <f>O10860*km_per_mile*'Transportation Calcs'!$F$6</f>
        <v>6.755642011570259E-5</v>
      </c>
      <c r="T10860" t="s">
        <v>527</v>
      </c>
    </row>
    <row r="10861" spans="2:20" hidden="1" x14ac:dyDescent="0.45">
      <c r="B10861" s="29" t="s">
        <v>24</v>
      </c>
      <c r="C10861" s="29" t="s">
        <v>70</v>
      </c>
      <c r="D10861" s="29" t="s">
        <v>53</v>
      </c>
      <c r="F10861" t="s">
        <v>520</v>
      </c>
      <c r="G10861" t="s">
        <v>521</v>
      </c>
      <c r="H10861" t="s">
        <v>1951</v>
      </c>
      <c r="I10861" t="s">
        <v>225</v>
      </c>
      <c r="J10861" t="s">
        <v>523</v>
      </c>
      <c r="K10861" t="s">
        <v>35</v>
      </c>
      <c r="L10861" t="s">
        <v>1945</v>
      </c>
      <c r="M10861" t="s">
        <v>228</v>
      </c>
      <c r="N10861" t="s">
        <v>261</v>
      </c>
      <c r="O10861">
        <v>1.4E-2</v>
      </c>
      <c r="P10861" t="s">
        <v>526</v>
      </c>
      <c r="Q10861" s="27">
        <f>O10861*km_per_mile*'Transportation Calcs'!$F$6</f>
        <v>1.0280324800215611E-5</v>
      </c>
      <c r="T10861" t="s">
        <v>527</v>
      </c>
    </row>
    <row r="10862" spans="2:20" hidden="1" x14ac:dyDescent="0.45">
      <c r="C10862" s="29" t="s">
        <v>70</v>
      </c>
      <c r="D10862" s="29" t="s">
        <v>53</v>
      </c>
      <c r="F10862" t="s">
        <v>520</v>
      </c>
      <c r="G10862" t="s">
        <v>521</v>
      </c>
      <c r="H10862" t="s">
        <v>1952</v>
      </c>
      <c r="I10862" t="s">
        <v>225</v>
      </c>
      <c r="J10862" t="s">
        <v>523</v>
      </c>
      <c r="K10862" t="s">
        <v>35</v>
      </c>
      <c r="L10862" t="s">
        <v>608</v>
      </c>
      <c r="M10862" t="s">
        <v>228</v>
      </c>
      <c r="N10862" t="s">
        <v>400</v>
      </c>
      <c r="O10862">
        <v>1.9E-3</v>
      </c>
      <c r="P10862" t="s">
        <v>526</v>
      </c>
      <c r="Q10862" s="27">
        <f>O10862*km_per_mile*'Transportation Calcs'!$F$6</f>
        <v>1.3951869371721185E-6</v>
      </c>
      <c r="T10862" t="s">
        <v>527</v>
      </c>
    </row>
    <row r="10863" spans="2:20" hidden="1" x14ac:dyDescent="0.45">
      <c r="B10863" s="29" t="s">
        <v>34</v>
      </c>
      <c r="C10863" s="29" t="s">
        <v>70</v>
      </c>
      <c r="D10863" s="29" t="s">
        <v>53</v>
      </c>
      <c r="F10863" t="s">
        <v>520</v>
      </c>
      <c r="G10863" t="s">
        <v>521</v>
      </c>
      <c r="H10863" t="s">
        <v>1952</v>
      </c>
      <c r="I10863" t="s">
        <v>225</v>
      </c>
      <c r="J10863" t="s">
        <v>523</v>
      </c>
      <c r="K10863" t="s">
        <v>35</v>
      </c>
      <c r="L10863" t="s">
        <v>608</v>
      </c>
      <c r="M10863" t="s">
        <v>228</v>
      </c>
      <c r="N10863" t="s">
        <v>34</v>
      </c>
      <c r="O10863">
        <v>0.39800000000000002</v>
      </c>
      <c r="P10863" t="s">
        <v>526</v>
      </c>
      <c r="Q10863" s="27">
        <f>O10863*km_per_mile*'Transportation Calcs'!$F$6</f>
        <v>2.9225494789184383E-4</v>
      </c>
      <c r="T10863" t="s">
        <v>527</v>
      </c>
    </row>
    <row r="10864" spans="2:20" hidden="1" x14ac:dyDescent="0.45">
      <c r="C10864" s="29" t="s">
        <v>70</v>
      </c>
      <c r="D10864" s="29" t="s">
        <v>53</v>
      </c>
      <c r="F10864" t="s">
        <v>520</v>
      </c>
      <c r="G10864" t="s">
        <v>521</v>
      </c>
      <c r="H10864" t="s">
        <v>642</v>
      </c>
      <c r="I10864" t="s">
        <v>225</v>
      </c>
      <c r="J10864" t="s">
        <v>523</v>
      </c>
      <c r="K10864" t="s">
        <v>35</v>
      </c>
      <c r="L10864" t="s">
        <v>628</v>
      </c>
      <c r="M10864" t="s">
        <v>228</v>
      </c>
      <c r="N10864" t="s">
        <v>400</v>
      </c>
      <c r="O10864">
        <v>1.9E-3</v>
      </c>
      <c r="P10864" t="s">
        <v>526</v>
      </c>
      <c r="Q10864" s="27">
        <f>O10864*km_per_mile*'Transportation Calcs'!$F$6</f>
        <v>1.3951869371721185E-6</v>
      </c>
      <c r="T10864" t="s">
        <v>527</v>
      </c>
    </row>
    <row r="10865" spans="2:20" hidden="1" x14ac:dyDescent="0.45">
      <c r="B10865" s="29" t="s">
        <v>33</v>
      </c>
      <c r="C10865" s="29" t="s">
        <v>70</v>
      </c>
      <c r="D10865" s="29" t="s">
        <v>55</v>
      </c>
      <c r="F10865" t="s">
        <v>520</v>
      </c>
      <c r="G10865" t="s">
        <v>521</v>
      </c>
      <c r="H10865" t="s">
        <v>2679</v>
      </c>
      <c r="I10865" t="s">
        <v>225</v>
      </c>
      <c r="J10865" t="s">
        <v>523</v>
      </c>
      <c r="K10865" t="s">
        <v>524</v>
      </c>
      <c r="L10865" t="s">
        <v>614</v>
      </c>
      <c r="M10865" t="s">
        <v>228</v>
      </c>
      <c r="N10865" t="s">
        <v>33</v>
      </c>
      <c r="O10865">
        <v>1.2999999999999999E-3</v>
      </c>
      <c r="P10865" t="s">
        <v>526</v>
      </c>
      <c r="Q10865" s="27">
        <f>O10865*km_per_mile*'Transportation Calcs'!$E$6</f>
        <v>8.3250099720036648E-7</v>
      </c>
      <c r="T10865" t="s">
        <v>527</v>
      </c>
    </row>
    <row r="10866" spans="2:20" hidden="1" x14ac:dyDescent="0.45">
      <c r="B10866" s="29" t="s">
        <v>34</v>
      </c>
      <c r="C10866" s="29" t="s">
        <v>70</v>
      </c>
      <c r="D10866" s="29" t="s">
        <v>55</v>
      </c>
      <c r="F10866" t="s">
        <v>520</v>
      </c>
      <c r="G10866" t="s">
        <v>521</v>
      </c>
      <c r="H10866" t="s">
        <v>2679</v>
      </c>
      <c r="I10866" t="s">
        <v>225</v>
      </c>
      <c r="J10866" t="s">
        <v>523</v>
      </c>
      <c r="K10866" t="s">
        <v>524</v>
      </c>
      <c r="L10866" t="s">
        <v>614</v>
      </c>
      <c r="M10866" t="s">
        <v>228</v>
      </c>
      <c r="N10866" t="s">
        <v>34</v>
      </c>
      <c r="O10866">
        <v>0.39800000000000002</v>
      </c>
      <c r="P10866" t="s">
        <v>526</v>
      </c>
      <c r="Q10866" s="27">
        <f>O10866*km_per_mile*'Transportation Calcs'!$E$6</f>
        <v>2.5487338221980455E-4</v>
      </c>
      <c r="T10866" t="s">
        <v>527</v>
      </c>
    </row>
    <row r="10867" spans="2:20" hidden="1" x14ac:dyDescent="0.45">
      <c r="B10867" s="29" t="s">
        <v>24</v>
      </c>
      <c r="C10867" s="29" t="s">
        <v>70</v>
      </c>
      <c r="D10867" s="29" t="s">
        <v>53</v>
      </c>
      <c r="F10867" t="s">
        <v>520</v>
      </c>
      <c r="G10867" t="s">
        <v>521</v>
      </c>
      <c r="H10867" t="s">
        <v>643</v>
      </c>
      <c r="I10867" t="s">
        <v>225</v>
      </c>
      <c r="J10867" t="s">
        <v>523</v>
      </c>
      <c r="K10867" t="s">
        <v>35</v>
      </c>
      <c r="L10867" t="s">
        <v>606</v>
      </c>
      <c r="M10867" t="s">
        <v>228</v>
      </c>
      <c r="N10867" t="s">
        <v>261</v>
      </c>
      <c r="O10867">
        <v>1.4E-2</v>
      </c>
      <c r="P10867" t="s">
        <v>526</v>
      </c>
      <c r="Q10867" s="27">
        <f>O10867*km_per_mile*'Transportation Calcs'!$F$6</f>
        <v>1.0280324800215611E-5</v>
      </c>
      <c r="T10867" t="s">
        <v>527</v>
      </c>
    </row>
    <row r="10868" spans="2:20" hidden="1" x14ac:dyDescent="0.45">
      <c r="B10868" s="29" t="s">
        <v>34</v>
      </c>
      <c r="C10868" s="29" t="s">
        <v>70</v>
      </c>
      <c r="D10868" s="29" t="s">
        <v>53</v>
      </c>
      <c r="F10868" t="s">
        <v>520</v>
      </c>
      <c r="G10868" t="s">
        <v>521</v>
      </c>
      <c r="H10868" t="s">
        <v>643</v>
      </c>
      <c r="I10868" t="s">
        <v>225</v>
      </c>
      <c r="J10868" t="s">
        <v>523</v>
      </c>
      <c r="K10868" t="s">
        <v>35</v>
      </c>
      <c r="L10868" t="s">
        <v>606</v>
      </c>
      <c r="M10868" t="s">
        <v>228</v>
      </c>
      <c r="N10868" t="s">
        <v>34</v>
      </c>
      <c r="O10868">
        <v>0.39800000000000002</v>
      </c>
      <c r="P10868" t="s">
        <v>526</v>
      </c>
      <c r="Q10868" s="27">
        <f>O10868*km_per_mile*'Transportation Calcs'!$F$6</f>
        <v>2.9225494789184383E-4</v>
      </c>
      <c r="T10868" t="s">
        <v>527</v>
      </c>
    </row>
    <row r="10869" spans="2:20" hidden="1" x14ac:dyDescent="0.45">
      <c r="B10869" s="29" t="s">
        <v>25</v>
      </c>
      <c r="C10869" s="29" t="s">
        <v>70</v>
      </c>
      <c r="D10869" s="29" t="s">
        <v>53</v>
      </c>
      <c r="F10869" t="s">
        <v>520</v>
      </c>
      <c r="G10869" t="s">
        <v>521</v>
      </c>
      <c r="H10869" t="s">
        <v>641</v>
      </c>
      <c r="I10869" t="s">
        <v>225</v>
      </c>
      <c r="J10869" t="s">
        <v>523</v>
      </c>
      <c r="K10869" t="s">
        <v>35</v>
      </c>
      <c r="L10869" t="s">
        <v>600</v>
      </c>
      <c r="M10869" t="s">
        <v>228</v>
      </c>
      <c r="N10869" t="s">
        <v>25</v>
      </c>
      <c r="O10869">
        <v>4.9000000000000002E-2</v>
      </c>
      <c r="P10869" t="s">
        <v>526</v>
      </c>
      <c r="Q10869" s="27">
        <f>O10869*km_per_mile*'Transportation Calcs'!$F$6</f>
        <v>3.5981136800754637E-5</v>
      </c>
      <c r="T10869" t="s">
        <v>527</v>
      </c>
    </row>
    <row r="10870" spans="2:20" hidden="1" x14ac:dyDescent="0.45">
      <c r="B10870" s="29" t="s">
        <v>25</v>
      </c>
      <c r="C10870" s="29" t="s">
        <v>70</v>
      </c>
      <c r="D10870" s="29" t="s">
        <v>53</v>
      </c>
      <c r="F10870" t="s">
        <v>520</v>
      </c>
      <c r="G10870" t="s">
        <v>521</v>
      </c>
      <c r="H10870" t="s">
        <v>1953</v>
      </c>
      <c r="I10870" t="s">
        <v>225</v>
      </c>
      <c r="J10870" t="s">
        <v>523</v>
      </c>
      <c r="K10870" t="s">
        <v>35</v>
      </c>
      <c r="L10870" t="s">
        <v>618</v>
      </c>
      <c r="M10870" t="s">
        <v>228</v>
      </c>
      <c r="N10870" t="s">
        <v>25</v>
      </c>
      <c r="O10870">
        <v>8.8999999999999996E-2</v>
      </c>
      <c r="P10870" t="s">
        <v>526</v>
      </c>
      <c r="Q10870" s="27">
        <f>O10870*km_per_mile*'Transportation Calcs'!$F$6</f>
        <v>6.5353493372799235E-5</v>
      </c>
      <c r="T10870" t="s">
        <v>527</v>
      </c>
    </row>
    <row r="10871" spans="2:20" hidden="1" x14ac:dyDescent="0.45">
      <c r="B10871" s="29" t="s">
        <v>33</v>
      </c>
      <c r="C10871" s="29" t="s">
        <v>70</v>
      </c>
      <c r="D10871" s="29" t="s">
        <v>53</v>
      </c>
      <c r="F10871" t="s">
        <v>520</v>
      </c>
      <c r="G10871" t="s">
        <v>521</v>
      </c>
      <c r="H10871" t="s">
        <v>1953</v>
      </c>
      <c r="I10871" t="s">
        <v>225</v>
      </c>
      <c r="J10871" t="s">
        <v>523</v>
      </c>
      <c r="K10871" t="s">
        <v>35</v>
      </c>
      <c r="L10871" t="s">
        <v>618</v>
      </c>
      <c r="M10871" t="s">
        <v>228</v>
      </c>
      <c r="N10871" t="s">
        <v>33</v>
      </c>
      <c r="O10871">
        <v>7.0000000000000001E-3</v>
      </c>
      <c r="P10871" t="s">
        <v>526</v>
      </c>
      <c r="Q10871" s="27">
        <f>O10871*km_per_mile*'Transportation Calcs'!$F$6</f>
        <v>5.1401624001078056E-6</v>
      </c>
      <c r="T10871" t="s">
        <v>527</v>
      </c>
    </row>
    <row r="10872" spans="2:20" hidden="1" x14ac:dyDescent="0.45">
      <c r="B10872" s="29" t="s">
        <v>33</v>
      </c>
      <c r="C10872" s="29" t="s">
        <v>70</v>
      </c>
      <c r="D10872" s="29" t="s">
        <v>53</v>
      </c>
      <c r="F10872" t="s">
        <v>520</v>
      </c>
      <c r="G10872" t="s">
        <v>521</v>
      </c>
      <c r="H10872" t="s">
        <v>646</v>
      </c>
      <c r="I10872" t="s">
        <v>225</v>
      </c>
      <c r="J10872" t="s">
        <v>523</v>
      </c>
      <c r="K10872" t="s">
        <v>35</v>
      </c>
      <c r="L10872" t="s">
        <v>616</v>
      </c>
      <c r="M10872" t="s">
        <v>228</v>
      </c>
      <c r="N10872" t="s">
        <v>33</v>
      </c>
      <c r="O10872">
        <v>0.01</v>
      </c>
      <c r="P10872" t="s">
        <v>526</v>
      </c>
      <c r="Q10872" s="27">
        <f>O10872*km_per_mile*'Transportation Calcs'!$F$6</f>
        <v>7.3430891430111505E-6</v>
      </c>
      <c r="T10872" t="s">
        <v>527</v>
      </c>
    </row>
    <row r="10873" spans="2:20" hidden="1" x14ac:dyDescent="0.45">
      <c r="B10873" s="29" t="s">
        <v>34</v>
      </c>
      <c r="C10873" s="29" t="s">
        <v>70</v>
      </c>
      <c r="D10873" s="29" t="s">
        <v>53</v>
      </c>
      <c r="F10873" t="s">
        <v>520</v>
      </c>
      <c r="G10873" t="s">
        <v>521</v>
      </c>
      <c r="H10873" t="s">
        <v>637</v>
      </c>
      <c r="I10873" t="s">
        <v>225</v>
      </c>
      <c r="J10873" t="s">
        <v>523</v>
      </c>
      <c r="K10873" t="s">
        <v>35</v>
      </c>
      <c r="L10873" t="s">
        <v>596</v>
      </c>
      <c r="M10873" t="s">
        <v>228</v>
      </c>
      <c r="N10873" t="s">
        <v>34</v>
      </c>
      <c r="O10873">
        <v>0.39800000000000002</v>
      </c>
      <c r="P10873" t="s">
        <v>526</v>
      </c>
      <c r="Q10873" s="27">
        <f>O10873*km_per_mile*'Transportation Calcs'!$F$6</f>
        <v>2.9225494789184383E-4</v>
      </c>
      <c r="T10873" t="s">
        <v>527</v>
      </c>
    </row>
    <row r="10874" spans="2:20" hidden="1" x14ac:dyDescent="0.45">
      <c r="B10874" s="29" t="s">
        <v>34</v>
      </c>
      <c r="C10874" s="29" t="s">
        <v>70</v>
      </c>
      <c r="D10874" s="29" t="s">
        <v>53</v>
      </c>
      <c r="F10874" t="s">
        <v>520</v>
      </c>
      <c r="G10874" t="s">
        <v>521</v>
      </c>
      <c r="H10874" t="s">
        <v>1954</v>
      </c>
      <c r="I10874" t="s">
        <v>225</v>
      </c>
      <c r="J10874" t="s">
        <v>523</v>
      </c>
      <c r="K10874" t="s">
        <v>35</v>
      </c>
      <c r="L10874" t="s">
        <v>626</v>
      </c>
      <c r="M10874" t="s">
        <v>228</v>
      </c>
      <c r="N10874" t="s">
        <v>34</v>
      </c>
      <c r="O10874">
        <v>0.66300000000000003</v>
      </c>
      <c r="P10874" t="s">
        <v>526</v>
      </c>
      <c r="Q10874" s="27">
        <f>O10874*km_per_mile*'Transportation Calcs'!$F$6</f>
        <v>4.8684681018163931E-4</v>
      </c>
      <c r="T10874" t="s">
        <v>527</v>
      </c>
    </row>
    <row r="10875" spans="2:20" hidden="1" x14ac:dyDescent="0.45">
      <c r="B10875" s="29" t="s">
        <v>24</v>
      </c>
      <c r="C10875" s="29" t="s">
        <v>70</v>
      </c>
      <c r="D10875" s="29" t="s">
        <v>53</v>
      </c>
      <c r="F10875" t="s">
        <v>520</v>
      </c>
      <c r="G10875" t="s">
        <v>521</v>
      </c>
      <c r="H10875" t="s">
        <v>645</v>
      </c>
      <c r="I10875" t="s">
        <v>225</v>
      </c>
      <c r="J10875" t="s">
        <v>523</v>
      </c>
      <c r="K10875" t="s">
        <v>35</v>
      </c>
      <c r="L10875" t="s">
        <v>630</v>
      </c>
      <c r="M10875" t="s">
        <v>228</v>
      </c>
      <c r="N10875" t="s">
        <v>261</v>
      </c>
      <c r="O10875">
        <v>3.5000000000000003E-2</v>
      </c>
      <c r="P10875" t="s">
        <v>526</v>
      </c>
      <c r="Q10875" s="27">
        <f>O10875*km_per_mile*'Transportation Calcs'!$F$6</f>
        <v>2.5700812000539031E-5</v>
      </c>
      <c r="T10875" t="s">
        <v>527</v>
      </c>
    </row>
    <row r="10876" spans="2:20" hidden="1" x14ac:dyDescent="0.45">
      <c r="C10876" s="29" t="s">
        <v>70</v>
      </c>
      <c r="D10876" s="29" t="s">
        <v>55</v>
      </c>
      <c r="F10876" t="s">
        <v>520</v>
      </c>
      <c r="G10876" t="s">
        <v>521</v>
      </c>
      <c r="H10876" t="s">
        <v>652</v>
      </c>
      <c r="I10876" t="s">
        <v>225</v>
      </c>
      <c r="J10876" t="s">
        <v>523</v>
      </c>
      <c r="K10876" t="s">
        <v>524</v>
      </c>
      <c r="L10876" t="s">
        <v>653</v>
      </c>
      <c r="M10876" t="s">
        <v>228</v>
      </c>
      <c r="N10876" t="s">
        <v>264</v>
      </c>
      <c r="O10876" s="27">
        <v>3.2000000000000001E-7</v>
      </c>
      <c r="P10876" t="s">
        <v>526</v>
      </c>
      <c r="Q10876" s="27">
        <f>O10876*km_per_mile*'Transportation Calcs'!$E$6</f>
        <v>2.0492332238778255E-10</v>
      </c>
      <c r="T10876" t="s">
        <v>527</v>
      </c>
    </row>
    <row r="10877" spans="2:20" hidden="1" x14ac:dyDescent="0.45">
      <c r="B10877" s="29" t="s">
        <v>43</v>
      </c>
      <c r="C10877" s="29" t="s">
        <v>70</v>
      </c>
      <c r="D10877" s="29" t="s">
        <v>55</v>
      </c>
      <c r="F10877" t="s">
        <v>520</v>
      </c>
      <c r="G10877" t="s">
        <v>521</v>
      </c>
      <c r="H10877" t="s">
        <v>650</v>
      </c>
      <c r="I10877" t="s">
        <v>225</v>
      </c>
      <c r="J10877" t="s">
        <v>523</v>
      </c>
      <c r="K10877" t="s">
        <v>524</v>
      </c>
      <c r="L10877" t="s">
        <v>651</v>
      </c>
      <c r="M10877" t="s">
        <v>228</v>
      </c>
      <c r="N10877" t="s">
        <v>28</v>
      </c>
      <c r="O10877">
        <v>1.1000000000000001E-3</v>
      </c>
      <c r="P10877" t="s">
        <v>526</v>
      </c>
      <c r="Q10877" s="27">
        <f>O10877*km_per_mile*'Transportation Calcs'!$E$6</f>
        <v>7.0442392070800248E-7</v>
      </c>
      <c r="T10877" t="s">
        <v>536</v>
      </c>
    </row>
    <row r="10878" spans="2:20" hidden="1" x14ac:dyDescent="0.45">
      <c r="C10878" s="29" t="s">
        <v>70</v>
      </c>
      <c r="D10878" s="29" t="s">
        <v>55</v>
      </c>
      <c r="F10878" t="s">
        <v>520</v>
      </c>
      <c r="G10878" t="s">
        <v>521</v>
      </c>
      <c r="H10878" t="s">
        <v>650</v>
      </c>
      <c r="I10878" t="s">
        <v>225</v>
      </c>
      <c r="J10878" t="s">
        <v>523</v>
      </c>
      <c r="K10878" t="s">
        <v>524</v>
      </c>
      <c r="L10878" t="s">
        <v>651</v>
      </c>
      <c r="M10878" t="s">
        <v>228</v>
      </c>
      <c r="N10878" t="s">
        <v>358</v>
      </c>
      <c r="O10878" s="27">
        <v>2.6E-7</v>
      </c>
      <c r="P10878" t="s">
        <v>526</v>
      </c>
      <c r="Q10878" s="27">
        <f>O10878*km_per_mile*'Transportation Calcs'!$E$6</f>
        <v>1.6650019944007331E-10</v>
      </c>
      <c r="T10878" t="s">
        <v>527</v>
      </c>
    </row>
    <row r="10879" spans="2:20" hidden="1" x14ac:dyDescent="0.45">
      <c r="C10879" s="29" t="s">
        <v>70</v>
      </c>
      <c r="D10879" s="29" t="s">
        <v>46</v>
      </c>
      <c r="F10879" t="s">
        <v>520</v>
      </c>
      <c r="G10879" t="s">
        <v>521</v>
      </c>
      <c r="H10879" t="s">
        <v>1956</v>
      </c>
      <c r="I10879" t="s">
        <v>225</v>
      </c>
      <c r="J10879" t="s">
        <v>523</v>
      </c>
      <c r="K10879" t="s">
        <v>690</v>
      </c>
      <c r="L10879" t="s">
        <v>691</v>
      </c>
      <c r="M10879" t="s">
        <v>228</v>
      </c>
      <c r="N10879" t="s">
        <v>400</v>
      </c>
      <c r="O10879">
        <v>3.3799999999999997E-2</v>
      </c>
      <c r="P10879" t="s">
        <v>526</v>
      </c>
      <c r="Q10879" s="27">
        <f>O10879*km_per_mile*'Transportation Calcs'!$D$6</f>
        <v>2.1781924413373259E-5</v>
      </c>
      <c r="T10879" t="s">
        <v>527</v>
      </c>
    </row>
    <row r="10880" spans="2:20" hidden="1" x14ac:dyDescent="0.45">
      <c r="C10880" s="29" t="s">
        <v>70</v>
      </c>
      <c r="D10880" s="29" t="s">
        <v>55</v>
      </c>
      <c r="F10880" t="s">
        <v>520</v>
      </c>
      <c r="G10880" t="s">
        <v>521</v>
      </c>
      <c r="H10880" t="s">
        <v>1955</v>
      </c>
      <c r="I10880" t="s">
        <v>225</v>
      </c>
      <c r="J10880" t="s">
        <v>523</v>
      </c>
      <c r="K10880" t="s">
        <v>524</v>
      </c>
      <c r="L10880" t="s">
        <v>758</v>
      </c>
      <c r="M10880" t="s">
        <v>228</v>
      </c>
      <c r="N10880" t="s">
        <v>249</v>
      </c>
      <c r="O10880" s="27">
        <v>3.5999999999999999E-7</v>
      </c>
      <c r="P10880" t="s">
        <v>526</v>
      </c>
      <c r="Q10880" s="27">
        <f>O10880*km_per_mile*'Transportation Calcs'!$E$6</f>
        <v>2.3053873768625535E-10</v>
      </c>
      <c r="T10880" t="s">
        <v>527</v>
      </c>
    </row>
    <row r="10881" spans="2:20" hidden="1" x14ac:dyDescent="0.45">
      <c r="C10881" s="29" t="s">
        <v>70</v>
      </c>
      <c r="D10881" s="29" t="s">
        <v>55</v>
      </c>
      <c r="F10881" t="s">
        <v>520</v>
      </c>
      <c r="G10881" t="s">
        <v>521</v>
      </c>
      <c r="H10881" t="s">
        <v>1955</v>
      </c>
      <c r="I10881" t="s">
        <v>225</v>
      </c>
      <c r="J10881" t="s">
        <v>523</v>
      </c>
      <c r="K10881" t="s">
        <v>524</v>
      </c>
      <c r="L10881" t="s">
        <v>758</v>
      </c>
      <c r="M10881" t="s">
        <v>228</v>
      </c>
      <c r="N10881" t="s">
        <v>264</v>
      </c>
      <c r="O10881" s="27">
        <v>3.2000000000000001E-7</v>
      </c>
      <c r="P10881" t="s">
        <v>526</v>
      </c>
      <c r="Q10881" s="27">
        <f>O10881*km_per_mile*'Transportation Calcs'!$E$6</f>
        <v>2.0492332238778255E-10</v>
      </c>
      <c r="T10881" t="s">
        <v>527</v>
      </c>
    </row>
    <row r="10882" spans="2:20" hidden="1" x14ac:dyDescent="0.45">
      <c r="B10882" s="29" t="s">
        <v>34</v>
      </c>
      <c r="C10882" s="29" t="s">
        <v>70</v>
      </c>
      <c r="D10882" s="29" t="s">
        <v>56</v>
      </c>
      <c r="F10882" t="s">
        <v>520</v>
      </c>
      <c r="G10882" t="s">
        <v>521</v>
      </c>
      <c r="H10882" t="s">
        <v>658</v>
      </c>
      <c r="I10882" t="s">
        <v>225</v>
      </c>
      <c r="J10882" t="s">
        <v>523</v>
      </c>
      <c r="K10882" t="s">
        <v>659</v>
      </c>
      <c r="L10882" t="s">
        <v>660</v>
      </c>
      <c r="M10882" t="s">
        <v>228</v>
      </c>
      <c r="N10882" t="s">
        <v>34</v>
      </c>
      <c r="O10882">
        <v>0.39800000000000002</v>
      </c>
      <c r="P10882" t="s">
        <v>526</v>
      </c>
      <c r="Q10882" s="49">
        <f>O10882*km_per_mile*'Transportation Calcs'!$E$6</f>
        <v>2.5487338221980455E-4</v>
      </c>
      <c r="T10882" t="s">
        <v>527</v>
      </c>
    </row>
    <row r="10883" spans="2:20" hidden="1" x14ac:dyDescent="0.45">
      <c r="C10883" s="29" t="s">
        <v>70</v>
      </c>
      <c r="D10883" s="29" t="s">
        <v>55</v>
      </c>
      <c r="F10883" t="s">
        <v>520</v>
      </c>
      <c r="G10883" t="s">
        <v>521</v>
      </c>
      <c r="H10883" t="s">
        <v>663</v>
      </c>
      <c r="I10883" t="s">
        <v>225</v>
      </c>
      <c r="J10883" t="s">
        <v>523</v>
      </c>
      <c r="K10883" t="s">
        <v>524</v>
      </c>
      <c r="L10883" t="s">
        <v>664</v>
      </c>
      <c r="M10883" t="s">
        <v>228</v>
      </c>
      <c r="N10883" t="s">
        <v>264</v>
      </c>
      <c r="O10883" s="27">
        <v>4.7999999999999996E-7</v>
      </c>
      <c r="P10883" t="s">
        <v>526</v>
      </c>
      <c r="Q10883" s="27">
        <f>O10883*km_per_mile*'Transportation Calcs'!$E$6</f>
        <v>3.0738498358167373E-10</v>
      </c>
      <c r="T10883" t="s">
        <v>527</v>
      </c>
    </row>
    <row r="10884" spans="2:20" hidden="1" x14ac:dyDescent="0.45">
      <c r="B10884" s="29" t="s">
        <v>43</v>
      </c>
      <c r="C10884" s="29" t="s">
        <v>70</v>
      </c>
      <c r="D10884" s="29" t="s">
        <v>55</v>
      </c>
      <c r="F10884" t="s">
        <v>520</v>
      </c>
      <c r="G10884" t="s">
        <v>521</v>
      </c>
      <c r="H10884" t="s">
        <v>661</v>
      </c>
      <c r="I10884" t="s">
        <v>225</v>
      </c>
      <c r="J10884" t="s">
        <v>523</v>
      </c>
      <c r="K10884" t="s">
        <v>524</v>
      </c>
      <c r="L10884" t="s">
        <v>662</v>
      </c>
      <c r="M10884" t="s">
        <v>228</v>
      </c>
      <c r="N10884" t="s">
        <v>28</v>
      </c>
      <c r="O10884">
        <v>2.2000000000000001E-3</v>
      </c>
      <c r="P10884" t="s">
        <v>526</v>
      </c>
      <c r="Q10884" s="27">
        <f>O10884*km_per_mile*'Transportation Calcs'!$E$6</f>
        <v>1.408847841416005E-6</v>
      </c>
      <c r="T10884" t="s">
        <v>536</v>
      </c>
    </row>
    <row r="10885" spans="2:20" hidden="1" x14ac:dyDescent="0.45">
      <c r="C10885" s="29" t="s">
        <v>70</v>
      </c>
      <c r="D10885" s="29" t="s">
        <v>55</v>
      </c>
      <c r="F10885" t="s">
        <v>520</v>
      </c>
      <c r="G10885" t="s">
        <v>521</v>
      </c>
      <c r="H10885" t="s">
        <v>1957</v>
      </c>
      <c r="I10885" t="s">
        <v>225</v>
      </c>
      <c r="J10885" t="s">
        <v>523</v>
      </c>
      <c r="K10885" t="s">
        <v>524</v>
      </c>
      <c r="L10885" t="s">
        <v>771</v>
      </c>
      <c r="M10885" t="s">
        <v>228</v>
      </c>
      <c r="N10885" t="s">
        <v>272</v>
      </c>
      <c r="O10885" s="27">
        <v>3.9000000000000002E-7</v>
      </c>
      <c r="P10885" t="s">
        <v>526</v>
      </c>
      <c r="Q10885" s="27">
        <f>O10885*km_per_mile*'Transportation Calcs'!$E$6</f>
        <v>2.4975029916010995E-10</v>
      </c>
      <c r="T10885" t="s">
        <v>527</v>
      </c>
    </row>
    <row r="10886" spans="2:20" hidden="1" x14ac:dyDescent="0.45">
      <c r="C10886" s="29" t="s">
        <v>70</v>
      </c>
      <c r="D10886" s="29" t="s">
        <v>55</v>
      </c>
      <c r="F10886" t="s">
        <v>520</v>
      </c>
      <c r="G10886" t="s">
        <v>521</v>
      </c>
      <c r="H10886" t="s">
        <v>654</v>
      </c>
      <c r="I10886" t="s">
        <v>225</v>
      </c>
      <c r="J10886" t="s">
        <v>523</v>
      </c>
      <c r="K10886" t="s">
        <v>524</v>
      </c>
      <c r="L10886" t="s">
        <v>655</v>
      </c>
      <c r="M10886" t="s">
        <v>228</v>
      </c>
      <c r="N10886" t="s">
        <v>249</v>
      </c>
      <c r="O10886" s="27">
        <v>3.5999999999999999E-7</v>
      </c>
      <c r="P10886" t="s">
        <v>526</v>
      </c>
      <c r="Q10886" s="27">
        <f>O10886*km_per_mile*'Transportation Calcs'!$E$6</f>
        <v>2.3053873768625535E-10</v>
      </c>
      <c r="T10886" t="s">
        <v>527</v>
      </c>
    </row>
    <row r="10887" spans="2:20" hidden="1" x14ac:dyDescent="0.45">
      <c r="B10887" s="29" t="s">
        <v>43</v>
      </c>
      <c r="C10887" s="29" t="s">
        <v>70</v>
      </c>
      <c r="D10887" s="29" t="s">
        <v>55</v>
      </c>
      <c r="F10887" t="s">
        <v>520</v>
      </c>
      <c r="G10887" t="s">
        <v>521</v>
      </c>
      <c r="H10887" t="s">
        <v>667</v>
      </c>
      <c r="I10887" t="s">
        <v>225</v>
      </c>
      <c r="J10887" t="s">
        <v>523</v>
      </c>
      <c r="K10887" t="s">
        <v>524</v>
      </c>
      <c r="L10887" t="s">
        <v>668</v>
      </c>
      <c r="M10887" t="s">
        <v>228</v>
      </c>
      <c r="N10887" t="s">
        <v>28</v>
      </c>
      <c r="O10887">
        <v>2.2000000000000001E-3</v>
      </c>
      <c r="P10887" t="s">
        <v>526</v>
      </c>
      <c r="Q10887" s="27">
        <f>O10887*km_per_mile*'Transportation Calcs'!$E$6</f>
        <v>1.408847841416005E-6</v>
      </c>
      <c r="T10887" t="s">
        <v>536</v>
      </c>
    </row>
    <row r="10888" spans="2:20" hidden="1" x14ac:dyDescent="0.45">
      <c r="B10888" s="29" t="s">
        <v>25</v>
      </c>
      <c r="C10888" s="29" t="s">
        <v>70</v>
      </c>
      <c r="D10888" s="29" t="s">
        <v>197</v>
      </c>
      <c r="F10888" t="s">
        <v>520</v>
      </c>
      <c r="G10888" t="s">
        <v>521</v>
      </c>
      <c r="H10888" t="s">
        <v>1961</v>
      </c>
      <c r="I10888" t="s">
        <v>225</v>
      </c>
      <c r="J10888" t="s">
        <v>523</v>
      </c>
      <c r="K10888" t="s">
        <v>21</v>
      </c>
      <c r="L10888" t="s">
        <v>588</v>
      </c>
      <c r="M10888" t="s">
        <v>228</v>
      </c>
      <c r="N10888" t="s">
        <v>25</v>
      </c>
      <c r="O10888">
        <v>1.79</v>
      </c>
      <c r="P10888" t="s">
        <v>526</v>
      </c>
      <c r="Q10888">
        <f>O10888*km_per_mile*'Transportation Calcs'!$H$6</f>
        <v>1.0576661983122007E-3</v>
      </c>
      <c r="T10888" t="s">
        <v>527</v>
      </c>
    </row>
    <row r="10889" spans="2:20" hidden="1" x14ac:dyDescent="0.45">
      <c r="C10889" s="29" t="s">
        <v>70</v>
      </c>
      <c r="D10889" s="29" t="s">
        <v>197</v>
      </c>
      <c r="F10889" t="s">
        <v>520</v>
      </c>
      <c r="G10889" t="s">
        <v>521</v>
      </c>
      <c r="H10889" t="s">
        <v>1961</v>
      </c>
      <c r="I10889" t="s">
        <v>225</v>
      </c>
      <c r="J10889" t="s">
        <v>523</v>
      </c>
      <c r="K10889" t="s">
        <v>21</v>
      </c>
      <c r="L10889" t="s">
        <v>588</v>
      </c>
      <c r="M10889" t="s">
        <v>228</v>
      </c>
      <c r="N10889" t="s">
        <v>400</v>
      </c>
      <c r="O10889">
        <v>3.3799999999999997E-2</v>
      </c>
      <c r="P10889" t="s">
        <v>526</v>
      </c>
      <c r="Q10889">
        <f>O10889*km_per_mile*'Transportation Calcs'!$H$6</f>
        <v>1.9971574023995741E-5</v>
      </c>
      <c r="T10889" t="s">
        <v>527</v>
      </c>
    </row>
    <row r="10890" spans="2:20" hidden="1" x14ac:dyDescent="0.45">
      <c r="B10890" s="29" t="s">
        <v>24</v>
      </c>
      <c r="C10890" s="29" t="s">
        <v>70</v>
      </c>
      <c r="D10890" s="29" t="s">
        <v>197</v>
      </c>
      <c r="F10890" t="s">
        <v>520</v>
      </c>
      <c r="G10890" t="s">
        <v>521</v>
      </c>
      <c r="H10890" t="s">
        <v>675</v>
      </c>
      <c r="I10890" t="s">
        <v>225</v>
      </c>
      <c r="J10890" t="s">
        <v>523</v>
      </c>
      <c r="K10890" t="s">
        <v>21</v>
      </c>
      <c r="L10890" t="s">
        <v>598</v>
      </c>
      <c r="M10890" t="s">
        <v>228</v>
      </c>
      <c r="N10890" t="s">
        <v>261</v>
      </c>
      <c r="O10890">
        <v>1.05</v>
      </c>
      <c r="P10890" t="s">
        <v>526</v>
      </c>
      <c r="Q10890">
        <f>O10890*km_per_mile*'Transportation Calcs'!$H$6</f>
        <v>6.2041871968034122E-4</v>
      </c>
      <c r="T10890" t="s">
        <v>527</v>
      </c>
    </row>
    <row r="10891" spans="2:20" hidden="1" x14ac:dyDescent="0.45">
      <c r="B10891" s="29" t="s">
        <v>24</v>
      </c>
      <c r="C10891" s="29" t="s">
        <v>70</v>
      </c>
      <c r="D10891" s="29" t="s">
        <v>53</v>
      </c>
      <c r="F10891" t="s">
        <v>520</v>
      </c>
      <c r="G10891" t="s">
        <v>521</v>
      </c>
      <c r="H10891" t="s">
        <v>674</v>
      </c>
      <c r="I10891" t="s">
        <v>225</v>
      </c>
      <c r="J10891" t="s">
        <v>523</v>
      </c>
      <c r="K10891" t="s">
        <v>35</v>
      </c>
      <c r="L10891" t="s">
        <v>594</v>
      </c>
      <c r="M10891" t="s">
        <v>228</v>
      </c>
      <c r="N10891" t="s">
        <v>261</v>
      </c>
      <c r="O10891">
        <v>8.0000000000000002E-3</v>
      </c>
      <c r="P10891" t="s">
        <v>526</v>
      </c>
      <c r="Q10891" s="27">
        <f>O10891*km_per_mile*'Transportation Calcs'!$F$6</f>
        <v>5.8744713144089206E-6</v>
      </c>
      <c r="T10891" t="s">
        <v>527</v>
      </c>
    </row>
    <row r="10892" spans="2:20" hidden="1" x14ac:dyDescent="0.45">
      <c r="C10892" s="29" t="s">
        <v>70</v>
      </c>
      <c r="D10892" s="29" t="s">
        <v>197</v>
      </c>
      <c r="F10892" t="s">
        <v>520</v>
      </c>
      <c r="G10892" t="s">
        <v>521</v>
      </c>
      <c r="H10892" t="s">
        <v>1960</v>
      </c>
      <c r="I10892" t="s">
        <v>225</v>
      </c>
      <c r="J10892" t="s">
        <v>523</v>
      </c>
      <c r="K10892" t="s">
        <v>21</v>
      </c>
      <c r="L10892" t="s">
        <v>590</v>
      </c>
      <c r="M10892" t="s">
        <v>228</v>
      </c>
      <c r="N10892" t="s">
        <v>400</v>
      </c>
      <c r="O10892">
        <v>8.7999999999999995E-2</v>
      </c>
      <c r="P10892" t="s">
        <v>526</v>
      </c>
      <c r="Q10892">
        <f>O10892*km_per_mile*'Transportation Calcs'!$H$6</f>
        <v>5.1996997458923829E-5</v>
      </c>
      <c r="T10892" t="s">
        <v>527</v>
      </c>
    </row>
    <row r="10893" spans="2:20" hidden="1" x14ac:dyDescent="0.45">
      <c r="C10893" s="29" t="s">
        <v>70</v>
      </c>
      <c r="D10893" s="29" t="s">
        <v>55</v>
      </c>
      <c r="F10893" t="s">
        <v>520</v>
      </c>
      <c r="G10893" t="s">
        <v>521</v>
      </c>
      <c r="H10893" t="s">
        <v>1962</v>
      </c>
      <c r="I10893" t="s">
        <v>225</v>
      </c>
      <c r="J10893" t="s">
        <v>523</v>
      </c>
      <c r="K10893" t="s">
        <v>524</v>
      </c>
      <c r="L10893" t="s">
        <v>1963</v>
      </c>
      <c r="M10893" t="s">
        <v>228</v>
      </c>
      <c r="N10893" t="s">
        <v>400</v>
      </c>
      <c r="O10893">
        <v>1.5E-3</v>
      </c>
      <c r="P10893" t="s">
        <v>526</v>
      </c>
      <c r="Q10893" s="27">
        <f>O10893*km_per_mile*'Transportation Calcs'!$E$6</f>
        <v>9.6057807369273058E-7</v>
      </c>
      <c r="T10893" t="s">
        <v>527</v>
      </c>
    </row>
    <row r="10894" spans="2:20" hidden="1" x14ac:dyDescent="0.45">
      <c r="B10894" s="29" t="s">
        <v>25</v>
      </c>
      <c r="C10894" s="29" t="s">
        <v>70</v>
      </c>
      <c r="D10894" s="29" t="s">
        <v>55</v>
      </c>
      <c r="F10894" t="s">
        <v>520</v>
      </c>
      <c r="G10894" t="s">
        <v>521</v>
      </c>
      <c r="H10894" t="s">
        <v>678</v>
      </c>
      <c r="I10894" t="s">
        <v>225</v>
      </c>
      <c r="J10894" t="s">
        <v>523</v>
      </c>
      <c r="K10894" t="s">
        <v>524</v>
      </c>
      <c r="L10894" t="s">
        <v>679</v>
      </c>
      <c r="M10894" t="s">
        <v>228</v>
      </c>
      <c r="N10894" t="s">
        <v>25</v>
      </c>
      <c r="O10894">
        <v>4.2999999999999997E-2</v>
      </c>
      <c r="P10894" t="s">
        <v>526</v>
      </c>
      <c r="Q10894" s="27">
        <f>O10894*km_per_mile*'Transportation Calcs'!$E$6</f>
        <v>2.7536571445858276E-5</v>
      </c>
      <c r="T10894" t="s">
        <v>527</v>
      </c>
    </row>
    <row r="10895" spans="2:20" hidden="1" x14ac:dyDescent="0.45">
      <c r="C10895" s="29" t="s">
        <v>70</v>
      </c>
      <c r="D10895" s="29" t="s">
        <v>197</v>
      </c>
      <c r="F10895" t="s">
        <v>520</v>
      </c>
      <c r="G10895" t="s">
        <v>521</v>
      </c>
      <c r="H10895" t="s">
        <v>682</v>
      </c>
      <c r="I10895" t="s">
        <v>225</v>
      </c>
      <c r="J10895" t="s">
        <v>523</v>
      </c>
      <c r="K10895" t="s">
        <v>21</v>
      </c>
      <c r="L10895" t="s">
        <v>592</v>
      </c>
      <c r="M10895" t="s">
        <v>228</v>
      </c>
      <c r="N10895" t="s">
        <v>240</v>
      </c>
      <c r="O10895" s="27">
        <v>1.8199999999999999E-5</v>
      </c>
      <c r="P10895" t="s">
        <v>526</v>
      </c>
      <c r="Q10895">
        <f>O10895*km_per_mile*'Transportation Calcs'!$H$6</f>
        <v>1.0753924474459247E-8</v>
      </c>
      <c r="T10895" t="s">
        <v>527</v>
      </c>
    </row>
    <row r="10896" spans="2:20" hidden="1" x14ac:dyDescent="0.45">
      <c r="B10896" s="29" t="s">
        <v>34</v>
      </c>
      <c r="C10896" s="29" t="s">
        <v>70</v>
      </c>
      <c r="D10896" s="29" t="s">
        <v>197</v>
      </c>
      <c r="F10896" t="s">
        <v>520</v>
      </c>
      <c r="G10896" t="s">
        <v>521</v>
      </c>
      <c r="H10896" t="s">
        <v>682</v>
      </c>
      <c r="I10896" t="s">
        <v>225</v>
      </c>
      <c r="J10896" t="s">
        <v>523</v>
      </c>
      <c r="K10896" t="s">
        <v>21</v>
      </c>
      <c r="L10896" t="s">
        <v>592</v>
      </c>
      <c r="M10896" t="s">
        <v>228</v>
      </c>
      <c r="N10896" t="s">
        <v>34</v>
      </c>
      <c r="O10896">
        <v>0.39800000000000002</v>
      </c>
      <c r="P10896" t="s">
        <v>526</v>
      </c>
      <c r="Q10896">
        <f>O10896*km_per_mile*'Transportation Calcs'!$H$6</f>
        <v>2.3516823850740554E-4</v>
      </c>
      <c r="T10896" t="s">
        <v>527</v>
      </c>
    </row>
    <row r="10897" spans="2:20" hidden="1" x14ac:dyDescent="0.45">
      <c r="B10897" s="29" t="s">
        <v>25</v>
      </c>
      <c r="C10897" s="29" t="s">
        <v>70</v>
      </c>
      <c r="D10897" s="29" t="s">
        <v>197</v>
      </c>
      <c r="F10897" t="s">
        <v>520</v>
      </c>
      <c r="G10897" t="s">
        <v>521</v>
      </c>
      <c r="H10897" t="s">
        <v>680</v>
      </c>
      <c r="I10897" t="s">
        <v>225</v>
      </c>
      <c r="J10897" t="s">
        <v>523</v>
      </c>
      <c r="K10897" t="s">
        <v>21</v>
      </c>
      <c r="L10897" t="s">
        <v>681</v>
      </c>
      <c r="M10897" t="s">
        <v>228</v>
      </c>
      <c r="N10897" t="s">
        <v>25</v>
      </c>
      <c r="O10897">
        <v>0.62</v>
      </c>
      <c r="P10897" t="s">
        <v>526</v>
      </c>
      <c r="Q10897">
        <f>O10897*km_per_mile*'Transportation Calcs'!$H$6</f>
        <v>3.6634248209696334E-4</v>
      </c>
      <c r="T10897" t="s">
        <v>527</v>
      </c>
    </row>
    <row r="10898" spans="2:20" hidden="1" x14ac:dyDescent="0.45">
      <c r="B10898" s="29" t="s">
        <v>34</v>
      </c>
      <c r="C10898" s="29" t="s">
        <v>70</v>
      </c>
      <c r="D10898" s="29" t="s">
        <v>197</v>
      </c>
      <c r="F10898" t="s">
        <v>520</v>
      </c>
      <c r="G10898" t="s">
        <v>521</v>
      </c>
      <c r="H10898" t="s">
        <v>683</v>
      </c>
      <c r="I10898" t="s">
        <v>225</v>
      </c>
      <c r="J10898" t="s">
        <v>523</v>
      </c>
      <c r="K10898" t="s">
        <v>21</v>
      </c>
      <c r="L10898" t="s">
        <v>684</v>
      </c>
      <c r="M10898" t="s">
        <v>228</v>
      </c>
      <c r="N10898" t="s">
        <v>34</v>
      </c>
      <c r="O10898">
        <v>0.39800000000000002</v>
      </c>
      <c r="P10898" t="s">
        <v>526</v>
      </c>
      <c r="Q10898">
        <f>O10898*km_per_mile*'Transportation Calcs'!$H$6</f>
        <v>2.3516823850740554E-4</v>
      </c>
      <c r="T10898" t="s">
        <v>527</v>
      </c>
    </row>
    <row r="10899" spans="2:20" hidden="1" x14ac:dyDescent="0.45">
      <c r="B10899" s="29" t="s">
        <v>26</v>
      </c>
      <c r="C10899" s="29" t="s">
        <v>70</v>
      </c>
      <c r="F10899" t="s">
        <v>520</v>
      </c>
      <c r="G10899" t="s">
        <v>521</v>
      </c>
      <c r="H10899" t="s">
        <v>2680</v>
      </c>
      <c r="I10899" t="s">
        <v>225</v>
      </c>
      <c r="J10899" t="s">
        <v>523</v>
      </c>
      <c r="K10899" t="s">
        <v>686</v>
      </c>
      <c r="M10899" t="s">
        <v>228</v>
      </c>
      <c r="N10899" t="s">
        <v>26</v>
      </c>
      <c r="O10899">
        <v>1.2999999999999999E-2</v>
      </c>
      <c r="P10899" t="s">
        <v>526</v>
      </c>
      <c r="Q10899"/>
      <c r="T10899" t="s">
        <v>527</v>
      </c>
    </row>
    <row r="10900" spans="2:20" hidden="1" x14ac:dyDescent="0.45">
      <c r="B10900" s="29" t="s">
        <v>25</v>
      </c>
      <c r="C10900" s="29" t="s">
        <v>70</v>
      </c>
      <c r="F10900" t="s">
        <v>520</v>
      </c>
      <c r="G10900" t="s">
        <v>521</v>
      </c>
      <c r="H10900" t="s">
        <v>687</v>
      </c>
      <c r="I10900" t="s">
        <v>225</v>
      </c>
      <c r="J10900" t="s">
        <v>523</v>
      </c>
      <c r="K10900" t="s">
        <v>686</v>
      </c>
      <c r="M10900" t="s">
        <v>228</v>
      </c>
      <c r="N10900" t="s">
        <v>25</v>
      </c>
      <c r="O10900">
        <v>4.2999999999999997E-2</v>
      </c>
      <c r="P10900" t="s">
        <v>526</v>
      </c>
      <c r="Q10900"/>
      <c r="T10900" t="s">
        <v>527</v>
      </c>
    </row>
    <row r="10901" spans="2:20" hidden="1" x14ac:dyDescent="0.45">
      <c r="B10901" s="29" t="s">
        <v>34</v>
      </c>
      <c r="C10901" s="29" t="s">
        <v>70</v>
      </c>
      <c r="F10901" t="s">
        <v>520</v>
      </c>
      <c r="G10901" t="s">
        <v>521</v>
      </c>
      <c r="H10901" t="s">
        <v>2680</v>
      </c>
      <c r="I10901" t="s">
        <v>225</v>
      </c>
      <c r="J10901" t="s">
        <v>523</v>
      </c>
      <c r="K10901" t="s">
        <v>686</v>
      </c>
      <c r="M10901" t="s">
        <v>228</v>
      </c>
      <c r="N10901" t="s">
        <v>34</v>
      </c>
      <c r="O10901">
        <v>0.39800000000000002</v>
      </c>
      <c r="P10901" t="s">
        <v>526</v>
      </c>
      <c r="Q10901"/>
      <c r="T10901" t="s">
        <v>527</v>
      </c>
    </row>
    <row r="10902" spans="2:20" hidden="1" x14ac:dyDescent="0.45">
      <c r="C10902" s="29" t="s">
        <v>70</v>
      </c>
      <c r="F10902" t="s">
        <v>520</v>
      </c>
      <c r="G10902" t="s">
        <v>521</v>
      </c>
      <c r="H10902" t="s">
        <v>2680</v>
      </c>
      <c r="I10902" t="s">
        <v>225</v>
      </c>
      <c r="J10902" t="s">
        <v>523</v>
      </c>
      <c r="K10902" t="s">
        <v>686</v>
      </c>
      <c r="M10902" t="s">
        <v>228</v>
      </c>
      <c r="N10902" t="s">
        <v>240</v>
      </c>
      <c r="O10902" s="27">
        <v>1.8199999999999999E-5</v>
      </c>
      <c r="P10902" t="s">
        <v>526</v>
      </c>
      <c r="Q10902"/>
      <c r="T10902" t="s">
        <v>527</v>
      </c>
    </row>
    <row r="10903" spans="2:20" hidden="1" x14ac:dyDescent="0.45">
      <c r="B10903" s="29" t="s">
        <v>33</v>
      </c>
      <c r="C10903" s="29" t="s">
        <v>70</v>
      </c>
      <c r="F10903" t="s">
        <v>520</v>
      </c>
      <c r="G10903" t="s">
        <v>521</v>
      </c>
      <c r="H10903" t="s">
        <v>1967</v>
      </c>
      <c r="I10903" t="s">
        <v>225</v>
      </c>
      <c r="J10903" t="s">
        <v>523</v>
      </c>
      <c r="K10903" t="s">
        <v>686</v>
      </c>
      <c r="M10903" t="s">
        <v>228</v>
      </c>
      <c r="N10903" t="s">
        <v>33</v>
      </c>
      <c r="O10903">
        <v>2.0000000000000001E-4</v>
      </c>
      <c r="P10903" t="s">
        <v>526</v>
      </c>
      <c r="Q10903"/>
      <c r="T10903" t="s">
        <v>527</v>
      </c>
    </row>
    <row r="10904" spans="2:20" hidden="1" x14ac:dyDescent="0.45">
      <c r="C10904" s="29" t="s">
        <v>70</v>
      </c>
      <c r="D10904" s="29" t="s">
        <v>46</v>
      </c>
      <c r="F10904" t="s">
        <v>520</v>
      </c>
      <c r="G10904" t="s">
        <v>521</v>
      </c>
      <c r="H10904" t="s">
        <v>688</v>
      </c>
      <c r="I10904" t="s">
        <v>689</v>
      </c>
      <c r="J10904" t="s">
        <v>39</v>
      </c>
      <c r="K10904" t="s">
        <v>690</v>
      </c>
      <c r="L10904" t="s">
        <v>691</v>
      </c>
      <c r="M10904" t="s">
        <v>692</v>
      </c>
      <c r="N10904" t="s">
        <v>698</v>
      </c>
      <c r="O10904">
        <v>63</v>
      </c>
      <c r="P10904" t="s">
        <v>526</v>
      </c>
      <c r="Q10904" s="27">
        <f>O10904*km_per_mile*'Transportation Calcs'!$D$6</f>
        <v>4.0599444912500463E-2</v>
      </c>
      <c r="T10904" t="s">
        <v>527</v>
      </c>
    </row>
    <row r="10905" spans="2:20" hidden="1" x14ac:dyDescent="0.45">
      <c r="C10905" s="29" t="s">
        <v>70</v>
      </c>
      <c r="F10905" t="s">
        <v>520</v>
      </c>
      <c r="G10905" t="s">
        <v>521</v>
      </c>
      <c r="H10905" t="s">
        <v>2680</v>
      </c>
      <c r="I10905" t="s">
        <v>225</v>
      </c>
      <c r="J10905" t="s">
        <v>523</v>
      </c>
      <c r="K10905" t="s">
        <v>686</v>
      </c>
      <c r="M10905" t="s">
        <v>228</v>
      </c>
      <c r="N10905" t="s">
        <v>400</v>
      </c>
      <c r="O10905">
        <v>3.27E-2</v>
      </c>
      <c r="P10905" t="s">
        <v>526</v>
      </c>
      <c r="Q10905"/>
      <c r="T10905" t="s">
        <v>527</v>
      </c>
    </row>
    <row r="10906" spans="2:20" hidden="1" x14ac:dyDescent="0.45">
      <c r="B10906" s="29" t="s">
        <v>26</v>
      </c>
      <c r="C10906" s="29" t="s">
        <v>70</v>
      </c>
      <c r="F10906" t="s">
        <v>520</v>
      </c>
      <c r="G10906" t="s">
        <v>521</v>
      </c>
      <c r="H10906" t="s">
        <v>1967</v>
      </c>
      <c r="I10906" t="s">
        <v>225</v>
      </c>
      <c r="J10906" t="s">
        <v>523</v>
      </c>
      <c r="K10906" t="s">
        <v>686</v>
      </c>
      <c r="M10906" t="s">
        <v>228</v>
      </c>
      <c r="N10906" t="s">
        <v>26</v>
      </c>
      <c r="O10906">
        <v>1.2999999999999999E-2</v>
      </c>
      <c r="P10906" t="s">
        <v>526</v>
      </c>
      <c r="Q10906"/>
      <c r="T10906" t="s">
        <v>527</v>
      </c>
    </row>
    <row r="10907" spans="2:20" hidden="1" x14ac:dyDescent="0.45">
      <c r="C10907" s="29" t="s">
        <v>70</v>
      </c>
      <c r="F10907" t="s">
        <v>520</v>
      </c>
      <c r="G10907" t="s">
        <v>521</v>
      </c>
      <c r="H10907" t="s">
        <v>1967</v>
      </c>
      <c r="I10907" t="s">
        <v>225</v>
      </c>
      <c r="J10907" t="s">
        <v>523</v>
      </c>
      <c r="K10907" t="s">
        <v>686</v>
      </c>
      <c r="M10907" t="s">
        <v>228</v>
      </c>
      <c r="N10907" t="s">
        <v>240</v>
      </c>
      <c r="O10907" s="27">
        <v>1.8199999999999999E-5</v>
      </c>
      <c r="P10907" t="s">
        <v>526</v>
      </c>
      <c r="Q10907"/>
      <c r="T10907" t="s">
        <v>527</v>
      </c>
    </row>
    <row r="10908" spans="2:20" hidden="1" x14ac:dyDescent="0.45">
      <c r="B10908" s="29" t="s">
        <v>34</v>
      </c>
      <c r="C10908" s="29" t="s">
        <v>70</v>
      </c>
      <c r="F10908" t="s">
        <v>520</v>
      </c>
      <c r="G10908" t="s">
        <v>521</v>
      </c>
      <c r="H10908" t="s">
        <v>1967</v>
      </c>
      <c r="I10908" t="s">
        <v>225</v>
      </c>
      <c r="J10908" t="s">
        <v>523</v>
      </c>
      <c r="K10908" t="s">
        <v>686</v>
      </c>
      <c r="M10908" t="s">
        <v>228</v>
      </c>
      <c r="N10908" t="s">
        <v>34</v>
      </c>
      <c r="O10908">
        <v>0.39800000000000002</v>
      </c>
      <c r="P10908" t="s">
        <v>526</v>
      </c>
      <c r="Q10908"/>
      <c r="T10908" t="s">
        <v>527</v>
      </c>
    </row>
    <row r="10909" spans="2:20" hidden="1" x14ac:dyDescent="0.45">
      <c r="B10909" s="29" t="s">
        <v>25</v>
      </c>
      <c r="C10909" s="29" t="s">
        <v>70</v>
      </c>
      <c r="F10909" t="s">
        <v>520</v>
      </c>
      <c r="G10909" t="s">
        <v>521</v>
      </c>
      <c r="H10909" t="s">
        <v>2680</v>
      </c>
      <c r="I10909" t="s">
        <v>225</v>
      </c>
      <c r="J10909" t="s">
        <v>523</v>
      </c>
      <c r="K10909" t="s">
        <v>686</v>
      </c>
      <c r="M10909" t="s">
        <v>228</v>
      </c>
      <c r="N10909" t="s">
        <v>25</v>
      </c>
      <c r="O10909">
        <v>4.2999999999999997E-2</v>
      </c>
      <c r="P10909" t="s">
        <v>526</v>
      </c>
      <c r="Q10909"/>
      <c r="T10909" t="s">
        <v>527</v>
      </c>
    </row>
    <row r="10910" spans="2:20" hidden="1" x14ac:dyDescent="0.45">
      <c r="B10910" s="29" t="s">
        <v>24</v>
      </c>
      <c r="C10910" s="29" t="s">
        <v>70</v>
      </c>
      <c r="F10910" t="s">
        <v>520</v>
      </c>
      <c r="G10910" t="s">
        <v>521</v>
      </c>
      <c r="H10910" t="s">
        <v>2680</v>
      </c>
      <c r="I10910" t="s">
        <v>225</v>
      </c>
      <c r="J10910" t="s">
        <v>523</v>
      </c>
      <c r="K10910" t="s">
        <v>686</v>
      </c>
      <c r="M10910" t="s">
        <v>228</v>
      </c>
      <c r="N10910" t="s">
        <v>261</v>
      </c>
      <c r="O10910">
        <v>1E-3</v>
      </c>
      <c r="P10910" t="s">
        <v>526</v>
      </c>
      <c r="Q10910"/>
      <c r="T10910" t="s">
        <v>527</v>
      </c>
    </row>
    <row r="10911" spans="2:20" hidden="1" x14ac:dyDescent="0.45">
      <c r="C10911" s="29" t="s">
        <v>70</v>
      </c>
      <c r="F10911" t="s">
        <v>520</v>
      </c>
      <c r="G10911" t="s">
        <v>521</v>
      </c>
      <c r="H10911" t="s">
        <v>685</v>
      </c>
      <c r="I10911" t="s">
        <v>225</v>
      </c>
      <c r="J10911" t="s">
        <v>523</v>
      </c>
      <c r="K10911" t="s">
        <v>686</v>
      </c>
      <c r="M10911" t="s">
        <v>228</v>
      </c>
      <c r="N10911" t="s">
        <v>240</v>
      </c>
      <c r="O10911" s="27">
        <v>1.8199999999999999E-5</v>
      </c>
      <c r="P10911" t="s">
        <v>526</v>
      </c>
      <c r="Q10911"/>
      <c r="T10911" t="s">
        <v>527</v>
      </c>
    </row>
    <row r="10912" spans="2:20" hidden="1" x14ac:dyDescent="0.45">
      <c r="C10912" s="29" t="s">
        <v>70</v>
      </c>
      <c r="F10912" t="s">
        <v>520</v>
      </c>
      <c r="G10912" t="s">
        <v>521</v>
      </c>
      <c r="H10912" t="s">
        <v>1971</v>
      </c>
      <c r="I10912" t="s">
        <v>225</v>
      </c>
      <c r="J10912" t="s">
        <v>523</v>
      </c>
      <c r="K10912" t="s">
        <v>686</v>
      </c>
      <c r="M10912" t="s">
        <v>228</v>
      </c>
      <c r="N10912" t="s">
        <v>264</v>
      </c>
      <c r="O10912" s="27">
        <v>1.7400000000000001E-6</v>
      </c>
      <c r="P10912" t="s">
        <v>526</v>
      </c>
      <c r="Q10912"/>
      <c r="T10912" t="s">
        <v>527</v>
      </c>
    </row>
    <row r="10913" spans="2:20" hidden="1" x14ac:dyDescent="0.45">
      <c r="C10913" s="29" t="s">
        <v>70</v>
      </c>
      <c r="F10913" t="s">
        <v>520</v>
      </c>
      <c r="G10913" t="s">
        <v>521</v>
      </c>
      <c r="H10913" t="s">
        <v>1971</v>
      </c>
      <c r="I10913" t="s">
        <v>225</v>
      </c>
      <c r="J10913" t="s">
        <v>523</v>
      </c>
      <c r="K10913" t="s">
        <v>686</v>
      </c>
      <c r="M10913" t="s">
        <v>228</v>
      </c>
      <c r="N10913" t="s">
        <v>249</v>
      </c>
      <c r="O10913" s="27">
        <v>1.95E-6</v>
      </c>
      <c r="P10913" t="s">
        <v>526</v>
      </c>
      <c r="Q10913"/>
      <c r="T10913" t="s">
        <v>527</v>
      </c>
    </row>
    <row r="10914" spans="2:20" hidden="1" x14ac:dyDescent="0.45">
      <c r="C10914" s="29" t="s">
        <v>70</v>
      </c>
      <c r="F10914" t="s">
        <v>520</v>
      </c>
      <c r="G10914" t="s">
        <v>521</v>
      </c>
      <c r="H10914" t="s">
        <v>1971</v>
      </c>
      <c r="I10914" t="s">
        <v>225</v>
      </c>
      <c r="J10914" t="s">
        <v>523</v>
      </c>
      <c r="K10914" t="s">
        <v>686</v>
      </c>
      <c r="M10914" t="s">
        <v>228</v>
      </c>
      <c r="N10914" t="s">
        <v>358</v>
      </c>
      <c r="O10914" s="27">
        <v>1.53E-6</v>
      </c>
      <c r="P10914" t="s">
        <v>526</v>
      </c>
      <c r="Q10914"/>
      <c r="T10914" t="s">
        <v>527</v>
      </c>
    </row>
    <row r="10915" spans="2:20" hidden="1" x14ac:dyDescent="0.45">
      <c r="B10915" s="29" t="s">
        <v>43</v>
      </c>
      <c r="C10915" s="29" t="s">
        <v>70</v>
      </c>
      <c r="F10915" t="s">
        <v>520</v>
      </c>
      <c r="G10915" t="s">
        <v>521</v>
      </c>
      <c r="H10915" t="s">
        <v>1971</v>
      </c>
      <c r="I10915" t="s">
        <v>225</v>
      </c>
      <c r="J10915" t="s">
        <v>523</v>
      </c>
      <c r="K10915" t="s">
        <v>686</v>
      </c>
      <c r="M10915" t="s">
        <v>228</v>
      </c>
      <c r="N10915" t="s">
        <v>28</v>
      </c>
      <c r="O10915">
        <v>1.5E-3</v>
      </c>
      <c r="P10915" t="s">
        <v>526</v>
      </c>
      <c r="Q10915"/>
      <c r="T10915" t="s">
        <v>527</v>
      </c>
    </row>
    <row r="10916" spans="2:20" hidden="1" x14ac:dyDescent="0.45">
      <c r="C10916" s="29" t="s">
        <v>70</v>
      </c>
      <c r="F10916" t="s">
        <v>520</v>
      </c>
      <c r="G10916" t="s">
        <v>521</v>
      </c>
      <c r="H10916" t="s">
        <v>1972</v>
      </c>
      <c r="I10916" t="s">
        <v>225</v>
      </c>
      <c r="J10916" t="s">
        <v>523</v>
      </c>
      <c r="K10916" t="s">
        <v>686</v>
      </c>
      <c r="M10916" t="s">
        <v>228</v>
      </c>
      <c r="N10916" t="s">
        <v>264</v>
      </c>
      <c r="O10916" s="27">
        <v>3.2000000000000001E-7</v>
      </c>
      <c r="P10916" t="s">
        <v>526</v>
      </c>
      <c r="Q10916"/>
      <c r="T10916" t="s">
        <v>527</v>
      </c>
    </row>
    <row r="10917" spans="2:20" hidden="1" x14ac:dyDescent="0.45">
      <c r="C10917" s="29" t="s">
        <v>70</v>
      </c>
      <c r="F10917" t="s">
        <v>520</v>
      </c>
      <c r="G10917" t="s">
        <v>521</v>
      </c>
      <c r="H10917" t="s">
        <v>695</v>
      </c>
      <c r="I10917" t="s">
        <v>225</v>
      </c>
      <c r="J10917" t="s">
        <v>523</v>
      </c>
      <c r="K10917" t="s">
        <v>686</v>
      </c>
      <c r="M10917" t="s">
        <v>228</v>
      </c>
      <c r="N10917" t="s">
        <v>272</v>
      </c>
      <c r="O10917" s="27">
        <v>3.9000000000000002E-7</v>
      </c>
      <c r="P10917" t="s">
        <v>526</v>
      </c>
      <c r="Q10917"/>
      <c r="T10917" t="s">
        <v>527</v>
      </c>
    </row>
    <row r="10918" spans="2:20" hidden="1" x14ac:dyDescent="0.45">
      <c r="C10918" s="29" t="s">
        <v>70</v>
      </c>
      <c r="F10918" t="s">
        <v>520</v>
      </c>
      <c r="G10918" t="s">
        <v>521</v>
      </c>
      <c r="H10918" t="s">
        <v>695</v>
      </c>
      <c r="I10918" t="s">
        <v>225</v>
      </c>
      <c r="J10918" t="s">
        <v>523</v>
      </c>
      <c r="K10918" t="s">
        <v>686</v>
      </c>
      <c r="M10918" t="s">
        <v>228</v>
      </c>
      <c r="N10918" t="s">
        <v>249</v>
      </c>
      <c r="O10918" s="27">
        <v>3.5999999999999999E-7</v>
      </c>
      <c r="P10918" t="s">
        <v>526</v>
      </c>
      <c r="Q10918"/>
      <c r="T10918" t="s">
        <v>527</v>
      </c>
    </row>
    <row r="10919" spans="2:20" hidden="1" x14ac:dyDescent="0.45">
      <c r="C10919" s="29" t="s">
        <v>70</v>
      </c>
      <c r="D10919" s="29" t="s">
        <v>55</v>
      </c>
      <c r="F10919" t="s">
        <v>520</v>
      </c>
      <c r="G10919" t="s">
        <v>521</v>
      </c>
      <c r="H10919" t="s">
        <v>2384</v>
      </c>
      <c r="I10919" t="s">
        <v>689</v>
      </c>
      <c r="J10919" t="s">
        <v>39</v>
      </c>
      <c r="K10919" t="s">
        <v>524</v>
      </c>
      <c r="L10919" t="s">
        <v>2385</v>
      </c>
      <c r="M10919" t="s">
        <v>692</v>
      </c>
      <c r="N10919" t="s">
        <v>698</v>
      </c>
      <c r="O10919">
        <v>65</v>
      </c>
      <c r="P10919" t="s">
        <v>526</v>
      </c>
      <c r="Q10919" s="27">
        <f>O10919*km_per_mile*'Transportation Calcs'!$E$6</f>
        <v>4.1625049860018325E-2</v>
      </c>
      <c r="T10919" t="s">
        <v>527</v>
      </c>
    </row>
    <row r="10920" spans="2:20" hidden="1" x14ac:dyDescent="0.45">
      <c r="C10920" s="29" t="s">
        <v>70</v>
      </c>
      <c r="D10920" s="29" t="s">
        <v>46</v>
      </c>
      <c r="F10920" t="s">
        <v>520</v>
      </c>
      <c r="G10920" t="s">
        <v>521</v>
      </c>
      <c r="H10920" t="s">
        <v>702</v>
      </c>
      <c r="I10920" t="s">
        <v>225</v>
      </c>
      <c r="J10920" t="s">
        <v>523</v>
      </c>
      <c r="K10920" t="s">
        <v>690</v>
      </c>
      <c r="L10920" t="s">
        <v>703</v>
      </c>
      <c r="M10920" t="s">
        <v>228</v>
      </c>
      <c r="N10920" t="s">
        <v>264</v>
      </c>
      <c r="O10920" s="27">
        <v>3.2000000000000001E-7</v>
      </c>
      <c r="P10920" t="s">
        <v>526</v>
      </c>
      <c r="Q10920" s="27">
        <f>O10920*km_per_mile*'Transportation Calcs'!$D$6</f>
        <v>2.0621940273016105E-10</v>
      </c>
      <c r="T10920" t="s">
        <v>527</v>
      </c>
    </row>
    <row r="10921" spans="2:20" hidden="1" x14ac:dyDescent="0.45">
      <c r="C10921" s="29" t="s">
        <v>70</v>
      </c>
      <c r="D10921" s="29" t="s">
        <v>55</v>
      </c>
      <c r="F10921" t="s">
        <v>520</v>
      </c>
      <c r="G10921" t="s">
        <v>521</v>
      </c>
      <c r="H10921" t="s">
        <v>1964</v>
      </c>
      <c r="I10921" t="s">
        <v>689</v>
      </c>
      <c r="J10921" t="s">
        <v>39</v>
      </c>
      <c r="K10921" t="s">
        <v>524</v>
      </c>
      <c r="L10921" t="s">
        <v>1965</v>
      </c>
      <c r="M10921" t="s">
        <v>692</v>
      </c>
      <c r="N10921" t="s">
        <v>698</v>
      </c>
      <c r="O10921">
        <v>34</v>
      </c>
      <c r="P10921" t="s">
        <v>526</v>
      </c>
      <c r="Q10921" s="27">
        <f>O10921*km_per_mile*'Transportation Calcs'!$E$6</f>
        <v>2.1773103003701895E-2</v>
      </c>
      <c r="T10921" t="s">
        <v>527</v>
      </c>
    </row>
    <row r="10922" spans="2:20" hidden="1" x14ac:dyDescent="0.45">
      <c r="C10922" s="29" t="s">
        <v>70</v>
      </c>
      <c r="F10922" t="s">
        <v>520</v>
      </c>
      <c r="G10922" t="s">
        <v>521</v>
      </c>
      <c r="H10922" t="s">
        <v>699</v>
      </c>
      <c r="I10922" t="s">
        <v>225</v>
      </c>
      <c r="J10922" t="s">
        <v>523</v>
      </c>
      <c r="K10922" t="s">
        <v>686</v>
      </c>
      <c r="M10922" t="s">
        <v>228</v>
      </c>
      <c r="N10922" t="s">
        <v>272</v>
      </c>
      <c r="O10922" s="27">
        <v>3.9000000000000002E-7</v>
      </c>
      <c r="P10922" t="s">
        <v>526</v>
      </c>
      <c r="Q10922"/>
      <c r="T10922" t="s">
        <v>527</v>
      </c>
    </row>
    <row r="10923" spans="2:20" hidden="1" x14ac:dyDescent="0.45">
      <c r="C10923" s="29" t="s">
        <v>70</v>
      </c>
      <c r="D10923" s="29" t="s">
        <v>53</v>
      </c>
      <c r="F10923" t="s">
        <v>520</v>
      </c>
      <c r="G10923" t="s">
        <v>521</v>
      </c>
      <c r="H10923" t="s">
        <v>2681</v>
      </c>
      <c r="I10923" t="s">
        <v>689</v>
      </c>
      <c r="J10923" t="s">
        <v>39</v>
      </c>
      <c r="K10923" t="s">
        <v>35</v>
      </c>
      <c r="L10923" t="s">
        <v>2682</v>
      </c>
      <c r="M10923" t="s">
        <v>692</v>
      </c>
      <c r="N10923" t="s">
        <v>698</v>
      </c>
      <c r="O10923">
        <v>55</v>
      </c>
      <c r="P10923" t="s">
        <v>526</v>
      </c>
      <c r="Q10923" s="27">
        <f>O10923*km_per_mile*'Transportation Calcs'!$F$6</f>
        <v>4.0386990286561335E-2</v>
      </c>
      <c r="T10923" t="s">
        <v>527</v>
      </c>
    </row>
    <row r="10924" spans="2:20" hidden="1" x14ac:dyDescent="0.45">
      <c r="C10924" s="29" t="s">
        <v>70</v>
      </c>
      <c r="D10924" s="29" t="s">
        <v>55</v>
      </c>
      <c r="F10924" t="s">
        <v>520</v>
      </c>
      <c r="G10924" t="s">
        <v>521</v>
      </c>
      <c r="H10924" t="s">
        <v>706</v>
      </c>
      <c r="I10924" t="s">
        <v>689</v>
      </c>
      <c r="J10924" t="s">
        <v>39</v>
      </c>
      <c r="K10924" t="s">
        <v>524</v>
      </c>
      <c r="L10924" t="s">
        <v>707</v>
      </c>
      <c r="M10924" t="s">
        <v>692</v>
      </c>
      <c r="N10924" t="s">
        <v>698</v>
      </c>
      <c r="O10924">
        <v>34</v>
      </c>
      <c r="P10924" t="s">
        <v>526</v>
      </c>
      <c r="Q10924" s="27">
        <f>O10924*km_per_mile*'Transportation Calcs'!$E$6</f>
        <v>2.1773103003701895E-2</v>
      </c>
      <c r="T10924" t="s">
        <v>527</v>
      </c>
    </row>
    <row r="10925" spans="2:20" hidden="1" x14ac:dyDescent="0.45">
      <c r="C10925" s="29" t="s">
        <v>70</v>
      </c>
      <c r="D10925" s="29" t="s">
        <v>55</v>
      </c>
      <c r="F10925" t="s">
        <v>520</v>
      </c>
      <c r="G10925" t="s">
        <v>521</v>
      </c>
      <c r="H10925" t="s">
        <v>1973</v>
      </c>
      <c r="I10925" t="s">
        <v>225</v>
      </c>
      <c r="J10925" t="s">
        <v>523</v>
      </c>
      <c r="K10925" t="s">
        <v>524</v>
      </c>
      <c r="L10925" t="s">
        <v>1974</v>
      </c>
      <c r="M10925" t="s">
        <v>228</v>
      </c>
      <c r="N10925" t="s">
        <v>249</v>
      </c>
      <c r="O10925" s="27">
        <v>3.5999999999999999E-7</v>
      </c>
      <c r="P10925" t="s">
        <v>526</v>
      </c>
      <c r="Q10925" s="27">
        <f>O10925*km_per_mile*'Transportation Calcs'!$E$6</f>
        <v>2.3053873768625535E-10</v>
      </c>
      <c r="T10925" t="s">
        <v>527</v>
      </c>
    </row>
    <row r="10926" spans="2:20" hidden="1" x14ac:dyDescent="0.45">
      <c r="C10926" s="29" t="s">
        <v>70</v>
      </c>
      <c r="D10926" s="29" t="s">
        <v>55</v>
      </c>
      <c r="F10926" t="s">
        <v>520</v>
      </c>
      <c r="G10926" t="s">
        <v>521</v>
      </c>
      <c r="H10926" t="s">
        <v>2683</v>
      </c>
      <c r="I10926" t="s">
        <v>689</v>
      </c>
      <c r="J10926" t="s">
        <v>39</v>
      </c>
      <c r="K10926" t="s">
        <v>524</v>
      </c>
      <c r="L10926" t="s">
        <v>2684</v>
      </c>
      <c r="M10926" t="s">
        <v>692</v>
      </c>
      <c r="N10926" t="s">
        <v>693</v>
      </c>
      <c r="O10926">
        <v>3.37</v>
      </c>
      <c r="P10926" t="s">
        <v>694</v>
      </c>
      <c r="Q10926"/>
      <c r="T10926" t="s">
        <v>527</v>
      </c>
    </row>
    <row r="10927" spans="2:20" hidden="1" x14ac:dyDescent="0.45">
      <c r="C10927" s="29" t="s">
        <v>70</v>
      </c>
      <c r="D10927" s="29" t="s">
        <v>55</v>
      </c>
      <c r="F10927" t="s">
        <v>520</v>
      </c>
      <c r="G10927" t="s">
        <v>521</v>
      </c>
      <c r="H10927" t="s">
        <v>713</v>
      </c>
      <c r="I10927" t="s">
        <v>689</v>
      </c>
      <c r="J10927" t="s">
        <v>39</v>
      </c>
      <c r="K10927" t="s">
        <v>524</v>
      </c>
      <c r="L10927" t="s">
        <v>714</v>
      </c>
      <c r="M10927" t="s">
        <v>692</v>
      </c>
      <c r="N10927" t="s">
        <v>698</v>
      </c>
      <c r="O10927">
        <v>95</v>
      </c>
      <c r="P10927" t="s">
        <v>526</v>
      </c>
      <c r="Q10927" s="27">
        <f>O10927*km_per_mile*'Transportation Calcs'!$E$6</f>
        <v>6.0836611333872942E-2</v>
      </c>
      <c r="T10927" t="s">
        <v>527</v>
      </c>
    </row>
    <row r="10928" spans="2:20" hidden="1" x14ac:dyDescent="0.45">
      <c r="C10928" s="29" t="s">
        <v>70</v>
      </c>
      <c r="D10928" s="29" t="s">
        <v>53</v>
      </c>
      <c r="F10928" t="s">
        <v>520</v>
      </c>
      <c r="G10928" t="s">
        <v>521</v>
      </c>
      <c r="H10928" t="s">
        <v>2687</v>
      </c>
      <c r="I10928" t="s">
        <v>689</v>
      </c>
      <c r="J10928" t="s">
        <v>39</v>
      </c>
      <c r="K10928" t="s">
        <v>35</v>
      </c>
      <c r="L10928" t="s">
        <v>2688</v>
      </c>
      <c r="M10928" t="s">
        <v>692</v>
      </c>
      <c r="N10928" t="s">
        <v>693</v>
      </c>
      <c r="O10928">
        <v>1.62</v>
      </c>
      <c r="P10928" t="s">
        <v>694</v>
      </c>
      <c r="Q10928"/>
      <c r="T10928" t="s">
        <v>527</v>
      </c>
    </row>
    <row r="10929" spans="2:20" hidden="1" x14ac:dyDescent="0.45">
      <c r="C10929" s="29" t="s">
        <v>70</v>
      </c>
      <c r="D10929" s="29" t="s">
        <v>53</v>
      </c>
      <c r="F10929" t="s">
        <v>520</v>
      </c>
      <c r="G10929" t="s">
        <v>521</v>
      </c>
      <c r="H10929" t="s">
        <v>2392</v>
      </c>
      <c r="I10929" t="s">
        <v>689</v>
      </c>
      <c r="J10929" t="s">
        <v>39</v>
      </c>
      <c r="K10929" t="s">
        <v>35</v>
      </c>
      <c r="L10929" t="s">
        <v>626</v>
      </c>
      <c r="M10929" t="s">
        <v>692</v>
      </c>
      <c r="N10929" t="s">
        <v>698</v>
      </c>
      <c r="O10929">
        <v>63</v>
      </c>
      <c r="P10929" t="s">
        <v>526</v>
      </c>
      <c r="Q10929" s="27">
        <f>O10929*km_per_mile*'Transportation Calcs'!$F$6</f>
        <v>4.6261461600970256E-2</v>
      </c>
      <c r="T10929" t="s">
        <v>527</v>
      </c>
    </row>
    <row r="10930" spans="2:20" hidden="1" x14ac:dyDescent="0.45">
      <c r="C10930" s="29" t="s">
        <v>70</v>
      </c>
      <c r="D10930" s="29" t="s">
        <v>55</v>
      </c>
      <c r="F10930" t="s">
        <v>520</v>
      </c>
      <c r="G10930" t="s">
        <v>521</v>
      </c>
      <c r="H10930" t="s">
        <v>2390</v>
      </c>
      <c r="I10930" t="s">
        <v>689</v>
      </c>
      <c r="J10930" t="s">
        <v>39</v>
      </c>
      <c r="K10930" t="s">
        <v>524</v>
      </c>
      <c r="L10930" t="s">
        <v>2391</v>
      </c>
      <c r="M10930" t="s">
        <v>692</v>
      </c>
      <c r="N10930" t="s">
        <v>693</v>
      </c>
      <c r="O10930">
        <v>2.89</v>
      </c>
      <c r="P10930" t="s">
        <v>694</v>
      </c>
      <c r="Q10930"/>
      <c r="T10930" t="s">
        <v>527</v>
      </c>
    </row>
    <row r="10931" spans="2:20" hidden="1" x14ac:dyDescent="0.45">
      <c r="B10931" s="29" t="s">
        <v>34</v>
      </c>
      <c r="C10931" s="29" t="s">
        <v>70</v>
      </c>
      <c r="D10931" s="29" t="s">
        <v>55</v>
      </c>
      <c r="F10931" t="s">
        <v>520</v>
      </c>
      <c r="G10931" t="s">
        <v>521</v>
      </c>
      <c r="H10931" t="s">
        <v>716</v>
      </c>
      <c r="I10931" t="s">
        <v>225</v>
      </c>
      <c r="J10931" t="s">
        <v>523</v>
      </c>
      <c r="K10931" t="s">
        <v>524</v>
      </c>
      <c r="L10931" t="s">
        <v>576</v>
      </c>
      <c r="M10931" t="s">
        <v>228</v>
      </c>
      <c r="N10931" t="s">
        <v>34</v>
      </c>
      <c r="O10931">
        <v>0.46400000000000002</v>
      </c>
      <c r="P10931" t="s">
        <v>526</v>
      </c>
      <c r="Q10931" s="27">
        <f>O10931*km_per_mile*'Transportation Calcs'!$E$6</f>
        <v>2.9713881746228467E-4</v>
      </c>
      <c r="T10931" t="s">
        <v>527</v>
      </c>
    </row>
    <row r="10932" spans="2:20" hidden="1" x14ac:dyDescent="0.45">
      <c r="B10932" s="29" t="s">
        <v>26</v>
      </c>
      <c r="C10932" s="29" t="s">
        <v>70</v>
      </c>
      <c r="D10932" s="29" t="s">
        <v>55</v>
      </c>
      <c r="F10932" t="s">
        <v>520</v>
      </c>
      <c r="G10932" t="s">
        <v>521</v>
      </c>
      <c r="H10932" t="s">
        <v>716</v>
      </c>
      <c r="I10932" t="s">
        <v>225</v>
      </c>
      <c r="J10932" t="s">
        <v>523</v>
      </c>
      <c r="K10932" t="s">
        <v>524</v>
      </c>
      <c r="L10932" t="s">
        <v>576</v>
      </c>
      <c r="M10932" t="s">
        <v>228</v>
      </c>
      <c r="N10932" t="s">
        <v>26</v>
      </c>
      <c r="O10932">
        <v>9.7000000000000003E-2</v>
      </c>
      <c r="P10932" t="s">
        <v>526</v>
      </c>
      <c r="Q10932" s="27">
        <f>O10932*km_per_mile*'Transportation Calcs'!$E$6</f>
        <v>6.2117382098796588E-5</v>
      </c>
      <c r="T10932" t="s">
        <v>527</v>
      </c>
    </row>
    <row r="10933" spans="2:20" hidden="1" x14ac:dyDescent="0.45">
      <c r="B10933" s="29" t="s">
        <v>25</v>
      </c>
      <c r="C10933" s="29" t="s">
        <v>70</v>
      </c>
      <c r="D10933" s="29" t="s">
        <v>55</v>
      </c>
      <c r="F10933" t="s">
        <v>520</v>
      </c>
      <c r="G10933" t="s">
        <v>521</v>
      </c>
      <c r="H10933" t="s">
        <v>717</v>
      </c>
      <c r="I10933" t="s">
        <v>225</v>
      </c>
      <c r="J10933" t="s">
        <v>523</v>
      </c>
      <c r="K10933" t="s">
        <v>524</v>
      </c>
      <c r="L10933" t="s">
        <v>566</v>
      </c>
      <c r="M10933" t="s">
        <v>228</v>
      </c>
      <c r="N10933" t="s">
        <v>25</v>
      </c>
      <c r="O10933">
        <v>3.92</v>
      </c>
      <c r="P10933" t="s">
        <v>526</v>
      </c>
      <c r="Q10933" s="27">
        <f>O10933*km_per_mile*'Transportation Calcs'!$E$6</f>
        <v>2.510310699250336E-3</v>
      </c>
      <c r="T10933" t="s">
        <v>527</v>
      </c>
    </row>
    <row r="10934" spans="2:20" hidden="1" x14ac:dyDescent="0.45">
      <c r="B10934" s="29" t="s">
        <v>33</v>
      </c>
      <c r="C10934" s="29" t="s">
        <v>70</v>
      </c>
      <c r="D10934" s="29" t="s">
        <v>55</v>
      </c>
      <c r="F10934" t="s">
        <v>520</v>
      </c>
      <c r="G10934" t="s">
        <v>521</v>
      </c>
      <c r="H10934" t="s">
        <v>715</v>
      </c>
      <c r="I10934" t="s">
        <v>225</v>
      </c>
      <c r="J10934" t="s">
        <v>523</v>
      </c>
      <c r="K10934" t="s">
        <v>524</v>
      </c>
      <c r="L10934" t="s">
        <v>572</v>
      </c>
      <c r="M10934" t="s">
        <v>228</v>
      </c>
      <c r="N10934" t="s">
        <v>33</v>
      </c>
      <c r="O10934">
        <v>6.0000000000000001E-3</v>
      </c>
      <c r="P10934" t="s">
        <v>526</v>
      </c>
      <c r="Q10934" s="27">
        <f>O10934*km_per_mile*'Transportation Calcs'!$E$6</f>
        <v>3.8423122947709223E-6</v>
      </c>
      <c r="T10934" t="s">
        <v>527</v>
      </c>
    </row>
    <row r="10935" spans="2:20" hidden="1" x14ac:dyDescent="0.45">
      <c r="B10935" s="29" t="s">
        <v>24</v>
      </c>
      <c r="C10935" s="29" t="s">
        <v>70</v>
      </c>
      <c r="D10935" s="29" t="s">
        <v>55</v>
      </c>
      <c r="F10935" t="s">
        <v>520</v>
      </c>
      <c r="G10935" t="s">
        <v>521</v>
      </c>
      <c r="H10935" t="s">
        <v>717</v>
      </c>
      <c r="I10935" t="s">
        <v>225</v>
      </c>
      <c r="J10935" t="s">
        <v>523</v>
      </c>
      <c r="K10935" t="s">
        <v>524</v>
      </c>
      <c r="L10935" t="s">
        <v>566</v>
      </c>
      <c r="M10935" t="s">
        <v>228</v>
      </c>
      <c r="N10935" t="s">
        <v>261</v>
      </c>
      <c r="O10935">
        <v>0.53</v>
      </c>
      <c r="P10935" t="s">
        <v>526</v>
      </c>
      <c r="Q10935" s="27">
        <f>O10935*km_per_mile*'Transportation Calcs'!$E$6</f>
        <v>3.3940425270476485E-4</v>
      </c>
      <c r="T10935" t="s">
        <v>527</v>
      </c>
    </row>
    <row r="10936" spans="2:20" hidden="1" x14ac:dyDescent="0.45">
      <c r="C10936" s="29" t="s">
        <v>70</v>
      </c>
      <c r="D10936" s="29" t="s">
        <v>55</v>
      </c>
      <c r="F10936" t="s">
        <v>520</v>
      </c>
      <c r="G10936" t="s">
        <v>521</v>
      </c>
      <c r="H10936" t="s">
        <v>1982</v>
      </c>
      <c r="I10936" t="s">
        <v>225</v>
      </c>
      <c r="J10936" t="s">
        <v>523</v>
      </c>
      <c r="K10936" t="s">
        <v>524</v>
      </c>
      <c r="L10936" t="s">
        <v>1940</v>
      </c>
      <c r="M10936" t="s">
        <v>228</v>
      </c>
      <c r="N10936" t="s">
        <v>240</v>
      </c>
      <c r="O10936" s="27">
        <v>1.8199999999999999E-5</v>
      </c>
      <c r="P10936" t="s">
        <v>526</v>
      </c>
      <c r="Q10936" s="27">
        <f>O10936*km_per_mile*'Transportation Calcs'!$E$6</f>
        <v>1.1655013960805131E-8</v>
      </c>
      <c r="T10936" t="s">
        <v>527</v>
      </c>
    </row>
    <row r="10937" spans="2:20" hidden="1" x14ac:dyDescent="0.45">
      <c r="C10937" s="29" t="s">
        <v>70</v>
      </c>
      <c r="D10937" s="29" t="s">
        <v>55</v>
      </c>
      <c r="F10937" t="s">
        <v>520</v>
      </c>
      <c r="G10937" t="s">
        <v>521</v>
      </c>
      <c r="H10937" t="s">
        <v>717</v>
      </c>
      <c r="I10937" t="s">
        <v>225</v>
      </c>
      <c r="J10937" t="s">
        <v>523</v>
      </c>
      <c r="K10937" t="s">
        <v>524</v>
      </c>
      <c r="L10937" t="s">
        <v>566</v>
      </c>
      <c r="M10937" t="s">
        <v>228</v>
      </c>
      <c r="N10937" t="s">
        <v>240</v>
      </c>
      <c r="O10937" s="27">
        <v>1.8199999999999999E-5</v>
      </c>
      <c r="P10937" t="s">
        <v>526</v>
      </c>
      <c r="Q10937" s="27">
        <f>O10937*km_per_mile*'Transportation Calcs'!$E$6</f>
        <v>1.1655013960805131E-8</v>
      </c>
      <c r="T10937" t="s">
        <v>527</v>
      </c>
    </row>
    <row r="10938" spans="2:20" hidden="1" x14ac:dyDescent="0.45">
      <c r="B10938" s="29" t="s">
        <v>24</v>
      </c>
      <c r="C10938" s="29" t="s">
        <v>70</v>
      </c>
      <c r="D10938" s="29" t="s">
        <v>55</v>
      </c>
      <c r="F10938" t="s">
        <v>520</v>
      </c>
      <c r="G10938" t="s">
        <v>521</v>
      </c>
      <c r="H10938" t="s">
        <v>726</v>
      </c>
      <c r="I10938" t="s">
        <v>225</v>
      </c>
      <c r="J10938" t="s">
        <v>523</v>
      </c>
      <c r="K10938" t="s">
        <v>524</v>
      </c>
      <c r="L10938" t="s">
        <v>727</v>
      </c>
      <c r="M10938" t="s">
        <v>228</v>
      </c>
      <c r="N10938" t="s">
        <v>261</v>
      </c>
      <c r="O10938">
        <v>6.5000000000000002E-2</v>
      </c>
      <c r="P10938" t="s">
        <v>526</v>
      </c>
      <c r="Q10938" s="27">
        <f>O10938*km_per_mile*'Transportation Calcs'!$E$6</f>
        <v>4.1625049860018331E-5</v>
      </c>
      <c r="T10938" t="s">
        <v>527</v>
      </c>
    </row>
    <row r="10939" spans="2:20" hidden="1" x14ac:dyDescent="0.45">
      <c r="B10939" s="29" t="s">
        <v>34</v>
      </c>
      <c r="C10939" s="29" t="s">
        <v>70</v>
      </c>
      <c r="D10939" s="29" t="s">
        <v>55</v>
      </c>
      <c r="F10939" t="s">
        <v>520</v>
      </c>
      <c r="G10939" t="s">
        <v>521</v>
      </c>
      <c r="H10939" t="s">
        <v>1983</v>
      </c>
      <c r="I10939" t="s">
        <v>225</v>
      </c>
      <c r="J10939" t="s">
        <v>523</v>
      </c>
      <c r="K10939" t="s">
        <v>524</v>
      </c>
      <c r="L10939" t="s">
        <v>535</v>
      </c>
      <c r="M10939" t="s">
        <v>228</v>
      </c>
      <c r="N10939" t="s">
        <v>34</v>
      </c>
      <c r="O10939">
        <v>0.39800000000000002</v>
      </c>
      <c r="P10939" t="s">
        <v>526</v>
      </c>
      <c r="Q10939" s="27">
        <f>O10939*km_per_mile*'Transportation Calcs'!$E$6</f>
        <v>2.5487338221980455E-4</v>
      </c>
      <c r="T10939" t="s">
        <v>527</v>
      </c>
    </row>
    <row r="10940" spans="2:20" hidden="1" x14ac:dyDescent="0.45">
      <c r="C10940" s="29" t="s">
        <v>70</v>
      </c>
      <c r="D10940" s="29" t="s">
        <v>55</v>
      </c>
      <c r="F10940" t="s">
        <v>520</v>
      </c>
      <c r="G10940" t="s">
        <v>521</v>
      </c>
      <c r="H10940" t="s">
        <v>1983</v>
      </c>
      <c r="I10940" t="s">
        <v>225</v>
      </c>
      <c r="J10940" t="s">
        <v>523</v>
      </c>
      <c r="K10940" t="s">
        <v>524</v>
      </c>
      <c r="L10940" t="s">
        <v>535</v>
      </c>
      <c r="M10940" t="s">
        <v>228</v>
      </c>
      <c r="N10940" t="s">
        <v>240</v>
      </c>
      <c r="O10940" s="27">
        <v>1.8199999999999999E-5</v>
      </c>
      <c r="P10940" t="s">
        <v>526</v>
      </c>
      <c r="Q10940" s="27">
        <f>O10940*km_per_mile*'Transportation Calcs'!$E$6</f>
        <v>1.1655013960805131E-8</v>
      </c>
      <c r="T10940" t="s">
        <v>527</v>
      </c>
    </row>
    <row r="10941" spans="2:20" hidden="1" x14ac:dyDescent="0.45">
      <c r="B10941" s="29" t="s">
        <v>33</v>
      </c>
      <c r="C10941" s="29" t="s">
        <v>70</v>
      </c>
      <c r="D10941" s="29" t="s">
        <v>55</v>
      </c>
      <c r="F10941" t="s">
        <v>520</v>
      </c>
      <c r="G10941" t="s">
        <v>521</v>
      </c>
      <c r="H10941" t="s">
        <v>1983</v>
      </c>
      <c r="I10941" t="s">
        <v>225</v>
      </c>
      <c r="J10941" t="s">
        <v>523</v>
      </c>
      <c r="K10941" t="s">
        <v>524</v>
      </c>
      <c r="L10941" t="s">
        <v>535</v>
      </c>
      <c r="M10941" t="s">
        <v>228</v>
      </c>
      <c r="N10941" t="s">
        <v>33</v>
      </c>
      <c r="O10941">
        <v>1.2999999999999999E-3</v>
      </c>
      <c r="P10941" t="s">
        <v>526</v>
      </c>
      <c r="Q10941" s="27">
        <f>O10941*km_per_mile*'Transportation Calcs'!$E$6</f>
        <v>8.3250099720036648E-7</v>
      </c>
      <c r="T10941" t="s">
        <v>527</v>
      </c>
    </row>
    <row r="10942" spans="2:20" hidden="1" x14ac:dyDescent="0.45">
      <c r="B10942" s="29" t="s">
        <v>25</v>
      </c>
      <c r="C10942" s="29" t="s">
        <v>70</v>
      </c>
      <c r="D10942" s="29" t="s">
        <v>55</v>
      </c>
      <c r="F10942" t="s">
        <v>520</v>
      </c>
      <c r="G10942" t="s">
        <v>521</v>
      </c>
      <c r="H10942" t="s">
        <v>1983</v>
      </c>
      <c r="I10942" t="s">
        <v>225</v>
      </c>
      <c r="J10942" t="s">
        <v>523</v>
      </c>
      <c r="K10942" t="s">
        <v>524</v>
      </c>
      <c r="L10942" t="s">
        <v>535</v>
      </c>
      <c r="M10942" t="s">
        <v>228</v>
      </c>
      <c r="N10942" t="s">
        <v>25</v>
      </c>
      <c r="O10942">
        <v>0.62</v>
      </c>
      <c r="P10942" t="s">
        <v>526</v>
      </c>
      <c r="Q10942" s="27">
        <f>O10942*km_per_mile*'Transportation Calcs'!$E$6</f>
        <v>3.9703893712632863E-4</v>
      </c>
      <c r="T10942" t="s">
        <v>527</v>
      </c>
    </row>
    <row r="10943" spans="2:20" hidden="1" x14ac:dyDescent="0.45">
      <c r="B10943" s="29" t="s">
        <v>24</v>
      </c>
      <c r="C10943" s="29" t="s">
        <v>70</v>
      </c>
      <c r="D10943" s="29" t="s">
        <v>55</v>
      </c>
      <c r="F10943" t="s">
        <v>520</v>
      </c>
      <c r="G10943" t="s">
        <v>521</v>
      </c>
      <c r="H10943" t="s">
        <v>1982</v>
      </c>
      <c r="I10943" t="s">
        <v>225</v>
      </c>
      <c r="J10943" t="s">
        <v>523</v>
      </c>
      <c r="K10943" t="s">
        <v>524</v>
      </c>
      <c r="L10943" t="s">
        <v>1940</v>
      </c>
      <c r="M10943" t="s">
        <v>228</v>
      </c>
      <c r="N10943" t="s">
        <v>261</v>
      </c>
      <c r="O10943">
        <v>6.5000000000000002E-2</v>
      </c>
      <c r="P10943" t="s">
        <v>526</v>
      </c>
      <c r="Q10943" s="27">
        <f>O10943*km_per_mile*'Transportation Calcs'!$E$6</f>
        <v>4.1625049860018331E-5</v>
      </c>
      <c r="T10943" t="s">
        <v>527</v>
      </c>
    </row>
    <row r="10944" spans="2:20" hidden="1" x14ac:dyDescent="0.45">
      <c r="C10944" s="29" t="s">
        <v>70</v>
      </c>
      <c r="D10944" s="29" t="s">
        <v>55</v>
      </c>
      <c r="F10944" t="s">
        <v>520</v>
      </c>
      <c r="G10944" t="s">
        <v>521</v>
      </c>
      <c r="H10944" t="s">
        <v>719</v>
      </c>
      <c r="I10944" t="s">
        <v>225</v>
      </c>
      <c r="J10944" t="s">
        <v>523</v>
      </c>
      <c r="K10944" t="s">
        <v>524</v>
      </c>
      <c r="L10944" t="s">
        <v>533</v>
      </c>
      <c r="M10944" t="s">
        <v>228</v>
      </c>
      <c r="N10944" t="s">
        <v>400</v>
      </c>
      <c r="O10944">
        <v>3.4200000000000001E-2</v>
      </c>
      <c r="P10944" t="s">
        <v>526</v>
      </c>
      <c r="Q10944" s="27">
        <f>O10944*km_per_mile*'Transportation Calcs'!$E$6</f>
        <v>2.1901180080194259E-5</v>
      </c>
      <c r="T10944" t="s">
        <v>527</v>
      </c>
    </row>
    <row r="10945" spans="2:20" hidden="1" x14ac:dyDescent="0.45">
      <c r="B10945" s="29" t="s">
        <v>25</v>
      </c>
      <c r="C10945" s="29" t="s">
        <v>70</v>
      </c>
      <c r="D10945" s="29" t="s">
        <v>55</v>
      </c>
      <c r="F10945" t="s">
        <v>520</v>
      </c>
      <c r="G10945" t="s">
        <v>521</v>
      </c>
      <c r="H10945" t="s">
        <v>723</v>
      </c>
      <c r="I10945" t="s">
        <v>225</v>
      </c>
      <c r="J10945" t="s">
        <v>523</v>
      </c>
      <c r="K10945" t="s">
        <v>524</v>
      </c>
      <c r="L10945" t="s">
        <v>574</v>
      </c>
      <c r="M10945" t="s">
        <v>228</v>
      </c>
      <c r="N10945" t="s">
        <v>25</v>
      </c>
      <c r="O10945">
        <v>21.7</v>
      </c>
      <c r="P10945" t="s">
        <v>526</v>
      </c>
      <c r="Q10945" s="27">
        <f>O10945*km_per_mile*'Transportation Calcs'!$E$6</f>
        <v>1.3896362799421504E-2</v>
      </c>
      <c r="T10945" t="s">
        <v>527</v>
      </c>
    </row>
    <row r="10946" spans="2:20" hidden="1" x14ac:dyDescent="0.45">
      <c r="B10946" s="29" t="s">
        <v>26</v>
      </c>
      <c r="C10946" s="29" t="s">
        <v>70</v>
      </c>
      <c r="D10946" s="29" t="s">
        <v>55</v>
      </c>
      <c r="F10946" t="s">
        <v>520</v>
      </c>
      <c r="G10946" t="s">
        <v>521</v>
      </c>
      <c r="H10946" t="s">
        <v>721</v>
      </c>
      <c r="I10946" t="s">
        <v>225</v>
      </c>
      <c r="J10946" t="s">
        <v>523</v>
      </c>
      <c r="K10946" t="s">
        <v>524</v>
      </c>
      <c r="L10946" t="s">
        <v>722</v>
      </c>
      <c r="M10946" t="s">
        <v>228</v>
      </c>
      <c r="N10946" t="s">
        <v>26</v>
      </c>
      <c r="O10946">
        <v>2.5299999999999998</v>
      </c>
      <c r="P10946" t="s">
        <v>526</v>
      </c>
      <c r="Q10946" s="27">
        <f>O10946*km_per_mile*'Transportation Calcs'!$E$6</f>
        <v>1.6201750176284056E-3</v>
      </c>
      <c r="T10946" t="s">
        <v>527</v>
      </c>
    </row>
    <row r="10947" spans="2:20" hidden="1" x14ac:dyDescent="0.45">
      <c r="B10947" s="29" t="s">
        <v>24</v>
      </c>
      <c r="C10947" s="29" t="s">
        <v>70</v>
      </c>
      <c r="D10947" s="29" t="s">
        <v>55</v>
      </c>
      <c r="F10947" t="s">
        <v>520</v>
      </c>
      <c r="G10947" t="s">
        <v>521</v>
      </c>
      <c r="H10947" t="s">
        <v>720</v>
      </c>
      <c r="I10947" t="s">
        <v>225</v>
      </c>
      <c r="J10947" t="s">
        <v>523</v>
      </c>
      <c r="K10947" t="s">
        <v>524</v>
      </c>
      <c r="L10947" t="s">
        <v>564</v>
      </c>
      <c r="M10947" t="s">
        <v>228</v>
      </c>
      <c r="N10947" t="s">
        <v>261</v>
      </c>
      <c r="O10947">
        <v>2.8</v>
      </c>
      <c r="P10947" t="s">
        <v>526</v>
      </c>
      <c r="Q10947" s="27">
        <f>O10947*km_per_mile*'Transportation Calcs'!$E$6</f>
        <v>1.7930790708930969E-3</v>
      </c>
      <c r="T10947" t="s">
        <v>527</v>
      </c>
    </row>
    <row r="10948" spans="2:20" hidden="1" x14ac:dyDescent="0.45">
      <c r="C10948" s="29" t="s">
        <v>70</v>
      </c>
      <c r="D10948" s="29" t="s">
        <v>55</v>
      </c>
      <c r="F10948" t="s">
        <v>520</v>
      </c>
      <c r="G10948" t="s">
        <v>521</v>
      </c>
      <c r="H10948" t="s">
        <v>724</v>
      </c>
      <c r="I10948" t="s">
        <v>225</v>
      </c>
      <c r="J10948" t="s">
        <v>523</v>
      </c>
      <c r="K10948" t="s">
        <v>524</v>
      </c>
      <c r="L10948" t="s">
        <v>725</v>
      </c>
      <c r="M10948" t="s">
        <v>228</v>
      </c>
      <c r="N10948" t="s">
        <v>400</v>
      </c>
      <c r="O10948">
        <v>1.23E-2</v>
      </c>
      <c r="P10948" t="s">
        <v>526</v>
      </c>
      <c r="Q10948" s="27">
        <f>O10948*km_per_mile*'Transportation Calcs'!$E$6</f>
        <v>7.8767402042803908E-6</v>
      </c>
      <c r="T10948" t="s">
        <v>527</v>
      </c>
    </row>
    <row r="10949" spans="2:20" hidden="1" x14ac:dyDescent="0.45">
      <c r="C10949" s="29" t="s">
        <v>70</v>
      </c>
      <c r="D10949" s="29" t="s">
        <v>55</v>
      </c>
      <c r="F10949" t="s">
        <v>520</v>
      </c>
      <c r="G10949" t="s">
        <v>521</v>
      </c>
      <c r="H10949" t="s">
        <v>720</v>
      </c>
      <c r="I10949" t="s">
        <v>225</v>
      </c>
      <c r="J10949" t="s">
        <v>523</v>
      </c>
      <c r="K10949" t="s">
        <v>524</v>
      </c>
      <c r="L10949" t="s">
        <v>564</v>
      </c>
      <c r="M10949" t="s">
        <v>228</v>
      </c>
      <c r="N10949" t="s">
        <v>400</v>
      </c>
      <c r="O10949">
        <v>2E-3</v>
      </c>
      <c r="P10949" t="s">
        <v>526</v>
      </c>
      <c r="Q10949" s="27">
        <f>O10949*km_per_mile*'Transportation Calcs'!$E$6</f>
        <v>1.2807707649236408E-6</v>
      </c>
      <c r="T10949" t="s">
        <v>527</v>
      </c>
    </row>
    <row r="10950" spans="2:20" hidden="1" x14ac:dyDescent="0.45">
      <c r="B10950" s="29" t="s">
        <v>24</v>
      </c>
      <c r="C10950" s="29" t="s">
        <v>70</v>
      </c>
      <c r="D10950" s="29" t="s">
        <v>55</v>
      </c>
      <c r="F10950" t="s">
        <v>520</v>
      </c>
      <c r="G10950" t="s">
        <v>521</v>
      </c>
      <c r="H10950" t="s">
        <v>728</v>
      </c>
      <c r="I10950" t="s">
        <v>225</v>
      </c>
      <c r="J10950" t="s">
        <v>523</v>
      </c>
      <c r="K10950" t="s">
        <v>524</v>
      </c>
      <c r="L10950" t="s">
        <v>570</v>
      </c>
      <c r="M10950" t="s">
        <v>228</v>
      </c>
      <c r="N10950" t="s">
        <v>261</v>
      </c>
      <c r="O10950">
        <v>1.68</v>
      </c>
      <c r="P10950" t="s">
        <v>526</v>
      </c>
      <c r="Q10950" s="27">
        <f>O10950*km_per_mile*'Transportation Calcs'!$E$6</f>
        <v>1.0758474425358582E-3</v>
      </c>
      <c r="T10950" t="s">
        <v>527</v>
      </c>
    </row>
    <row r="10951" spans="2:20" hidden="1" x14ac:dyDescent="0.45">
      <c r="B10951" s="29" t="s">
        <v>26</v>
      </c>
      <c r="C10951" s="29" t="s">
        <v>70</v>
      </c>
      <c r="D10951" s="29" t="s">
        <v>55</v>
      </c>
      <c r="F10951" t="s">
        <v>520</v>
      </c>
      <c r="G10951" t="s">
        <v>521</v>
      </c>
      <c r="H10951" t="s">
        <v>729</v>
      </c>
      <c r="I10951" t="s">
        <v>225</v>
      </c>
      <c r="J10951" t="s">
        <v>523</v>
      </c>
      <c r="K10951" t="s">
        <v>524</v>
      </c>
      <c r="L10951" t="s">
        <v>730</v>
      </c>
      <c r="M10951" t="s">
        <v>228</v>
      </c>
      <c r="N10951" t="s">
        <v>26</v>
      </c>
      <c r="O10951">
        <v>2.5099999999999998</v>
      </c>
      <c r="P10951" t="s">
        <v>526</v>
      </c>
      <c r="Q10951" s="27">
        <f>O10951*km_per_mile*'Transportation Calcs'!$E$6</f>
        <v>1.607367309979169E-3</v>
      </c>
      <c r="T10951" t="s">
        <v>527</v>
      </c>
    </row>
    <row r="10952" spans="2:20" hidden="1" x14ac:dyDescent="0.45">
      <c r="B10952" s="29" t="s">
        <v>25</v>
      </c>
      <c r="C10952" s="29" t="s">
        <v>70</v>
      </c>
      <c r="D10952" s="29" t="s">
        <v>55</v>
      </c>
      <c r="F10952" t="s">
        <v>520</v>
      </c>
      <c r="G10952" t="s">
        <v>521</v>
      </c>
      <c r="H10952" t="s">
        <v>729</v>
      </c>
      <c r="I10952" t="s">
        <v>225</v>
      </c>
      <c r="J10952" t="s">
        <v>523</v>
      </c>
      <c r="K10952" t="s">
        <v>524</v>
      </c>
      <c r="L10952" t="s">
        <v>730</v>
      </c>
      <c r="M10952" t="s">
        <v>228</v>
      </c>
      <c r="N10952" t="s">
        <v>25</v>
      </c>
      <c r="O10952">
        <v>21.1</v>
      </c>
      <c r="P10952" t="s">
        <v>526</v>
      </c>
      <c r="Q10952" s="27">
        <f>O10952*km_per_mile*'Transportation Calcs'!$E$6</f>
        <v>1.3512131569944411E-2</v>
      </c>
      <c r="T10952" t="s">
        <v>527</v>
      </c>
    </row>
    <row r="10953" spans="2:20" hidden="1" x14ac:dyDescent="0.45">
      <c r="C10953" s="29" t="s">
        <v>70</v>
      </c>
      <c r="D10953" s="29" t="s">
        <v>55</v>
      </c>
      <c r="F10953" t="s">
        <v>520</v>
      </c>
      <c r="G10953" t="s">
        <v>521</v>
      </c>
      <c r="H10953" t="s">
        <v>723</v>
      </c>
      <c r="I10953" t="s">
        <v>225</v>
      </c>
      <c r="J10953" t="s">
        <v>523</v>
      </c>
      <c r="K10953" t="s">
        <v>524</v>
      </c>
      <c r="L10953" t="s">
        <v>574</v>
      </c>
      <c r="M10953" t="s">
        <v>228</v>
      </c>
      <c r="N10953" t="s">
        <v>240</v>
      </c>
      <c r="O10953" s="27">
        <v>1.8199999999999999E-5</v>
      </c>
      <c r="P10953" t="s">
        <v>526</v>
      </c>
      <c r="Q10953" s="27">
        <f>O10953*km_per_mile*'Transportation Calcs'!$E$6</f>
        <v>1.1655013960805131E-8</v>
      </c>
      <c r="T10953" t="s">
        <v>527</v>
      </c>
    </row>
    <row r="10954" spans="2:20" hidden="1" x14ac:dyDescent="0.45">
      <c r="B10954" s="29" t="s">
        <v>34</v>
      </c>
      <c r="C10954" s="29" t="s">
        <v>70</v>
      </c>
      <c r="D10954" s="29" t="s">
        <v>55</v>
      </c>
      <c r="F10954" t="s">
        <v>520</v>
      </c>
      <c r="G10954" t="s">
        <v>521</v>
      </c>
      <c r="H10954" t="s">
        <v>731</v>
      </c>
      <c r="I10954" t="s">
        <v>225</v>
      </c>
      <c r="J10954" t="s">
        <v>523</v>
      </c>
      <c r="K10954" t="s">
        <v>524</v>
      </c>
      <c r="L10954" t="s">
        <v>540</v>
      </c>
      <c r="M10954" t="s">
        <v>228</v>
      </c>
      <c r="N10954" t="s">
        <v>34</v>
      </c>
      <c r="O10954">
        <v>0.46400000000000002</v>
      </c>
      <c r="P10954" t="s">
        <v>526</v>
      </c>
      <c r="Q10954" s="27">
        <f>O10954*km_per_mile*'Transportation Calcs'!$E$6</f>
        <v>2.9713881746228467E-4</v>
      </c>
      <c r="T10954" t="s">
        <v>527</v>
      </c>
    </row>
    <row r="10955" spans="2:20" hidden="1" x14ac:dyDescent="0.45">
      <c r="C10955" s="29" t="s">
        <v>70</v>
      </c>
      <c r="D10955" s="29" t="s">
        <v>55</v>
      </c>
      <c r="F10955" t="s">
        <v>520</v>
      </c>
      <c r="G10955" t="s">
        <v>521</v>
      </c>
      <c r="H10955" t="s">
        <v>731</v>
      </c>
      <c r="I10955" t="s">
        <v>225</v>
      </c>
      <c r="J10955" t="s">
        <v>523</v>
      </c>
      <c r="K10955" t="s">
        <v>524</v>
      </c>
      <c r="L10955" t="s">
        <v>540</v>
      </c>
      <c r="M10955" t="s">
        <v>228</v>
      </c>
      <c r="N10955" t="s">
        <v>240</v>
      </c>
      <c r="O10955" s="27">
        <v>1.8199999999999999E-5</v>
      </c>
      <c r="P10955" t="s">
        <v>526</v>
      </c>
      <c r="Q10955" s="27">
        <f>O10955*km_per_mile*'Transportation Calcs'!$E$6</f>
        <v>1.1655013960805131E-8</v>
      </c>
      <c r="T10955" t="s">
        <v>527</v>
      </c>
    </row>
    <row r="10956" spans="2:20" hidden="1" x14ac:dyDescent="0.45">
      <c r="C10956" s="29" t="s">
        <v>70</v>
      </c>
      <c r="D10956" s="29" t="s">
        <v>55</v>
      </c>
      <c r="F10956" t="s">
        <v>520</v>
      </c>
      <c r="G10956" t="s">
        <v>521</v>
      </c>
      <c r="H10956" t="s">
        <v>731</v>
      </c>
      <c r="I10956" t="s">
        <v>225</v>
      </c>
      <c r="J10956" t="s">
        <v>523</v>
      </c>
      <c r="K10956" t="s">
        <v>524</v>
      </c>
      <c r="L10956" t="s">
        <v>540</v>
      </c>
      <c r="M10956" t="s">
        <v>228</v>
      </c>
      <c r="N10956" t="s">
        <v>400</v>
      </c>
      <c r="O10956">
        <v>3.4200000000000001E-2</v>
      </c>
      <c r="P10956" t="s">
        <v>526</v>
      </c>
      <c r="Q10956" s="27">
        <f>O10956*km_per_mile*'Transportation Calcs'!$E$6</f>
        <v>2.1901180080194259E-5</v>
      </c>
      <c r="T10956" t="s">
        <v>527</v>
      </c>
    </row>
    <row r="10957" spans="2:20" hidden="1" x14ac:dyDescent="0.45">
      <c r="B10957" s="29" t="s">
        <v>26</v>
      </c>
      <c r="C10957" s="29" t="s">
        <v>70</v>
      </c>
      <c r="D10957" s="29" t="s">
        <v>55</v>
      </c>
      <c r="F10957" t="s">
        <v>520</v>
      </c>
      <c r="G10957" t="s">
        <v>521</v>
      </c>
      <c r="H10957" t="s">
        <v>731</v>
      </c>
      <c r="I10957" t="s">
        <v>225</v>
      </c>
      <c r="J10957" t="s">
        <v>523</v>
      </c>
      <c r="K10957" t="s">
        <v>524</v>
      </c>
      <c r="L10957" t="s">
        <v>540</v>
      </c>
      <c r="M10957" t="s">
        <v>228</v>
      </c>
      <c r="N10957" t="s">
        <v>26</v>
      </c>
      <c r="O10957">
        <v>9.0999999999999998E-2</v>
      </c>
      <c r="P10957" t="s">
        <v>526</v>
      </c>
      <c r="Q10957" s="27">
        <f>O10957*km_per_mile*'Transportation Calcs'!$E$6</f>
        <v>5.8275069804025658E-5</v>
      </c>
      <c r="T10957" t="s">
        <v>527</v>
      </c>
    </row>
    <row r="10958" spans="2:20" hidden="1" x14ac:dyDescent="0.45">
      <c r="B10958" s="29" t="s">
        <v>33</v>
      </c>
      <c r="C10958" s="29" t="s">
        <v>70</v>
      </c>
      <c r="D10958" s="29" t="s">
        <v>55</v>
      </c>
      <c r="F10958" t="s">
        <v>520</v>
      </c>
      <c r="G10958" t="s">
        <v>521</v>
      </c>
      <c r="H10958" t="s">
        <v>734</v>
      </c>
      <c r="I10958" t="s">
        <v>225</v>
      </c>
      <c r="J10958" t="s">
        <v>523</v>
      </c>
      <c r="K10958" t="s">
        <v>524</v>
      </c>
      <c r="L10958" t="s">
        <v>550</v>
      </c>
      <c r="M10958" t="s">
        <v>228</v>
      </c>
      <c r="N10958" t="s">
        <v>33</v>
      </c>
      <c r="O10958">
        <v>6.0000000000000001E-3</v>
      </c>
      <c r="P10958" t="s">
        <v>526</v>
      </c>
      <c r="Q10958" s="27">
        <f>O10958*km_per_mile*'Transportation Calcs'!$E$6</f>
        <v>3.8423122947709223E-6</v>
      </c>
      <c r="T10958" t="s">
        <v>527</v>
      </c>
    </row>
    <row r="10959" spans="2:20" hidden="1" x14ac:dyDescent="0.45">
      <c r="B10959" s="29" t="s">
        <v>26</v>
      </c>
      <c r="C10959" s="29" t="s">
        <v>70</v>
      </c>
      <c r="D10959" s="29" t="s">
        <v>55</v>
      </c>
      <c r="F10959" t="s">
        <v>520</v>
      </c>
      <c r="G10959" t="s">
        <v>521</v>
      </c>
      <c r="H10959" t="s">
        <v>736</v>
      </c>
      <c r="I10959" t="s">
        <v>225</v>
      </c>
      <c r="J10959" t="s">
        <v>523</v>
      </c>
      <c r="K10959" t="s">
        <v>524</v>
      </c>
      <c r="L10959" t="s">
        <v>612</v>
      </c>
      <c r="M10959" t="s">
        <v>228</v>
      </c>
      <c r="N10959" t="s">
        <v>26</v>
      </c>
      <c r="O10959">
        <v>5.8999999999999997E-2</v>
      </c>
      <c r="P10959" t="s">
        <v>526</v>
      </c>
      <c r="Q10959" s="27">
        <f>O10959*km_per_mile*'Transportation Calcs'!$E$6</f>
        <v>3.7782737565247401E-5</v>
      </c>
      <c r="T10959" t="s">
        <v>527</v>
      </c>
    </row>
    <row r="10960" spans="2:20" hidden="1" x14ac:dyDescent="0.45">
      <c r="C10960" s="29" t="s">
        <v>70</v>
      </c>
      <c r="D10960" s="29" t="s">
        <v>55</v>
      </c>
      <c r="F10960" t="s">
        <v>520</v>
      </c>
      <c r="G10960" t="s">
        <v>521</v>
      </c>
      <c r="H10960" t="s">
        <v>1984</v>
      </c>
      <c r="I10960" t="s">
        <v>225</v>
      </c>
      <c r="J10960" t="s">
        <v>523</v>
      </c>
      <c r="K10960" t="s">
        <v>524</v>
      </c>
      <c r="L10960" t="s">
        <v>610</v>
      </c>
      <c r="M10960" t="s">
        <v>228</v>
      </c>
      <c r="N10960" t="s">
        <v>240</v>
      </c>
      <c r="O10960" s="27">
        <v>1.8199999999999999E-5</v>
      </c>
      <c r="P10960" t="s">
        <v>526</v>
      </c>
      <c r="Q10960" s="27">
        <f>O10960*km_per_mile*'Transportation Calcs'!$E$6</f>
        <v>1.1655013960805131E-8</v>
      </c>
      <c r="T10960" t="s">
        <v>527</v>
      </c>
    </row>
    <row r="10961" spans="2:20" hidden="1" x14ac:dyDescent="0.45">
      <c r="C10961" s="29" t="s">
        <v>70</v>
      </c>
      <c r="D10961" s="29" t="s">
        <v>55</v>
      </c>
      <c r="F10961" t="s">
        <v>520</v>
      </c>
      <c r="G10961" t="s">
        <v>521</v>
      </c>
      <c r="H10961" t="s">
        <v>733</v>
      </c>
      <c r="I10961" t="s">
        <v>225</v>
      </c>
      <c r="J10961" t="s">
        <v>523</v>
      </c>
      <c r="K10961" t="s">
        <v>524</v>
      </c>
      <c r="L10961" t="s">
        <v>542</v>
      </c>
      <c r="M10961" t="s">
        <v>228</v>
      </c>
      <c r="N10961" t="s">
        <v>400</v>
      </c>
      <c r="O10961">
        <v>1.23E-2</v>
      </c>
      <c r="P10961" t="s">
        <v>526</v>
      </c>
      <c r="Q10961" s="27">
        <f>O10961*km_per_mile*'Transportation Calcs'!$E$6</f>
        <v>7.8767402042803908E-6</v>
      </c>
      <c r="T10961" t="s">
        <v>527</v>
      </c>
    </row>
    <row r="10962" spans="2:20" hidden="1" x14ac:dyDescent="0.45">
      <c r="B10962" s="29" t="s">
        <v>24</v>
      </c>
      <c r="C10962" s="29" t="s">
        <v>70</v>
      </c>
      <c r="D10962" s="29" t="s">
        <v>55</v>
      </c>
      <c r="F10962" t="s">
        <v>520</v>
      </c>
      <c r="G10962" t="s">
        <v>521</v>
      </c>
      <c r="H10962" t="s">
        <v>733</v>
      </c>
      <c r="I10962" t="s">
        <v>225</v>
      </c>
      <c r="J10962" t="s">
        <v>523</v>
      </c>
      <c r="K10962" t="s">
        <v>524</v>
      </c>
      <c r="L10962" t="s">
        <v>542</v>
      </c>
      <c r="M10962" t="s">
        <v>228</v>
      </c>
      <c r="N10962" t="s">
        <v>261</v>
      </c>
      <c r="O10962">
        <v>4.8000000000000001E-2</v>
      </c>
      <c r="P10962" t="s">
        <v>526</v>
      </c>
      <c r="Q10962" s="27">
        <f>O10962*km_per_mile*'Transportation Calcs'!$E$6</f>
        <v>3.0738498358167379E-5</v>
      </c>
      <c r="T10962" t="s">
        <v>527</v>
      </c>
    </row>
    <row r="10963" spans="2:20" hidden="1" x14ac:dyDescent="0.45">
      <c r="B10963" s="29" t="s">
        <v>34</v>
      </c>
      <c r="C10963" s="29" t="s">
        <v>70</v>
      </c>
      <c r="D10963" s="29" t="s">
        <v>55</v>
      </c>
      <c r="F10963" t="s">
        <v>520</v>
      </c>
      <c r="G10963" t="s">
        <v>521</v>
      </c>
      <c r="H10963" t="s">
        <v>1984</v>
      </c>
      <c r="I10963" t="s">
        <v>225</v>
      </c>
      <c r="J10963" t="s">
        <v>523</v>
      </c>
      <c r="K10963" t="s">
        <v>524</v>
      </c>
      <c r="L10963" t="s">
        <v>610</v>
      </c>
      <c r="M10963" t="s">
        <v>228</v>
      </c>
      <c r="N10963" t="s">
        <v>34</v>
      </c>
      <c r="O10963">
        <v>0.39800000000000002</v>
      </c>
      <c r="P10963" t="s">
        <v>526</v>
      </c>
      <c r="Q10963" s="27">
        <f>O10963*km_per_mile*'Transportation Calcs'!$E$6</f>
        <v>2.5487338221980455E-4</v>
      </c>
      <c r="T10963" t="s">
        <v>527</v>
      </c>
    </row>
    <row r="10964" spans="2:20" hidden="1" x14ac:dyDescent="0.45">
      <c r="C10964" s="29" t="s">
        <v>70</v>
      </c>
      <c r="D10964" s="29" t="s">
        <v>55</v>
      </c>
      <c r="F10964" t="s">
        <v>520</v>
      </c>
      <c r="G10964" t="s">
        <v>521</v>
      </c>
      <c r="H10964" t="s">
        <v>1985</v>
      </c>
      <c r="I10964" t="s">
        <v>225</v>
      </c>
      <c r="J10964" t="s">
        <v>523</v>
      </c>
      <c r="K10964" t="s">
        <v>524</v>
      </c>
      <c r="L10964" t="s">
        <v>525</v>
      </c>
      <c r="M10964" t="s">
        <v>228</v>
      </c>
      <c r="N10964" t="s">
        <v>240</v>
      </c>
      <c r="O10964" s="27">
        <v>1.8199999999999999E-5</v>
      </c>
      <c r="P10964" t="s">
        <v>526</v>
      </c>
      <c r="Q10964" s="27">
        <f>O10964*km_per_mile*'Transportation Calcs'!$E$6</f>
        <v>1.1655013960805131E-8</v>
      </c>
      <c r="T10964" t="s">
        <v>527</v>
      </c>
    </row>
    <row r="10965" spans="2:20" hidden="1" x14ac:dyDescent="0.45">
      <c r="B10965" s="29" t="s">
        <v>25</v>
      </c>
      <c r="C10965" s="29" t="s">
        <v>70</v>
      </c>
      <c r="D10965" s="29" t="s">
        <v>55</v>
      </c>
      <c r="F10965" t="s">
        <v>520</v>
      </c>
      <c r="G10965" t="s">
        <v>521</v>
      </c>
      <c r="H10965" t="s">
        <v>2679</v>
      </c>
      <c r="I10965" t="s">
        <v>225</v>
      </c>
      <c r="J10965" t="s">
        <v>523</v>
      </c>
      <c r="K10965" t="s">
        <v>524</v>
      </c>
      <c r="L10965" t="s">
        <v>614</v>
      </c>
      <c r="M10965" t="s">
        <v>228</v>
      </c>
      <c r="N10965" t="s">
        <v>25</v>
      </c>
      <c r="O10965">
        <v>0.53</v>
      </c>
      <c r="P10965" t="s">
        <v>526</v>
      </c>
      <c r="Q10965" s="27">
        <f>O10965*km_per_mile*'Transportation Calcs'!$E$6</f>
        <v>3.3940425270476485E-4</v>
      </c>
      <c r="T10965" t="s">
        <v>527</v>
      </c>
    </row>
    <row r="10966" spans="2:20" hidden="1" x14ac:dyDescent="0.45">
      <c r="C10966" s="29" t="s">
        <v>70</v>
      </c>
      <c r="D10966" s="29" t="s">
        <v>55</v>
      </c>
      <c r="F10966" t="s">
        <v>520</v>
      </c>
      <c r="G10966" t="s">
        <v>521</v>
      </c>
      <c r="H10966" t="s">
        <v>738</v>
      </c>
      <c r="I10966" t="s">
        <v>225</v>
      </c>
      <c r="J10966" t="s">
        <v>523</v>
      </c>
      <c r="K10966" t="s">
        <v>524</v>
      </c>
      <c r="L10966" t="s">
        <v>529</v>
      </c>
      <c r="M10966" t="s">
        <v>228</v>
      </c>
      <c r="N10966" t="s">
        <v>240</v>
      </c>
      <c r="O10966" s="27">
        <v>1.8199999999999999E-5</v>
      </c>
      <c r="P10966" t="s">
        <v>526</v>
      </c>
      <c r="Q10966" s="27">
        <f>O10966*km_per_mile*'Transportation Calcs'!$E$6</f>
        <v>1.1655013960805131E-8</v>
      </c>
      <c r="T10966" t="s">
        <v>527</v>
      </c>
    </row>
    <row r="10967" spans="2:20" hidden="1" x14ac:dyDescent="0.45">
      <c r="C10967" s="29" t="s">
        <v>70</v>
      </c>
      <c r="D10967" s="29" t="s">
        <v>55</v>
      </c>
      <c r="F10967" t="s">
        <v>520</v>
      </c>
      <c r="G10967" t="s">
        <v>521</v>
      </c>
      <c r="H10967" t="s">
        <v>738</v>
      </c>
      <c r="I10967" t="s">
        <v>225</v>
      </c>
      <c r="J10967" t="s">
        <v>523</v>
      </c>
      <c r="K10967" t="s">
        <v>524</v>
      </c>
      <c r="L10967" t="s">
        <v>529</v>
      </c>
      <c r="M10967" t="s">
        <v>228</v>
      </c>
      <c r="N10967" t="s">
        <v>400</v>
      </c>
      <c r="O10967">
        <v>1.23E-2</v>
      </c>
      <c r="P10967" t="s">
        <v>526</v>
      </c>
      <c r="Q10967" s="27">
        <f>O10967*km_per_mile*'Transportation Calcs'!$E$6</f>
        <v>7.8767402042803908E-6</v>
      </c>
      <c r="T10967" t="s">
        <v>527</v>
      </c>
    </row>
    <row r="10968" spans="2:20" hidden="1" x14ac:dyDescent="0.45">
      <c r="C10968" s="29" t="s">
        <v>70</v>
      </c>
      <c r="D10968" s="29" t="s">
        <v>55</v>
      </c>
      <c r="F10968" t="s">
        <v>520</v>
      </c>
      <c r="G10968" t="s">
        <v>521</v>
      </c>
      <c r="H10968" t="s">
        <v>739</v>
      </c>
      <c r="I10968" t="s">
        <v>225</v>
      </c>
      <c r="J10968" t="s">
        <v>523</v>
      </c>
      <c r="K10968" t="s">
        <v>524</v>
      </c>
      <c r="L10968" t="s">
        <v>548</v>
      </c>
      <c r="M10968" t="s">
        <v>228</v>
      </c>
      <c r="N10968" t="s">
        <v>240</v>
      </c>
      <c r="O10968" s="27">
        <v>1.8199999999999999E-5</v>
      </c>
      <c r="P10968" t="s">
        <v>526</v>
      </c>
      <c r="Q10968" s="27">
        <f>O10968*km_per_mile*'Transportation Calcs'!$E$6</f>
        <v>1.1655013960805131E-8</v>
      </c>
      <c r="T10968" t="s">
        <v>527</v>
      </c>
    </row>
    <row r="10969" spans="2:20" hidden="1" x14ac:dyDescent="0.45">
      <c r="C10969" s="29" t="s">
        <v>70</v>
      </c>
      <c r="D10969" s="29" t="s">
        <v>55</v>
      </c>
      <c r="F10969" t="s">
        <v>520</v>
      </c>
      <c r="G10969" t="s">
        <v>521</v>
      </c>
      <c r="H10969" t="s">
        <v>739</v>
      </c>
      <c r="I10969" t="s">
        <v>225</v>
      </c>
      <c r="J10969" t="s">
        <v>523</v>
      </c>
      <c r="K10969" t="s">
        <v>524</v>
      </c>
      <c r="L10969" t="s">
        <v>548</v>
      </c>
      <c r="M10969" t="s">
        <v>228</v>
      </c>
      <c r="N10969" t="s">
        <v>400</v>
      </c>
      <c r="O10969">
        <v>2E-3</v>
      </c>
      <c r="P10969" t="s">
        <v>526</v>
      </c>
      <c r="Q10969" s="27">
        <f>O10969*km_per_mile*'Transportation Calcs'!$E$6</f>
        <v>1.2807707649236408E-6</v>
      </c>
      <c r="T10969" t="s">
        <v>527</v>
      </c>
    </row>
    <row r="10970" spans="2:20" hidden="1" x14ac:dyDescent="0.45">
      <c r="B10970" s="29" t="s">
        <v>25</v>
      </c>
      <c r="C10970" s="29" t="s">
        <v>70</v>
      </c>
      <c r="D10970" s="29" t="s">
        <v>55</v>
      </c>
      <c r="F10970" t="s">
        <v>520</v>
      </c>
      <c r="G10970" t="s">
        <v>521</v>
      </c>
      <c r="H10970" t="s">
        <v>740</v>
      </c>
      <c r="I10970" t="s">
        <v>225</v>
      </c>
      <c r="J10970" t="s">
        <v>523</v>
      </c>
      <c r="K10970" t="s">
        <v>524</v>
      </c>
      <c r="L10970" t="s">
        <v>546</v>
      </c>
      <c r="M10970" t="s">
        <v>228</v>
      </c>
      <c r="N10970" t="s">
        <v>25</v>
      </c>
      <c r="O10970">
        <v>21.1</v>
      </c>
      <c r="P10970" t="s">
        <v>526</v>
      </c>
      <c r="Q10970" s="27">
        <f>O10970*km_per_mile*'Transportation Calcs'!$E$6</f>
        <v>1.3512131569944411E-2</v>
      </c>
      <c r="T10970" t="s">
        <v>527</v>
      </c>
    </row>
    <row r="10971" spans="2:20" hidden="1" x14ac:dyDescent="0.45">
      <c r="C10971" s="29" t="s">
        <v>70</v>
      </c>
      <c r="D10971" s="29" t="s">
        <v>55</v>
      </c>
      <c r="F10971" t="s">
        <v>520</v>
      </c>
      <c r="G10971" t="s">
        <v>521</v>
      </c>
      <c r="H10971" t="s">
        <v>741</v>
      </c>
      <c r="I10971" t="s">
        <v>225</v>
      </c>
      <c r="J10971" t="s">
        <v>523</v>
      </c>
      <c r="K10971" t="s">
        <v>524</v>
      </c>
      <c r="L10971" t="s">
        <v>544</v>
      </c>
      <c r="M10971" t="s">
        <v>228</v>
      </c>
      <c r="N10971" t="s">
        <v>240</v>
      </c>
      <c r="O10971" s="27">
        <v>1.8199999999999999E-5</v>
      </c>
      <c r="P10971" t="s">
        <v>526</v>
      </c>
      <c r="Q10971" s="27">
        <f>O10971*km_per_mile*'Transportation Calcs'!$E$6</f>
        <v>1.1655013960805131E-8</v>
      </c>
      <c r="T10971" t="s">
        <v>527</v>
      </c>
    </row>
    <row r="10972" spans="2:20" hidden="1" x14ac:dyDescent="0.45">
      <c r="B10972" s="29" t="s">
        <v>26</v>
      </c>
      <c r="C10972" s="29" t="s">
        <v>70</v>
      </c>
      <c r="D10972" s="29" t="s">
        <v>55</v>
      </c>
      <c r="F10972" t="s">
        <v>520</v>
      </c>
      <c r="G10972" t="s">
        <v>521</v>
      </c>
      <c r="H10972" t="s">
        <v>741</v>
      </c>
      <c r="I10972" t="s">
        <v>225</v>
      </c>
      <c r="J10972" t="s">
        <v>523</v>
      </c>
      <c r="K10972" t="s">
        <v>524</v>
      </c>
      <c r="L10972" t="s">
        <v>544</v>
      </c>
      <c r="M10972" t="s">
        <v>228</v>
      </c>
      <c r="N10972" t="s">
        <v>26</v>
      </c>
      <c r="O10972">
        <v>2.7</v>
      </c>
      <c r="P10972" t="s">
        <v>526</v>
      </c>
      <c r="Q10972" s="27">
        <f>O10972*km_per_mile*'Transportation Calcs'!$E$6</f>
        <v>1.7290405326469153E-3</v>
      </c>
      <c r="T10972" t="s">
        <v>527</v>
      </c>
    </row>
    <row r="10973" spans="2:20" hidden="1" x14ac:dyDescent="0.45">
      <c r="B10973" s="29" t="s">
        <v>25</v>
      </c>
      <c r="C10973" s="29" t="s">
        <v>70</v>
      </c>
      <c r="D10973" s="29" t="s">
        <v>55</v>
      </c>
      <c r="F10973" t="s">
        <v>520</v>
      </c>
      <c r="G10973" t="s">
        <v>521</v>
      </c>
      <c r="H10973" t="s">
        <v>741</v>
      </c>
      <c r="I10973" t="s">
        <v>225</v>
      </c>
      <c r="J10973" t="s">
        <v>523</v>
      </c>
      <c r="K10973" t="s">
        <v>524</v>
      </c>
      <c r="L10973" t="s">
        <v>544</v>
      </c>
      <c r="M10973" t="s">
        <v>228</v>
      </c>
      <c r="N10973" t="s">
        <v>25</v>
      </c>
      <c r="O10973">
        <v>21.7</v>
      </c>
      <c r="P10973" t="s">
        <v>526</v>
      </c>
      <c r="Q10973" s="27">
        <f>O10973*km_per_mile*'Transportation Calcs'!$E$6</f>
        <v>1.3896362799421504E-2</v>
      </c>
      <c r="T10973" t="s">
        <v>527</v>
      </c>
    </row>
    <row r="10974" spans="2:20" hidden="1" x14ac:dyDescent="0.45">
      <c r="B10974" s="29" t="s">
        <v>25</v>
      </c>
      <c r="C10974" s="29" t="s">
        <v>70</v>
      </c>
      <c r="D10974" s="29" t="s">
        <v>55</v>
      </c>
      <c r="F10974" t="s">
        <v>520</v>
      </c>
      <c r="G10974" t="s">
        <v>521</v>
      </c>
      <c r="H10974" t="s">
        <v>2393</v>
      </c>
      <c r="I10974" t="s">
        <v>225</v>
      </c>
      <c r="J10974" t="s">
        <v>523</v>
      </c>
      <c r="K10974" t="s">
        <v>524</v>
      </c>
      <c r="L10974" t="s">
        <v>651</v>
      </c>
      <c r="M10974" t="s">
        <v>228</v>
      </c>
      <c r="N10974" t="s">
        <v>25</v>
      </c>
      <c r="O10974">
        <v>0.67</v>
      </c>
      <c r="P10974" t="s">
        <v>526</v>
      </c>
      <c r="Q10974" s="27">
        <f>O10974*km_per_mile*'Transportation Calcs'!$E$6</f>
        <v>4.2905820624941974E-4</v>
      </c>
      <c r="T10974" t="s">
        <v>527</v>
      </c>
    </row>
    <row r="10975" spans="2:20" hidden="1" x14ac:dyDescent="0.45">
      <c r="C10975" s="29" t="s">
        <v>70</v>
      </c>
      <c r="D10975" s="29" t="s">
        <v>55</v>
      </c>
      <c r="F10975" t="s">
        <v>520</v>
      </c>
      <c r="G10975" t="s">
        <v>521</v>
      </c>
      <c r="H10975" t="s">
        <v>756</v>
      </c>
      <c r="I10975" t="s">
        <v>225</v>
      </c>
      <c r="J10975" t="s">
        <v>523</v>
      </c>
      <c r="K10975" t="s">
        <v>524</v>
      </c>
      <c r="L10975" t="s">
        <v>655</v>
      </c>
      <c r="M10975" t="s">
        <v>228</v>
      </c>
      <c r="N10975" t="s">
        <v>240</v>
      </c>
      <c r="O10975" s="27">
        <v>1.8199999999999999E-5</v>
      </c>
      <c r="P10975" t="s">
        <v>526</v>
      </c>
      <c r="Q10975" s="27">
        <f>O10975*km_per_mile*'Transportation Calcs'!$E$6</f>
        <v>1.1655013960805131E-8</v>
      </c>
      <c r="T10975" t="s">
        <v>527</v>
      </c>
    </row>
    <row r="10976" spans="2:20" hidden="1" x14ac:dyDescent="0.45">
      <c r="C10976" s="29" t="s">
        <v>70</v>
      </c>
      <c r="D10976" s="29" t="s">
        <v>55</v>
      </c>
      <c r="F10976" t="s">
        <v>520</v>
      </c>
      <c r="G10976" t="s">
        <v>521</v>
      </c>
      <c r="H10976" t="s">
        <v>756</v>
      </c>
      <c r="I10976" t="s">
        <v>225</v>
      </c>
      <c r="J10976" t="s">
        <v>523</v>
      </c>
      <c r="K10976" t="s">
        <v>524</v>
      </c>
      <c r="L10976" t="s">
        <v>655</v>
      </c>
      <c r="M10976" t="s">
        <v>228</v>
      </c>
      <c r="N10976" t="s">
        <v>400</v>
      </c>
      <c r="O10976">
        <v>1.23E-2</v>
      </c>
      <c r="P10976" t="s">
        <v>526</v>
      </c>
      <c r="Q10976" s="27">
        <f>O10976*km_per_mile*'Transportation Calcs'!$E$6</f>
        <v>7.8767402042803908E-6</v>
      </c>
      <c r="T10976" t="s">
        <v>527</v>
      </c>
    </row>
    <row r="10977" spans="2:20" hidden="1" x14ac:dyDescent="0.45">
      <c r="B10977" s="29" t="s">
        <v>34</v>
      </c>
      <c r="C10977" s="29" t="s">
        <v>70</v>
      </c>
      <c r="D10977" s="29" t="s">
        <v>46</v>
      </c>
      <c r="F10977" t="s">
        <v>520</v>
      </c>
      <c r="G10977" t="s">
        <v>521</v>
      </c>
      <c r="H10977" t="s">
        <v>742</v>
      </c>
      <c r="I10977" t="s">
        <v>275</v>
      </c>
      <c r="J10977" t="s">
        <v>743</v>
      </c>
      <c r="K10977" t="s">
        <v>744</v>
      </c>
      <c r="M10977" t="s">
        <v>228</v>
      </c>
      <c r="N10977" t="s">
        <v>34</v>
      </c>
      <c r="O10977">
        <v>2.75</v>
      </c>
      <c r="P10977" t="s">
        <v>745</v>
      </c>
      <c r="Q10977" s="49">
        <f>O10977*1000/'Transportation Calcs'!$B$33</f>
        <v>5.4023647870244051E-2</v>
      </c>
      <c r="R10977">
        <v>0</v>
      </c>
      <c r="S10977">
        <v>0</v>
      </c>
      <c r="T10977" t="s">
        <v>746</v>
      </c>
    </row>
    <row r="10978" spans="2:20" hidden="1" x14ac:dyDescent="0.45">
      <c r="B10978" s="29" t="s">
        <v>25</v>
      </c>
      <c r="C10978" s="29" t="s">
        <v>70</v>
      </c>
      <c r="D10978" s="29" t="s">
        <v>55</v>
      </c>
      <c r="F10978" t="s">
        <v>520</v>
      </c>
      <c r="G10978" t="s">
        <v>521</v>
      </c>
      <c r="H10978" t="s">
        <v>757</v>
      </c>
      <c r="I10978" t="s">
        <v>225</v>
      </c>
      <c r="J10978" t="s">
        <v>523</v>
      </c>
      <c r="K10978" t="s">
        <v>524</v>
      </c>
      <c r="L10978" t="s">
        <v>758</v>
      </c>
      <c r="M10978" t="s">
        <v>228</v>
      </c>
      <c r="N10978" t="s">
        <v>25</v>
      </c>
      <c r="O10978">
        <v>0.67</v>
      </c>
      <c r="P10978" t="s">
        <v>526</v>
      </c>
      <c r="Q10978" s="27">
        <f>O10978*km_per_mile*'Transportation Calcs'!$E$6</f>
        <v>4.2905820624941974E-4</v>
      </c>
      <c r="T10978" t="s">
        <v>527</v>
      </c>
    </row>
    <row r="10979" spans="2:20" hidden="1" x14ac:dyDescent="0.45">
      <c r="C10979" s="29" t="s">
        <v>70</v>
      </c>
      <c r="D10979" s="29" t="s">
        <v>55</v>
      </c>
      <c r="F10979" t="s">
        <v>520</v>
      </c>
      <c r="G10979" t="s">
        <v>521</v>
      </c>
      <c r="H10979" t="s">
        <v>759</v>
      </c>
      <c r="I10979" t="s">
        <v>225</v>
      </c>
      <c r="J10979" t="s">
        <v>523</v>
      </c>
      <c r="K10979" t="s">
        <v>524</v>
      </c>
      <c r="L10979" t="s">
        <v>653</v>
      </c>
      <c r="M10979" t="s">
        <v>228</v>
      </c>
      <c r="N10979" t="s">
        <v>240</v>
      </c>
      <c r="O10979" s="27">
        <v>1.8199999999999999E-5</v>
      </c>
      <c r="P10979" t="s">
        <v>526</v>
      </c>
      <c r="Q10979" s="27">
        <f>O10979*km_per_mile*'Transportation Calcs'!$E$6</f>
        <v>1.1655013960805131E-8</v>
      </c>
      <c r="T10979" t="s">
        <v>527</v>
      </c>
    </row>
    <row r="10980" spans="2:20" hidden="1" x14ac:dyDescent="0.45">
      <c r="C10980" s="29" t="s">
        <v>70</v>
      </c>
      <c r="D10980" s="29" t="s">
        <v>53</v>
      </c>
      <c r="F10980" t="s">
        <v>520</v>
      </c>
      <c r="G10980" t="s">
        <v>521</v>
      </c>
      <c r="H10980" t="s">
        <v>2888</v>
      </c>
      <c r="I10980" t="s">
        <v>275</v>
      </c>
      <c r="J10980" t="s">
        <v>761</v>
      </c>
      <c r="K10980" t="s">
        <v>35</v>
      </c>
      <c r="M10980" t="s">
        <v>228</v>
      </c>
      <c r="N10980" t="s">
        <v>236</v>
      </c>
      <c r="O10980">
        <v>1.1000000000000001</v>
      </c>
      <c r="P10980" t="s">
        <v>762</v>
      </c>
      <c r="Q10980" s="27">
        <f>O10980/'Transportation Calcs'!$B$44</f>
        <v>2.521959166004766E-5</v>
      </c>
      <c r="R10980">
        <v>1.1000000000000001</v>
      </c>
      <c r="S10980">
        <v>0.8</v>
      </c>
      <c r="T10980" t="s">
        <v>749</v>
      </c>
    </row>
    <row r="10981" spans="2:20" hidden="1" x14ac:dyDescent="0.45">
      <c r="C10981" s="29" t="s">
        <v>70</v>
      </c>
      <c r="D10981" s="29" t="s">
        <v>55</v>
      </c>
      <c r="F10981" t="s">
        <v>520</v>
      </c>
      <c r="G10981" t="s">
        <v>521</v>
      </c>
      <c r="H10981" t="s">
        <v>1990</v>
      </c>
      <c r="I10981" t="s">
        <v>275</v>
      </c>
      <c r="J10981" t="s">
        <v>761</v>
      </c>
      <c r="K10981" t="s">
        <v>524</v>
      </c>
      <c r="M10981" t="s">
        <v>228</v>
      </c>
      <c r="N10981" t="s">
        <v>272</v>
      </c>
      <c r="O10981" s="27">
        <v>8.8999999999999995E-6</v>
      </c>
      <c r="P10981" t="s">
        <v>762</v>
      </c>
      <c r="Q10981" s="27">
        <f>O10981/'Transportation Calcs'!$B$39</f>
        <v>2.1143710977087942E-10</v>
      </c>
      <c r="R10981" s="27">
        <v>1.33E-5</v>
      </c>
      <c r="S10981" s="27">
        <v>5.9000000000000003E-6</v>
      </c>
      <c r="T10981" t="s">
        <v>749</v>
      </c>
    </row>
    <row r="10982" spans="2:20" hidden="1" x14ac:dyDescent="0.45">
      <c r="B10982" s="29" t="s">
        <v>26</v>
      </c>
      <c r="C10982" s="29" t="s">
        <v>70</v>
      </c>
      <c r="D10982" s="29" t="s">
        <v>53</v>
      </c>
      <c r="F10982" t="s">
        <v>520</v>
      </c>
      <c r="G10982" t="s">
        <v>521</v>
      </c>
      <c r="H10982" t="s">
        <v>2888</v>
      </c>
      <c r="I10982" t="s">
        <v>275</v>
      </c>
      <c r="J10982" t="s">
        <v>761</v>
      </c>
      <c r="K10982" t="s">
        <v>35</v>
      </c>
      <c r="M10982" t="s">
        <v>228</v>
      </c>
      <c r="N10982" t="s">
        <v>26</v>
      </c>
      <c r="O10982">
        <v>12.96</v>
      </c>
      <c r="P10982" t="s">
        <v>762</v>
      </c>
      <c r="Q10982" s="27">
        <f>O10982/'Transportation Calcs'!$B$44</f>
        <v>2.9713264355837968E-4</v>
      </c>
      <c r="R10982">
        <v>11.2</v>
      </c>
      <c r="S10982">
        <v>13.88</v>
      </c>
      <c r="T10982" t="s">
        <v>749</v>
      </c>
    </row>
    <row r="10983" spans="2:20" hidden="1" x14ac:dyDescent="0.45">
      <c r="B10983" s="29" t="s">
        <v>34</v>
      </c>
      <c r="C10983" s="29" t="s">
        <v>70</v>
      </c>
      <c r="D10983" s="29" t="s">
        <v>197</v>
      </c>
      <c r="F10983" t="s">
        <v>520</v>
      </c>
      <c r="G10983" t="s">
        <v>521</v>
      </c>
      <c r="H10983" t="s">
        <v>764</v>
      </c>
      <c r="I10983" t="s">
        <v>275</v>
      </c>
      <c r="J10983" t="s">
        <v>743</v>
      </c>
      <c r="K10983" t="s">
        <v>765</v>
      </c>
      <c r="M10983" t="s">
        <v>228</v>
      </c>
      <c r="N10983" t="s">
        <v>34</v>
      </c>
      <c r="O10983">
        <v>3.0169999999999999</v>
      </c>
      <c r="P10983" t="s">
        <v>745</v>
      </c>
      <c r="Q10983" s="49">
        <f>O10983*1000/'Transportation Calcs'!$B$69</f>
        <v>6.287081992143953E-2</v>
      </c>
      <c r="R10983">
        <v>0</v>
      </c>
      <c r="S10983">
        <v>0</v>
      </c>
      <c r="T10983" t="s">
        <v>746</v>
      </c>
    </row>
    <row r="10984" spans="2:20" hidden="1" x14ac:dyDescent="0.45">
      <c r="B10984" s="29" t="s">
        <v>34</v>
      </c>
      <c r="C10984" s="29" t="s">
        <v>70</v>
      </c>
      <c r="D10984" s="29" t="s">
        <v>197</v>
      </c>
      <c r="F10984" t="s">
        <v>520</v>
      </c>
      <c r="G10984" t="s">
        <v>521</v>
      </c>
      <c r="H10984" t="s">
        <v>764</v>
      </c>
      <c r="I10984" t="s">
        <v>275</v>
      </c>
      <c r="J10984" t="s">
        <v>743</v>
      </c>
      <c r="K10984" t="s">
        <v>765</v>
      </c>
      <c r="M10984" t="s">
        <v>228</v>
      </c>
      <c r="N10984" t="s">
        <v>34</v>
      </c>
      <c r="O10984">
        <v>3.0169999999999999</v>
      </c>
      <c r="P10984" t="s">
        <v>745</v>
      </c>
      <c r="Q10984" s="49">
        <f>O10984*1000/'Transportation Calcs'!$B$69</f>
        <v>6.287081992143953E-2</v>
      </c>
      <c r="R10984">
        <v>0</v>
      </c>
      <c r="S10984">
        <v>0</v>
      </c>
      <c r="T10984" t="s">
        <v>746</v>
      </c>
    </row>
    <row r="10985" spans="2:20" hidden="1" x14ac:dyDescent="0.45">
      <c r="B10985" s="29" t="s">
        <v>34</v>
      </c>
      <c r="C10985" s="29" t="s">
        <v>70</v>
      </c>
      <c r="D10985" s="29" t="s">
        <v>55</v>
      </c>
      <c r="F10985" t="s">
        <v>520</v>
      </c>
      <c r="G10985" t="s">
        <v>521</v>
      </c>
      <c r="H10985" t="s">
        <v>857</v>
      </c>
      <c r="I10985" t="s">
        <v>275</v>
      </c>
      <c r="J10985" t="s">
        <v>743</v>
      </c>
      <c r="K10985" t="s">
        <v>524</v>
      </c>
      <c r="M10985" t="s">
        <v>228</v>
      </c>
      <c r="N10985" t="s">
        <v>34</v>
      </c>
      <c r="O10985">
        <v>3.18</v>
      </c>
      <c r="P10985" t="s">
        <v>745</v>
      </c>
      <c r="Q10985" s="49">
        <f>O10985*1000/'Transportation Calcs'!$B$39</f>
        <v>7.5547192030493995E-2</v>
      </c>
      <c r="R10985">
        <v>0</v>
      </c>
      <c r="S10985">
        <v>0</v>
      </c>
      <c r="T10985" t="s">
        <v>746</v>
      </c>
    </row>
    <row r="10986" spans="2:20" hidden="1" x14ac:dyDescent="0.45">
      <c r="C10986" s="29" t="s">
        <v>70</v>
      </c>
      <c r="D10986" s="29" t="s">
        <v>53</v>
      </c>
      <c r="F10986" t="s">
        <v>520</v>
      </c>
      <c r="G10986" t="s">
        <v>521</v>
      </c>
      <c r="H10986" t="s">
        <v>763</v>
      </c>
      <c r="I10986" t="s">
        <v>275</v>
      </c>
      <c r="J10986" t="s">
        <v>761</v>
      </c>
      <c r="K10986" t="s">
        <v>35</v>
      </c>
      <c r="M10986" t="s">
        <v>228</v>
      </c>
      <c r="N10986" t="s">
        <v>272</v>
      </c>
      <c r="O10986" s="27">
        <v>2.12E-5</v>
      </c>
      <c r="P10986" t="s">
        <v>762</v>
      </c>
      <c r="Q10986" s="27">
        <f>O10986/'Transportation Calcs'!$B$44</f>
        <v>4.8605031199364582E-10</v>
      </c>
      <c r="R10986" s="27">
        <v>4.0500000000000002E-5</v>
      </c>
      <c r="S10986" s="27">
        <v>1.11E-5</v>
      </c>
      <c r="T10986" t="s">
        <v>749</v>
      </c>
    </row>
    <row r="10987" spans="2:20" hidden="1" x14ac:dyDescent="0.45">
      <c r="C10987" s="29" t="s">
        <v>70</v>
      </c>
      <c r="D10987" s="29" t="s">
        <v>55</v>
      </c>
      <c r="F10987" t="s">
        <v>520</v>
      </c>
      <c r="G10987" t="s">
        <v>521</v>
      </c>
      <c r="H10987" t="s">
        <v>1995</v>
      </c>
      <c r="I10987" t="s">
        <v>225</v>
      </c>
      <c r="J10987" t="s">
        <v>523</v>
      </c>
      <c r="K10987" t="s">
        <v>524</v>
      </c>
      <c r="L10987" t="s">
        <v>560</v>
      </c>
      <c r="M10987" t="s">
        <v>228</v>
      </c>
      <c r="N10987" t="s">
        <v>240</v>
      </c>
      <c r="O10987" s="27">
        <v>1.8199999999999999E-5</v>
      </c>
      <c r="P10987" t="s">
        <v>526</v>
      </c>
      <c r="Q10987" s="27">
        <f>O10987*km_per_mile*'Transportation Calcs'!$E$6</f>
        <v>1.1655013960805131E-8</v>
      </c>
      <c r="T10987" t="s">
        <v>527</v>
      </c>
    </row>
    <row r="10988" spans="2:20" hidden="1" x14ac:dyDescent="0.45">
      <c r="C10988" s="29" t="s">
        <v>70</v>
      </c>
      <c r="D10988" s="29" t="s">
        <v>55</v>
      </c>
      <c r="F10988" t="s">
        <v>520</v>
      </c>
      <c r="G10988" t="s">
        <v>521</v>
      </c>
      <c r="H10988" t="s">
        <v>769</v>
      </c>
      <c r="I10988" t="s">
        <v>225</v>
      </c>
      <c r="J10988" t="s">
        <v>523</v>
      </c>
      <c r="K10988" t="s">
        <v>524</v>
      </c>
      <c r="L10988" t="s">
        <v>558</v>
      </c>
      <c r="M10988" t="s">
        <v>228</v>
      </c>
      <c r="N10988" t="s">
        <v>400</v>
      </c>
      <c r="O10988">
        <v>3.4200000000000001E-2</v>
      </c>
      <c r="P10988" t="s">
        <v>526</v>
      </c>
      <c r="Q10988" s="27">
        <f>O10988*km_per_mile*'Transportation Calcs'!$E$6</f>
        <v>2.1901180080194259E-5</v>
      </c>
      <c r="T10988" t="s">
        <v>527</v>
      </c>
    </row>
    <row r="10989" spans="2:20" hidden="1" x14ac:dyDescent="0.45">
      <c r="B10989" s="29" t="s">
        <v>33</v>
      </c>
      <c r="C10989" s="29" t="s">
        <v>70</v>
      </c>
      <c r="D10989" s="29" t="s">
        <v>55</v>
      </c>
      <c r="F10989" t="s">
        <v>520</v>
      </c>
      <c r="G10989" t="s">
        <v>521</v>
      </c>
      <c r="H10989" t="s">
        <v>769</v>
      </c>
      <c r="I10989" t="s">
        <v>225</v>
      </c>
      <c r="J10989" t="s">
        <v>523</v>
      </c>
      <c r="K10989" t="s">
        <v>524</v>
      </c>
      <c r="L10989" t="s">
        <v>558</v>
      </c>
      <c r="M10989" t="s">
        <v>228</v>
      </c>
      <c r="N10989" t="s">
        <v>33</v>
      </c>
      <c r="O10989">
        <v>2E-3</v>
      </c>
      <c r="P10989" t="s">
        <v>526</v>
      </c>
      <c r="Q10989" s="27">
        <f>O10989*km_per_mile*'Transportation Calcs'!$E$6</f>
        <v>1.2807707649236408E-6</v>
      </c>
      <c r="T10989" t="s">
        <v>527</v>
      </c>
    </row>
    <row r="10990" spans="2:20" hidden="1" x14ac:dyDescent="0.45">
      <c r="B10990" s="29" t="s">
        <v>33</v>
      </c>
      <c r="C10990" s="29" t="s">
        <v>70</v>
      </c>
      <c r="D10990" s="29" t="s">
        <v>55</v>
      </c>
      <c r="F10990" t="s">
        <v>520</v>
      </c>
      <c r="G10990" t="s">
        <v>521</v>
      </c>
      <c r="H10990" t="s">
        <v>768</v>
      </c>
      <c r="I10990" t="s">
        <v>225</v>
      </c>
      <c r="J10990" t="s">
        <v>523</v>
      </c>
      <c r="K10990" t="s">
        <v>524</v>
      </c>
      <c r="L10990" t="s">
        <v>562</v>
      </c>
      <c r="M10990" t="s">
        <v>228</v>
      </c>
      <c r="N10990" t="s">
        <v>33</v>
      </c>
      <c r="O10990">
        <v>2E-3</v>
      </c>
      <c r="P10990" t="s">
        <v>526</v>
      </c>
      <c r="Q10990" s="27">
        <f>O10990*km_per_mile*'Transportation Calcs'!$E$6</f>
        <v>1.2807707649236408E-6</v>
      </c>
      <c r="T10990" t="s">
        <v>527</v>
      </c>
    </row>
    <row r="10991" spans="2:20" hidden="1" x14ac:dyDescent="0.45">
      <c r="B10991" s="29" t="s">
        <v>24</v>
      </c>
      <c r="C10991" s="29" t="s">
        <v>70</v>
      </c>
      <c r="D10991" s="29" t="s">
        <v>55</v>
      </c>
      <c r="F10991" t="s">
        <v>520</v>
      </c>
      <c r="G10991" t="s">
        <v>521</v>
      </c>
      <c r="H10991" t="s">
        <v>1995</v>
      </c>
      <c r="I10991" t="s">
        <v>225</v>
      </c>
      <c r="J10991" t="s">
        <v>523</v>
      </c>
      <c r="K10991" t="s">
        <v>524</v>
      </c>
      <c r="L10991" t="s">
        <v>560</v>
      </c>
      <c r="M10991" t="s">
        <v>228</v>
      </c>
      <c r="N10991" t="s">
        <v>261</v>
      </c>
      <c r="O10991">
        <v>0.20599999999999999</v>
      </c>
      <c r="P10991" t="s">
        <v>526</v>
      </c>
      <c r="Q10991" s="27">
        <f>O10991*km_per_mile*'Transportation Calcs'!$E$6</f>
        <v>1.3191938878713501E-4</v>
      </c>
      <c r="T10991" t="s">
        <v>527</v>
      </c>
    </row>
    <row r="10992" spans="2:20" hidden="1" x14ac:dyDescent="0.45">
      <c r="B10992" s="29" t="s">
        <v>25</v>
      </c>
      <c r="C10992" s="29" t="s">
        <v>70</v>
      </c>
      <c r="D10992" s="29" t="s">
        <v>55</v>
      </c>
      <c r="F10992" t="s">
        <v>520</v>
      </c>
      <c r="G10992" t="s">
        <v>521</v>
      </c>
      <c r="H10992" t="s">
        <v>1995</v>
      </c>
      <c r="I10992" t="s">
        <v>225</v>
      </c>
      <c r="J10992" t="s">
        <v>523</v>
      </c>
      <c r="K10992" t="s">
        <v>524</v>
      </c>
      <c r="L10992" t="s">
        <v>560</v>
      </c>
      <c r="M10992" t="s">
        <v>228</v>
      </c>
      <c r="N10992" t="s">
        <v>25</v>
      </c>
      <c r="O10992">
        <v>2.42</v>
      </c>
      <c r="P10992" t="s">
        <v>526</v>
      </c>
      <c r="Q10992" s="27">
        <f>O10992*km_per_mile*'Transportation Calcs'!$E$6</f>
        <v>1.5497326255576053E-3</v>
      </c>
      <c r="T10992" t="s">
        <v>527</v>
      </c>
    </row>
    <row r="10993" spans="2:20" hidden="1" x14ac:dyDescent="0.45">
      <c r="B10993" s="29" t="s">
        <v>34</v>
      </c>
      <c r="C10993" s="29" t="s">
        <v>70</v>
      </c>
      <c r="D10993" s="29" t="s">
        <v>55</v>
      </c>
      <c r="F10993" t="s">
        <v>520</v>
      </c>
      <c r="G10993" t="s">
        <v>521</v>
      </c>
      <c r="H10993" t="s">
        <v>770</v>
      </c>
      <c r="I10993" t="s">
        <v>225</v>
      </c>
      <c r="J10993" t="s">
        <v>523</v>
      </c>
      <c r="K10993" t="s">
        <v>524</v>
      </c>
      <c r="L10993" t="s">
        <v>771</v>
      </c>
      <c r="M10993" t="s">
        <v>228</v>
      </c>
      <c r="N10993" t="s">
        <v>34</v>
      </c>
      <c r="O10993">
        <v>0.59599999999999997</v>
      </c>
      <c r="P10993" t="s">
        <v>526</v>
      </c>
      <c r="Q10993" s="27">
        <f>O10993*km_per_mile*'Transportation Calcs'!$E$6</f>
        <v>3.8166968794724497E-4</v>
      </c>
      <c r="T10993" t="s">
        <v>527</v>
      </c>
    </row>
    <row r="10994" spans="2:20" hidden="1" x14ac:dyDescent="0.45">
      <c r="C10994" s="29" t="s">
        <v>70</v>
      </c>
      <c r="D10994" s="29" t="s">
        <v>55</v>
      </c>
      <c r="F10994" t="s">
        <v>520</v>
      </c>
      <c r="G10994" t="s">
        <v>521</v>
      </c>
      <c r="H10994" t="s">
        <v>773</v>
      </c>
      <c r="I10994" t="s">
        <v>225</v>
      </c>
      <c r="J10994" t="s">
        <v>523</v>
      </c>
      <c r="K10994" t="s">
        <v>524</v>
      </c>
      <c r="L10994" t="s">
        <v>774</v>
      </c>
      <c r="M10994" t="s">
        <v>228</v>
      </c>
      <c r="N10994" t="s">
        <v>400</v>
      </c>
      <c r="O10994">
        <v>1.23E-2</v>
      </c>
      <c r="P10994" t="s">
        <v>526</v>
      </c>
      <c r="Q10994" s="27">
        <f>O10994*km_per_mile*'Transportation Calcs'!$E$6</f>
        <v>7.8767402042803908E-6</v>
      </c>
      <c r="T10994" t="s">
        <v>527</v>
      </c>
    </row>
    <row r="10995" spans="2:20" hidden="1" x14ac:dyDescent="0.45">
      <c r="B10995" s="29" t="s">
        <v>34</v>
      </c>
      <c r="C10995" s="29" t="s">
        <v>70</v>
      </c>
      <c r="D10995" s="29" t="s">
        <v>55</v>
      </c>
      <c r="F10995" t="s">
        <v>520</v>
      </c>
      <c r="G10995" t="s">
        <v>521</v>
      </c>
      <c r="H10995" t="s">
        <v>772</v>
      </c>
      <c r="I10995" t="s">
        <v>225</v>
      </c>
      <c r="J10995" t="s">
        <v>523</v>
      </c>
      <c r="K10995" t="s">
        <v>524</v>
      </c>
      <c r="L10995" t="s">
        <v>556</v>
      </c>
      <c r="M10995" t="s">
        <v>228</v>
      </c>
      <c r="N10995" t="s">
        <v>34</v>
      </c>
      <c r="O10995">
        <v>0.39800000000000002</v>
      </c>
      <c r="P10995" t="s">
        <v>526</v>
      </c>
      <c r="Q10995" s="27">
        <f>O10995*km_per_mile*'Transportation Calcs'!$E$6</f>
        <v>2.5487338221980455E-4</v>
      </c>
      <c r="T10995" t="s">
        <v>527</v>
      </c>
    </row>
    <row r="10996" spans="2:20" hidden="1" x14ac:dyDescent="0.45">
      <c r="C10996" s="29" t="s">
        <v>70</v>
      </c>
      <c r="D10996" s="29" t="s">
        <v>55</v>
      </c>
      <c r="F10996" t="s">
        <v>520</v>
      </c>
      <c r="G10996" t="s">
        <v>521</v>
      </c>
      <c r="H10996" t="s">
        <v>772</v>
      </c>
      <c r="I10996" t="s">
        <v>225</v>
      </c>
      <c r="J10996" t="s">
        <v>523</v>
      </c>
      <c r="K10996" t="s">
        <v>524</v>
      </c>
      <c r="L10996" t="s">
        <v>556</v>
      </c>
      <c r="M10996" t="s">
        <v>228</v>
      </c>
      <c r="N10996" t="s">
        <v>400</v>
      </c>
      <c r="O10996">
        <v>1.23E-2</v>
      </c>
      <c r="P10996" t="s">
        <v>526</v>
      </c>
      <c r="Q10996" s="27">
        <f>O10996*km_per_mile*'Transportation Calcs'!$E$6</f>
        <v>7.8767402042803908E-6</v>
      </c>
      <c r="T10996" t="s">
        <v>527</v>
      </c>
    </row>
    <row r="10997" spans="2:20" hidden="1" x14ac:dyDescent="0.45">
      <c r="B10997" s="29" t="s">
        <v>26</v>
      </c>
      <c r="C10997" s="29" t="s">
        <v>70</v>
      </c>
      <c r="D10997" s="29" t="s">
        <v>55</v>
      </c>
      <c r="F10997" t="s">
        <v>520</v>
      </c>
      <c r="G10997" t="s">
        <v>521</v>
      </c>
      <c r="H10997" t="s">
        <v>768</v>
      </c>
      <c r="I10997" t="s">
        <v>225</v>
      </c>
      <c r="J10997" t="s">
        <v>523</v>
      </c>
      <c r="K10997" t="s">
        <v>524</v>
      </c>
      <c r="L10997" t="s">
        <v>562</v>
      </c>
      <c r="M10997" t="s">
        <v>228</v>
      </c>
      <c r="N10997" t="s">
        <v>26</v>
      </c>
      <c r="O10997">
        <v>5.6000000000000001E-2</v>
      </c>
      <c r="P10997" t="s">
        <v>526</v>
      </c>
      <c r="Q10997" s="27">
        <f>O10997*km_per_mile*'Transportation Calcs'!$E$6</f>
        <v>3.5861581417861943E-5</v>
      </c>
      <c r="T10997" t="s">
        <v>527</v>
      </c>
    </row>
    <row r="10998" spans="2:20" hidden="1" x14ac:dyDescent="0.45">
      <c r="B10998" s="29" t="s">
        <v>26</v>
      </c>
      <c r="C10998" s="29" t="s">
        <v>70</v>
      </c>
      <c r="D10998" s="29" t="s">
        <v>55</v>
      </c>
      <c r="F10998" t="s">
        <v>520</v>
      </c>
      <c r="G10998" t="s">
        <v>521</v>
      </c>
      <c r="H10998" t="s">
        <v>772</v>
      </c>
      <c r="I10998" t="s">
        <v>225</v>
      </c>
      <c r="J10998" t="s">
        <v>523</v>
      </c>
      <c r="K10998" t="s">
        <v>524</v>
      </c>
      <c r="L10998" t="s">
        <v>556</v>
      </c>
      <c r="M10998" t="s">
        <v>228</v>
      </c>
      <c r="N10998" t="s">
        <v>26</v>
      </c>
      <c r="O10998">
        <v>5.6000000000000001E-2</v>
      </c>
      <c r="P10998" t="s">
        <v>526</v>
      </c>
      <c r="Q10998" s="27">
        <f>O10998*km_per_mile*'Transportation Calcs'!$E$6</f>
        <v>3.5861581417861943E-5</v>
      </c>
      <c r="T10998" t="s">
        <v>527</v>
      </c>
    </row>
    <row r="10999" spans="2:20" hidden="1" x14ac:dyDescent="0.45">
      <c r="B10999" s="29" t="s">
        <v>34</v>
      </c>
      <c r="C10999" s="29" t="s">
        <v>70</v>
      </c>
      <c r="D10999" s="29" t="s">
        <v>55</v>
      </c>
      <c r="F10999" t="s">
        <v>520</v>
      </c>
      <c r="G10999" t="s">
        <v>521</v>
      </c>
      <c r="H10999" t="s">
        <v>775</v>
      </c>
      <c r="I10999" t="s">
        <v>225</v>
      </c>
      <c r="J10999" t="s">
        <v>523</v>
      </c>
      <c r="K10999" t="s">
        <v>524</v>
      </c>
      <c r="L10999" t="s">
        <v>554</v>
      </c>
      <c r="M10999" t="s">
        <v>228</v>
      </c>
      <c r="N10999" t="s">
        <v>34</v>
      </c>
      <c r="O10999">
        <v>0.39800000000000002</v>
      </c>
      <c r="P10999" t="s">
        <v>526</v>
      </c>
      <c r="Q10999" s="27">
        <f>O10999*km_per_mile*'Transportation Calcs'!$E$6</f>
        <v>2.5487338221980455E-4</v>
      </c>
      <c r="T10999" t="s">
        <v>527</v>
      </c>
    </row>
    <row r="11000" spans="2:20" hidden="1" x14ac:dyDescent="0.45">
      <c r="B11000" s="29" t="s">
        <v>33</v>
      </c>
      <c r="C11000" s="29" t="s">
        <v>70</v>
      </c>
      <c r="D11000" s="29" t="s">
        <v>55</v>
      </c>
      <c r="F11000" t="s">
        <v>520</v>
      </c>
      <c r="G11000" t="s">
        <v>521</v>
      </c>
      <c r="H11000" t="s">
        <v>772</v>
      </c>
      <c r="I11000" t="s">
        <v>225</v>
      </c>
      <c r="J11000" t="s">
        <v>523</v>
      </c>
      <c r="K11000" t="s">
        <v>524</v>
      </c>
      <c r="L11000" t="s">
        <v>556</v>
      </c>
      <c r="M11000" t="s">
        <v>228</v>
      </c>
      <c r="N11000" t="s">
        <v>33</v>
      </c>
      <c r="O11000">
        <v>1.2999999999999999E-3</v>
      </c>
      <c r="P11000" t="s">
        <v>526</v>
      </c>
      <c r="Q11000" s="27">
        <f>O11000*km_per_mile*'Transportation Calcs'!$E$6</f>
        <v>8.3250099720036648E-7</v>
      </c>
      <c r="T11000" t="s">
        <v>527</v>
      </c>
    </row>
    <row r="11001" spans="2:20" hidden="1" x14ac:dyDescent="0.45">
      <c r="B11001" s="29" t="s">
        <v>26</v>
      </c>
      <c r="C11001" s="29" t="s">
        <v>70</v>
      </c>
      <c r="D11001" s="29" t="s">
        <v>55</v>
      </c>
      <c r="F11001" t="s">
        <v>520</v>
      </c>
      <c r="G11001" t="s">
        <v>521</v>
      </c>
      <c r="H11001" t="s">
        <v>770</v>
      </c>
      <c r="I11001" t="s">
        <v>225</v>
      </c>
      <c r="J11001" t="s">
        <v>523</v>
      </c>
      <c r="K11001" t="s">
        <v>524</v>
      </c>
      <c r="L11001" t="s">
        <v>771</v>
      </c>
      <c r="M11001" t="s">
        <v>228</v>
      </c>
      <c r="N11001" t="s">
        <v>26</v>
      </c>
      <c r="O11001">
        <v>0.42599999999999999</v>
      </c>
      <c r="P11001" t="s">
        <v>526</v>
      </c>
      <c r="Q11001" s="27">
        <f>O11001*km_per_mile*'Transportation Calcs'!$E$6</f>
        <v>2.7280417292873548E-4</v>
      </c>
      <c r="T11001" t="s">
        <v>527</v>
      </c>
    </row>
    <row r="11002" spans="2:20" hidden="1" x14ac:dyDescent="0.45">
      <c r="C11002" s="29" t="s">
        <v>70</v>
      </c>
      <c r="D11002" s="29" t="s">
        <v>55</v>
      </c>
      <c r="F11002" t="s">
        <v>520</v>
      </c>
      <c r="G11002" t="s">
        <v>521</v>
      </c>
      <c r="H11002" t="s">
        <v>777</v>
      </c>
      <c r="I11002" t="s">
        <v>225</v>
      </c>
      <c r="J11002" t="s">
        <v>523</v>
      </c>
      <c r="K11002" t="s">
        <v>524</v>
      </c>
      <c r="L11002" t="s">
        <v>670</v>
      </c>
      <c r="M11002" t="s">
        <v>228</v>
      </c>
      <c r="N11002" t="s">
        <v>240</v>
      </c>
      <c r="O11002" s="27">
        <v>1.8199999999999999E-5</v>
      </c>
      <c r="P11002" t="s">
        <v>526</v>
      </c>
      <c r="Q11002" s="27">
        <f>O11002*km_per_mile*'Transportation Calcs'!$E$6</f>
        <v>1.1655013960805131E-8</v>
      </c>
      <c r="T11002" t="s">
        <v>527</v>
      </c>
    </row>
    <row r="11003" spans="2:20" hidden="1" x14ac:dyDescent="0.45">
      <c r="C11003" s="29" t="s">
        <v>70</v>
      </c>
      <c r="D11003" s="29" t="s">
        <v>55</v>
      </c>
      <c r="F11003" t="s">
        <v>520</v>
      </c>
      <c r="G11003" t="s">
        <v>521</v>
      </c>
      <c r="H11003" t="s">
        <v>777</v>
      </c>
      <c r="I11003" t="s">
        <v>225</v>
      </c>
      <c r="J11003" t="s">
        <v>523</v>
      </c>
      <c r="K11003" t="s">
        <v>524</v>
      </c>
      <c r="L11003" t="s">
        <v>670</v>
      </c>
      <c r="M11003" t="s">
        <v>228</v>
      </c>
      <c r="N11003" t="s">
        <v>400</v>
      </c>
      <c r="O11003">
        <v>2E-3</v>
      </c>
      <c r="P11003" t="s">
        <v>526</v>
      </c>
      <c r="Q11003" s="27">
        <f>O11003*km_per_mile*'Transportation Calcs'!$E$6</f>
        <v>1.2807707649236408E-6</v>
      </c>
      <c r="T11003" t="s">
        <v>527</v>
      </c>
    </row>
    <row r="11004" spans="2:20" hidden="1" x14ac:dyDescent="0.45">
      <c r="B11004" s="29" t="s">
        <v>33</v>
      </c>
      <c r="C11004" s="29" t="s">
        <v>70</v>
      </c>
      <c r="D11004" s="29" t="s">
        <v>55</v>
      </c>
      <c r="F11004" t="s">
        <v>520</v>
      </c>
      <c r="G11004" t="s">
        <v>521</v>
      </c>
      <c r="H11004" t="s">
        <v>1996</v>
      </c>
      <c r="I11004" t="s">
        <v>225</v>
      </c>
      <c r="J11004" t="s">
        <v>523</v>
      </c>
      <c r="K11004" t="s">
        <v>524</v>
      </c>
      <c r="L11004" t="s">
        <v>672</v>
      </c>
      <c r="M11004" t="s">
        <v>228</v>
      </c>
      <c r="N11004" t="s">
        <v>33</v>
      </c>
      <c r="O11004">
        <v>0.01</v>
      </c>
      <c r="P11004" t="s">
        <v>526</v>
      </c>
      <c r="Q11004" s="27">
        <f>O11004*km_per_mile*'Transportation Calcs'!$E$6</f>
        <v>6.4038538246182036E-6</v>
      </c>
      <c r="T11004" t="s">
        <v>527</v>
      </c>
    </row>
    <row r="11005" spans="2:20" hidden="1" x14ac:dyDescent="0.45">
      <c r="C11005" s="29" t="s">
        <v>70</v>
      </c>
      <c r="D11005" s="29" t="s">
        <v>55</v>
      </c>
      <c r="F11005" t="s">
        <v>520</v>
      </c>
      <c r="G11005" t="s">
        <v>521</v>
      </c>
      <c r="H11005" t="s">
        <v>1993</v>
      </c>
      <c r="I11005" t="s">
        <v>225</v>
      </c>
      <c r="J11005" t="s">
        <v>523</v>
      </c>
      <c r="K11005" t="s">
        <v>524</v>
      </c>
      <c r="L11005" t="s">
        <v>1959</v>
      </c>
      <c r="M11005" t="s">
        <v>228</v>
      </c>
      <c r="N11005" t="s">
        <v>400</v>
      </c>
      <c r="O11005">
        <v>1.23E-2</v>
      </c>
      <c r="P11005" t="s">
        <v>526</v>
      </c>
      <c r="Q11005" s="27">
        <f>O11005*km_per_mile*'Transportation Calcs'!$E$6</f>
        <v>7.8767402042803908E-6</v>
      </c>
      <c r="T11005" t="s">
        <v>527</v>
      </c>
    </row>
    <row r="11006" spans="2:20" hidden="1" x14ac:dyDescent="0.45">
      <c r="B11006" s="29" t="s">
        <v>25</v>
      </c>
      <c r="C11006" s="29" t="s">
        <v>70</v>
      </c>
      <c r="D11006" s="29" t="s">
        <v>55</v>
      </c>
      <c r="F11006" t="s">
        <v>520</v>
      </c>
      <c r="G11006" t="s">
        <v>521</v>
      </c>
      <c r="H11006" t="s">
        <v>1997</v>
      </c>
      <c r="I11006" t="s">
        <v>225</v>
      </c>
      <c r="J11006" t="s">
        <v>523</v>
      </c>
      <c r="K11006" t="s">
        <v>524</v>
      </c>
      <c r="L11006" t="s">
        <v>666</v>
      </c>
      <c r="M11006" t="s">
        <v>228</v>
      </c>
      <c r="N11006" t="s">
        <v>25</v>
      </c>
      <c r="O11006">
        <v>11.3</v>
      </c>
      <c r="P11006" t="s">
        <v>526</v>
      </c>
      <c r="Q11006" s="27">
        <f>O11006*km_per_mile*'Transportation Calcs'!$E$6</f>
        <v>7.2363548218185719E-3</v>
      </c>
      <c r="T11006" t="s">
        <v>527</v>
      </c>
    </row>
    <row r="11007" spans="2:20" hidden="1" x14ac:dyDescent="0.45">
      <c r="B11007" s="29" t="s">
        <v>33</v>
      </c>
      <c r="C11007" s="29" t="s">
        <v>70</v>
      </c>
      <c r="D11007" s="29" t="s">
        <v>55</v>
      </c>
      <c r="F11007" t="s">
        <v>520</v>
      </c>
      <c r="G11007" t="s">
        <v>521</v>
      </c>
      <c r="H11007" t="s">
        <v>776</v>
      </c>
      <c r="I11007" t="s">
        <v>225</v>
      </c>
      <c r="J11007" t="s">
        <v>523</v>
      </c>
      <c r="K11007" t="s">
        <v>524</v>
      </c>
      <c r="L11007" t="s">
        <v>668</v>
      </c>
      <c r="M11007" t="s">
        <v>228</v>
      </c>
      <c r="N11007" t="s">
        <v>33</v>
      </c>
      <c r="O11007">
        <v>0.01</v>
      </c>
      <c r="P11007" t="s">
        <v>526</v>
      </c>
      <c r="Q11007" s="27">
        <f>O11007*km_per_mile*'Transportation Calcs'!$E$6</f>
        <v>6.4038538246182036E-6</v>
      </c>
      <c r="T11007" t="s">
        <v>527</v>
      </c>
    </row>
    <row r="11008" spans="2:20" hidden="1" x14ac:dyDescent="0.45">
      <c r="B11008" s="29" t="s">
        <v>24</v>
      </c>
      <c r="C11008" s="29" t="s">
        <v>70</v>
      </c>
      <c r="D11008" s="29" t="s">
        <v>55</v>
      </c>
      <c r="F11008" t="s">
        <v>520</v>
      </c>
      <c r="G11008" t="s">
        <v>521</v>
      </c>
      <c r="H11008" t="s">
        <v>778</v>
      </c>
      <c r="I11008" t="s">
        <v>225</v>
      </c>
      <c r="J11008" t="s">
        <v>523</v>
      </c>
      <c r="K11008" t="s">
        <v>524</v>
      </c>
      <c r="L11008" t="s">
        <v>662</v>
      </c>
      <c r="M11008" t="s">
        <v>228</v>
      </c>
      <c r="N11008" t="s">
        <v>261</v>
      </c>
      <c r="O11008">
        <v>1.68</v>
      </c>
      <c r="P11008" t="s">
        <v>526</v>
      </c>
      <c r="Q11008" s="27">
        <f>O11008*km_per_mile*'Transportation Calcs'!$E$6</f>
        <v>1.0758474425358582E-3</v>
      </c>
      <c r="T11008" t="s">
        <v>527</v>
      </c>
    </row>
    <row r="11009" spans="2:20" hidden="1" x14ac:dyDescent="0.45">
      <c r="B11009" s="29" t="s">
        <v>25</v>
      </c>
      <c r="C11009" s="29" t="s">
        <v>70</v>
      </c>
      <c r="D11009" s="29" t="s">
        <v>55</v>
      </c>
      <c r="F11009" t="s">
        <v>520</v>
      </c>
      <c r="G11009" t="s">
        <v>521</v>
      </c>
      <c r="H11009" t="s">
        <v>778</v>
      </c>
      <c r="I11009" t="s">
        <v>225</v>
      </c>
      <c r="J11009" t="s">
        <v>523</v>
      </c>
      <c r="K11009" t="s">
        <v>524</v>
      </c>
      <c r="L11009" t="s">
        <v>662</v>
      </c>
      <c r="M11009" t="s">
        <v>228</v>
      </c>
      <c r="N11009" t="s">
        <v>25</v>
      </c>
      <c r="O11009">
        <v>13.1</v>
      </c>
      <c r="P11009" t="s">
        <v>526</v>
      </c>
      <c r="Q11009" s="27">
        <f>O11009*km_per_mile*'Transportation Calcs'!$E$6</f>
        <v>8.3890485102498472E-3</v>
      </c>
      <c r="T11009" t="s">
        <v>527</v>
      </c>
    </row>
    <row r="11010" spans="2:20" hidden="1" x14ac:dyDescent="0.45">
      <c r="C11010" s="29" t="s">
        <v>70</v>
      </c>
      <c r="D11010" s="29" t="s">
        <v>55</v>
      </c>
      <c r="F11010" t="s">
        <v>520</v>
      </c>
      <c r="G11010" t="s">
        <v>521</v>
      </c>
      <c r="H11010" t="s">
        <v>779</v>
      </c>
      <c r="I11010" t="s">
        <v>225</v>
      </c>
      <c r="J11010" t="s">
        <v>523</v>
      </c>
      <c r="K11010" t="s">
        <v>524</v>
      </c>
      <c r="L11010" t="s">
        <v>664</v>
      </c>
      <c r="M11010" t="s">
        <v>228</v>
      </c>
      <c r="N11010" t="s">
        <v>240</v>
      </c>
      <c r="O11010" s="27">
        <v>1.8199999999999999E-5</v>
      </c>
      <c r="P11010" t="s">
        <v>526</v>
      </c>
      <c r="Q11010" s="27">
        <f>O11010*km_per_mile*'Transportation Calcs'!$E$6</f>
        <v>1.1655013960805131E-8</v>
      </c>
      <c r="T11010" t="s">
        <v>527</v>
      </c>
    </row>
    <row r="11011" spans="2:20" hidden="1" x14ac:dyDescent="0.45">
      <c r="B11011" s="29" t="s">
        <v>43</v>
      </c>
      <c r="C11011" s="29" t="s">
        <v>70</v>
      </c>
      <c r="D11011" s="29" t="s">
        <v>55</v>
      </c>
      <c r="F11011" t="s">
        <v>780</v>
      </c>
      <c r="G11011" t="s">
        <v>781</v>
      </c>
      <c r="H11011" t="s">
        <v>785</v>
      </c>
      <c r="I11011" t="s">
        <v>225</v>
      </c>
      <c r="J11011" t="s">
        <v>783</v>
      </c>
      <c r="K11011" t="s">
        <v>524</v>
      </c>
      <c r="L11011" t="s">
        <v>786</v>
      </c>
      <c r="M11011" t="s">
        <v>228</v>
      </c>
      <c r="N11011" t="s">
        <v>28</v>
      </c>
      <c r="O11011">
        <v>2.3E-3</v>
      </c>
      <c r="P11011" t="s">
        <v>526</v>
      </c>
      <c r="Q11011" s="27">
        <f>O11011*km_per_mile*'Transportation Calcs'!$E$6</f>
        <v>1.472886379662187E-6</v>
      </c>
      <c r="T11011" t="s">
        <v>536</v>
      </c>
    </row>
    <row r="11012" spans="2:20" hidden="1" x14ac:dyDescent="0.45">
      <c r="C11012" s="29" t="s">
        <v>70</v>
      </c>
      <c r="D11012" s="29" t="s">
        <v>55</v>
      </c>
      <c r="F11012" t="s">
        <v>780</v>
      </c>
      <c r="G11012" t="s">
        <v>781</v>
      </c>
      <c r="H11012" t="s">
        <v>1998</v>
      </c>
      <c r="I11012" t="s">
        <v>225</v>
      </c>
      <c r="J11012" t="s">
        <v>783</v>
      </c>
      <c r="K11012" t="s">
        <v>524</v>
      </c>
      <c r="L11012" t="s">
        <v>1999</v>
      </c>
      <c r="M11012" t="s">
        <v>228</v>
      </c>
      <c r="N11012" t="s">
        <v>264</v>
      </c>
      <c r="O11012" s="27">
        <v>4.7999999999999996E-7</v>
      </c>
      <c r="P11012" t="s">
        <v>526</v>
      </c>
      <c r="Q11012" s="27">
        <f>O11012*km_per_mile*'Transportation Calcs'!$E$6</f>
        <v>3.0738498358167373E-10</v>
      </c>
      <c r="T11012" t="s">
        <v>527</v>
      </c>
    </row>
    <row r="11013" spans="2:20" hidden="1" x14ac:dyDescent="0.45">
      <c r="C11013" s="29" t="s">
        <v>70</v>
      </c>
      <c r="D11013" s="29" t="s">
        <v>55</v>
      </c>
      <c r="F11013" t="s">
        <v>780</v>
      </c>
      <c r="G11013" t="s">
        <v>781</v>
      </c>
      <c r="H11013" t="s">
        <v>782</v>
      </c>
      <c r="I11013" t="s">
        <v>225</v>
      </c>
      <c r="J11013" t="s">
        <v>783</v>
      </c>
      <c r="K11013" t="s">
        <v>524</v>
      </c>
      <c r="L11013" t="s">
        <v>784</v>
      </c>
      <c r="M11013" t="s">
        <v>228</v>
      </c>
      <c r="N11013" t="s">
        <v>358</v>
      </c>
      <c r="O11013" s="27">
        <v>2.6E-7</v>
      </c>
      <c r="P11013" t="s">
        <v>526</v>
      </c>
      <c r="Q11013" s="27">
        <f>O11013*km_per_mile*'Transportation Calcs'!$E$6</f>
        <v>1.6650019944007331E-10</v>
      </c>
      <c r="T11013" t="s">
        <v>527</v>
      </c>
    </row>
    <row r="11014" spans="2:20" hidden="1" x14ac:dyDescent="0.45">
      <c r="C11014" s="29" t="s">
        <v>70</v>
      </c>
      <c r="D11014" s="29" t="s">
        <v>53</v>
      </c>
      <c r="F11014" t="s">
        <v>780</v>
      </c>
      <c r="G11014" t="s">
        <v>781</v>
      </c>
      <c r="H11014" t="s">
        <v>793</v>
      </c>
      <c r="I11014" t="s">
        <v>225</v>
      </c>
      <c r="J11014" t="s">
        <v>783</v>
      </c>
      <c r="K11014" t="s">
        <v>35</v>
      </c>
      <c r="L11014" t="s">
        <v>794</v>
      </c>
      <c r="M11014" t="s">
        <v>228</v>
      </c>
      <c r="N11014" t="s">
        <v>240</v>
      </c>
      <c r="O11014" s="27">
        <v>4.1699999999999999E-6</v>
      </c>
      <c r="P11014" t="s">
        <v>526</v>
      </c>
      <c r="Q11014" s="27">
        <f>O11014*km_per_mile*'Transportation Calcs'!$F$6</f>
        <v>3.06206817263565E-9</v>
      </c>
      <c r="T11014" t="s">
        <v>527</v>
      </c>
    </row>
    <row r="11015" spans="2:20" hidden="1" x14ac:dyDescent="0.45">
      <c r="C11015" s="29" t="s">
        <v>70</v>
      </c>
      <c r="D11015" s="29" t="s">
        <v>55</v>
      </c>
      <c r="F11015" t="s">
        <v>780</v>
      </c>
      <c r="G11015" t="s">
        <v>781</v>
      </c>
      <c r="H11015" t="s">
        <v>2402</v>
      </c>
      <c r="I11015" t="s">
        <v>225</v>
      </c>
      <c r="J11015" t="s">
        <v>783</v>
      </c>
      <c r="K11015" t="s">
        <v>524</v>
      </c>
      <c r="L11015" t="s">
        <v>823</v>
      </c>
      <c r="M11015" t="s">
        <v>228</v>
      </c>
      <c r="N11015" t="s">
        <v>272</v>
      </c>
      <c r="O11015" s="27">
        <v>3.9000000000000002E-7</v>
      </c>
      <c r="P11015" t="s">
        <v>526</v>
      </c>
      <c r="Q11015" s="27">
        <f>O11015*km_per_mile*'Transportation Calcs'!$E$6</f>
        <v>2.4975029916010995E-10</v>
      </c>
      <c r="T11015" t="s">
        <v>527</v>
      </c>
    </row>
    <row r="11016" spans="2:20" hidden="1" x14ac:dyDescent="0.45">
      <c r="C11016" s="29" t="s">
        <v>70</v>
      </c>
      <c r="D11016" s="29" t="s">
        <v>55</v>
      </c>
      <c r="F11016" t="s">
        <v>780</v>
      </c>
      <c r="G11016" t="s">
        <v>781</v>
      </c>
      <c r="H11016" t="s">
        <v>2012</v>
      </c>
      <c r="I11016" t="s">
        <v>225</v>
      </c>
      <c r="J11016" t="s">
        <v>783</v>
      </c>
      <c r="K11016" t="s">
        <v>524</v>
      </c>
      <c r="L11016" t="s">
        <v>825</v>
      </c>
      <c r="M11016" t="s">
        <v>228</v>
      </c>
      <c r="N11016" t="s">
        <v>264</v>
      </c>
      <c r="O11016" s="27">
        <v>3.2000000000000001E-7</v>
      </c>
      <c r="P11016" t="s">
        <v>526</v>
      </c>
      <c r="Q11016" s="27">
        <f>O11016*km_per_mile*'Transportation Calcs'!$E$6</f>
        <v>2.0492332238778255E-10</v>
      </c>
      <c r="T11016" t="s">
        <v>527</v>
      </c>
    </row>
    <row r="11017" spans="2:20" hidden="1" x14ac:dyDescent="0.45">
      <c r="C11017" s="29" t="s">
        <v>70</v>
      </c>
      <c r="D11017" s="29" t="s">
        <v>55</v>
      </c>
      <c r="F11017" t="s">
        <v>780</v>
      </c>
      <c r="G11017" t="s">
        <v>781</v>
      </c>
      <c r="H11017" t="s">
        <v>2402</v>
      </c>
      <c r="I11017" t="s">
        <v>225</v>
      </c>
      <c r="J11017" t="s">
        <v>783</v>
      </c>
      <c r="K11017" t="s">
        <v>524</v>
      </c>
      <c r="L11017" t="s">
        <v>823</v>
      </c>
      <c r="M11017" t="s">
        <v>228</v>
      </c>
      <c r="N11017" t="s">
        <v>358</v>
      </c>
      <c r="O11017" s="27">
        <v>2.6E-7</v>
      </c>
      <c r="P11017" t="s">
        <v>526</v>
      </c>
      <c r="Q11017" s="27">
        <f>O11017*km_per_mile*'Transportation Calcs'!$E$6</f>
        <v>1.6650019944007331E-10</v>
      </c>
      <c r="T11017" t="s">
        <v>527</v>
      </c>
    </row>
    <row r="11018" spans="2:20" hidden="1" x14ac:dyDescent="0.45">
      <c r="B11018" s="29" t="s">
        <v>24</v>
      </c>
      <c r="C11018" s="29" t="s">
        <v>70</v>
      </c>
      <c r="D11018" s="29" t="s">
        <v>53</v>
      </c>
      <c r="F11018" t="s">
        <v>780</v>
      </c>
      <c r="G11018" t="s">
        <v>781</v>
      </c>
      <c r="H11018" t="s">
        <v>2000</v>
      </c>
      <c r="I11018" t="s">
        <v>225</v>
      </c>
      <c r="J11018" t="s">
        <v>783</v>
      </c>
      <c r="K11018" t="s">
        <v>35</v>
      </c>
      <c r="L11018" t="s">
        <v>2001</v>
      </c>
      <c r="M11018" t="s">
        <v>228</v>
      </c>
      <c r="N11018" t="s">
        <v>261</v>
      </c>
      <c r="O11018">
        <v>3.5000000000000003E-2</v>
      </c>
      <c r="P11018" t="s">
        <v>526</v>
      </c>
      <c r="Q11018" s="27">
        <f>O11018*km_per_mile*'Transportation Calcs'!$F$6</f>
        <v>2.5700812000539031E-5</v>
      </c>
      <c r="T11018" t="s">
        <v>527</v>
      </c>
    </row>
    <row r="11019" spans="2:20" hidden="1" x14ac:dyDescent="0.45">
      <c r="B11019" s="29" t="s">
        <v>25</v>
      </c>
      <c r="C11019" s="29" t="s">
        <v>70</v>
      </c>
      <c r="D11019" s="29" t="s">
        <v>53</v>
      </c>
      <c r="F11019" t="s">
        <v>780</v>
      </c>
      <c r="G11019" t="s">
        <v>781</v>
      </c>
      <c r="H11019" t="s">
        <v>2000</v>
      </c>
      <c r="I11019" t="s">
        <v>225</v>
      </c>
      <c r="J11019" t="s">
        <v>783</v>
      </c>
      <c r="K11019" t="s">
        <v>35</v>
      </c>
      <c r="L11019" t="s">
        <v>2001</v>
      </c>
      <c r="M11019" t="s">
        <v>228</v>
      </c>
      <c r="N11019" t="s">
        <v>25</v>
      </c>
      <c r="O11019">
        <v>0.375</v>
      </c>
      <c r="P11019" t="s">
        <v>526</v>
      </c>
      <c r="Q11019" s="27">
        <f>O11019*km_per_mile*'Transportation Calcs'!$F$6</f>
        <v>2.7536584286291815E-4</v>
      </c>
      <c r="T11019" t="s">
        <v>527</v>
      </c>
    </row>
    <row r="11020" spans="2:20" hidden="1" x14ac:dyDescent="0.45">
      <c r="B11020" s="29" t="s">
        <v>25</v>
      </c>
      <c r="C11020" s="29" t="s">
        <v>70</v>
      </c>
      <c r="D11020" s="29" t="s">
        <v>53</v>
      </c>
      <c r="F11020" t="s">
        <v>780</v>
      </c>
      <c r="G11020" t="s">
        <v>781</v>
      </c>
      <c r="H11020" t="s">
        <v>791</v>
      </c>
      <c r="I11020" t="s">
        <v>225</v>
      </c>
      <c r="J11020" t="s">
        <v>783</v>
      </c>
      <c r="K11020" t="s">
        <v>35</v>
      </c>
      <c r="L11020" t="s">
        <v>792</v>
      </c>
      <c r="M11020" t="s">
        <v>228</v>
      </c>
      <c r="N11020" t="s">
        <v>25</v>
      </c>
      <c r="O11020">
        <v>7.4999999999999997E-2</v>
      </c>
      <c r="P11020" t="s">
        <v>526</v>
      </c>
      <c r="Q11020" s="27">
        <f>O11020*km_per_mile*'Transportation Calcs'!$F$6</f>
        <v>5.5073168572583626E-5</v>
      </c>
      <c r="T11020" t="s">
        <v>527</v>
      </c>
    </row>
    <row r="11021" spans="2:20" hidden="1" x14ac:dyDescent="0.45">
      <c r="C11021" s="29" t="s">
        <v>70</v>
      </c>
      <c r="D11021" s="29" t="s">
        <v>53</v>
      </c>
      <c r="F11021" t="s">
        <v>780</v>
      </c>
      <c r="G11021" t="s">
        <v>781</v>
      </c>
      <c r="H11021" t="s">
        <v>2003</v>
      </c>
      <c r="I11021" t="s">
        <v>225</v>
      </c>
      <c r="J11021" t="s">
        <v>783</v>
      </c>
      <c r="K11021" t="s">
        <v>35</v>
      </c>
      <c r="L11021" t="s">
        <v>796</v>
      </c>
      <c r="M11021" t="s">
        <v>228</v>
      </c>
      <c r="N11021" t="s">
        <v>400</v>
      </c>
      <c r="O11021">
        <v>1.9E-3</v>
      </c>
      <c r="P11021" t="s">
        <v>526</v>
      </c>
      <c r="Q11021" s="27">
        <f>O11021*km_per_mile*'Transportation Calcs'!$F$6</f>
        <v>1.3951869371721185E-6</v>
      </c>
      <c r="T11021" t="s">
        <v>527</v>
      </c>
    </row>
    <row r="11022" spans="2:20" hidden="1" x14ac:dyDescent="0.45">
      <c r="C11022" s="29" t="s">
        <v>70</v>
      </c>
      <c r="D11022" s="29" t="s">
        <v>55</v>
      </c>
      <c r="F11022" t="s">
        <v>780</v>
      </c>
      <c r="G11022" t="s">
        <v>781</v>
      </c>
      <c r="H11022" t="s">
        <v>795</v>
      </c>
      <c r="I11022" t="s">
        <v>225</v>
      </c>
      <c r="J11022" t="s">
        <v>783</v>
      </c>
      <c r="K11022" t="s">
        <v>524</v>
      </c>
      <c r="L11022" t="s">
        <v>796</v>
      </c>
      <c r="M11022" t="s">
        <v>228</v>
      </c>
      <c r="N11022" t="s">
        <v>272</v>
      </c>
      <c r="O11022" s="27">
        <v>6.9999999999999997E-7</v>
      </c>
      <c r="P11022" t="s">
        <v>526</v>
      </c>
      <c r="Q11022" s="27">
        <f>O11022*km_per_mile*'Transportation Calcs'!$E$6</f>
        <v>4.4826976772327429E-10</v>
      </c>
      <c r="T11022" t="s">
        <v>527</v>
      </c>
    </row>
    <row r="11023" spans="2:20" hidden="1" x14ac:dyDescent="0.45">
      <c r="C11023" s="29" t="s">
        <v>70</v>
      </c>
      <c r="D11023" s="29" t="s">
        <v>55</v>
      </c>
      <c r="F11023" t="s">
        <v>780</v>
      </c>
      <c r="G11023" t="s">
        <v>781</v>
      </c>
      <c r="H11023" t="s">
        <v>2004</v>
      </c>
      <c r="I11023" t="s">
        <v>225</v>
      </c>
      <c r="J11023" t="s">
        <v>783</v>
      </c>
      <c r="K11023" t="s">
        <v>524</v>
      </c>
      <c r="L11023" t="s">
        <v>788</v>
      </c>
      <c r="M11023" t="s">
        <v>228</v>
      </c>
      <c r="N11023" t="s">
        <v>264</v>
      </c>
      <c r="O11023" s="27">
        <v>6.3E-7</v>
      </c>
      <c r="P11023" t="s">
        <v>526</v>
      </c>
      <c r="Q11023" s="27">
        <f>O11023*km_per_mile*'Transportation Calcs'!$E$6</f>
        <v>4.0344279095094687E-10</v>
      </c>
      <c r="T11023" t="s">
        <v>527</v>
      </c>
    </row>
    <row r="11024" spans="2:20" hidden="1" x14ac:dyDescent="0.45">
      <c r="C11024" s="29" t="s">
        <v>70</v>
      </c>
      <c r="D11024" s="29" t="s">
        <v>55</v>
      </c>
      <c r="F11024" t="s">
        <v>780</v>
      </c>
      <c r="G11024" t="s">
        <v>781</v>
      </c>
      <c r="H11024" t="s">
        <v>801</v>
      </c>
      <c r="I11024" t="s">
        <v>225</v>
      </c>
      <c r="J11024" t="s">
        <v>783</v>
      </c>
      <c r="K11024" t="s">
        <v>524</v>
      </c>
      <c r="L11024" t="s">
        <v>792</v>
      </c>
      <c r="M11024" t="s">
        <v>228</v>
      </c>
      <c r="N11024" t="s">
        <v>358</v>
      </c>
      <c r="O11024" s="27">
        <v>1.9000000000000001E-7</v>
      </c>
      <c r="P11024" t="s">
        <v>526</v>
      </c>
      <c r="Q11024" s="27">
        <f>O11024*km_per_mile*'Transportation Calcs'!$E$6</f>
        <v>1.2167322266774588E-10</v>
      </c>
      <c r="T11024" t="s">
        <v>527</v>
      </c>
    </row>
    <row r="11025" spans="2:20" hidden="1" x14ac:dyDescent="0.45">
      <c r="C11025" s="29" t="s">
        <v>70</v>
      </c>
      <c r="D11025" s="29" t="s">
        <v>55</v>
      </c>
      <c r="F11025" t="s">
        <v>780</v>
      </c>
      <c r="G11025" t="s">
        <v>781</v>
      </c>
      <c r="H11025" t="s">
        <v>2005</v>
      </c>
      <c r="I11025" t="s">
        <v>225</v>
      </c>
      <c r="J11025" t="s">
        <v>783</v>
      </c>
      <c r="K11025" t="s">
        <v>524</v>
      </c>
      <c r="L11025" t="s">
        <v>2001</v>
      </c>
      <c r="M11025" t="s">
        <v>228</v>
      </c>
      <c r="N11025" t="s">
        <v>249</v>
      </c>
      <c r="O11025" s="27">
        <v>5.9999999999999997E-7</v>
      </c>
      <c r="P11025" t="s">
        <v>526</v>
      </c>
      <c r="Q11025" s="27">
        <f>O11025*km_per_mile*'Transportation Calcs'!$E$6</f>
        <v>3.8423122947709222E-10</v>
      </c>
      <c r="T11025" t="s">
        <v>527</v>
      </c>
    </row>
    <row r="11026" spans="2:20" hidden="1" x14ac:dyDescent="0.45">
      <c r="C11026" s="29" t="s">
        <v>70</v>
      </c>
      <c r="D11026" s="29" t="s">
        <v>55</v>
      </c>
      <c r="F11026" t="s">
        <v>780</v>
      </c>
      <c r="G11026" t="s">
        <v>781</v>
      </c>
      <c r="H11026" t="s">
        <v>2404</v>
      </c>
      <c r="I11026" t="s">
        <v>225</v>
      </c>
      <c r="J11026" t="s">
        <v>783</v>
      </c>
      <c r="K11026" t="s">
        <v>524</v>
      </c>
      <c r="L11026" t="s">
        <v>794</v>
      </c>
      <c r="M11026" t="s">
        <v>228</v>
      </c>
      <c r="N11026" t="s">
        <v>249</v>
      </c>
      <c r="O11026" s="27">
        <v>5.9999999999999997E-7</v>
      </c>
      <c r="P11026" t="s">
        <v>526</v>
      </c>
      <c r="Q11026" s="27">
        <f>O11026*km_per_mile*'Transportation Calcs'!$E$6</f>
        <v>3.8423122947709222E-10</v>
      </c>
      <c r="T11026" t="s">
        <v>527</v>
      </c>
    </row>
    <row r="11027" spans="2:20" hidden="1" x14ac:dyDescent="0.45">
      <c r="C11027" s="29" t="s">
        <v>70</v>
      </c>
      <c r="D11027" s="29" t="s">
        <v>53</v>
      </c>
      <c r="F11027" t="s">
        <v>780</v>
      </c>
      <c r="G11027" t="s">
        <v>781</v>
      </c>
      <c r="H11027" t="s">
        <v>2006</v>
      </c>
      <c r="I11027" t="s">
        <v>689</v>
      </c>
      <c r="J11027" t="s">
        <v>783</v>
      </c>
      <c r="K11027" t="s">
        <v>35</v>
      </c>
      <c r="L11027" t="s">
        <v>2007</v>
      </c>
      <c r="M11027" t="s">
        <v>692</v>
      </c>
      <c r="N11027" t="s">
        <v>698</v>
      </c>
      <c r="O11027">
        <v>80</v>
      </c>
      <c r="P11027" t="s">
        <v>526</v>
      </c>
      <c r="Q11027" s="27">
        <f>O11027*km_per_mile*'Transportation Calcs'!$F$6</f>
        <v>5.874471314408921E-2</v>
      </c>
      <c r="T11027" t="s">
        <v>527</v>
      </c>
    </row>
    <row r="11028" spans="2:20" hidden="1" x14ac:dyDescent="0.45">
      <c r="C11028" s="29" t="s">
        <v>70</v>
      </c>
      <c r="D11028" s="29" t="s">
        <v>55</v>
      </c>
      <c r="F11028" t="s">
        <v>780</v>
      </c>
      <c r="G11028" t="s">
        <v>781</v>
      </c>
      <c r="H11028" t="s">
        <v>2002</v>
      </c>
      <c r="I11028" t="s">
        <v>689</v>
      </c>
      <c r="J11028" t="s">
        <v>783</v>
      </c>
      <c r="K11028" t="s">
        <v>524</v>
      </c>
      <c r="L11028" t="s">
        <v>1999</v>
      </c>
      <c r="M11028" t="s">
        <v>692</v>
      </c>
      <c r="N11028" t="s">
        <v>693</v>
      </c>
      <c r="O11028">
        <v>3.72</v>
      </c>
      <c r="P11028" t="s">
        <v>694</v>
      </c>
      <c r="Q11028"/>
      <c r="T11028" t="s">
        <v>527</v>
      </c>
    </row>
    <row r="11029" spans="2:20" hidden="1" x14ac:dyDescent="0.45">
      <c r="C11029" s="29" t="s">
        <v>70</v>
      </c>
      <c r="D11029" s="29" t="s">
        <v>55</v>
      </c>
      <c r="F11029" t="s">
        <v>780</v>
      </c>
      <c r="G11029" t="s">
        <v>781</v>
      </c>
      <c r="H11029" t="s">
        <v>2008</v>
      </c>
      <c r="I11029" t="s">
        <v>225</v>
      </c>
      <c r="J11029" t="s">
        <v>783</v>
      </c>
      <c r="K11029" t="s">
        <v>524</v>
      </c>
      <c r="L11029" t="s">
        <v>816</v>
      </c>
      <c r="M11029" t="s">
        <v>228</v>
      </c>
      <c r="N11029" t="s">
        <v>249</v>
      </c>
      <c r="O11029" s="27">
        <v>3.5999999999999999E-7</v>
      </c>
      <c r="P11029" t="s">
        <v>526</v>
      </c>
      <c r="Q11029" s="27">
        <f>O11029*km_per_mile*'Transportation Calcs'!$E$6</f>
        <v>2.3053873768625535E-10</v>
      </c>
      <c r="T11029" t="s">
        <v>527</v>
      </c>
    </row>
    <row r="11030" spans="2:20" hidden="1" x14ac:dyDescent="0.45">
      <c r="C11030" s="29" t="s">
        <v>70</v>
      </c>
      <c r="D11030" s="29" t="s">
        <v>55</v>
      </c>
      <c r="F11030" t="s">
        <v>780</v>
      </c>
      <c r="G11030" t="s">
        <v>781</v>
      </c>
      <c r="H11030" t="s">
        <v>802</v>
      </c>
      <c r="I11030" t="s">
        <v>225</v>
      </c>
      <c r="J11030" t="s">
        <v>783</v>
      </c>
      <c r="K11030" t="s">
        <v>524</v>
      </c>
      <c r="L11030" t="s">
        <v>803</v>
      </c>
      <c r="M11030" t="s">
        <v>228</v>
      </c>
      <c r="N11030" t="s">
        <v>264</v>
      </c>
      <c r="O11030" s="27">
        <v>3.2000000000000001E-7</v>
      </c>
      <c r="P11030" t="s">
        <v>526</v>
      </c>
      <c r="Q11030" s="27">
        <f>O11030*km_per_mile*'Transportation Calcs'!$E$6</f>
        <v>2.0492332238778255E-10</v>
      </c>
      <c r="T11030" t="s">
        <v>527</v>
      </c>
    </row>
    <row r="11031" spans="2:20" hidden="1" x14ac:dyDescent="0.45">
      <c r="C11031" s="29" t="s">
        <v>70</v>
      </c>
      <c r="D11031" s="29" t="s">
        <v>55</v>
      </c>
      <c r="F11031" t="s">
        <v>780</v>
      </c>
      <c r="G11031" t="s">
        <v>781</v>
      </c>
      <c r="H11031" t="s">
        <v>2009</v>
      </c>
      <c r="I11031" t="s">
        <v>225</v>
      </c>
      <c r="J11031" t="s">
        <v>783</v>
      </c>
      <c r="K11031" t="s">
        <v>524</v>
      </c>
      <c r="L11031" t="s">
        <v>827</v>
      </c>
      <c r="M11031" t="s">
        <v>228</v>
      </c>
      <c r="N11031" t="s">
        <v>272</v>
      </c>
      <c r="O11031" s="27">
        <v>3.9000000000000002E-7</v>
      </c>
      <c r="P11031" t="s">
        <v>526</v>
      </c>
      <c r="Q11031" s="27">
        <f>O11031*km_per_mile*'Transportation Calcs'!$E$6</f>
        <v>2.4975029916010995E-10</v>
      </c>
      <c r="T11031" t="s">
        <v>527</v>
      </c>
    </row>
    <row r="11032" spans="2:20" hidden="1" x14ac:dyDescent="0.45">
      <c r="C11032" s="29" t="s">
        <v>70</v>
      </c>
      <c r="D11032" s="29" t="s">
        <v>55</v>
      </c>
      <c r="F11032" t="s">
        <v>780</v>
      </c>
      <c r="G11032" t="s">
        <v>781</v>
      </c>
      <c r="H11032" t="s">
        <v>2010</v>
      </c>
      <c r="I11032" t="s">
        <v>225</v>
      </c>
      <c r="J11032" t="s">
        <v>783</v>
      </c>
      <c r="K11032" t="s">
        <v>524</v>
      </c>
      <c r="L11032" t="s">
        <v>821</v>
      </c>
      <c r="M11032" t="s">
        <v>228</v>
      </c>
      <c r="N11032" t="s">
        <v>264</v>
      </c>
      <c r="O11032" s="27">
        <v>6.3E-7</v>
      </c>
      <c r="P11032" t="s">
        <v>526</v>
      </c>
      <c r="Q11032" s="27">
        <f>O11032*km_per_mile*'Transportation Calcs'!$E$6</f>
        <v>4.0344279095094687E-10</v>
      </c>
      <c r="T11032" t="s">
        <v>527</v>
      </c>
    </row>
    <row r="11033" spans="2:20" hidden="1" x14ac:dyDescent="0.45">
      <c r="C11033" s="29" t="s">
        <v>70</v>
      </c>
      <c r="D11033" s="29" t="s">
        <v>55</v>
      </c>
      <c r="F11033" t="s">
        <v>780</v>
      </c>
      <c r="G11033" t="s">
        <v>781</v>
      </c>
      <c r="H11033" t="s">
        <v>804</v>
      </c>
      <c r="I11033" t="s">
        <v>225</v>
      </c>
      <c r="J11033" t="s">
        <v>783</v>
      </c>
      <c r="K11033" t="s">
        <v>524</v>
      </c>
      <c r="L11033" t="s">
        <v>805</v>
      </c>
      <c r="M11033" t="s">
        <v>228</v>
      </c>
      <c r="N11033" t="s">
        <v>358</v>
      </c>
      <c r="O11033" s="27">
        <v>1.9000000000000001E-7</v>
      </c>
      <c r="P11033" t="s">
        <v>526</v>
      </c>
      <c r="Q11033" s="27">
        <f>O11033*km_per_mile*'Transportation Calcs'!$E$6</f>
        <v>1.2167322266774588E-10</v>
      </c>
      <c r="T11033" t="s">
        <v>527</v>
      </c>
    </row>
    <row r="11034" spans="2:20" hidden="1" x14ac:dyDescent="0.45">
      <c r="C11034" s="29" t="s">
        <v>70</v>
      </c>
      <c r="D11034" s="29" t="s">
        <v>55</v>
      </c>
      <c r="F11034" t="s">
        <v>780</v>
      </c>
      <c r="G11034" t="s">
        <v>781</v>
      </c>
      <c r="H11034" t="s">
        <v>2403</v>
      </c>
      <c r="I11034" t="s">
        <v>225</v>
      </c>
      <c r="J11034" t="s">
        <v>783</v>
      </c>
      <c r="K11034" t="s">
        <v>524</v>
      </c>
      <c r="L11034" t="s">
        <v>2017</v>
      </c>
      <c r="M11034" t="s">
        <v>228</v>
      </c>
      <c r="N11034" t="s">
        <v>264</v>
      </c>
      <c r="O11034" s="27">
        <v>3.2000000000000001E-7</v>
      </c>
      <c r="P11034" t="s">
        <v>526</v>
      </c>
      <c r="Q11034" s="27">
        <f>O11034*km_per_mile*'Transportation Calcs'!$E$6</f>
        <v>2.0492332238778255E-10</v>
      </c>
      <c r="T11034" t="s">
        <v>527</v>
      </c>
    </row>
    <row r="11035" spans="2:20" hidden="1" x14ac:dyDescent="0.45">
      <c r="B11035" s="29" t="s">
        <v>34</v>
      </c>
      <c r="C11035" s="29" t="s">
        <v>70</v>
      </c>
      <c r="D11035" s="29" t="s">
        <v>55</v>
      </c>
      <c r="F11035" t="s">
        <v>780</v>
      </c>
      <c r="G11035" t="s">
        <v>781</v>
      </c>
      <c r="H11035" t="s">
        <v>750</v>
      </c>
      <c r="I11035" t="s">
        <v>275</v>
      </c>
      <c r="J11035" t="s">
        <v>743</v>
      </c>
      <c r="K11035" t="s">
        <v>751</v>
      </c>
      <c r="M11035" t="s">
        <v>228</v>
      </c>
      <c r="N11035" t="s">
        <v>34</v>
      </c>
      <c r="O11035">
        <v>3.0609999999999999</v>
      </c>
      <c r="P11035" t="s">
        <v>745</v>
      </c>
      <c r="Q11035" s="49">
        <f>O11035*1000/'Transportation Calcs'!$B$39</f>
        <v>7.2720111574006957E-2</v>
      </c>
      <c r="R11035">
        <v>0</v>
      </c>
      <c r="S11035">
        <v>0</v>
      </c>
      <c r="T11035" t="s">
        <v>746</v>
      </c>
    </row>
    <row r="11036" spans="2:20" hidden="1" x14ac:dyDescent="0.45">
      <c r="B11036" s="29" t="s">
        <v>34</v>
      </c>
      <c r="C11036" s="29" t="s">
        <v>70</v>
      </c>
      <c r="D11036" s="29" t="s">
        <v>55</v>
      </c>
      <c r="F11036" t="s">
        <v>780</v>
      </c>
      <c r="G11036" t="s">
        <v>781</v>
      </c>
      <c r="H11036" t="s">
        <v>750</v>
      </c>
      <c r="I11036" t="s">
        <v>275</v>
      </c>
      <c r="J11036" t="s">
        <v>743</v>
      </c>
      <c r="K11036" t="s">
        <v>751</v>
      </c>
      <c r="M11036" t="s">
        <v>228</v>
      </c>
      <c r="N11036" t="s">
        <v>34</v>
      </c>
      <c r="O11036">
        <v>3.0609999999999999</v>
      </c>
      <c r="P11036" t="s">
        <v>745</v>
      </c>
      <c r="Q11036" s="49">
        <f>O11036*1000/'Transportation Calcs'!$B$39</f>
        <v>7.2720111574006957E-2</v>
      </c>
      <c r="R11036">
        <v>0</v>
      </c>
      <c r="S11036">
        <v>0</v>
      </c>
      <c r="T11036" t="s">
        <v>746</v>
      </c>
    </row>
    <row r="11037" spans="2:20" hidden="1" x14ac:dyDescent="0.45">
      <c r="B11037" s="29" t="s">
        <v>34</v>
      </c>
      <c r="C11037" s="29" t="s">
        <v>70</v>
      </c>
      <c r="D11037" s="29" t="s">
        <v>55</v>
      </c>
      <c r="F11037" t="s">
        <v>780</v>
      </c>
      <c r="G11037" t="s">
        <v>781</v>
      </c>
      <c r="H11037" t="s">
        <v>752</v>
      </c>
      <c r="I11037" t="s">
        <v>275</v>
      </c>
      <c r="J11037" t="s">
        <v>743</v>
      </c>
      <c r="K11037" t="s">
        <v>753</v>
      </c>
      <c r="M11037" t="s">
        <v>228</v>
      </c>
      <c r="N11037" t="s">
        <v>34</v>
      </c>
      <c r="O11037">
        <v>3.125</v>
      </c>
      <c r="P11037" t="s">
        <v>745</v>
      </c>
      <c r="Q11037" s="49">
        <f>O11037*1000/'Transportation Calcs'!$B$39</f>
        <v>7.4240558206067217E-2</v>
      </c>
      <c r="R11037">
        <v>0</v>
      </c>
      <c r="S11037">
        <v>0</v>
      </c>
      <c r="T11037" t="s">
        <v>746</v>
      </c>
    </row>
    <row r="11038" spans="2:20" hidden="1" x14ac:dyDescent="0.45">
      <c r="B11038" s="29" t="s">
        <v>34</v>
      </c>
      <c r="C11038" s="29" t="s">
        <v>70</v>
      </c>
      <c r="D11038" s="29" t="s">
        <v>55</v>
      </c>
      <c r="F11038" t="s">
        <v>780</v>
      </c>
      <c r="G11038" t="s">
        <v>781</v>
      </c>
      <c r="H11038" t="s">
        <v>808</v>
      </c>
      <c r="I11038" t="s">
        <v>225</v>
      </c>
      <c r="J11038" t="s">
        <v>783</v>
      </c>
      <c r="K11038" t="s">
        <v>524</v>
      </c>
      <c r="L11038" t="s">
        <v>784</v>
      </c>
      <c r="M11038" t="s">
        <v>228</v>
      </c>
      <c r="N11038" t="s">
        <v>34</v>
      </c>
      <c r="O11038">
        <v>0.59599999999999997</v>
      </c>
      <c r="P11038" t="s">
        <v>526</v>
      </c>
      <c r="Q11038" s="27">
        <f>O11038*km_per_mile*'Transportation Calcs'!$E$6</f>
        <v>3.8166968794724497E-4</v>
      </c>
      <c r="T11038" t="s">
        <v>527</v>
      </c>
    </row>
    <row r="11039" spans="2:20" hidden="1" x14ac:dyDescent="0.45">
      <c r="B11039" s="29" t="s">
        <v>26</v>
      </c>
      <c r="C11039" s="29" t="s">
        <v>70</v>
      </c>
      <c r="D11039" s="29" t="s">
        <v>55</v>
      </c>
      <c r="F11039" t="s">
        <v>780</v>
      </c>
      <c r="G11039" t="s">
        <v>781</v>
      </c>
      <c r="H11039" t="s">
        <v>808</v>
      </c>
      <c r="I11039" t="s">
        <v>225</v>
      </c>
      <c r="J11039" t="s">
        <v>783</v>
      </c>
      <c r="K11039" t="s">
        <v>524</v>
      </c>
      <c r="L11039" t="s">
        <v>784</v>
      </c>
      <c r="M11039" t="s">
        <v>228</v>
      </c>
      <c r="N11039" t="s">
        <v>26</v>
      </c>
      <c r="O11039">
        <v>0.56299999999999994</v>
      </c>
      <c r="P11039" t="s">
        <v>526</v>
      </c>
      <c r="Q11039" s="27">
        <f>O11039*km_per_mile*'Transportation Calcs'!$E$6</f>
        <v>3.6053697032600483E-4</v>
      </c>
      <c r="T11039" t="s">
        <v>527</v>
      </c>
    </row>
    <row r="11040" spans="2:20" hidden="1" x14ac:dyDescent="0.45">
      <c r="C11040" s="29" t="s">
        <v>70</v>
      </c>
      <c r="D11040" s="29" t="s">
        <v>55</v>
      </c>
      <c r="F11040" t="s">
        <v>780</v>
      </c>
      <c r="G11040" t="s">
        <v>781</v>
      </c>
      <c r="H11040" t="s">
        <v>2405</v>
      </c>
      <c r="I11040" t="s">
        <v>225</v>
      </c>
      <c r="J11040" t="s">
        <v>783</v>
      </c>
      <c r="K11040" t="s">
        <v>524</v>
      </c>
      <c r="L11040" t="s">
        <v>1999</v>
      </c>
      <c r="M11040" t="s">
        <v>228</v>
      </c>
      <c r="N11040" t="s">
        <v>400</v>
      </c>
      <c r="O11040">
        <v>2.5000000000000001E-3</v>
      </c>
      <c r="P11040" t="s">
        <v>526</v>
      </c>
      <c r="Q11040" s="27">
        <f>O11040*km_per_mile*'Transportation Calcs'!$E$6</f>
        <v>1.6009634561545509E-6</v>
      </c>
      <c r="T11040" t="s">
        <v>527</v>
      </c>
    </row>
    <row r="11041" spans="2:20" hidden="1" x14ac:dyDescent="0.45">
      <c r="C11041" s="29" t="s">
        <v>70</v>
      </c>
      <c r="D11041" s="29" t="s">
        <v>53</v>
      </c>
      <c r="F11041" t="s">
        <v>780</v>
      </c>
      <c r="G11041" t="s">
        <v>781</v>
      </c>
      <c r="H11041" t="s">
        <v>2693</v>
      </c>
      <c r="I11041" t="s">
        <v>275</v>
      </c>
      <c r="J11041" t="s">
        <v>783</v>
      </c>
      <c r="K11041" t="s">
        <v>35</v>
      </c>
      <c r="M11041" t="s">
        <v>228</v>
      </c>
      <c r="N11041" t="s">
        <v>272</v>
      </c>
      <c r="O11041" s="27">
        <v>1.5800000000000001E-5</v>
      </c>
      <c r="P11041" t="s">
        <v>762</v>
      </c>
      <c r="Q11041" s="27">
        <f>O11041/'Transportation Calcs'!$B$44</f>
        <v>3.6224504384432091E-10</v>
      </c>
      <c r="R11041" s="27">
        <v>2.8399999999999999E-5</v>
      </c>
      <c r="S11041" s="27">
        <v>8.6999999999999997E-6</v>
      </c>
      <c r="T11041" t="s">
        <v>749</v>
      </c>
    </row>
    <row r="11042" spans="2:20" hidden="1" x14ac:dyDescent="0.45">
      <c r="B11042" s="29" t="s">
        <v>33</v>
      </c>
      <c r="C11042" s="29" t="s">
        <v>70</v>
      </c>
      <c r="D11042" s="29" t="s">
        <v>55</v>
      </c>
      <c r="F11042" t="s">
        <v>780</v>
      </c>
      <c r="G11042" t="s">
        <v>781</v>
      </c>
      <c r="H11042" t="s">
        <v>2014</v>
      </c>
      <c r="I11042" t="s">
        <v>275</v>
      </c>
      <c r="J11042" t="s">
        <v>783</v>
      </c>
      <c r="K11042" t="s">
        <v>524</v>
      </c>
      <c r="M11042" t="s">
        <v>228</v>
      </c>
      <c r="N11042" t="s">
        <v>33</v>
      </c>
      <c r="O11042">
        <v>0.186</v>
      </c>
      <c r="P11042" t="s">
        <v>762</v>
      </c>
      <c r="Q11042" s="27">
        <f>O11042/'Transportation Calcs'!$B$39</f>
        <v>4.4187980244251212E-6</v>
      </c>
      <c r="R11042">
        <v>0.10299999999999999</v>
      </c>
      <c r="S11042">
        <v>0.316</v>
      </c>
      <c r="T11042" t="s">
        <v>749</v>
      </c>
    </row>
    <row r="11043" spans="2:20" hidden="1" x14ac:dyDescent="0.45">
      <c r="B11043" s="29" t="s">
        <v>24</v>
      </c>
      <c r="C11043" s="29" t="s">
        <v>70</v>
      </c>
      <c r="D11043" s="29" t="s">
        <v>53</v>
      </c>
      <c r="F11043" t="s">
        <v>780</v>
      </c>
      <c r="G11043" t="s">
        <v>781</v>
      </c>
      <c r="H11043" t="s">
        <v>812</v>
      </c>
      <c r="I11043" t="s">
        <v>275</v>
      </c>
      <c r="J11043" t="s">
        <v>783</v>
      </c>
      <c r="K11043" t="s">
        <v>35</v>
      </c>
      <c r="M11043" t="s">
        <v>228</v>
      </c>
      <c r="N11043" t="s">
        <v>261</v>
      </c>
      <c r="O11043">
        <v>1.54</v>
      </c>
      <c r="P11043" t="s">
        <v>762</v>
      </c>
      <c r="Q11043" s="27">
        <f>O11043/'Transportation Calcs'!$B$44</f>
        <v>3.5307428324066725E-5</v>
      </c>
      <c r="R11043">
        <v>1.29</v>
      </c>
      <c r="S11043">
        <v>1.96</v>
      </c>
      <c r="T11043" t="s">
        <v>749</v>
      </c>
    </row>
    <row r="11044" spans="2:20" hidden="1" x14ac:dyDescent="0.45">
      <c r="B11044" s="29" t="s">
        <v>25</v>
      </c>
      <c r="C11044" s="29" t="s">
        <v>70</v>
      </c>
      <c r="D11044" s="29" t="s">
        <v>55</v>
      </c>
      <c r="F11044" t="s">
        <v>780</v>
      </c>
      <c r="G11044" t="s">
        <v>781</v>
      </c>
      <c r="H11044" t="s">
        <v>2011</v>
      </c>
      <c r="I11044" t="s">
        <v>275</v>
      </c>
      <c r="J11044" t="s">
        <v>783</v>
      </c>
      <c r="K11044" t="s">
        <v>524</v>
      </c>
      <c r="M11044" t="s">
        <v>228</v>
      </c>
      <c r="N11044" t="s">
        <v>25</v>
      </c>
      <c r="O11044">
        <v>152.30000000000001</v>
      </c>
      <c r="P11044" t="s">
        <v>762</v>
      </c>
      <c r="Q11044" s="27">
        <f>O11044/'Transportation Calcs'!$B$39</f>
        <v>3.6181878447308921E-3</v>
      </c>
      <c r="R11044">
        <v>68.7</v>
      </c>
      <c r="S11044">
        <v>238.3</v>
      </c>
      <c r="T11044" t="s">
        <v>749</v>
      </c>
    </row>
    <row r="11045" spans="2:20" hidden="1" x14ac:dyDescent="0.45">
      <c r="B11045" s="29" t="s">
        <v>34</v>
      </c>
      <c r="C11045" s="29" t="s">
        <v>70</v>
      </c>
      <c r="D11045" s="29" t="s">
        <v>53</v>
      </c>
      <c r="F11045" t="s">
        <v>780</v>
      </c>
      <c r="G11045" t="s">
        <v>781</v>
      </c>
      <c r="H11045" t="s">
        <v>766</v>
      </c>
      <c r="I11045" t="s">
        <v>275</v>
      </c>
      <c r="J11045" t="s">
        <v>743</v>
      </c>
      <c r="K11045" t="s">
        <v>35</v>
      </c>
      <c r="M11045" t="s">
        <v>228</v>
      </c>
      <c r="N11045" t="s">
        <v>34</v>
      </c>
      <c r="O11045">
        <v>3.14</v>
      </c>
      <c r="P11045" t="s">
        <v>745</v>
      </c>
      <c r="Q11045" s="49">
        <f>O11045*1000/'Transportation Calcs'!$B$44</f>
        <v>7.1990470738681492E-2</v>
      </c>
      <c r="R11045">
        <v>0</v>
      </c>
      <c r="S11045">
        <v>0</v>
      </c>
      <c r="T11045" t="s">
        <v>746</v>
      </c>
    </row>
    <row r="11046" spans="2:20" hidden="1" x14ac:dyDescent="0.45">
      <c r="B11046" s="29" t="s">
        <v>34</v>
      </c>
      <c r="C11046" s="29" t="s">
        <v>70</v>
      </c>
      <c r="D11046" s="29" t="s">
        <v>55</v>
      </c>
      <c r="F11046" t="s">
        <v>780</v>
      </c>
      <c r="G11046" t="s">
        <v>781</v>
      </c>
      <c r="H11046" t="s">
        <v>857</v>
      </c>
      <c r="I11046" t="s">
        <v>275</v>
      </c>
      <c r="J11046" t="s">
        <v>743</v>
      </c>
      <c r="K11046" t="s">
        <v>524</v>
      </c>
      <c r="M11046" t="s">
        <v>228</v>
      </c>
      <c r="N11046" t="s">
        <v>34</v>
      </c>
      <c r="O11046">
        <v>3.18</v>
      </c>
      <c r="P11046" t="s">
        <v>745</v>
      </c>
      <c r="Q11046" s="49">
        <f>O11046*1000/'Transportation Calcs'!$B$39</f>
        <v>7.5547192030493995E-2</v>
      </c>
      <c r="R11046">
        <v>0</v>
      </c>
      <c r="S11046">
        <v>0</v>
      </c>
      <c r="T11046" t="s">
        <v>746</v>
      </c>
    </row>
    <row r="11047" spans="2:20" hidden="1" x14ac:dyDescent="0.45">
      <c r="B11047" s="29" t="s">
        <v>34</v>
      </c>
      <c r="C11047" s="29" t="s">
        <v>70</v>
      </c>
      <c r="D11047" s="29" t="s">
        <v>55</v>
      </c>
      <c r="F11047" t="s">
        <v>780</v>
      </c>
      <c r="G11047" t="s">
        <v>781</v>
      </c>
      <c r="H11047" t="s">
        <v>857</v>
      </c>
      <c r="I11047" t="s">
        <v>275</v>
      </c>
      <c r="J11047" t="s">
        <v>743</v>
      </c>
      <c r="K11047" t="s">
        <v>524</v>
      </c>
      <c r="M11047" t="s">
        <v>228</v>
      </c>
      <c r="N11047" t="s">
        <v>34</v>
      </c>
      <c r="O11047">
        <v>3.18</v>
      </c>
      <c r="P11047" t="s">
        <v>745</v>
      </c>
      <c r="Q11047" s="49">
        <f>O11047*1000/'Transportation Calcs'!$B$39</f>
        <v>7.5547192030493995E-2</v>
      </c>
      <c r="R11047">
        <v>0</v>
      </c>
      <c r="S11047">
        <v>0</v>
      </c>
      <c r="T11047" t="s">
        <v>746</v>
      </c>
    </row>
    <row r="11048" spans="2:20" hidden="1" x14ac:dyDescent="0.45">
      <c r="C11048" s="29" t="s">
        <v>70</v>
      </c>
      <c r="D11048" s="29" t="s">
        <v>53</v>
      </c>
      <c r="F11048" t="s">
        <v>780</v>
      </c>
      <c r="G11048" t="s">
        <v>781</v>
      </c>
      <c r="H11048" t="s">
        <v>2695</v>
      </c>
      <c r="I11048" t="s">
        <v>275</v>
      </c>
      <c r="J11048" t="s">
        <v>783</v>
      </c>
      <c r="K11048" t="s">
        <v>35</v>
      </c>
      <c r="M11048" t="s">
        <v>228</v>
      </c>
      <c r="N11048" t="s">
        <v>249</v>
      </c>
      <c r="O11048" s="27">
        <v>1.66E-5</v>
      </c>
      <c r="P11048" t="s">
        <v>762</v>
      </c>
      <c r="Q11048" s="27">
        <f>O11048/'Transportation Calcs'!$B$44</f>
        <v>3.805865650516283E-10</v>
      </c>
      <c r="R11048" s="27">
        <v>3.6900000000000002E-5</v>
      </c>
      <c r="S11048" s="27">
        <v>7.5000000000000002E-6</v>
      </c>
      <c r="T11048" t="s">
        <v>749</v>
      </c>
    </row>
    <row r="11049" spans="2:20" hidden="1" x14ac:dyDescent="0.45">
      <c r="B11049" s="29" t="s">
        <v>34</v>
      </c>
      <c r="C11049" s="29" t="s">
        <v>70</v>
      </c>
      <c r="D11049" s="29" t="s">
        <v>197</v>
      </c>
      <c r="F11049" t="s">
        <v>780</v>
      </c>
      <c r="G11049" t="s">
        <v>781</v>
      </c>
      <c r="H11049" t="s">
        <v>764</v>
      </c>
      <c r="I11049" t="s">
        <v>275</v>
      </c>
      <c r="J11049" t="s">
        <v>743</v>
      </c>
      <c r="K11049" t="s">
        <v>765</v>
      </c>
      <c r="M11049" t="s">
        <v>228</v>
      </c>
      <c r="N11049" t="s">
        <v>34</v>
      </c>
      <c r="O11049">
        <v>3.0169999999999999</v>
      </c>
      <c r="P11049" t="s">
        <v>745</v>
      </c>
      <c r="Q11049" s="49">
        <f>O11049*1000/'Transportation Calcs'!$B$69</f>
        <v>6.287081992143953E-2</v>
      </c>
      <c r="R11049">
        <v>0</v>
      </c>
      <c r="S11049">
        <v>0</v>
      </c>
      <c r="T11049" t="s">
        <v>746</v>
      </c>
    </row>
    <row r="11050" spans="2:20" hidden="1" x14ac:dyDescent="0.45">
      <c r="B11050" s="29" t="s">
        <v>34</v>
      </c>
      <c r="C11050" s="29" t="s">
        <v>70</v>
      </c>
      <c r="D11050" s="29" t="s">
        <v>53</v>
      </c>
      <c r="F11050" t="s">
        <v>780</v>
      </c>
      <c r="G11050" t="s">
        <v>781</v>
      </c>
      <c r="H11050" t="s">
        <v>766</v>
      </c>
      <c r="I11050" t="s">
        <v>275</v>
      </c>
      <c r="J11050" t="s">
        <v>743</v>
      </c>
      <c r="K11050" t="s">
        <v>35</v>
      </c>
      <c r="M11050" t="s">
        <v>228</v>
      </c>
      <c r="N11050" t="s">
        <v>34</v>
      </c>
      <c r="O11050">
        <v>3.14</v>
      </c>
      <c r="P11050" t="s">
        <v>745</v>
      </c>
      <c r="Q11050" s="49">
        <f>O11050*1000/'Transportation Calcs'!$B$44</f>
        <v>7.1990470738681492E-2</v>
      </c>
      <c r="R11050">
        <v>0</v>
      </c>
      <c r="S11050">
        <v>0</v>
      </c>
      <c r="T11050" t="s">
        <v>746</v>
      </c>
    </row>
    <row r="11051" spans="2:20" hidden="1" x14ac:dyDescent="0.45">
      <c r="B11051" s="29" t="s">
        <v>33</v>
      </c>
      <c r="C11051" s="29" t="s">
        <v>70</v>
      </c>
      <c r="D11051" s="29" t="s">
        <v>53</v>
      </c>
      <c r="F11051" t="s">
        <v>780</v>
      </c>
      <c r="G11051" t="s">
        <v>781</v>
      </c>
      <c r="H11051" t="s">
        <v>817</v>
      </c>
      <c r="I11051" t="s">
        <v>225</v>
      </c>
      <c r="J11051" t="s">
        <v>783</v>
      </c>
      <c r="K11051" t="s">
        <v>35</v>
      </c>
      <c r="L11051" t="s">
        <v>798</v>
      </c>
      <c r="M11051" t="s">
        <v>228</v>
      </c>
      <c r="N11051" t="s">
        <v>33</v>
      </c>
      <c r="O11051">
        <v>0</v>
      </c>
      <c r="P11051" t="s">
        <v>526</v>
      </c>
      <c r="Q11051" s="27">
        <f>O11051*km_per_mile*'Transportation Calcs'!$F$6</f>
        <v>0</v>
      </c>
      <c r="T11051" t="s">
        <v>527</v>
      </c>
    </row>
    <row r="11052" spans="2:20" hidden="1" x14ac:dyDescent="0.45">
      <c r="B11052" s="29" t="s">
        <v>24</v>
      </c>
      <c r="C11052" s="29" t="s">
        <v>70</v>
      </c>
      <c r="D11052" s="29" t="s">
        <v>53</v>
      </c>
      <c r="F11052" t="s">
        <v>780</v>
      </c>
      <c r="G11052" t="s">
        <v>781</v>
      </c>
      <c r="H11052" t="s">
        <v>817</v>
      </c>
      <c r="I11052" t="s">
        <v>225</v>
      </c>
      <c r="J11052" t="s">
        <v>783</v>
      </c>
      <c r="K11052" t="s">
        <v>35</v>
      </c>
      <c r="L11052" t="s">
        <v>798</v>
      </c>
      <c r="M11052" t="s">
        <v>228</v>
      </c>
      <c r="N11052" t="s">
        <v>261</v>
      </c>
      <c r="O11052">
        <v>0.13300000000000001</v>
      </c>
      <c r="P11052" t="s">
        <v>526</v>
      </c>
      <c r="Q11052" s="27">
        <f>O11052*km_per_mile*'Transportation Calcs'!$F$6</f>
        <v>9.7663085602048307E-5</v>
      </c>
      <c r="T11052" t="s">
        <v>527</v>
      </c>
    </row>
    <row r="11053" spans="2:20" hidden="1" x14ac:dyDescent="0.45">
      <c r="C11053" s="29" t="s">
        <v>70</v>
      </c>
      <c r="D11053" s="29" t="s">
        <v>53</v>
      </c>
      <c r="F11053" t="s">
        <v>780</v>
      </c>
      <c r="G11053" t="s">
        <v>781</v>
      </c>
      <c r="H11053" t="s">
        <v>820</v>
      </c>
      <c r="I11053" t="s">
        <v>225</v>
      </c>
      <c r="J11053" t="s">
        <v>783</v>
      </c>
      <c r="K11053" t="s">
        <v>35</v>
      </c>
      <c r="L11053" t="s">
        <v>821</v>
      </c>
      <c r="M11053" t="s">
        <v>228</v>
      </c>
      <c r="N11053" t="s">
        <v>240</v>
      </c>
      <c r="O11053" s="27">
        <v>4.1699999999999999E-6</v>
      </c>
      <c r="P11053" t="s">
        <v>526</v>
      </c>
      <c r="Q11053" s="27">
        <f>O11053*km_per_mile*'Transportation Calcs'!$F$6</f>
        <v>3.06206817263565E-9</v>
      </c>
      <c r="T11053" t="s">
        <v>527</v>
      </c>
    </row>
    <row r="11054" spans="2:20" hidden="1" x14ac:dyDescent="0.45">
      <c r="C11054" s="29" t="s">
        <v>70</v>
      </c>
      <c r="D11054" s="29" t="s">
        <v>53</v>
      </c>
      <c r="F11054" t="s">
        <v>780</v>
      </c>
      <c r="G11054" t="s">
        <v>781</v>
      </c>
      <c r="H11054" t="s">
        <v>817</v>
      </c>
      <c r="I11054" t="s">
        <v>225</v>
      </c>
      <c r="J11054" t="s">
        <v>783</v>
      </c>
      <c r="K11054" t="s">
        <v>35</v>
      </c>
      <c r="L11054" t="s">
        <v>798</v>
      </c>
      <c r="M11054" t="s">
        <v>228</v>
      </c>
      <c r="N11054" t="s">
        <v>240</v>
      </c>
      <c r="O11054" s="27">
        <v>4.6500000000000004E-6</v>
      </c>
      <c r="P11054" t="s">
        <v>526</v>
      </c>
      <c r="Q11054" s="27">
        <f>O11054*km_per_mile*'Transportation Calcs'!$F$6</f>
        <v>3.4145364515001857E-9</v>
      </c>
      <c r="T11054" t="s">
        <v>527</v>
      </c>
    </row>
    <row r="11055" spans="2:20" hidden="1" x14ac:dyDescent="0.45">
      <c r="C11055" s="29" t="s">
        <v>70</v>
      </c>
      <c r="D11055" s="29" t="s">
        <v>55</v>
      </c>
      <c r="F11055" t="s">
        <v>780</v>
      </c>
      <c r="G11055" t="s">
        <v>781</v>
      </c>
      <c r="H11055" t="s">
        <v>822</v>
      </c>
      <c r="I11055" t="s">
        <v>225</v>
      </c>
      <c r="J11055" t="s">
        <v>783</v>
      </c>
      <c r="K11055" t="s">
        <v>524</v>
      </c>
      <c r="L11055" t="s">
        <v>823</v>
      </c>
      <c r="M11055" t="s">
        <v>228</v>
      </c>
      <c r="N11055" t="s">
        <v>400</v>
      </c>
      <c r="O11055">
        <v>3.0200000000000001E-2</v>
      </c>
      <c r="P11055" t="s">
        <v>526</v>
      </c>
      <c r="Q11055" s="27">
        <f>O11055*km_per_mile*'Transportation Calcs'!$E$6</f>
        <v>1.933963855034698E-5</v>
      </c>
      <c r="T11055" t="s">
        <v>527</v>
      </c>
    </row>
    <row r="11056" spans="2:20" hidden="1" x14ac:dyDescent="0.45">
      <c r="B11056" s="29" t="s">
        <v>34</v>
      </c>
      <c r="C11056" s="29" t="s">
        <v>70</v>
      </c>
      <c r="D11056" s="29" t="s">
        <v>55</v>
      </c>
      <c r="F11056" t="s">
        <v>780</v>
      </c>
      <c r="G11056" t="s">
        <v>781</v>
      </c>
      <c r="H11056" t="s">
        <v>2015</v>
      </c>
      <c r="I11056" t="s">
        <v>225</v>
      </c>
      <c r="J11056" t="s">
        <v>783</v>
      </c>
      <c r="K11056" t="s">
        <v>524</v>
      </c>
      <c r="L11056" t="s">
        <v>786</v>
      </c>
      <c r="M11056" t="s">
        <v>228</v>
      </c>
      <c r="N11056" t="s">
        <v>34</v>
      </c>
      <c r="O11056">
        <v>0.53</v>
      </c>
      <c r="P11056" t="s">
        <v>526</v>
      </c>
      <c r="Q11056" s="27">
        <f>O11056*km_per_mile*'Transportation Calcs'!$E$6</f>
        <v>3.3940425270476485E-4</v>
      </c>
      <c r="T11056" t="s">
        <v>527</v>
      </c>
    </row>
    <row r="11057" spans="2:20" hidden="1" x14ac:dyDescent="0.45">
      <c r="B11057" s="29" t="s">
        <v>25</v>
      </c>
      <c r="C11057" s="29" t="s">
        <v>70</v>
      </c>
      <c r="D11057" s="29" t="s">
        <v>55</v>
      </c>
      <c r="F11057" t="s">
        <v>780</v>
      </c>
      <c r="G11057" t="s">
        <v>781</v>
      </c>
      <c r="H11057" t="s">
        <v>818</v>
      </c>
      <c r="I11057" t="s">
        <v>225</v>
      </c>
      <c r="J11057" t="s">
        <v>783</v>
      </c>
      <c r="K11057" t="s">
        <v>524</v>
      </c>
      <c r="L11057" t="s">
        <v>803</v>
      </c>
      <c r="M11057" t="s">
        <v>228</v>
      </c>
      <c r="N11057" t="s">
        <v>25</v>
      </c>
      <c r="O11057">
        <v>1.3</v>
      </c>
      <c r="P11057" t="s">
        <v>526</v>
      </c>
      <c r="Q11057" s="27">
        <f>O11057*km_per_mile*'Transportation Calcs'!$E$6</f>
        <v>8.3250099720036657E-4</v>
      </c>
      <c r="T11057" t="s">
        <v>527</v>
      </c>
    </row>
    <row r="11058" spans="2:20" hidden="1" x14ac:dyDescent="0.45">
      <c r="B11058" s="29" t="s">
        <v>34</v>
      </c>
      <c r="C11058" s="29" t="s">
        <v>70</v>
      </c>
      <c r="D11058" s="29" t="s">
        <v>55</v>
      </c>
      <c r="F11058" t="s">
        <v>780</v>
      </c>
      <c r="G11058" t="s">
        <v>781</v>
      </c>
      <c r="H11058" t="s">
        <v>826</v>
      </c>
      <c r="I11058" t="s">
        <v>225</v>
      </c>
      <c r="J11058" t="s">
        <v>783</v>
      </c>
      <c r="K11058" t="s">
        <v>524</v>
      </c>
      <c r="L11058" t="s">
        <v>827</v>
      </c>
      <c r="M11058" t="s">
        <v>228</v>
      </c>
      <c r="N11058" t="s">
        <v>34</v>
      </c>
      <c r="O11058">
        <v>0.39800000000000002</v>
      </c>
      <c r="P11058" t="s">
        <v>526</v>
      </c>
      <c r="Q11058" s="27">
        <f>O11058*km_per_mile*'Transportation Calcs'!$E$6</f>
        <v>2.5487338221980455E-4</v>
      </c>
      <c r="T11058" t="s">
        <v>527</v>
      </c>
    </row>
    <row r="11059" spans="2:20" hidden="1" x14ac:dyDescent="0.45">
      <c r="C11059" s="29" t="s">
        <v>70</v>
      </c>
      <c r="D11059" s="29" t="s">
        <v>55</v>
      </c>
      <c r="F11059" t="s">
        <v>780</v>
      </c>
      <c r="G11059" t="s">
        <v>781</v>
      </c>
      <c r="H11059" t="s">
        <v>826</v>
      </c>
      <c r="I11059" t="s">
        <v>225</v>
      </c>
      <c r="J11059" t="s">
        <v>783</v>
      </c>
      <c r="K11059" t="s">
        <v>524</v>
      </c>
      <c r="L11059" t="s">
        <v>827</v>
      </c>
      <c r="M11059" t="s">
        <v>228</v>
      </c>
      <c r="N11059" t="s">
        <v>240</v>
      </c>
      <c r="O11059" s="27">
        <v>3.3100000000000001E-6</v>
      </c>
      <c r="P11059" t="s">
        <v>526</v>
      </c>
      <c r="Q11059" s="27">
        <f>O11059*km_per_mile*'Transportation Calcs'!$E$6</f>
        <v>2.1196756159486255E-9</v>
      </c>
      <c r="T11059" t="s">
        <v>527</v>
      </c>
    </row>
    <row r="11060" spans="2:20" hidden="1" x14ac:dyDescent="0.45">
      <c r="B11060" s="29" t="s">
        <v>33</v>
      </c>
      <c r="C11060" s="29" t="s">
        <v>70</v>
      </c>
      <c r="D11060" s="29" t="s">
        <v>55</v>
      </c>
      <c r="F11060" t="s">
        <v>780</v>
      </c>
      <c r="G11060" t="s">
        <v>781</v>
      </c>
      <c r="H11060" t="s">
        <v>826</v>
      </c>
      <c r="I11060" t="s">
        <v>225</v>
      </c>
      <c r="J11060" t="s">
        <v>783</v>
      </c>
      <c r="K11060" t="s">
        <v>524</v>
      </c>
      <c r="L11060" t="s">
        <v>827</v>
      </c>
      <c r="M11060" t="s">
        <v>228</v>
      </c>
      <c r="N11060" t="s">
        <v>33</v>
      </c>
      <c r="O11060">
        <v>1.2999999999999999E-3</v>
      </c>
      <c r="P11060" t="s">
        <v>526</v>
      </c>
      <c r="Q11060" s="27">
        <f>O11060*km_per_mile*'Transportation Calcs'!$E$6</f>
        <v>8.3250099720036648E-7</v>
      </c>
      <c r="T11060" t="s">
        <v>527</v>
      </c>
    </row>
    <row r="11061" spans="2:20" hidden="1" x14ac:dyDescent="0.45">
      <c r="B11061" s="29" t="s">
        <v>24</v>
      </c>
      <c r="C11061" s="29" t="s">
        <v>70</v>
      </c>
      <c r="D11061" s="29" t="s">
        <v>55</v>
      </c>
      <c r="F11061" t="s">
        <v>780</v>
      </c>
      <c r="G11061" t="s">
        <v>781</v>
      </c>
      <c r="H11061" t="s">
        <v>826</v>
      </c>
      <c r="I11061" t="s">
        <v>225</v>
      </c>
      <c r="J11061" t="s">
        <v>783</v>
      </c>
      <c r="K11061" t="s">
        <v>524</v>
      </c>
      <c r="L11061" t="s">
        <v>827</v>
      </c>
      <c r="M11061" t="s">
        <v>228</v>
      </c>
      <c r="N11061" t="s">
        <v>261</v>
      </c>
      <c r="O11061">
        <v>9.6000000000000002E-2</v>
      </c>
      <c r="P11061" t="s">
        <v>526</v>
      </c>
      <c r="Q11061" s="27">
        <f>O11061*km_per_mile*'Transportation Calcs'!$E$6</f>
        <v>6.1476996716334757E-5</v>
      </c>
      <c r="T11061" t="s">
        <v>527</v>
      </c>
    </row>
    <row r="11062" spans="2:20" hidden="1" x14ac:dyDescent="0.45">
      <c r="C11062" s="29" t="s">
        <v>70</v>
      </c>
      <c r="D11062" s="29" t="s">
        <v>55</v>
      </c>
      <c r="F11062" t="s">
        <v>780</v>
      </c>
      <c r="G11062" t="s">
        <v>781</v>
      </c>
      <c r="H11062" t="s">
        <v>2016</v>
      </c>
      <c r="I11062" t="s">
        <v>225</v>
      </c>
      <c r="J11062" t="s">
        <v>783</v>
      </c>
      <c r="K11062" t="s">
        <v>524</v>
      </c>
      <c r="L11062" t="s">
        <v>2017</v>
      </c>
      <c r="M11062" t="s">
        <v>228</v>
      </c>
      <c r="N11062" t="s">
        <v>400</v>
      </c>
      <c r="O11062">
        <v>1.23E-2</v>
      </c>
      <c r="P11062" t="s">
        <v>526</v>
      </c>
      <c r="Q11062" s="27">
        <f>O11062*km_per_mile*'Transportation Calcs'!$E$6</f>
        <v>7.8767402042803908E-6</v>
      </c>
      <c r="T11062" t="s">
        <v>527</v>
      </c>
    </row>
    <row r="11063" spans="2:20" hidden="1" x14ac:dyDescent="0.45">
      <c r="B11063" s="29" t="s">
        <v>33</v>
      </c>
      <c r="C11063" s="29" t="s">
        <v>70</v>
      </c>
      <c r="D11063" s="29" t="s">
        <v>55</v>
      </c>
      <c r="F11063" t="s">
        <v>780</v>
      </c>
      <c r="G11063" t="s">
        <v>781</v>
      </c>
      <c r="H11063" t="s">
        <v>2016</v>
      </c>
      <c r="I11063" t="s">
        <v>225</v>
      </c>
      <c r="J11063" t="s">
        <v>783</v>
      </c>
      <c r="K11063" t="s">
        <v>524</v>
      </c>
      <c r="L11063" t="s">
        <v>2017</v>
      </c>
      <c r="M11063" t="s">
        <v>228</v>
      </c>
      <c r="N11063" t="s">
        <v>33</v>
      </c>
      <c r="O11063">
        <v>1.2999999999999999E-3</v>
      </c>
      <c r="P11063" t="s">
        <v>526</v>
      </c>
      <c r="Q11063" s="27">
        <f>O11063*km_per_mile*'Transportation Calcs'!$E$6</f>
        <v>8.3250099720036648E-7</v>
      </c>
      <c r="T11063" t="s">
        <v>527</v>
      </c>
    </row>
    <row r="11064" spans="2:20" hidden="1" x14ac:dyDescent="0.45">
      <c r="B11064" s="29" t="s">
        <v>24</v>
      </c>
      <c r="C11064" s="29" t="s">
        <v>70</v>
      </c>
      <c r="D11064" s="29" t="s">
        <v>55</v>
      </c>
      <c r="F11064" t="s">
        <v>780</v>
      </c>
      <c r="G11064" t="s">
        <v>781</v>
      </c>
      <c r="H11064" t="s">
        <v>2016</v>
      </c>
      <c r="I11064" t="s">
        <v>225</v>
      </c>
      <c r="J11064" t="s">
        <v>783</v>
      </c>
      <c r="K11064" t="s">
        <v>524</v>
      </c>
      <c r="L11064" t="s">
        <v>2017</v>
      </c>
      <c r="M11064" t="s">
        <v>228</v>
      </c>
      <c r="N11064" t="s">
        <v>261</v>
      </c>
      <c r="O11064">
        <v>9.6000000000000002E-2</v>
      </c>
      <c r="P11064" t="s">
        <v>526</v>
      </c>
      <c r="Q11064" s="27">
        <f>O11064*km_per_mile*'Transportation Calcs'!$E$6</f>
        <v>6.1476996716334757E-5</v>
      </c>
      <c r="T11064" t="s">
        <v>527</v>
      </c>
    </row>
    <row r="11065" spans="2:20" x14ac:dyDescent="0.45">
      <c r="B11065" s="29" t="s">
        <v>24</v>
      </c>
      <c r="C11065" s="29" t="s">
        <v>64</v>
      </c>
      <c r="D11065" s="29" t="s">
        <v>53</v>
      </c>
      <c r="F11065" t="s">
        <v>828</v>
      </c>
      <c r="G11065" t="s">
        <v>829</v>
      </c>
      <c r="H11065" t="s">
        <v>833</v>
      </c>
      <c r="I11065" t="s">
        <v>225</v>
      </c>
      <c r="J11065" t="s">
        <v>831</v>
      </c>
      <c r="K11065" t="s">
        <v>35</v>
      </c>
      <c r="L11065" t="s">
        <v>834</v>
      </c>
      <c r="M11065" t="s">
        <v>228</v>
      </c>
      <c r="N11065" t="s">
        <v>261</v>
      </c>
      <c r="O11065">
        <v>0.48599999999999999</v>
      </c>
      <c r="P11065" t="s">
        <v>526</v>
      </c>
      <c r="Q11065">
        <f>O11065*km_per_mile*'Transportation Calcs'!$F$7</f>
        <v>4.4638817395479727E-4</v>
      </c>
      <c r="T11065" t="s">
        <v>527</v>
      </c>
    </row>
    <row r="11066" spans="2:20" x14ac:dyDescent="0.45">
      <c r="B11066" s="29" t="s">
        <v>24</v>
      </c>
      <c r="C11066" s="29" t="s">
        <v>64</v>
      </c>
      <c r="D11066" s="29" t="s">
        <v>53</v>
      </c>
      <c r="F11066" t="s">
        <v>828</v>
      </c>
      <c r="G11066" t="s">
        <v>829</v>
      </c>
      <c r="H11066" t="s">
        <v>830</v>
      </c>
      <c r="I11066" t="s">
        <v>225</v>
      </c>
      <c r="J11066" t="s">
        <v>831</v>
      </c>
      <c r="K11066" t="s">
        <v>35</v>
      </c>
      <c r="L11066" t="s">
        <v>832</v>
      </c>
      <c r="M11066" t="s">
        <v>228</v>
      </c>
      <c r="N11066" t="s">
        <v>261</v>
      </c>
      <c r="O11066">
        <v>8.0000000000000002E-3</v>
      </c>
      <c r="P11066" t="s">
        <v>526</v>
      </c>
      <c r="Q11066">
        <f>O11066*km_per_mile*'Transportation Calcs'!$F$7</f>
        <v>7.3479534807374045E-6</v>
      </c>
      <c r="T11066" t="s">
        <v>527</v>
      </c>
    </row>
    <row r="11067" spans="2:20" x14ac:dyDescent="0.45">
      <c r="C11067" s="29" t="s">
        <v>64</v>
      </c>
      <c r="D11067" s="29" t="s">
        <v>53</v>
      </c>
      <c r="F11067" t="s">
        <v>828</v>
      </c>
      <c r="G11067" t="s">
        <v>829</v>
      </c>
      <c r="H11067" t="s">
        <v>2018</v>
      </c>
      <c r="I11067" t="s">
        <v>225</v>
      </c>
      <c r="J11067" t="s">
        <v>831</v>
      </c>
      <c r="K11067" t="s">
        <v>35</v>
      </c>
      <c r="L11067" t="s">
        <v>2019</v>
      </c>
      <c r="M11067" t="s">
        <v>228</v>
      </c>
      <c r="N11067" t="s">
        <v>400</v>
      </c>
      <c r="O11067">
        <v>1.0999999999999999E-2</v>
      </c>
      <c r="P11067" t="s">
        <v>526</v>
      </c>
      <c r="Q11067">
        <f>O11067*km_per_mile*'Transportation Calcs'!$F$7</f>
        <v>1.0103436036013931E-5</v>
      </c>
      <c r="T11067" t="s">
        <v>527</v>
      </c>
    </row>
    <row r="11068" spans="2:20" x14ac:dyDescent="0.45">
      <c r="B11068" s="29" t="s">
        <v>24</v>
      </c>
      <c r="C11068" s="29" t="s">
        <v>64</v>
      </c>
      <c r="D11068" s="29" t="s">
        <v>53</v>
      </c>
      <c r="F11068" t="s">
        <v>828</v>
      </c>
      <c r="G11068" t="s">
        <v>829</v>
      </c>
      <c r="H11068" t="s">
        <v>2020</v>
      </c>
      <c r="I11068" t="s">
        <v>225</v>
      </c>
      <c r="J11068" t="s">
        <v>831</v>
      </c>
      <c r="K11068" t="s">
        <v>35</v>
      </c>
      <c r="L11068" t="s">
        <v>2021</v>
      </c>
      <c r="M11068" t="s">
        <v>228</v>
      </c>
      <c r="N11068" t="s">
        <v>261</v>
      </c>
      <c r="O11068">
        <v>0.28999999999999998</v>
      </c>
      <c r="P11068" t="s">
        <v>526</v>
      </c>
      <c r="Q11068">
        <f>O11068*km_per_mile*'Transportation Calcs'!$F$7</f>
        <v>2.663633136767309E-4</v>
      </c>
      <c r="T11068" t="s">
        <v>527</v>
      </c>
    </row>
    <row r="11069" spans="2:20" x14ac:dyDescent="0.45">
      <c r="B11069" s="29" t="s">
        <v>33</v>
      </c>
      <c r="C11069" s="29" t="s">
        <v>64</v>
      </c>
      <c r="D11069" s="29" t="s">
        <v>53</v>
      </c>
      <c r="F11069" t="s">
        <v>828</v>
      </c>
      <c r="G11069" t="s">
        <v>829</v>
      </c>
      <c r="H11069" t="s">
        <v>835</v>
      </c>
      <c r="I11069" t="s">
        <v>225</v>
      </c>
      <c r="J11069" t="s">
        <v>831</v>
      </c>
      <c r="K11069" t="s">
        <v>35</v>
      </c>
      <c r="L11069" t="s">
        <v>836</v>
      </c>
      <c r="M11069" t="s">
        <v>228</v>
      </c>
      <c r="N11069" t="s">
        <v>33</v>
      </c>
      <c r="O11069">
        <v>8.0000000000000002E-3</v>
      </c>
      <c r="P11069" t="s">
        <v>526</v>
      </c>
      <c r="Q11069">
        <f>O11069*km_per_mile*'Transportation Calcs'!$F$7</f>
        <v>7.3479534807374045E-6</v>
      </c>
      <c r="T11069" t="s">
        <v>527</v>
      </c>
    </row>
    <row r="11070" spans="2:20" x14ac:dyDescent="0.45">
      <c r="B11070" s="29" t="s">
        <v>33</v>
      </c>
      <c r="C11070" s="29" t="s">
        <v>64</v>
      </c>
      <c r="D11070" s="29" t="s">
        <v>53</v>
      </c>
      <c r="F11070" t="s">
        <v>828</v>
      </c>
      <c r="G11070" t="s">
        <v>829</v>
      </c>
      <c r="H11070" t="s">
        <v>2018</v>
      </c>
      <c r="I11070" t="s">
        <v>225</v>
      </c>
      <c r="J11070" t="s">
        <v>831</v>
      </c>
      <c r="K11070" t="s">
        <v>35</v>
      </c>
      <c r="L11070" t="s">
        <v>2019</v>
      </c>
      <c r="M11070" t="s">
        <v>228</v>
      </c>
      <c r="N11070" t="s">
        <v>33</v>
      </c>
      <c r="O11070">
        <v>3.4000000000000002E-2</v>
      </c>
      <c r="P11070" t="s">
        <v>526</v>
      </c>
      <c r="Q11070">
        <f>O11070*km_per_mile*'Transportation Calcs'!$F$7</f>
        <v>3.1228802293133973E-5</v>
      </c>
      <c r="T11070" t="s">
        <v>527</v>
      </c>
    </row>
    <row r="11071" spans="2:20" x14ac:dyDescent="0.45">
      <c r="B11071" s="29" t="s">
        <v>24</v>
      </c>
      <c r="C11071" s="29" t="s">
        <v>64</v>
      </c>
      <c r="D11071" s="29" t="s">
        <v>53</v>
      </c>
      <c r="F11071" t="s">
        <v>828</v>
      </c>
      <c r="G11071" t="s">
        <v>829</v>
      </c>
      <c r="H11071" t="s">
        <v>839</v>
      </c>
      <c r="I11071" t="s">
        <v>225</v>
      </c>
      <c r="J11071" t="s">
        <v>831</v>
      </c>
      <c r="K11071" t="s">
        <v>35</v>
      </c>
      <c r="L11071" t="s">
        <v>840</v>
      </c>
      <c r="M11071" t="s">
        <v>228</v>
      </c>
      <c r="N11071" t="s">
        <v>261</v>
      </c>
      <c r="O11071">
        <v>0.189</v>
      </c>
      <c r="P11071" t="s">
        <v>526</v>
      </c>
      <c r="Q11071">
        <f>O11071*km_per_mile*'Transportation Calcs'!$F$7</f>
        <v>1.735954009824212E-4</v>
      </c>
      <c r="T11071" t="s">
        <v>527</v>
      </c>
    </row>
    <row r="11072" spans="2:20" x14ac:dyDescent="0.45">
      <c r="B11072" s="29" t="s">
        <v>25</v>
      </c>
      <c r="C11072" s="29" t="s">
        <v>64</v>
      </c>
      <c r="D11072" s="29" t="s">
        <v>53</v>
      </c>
      <c r="F11072" t="s">
        <v>828</v>
      </c>
      <c r="G11072" t="s">
        <v>829</v>
      </c>
      <c r="H11072" t="s">
        <v>839</v>
      </c>
      <c r="I11072" t="s">
        <v>225</v>
      </c>
      <c r="J11072" t="s">
        <v>831</v>
      </c>
      <c r="K11072" t="s">
        <v>35</v>
      </c>
      <c r="L11072" t="s">
        <v>840</v>
      </c>
      <c r="M11072" t="s">
        <v>228</v>
      </c>
      <c r="N11072" t="s">
        <v>25</v>
      </c>
      <c r="O11072">
        <v>0.97199999999999998</v>
      </c>
      <c r="P11072" t="s">
        <v>526</v>
      </c>
      <c r="Q11072">
        <f>O11072*km_per_mile*'Transportation Calcs'!$F$7</f>
        <v>8.9277634790959454E-4</v>
      </c>
      <c r="T11072" t="s">
        <v>527</v>
      </c>
    </row>
    <row r="11073" spans="2:20" x14ac:dyDescent="0.45">
      <c r="C11073" s="29" t="s">
        <v>64</v>
      </c>
      <c r="D11073" s="29" t="s">
        <v>53</v>
      </c>
      <c r="F11073" t="s">
        <v>828</v>
      </c>
      <c r="G11073" t="s">
        <v>829</v>
      </c>
      <c r="H11073" t="s">
        <v>837</v>
      </c>
      <c r="I11073" t="s">
        <v>225</v>
      </c>
      <c r="J11073" t="s">
        <v>831</v>
      </c>
      <c r="K11073" t="s">
        <v>35</v>
      </c>
      <c r="L11073" t="s">
        <v>838</v>
      </c>
      <c r="M11073" t="s">
        <v>228</v>
      </c>
      <c r="N11073" t="s">
        <v>400</v>
      </c>
      <c r="O11073">
        <v>2.8999999999999998E-3</v>
      </c>
      <c r="P11073" t="s">
        <v>526</v>
      </c>
      <c r="Q11073">
        <f>O11073*km_per_mile*'Transportation Calcs'!$F$7</f>
        <v>2.6636331367673086E-6</v>
      </c>
      <c r="T11073" t="s">
        <v>527</v>
      </c>
    </row>
    <row r="11074" spans="2:20" x14ac:dyDescent="0.45">
      <c r="B11074" s="29" t="s">
        <v>33</v>
      </c>
      <c r="C11074" s="29" t="s">
        <v>64</v>
      </c>
      <c r="D11074" s="29" t="s">
        <v>53</v>
      </c>
      <c r="F11074" t="s">
        <v>828</v>
      </c>
      <c r="G11074" t="s">
        <v>829</v>
      </c>
      <c r="H11074" t="s">
        <v>2022</v>
      </c>
      <c r="I11074" t="s">
        <v>225</v>
      </c>
      <c r="J11074" t="s">
        <v>831</v>
      </c>
      <c r="K11074" t="s">
        <v>35</v>
      </c>
      <c r="L11074" t="s">
        <v>2023</v>
      </c>
      <c r="M11074" t="s">
        <v>228</v>
      </c>
      <c r="N11074" t="s">
        <v>33</v>
      </c>
      <c r="O11074">
        <v>8.0000000000000002E-3</v>
      </c>
      <c r="P11074" t="s">
        <v>526</v>
      </c>
      <c r="Q11074">
        <f>O11074*km_per_mile*'Transportation Calcs'!$F$7</f>
        <v>7.3479534807374045E-6</v>
      </c>
      <c r="T11074" t="s">
        <v>527</v>
      </c>
    </row>
    <row r="11075" spans="2:20" x14ac:dyDescent="0.45">
      <c r="B11075" s="29" t="s">
        <v>25</v>
      </c>
      <c r="C11075" s="29" t="s">
        <v>64</v>
      </c>
      <c r="D11075" s="29" t="s">
        <v>53</v>
      </c>
      <c r="F11075" t="s">
        <v>828</v>
      </c>
      <c r="G11075" t="s">
        <v>829</v>
      </c>
      <c r="H11075" t="s">
        <v>2024</v>
      </c>
      <c r="I11075" t="s">
        <v>225</v>
      </c>
      <c r="J11075" t="s">
        <v>831</v>
      </c>
      <c r="K11075" t="s">
        <v>35</v>
      </c>
      <c r="L11075" t="s">
        <v>918</v>
      </c>
      <c r="M11075" t="s">
        <v>228</v>
      </c>
      <c r="N11075" t="s">
        <v>25</v>
      </c>
      <c r="O11075">
        <v>7.0999999999999994E-2</v>
      </c>
      <c r="P11075" t="s">
        <v>526</v>
      </c>
      <c r="Q11075">
        <f>O11075*km_per_mile*'Transportation Calcs'!$F$7</f>
        <v>6.5213087141544456E-5</v>
      </c>
      <c r="T11075" t="s">
        <v>527</v>
      </c>
    </row>
    <row r="11076" spans="2:20" x14ac:dyDescent="0.45">
      <c r="B11076" s="29" t="s">
        <v>26</v>
      </c>
      <c r="C11076" s="29" t="s">
        <v>64</v>
      </c>
      <c r="D11076" s="29" t="s">
        <v>53</v>
      </c>
      <c r="F11076" t="s">
        <v>828</v>
      </c>
      <c r="G11076" t="s">
        <v>829</v>
      </c>
      <c r="H11076" t="s">
        <v>2024</v>
      </c>
      <c r="I11076" t="s">
        <v>225</v>
      </c>
      <c r="J11076" t="s">
        <v>831</v>
      </c>
      <c r="K11076" t="s">
        <v>35</v>
      </c>
      <c r="L11076" t="s">
        <v>918</v>
      </c>
      <c r="M11076" t="s">
        <v>228</v>
      </c>
      <c r="N11076" t="s">
        <v>26</v>
      </c>
      <c r="O11076">
        <v>2.65</v>
      </c>
      <c r="P11076" t="s">
        <v>526</v>
      </c>
      <c r="Q11076">
        <f>O11076*km_per_mile*'Transportation Calcs'!$F$7</f>
        <v>2.434009590494265E-3</v>
      </c>
      <c r="T11076" t="s">
        <v>527</v>
      </c>
    </row>
    <row r="11077" spans="2:20" x14ac:dyDescent="0.45">
      <c r="B11077" s="29" t="s">
        <v>34</v>
      </c>
      <c r="C11077" s="29" t="s">
        <v>64</v>
      </c>
      <c r="D11077" s="29" t="s">
        <v>53</v>
      </c>
      <c r="F11077" t="s">
        <v>828</v>
      </c>
      <c r="G11077" t="s">
        <v>829</v>
      </c>
      <c r="H11077" t="s">
        <v>2024</v>
      </c>
      <c r="I11077" t="s">
        <v>225</v>
      </c>
      <c r="J11077" t="s">
        <v>831</v>
      </c>
      <c r="K11077" t="s">
        <v>35</v>
      </c>
      <c r="L11077" t="s">
        <v>918</v>
      </c>
      <c r="M11077" t="s">
        <v>228</v>
      </c>
      <c r="N11077" t="s">
        <v>34</v>
      </c>
      <c r="O11077">
        <v>0.48599999999999999</v>
      </c>
      <c r="P11077" t="s">
        <v>526</v>
      </c>
      <c r="Q11077">
        <f>O11077*km_per_mile*'Transportation Calcs'!$F$7</f>
        <v>4.4638817395479727E-4</v>
      </c>
      <c r="T11077" t="s">
        <v>527</v>
      </c>
    </row>
    <row r="11078" spans="2:20" x14ac:dyDescent="0.45">
      <c r="B11078" s="29" t="s">
        <v>34</v>
      </c>
      <c r="C11078" s="29" t="s">
        <v>64</v>
      </c>
      <c r="D11078" s="29" t="s">
        <v>53</v>
      </c>
      <c r="F11078" t="s">
        <v>828</v>
      </c>
      <c r="G11078" t="s">
        <v>829</v>
      </c>
      <c r="H11078" t="s">
        <v>849</v>
      </c>
      <c r="I11078" t="s">
        <v>225</v>
      </c>
      <c r="J11078" t="s">
        <v>831</v>
      </c>
      <c r="K11078" t="s">
        <v>35</v>
      </c>
      <c r="L11078" t="s">
        <v>850</v>
      </c>
      <c r="M11078" t="s">
        <v>228</v>
      </c>
      <c r="N11078" t="s">
        <v>34</v>
      </c>
      <c r="O11078">
        <v>0.48599999999999999</v>
      </c>
      <c r="P11078" t="s">
        <v>526</v>
      </c>
      <c r="Q11078">
        <f>O11078*km_per_mile*'Transportation Calcs'!$F$7</f>
        <v>4.4638817395479727E-4</v>
      </c>
      <c r="T11078" t="s">
        <v>527</v>
      </c>
    </row>
    <row r="11079" spans="2:20" x14ac:dyDescent="0.45">
      <c r="B11079" s="29" t="s">
        <v>26</v>
      </c>
      <c r="C11079" s="29" t="s">
        <v>64</v>
      </c>
      <c r="D11079" s="29" t="s">
        <v>53</v>
      </c>
      <c r="F11079" t="s">
        <v>828</v>
      </c>
      <c r="G11079" t="s">
        <v>829</v>
      </c>
      <c r="H11079" t="s">
        <v>845</v>
      </c>
      <c r="I11079" t="s">
        <v>225</v>
      </c>
      <c r="J11079" t="s">
        <v>831</v>
      </c>
      <c r="K11079" t="s">
        <v>35</v>
      </c>
      <c r="L11079" t="s">
        <v>846</v>
      </c>
      <c r="M11079" t="s">
        <v>228</v>
      </c>
      <c r="N11079" t="s">
        <v>26</v>
      </c>
      <c r="O11079">
        <v>9.0399999999999991</v>
      </c>
      <c r="P11079" t="s">
        <v>526</v>
      </c>
      <c r="Q11079">
        <f>O11079*km_per_mile*'Transportation Calcs'!$F$7</f>
        <v>8.303187433233267E-3</v>
      </c>
      <c r="T11079" t="s">
        <v>527</v>
      </c>
    </row>
    <row r="11080" spans="2:20" x14ac:dyDescent="0.45">
      <c r="B11080" s="29" t="s">
        <v>33</v>
      </c>
      <c r="C11080" s="29" t="s">
        <v>64</v>
      </c>
      <c r="D11080" s="29" t="s">
        <v>53</v>
      </c>
      <c r="F11080" t="s">
        <v>828</v>
      </c>
      <c r="G11080" t="s">
        <v>829</v>
      </c>
      <c r="H11080" t="s">
        <v>849</v>
      </c>
      <c r="I11080" t="s">
        <v>225</v>
      </c>
      <c r="J11080" t="s">
        <v>831</v>
      </c>
      <c r="K11080" t="s">
        <v>35</v>
      </c>
      <c r="L11080" t="s">
        <v>850</v>
      </c>
      <c r="M11080" t="s">
        <v>228</v>
      </c>
      <c r="N11080" t="s">
        <v>33</v>
      </c>
      <c r="O11080">
        <v>3.2000000000000001E-2</v>
      </c>
      <c r="P11080" t="s">
        <v>526</v>
      </c>
      <c r="Q11080">
        <f>O11080*km_per_mile*'Transportation Calcs'!$F$7</f>
        <v>2.9391813922949618E-5</v>
      </c>
      <c r="T11080" t="s">
        <v>527</v>
      </c>
    </row>
    <row r="11081" spans="2:20" x14ac:dyDescent="0.45">
      <c r="B11081" s="29" t="s">
        <v>24</v>
      </c>
      <c r="C11081" s="29" t="s">
        <v>64</v>
      </c>
      <c r="D11081" s="29" t="s">
        <v>53</v>
      </c>
      <c r="F11081" t="s">
        <v>828</v>
      </c>
      <c r="G11081" t="s">
        <v>829</v>
      </c>
      <c r="H11081" t="s">
        <v>2407</v>
      </c>
      <c r="I11081" t="s">
        <v>225</v>
      </c>
      <c r="J11081" t="s">
        <v>831</v>
      </c>
      <c r="K11081" t="s">
        <v>35</v>
      </c>
      <c r="L11081" t="s">
        <v>951</v>
      </c>
      <c r="M11081" t="s">
        <v>228</v>
      </c>
      <c r="N11081" t="s">
        <v>261</v>
      </c>
      <c r="O11081">
        <v>0.308</v>
      </c>
      <c r="P11081" t="s">
        <v>526</v>
      </c>
      <c r="Q11081">
        <f>O11081*km_per_mile*'Transportation Calcs'!$F$7</f>
        <v>2.8289620900839006E-4</v>
      </c>
      <c r="T11081" t="s">
        <v>527</v>
      </c>
    </row>
    <row r="11082" spans="2:20" x14ac:dyDescent="0.45">
      <c r="B11082" s="29" t="s">
        <v>26</v>
      </c>
      <c r="C11082" s="29" t="s">
        <v>64</v>
      </c>
      <c r="D11082" s="29" t="s">
        <v>53</v>
      </c>
      <c r="F11082" t="s">
        <v>828</v>
      </c>
      <c r="G11082" t="s">
        <v>829</v>
      </c>
      <c r="H11082" t="s">
        <v>2407</v>
      </c>
      <c r="I11082" t="s">
        <v>225</v>
      </c>
      <c r="J11082" t="s">
        <v>831</v>
      </c>
      <c r="K11082" t="s">
        <v>35</v>
      </c>
      <c r="L11082" t="s">
        <v>951</v>
      </c>
      <c r="M11082" t="s">
        <v>228</v>
      </c>
      <c r="N11082" t="s">
        <v>26</v>
      </c>
      <c r="O11082">
        <v>7.43</v>
      </c>
      <c r="P11082" t="s">
        <v>526</v>
      </c>
      <c r="Q11082">
        <f>O11082*km_per_mile*'Transportation Calcs'!$F$7</f>
        <v>6.8244117952348639E-3</v>
      </c>
      <c r="T11082" t="s">
        <v>527</v>
      </c>
    </row>
    <row r="11083" spans="2:20" x14ac:dyDescent="0.45">
      <c r="B11083" s="29" t="s">
        <v>33</v>
      </c>
      <c r="C11083" s="29" t="s">
        <v>64</v>
      </c>
      <c r="D11083" s="29" t="s">
        <v>53</v>
      </c>
      <c r="F11083" t="s">
        <v>828</v>
      </c>
      <c r="G11083" t="s">
        <v>829</v>
      </c>
      <c r="H11083" t="s">
        <v>2407</v>
      </c>
      <c r="I11083" t="s">
        <v>225</v>
      </c>
      <c r="J11083" t="s">
        <v>831</v>
      </c>
      <c r="K11083" t="s">
        <v>35</v>
      </c>
      <c r="L11083" t="s">
        <v>951</v>
      </c>
      <c r="M11083" t="s">
        <v>228</v>
      </c>
      <c r="N11083" t="s">
        <v>33</v>
      </c>
      <c r="O11083">
        <v>7.0000000000000001E-3</v>
      </c>
      <c r="P11083" t="s">
        <v>526</v>
      </c>
      <c r="Q11083">
        <f>O11083*km_per_mile*'Transportation Calcs'!$F$7</f>
        <v>6.4294592956452293E-6</v>
      </c>
      <c r="T11083" t="s">
        <v>527</v>
      </c>
    </row>
    <row r="11084" spans="2:20" x14ac:dyDescent="0.45">
      <c r="C11084" s="29" t="s">
        <v>64</v>
      </c>
      <c r="D11084" s="29" t="s">
        <v>53</v>
      </c>
      <c r="F11084" t="s">
        <v>828</v>
      </c>
      <c r="G11084" t="s">
        <v>829</v>
      </c>
      <c r="H11084" t="s">
        <v>2020</v>
      </c>
      <c r="I11084" t="s">
        <v>225</v>
      </c>
      <c r="J11084" t="s">
        <v>831</v>
      </c>
      <c r="K11084" t="s">
        <v>35</v>
      </c>
      <c r="L11084" t="s">
        <v>2021</v>
      </c>
      <c r="M11084" t="s">
        <v>228</v>
      </c>
      <c r="N11084" t="s">
        <v>400</v>
      </c>
      <c r="O11084">
        <v>2.8999999999999998E-3</v>
      </c>
      <c r="P11084" t="s">
        <v>526</v>
      </c>
      <c r="Q11084">
        <f>O11084*km_per_mile*'Transportation Calcs'!$F$7</f>
        <v>2.6636331367673086E-6</v>
      </c>
      <c r="T11084" t="s">
        <v>527</v>
      </c>
    </row>
    <row r="11085" spans="2:20" x14ac:dyDescent="0.45">
      <c r="B11085" s="29" t="s">
        <v>33</v>
      </c>
      <c r="C11085" s="29" t="s">
        <v>64</v>
      </c>
      <c r="D11085" s="29" t="s">
        <v>53</v>
      </c>
      <c r="F11085" t="s">
        <v>828</v>
      </c>
      <c r="G11085" t="s">
        <v>829</v>
      </c>
      <c r="H11085" t="s">
        <v>2025</v>
      </c>
      <c r="I11085" t="s">
        <v>225</v>
      </c>
      <c r="J11085" t="s">
        <v>831</v>
      </c>
      <c r="K11085" t="s">
        <v>35</v>
      </c>
      <c r="L11085" t="s">
        <v>922</v>
      </c>
      <c r="M11085" t="s">
        <v>228</v>
      </c>
      <c r="N11085" t="s">
        <v>33</v>
      </c>
      <c r="O11085">
        <v>4.0000000000000001E-3</v>
      </c>
      <c r="P11085" t="s">
        <v>526</v>
      </c>
      <c r="Q11085">
        <f>O11085*km_per_mile*'Transportation Calcs'!$F$7</f>
        <v>3.6739767403687022E-6</v>
      </c>
      <c r="T11085" t="s">
        <v>527</v>
      </c>
    </row>
    <row r="11086" spans="2:20" x14ac:dyDescent="0.45">
      <c r="C11086" s="29" t="s">
        <v>64</v>
      </c>
      <c r="D11086" s="29" t="s">
        <v>53</v>
      </c>
      <c r="F11086" t="s">
        <v>828</v>
      </c>
      <c r="G11086" t="s">
        <v>829</v>
      </c>
      <c r="H11086" t="s">
        <v>2025</v>
      </c>
      <c r="I11086" t="s">
        <v>225</v>
      </c>
      <c r="J11086" t="s">
        <v>831</v>
      </c>
      <c r="K11086" t="s">
        <v>35</v>
      </c>
      <c r="L11086" t="s">
        <v>922</v>
      </c>
      <c r="M11086" t="s">
        <v>228</v>
      </c>
      <c r="N11086" t="s">
        <v>400</v>
      </c>
      <c r="O11086">
        <v>2.8999999999999998E-3</v>
      </c>
      <c r="P11086" t="s">
        <v>526</v>
      </c>
      <c r="Q11086">
        <f>O11086*km_per_mile*'Transportation Calcs'!$F$7</f>
        <v>2.6636331367673086E-6</v>
      </c>
      <c r="T11086" t="s">
        <v>527</v>
      </c>
    </row>
    <row r="11087" spans="2:20" x14ac:dyDescent="0.45">
      <c r="C11087" s="29" t="s">
        <v>64</v>
      </c>
      <c r="D11087" s="29" t="s">
        <v>53</v>
      </c>
      <c r="F11087" t="s">
        <v>828</v>
      </c>
      <c r="G11087" t="s">
        <v>829</v>
      </c>
      <c r="H11087" t="s">
        <v>849</v>
      </c>
      <c r="I11087" t="s">
        <v>225</v>
      </c>
      <c r="J11087" t="s">
        <v>831</v>
      </c>
      <c r="K11087" t="s">
        <v>35</v>
      </c>
      <c r="L11087" t="s">
        <v>850</v>
      </c>
      <c r="M11087" t="s">
        <v>228</v>
      </c>
      <c r="N11087" t="s">
        <v>240</v>
      </c>
      <c r="O11087" s="27">
        <v>1.06E-5</v>
      </c>
      <c r="P11087" t="s">
        <v>526</v>
      </c>
      <c r="Q11087">
        <f>O11087*km_per_mile*'Transportation Calcs'!$F$7</f>
        <v>9.7360383619770625E-9</v>
      </c>
      <c r="T11087" t="s">
        <v>527</v>
      </c>
    </row>
    <row r="11088" spans="2:20" x14ac:dyDescent="0.45">
      <c r="B11088" s="29" t="s">
        <v>34</v>
      </c>
      <c r="C11088" s="29" t="s">
        <v>64</v>
      </c>
      <c r="D11088" s="29" t="s">
        <v>197</v>
      </c>
      <c r="F11088" t="s">
        <v>828</v>
      </c>
      <c r="G11088" t="s">
        <v>829</v>
      </c>
      <c r="H11088" t="s">
        <v>764</v>
      </c>
      <c r="I11088" t="s">
        <v>275</v>
      </c>
      <c r="J11088" t="s">
        <v>743</v>
      </c>
      <c r="K11088" t="s">
        <v>765</v>
      </c>
      <c r="M11088" t="s">
        <v>228</v>
      </c>
      <c r="N11088" t="s">
        <v>34</v>
      </c>
      <c r="O11088">
        <v>3.0169999999999999</v>
      </c>
      <c r="P11088" t="s">
        <v>745</v>
      </c>
      <c r="Q11088" s="27">
        <f>O11088*1000/'Transportation Calcs'!$B$69</f>
        <v>6.287081992143953E-2</v>
      </c>
      <c r="R11088">
        <v>0</v>
      </c>
      <c r="S11088">
        <v>0</v>
      </c>
      <c r="T11088" t="s">
        <v>746</v>
      </c>
    </row>
    <row r="11089" spans="1:20" x14ac:dyDescent="0.45">
      <c r="B11089" s="29" t="s">
        <v>34</v>
      </c>
      <c r="C11089" s="29" t="s">
        <v>64</v>
      </c>
      <c r="D11089" s="29" t="s">
        <v>55</v>
      </c>
      <c r="F11089" t="s">
        <v>828</v>
      </c>
      <c r="G11089" t="s">
        <v>829</v>
      </c>
      <c r="H11089" t="s">
        <v>752</v>
      </c>
      <c r="I11089" t="s">
        <v>275</v>
      </c>
      <c r="J11089" t="s">
        <v>743</v>
      </c>
      <c r="K11089" t="s">
        <v>753</v>
      </c>
      <c r="M11089" t="s">
        <v>228</v>
      </c>
      <c r="N11089" t="s">
        <v>34</v>
      </c>
      <c r="O11089">
        <v>3.125</v>
      </c>
      <c r="P11089" t="s">
        <v>745</v>
      </c>
      <c r="Q11089" s="27">
        <f>O11089*1000/'Transportation Calcs'!$B$39</f>
        <v>7.4240558206067217E-2</v>
      </c>
      <c r="R11089">
        <v>0</v>
      </c>
      <c r="S11089">
        <v>0</v>
      </c>
      <c r="T11089" t="s">
        <v>746</v>
      </c>
    </row>
    <row r="11090" spans="1:20" x14ac:dyDescent="0.45">
      <c r="B11090" s="29" t="s">
        <v>34</v>
      </c>
      <c r="C11090" s="29" t="s">
        <v>64</v>
      </c>
      <c r="D11090" s="29" t="s">
        <v>53</v>
      </c>
      <c r="F11090" t="s">
        <v>828</v>
      </c>
      <c r="G11090" t="s">
        <v>829</v>
      </c>
      <c r="H11090" t="s">
        <v>766</v>
      </c>
      <c r="I11090" t="s">
        <v>275</v>
      </c>
      <c r="J11090" t="s">
        <v>743</v>
      </c>
      <c r="K11090" t="s">
        <v>35</v>
      </c>
      <c r="M11090" t="s">
        <v>228</v>
      </c>
      <c r="N11090" t="s">
        <v>34</v>
      </c>
      <c r="O11090">
        <v>3.14</v>
      </c>
      <c r="P11090" t="s">
        <v>745</v>
      </c>
      <c r="Q11090" s="27">
        <f>O11090*1000/'Transportation Calcs'!$B$44</f>
        <v>7.1990470738681492E-2</v>
      </c>
      <c r="R11090">
        <v>0</v>
      </c>
      <c r="S11090">
        <v>0</v>
      </c>
      <c r="T11090" t="s">
        <v>746</v>
      </c>
    </row>
    <row r="11091" spans="1:20" x14ac:dyDescent="0.45">
      <c r="B11091" s="29" t="s">
        <v>34</v>
      </c>
      <c r="C11091" s="29" t="s">
        <v>64</v>
      </c>
      <c r="D11091" s="29" t="s">
        <v>53</v>
      </c>
      <c r="F11091" t="s">
        <v>828</v>
      </c>
      <c r="G11091" t="s">
        <v>829</v>
      </c>
      <c r="H11091" t="s">
        <v>766</v>
      </c>
      <c r="I11091" t="s">
        <v>275</v>
      </c>
      <c r="J11091" t="s">
        <v>743</v>
      </c>
      <c r="K11091" t="s">
        <v>35</v>
      </c>
      <c r="M11091" t="s">
        <v>228</v>
      </c>
      <c r="N11091" t="s">
        <v>34</v>
      </c>
      <c r="O11091">
        <v>3.14</v>
      </c>
      <c r="P11091" t="s">
        <v>745</v>
      </c>
      <c r="Q11091" s="27">
        <f>O11091*1000/'Transportation Calcs'!$B$44</f>
        <v>7.1990470738681492E-2</v>
      </c>
      <c r="R11091">
        <v>0</v>
      </c>
      <c r="S11091">
        <v>0</v>
      </c>
      <c r="T11091" t="s">
        <v>746</v>
      </c>
    </row>
    <row r="11092" spans="1:20" x14ac:dyDescent="0.45">
      <c r="B11092" s="29" t="s">
        <v>34</v>
      </c>
      <c r="C11092" s="29" t="s">
        <v>64</v>
      </c>
      <c r="D11092" s="29" t="s">
        <v>56</v>
      </c>
      <c r="F11092" t="s">
        <v>828</v>
      </c>
      <c r="G11092" t="s">
        <v>829</v>
      </c>
      <c r="H11092" t="s">
        <v>754</v>
      </c>
      <c r="I11092" t="s">
        <v>275</v>
      </c>
      <c r="J11092" t="s">
        <v>743</v>
      </c>
      <c r="K11092" t="s">
        <v>755</v>
      </c>
      <c r="M11092" t="s">
        <v>228</v>
      </c>
      <c r="N11092" t="s">
        <v>34</v>
      </c>
      <c r="O11092">
        <v>2.1040000000000001</v>
      </c>
      <c r="P11092" t="s">
        <v>745</v>
      </c>
      <c r="Q11092" s="27">
        <f>O11092*1000/'Transportation Calcs'!$B$49</f>
        <v>7.1128091598533075E-2</v>
      </c>
      <c r="R11092">
        <v>0</v>
      </c>
      <c r="S11092">
        <v>0</v>
      </c>
      <c r="T11092" t="s">
        <v>746</v>
      </c>
    </row>
    <row r="11093" spans="1:20" x14ac:dyDescent="0.45">
      <c r="B11093" s="29" t="s">
        <v>34</v>
      </c>
      <c r="C11093" s="29" t="s">
        <v>64</v>
      </c>
      <c r="D11093" s="29" t="s">
        <v>56</v>
      </c>
      <c r="F11093" t="s">
        <v>828</v>
      </c>
      <c r="G11093" t="s">
        <v>829</v>
      </c>
      <c r="H11093" t="s">
        <v>754</v>
      </c>
      <c r="I11093" t="s">
        <v>275</v>
      </c>
      <c r="J11093" t="s">
        <v>743</v>
      </c>
      <c r="K11093" t="s">
        <v>755</v>
      </c>
      <c r="M11093" t="s">
        <v>228</v>
      </c>
      <c r="N11093" t="s">
        <v>34</v>
      </c>
      <c r="O11093">
        <v>2.1040000000000001</v>
      </c>
      <c r="P11093" t="s">
        <v>745</v>
      </c>
      <c r="Q11093" s="27">
        <f>O11093*1000/'Transportation Calcs'!$B$49</f>
        <v>7.1128091598533075E-2</v>
      </c>
      <c r="R11093">
        <v>0</v>
      </c>
      <c r="S11093">
        <v>0</v>
      </c>
      <c r="T11093" t="s">
        <v>746</v>
      </c>
    </row>
    <row r="11094" spans="1:20" x14ac:dyDescent="0.45">
      <c r="C11094" s="29" t="s">
        <v>64</v>
      </c>
      <c r="D11094" s="29" t="s">
        <v>53</v>
      </c>
      <c r="F11094" t="s">
        <v>828</v>
      </c>
      <c r="G11094" t="s">
        <v>829</v>
      </c>
      <c r="H11094" t="s">
        <v>2889</v>
      </c>
      <c r="I11094" t="s">
        <v>748</v>
      </c>
      <c r="J11094" t="s">
        <v>831</v>
      </c>
      <c r="K11094" t="s">
        <v>35</v>
      </c>
      <c r="M11094" t="s">
        <v>228</v>
      </c>
      <c r="N11094" t="s">
        <v>698</v>
      </c>
      <c r="O11094">
        <v>240</v>
      </c>
      <c r="P11094" t="s">
        <v>526</v>
      </c>
      <c r="Q11094">
        <f>O11094*km_per_mile*'Transportation Calcs'!$F$7</f>
        <v>0.22043860442212213</v>
      </c>
      <c r="R11094">
        <v>0</v>
      </c>
      <c r="S11094">
        <v>0</v>
      </c>
      <c r="T11094" t="s">
        <v>749</v>
      </c>
    </row>
    <row r="11095" spans="1:20" x14ac:dyDescent="0.45">
      <c r="C11095" s="29" t="s">
        <v>64</v>
      </c>
      <c r="D11095" s="29" t="s">
        <v>46</v>
      </c>
      <c r="F11095" t="s">
        <v>828</v>
      </c>
      <c r="G11095" t="s">
        <v>829</v>
      </c>
      <c r="H11095" t="s">
        <v>2890</v>
      </c>
      <c r="I11095" t="s">
        <v>748</v>
      </c>
      <c r="J11095" t="s">
        <v>831</v>
      </c>
      <c r="K11095" t="s">
        <v>2891</v>
      </c>
      <c r="M11095" t="s">
        <v>228</v>
      </c>
      <c r="N11095" t="s">
        <v>698</v>
      </c>
      <c r="O11095">
        <v>500</v>
      </c>
      <c r="P11095" t="s">
        <v>526</v>
      </c>
      <c r="Q11095" s="27">
        <f>O11095*km_per_mile*'Transportation Calcs'!$D$7</f>
        <v>0.53939750440122469</v>
      </c>
      <c r="R11095">
        <v>0</v>
      </c>
      <c r="S11095">
        <v>0</v>
      </c>
      <c r="T11095" t="s">
        <v>749</v>
      </c>
    </row>
    <row r="11096" spans="1:20" x14ac:dyDescent="0.45">
      <c r="B11096" s="29" t="s">
        <v>34</v>
      </c>
      <c r="C11096" s="29" t="s">
        <v>64</v>
      </c>
      <c r="D11096" s="29" t="s">
        <v>56</v>
      </c>
      <c r="F11096" t="s">
        <v>828</v>
      </c>
      <c r="G11096" t="s">
        <v>829</v>
      </c>
      <c r="H11096" t="s">
        <v>754</v>
      </c>
      <c r="I11096" t="s">
        <v>275</v>
      </c>
      <c r="J11096" t="s">
        <v>743</v>
      </c>
      <c r="K11096" t="s">
        <v>755</v>
      </c>
      <c r="M11096" t="s">
        <v>228</v>
      </c>
      <c r="N11096" t="s">
        <v>34</v>
      </c>
      <c r="O11096">
        <v>2.1040000000000001</v>
      </c>
      <c r="P11096" t="s">
        <v>745</v>
      </c>
      <c r="Q11096" s="27">
        <f>O11096*1000/'Transportation Calcs'!$B$49</f>
        <v>7.1128091598533075E-2</v>
      </c>
      <c r="R11096">
        <v>0</v>
      </c>
      <c r="S11096">
        <v>0</v>
      </c>
      <c r="T11096" t="s">
        <v>746</v>
      </c>
    </row>
    <row r="11097" spans="1:20" x14ac:dyDescent="0.45">
      <c r="C11097" s="29" t="s">
        <v>64</v>
      </c>
      <c r="D11097" s="29" t="s">
        <v>53</v>
      </c>
      <c r="F11097" t="s">
        <v>828</v>
      </c>
      <c r="G11097" t="s">
        <v>829</v>
      </c>
      <c r="H11097" t="s">
        <v>854</v>
      </c>
      <c r="I11097" t="s">
        <v>275</v>
      </c>
      <c r="J11097" t="s">
        <v>831</v>
      </c>
      <c r="K11097" t="s">
        <v>35</v>
      </c>
      <c r="M11097" t="s">
        <v>228</v>
      </c>
      <c r="N11097" t="s">
        <v>236</v>
      </c>
      <c r="O11097">
        <v>0.94</v>
      </c>
      <c r="P11097" t="s">
        <v>762</v>
      </c>
      <c r="Q11097" s="27">
        <f>O11097/'Transportation Calcs'!$B$39</f>
        <v>2.2331559908385017E-5</v>
      </c>
      <c r="R11097">
        <v>0.94</v>
      </c>
      <c r="S11097">
        <v>0.61</v>
      </c>
      <c r="T11097" t="s">
        <v>749</v>
      </c>
    </row>
    <row r="11098" spans="1:20" x14ac:dyDescent="0.45">
      <c r="A11098" s="29" t="s">
        <v>3065</v>
      </c>
      <c r="B11098" s="29" t="s">
        <v>33</v>
      </c>
      <c r="C11098" s="29" t="s">
        <v>64</v>
      </c>
      <c r="D11098" s="29" t="s">
        <v>53</v>
      </c>
      <c r="F11098" t="s">
        <v>828</v>
      </c>
      <c r="G11098" t="s">
        <v>829</v>
      </c>
      <c r="H11098" t="s">
        <v>2892</v>
      </c>
      <c r="I11098" t="s">
        <v>275</v>
      </c>
      <c r="J11098" t="s">
        <v>831</v>
      </c>
      <c r="K11098" t="s">
        <v>35</v>
      </c>
      <c r="M11098" t="s">
        <v>228</v>
      </c>
      <c r="N11098" t="s">
        <v>33</v>
      </c>
      <c r="O11098">
        <v>5.0999999999999997E-2</v>
      </c>
      <c r="P11098" t="s">
        <v>762</v>
      </c>
      <c r="Q11098" s="27">
        <f>O11098/'Transportation Calcs'!$B$39</f>
        <v>1.211605909923017E-6</v>
      </c>
      <c r="R11098">
        <v>0.03</v>
      </c>
      <c r="S11098">
        <v>8.8999999999999996E-2</v>
      </c>
      <c r="T11098" t="s">
        <v>749</v>
      </c>
    </row>
    <row r="11099" spans="1:20" x14ac:dyDescent="0.45">
      <c r="C11099" s="29" t="s">
        <v>64</v>
      </c>
      <c r="D11099" s="29" t="s">
        <v>53</v>
      </c>
      <c r="F11099" t="s">
        <v>828</v>
      </c>
      <c r="G11099" t="s">
        <v>829</v>
      </c>
      <c r="H11099" t="s">
        <v>2892</v>
      </c>
      <c r="I11099" t="s">
        <v>275</v>
      </c>
      <c r="J11099" t="s">
        <v>831</v>
      </c>
      <c r="K11099" t="s">
        <v>35</v>
      </c>
      <c r="M11099" t="s">
        <v>228</v>
      </c>
      <c r="N11099" t="s">
        <v>400</v>
      </c>
      <c r="O11099">
        <v>1.2999999999999999E-2</v>
      </c>
      <c r="P11099" t="s">
        <v>762</v>
      </c>
      <c r="Q11099" s="27">
        <f>O11099/'Transportation Calcs'!$B$39</f>
        <v>3.0884072213723959E-7</v>
      </c>
      <c r="R11099">
        <v>1.2999999999999999E-2</v>
      </c>
      <c r="S11099">
        <v>0.01</v>
      </c>
      <c r="T11099" t="s">
        <v>749</v>
      </c>
    </row>
    <row r="11100" spans="1:20" x14ac:dyDescent="0.45">
      <c r="C11100" s="29" t="s">
        <v>64</v>
      </c>
      <c r="D11100" s="29" t="s">
        <v>53</v>
      </c>
      <c r="F11100" t="s">
        <v>828</v>
      </c>
      <c r="G11100" t="s">
        <v>829</v>
      </c>
      <c r="H11100" t="s">
        <v>2697</v>
      </c>
      <c r="I11100" t="s">
        <v>275</v>
      </c>
      <c r="J11100" t="s">
        <v>831</v>
      </c>
      <c r="K11100" t="s">
        <v>35</v>
      </c>
      <c r="M11100" t="s">
        <v>228</v>
      </c>
      <c r="N11100" t="s">
        <v>264</v>
      </c>
      <c r="O11100" s="27">
        <v>5.1000000000000003E-6</v>
      </c>
      <c r="P11100" t="s">
        <v>762</v>
      </c>
      <c r="Q11100" s="27">
        <f>O11100/'Transportation Calcs'!$B$39</f>
        <v>1.211605909923017E-10</v>
      </c>
      <c r="R11100" s="27">
        <v>5.1000000000000003E-6</v>
      </c>
      <c r="S11100" s="27">
        <v>5.4999999999999999E-6</v>
      </c>
      <c r="T11100" t="s">
        <v>749</v>
      </c>
    </row>
    <row r="11101" spans="1:20" x14ac:dyDescent="0.45">
      <c r="C11101" s="29" t="s">
        <v>64</v>
      </c>
      <c r="D11101" s="29" t="s">
        <v>46</v>
      </c>
      <c r="F11101" t="s">
        <v>828</v>
      </c>
      <c r="G11101" t="s">
        <v>829</v>
      </c>
      <c r="H11101" t="s">
        <v>2696</v>
      </c>
      <c r="I11101" t="s">
        <v>275</v>
      </c>
      <c r="J11101" t="s">
        <v>831</v>
      </c>
      <c r="K11101" t="s">
        <v>856</v>
      </c>
      <c r="M11101" t="s">
        <v>228</v>
      </c>
      <c r="N11101" t="s">
        <v>400</v>
      </c>
      <c r="P11101" t="s">
        <v>762</v>
      </c>
      <c r="Q11101" s="27">
        <f>O11101/'Transportation Calcs'!$B$33</f>
        <v>0</v>
      </c>
      <c r="S11101">
        <v>0</v>
      </c>
      <c r="T11101" t="s">
        <v>749</v>
      </c>
    </row>
    <row r="11102" spans="1:20" x14ac:dyDescent="0.45">
      <c r="B11102" s="29" t="s">
        <v>33</v>
      </c>
      <c r="C11102" s="29" t="s">
        <v>64</v>
      </c>
      <c r="D11102" s="29" t="s">
        <v>53</v>
      </c>
      <c r="F11102" t="s">
        <v>828</v>
      </c>
      <c r="G11102" t="s">
        <v>829</v>
      </c>
      <c r="H11102" t="s">
        <v>858</v>
      </c>
      <c r="I11102" t="s">
        <v>225</v>
      </c>
      <c r="J11102" t="s">
        <v>831</v>
      </c>
      <c r="K11102" t="s">
        <v>35</v>
      </c>
      <c r="L11102" t="s">
        <v>859</v>
      </c>
      <c r="M11102" t="s">
        <v>228</v>
      </c>
      <c r="N11102" t="s">
        <v>33</v>
      </c>
      <c r="O11102">
        <v>6.0000000000000001E-3</v>
      </c>
      <c r="P11102" t="s">
        <v>526</v>
      </c>
      <c r="Q11102">
        <f>O11102*km_per_mile*'Transportation Calcs'!$F$7</f>
        <v>5.5109651105530533E-6</v>
      </c>
      <c r="T11102" t="s">
        <v>527</v>
      </c>
    </row>
    <row r="11103" spans="1:20" x14ac:dyDescent="0.45">
      <c r="B11103" s="29" t="s">
        <v>25</v>
      </c>
      <c r="C11103" s="29" t="s">
        <v>64</v>
      </c>
      <c r="D11103" s="29" t="s">
        <v>53</v>
      </c>
      <c r="F11103" t="s">
        <v>828</v>
      </c>
      <c r="G11103" t="s">
        <v>829</v>
      </c>
      <c r="H11103" t="s">
        <v>860</v>
      </c>
      <c r="I11103" t="s">
        <v>225</v>
      </c>
      <c r="J11103" t="s">
        <v>831</v>
      </c>
      <c r="K11103" t="s">
        <v>35</v>
      </c>
      <c r="L11103" t="s">
        <v>861</v>
      </c>
      <c r="M11103" t="s">
        <v>228</v>
      </c>
      <c r="N11103" t="s">
        <v>25</v>
      </c>
      <c r="O11103">
        <v>4.7E-2</v>
      </c>
      <c r="P11103" t="s">
        <v>526</v>
      </c>
      <c r="Q11103">
        <f>O11103*km_per_mile*'Transportation Calcs'!$F$7</f>
        <v>4.3169226699332252E-5</v>
      </c>
      <c r="T11103" t="s">
        <v>527</v>
      </c>
    </row>
    <row r="11104" spans="1:20" x14ac:dyDescent="0.45">
      <c r="B11104" s="29" t="s">
        <v>33</v>
      </c>
      <c r="C11104" s="29" t="s">
        <v>64</v>
      </c>
      <c r="D11104" s="29" t="s">
        <v>53</v>
      </c>
      <c r="F11104" t="s">
        <v>828</v>
      </c>
      <c r="G11104" t="s">
        <v>829</v>
      </c>
      <c r="H11104" t="s">
        <v>860</v>
      </c>
      <c r="I11104" t="s">
        <v>225</v>
      </c>
      <c r="J11104" t="s">
        <v>831</v>
      </c>
      <c r="K11104" t="s">
        <v>35</v>
      </c>
      <c r="L11104" t="s">
        <v>861</v>
      </c>
      <c r="M11104" t="s">
        <v>228</v>
      </c>
      <c r="N11104" t="s">
        <v>33</v>
      </c>
      <c r="O11104">
        <v>1.7000000000000001E-2</v>
      </c>
      <c r="P11104" t="s">
        <v>526</v>
      </c>
      <c r="Q11104">
        <f>O11104*km_per_mile*'Transportation Calcs'!$F$7</f>
        <v>1.5614401146566987E-5</v>
      </c>
      <c r="T11104" t="s">
        <v>527</v>
      </c>
    </row>
    <row r="11105" spans="2:20" x14ac:dyDescent="0.45">
      <c r="B11105" s="29" t="s">
        <v>24</v>
      </c>
      <c r="C11105" s="29" t="s">
        <v>64</v>
      </c>
      <c r="D11105" s="29" t="s">
        <v>53</v>
      </c>
      <c r="F11105" t="s">
        <v>828</v>
      </c>
      <c r="G11105" t="s">
        <v>829</v>
      </c>
      <c r="H11105" t="s">
        <v>862</v>
      </c>
      <c r="I11105" t="s">
        <v>225</v>
      </c>
      <c r="J11105" t="s">
        <v>831</v>
      </c>
      <c r="K11105" t="s">
        <v>35</v>
      </c>
      <c r="L11105" t="s">
        <v>863</v>
      </c>
      <c r="M11105" t="s">
        <v>228</v>
      </c>
      <c r="N11105" t="s">
        <v>261</v>
      </c>
      <c r="O11105">
        <v>0.77600000000000002</v>
      </c>
      <c r="P11105" t="s">
        <v>526</v>
      </c>
      <c r="Q11105">
        <f>O11105*km_per_mile*'Transportation Calcs'!$F$7</f>
        <v>7.1275148763152833E-4</v>
      </c>
      <c r="T11105" t="s">
        <v>527</v>
      </c>
    </row>
    <row r="11106" spans="2:20" x14ac:dyDescent="0.45">
      <c r="C11106" s="29" t="s">
        <v>64</v>
      </c>
      <c r="D11106" s="29" t="s">
        <v>53</v>
      </c>
      <c r="F11106" t="s">
        <v>828</v>
      </c>
      <c r="G11106" t="s">
        <v>829</v>
      </c>
      <c r="H11106" t="s">
        <v>866</v>
      </c>
      <c r="I11106" t="s">
        <v>225</v>
      </c>
      <c r="J11106" t="s">
        <v>831</v>
      </c>
      <c r="K11106" t="s">
        <v>35</v>
      </c>
      <c r="L11106" t="s">
        <v>867</v>
      </c>
      <c r="M11106" t="s">
        <v>228</v>
      </c>
      <c r="N11106" t="s">
        <v>240</v>
      </c>
      <c r="O11106" s="27">
        <v>6.4699999999999999E-6</v>
      </c>
      <c r="P11106" t="s">
        <v>526</v>
      </c>
      <c r="Q11106">
        <f>O11106*km_per_mile*'Transportation Calcs'!$F$7</f>
        <v>5.9426573775463757E-9</v>
      </c>
      <c r="T11106" t="s">
        <v>527</v>
      </c>
    </row>
    <row r="11107" spans="2:20" x14ac:dyDescent="0.45">
      <c r="C11107" s="29" t="s">
        <v>64</v>
      </c>
      <c r="D11107" s="29" t="s">
        <v>53</v>
      </c>
      <c r="F11107" t="s">
        <v>828</v>
      </c>
      <c r="G11107" t="s">
        <v>829</v>
      </c>
      <c r="H11107" t="s">
        <v>2030</v>
      </c>
      <c r="I11107" t="s">
        <v>225</v>
      </c>
      <c r="J11107" t="s">
        <v>831</v>
      </c>
      <c r="K11107" t="s">
        <v>35</v>
      </c>
      <c r="L11107" t="s">
        <v>937</v>
      </c>
      <c r="M11107" t="s">
        <v>228</v>
      </c>
      <c r="N11107" t="s">
        <v>400</v>
      </c>
      <c r="O11107">
        <v>2.8999999999999998E-3</v>
      </c>
      <c r="P11107" t="s">
        <v>526</v>
      </c>
      <c r="Q11107">
        <f>O11107*km_per_mile*'Transportation Calcs'!$F$7</f>
        <v>2.6636331367673086E-6</v>
      </c>
      <c r="T11107" t="s">
        <v>527</v>
      </c>
    </row>
    <row r="11108" spans="2:20" x14ac:dyDescent="0.45">
      <c r="B11108" s="29" t="s">
        <v>34</v>
      </c>
      <c r="C11108" s="29" t="s">
        <v>64</v>
      </c>
      <c r="D11108" s="29" t="s">
        <v>53</v>
      </c>
      <c r="F11108" t="s">
        <v>828</v>
      </c>
      <c r="G11108" t="s">
        <v>829</v>
      </c>
      <c r="H11108" t="s">
        <v>2030</v>
      </c>
      <c r="I11108" t="s">
        <v>225</v>
      </c>
      <c r="J11108" t="s">
        <v>831</v>
      </c>
      <c r="K11108" t="s">
        <v>35</v>
      </c>
      <c r="L11108" t="s">
        <v>937</v>
      </c>
      <c r="M11108" t="s">
        <v>228</v>
      </c>
      <c r="N11108" t="s">
        <v>34</v>
      </c>
      <c r="O11108">
        <v>0.48599999999999999</v>
      </c>
      <c r="P11108" t="s">
        <v>526</v>
      </c>
      <c r="Q11108">
        <f>O11108*km_per_mile*'Transportation Calcs'!$F$7</f>
        <v>4.4638817395479727E-4</v>
      </c>
      <c r="T11108" t="s">
        <v>527</v>
      </c>
    </row>
    <row r="11109" spans="2:20" x14ac:dyDescent="0.45">
      <c r="B11109" s="29" t="s">
        <v>26</v>
      </c>
      <c r="C11109" s="29" t="s">
        <v>64</v>
      </c>
      <c r="D11109" s="29" t="s">
        <v>53</v>
      </c>
      <c r="F11109" t="s">
        <v>828</v>
      </c>
      <c r="G11109" t="s">
        <v>829</v>
      </c>
      <c r="H11109" t="s">
        <v>868</v>
      </c>
      <c r="I11109" t="s">
        <v>225</v>
      </c>
      <c r="J11109" t="s">
        <v>831</v>
      </c>
      <c r="K11109" t="s">
        <v>35</v>
      </c>
      <c r="L11109" t="s">
        <v>869</v>
      </c>
      <c r="M11109" t="s">
        <v>228</v>
      </c>
      <c r="N11109" t="s">
        <v>26</v>
      </c>
      <c r="O11109">
        <v>3.49</v>
      </c>
      <c r="P11109" t="s">
        <v>526</v>
      </c>
      <c r="Q11109">
        <f>O11109*km_per_mile*'Transportation Calcs'!$F$7</f>
        <v>3.2055447059716928E-3</v>
      </c>
      <c r="T11109" t="s">
        <v>527</v>
      </c>
    </row>
    <row r="11110" spans="2:20" x14ac:dyDescent="0.45">
      <c r="C11110" s="29" t="s">
        <v>64</v>
      </c>
      <c r="D11110" s="29" t="s">
        <v>53</v>
      </c>
      <c r="F11110" t="s">
        <v>828</v>
      </c>
      <c r="G11110" t="s">
        <v>829</v>
      </c>
      <c r="H11110" t="s">
        <v>868</v>
      </c>
      <c r="I11110" t="s">
        <v>225</v>
      </c>
      <c r="J11110" t="s">
        <v>831</v>
      </c>
      <c r="K11110" t="s">
        <v>35</v>
      </c>
      <c r="L11110" t="s">
        <v>869</v>
      </c>
      <c r="M11110" t="s">
        <v>228</v>
      </c>
      <c r="N11110" t="s">
        <v>240</v>
      </c>
      <c r="O11110" s="27">
        <v>5.22E-6</v>
      </c>
      <c r="P11110" t="s">
        <v>526</v>
      </c>
      <c r="Q11110">
        <f>O11110*km_per_mile*'Transportation Calcs'!$F$7</f>
        <v>4.7945396461811567E-9</v>
      </c>
      <c r="T11110" t="s">
        <v>527</v>
      </c>
    </row>
    <row r="11111" spans="2:20" x14ac:dyDescent="0.45">
      <c r="B11111" s="29" t="s">
        <v>43</v>
      </c>
      <c r="C11111" s="29" t="s">
        <v>64</v>
      </c>
      <c r="D11111" s="29" t="s">
        <v>53</v>
      </c>
      <c r="F11111" t="s">
        <v>828</v>
      </c>
      <c r="G11111" t="s">
        <v>829</v>
      </c>
      <c r="H11111" t="s">
        <v>2033</v>
      </c>
      <c r="I11111" t="s">
        <v>225</v>
      </c>
      <c r="J11111" t="s">
        <v>873</v>
      </c>
      <c r="K11111" t="s">
        <v>35</v>
      </c>
      <c r="L11111" t="s">
        <v>880</v>
      </c>
      <c r="M11111" t="s">
        <v>228</v>
      </c>
      <c r="N11111" t="s">
        <v>28</v>
      </c>
      <c r="O11111">
        <v>0.47</v>
      </c>
      <c r="P11111" t="s">
        <v>526</v>
      </c>
      <c r="Q11111" s="27">
        <f>O11111*km_per_mile*'Transportation Calcs'!$F$7</f>
        <v>4.3169226699332248E-4</v>
      </c>
      <c r="T11111" t="s">
        <v>536</v>
      </c>
    </row>
    <row r="11112" spans="2:20" x14ac:dyDescent="0.45">
      <c r="C11112" s="29" t="s">
        <v>64</v>
      </c>
      <c r="D11112" s="29" t="s">
        <v>53</v>
      </c>
      <c r="F11112" t="s">
        <v>828</v>
      </c>
      <c r="G11112" t="s">
        <v>829</v>
      </c>
      <c r="H11112" t="s">
        <v>875</v>
      </c>
      <c r="I11112" t="s">
        <v>225</v>
      </c>
      <c r="J11112" t="s">
        <v>873</v>
      </c>
      <c r="K11112" t="s">
        <v>35</v>
      </c>
      <c r="L11112" t="s">
        <v>876</v>
      </c>
      <c r="M11112" t="s">
        <v>228</v>
      </c>
      <c r="N11112" t="s">
        <v>249</v>
      </c>
      <c r="O11112" s="27">
        <v>5.4500000000000003E-6</v>
      </c>
      <c r="P11112" t="s">
        <v>526</v>
      </c>
      <c r="Q11112">
        <f>O11112*km_per_mile*'Transportation Calcs'!$F$7</f>
        <v>5.0057933087523573E-9</v>
      </c>
      <c r="T11112" t="s">
        <v>527</v>
      </c>
    </row>
    <row r="11113" spans="2:20" x14ac:dyDescent="0.45">
      <c r="B11113" s="29" t="s">
        <v>43</v>
      </c>
      <c r="C11113" s="29" t="s">
        <v>64</v>
      </c>
      <c r="D11113" s="29" t="s">
        <v>53</v>
      </c>
      <c r="F11113" t="s">
        <v>828</v>
      </c>
      <c r="G11113" t="s">
        <v>829</v>
      </c>
      <c r="H11113" t="s">
        <v>875</v>
      </c>
      <c r="I11113" t="s">
        <v>225</v>
      </c>
      <c r="J11113" t="s">
        <v>873</v>
      </c>
      <c r="K11113" t="s">
        <v>35</v>
      </c>
      <c r="L11113" t="s">
        <v>876</v>
      </c>
      <c r="M11113" t="s">
        <v>228</v>
      </c>
      <c r="N11113" t="s">
        <v>28</v>
      </c>
      <c r="O11113">
        <v>4.6199999999999998E-2</v>
      </c>
      <c r="P11113" t="s">
        <v>526</v>
      </c>
      <c r="Q11113" s="27">
        <f>O11113*km_per_mile*'Transportation Calcs'!$F$7</f>
        <v>4.2434431351258512E-5</v>
      </c>
      <c r="T11113" t="s">
        <v>536</v>
      </c>
    </row>
    <row r="11114" spans="2:20" x14ac:dyDescent="0.45">
      <c r="B11114" s="29" t="s">
        <v>43</v>
      </c>
      <c r="C11114" s="29" t="s">
        <v>64</v>
      </c>
      <c r="D11114" s="29" t="s">
        <v>53</v>
      </c>
      <c r="F11114" t="s">
        <v>828</v>
      </c>
      <c r="G11114" t="s">
        <v>829</v>
      </c>
      <c r="H11114" t="s">
        <v>877</v>
      </c>
      <c r="I11114" t="s">
        <v>225</v>
      </c>
      <c r="J11114" t="s">
        <v>873</v>
      </c>
      <c r="K11114" t="s">
        <v>35</v>
      </c>
      <c r="L11114" t="s">
        <v>878</v>
      </c>
      <c r="M11114" t="s">
        <v>228</v>
      </c>
      <c r="N11114" t="s">
        <v>28</v>
      </c>
      <c r="O11114">
        <v>4.6199999999999998E-2</v>
      </c>
      <c r="P11114" t="s">
        <v>526</v>
      </c>
      <c r="Q11114" s="27">
        <f>O11114*km_per_mile*'Transportation Calcs'!$F$7</f>
        <v>4.2434431351258512E-5</v>
      </c>
      <c r="T11114" t="s">
        <v>536</v>
      </c>
    </row>
    <row r="11115" spans="2:20" x14ac:dyDescent="0.45">
      <c r="C11115" s="29" t="s">
        <v>64</v>
      </c>
      <c r="D11115" s="29" t="s">
        <v>53</v>
      </c>
      <c r="F11115" t="s">
        <v>828</v>
      </c>
      <c r="G11115" t="s">
        <v>829</v>
      </c>
      <c r="H11115" t="s">
        <v>883</v>
      </c>
      <c r="I11115" t="s">
        <v>225</v>
      </c>
      <c r="J11115" t="s">
        <v>873</v>
      </c>
      <c r="K11115" t="s">
        <v>35</v>
      </c>
      <c r="L11115" t="s">
        <v>884</v>
      </c>
      <c r="M11115" t="s">
        <v>228</v>
      </c>
      <c r="N11115" t="s">
        <v>358</v>
      </c>
      <c r="O11115" s="27">
        <v>6.0900000000000001E-6</v>
      </c>
      <c r="P11115" t="s">
        <v>526</v>
      </c>
      <c r="Q11115">
        <f>O11115*km_per_mile*'Transportation Calcs'!$F$7</f>
        <v>5.593629587211349E-9</v>
      </c>
      <c r="T11115" t="s">
        <v>527</v>
      </c>
    </row>
    <row r="11116" spans="2:20" x14ac:dyDescent="0.45">
      <c r="C11116" s="29" t="s">
        <v>64</v>
      </c>
      <c r="D11116" s="29" t="s">
        <v>53</v>
      </c>
      <c r="F11116" t="s">
        <v>828</v>
      </c>
      <c r="G11116" t="s">
        <v>829</v>
      </c>
      <c r="H11116" t="s">
        <v>883</v>
      </c>
      <c r="I11116" t="s">
        <v>225</v>
      </c>
      <c r="J11116" t="s">
        <v>873</v>
      </c>
      <c r="K11116" t="s">
        <v>35</v>
      </c>
      <c r="L11116" t="s">
        <v>884</v>
      </c>
      <c r="M11116" t="s">
        <v>228</v>
      </c>
      <c r="N11116" t="s">
        <v>272</v>
      </c>
      <c r="O11116" s="27">
        <v>1.3999999999999999E-6</v>
      </c>
      <c r="P11116" t="s">
        <v>526</v>
      </c>
      <c r="Q11116">
        <f>O11116*km_per_mile*'Transportation Calcs'!$F$7</f>
        <v>1.2858918591290458E-9</v>
      </c>
      <c r="T11116" t="s">
        <v>527</v>
      </c>
    </row>
    <row r="11117" spans="2:20" x14ac:dyDescent="0.45">
      <c r="C11117" s="29" t="s">
        <v>64</v>
      </c>
      <c r="D11117" s="29" t="s">
        <v>53</v>
      </c>
      <c r="F11117" t="s">
        <v>828</v>
      </c>
      <c r="G11117" t="s">
        <v>829</v>
      </c>
      <c r="H11117" t="s">
        <v>885</v>
      </c>
      <c r="I11117" t="s">
        <v>225</v>
      </c>
      <c r="J11117" t="s">
        <v>873</v>
      </c>
      <c r="K11117" t="s">
        <v>35</v>
      </c>
      <c r="L11117" t="s">
        <v>886</v>
      </c>
      <c r="M11117" t="s">
        <v>228</v>
      </c>
      <c r="N11117" t="s">
        <v>249</v>
      </c>
      <c r="O11117" s="27">
        <v>5.4500000000000003E-6</v>
      </c>
      <c r="P11117" t="s">
        <v>526</v>
      </c>
      <c r="Q11117">
        <f>O11117*km_per_mile*'Transportation Calcs'!$F$7</f>
        <v>5.0057933087523573E-9</v>
      </c>
      <c r="T11117" t="s">
        <v>527</v>
      </c>
    </row>
    <row r="11118" spans="2:20" x14ac:dyDescent="0.45">
      <c r="C11118" s="29" t="s">
        <v>64</v>
      </c>
      <c r="D11118" s="29" t="s">
        <v>55</v>
      </c>
      <c r="F11118" t="s">
        <v>828</v>
      </c>
      <c r="G11118" t="s">
        <v>829</v>
      </c>
      <c r="H11118" t="s">
        <v>887</v>
      </c>
      <c r="I11118" t="s">
        <v>689</v>
      </c>
      <c r="J11118" t="s">
        <v>888</v>
      </c>
      <c r="K11118" t="s">
        <v>524</v>
      </c>
      <c r="L11118" t="s">
        <v>889</v>
      </c>
      <c r="M11118" t="s">
        <v>692</v>
      </c>
      <c r="N11118" t="s">
        <v>693</v>
      </c>
      <c r="O11118">
        <v>5.34</v>
      </c>
      <c r="P11118" t="s">
        <v>694</v>
      </c>
      <c r="Q11118"/>
      <c r="T11118" t="s">
        <v>527</v>
      </c>
    </row>
    <row r="11119" spans="2:20" x14ac:dyDescent="0.45">
      <c r="C11119" s="29" t="s">
        <v>64</v>
      </c>
      <c r="D11119" s="29" t="s">
        <v>53</v>
      </c>
      <c r="F11119" t="s">
        <v>828</v>
      </c>
      <c r="G11119" t="s">
        <v>829</v>
      </c>
      <c r="H11119" t="s">
        <v>2412</v>
      </c>
      <c r="I11119" t="s">
        <v>689</v>
      </c>
      <c r="J11119" t="s">
        <v>888</v>
      </c>
      <c r="K11119" t="s">
        <v>35</v>
      </c>
      <c r="L11119" t="s">
        <v>2413</v>
      </c>
      <c r="M11119" t="s">
        <v>692</v>
      </c>
      <c r="N11119" t="s">
        <v>698</v>
      </c>
      <c r="O11119">
        <v>177</v>
      </c>
      <c r="P11119" t="s">
        <v>526</v>
      </c>
      <c r="Q11119">
        <f>O11119*km_per_mile*'Transportation Calcs'!$F$7</f>
        <v>0.16257347076131509</v>
      </c>
      <c r="T11119" t="s">
        <v>527</v>
      </c>
    </row>
    <row r="11120" spans="2:20" x14ac:dyDescent="0.45">
      <c r="C11120" s="29" t="s">
        <v>64</v>
      </c>
      <c r="D11120" s="29" t="s">
        <v>53</v>
      </c>
      <c r="F11120" t="s">
        <v>828</v>
      </c>
      <c r="G11120" t="s">
        <v>829</v>
      </c>
      <c r="H11120" t="s">
        <v>2032</v>
      </c>
      <c r="I11120" t="s">
        <v>225</v>
      </c>
      <c r="J11120" t="s">
        <v>873</v>
      </c>
      <c r="K11120" t="s">
        <v>35</v>
      </c>
      <c r="L11120" t="s">
        <v>901</v>
      </c>
      <c r="M11120" t="s">
        <v>228</v>
      </c>
      <c r="N11120" t="s">
        <v>272</v>
      </c>
      <c r="O11120" s="27">
        <v>1.3999999999999999E-6</v>
      </c>
      <c r="P11120" t="s">
        <v>526</v>
      </c>
      <c r="Q11120">
        <f>O11120*km_per_mile*'Transportation Calcs'!$F$7</f>
        <v>1.2858918591290458E-9</v>
      </c>
      <c r="T11120" t="s">
        <v>527</v>
      </c>
    </row>
    <row r="11121" spans="1:20" x14ac:dyDescent="0.45">
      <c r="C11121" s="29" t="s">
        <v>64</v>
      </c>
      <c r="D11121" s="29" t="s">
        <v>53</v>
      </c>
      <c r="F11121" t="s">
        <v>828</v>
      </c>
      <c r="G11121" t="s">
        <v>829</v>
      </c>
      <c r="H11121" t="s">
        <v>881</v>
      </c>
      <c r="I11121" t="s">
        <v>225</v>
      </c>
      <c r="J11121" t="s">
        <v>873</v>
      </c>
      <c r="K11121" t="s">
        <v>35</v>
      </c>
      <c r="L11121" t="s">
        <v>882</v>
      </c>
      <c r="M11121" t="s">
        <v>228</v>
      </c>
      <c r="N11121" t="s">
        <v>358</v>
      </c>
      <c r="O11121" s="27">
        <v>6.0900000000000001E-6</v>
      </c>
      <c r="P11121" t="s">
        <v>526</v>
      </c>
      <c r="Q11121">
        <f>O11121*km_per_mile*'Transportation Calcs'!$F$7</f>
        <v>5.593629587211349E-9</v>
      </c>
      <c r="T11121" t="s">
        <v>527</v>
      </c>
    </row>
    <row r="11122" spans="1:20" x14ac:dyDescent="0.45">
      <c r="B11122" s="29" t="s">
        <v>26</v>
      </c>
      <c r="C11122" s="29" t="s">
        <v>64</v>
      </c>
      <c r="D11122" s="29" t="s">
        <v>53</v>
      </c>
      <c r="F11122" t="s">
        <v>828</v>
      </c>
      <c r="G11122" t="s">
        <v>829</v>
      </c>
      <c r="H11122" t="s">
        <v>895</v>
      </c>
      <c r="I11122" t="s">
        <v>225</v>
      </c>
      <c r="J11122" t="s">
        <v>873</v>
      </c>
      <c r="K11122" t="s">
        <v>35</v>
      </c>
      <c r="L11122" t="s">
        <v>896</v>
      </c>
      <c r="M11122" t="s">
        <v>228</v>
      </c>
      <c r="N11122" t="s">
        <v>26</v>
      </c>
      <c r="O11122">
        <v>4.51</v>
      </c>
      <c r="P11122" t="s">
        <v>526</v>
      </c>
      <c r="Q11122">
        <f>O11122*km_per_mile*'Transportation Calcs'!$F$7</f>
        <v>4.1424087747657119E-3</v>
      </c>
      <c r="T11122" t="s">
        <v>527</v>
      </c>
    </row>
    <row r="11123" spans="1:20" x14ac:dyDescent="0.45">
      <c r="B11123" s="29" t="s">
        <v>34</v>
      </c>
      <c r="C11123" s="29" t="s">
        <v>64</v>
      </c>
      <c r="D11123" s="29" t="s">
        <v>53</v>
      </c>
      <c r="F11123" t="s">
        <v>828</v>
      </c>
      <c r="G11123" t="s">
        <v>829</v>
      </c>
      <c r="H11123" t="s">
        <v>894</v>
      </c>
      <c r="I11123" t="s">
        <v>225</v>
      </c>
      <c r="J11123" t="s">
        <v>873</v>
      </c>
      <c r="K11123" t="s">
        <v>35</v>
      </c>
      <c r="L11123" t="s">
        <v>893</v>
      </c>
      <c r="M11123" t="s">
        <v>228</v>
      </c>
      <c r="N11123" t="s">
        <v>34</v>
      </c>
      <c r="O11123">
        <v>0.56299999999999994</v>
      </c>
      <c r="P11123" t="s">
        <v>526</v>
      </c>
      <c r="Q11123">
        <f>O11123*km_per_mile*'Transportation Calcs'!$F$7</f>
        <v>5.1711222620689481E-4</v>
      </c>
      <c r="T11123" t="s">
        <v>527</v>
      </c>
    </row>
    <row r="11124" spans="1:20" x14ac:dyDescent="0.45">
      <c r="C11124" s="29" t="s">
        <v>64</v>
      </c>
      <c r="D11124" s="29" t="s">
        <v>53</v>
      </c>
      <c r="F11124" t="s">
        <v>828</v>
      </c>
      <c r="G11124" t="s">
        <v>829</v>
      </c>
      <c r="H11124" t="s">
        <v>894</v>
      </c>
      <c r="I11124" t="s">
        <v>225</v>
      </c>
      <c r="J11124" t="s">
        <v>873</v>
      </c>
      <c r="K11124" t="s">
        <v>35</v>
      </c>
      <c r="L11124" t="s">
        <v>893</v>
      </c>
      <c r="M11124" t="s">
        <v>228</v>
      </c>
      <c r="N11124" t="s">
        <v>240</v>
      </c>
      <c r="O11124" s="27">
        <v>1.3499999999999999E-5</v>
      </c>
      <c r="P11124" t="s">
        <v>526</v>
      </c>
      <c r="Q11124">
        <f>O11124*km_per_mile*'Transportation Calcs'!$F$7</f>
        <v>1.2399671498744371E-8</v>
      </c>
      <c r="T11124" t="s">
        <v>527</v>
      </c>
    </row>
    <row r="11125" spans="1:20" x14ac:dyDescent="0.45">
      <c r="C11125" s="29" t="s">
        <v>64</v>
      </c>
      <c r="D11125" s="29" t="s">
        <v>53</v>
      </c>
      <c r="F11125" t="s">
        <v>828</v>
      </c>
      <c r="G11125" t="s">
        <v>829</v>
      </c>
      <c r="H11125" t="s">
        <v>879</v>
      </c>
      <c r="I11125" t="s">
        <v>225</v>
      </c>
      <c r="J11125" t="s">
        <v>873</v>
      </c>
      <c r="K11125" t="s">
        <v>35</v>
      </c>
      <c r="L11125" t="s">
        <v>880</v>
      </c>
      <c r="M11125" t="s">
        <v>228</v>
      </c>
      <c r="N11125" t="s">
        <v>240</v>
      </c>
      <c r="O11125" s="27">
        <v>1.3699999999999999E-5</v>
      </c>
      <c r="P11125" t="s">
        <v>526</v>
      </c>
      <c r="Q11125">
        <f>O11125*km_per_mile*'Transportation Calcs'!$F$7</f>
        <v>1.2583370335762803E-8</v>
      </c>
      <c r="T11125" t="s">
        <v>527</v>
      </c>
    </row>
    <row r="11126" spans="1:20" x14ac:dyDescent="0.45">
      <c r="B11126" s="29" t="s">
        <v>34</v>
      </c>
      <c r="C11126" s="29" t="s">
        <v>64</v>
      </c>
      <c r="D11126" s="29" t="s">
        <v>53</v>
      </c>
      <c r="F11126" t="s">
        <v>828</v>
      </c>
      <c r="G11126" t="s">
        <v>829</v>
      </c>
      <c r="H11126" t="s">
        <v>879</v>
      </c>
      <c r="I11126" t="s">
        <v>225</v>
      </c>
      <c r="J11126" t="s">
        <v>873</v>
      </c>
      <c r="K11126" t="s">
        <v>35</v>
      </c>
      <c r="L11126" t="s">
        <v>880</v>
      </c>
      <c r="M11126" t="s">
        <v>228</v>
      </c>
      <c r="N11126" t="s">
        <v>34</v>
      </c>
      <c r="O11126">
        <v>0.66300000000000003</v>
      </c>
      <c r="P11126" t="s">
        <v>526</v>
      </c>
      <c r="Q11126">
        <f>O11126*km_per_mile*'Transportation Calcs'!$F$7</f>
        <v>6.0896164471611241E-4</v>
      </c>
      <c r="T11126" t="s">
        <v>527</v>
      </c>
    </row>
    <row r="11127" spans="1:20" x14ac:dyDescent="0.45">
      <c r="B11127" s="29" t="s">
        <v>33</v>
      </c>
      <c r="C11127" s="29" t="s">
        <v>64</v>
      </c>
      <c r="D11127" s="29" t="s">
        <v>53</v>
      </c>
      <c r="F11127" t="s">
        <v>828</v>
      </c>
      <c r="G11127" t="s">
        <v>829</v>
      </c>
      <c r="H11127" t="s">
        <v>2037</v>
      </c>
      <c r="I11127" t="s">
        <v>225</v>
      </c>
      <c r="J11127" t="s">
        <v>873</v>
      </c>
      <c r="K11127" t="s">
        <v>35</v>
      </c>
      <c r="L11127" t="s">
        <v>2036</v>
      </c>
      <c r="M11127" t="s">
        <v>228</v>
      </c>
      <c r="N11127" t="s">
        <v>33</v>
      </c>
      <c r="O11127">
        <v>8.0000000000000002E-3</v>
      </c>
      <c r="P11127" t="s">
        <v>526</v>
      </c>
      <c r="Q11127">
        <f>O11127*km_per_mile*'Transportation Calcs'!$F$7</f>
        <v>7.3479534807374045E-6</v>
      </c>
      <c r="T11127" t="s">
        <v>527</v>
      </c>
    </row>
    <row r="11128" spans="1:20" x14ac:dyDescent="0.45">
      <c r="C11128" s="29" t="s">
        <v>64</v>
      </c>
      <c r="D11128" s="29" t="s">
        <v>53</v>
      </c>
      <c r="F11128" t="s">
        <v>828</v>
      </c>
      <c r="G11128" t="s">
        <v>829</v>
      </c>
      <c r="H11128" t="s">
        <v>897</v>
      </c>
      <c r="I11128" t="s">
        <v>225</v>
      </c>
      <c r="J11128" t="s">
        <v>873</v>
      </c>
      <c r="K11128" t="s">
        <v>35</v>
      </c>
      <c r="L11128" t="s">
        <v>882</v>
      </c>
      <c r="M11128" t="s">
        <v>228</v>
      </c>
      <c r="N11128" t="s">
        <v>400</v>
      </c>
      <c r="O11128">
        <v>2.8999999999999998E-3</v>
      </c>
      <c r="P11128" t="s">
        <v>526</v>
      </c>
      <c r="Q11128">
        <f>O11128*km_per_mile*'Transportation Calcs'!$F$7</f>
        <v>2.6636331367673086E-6</v>
      </c>
      <c r="T11128" t="s">
        <v>527</v>
      </c>
    </row>
    <row r="11129" spans="1:20" x14ac:dyDescent="0.45">
      <c r="C11129" s="29" t="s">
        <v>64</v>
      </c>
      <c r="D11129" s="29" t="s">
        <v>46</v>
      </c>
      <c r="F11129" t="s">
        <v>828</v>
      </c>
      <c r="G11129" t="s">
        <v>829</v>
      </c>
      <c r="H11129" t="s">
        <v>898</v>
      </c>
      <c r="I11129" t="s">
        <v>225</v>
      </c>
      <c r="J11129" t="s">
        <v>873</v>
      </c>
      <c r="K11129" t="s">
        <v>690</v>
      </c>
      <c r="L11129" t="s">
        <v>899</v>
      </c>
      <c r="M11129" t="s">
        <v>228</v>
      </c>
      <c r="N11129" t="s">
        <v>358</v>
      </c>
      <c r="O11129" s="27">
        <v>4.0000000000000001E-8</v>
      </c>
      <c r="P11129" t="s">
        <v>526</v>
      </c>
      <c r="Q11129" s="27">
        <f>O11129*km_per_mile*'Transportation Calcs'!$D$7</f>
        <v>4.3151800352097977E-11</v>
      </c>
      <c r="T11129" t="s">
        <v>527</v>
      </c>
    </row>
    <row r="11130" spans="1:20" x14ac:dyDescent="0.45">
      <c r="A11130" s="29" t="s">
        <v>3065</v>
      </c>
      <c r="B11130" s="29" t="s">
        <v>43</v>
      </c>
      <c r="C11130" s="29" t="s">
        <v>64</v>
      </c>
      <c r="D11130" s="29" t="s">
        <v>46</v>
      </c>
      <c r="F11130" t="s">
        <v>828</v>
      </c>
      <c r="G11130" t="s">
        <v>829</v>
      </c>
      <c r="H11130" t="s">
        <v>898</v>
      </c>
      <c r="I11130" t="s">
        <v>225</v>
      </c>
      <c r="J11130" t="s">
        <v>873</v>
      </c>
      <c r="K11130" t="s">
        <v>690</v>
      </c>
      <c r="L11130" t="s">
        <v>899</v>
      </c>
      <c r="M11130" t="s">
        <v>228</v>
      </c>
      <c r="N11130" t="s">
        <v>28</v>
      </c>
      <c r="O11130">
        <v>0.01</v>
      </c>
      <c r="P11130" t="s">
        <v>526</v>
      </c>
      <c r="Q11130" s="27">
        <f>O11130*km_per_mile*'Transportation Calcs'!$D$7</f>
        <v>1.0787950088024493E-5</v>
      </c>
      <c r="T11130" t="s">
        <v>536</v>
      </c>
    </row>
    <row r="11131" spans="1:20" x14ac:dyDescent="0.45">
      <c r="C11131" s="29" t="s">
        <v>64</v>
      </c>
      <c r="D11131" s="29" t="s">
        <v>46</v>
      </c>
      <c r="F11131" t="s">
        <v>828</v>
      </c>
      <c r="G11131" t="s">
        <v>829</v>
      </c>
      <c r="H11131" t="s">
        <v>2416</v>
      </c>
      <c r="I11131" t="s">
        <v>225</v>
      </c>
      <c r="J11131" t="s">
        <v>873</v>
      </c>
      <c r="K11131" t="s">
        <v>690</v>
      </c>
      <c r="L11131" t="s">
        <v>957</v>
      </c>
      <c r="M11131" t="s">
        <v>228</v>
      </c>
      <c r="N11131" t="s">
        <v>272</v>
      </c>
      <c r="P11131" t="s">
        <v>526</v>
      </c>
      <c r="Q11131" s="27">
        <f>O11131*km_per_mile*'Transportation Calcs'!$D$7</f>
        <v>0</v>
      </c>
      <c r="T11131" t="s">
        <v>527</v>
      </c>
    </row>
    <row r="11132" spans="1:20" x14ac:dyDescent="0.45">
      <c r="B11132" s="29" t="s">
        <v>33</v>
      </c>
      <c r="C11132" s="29" t="s">
        <v>64</v>
      </c>
      <c r="D11132" s="29" t="s">
        <v>53</v>
      </c>
      <c r="F11132" t="s">
        <v>828</v>
      </c>
      <c r="G11132" t="s">
        <v>829</v>
      </c>
      <c r="H11132" t="s">
        <v>900</v>
      </c>
      <c r="I11132" t="s">
        <v>225</v>
      </c>
      <c r="J11132" t="s">
        <v>873</v>
      </c>
      <c r="K11132" t="s">
        <v>35</v>
      </c>
      <c r="L11132" t="s">
        <v>901</v>
      </c>
      <c r="M11132" t="s">
        <v>228</v>
      </c>
      <c r="N11132" t="s">
        <v>33</v>
      </c>
      <c r="O11132">
        <v>3.4000000000000002E-2</v>
      </c>
      <c r="P11132" t="s">
        <v>526</v>
      </c>
      <c r="Q11132">
        <f>O11132*km_per_mile*'Transportation Calcs'!$F$7</f>
        <v>3.1228802293133973E-5</v>
      </c>
      <c r="T11132" t="s">
        <v>527</v>
      </c>
    </row>
    <row r="11133" spans="1:20" x14ac:dyDescent="0.45">
      <c r="B11133" s="29" t="s">
        <v>34</v>
      </c>
      <c r="C11133" s="29" t="s">
        <v>64</v>
      </c>
      <c r="D11133" s="29" t="s">
        <v>53</v>
      </c>
      <c r="F11133" t="s">
        <v>828</v>
      </c>
      <c r="G11133" t="s">
        <v>829</v>
      </c>
      <c r="H11133" t="s">
        <v>2038</v>
      </c>
      <c r="I11133" t="s">
        <v>225</v>
      </c>
      <c r="J11133" t="s">
        <v>873</v>
      </c>
      <c r="K11133" t="s">
        <v>35</v>
      </c>
      <c r="L11133" t="s">
        <v>891</v>
      </c>
      <c r="M11133" t="s">
        <v>228</v>
      </c>
      <c r="N11133" t="s">
        <v>34</v>
      </c>
      <c r="O11133">
        <v>0.53</v>
      </c>
      <c r="P11133" t="s">
        <v>526</v>
      </c>
      <c r="Q11133">
        <f>O11133*km_per_mile*'Transportation Calcs'!$F$7</f>
        <v>4.8680191809885305E-4</v>
      </c>
      <c r="T11133" t="s">
        <v>527</v>
      </c>
    </row>
    <row r="11134" spans="1:20" x14ac:dyDescent="0.45">
      <c r="C11134" s="29" t="s">
        <v>64</v>
      </c>
      <c r="D11134" s="29" t="s">
        <v>53</v>
      </c>
      <c r="F11134" t="s">
        <v>828</v>
      </c>
      <c r="G11134" t="s">
        <v>829</v>
      </c>
      <c r="H11134" t="s">
        <v>2038</v>
      </c>
      <c r="I11134" t="s">
        <v>225</v>
      </c>
      <c r="J11134" t="s">
        <v>873</v>
      </c>
      <c r="K11134" t="s">
        <v>35</v>
      </c>
      <c r="L11134" t="s">
        <v>891</v>
      </c>
      <c r="M11134" t="s">
        <v>228</v>
      </c>
      <c r="N11134" t="s">
        <v>400</v>
      </c>
      <c r="O11134">
        <v>8.9999999999999993E-3</v>
      </c>
      <c r="P11134" t="s">
        <v>526</v>
      </c>
      <c r="Q11134">
        <f>O11134*km_per_mile*'Transportation Calcs'!$F$7</f>
        <v>8.2664476658295787E-6</v>
      </c>
      <c r="T11134" t="s">
        <v>527</v>
      </c>
    </row>
    <row r="11135" spans="1:20" x14ac:dyDescent="0.45">
      <c r="C11135" s="29" t="s">
        <v>64</v>
      </c>
      <c r="D11135" s="29" t="s">
        <v>46</v>
      </c>
      <c r="F11135" t="s">
        <v>828</v>
      </c>
      <c r="G11135" t="s">
        <v>829</v>
      </c>
      <c r="H11135" t="s">
        <v>2039</v>
      </c>
      <c r="I11135" t="s">
        <v>225</v>
      </c>
      <c r="J11135" t="s">
        <v>873</v>
      </c>
      <c r="K11135" t="s">
        <v>690</v>
      </c>
      <c r="L11135" t="s">
        <v>946</v>
      </c>
      <c r="M11135" t="s">
        <v>228</v>
      </c>
      <c r="N11135" t="s">
        <v>358</v>
      </c>
      <c r="O11135" s="27">
        <v>1E-8</v>
      </c>
      <c r="P11135" t="s">
        <v>526</v>
      </c>
      <c r="Q11135" s="27">
        <f>O11135*km_per_mile*'Transportation Calcs'!$D$7</f>
        <v>1.0787950088024494E-11</v>
      </c>
      <c r="T11135" t="s">
        <v>527</v>
      </c>
    </row>
    <row r="11136" spans="1:20" x14ac:dyDescent="0.45">
      <c r="B11136" s="29" t="s">
        <v>34</v>
      </c>
      <c r="C11136" s="29" t="s">
        <v>64</v>
      </c>
      <c r="D11136" s="29" t="s">
        <v>53</v>
      </c>
      <c r="F11136" t="s">
        <v>828</v>
      </c>
      <c r="G11136" t="s">
        <v>829</v>
      </c>
      <c r="H11136" t="s">
        <v>903</v>
      </c>
      <c r="I11136" t="s">
        <v>225</v>
      </c>
      <c r="J11136" t="s">
        <v>873</v>
      </c>
      <c r="K11136" t="s">
        <v>35</v>
      </c>
      <c r="M11136" t="s">
        <v>228</v>
      </c>
      <c r="N11136" t="s">
        <v>34</v>
      </c>
      <c r="O11136">
        <v>0.53</v>
      </c>
      <c r="P11136" t="s">
        <v>526</v>
      </c>
      <c r="Q11136">
        <f>O11136*km_per_mile*'Transportation Calcs'!$F$7</f>
        <v>4.8680191809885305E-4</v>
      </c>
      <c r="T11136" t="s">
        <v>527</v>
      </c>
    </row>
    <row r="11137" spans="2:20" x14ac:dyDescent="0.45">
      <c r="C11137" s="29" t="s">
        <v>64</v>
      </c>
      <c r="D11137" s="29" t="s">
        <v>53</v>
      </c>
      <c r="F11137" t="s">
        <v>828</v>
      </c>
      <c r="G11137" t="s">
        <v>829</v>
      </c>
      <c r="H11137" t="s">
        <v>903</v>
      </c>
      <c r="I11137" t="s">
        <v>225</v>
      </c>
      <c r="J11137" t="s">
        <v>873</v>
      </c>
      <c r="K11137" t="s">
        <v>35</v>
      </c>
      <c r="M11137" t="s">
        <v>228</v>
      </c>
      <c r="N11137" t="s">
        <v>400</v>
      </c>
      <c r="O11137">
        <v>2.9000000000000001E-2</v>
      </c>
      <c r="P11137" t="s">
        <v>526</v>
      </c>
      <c r="Q11137">
        <f>O11137*km_per_mile*'Transportation Calcs'!$F$7</f>
        <v>2.6636331367673092E-5</v>
      </c>
      <c r="T11137" t="s">
        <v>527</v>
      </c>
    </row>
    <row r="11138" spans="2:20" x14ac:dyDescent="0.45">
      <c r="B11138" s="29" t="s">
        <v>26</v>
      </c>
      <c r="C11138" s="29" t="s">
        <v>64</v>
      </c>
      <c r="D11138" s="29" t="s">
        <v>53</v>
      </c>
      <c r="F11138" t="s">
        <v>828</v>
      </c>
      <c r="G11138" t="s">
        <v>829</v>
      </c>
      <c r="H11138" t="s">
        <v>903</v>
      </c>
      <c r="I11138" t="s">
        <v>225</v>
      </c>
      <c r="J11138" t="s">
        <v>873</v>
      </c>
      <c r="K11138" t="s">
        <v>35</v>
      </c>
      <c r="M11138" t="s">
        <v>228</v>
      </c>
      <c r="N11138" t="s">
        <v>26</v>
      </c>
      <c r="O11138">
        <v>0.496</v>
      </c>
      <c r="P11138" t="s">
        <v>526</v>
      </c>
      <c r="Q11138">
        <f>O11138*km_per_mile*'Transportation Calcs'!$F$7</f>
        <v>4.5557311580571904E-4</v>
      </c>
      <c r="T11138" t="s">
        <v>527</v>
      </c>
    </row>
    <row r="11139" spans="2:20" x14ac:dyDescent="0.45">
      <c r="B11139" s="29" t="s">
        <v>25</v>
      </c>
      <c r="C11139" s="29" t="s">
        <v>64</v>
      </c>
      <c r="D11139" s="29" t="s">
        <v>53</v>
      </c>
      <c r="F11139" t="s">
        <v>828</v>
      </c>
      <c r="G11139" t="s">
        <v>829</v>
      </c>
      <c r="H11139" t="s">
        <v>903</v>
      </c>
      <c r="I11139" t="s">
        <v>225</v>
      </c>
      <c r="J11139" t="s">
        <v>873</v>
      </c>
      <c r="K11139" t="s">
        <v>35</v>
      </c>
      <c r="M11139" t="s">
        <v>228</v>
      </c>
      <c r="N11139" t="s">
        <v>25</v>
      </c>
      <c r="O11139">
        <v>0.15</v>
      </c>
      <c r="P11139" t="s">
        <v>526</v>
      </c>
      <c r="Q11139">
        <f>O11139*km_per_mile*'Transportation Calcs'!$F$7</f>
        <v>1.3777412776382633E-4</v>
      </c>
      <c r="T11139" t="s">
        <v>527</v>
      </c>
    </row>
    <row r="11140" spans="2:20" x14ac:dyDescent="0.45">
      <c r="B11140" s="29" t="s">
        <v>33</v>
      </c>
      <c r="C11140" s="29" t="s">
        <v>64</v>
      </c>
      <c r="D11140" s="29" t="s">
        <v>53</v>
      </c>
      <c r="F11140" t="s">
        <v>828</v>
      </c>
      <c r="G11140" t="s">
        <v>829</v>
      </c>
      <c r="H11140" t="s">
        <v>902</v>
      </c>
      <c r="I11140" t="s">
        <v>225</v>
      </c>
      <c r="J11140" t="s">
        <v>873</v>
      </c>
      <c r="K11140" t="s">
        <v>35</v>
      </c>
      <c r="M11140" t="s">
        <v>228</v>
      </c>
      <c r="N11140" t="s">
        <v>33</v>
      </c>
      <c r="O11140">
        <v>3.3000000000000002E-2</v>
      </c>
      <c r="P11140" t="s">
        <v>526</v>
      </c>
      <c r="Q11140">
        <f>O11140*km_per_mile*'Transportation Calcs'!$F$7</f>
        <v>3.0310308108041792E-5</v>
      </c>
      <c r="T11140" t="s">
        <v>527</v>
      </c>
    </row>
    <row r="11141" spans="2:20" x14ac:dyDescent="0.45">
      <c r="C11141" s="29" t="s">
        <v>64</v>
      </c>
      <c r="D11141" s="29" t="s">
        <v>53</v>
      </c>
      <c r="F11141" t="s">
        <v>828</v>
      </c>
      <c r="G11141" t="s">
        <v>829</v>
      </c>
      <c r="H11141" t="s">
        <v>2410</v>
      </c>
      <c r="I11141" t="s">
        <v>689</v>
      </c>
      <c r="J11141" t="s">
        <v>888</v>
      </c>
      <c r="K11141" t="s">
        <v>35</v>
      </c>
      <c r="L11141" t="s">
        <v>2411</v>
      </c>
      <c r="M11141" t="s">
        <v>692</v>
      </c>
      <c r="N11141" t="s">
        <v>693</v>
      </c>
      <c r="O11141">
        <v>4.3099999999999996</v>
      </c>
      <c r="P11141" t="s">
        <v>694</v>
      </c>
      <c r="Q11141"/>
      <c r="T11141" t="s">
        <v>527</v>
      </c>
    </row>
    <row r="11142" spans="2:20" x14ac:dyDescent="0.45">
      <c r="C11142" s="29" t="s">
        <v>64</v>
      </c>
      <c r="D11142" s="29" t="s">
        <v>53</v>
      </c>
      <c r="F11142" t="s">
        <v>828</v>
      </c>
      <c r="G11142" t="s">
        <v>829</v>
      </c>
      <c r="H11142" t="s">
        <v>906</v>
      </c>
      <c r="I11142" t="s">
        <v>225</v>
      </c>
      <c r="J11142" t="s">
        <v>831</v>
      </c>
      <c r="K11142" t="s">
        <v>35</v>
      </c>
      <c r="M11142" t="s">
        <v>228</v>
      </c>
      <c r="N11142" t="s">
        <v>264</v>
      </c>
      <c r="O11142" s="27">
        <v>8.9999999999999996E-7</v>
      </c>
      <c r="P11142" t="s">
        <v>526</v>
      </c>
      <c r="Q11142">
        <f>O11142*km_per_mile*'Transportation Calcs'!$F$7</f>
        <v>8.2664476658295794E-10</v>
      </c>
      <c r="T11142" t="s">
        <v>527</v>
      </c>
    </row>
    <row r="11143" spans="2:20" x14ac:dyDescent="0.45">
      <c r="B11143" s="29" t="s">
        <v>26</v>
      </c>
      <c r="C11143" s="29" t="s">
        <v>64</v>
      </c>
      <c r="D11143" s="29" t="s">
        <v>53</v>
      </c>
      <c r="F11143" t="s">
        <v>828</v>
      </c>
      <c r="G11143" t="s">
        <v>829</v>
      </c>
      <c r="H11143" t="s">
        <v>902</v>
      </c>
      <c r="I11143" t="s">
        <v>225</v>
      </c>
      <c r="J11143" t="s">
        <v>873</v>
      </c>
      <c r="K11143" t="s">
        <v>35</v>
      </c>
      <c r="M11143" t="s">
        <v>228</v>
      </c>
      <c r="N11143" t="s">
        <v>26</v>
      </c>
      <c r="O11143">
        <v>0.496</v>
      </c>
      <c r="P11143" t="s">
        <v>526</v>
      </c>
      <c r="Q11143">
        <f>O11143*km_per_mile*'Transportation Calcs'!$F$7</f>
        <v>4.5557311580571904E-4</v>
      </c>
      <c r="T11143" t="s">
        <v>527</v>
      </c>
    </row>
    <row r="11144" spans="2:20" x14ac:dyDescent="0.45">
      <c r="C11144" s="29" t="s">
        <v>64</v>
      </c>
      <c r="D11144" s="29" t="s">
        <v>53</v>
      </c>
      <c r="F11144" t="s">
        <v>828</v>
      </c>
      <c r="G11144" t="s">
        <v>829</v>
      </c>
      <c r="H11144" t="s">
        <v>905</v>
      </c>
      <c r="I11144" t="s">
        <v>225</v>
      </c>
      <c r="J11144" t="s">
        <v>831</v>
      </c>
      <c r="K11144" t="s">
        <v>35</v>
      </c>
      <c r="M11144" t="s">
        <v>228</v>
      </c>
      <c r="N11144" t="s">
        <v>249</v>
      </c>
      <c r="O11144" s="27">
        <v>5.4500000000000003E-6</v>
      </c>
      <c r="P11144" t="s">
        <v>526</v>
      </c>
      <c r="Q11144">
        <f>O11144*km_per_mile*'Transportation Calcs'!$F$7</f>
        <v>5.0057933087523573E-9</v>
      </c>
      <c r="T11144" t="s">
        <v>527</v>
      </c>
    </row>
    <row r="11145" spans="2:20" x14ac:dyDescent="0.45">
      <c r="C11145" s="29" t="s">
        <v>64</v>
      </c>
      <c r="D11145" s="29" t="s">
        <v>53</v>
      </c>
      <c r="F11145" t="s">
        <v>828</v>
      </c>
      <c r="G11145" t="s">
        <v>829</v>
      </c>
      <c r="H11145" t="s">
        <v>907</v>
      </c>
      <c r="I11145" t="s">
        <v>225</v>
      </c>
      <c r="J11145" t="s">
        <v>831</v>
      </c>
      <c r="K11145" t="s">
        <v>35</v>
      </c>
      <c r="M11145" t="s">
        <v>228</v>
      </c>
      <c r="N11145" t="s">
        <v>272</v>
      </c>
      <c r="O11145" s="27">
        <v>1.3999999999999999E-6</v>
      </c>
      <c r="P11145" t="s">
        <v>526</v>
      </c>
      <c r="Q11145">
        <f>O11145*km_per_mile*'Transportation Calcs'!$F$7</f>
        <v>1.2858918591290458E-9</v>
      </c>
      <c r="T11145" t="s">
        <v>527</v>
      </c>
    </row>
    <row r="11146" spans="2:20" x14ac:dyDescent="0.45">
      <c r="C11146" s="29" t="s">
        <v>64</v>
      </c>
      <c r="D11146" s="29" t="s">
        <v>53</v>
      </c>
      <c r="F11146" t="s">
        <v>828</v>
      </c>
      <c r="G11146" t="s">
        <v>829</v>
      </c>
      <c r="H11146" t="s">
        <v>907</v>
      </c>
      <c r="I11146" t="s">
        <v>225</v>
      </c>
      <c r="J11146" t="s">
        <v>831</v>
      </c>
      <c r="K11146" t="s">
        <v>35</v>
      </c>
      <c r="M11146" t="s">
        <v>228</v>
      </c>
      <c r="N11146" t="s">
        <v>249</v>
      </c>
      <c r="O11146" s="27">
        <v>5.4500000000000003E-6</v>
      </c>
      <c r="P11146" t="s">
        <v>526</v>
      </c>
      <c r="Q11146">
        <f>O11146*km_per_mile*'Transportation Calcs'!$F$7</f>
        <v>5.0057933087523573E-9</v>
      </c>
      <c r="T11146" t="s">
        <v>527</v>
      </c>
    </row>
    <row r="11147" spans="2:20" x14ac:dyDescent="0.45">
      <c r="C11147" s="29" t="s">
        <v>64</v>
      </c>
      <c r="D11147" s="29" t="s">
        <v>53</v>
      </c>
      <c r="F11147" t="s">
        <v>828</v>
      </c>
      <c r="G11147" t="s">
        <v>829</v>
      </c>
      <c r="H11147" t="s">
        <v>911</v>
      </c>
      <c r="I11147" t="s">
        <v>225</v>
      </c>
      <c r="J11147" t="s">
        <v>873</v>
      </c>
      <c r="K11147" t="s">
        <v>35</v>
      </c>
      <c r="M11147" t="s">
        <v>228</v>
      </c>
      <c r="N11147" t="s">
        <v>249</v>
      </c>
      <c r="O11147" s="27">
        <v>5.4500000000000003E-6</v>
      </c>
      <c r="P11147" t="s">
        <v>526</v>
      </c>
      <c r="Q11147">
        <f>O11147*km_per_mile*'Transportation Calcs'!$F$7</f>
        <v>5.0057933087523573E-9</v>
      </c>
      <c r="T11147" t="s">
        <v>527</v>
      </c>
    </row>
    <row r="11148" spans="2:20" x14ac:dyDescent="0.45">
      <c r="C11148" s="29" t="s">
        <v>64</v>
      </c>
      <c r="D11148" s="29" t="s">
        <v>53</v>
      </c>
      <c r="F11148" t="s">
        <v>828</v>
      </c>
      <c r="G11148" t="s">
        <v>829</v>
      </c>
      <c r="H11148" t="s">
        <v>908</v>
      </c>
      <c r="I11148" t="s">
        <v>689</v>
      </c>
      <c r="J11148" t="s">
        <v>873</v>
      </c>
      <c r="K11148" t="s">
        <v>35</v>
      </c>
      <c r="M11148" t="s">
        <v>692</v>
      </c>
      <c r="N11148" t="s">
        <v>698</v>
      </c>
      <c r="O11148">
        <v>301</v>
      </c>
      <c r="P11148" t="s">
        <v>526</v>
      </c>
      <c r="Q11148">
        <f>O11148*km_per_mile*'Transportation Calcs'!$F$7</f>
        <v>0.27646674971274482</v>
      </c>
      <c r="T11148" t="s">
        <v>527</v>
      </c>
    </row>
    <row r="11149" spans="2:20" x14ac:dyDescent="0.45">
      <c r="B11149" s="29" t="s">
        <v>43</v>
      </c>
      <c r="C11149" s="29" t="s">
        <v>64</v>
      </c>
      <c r="D11149" s="29" t="s">
        <v>53</v>
      </c>
      <c r="F11149" t="s">
        <v>828</v>
      </c>
      <c r="G11149" t="s">
        <v>829</v>
      </c>
      <c r="H11149" t="s">
        <v>2041</v>
      </c>
      <c r="I11149" t="s">
        <v>225</v>
      </c>
      <c r="J11149" t="s">
        <v>873</v>
      </c>
      <c r="K11149" t="s">
        <v>35</v>
      </c>
      <c r="M11149" t="s">
        <v>228</v>
      </c>
      <c r="N11149" t="s">
        <v>28</v>
      </c>
      <c r="O11149">
        <v>2.3E-3</v>
      </c>
      <c r="P11149" t="s">
        <v>526</v>
      </c>
      <c r="Q11149" s="27">
        <f>O11149*km_per_mile*'Transportation Calcs'!$F$7</f>
        <v>2.1125366257120039E-6</v>
      </c>
      <c r="T11149" t="s">
        <v>527</v>
      </c>
    </row>
    <row r="11150" spans="2:20" x14ac:dyDescent="0.45">
      <c r="C11150" s="29" t="s">
        <v>64</v>
      </c>
      <c r="D11150" s="29" t="s">
        <v>53</v>
      </c>
      <c r="F11150" t="s">
        <v>828</v>
      </c>
      <c r="G11150" t="s">
        <v>829</v>
      </c>
      <c r="H11150" t="s">
        <v>909</v>
      </c>
      <c r="I11150" t="s">
        <v>225</v>
      </c>
      <c r="J11150" t="s">
        <v>873</v>
      </c>
      <c r="K11150" t="s">
        <v>35</v>
      </c>
      <c r="M11150" t="s">
        <v>228</v>
      </c>
      <c r="N11150" t="s">
        <v>358</v>
      </c>
      <c r="O11150" s="27">
        <v>6.0900000000000001E-6</v>
      </c>
      <c r="P11150" t="s">
        <v>526</v>
      </c>
      <c r="Q11150">
        <f>O11150*km_per_mile*'Transportation Calcs'!$F$7</f>
        <v>5.593629587211349E-9</v>
      </c>
      <c r="T11150" t="s">
        <v>527</v>
      </c>
    </row>
    <row r="11151" spans="2:20" x14ac:dyDescent="0.45">
      <c r="C11151" s="29" t="s">
        <v>64</v>
      </c>
      <c r="D11151" s="29" t="s">
        <v>53</v>
      </c>
      <c r="F11151" t="s">
        <v>828</v>
      </c>
      <c r="G11151" t="s">
        <v>829</v>
      </c>
      <c r="H11151" t="s">
        <v>909</v>
      </c>
      <c r="I11151" t="s">
        <v>225</v>
      </c>
      <c r="J11151" t="s">
        <v>873</v>
      </c>
      <c r="K11151" t="s">
        <v>35</v>
      </c>
      <c r="M11151" t="s">
        <v>228</v>
      </c>
      <c r="N11151" t="s">
        <v>272</v>
      </c>
      <c r="O11151" s="27">
        <v>1.3999999999999999E-6</v>
      </c>
      <c r="P11151" t="s">
        <v>526</v>
      </c>
      <c r="Q11151">
        <f>O11151*km_per_mile*'Transportation Calcs'!$F$7</f>
        <v>1.2858918591290458E-9</v>
      </c>
      <c r="T11151" t="s">
        <v>527</v>
      </c>
    </row>
    <row r="11152" spans="2:20" x14ac:dyDescent="0.45">
      <c r="B11152" s="29" t="s">
        <v>43</v>
      </c>
      <c r="C11152" s="29" t="s">
        <v>64</v>
      </c>
      <c r="D11152" s="29" t="s">
        <v>53</v>
      </c>
      <c r="F11152" t="s">
        <v>828</v>
      </c>
      <c r="G11152" t="s">
        <v>829</v>
      </c>
      <c r="H11152" t="s">
        <v>909</v>
      </c>
      <c r="I11152" t="s">
        <v>225</v>
      </c>
      <c r="J11152" t="s">
        <v>873</v>
      </c>
      <c r="K11152" t="s">
        <v>35</v>
      </c>
      <c r="M11152" t="s">
        <v>228</v>
      </c>
      <c r="N11152" t="s">
        <v>28</v>
      </c>
      <c r="O11152">
        <v>2.3E-3</v>
      </c>
      <c r="P11152" t="s">
        <v>526</v>
      </c>
      <c r="Q11152" s="27">
        <f>O11152*km_per_mile*'Transportation Calcs'!$F$7</f>
        <v>2.1125366257120039E-6</v>
      </c>
      <c r="T11152" t="s">
        <v>527</v>
      </c>
    </row>
    <row r="11153" spans="2:20" x14ac:dyDescent="0.45">
      <c r="C11153" s="29" t="s">
        <v>64</v>
      </c>
      <c r="D11153" s="29" t="s">
        <v>53</v>
      </c>
      <c r="F11153" t="s">
        <v>828</v>
      </c>
      <c r="G11153" t="s">
        <v>829</v>
      </c>
      <c r="H11153" t="s">
        <v>2042</v>
      </c>
      <c r="I11153" t="s">
        <v>225</v>
      </c>
      <c r="J11153" t="s">
        <v>873</v>
      </c>
      <c r="K11153" t="s">
        <v>35</v>
      </c>
      <c r="M11153" t="s">
        <v>228</v>
      </c>
      <c r="N11153" t="s">
        <v>358</v>
      </c>
      <c r="P11153" t="s">
        <v>526</v>
      </c>
      <c r="Q11153">
        <f>O11153*km_per_mile*'Transportation Calcs'!$F$7</f>
        <v>0</v>
      </c>
      <c r="T11153" t="s">
        <v>527</v>
      </c>
    </row>
    <row r="11154" spans="2:20" x14ac:dyDescent="0.45">
      <c r="C11154" s="29" t="s">
        <v>64</v>
      </c>
      <c r="D11154" s="29" t="s">
        <v>53</v>
      </c>
      <c r="F11154" t="s">
        <v>828</v>
      </c>
      <c r="G11154" t="s">
        <v>829</v>
      </c>
      <c r="H11154" t="s">
        <v>910</v>
      </c>
      <c r="I11154" t="s">
        <v>225</v>
      </c>
      <c r="J11154" t="s">
        <v>873</v>
      </c>
      <c r="K11154" t="s">
        <v>35</v>
      </c>
      <c r="M11154" t="s">
        <v>228</v>
      </c>
      <c r="N11154" t="s">
        <v>400</v>
      </c>
      <c r="O11154">
        <v>2.9000000000000001E-2</v>
      </c>
      <c r="P11154" t="s">
        <v>526</v>
      </c>
      <c r="Q11154">
        <f>O11154*km_per_mile*'Transportation Calcs'!$F$7</f>
        <v>2.6636331367673092E-5</v>
      </c>
      <c r="T11154" t="s">
        <v>527</v>
      </c>
    </row>
    <row r="11155" spans="2:20" x14ac:dyDescent="0.45">
      <c r="C11155" s="29" t="s">
        <v>64</v>
      </c>
      <c r="D11155" s="29" t="s">
        <v>53</v>
      </c>
      <c r="F11155" t="s">
        <v>828</v>
      </c>
      <c r="G11155" t="s">
        <v>829</v>
      </c>
      <c r="H11155" t="s">
        <v>904</v>
      </c>
      <c r="I11155" t="s">
        <v>225</v>
      </c>
      <c r="J11155" t="s">
        <v>873</v>
      </c>
      <c r="K11155" t="s">
        <v>35</v>
      </c>
      <c r="M11155" t="s">
        <v>228</v>
      </c>
      <c r="N11155" t="s">
        <v>240</v>
      </c>
      <c r="O11155" s="27">
        <v>1.2799999999999999E-5</v>
      </c>
      <c r="P11155" t="s">
        <v>526</v>
      </c>
      <c r="Q11155">
        <f>O11155*km_per_mile*'Transportation Calcs'!$F$7</f>
        <v>1.1756725569179847E-8</v>
      </c>
      <c r="T11155" t="s">
        <v>527</v>
      </c>
    </row>
    <row r="11156" spans="2:20" x14ac:dyDescent="0.45">
      <c r="B11156" s="29" t="s">
        <v>25</v>
      </c>
      <c r="C11156" s="29" t="s">
        <v>64</v>
      </c>
      <c r="D11156" s="29" t="s">
        <v>53</v>
      </c>
      <c r="F11156" t="s">
        <v>828</v>
      </c>
      <c r="G11156" t="s">
        <v>829</v>
      </c>
      <c r="H11156" t="s">
        <v>910</v>
      </c>
      <c r="I11156" t="s">
        <v>225</v>
      </c>
      <c r="J11156" t="s">
        <v>873</v>
      </c>
      <c r="K11156" t="s">
        <v>35</v>
      </c>
      <c r="M11156" t="s">
        <v>228</v>
      </c>
      <c r="N11156" t="s">
        <v>25</v>
      </c>
      <c r="O11156">
        <v>0.15</v>
      </c>
      <c r="P11156" t="s">
        <v>526</v>
      </c>
      <c r="Q11156">
        <f>O11156*km_per_mile*'Transportation Calcs'!$F$7</f>
        <v>1.3777412776382633E-4</v>
      </c>
      <c r="T11156" t="s">
        <v>527</v>
      </c>
    </row>
    <row r="11157" spans="2:20" x14ac:dyDescent="0.45">
      <c r="B11157" s="29" t="s">
        <v>43</v>
      </c>
      <c r="C11157" s="29" t="s">
        <v>64</v>
      </c>
      <c r="D11157" s="29" t="s">
        <v>53</v>
      </c>
      <c r="F11157" t="s">
        <v>828</v>
      </c>
      <c r="G11157" t="s">
        <v>829</v>
      </c>
      <c r="H11157" t="s">
        <v>2042</v>
      </c>
      <c r="I11157" t="s">
        <v>225</v>
      </c>
      <c r="J11157" t="s">
        <v>873</v>
      </c>
      <c r="K11157" t="s">
        <v>35</v>
      </c>
      <c r="M11157" t="s">
        <v>228</v>
      </c>
      <c r="N11157" t="s">
        <v>28</v>
      </c>
      <c r="P11157" t="s">
        <v>526</v>
      </c>
      <c r="Q11157" s="27">
        <f>O11157*km_per_mile*'Transportation Calcs'!$F$7</f>
        <v>0</v>
      </c>
      <c r="T11157" t="s">
        <v>527</v>
      </c>
    </row>
    <row r="11158" spans="2:20" x14ac:dyDescent="0.45">
      <c r="B11158" s="29" t="s">
        <v>43</v>
      </c>
      <c r="C11158" s="29" t="s">
        <v>64</v>
      </c>
      <c r="D11158" s="29" t="s">
        <v>53</v>
      </c>
      <c r="F11158" t="s">
        <v>828</v>
      </c>
      <c r="G11158" t="s">
        <v>829</v>
      </c>
      <c r="H11158" t="s">
        <v>911</v>
      </c>
      <c r="I11158" t="s">
        <v>225</v>
      </c>
      <c r="J11158" t="s">
        <v>873</v>
      </c>
      <c r="K11158" t="s">
        <v>35</v>
      </c>
      <c r="M11158" t="s">
        <v>228</v>
      </c>
      <c r="N11158" t="s">
        <v>28</v>
      </c>
      <c r="O11158">
        <v>2.3E-3</v>
      </c>
      <c r="P11158" t="s">
        <v>526</v>
      </c>
      <c r="Q11158" s="27">
        <f>O11158*km_per_mile*'Transportation Calcs'!$F$7</f>
        <v>2.1125366257120039E-6</v>
      </c>
      <c r="T11158" t="s">
        <v>527</v>
      </c>
    </row>
    <row r="11159" spans="2:20" x14ac:dyDescent="0.45">
      <c r="B11159" s="29" t="s">
        <v>43</v>
      </c>
      <c r="C11159" s="29" t="s">
        <v>64</v>
      </c>
      <c r="D11159" s="29" t="s">
        <v>53</v>
      </c>
      <c r="F11159" t="s">
        <v>828</v>
      </c>
      <c r="G11159" t="s">
        <v>829</v>
      </c>
      <c r="H11159" t="s">
        <v>906</v>
      </c>
      <c r="I11159" t="s">
        <v>225</v>
      </c>
      <c r="J11159" t="s">
        <v>831</v>
      </c>
      <c r="K11159" t="s">
        <v>35</v>
      </c>
      <c r="M11159" t="s">
        <v>228</v>
      </c>
      <c r="N11159" t="s">
        <v>28</v>
      </c>
      <c r="O11159">
        <v>8.0000000000000004E-4</v>
      </c>
      <c r="P11159" t="s">
        <v>526</v>
      </c>
      <c r="Q11159" s="27">
        <f>O11159*km_per_mile*'Transportation Calcs'!$F$7</f>
        <v>7.3479534807374057E-7</v>
      </c>
      <c r="T11159" t="s">
        <v>527</v>
      </c>
    </row>
    <row r="11160" spans="2:20" x14ac:dyDescent="0.45">
      <c r="C11160" s="29" t="s">
        <v>64</v>
      </c>
      <c r="D11160" s="29" t="s">
        <v>46</v>
      </c>
      <c r="F11160" t="s">
        <v>828</v>
      </c>
      <c r="G11160" t="s">
        <v>829</v>
      </c>
      <c r="H11160" t="s">
        <v>2703</v>
      </c>
      <c r="I11160" t="s">
        <v>689</v>
      </c>
      <c r="J11160" t="s">
        <v>873</v>
      </c>
      <c r="K11160" t="s">
        <v>690</v>
      </c>
      <c r="L11160" t="s">
        <v>2704</v>
      </c>
      <c r="M11160" t="s">
        <v>692</v>
      </c>
      <c r="N11160" t="s">
        <v>698</v>
      </c>
      <c r="O11160">
        <v>515</v>
      </c>
      <c r="P11160" t="s">
        <v>526</v>
      </c>
      <c r="Q11160" s="27">
        <f>O11160*km_per_mile*'Transportation Calcs'!$D$7</f>
        <v>0.55557942953326145</v>
      </c>
      <c r="T11160" t="s">
        <v>527</v>
      </c>
    </row>
    <row r="11161" spans="2:20" x14ac:dyDescent="0.45">
      <c r="C11161" s="29" t="s">
        <v>64</v>
      </c>
      <c r="D11161" s="29" t="s">
        <v>53</v>
      </c>
      <c r="F11161" t="s">
        <v>828</v>
      </c>
      <c r="G11161" t="s">
        <v>829</v>
      </c>
      <c r="H11161" t="s">
        <v>2417</v>
      </c>
      <c r="I11161" t="s">
        <v>689</v>
      </c>
      <c r="J11161" t="s">
        <v>873</v>
      </c>
      <c r="K11161" t="s">
        <v>35</v>
      </c>
      <c r="L11161" t="s">
        <v>2418</v>
      </c>
      <c r="M11161" t="s">
        <v>692</v>
      </c>
      <c r="N11161" t="s">
        <v>698</v>
      </c>
      <c r="O11161">
        <v>247</v>
      </c>
      <c r="P11161" t="s">
        <v>526</v>
      </c>
      <c r="Q11161">
        <f>O11161*km_per_mile*'Transportation Calcs'!$F$7</f>
        <v>0.22686806371776735</v>
      </c>
      <c r="T11161" t="s">
        <v>527</v>
      </c>
    </row>
    <row r="11162" spans="2:20" x14ac:dyDescent="0.45">
      <c r="C11162" s="29" t="s">
        <v>64</v>
      </c>
      <c r="D11162" s="29" t="s">
        <v>46</v>
      </c>
      <c r="F11162" t="s">
        <v>828</v>
      </c>
      <c r="G11162" t="s">
        <v>829</v>
      </c>
      <c r="H11162" t="s">
        <v>2419</v>
      </c>
      <c r="I11162" t="s">
        <v>689</v>
      </c>
      <c r="J11162" t="s">
        <v>873</v>
      </c>
      <c r="K11162" t="s">
        <v>690</v>
      </c>
      <c r="L11162" t="s">
        <v>2420</v>
      </c>
      <c r="M11162" t="s">
        <v>692</v>
      </c>
      <c r="N11162" t="s">
        <v>693</v>
      </c>
      <c r="O11162">
        <v>21.84</v>
      </c>
      <c r="P11162" t="s">
        <v>694</v>
      </c>
      <c r="Q11162"/>
      <c r="T11162" t="s">
        <v>527</v>
      </c>
    </row>
    <row r="11163" spans="2:20" x14ac:dyDescent="0.45">
      <c r="B11163" s="29" t="s">
        <v>43</v>
      </c>
      <c r="C11163" s="29" t="s">
        <v>64</v>
      </c>
      <c r="D11163" s="29" t="s">
        <v>53</v>
      </c>
      <c r="F11163" t="s">
        <v>828</v>
      </c>
      <c r="G11163" t="s">
        <v>829</v>
      </c>
      <c r="H11163" t="s">
        <v>885</v>
      </c>
      <c r="I11163" t="s">
        <v>225</v>
      </c>
      <c r="J11163" t="s">
        <v>873</v>
      </c>
      <c r="K11163" t="s">
        <v>35</v>
      </c>
      <c r="L11163" t="s">
        <v>886</v>
      </c>
      <c r="M11163" t="s">
        <v>228</v>
      </c>
      <c r="N11163" t="s">
        <v>28</v>
      </c>
      <c r="O11163">
        <v>0.47899999999999998</v>
      </c>
      <c r="P11163" t="s">
        <v>526</v>
      </c>
      <c r="Q11163" s="27">
        <f>O11163*km_per_mile*'Transportation Calcs'!$F$7</f>
        <v>4.3995871465915207E-4</v>
      </c>
      <c r="T11163" t="s">
        <v>536</v>
      </c>
    </row>
    <row r="11164" spans="2:20" x14ac:dyDescent="0.45">
      <c r="C11164" s="29" t="s">
        <v>64</v>
      </c>
      <c r="D11164" s="29" t="s">
        <v>53</v>
      </c>
      <c r="F11164" t="s">
        <v>828</v>
      </c>
      <c r="G11164" t="s">
        <v>829</v>
      </c>
      <c r="H11164" t="s">
        <v>2705</v>
      </c>
      <c r="I11164" t="s">
        <v>689</v>
      </c>
      <c r="J11164" t="s">
        <v>888</v>
      </c>
      <c r="K11164" t="s">
        <v>35</v>
      </c>
      <c r="L11164" t="s">
        <v>2706</v>
      </c>
      <c r="M11164" t="s">
        <v>692</v>
      </c>
      <c r="N11164" t="s">
        <v>693</v>
      </c>
      <c r="O11164">
        <v>8.9700000000000006</v>
      </c>
      <c r="P11164" t="s">
        <v>694</v>
      </c>
      <c r="Q11164"/>
      <c r="T11164" t="s">
        <v>527</v>
      </c>
    </row>
    <row r="11165" spans="2:20" x14ac:dyDescent="0.45">
      <c r="C11165" s="29" t="s">
        <v>64</v>
      </c>
      <c r="D11165" s="29" t="s">
        <v>53</v>
      </c>
      <c r="F11165" t="s">
        <v>828</v>
      </c>
      <c r="G11165" t="s">
        <v>829</v>
      </c>
      <c r="H11165" t="s">
        <v>2699</v>
      </c>
      <c r="I11165" t="s">
        <v>689</v>
      </c>
      <c r="J11165" t="s">
        <v>888</v>
      </c>
      <c r="K11165" t="s">
        <v>35</v>
      </c>
      <c r="L11165" t="s">
        <v>2700</v>
      </c>
      <c r="M11165" t="s">
        <v>692</v>
      </c>
      <c r="N11165" t="s">
        <v>693</v>
      </c>
      <c r="O11165">
        <v>12.68</v>
      </c>
      <c r="P11165" t="s">
        <v>694</v>
      </c>
      <c r="Q11165"/>
      <c r="T11165" t="s">
        <v>527</v>
      </c>
    </row>
    <row r="11166" spans="2:20" x14ac:dyDescent="0.45">
      <c r="B11166" s="29" t="s">
        <v>33</v>
      </c>
      <c r="C11166" s="29" t="s">
        <v>64</v>
      </c>
      <c r="D11166" s="29" t="s">
        <v>53</v>
      </c>
      <c r="F11166" t="s">
        <v>828</v>
      </c>
      <c r="G11166" t="s">
        <v>829</v>
      </c>
      <c r="H11166" t="s">
        <v>914</v>
      </c>
      <c r="I11166" t="s">
        <v>225</v>
      </c>
      <c r="J11166" t="s">
        <v>831</v>
      </c>
      <c r="K11166" t="s">
        <v>35</v>
      </c>
      <c r="M11166" t="s">
        <v>228</v>
      </c>
      <c r="N11166" t="s">
        <v>33</v>
      </c>
      <c r="O11166">
        <v>1.7000000000000001E-2</v>
      </c>
      <c r="P11166" t="s">
        <v>526</v>
      </c>
      <c r="Q11166">
        <f>O11166*km_per_mile*'Transportation Calcs'!$F$7</f>
        <v>1.5614401146566987E-5</v>
      </c>
      <c r="T11166" t="s">
        <v>527</v>
      </c>
    </row>
    <row r="11167" spans="2:20" x14ac:dyDescent="0.45">
      <c r="C11167" s="29" t="s">
        <v>64</v>
      </c>
      <c r="D11167" s="29" t="s">
        <v>53</v>
      </c>
      <c r="F11167" t="s">
        <v>828</v>
      </c>
      <c r="G11167" t="s">
        <v>829</v>
      </c>
      <c r="H11167" t="s">
        <v>2049</v>
      </c>
      <c r="I11167" t="s">
        <v>225</v>
      </c>
      <c r="J11167" t="s">
        <v>831</v>
      </c>
      <c r="K11167" t="s">
        <v>35</v>
      </c>
      <c r="M11167" t="s">
        <v>228</v>
      </c>
      <c r="N11167" t="s">
        <v>358</v>
      </c>
      <c r="O11167" s="27">
        <v>6.0900000000000001E-6</v>
      </c>
      <c r="P11167" t="s">
        <v>526</v>
      </c>
      <c r="Q11167">
        <f>O11167*km_per_mile*'Transportation Calcs'!$F$7</f>
        <v>5.593629587211349E-9</v>
      </c>
      <c r="T11167" t="s">
        <v>527</v>
      </c>
    </row>
    <row r="11168" spans="2:20" x14ac:dyDescent="0.45">
      <c r="C11168" s="29" t="s">
        <v>64</v>
      </c>
      <c r="D11168" s="29" t="s">
        <v>53</v>
      </c>
      <c r="F11168" t="s">
        <v>828</v>
      </c>
      <c r="G11168" t="s">
        <v>829</v>
      </c>
      <c r="H11168" t="s">
        <v>2049</v>
      </c>
      <c r="I11168" t="s">
        <v>225</v>
      </c>
      <c r="J11168" t="s">
        <v>831</v>
      </c>
      <c r="K11168" t="s">
        <v>35</v>
      </c>
      <c r="M11168" t="s">
        <v>228</v>
      </c>
      <c r="N11168" t="s">
        <v>272</v>
      </c>
      <c r="O11168" s="27">
        <v>1.3999999999999999E-6</v>
      </c>
      <c r="P11168" t="s">
        <v>526</v>
      </c>
      <c r="Q11168">
        <f>O11168*km_per_mile*'Transportation Calcs'!$F$7</f>
        <v>1.2858918591290458E-9</v>
      </c>
      <c r="T11168" t="s">
        <v>527</v>
      </c>
    </row>
    <row r="11169" spans="2:20" x14ac:dyDescent="0.45">
      <c r="C11169" s="29" t="s">
        <v>64</v>
      </c>
      <c r="D11169" s="29" t="s">
        <v>53</v>
      </c>
      <c r="F11169" t="s">
        <v>828</v>
      </c>
      <c r="G11169" t="s">
        <v>829</v>
      </c>
      <c r="H11169" t="s">
        <v>2050</v>
      </c>
      <c r="I11169" t="s">
        <v>225</v>
      </c>
      <c r="J11169" t="s">
        <v>831</v>
      </c>
      <c r="K11169" t="s">
        <v>35</v>
      </c>
      <c r="M11169" t="s">
        <v>228</v>
      </c>
      <c r="N11169" t="s">
        <v>400</v>
      </c>
      <c r="O11169">
        <v>8.9999999999999993E-3</v>
      </c>
      <c r="P11169" t="s">
        <v>526</v>
      </c>
      <c r="Q11169">
        <f>O11169*km_per_mile*'Transportation Calcs'!$F$7</f>
        <v>8.2664476658295787E-6</v>
      </c>
      <c r="T11169" t="s">
        <v>527</v>
      </c>
    </row>
    <row r="11170" spans="2:20" x14ac:dyDescent="0.45">
      <c r="C11170" s="29" t="s">
        <v>64</v>
      </c>
      <c r="D11170" s="29" t="s">
        <v>53</v>
      </c>
      <c r="F11170" t="s">
        <v>828</v>
      </c>
      <c r="G11170" t="s">
        <v>829</v>
      </c>
      <c r="H11170" t="s">
        <v>914</v>
      </c>
      <c r="I11170" t="s">
        <v>225</v>
      </c>
      <c r="J11170" t="s">
        <v>831</v>
      </c>
      <c r="K11170" t="s">
        <v>35</v>
      </c>
      <c r="M11170" t="s">
        <v>228</v>
      </c>
      <c r="N11170" t="s">
        <v>400</v>
      </c>
      <c r="O11170">
        <v>8.9999999999999993E-3</v>
      </c>
      <c r="P11170" t="s">
        <v>526</v>
      </c>
      <c r="Q11170">
        <f>O11170*km_per_mile*'Transportation Calcs'!$F$7</f>
        <v>8.2664476658295787E-6</v>
      </c>
      <c r="T11170" t="s">
        <v>527</v>
      </c>
    </row>
    <row r="11171" spans="2:20" x14ac:dyDescent="0.45">
      <c r="B11171" s="29" t="s">
        <v>33</v>
      </c>
      <c r="C11171" s="29" t="s">
        <v>64</v>
      </c>
      <c r="D11171" s="29" t="s">
        <v>53</v>
      </c>
      <c r="F11171" t="s">
        <v>828</v>
      </c>
      <c r="G11171" t="s">
        <v>829</v>
      </c>
      <c r="H11171" t="s">
        <v>2052</v>
      </c>
      <c r="I11171" t="s">
        <v>225</v>
      </c>
      <c r="J11171" t="s">
        <v>831</v>
      </c>
      <c r="K11171" t="s">
        <v>35</v>
      </c>
      <c r="M11171" t="s">
        <v>228</v>
      </c>
      <c r="N11171" t="s">
        <v>33</v>
      </c>
      <c r="O11171">
        <v>3.3000000000000002E-2</v>
      </c>
      <c r="P11171" t="s">
        <v>526</v>
      </c>
      <c r="Q11171">
        <f>O11171*km_per_mile*'Transportation Calcs'!$F$7</f>
        <v>3.0310308108041792E-5</v>
      </c>
      <c r="T11171" t="s">
        <v>527</v>
      </c>
    </row>
    <row r="11172" spans="2:20" x14ac:dyDescent="0.45">
      <c r="B11172" s="29" t="s">
        <v>25</v>
      </c>
      <c r="C11172" s="29" t="s">
        <v>64</v>
      </c>
      <c r="D11172" s="29" t="s">
        <v>53</v>
      </c>
      <c r="F11172" t="s">
        <v>828</v>
      </c>
      <c r="G11172" t="s">
        <v>829</v>
      </c>
      <c r="H11172" t="s">
        <v>2051</v>
      </c>
      <c r="I11172" t="s">
        <v>225</v>
      </c>
      <c r="J11172" t="s">
        <v>831</v>
      </c>
      <c r="K11172" t="s">
        <v>35</v>
      </c>
      <c r="M11172" t="s">
        <v>228</v>
      </c>
      <c r="N11172" t="s">
        <v>25</v>
      </c>
      <c r="O11172">
        <v>0.105</v>
      </c>
      <c r="P11172" t="s">
        <v>526</v>
      </c>
      <c r="Q11172">
        <f>O11172*km_per_mile*'Transportation Calcs'!$F$7</f>
        <v>9.6441889434678436E-5</v>
      </c>
      <c r="T11172" t="s">
        <v>527</v>
      </c>
    </row>
    <row r="11173" spans="2:20" x14ac:dyDescent="0.45">
      <c r="B11173" s="29" t="s">
        <v>43</v>
      </c>
      <c r="C11173" s="29" t="s">
        <v>64</v>
      </c>
      <c r="D11173" s="29" t="s">
        <v>53</v>
      </c>
      <c r="F11173" t="s">
        <v>828</v>
      </c>
      <c r="G11173" t="s">
        <v>829</v>
      </c>
      <c r="H11173" t="s">
        <v>2053</v>
      </c>
      <c r="I11173" t="s">
        <v>225</v>
      </c>
      <c r="J11173" t="s">
        <v>831</v>
      </c>
      <c r="K11173" t="s">
        <v>35</v>
      </c>
      <c r="L11173" t="s">
        <v>2019</v>
      </c>
      <c r="M11173" t="s">
        <v>228</v>
      </c>
      <c r="N11173" t="s">
        <v>28</v>
      </c>
      <c r="O11173">
        <v>1.61E-2</v>
      </c>
      <c r="P11173" t="s">
        <v>526</v>
      </c>
      <c r="Q11173" s="27">
        <f>O11173*km_per_mile*'Transportation Calcs'!$F$7</f>
        <v>1.4787756379984027E-5</v>
      </c>
      <c r="T11173" t="s">
        <v>536</v>
      </c>
    </row>
    <row r="11174" spans="2:20" x14ac:dyDescent="0.45">
      <c r="C11174" s="29" t="s">
        <v>64</v>
      </c>
      <c r="D11174" s="29" t="s">
        <v>53</v>
      </c>
      <c r="F11174" t="s">
        <v>828</v>
      </c>
      <c r="G11174" t="s">
        <v>829</v>
      </c>
      <c r="H11174" t="s">
        <v>917</v>
      </c>
      <c r="I11174" t="s">
        <v>225</v>
      </c>
      <c r="J11174" t="s">
        <v>831</v>
      </c>
      <c r="K11174" t="s">
        <v>35</v>
      </c>
      <c r="L11174" t="s">
        <v>918</v>
      </c>
      <c r="M11174" t="s">
        <v>228</v>
      </c>
      <c r="N11174" t="s">
        <v>264</v>
      </c>
      <c r="O11174" s="27">
        <v>8.9999999999999996E-7</v>
      </c>
      <c r="P11174" t="s">
        <v>526</v>
      </c>
      <c r="Q11174">
        <f>O11174*km_per_mile*'Transportation Calcs'!$F$7</f>
        <v>8.2664476658295794E-10</v>
      </c>
      <c r="T11174" t="s">
        <v>527</v>
      </c>
    </row>
    <row r="11175" spans="2:20" x14ac:dyDescent="0.45">
      <c r="B11175" s="29" t="s">
        <v>43</v>
      </c>
      <c r="C11175" s="29" t="s">
        <v>64</v>
      </c>
      <c r="D11175" s="29" t="s">
        <v>53</v>
      </c>
      <c r="F11175" t="s">
        <v>828</v>
      </c>
      <c r="G11175" t="s">
        <v>829</v>
      </c>
      <c r="H11175" t="s">
        <v>953</v>
      </c>
      <c r="I11175" t="s">
        <v>225</v>
      </c>
      <c r="J11175" t="s">
        <v>831</v>
      </c>
      <c r="K11175" t="s">
        <v>35</v>
      </c>
      <c r="L11175" t="s">
        <v>954</v>
      </c>
      <c r="M11175" t="s">
        <v>228</v>
      </c>
      <c r="N11175" t="s">
        <v>28</v>
      </c>
      <c r="O11175">
        <v>2.3900000000000001E-2</v>
      </c>
      <c r="P11175" t="s">
        <v>526</v>
      </c>
      <c r="Q11175" s="27">
        <f>O11175*km_per_mile*'Transportation Calcs'!$F$7</f>
        <v>2.1952011023702997E-5</v>
      </c>
      <c r="T11175" t="s">
        <v>536</v>
      </c>
    </row>
    <row r="11176" spans="2:20" x14ac:dyDescent="0.45">
      <c r="C11176" s="29" t="s">
        <v>64</v>
      </c>
      <c r="D11176" s="29" t="s">
        <v>53</v>
      </c>
      <c r="F11176" t="s">
        <v>828</v>
      </c>
      <c r="G11176" t="s">
        <v>829</v>
      </c>
      <c r="H11176" t="s">
        <v>926</v>
      </c>
      <c r="I11176" t="s">
        <v>225</v>
      </c>
      <c r="J11176" t="s">
        <v>831</v>
      </c>
      <c r="K11176" t="s">
        <v>35</v>
      </c>
      <c r="L11176" t="s">
        <v>863</v>
      </c>
      <c r="M11176" t="s">
        <v>228</v>
      </c>
      <c r="N11176" t="s">
        <v>249</v>
      </c>
      <c r="O11176" s="27">
        <v>5.4500000000000003E-6</v>
      </c>
      <c r="P11176" t="s">
        <v>526</v>
      </c>
      <c r="Q11176">
        <f>O11176*km_per_mile*'Transportation Calcs'!$F$7</f>
        <v>5.0057933087523573E-9</v>
      </c>
      <c r="T11176" t="s">
        <v>527</v>
      </c>
    </row>
    <row r="11177" spans="2:20" x14ac:dyDescent="0.45">
      <c r="C11177" s="29" t="s">
        <v>64</v>
      </c>
      <c r="D11177" s="29" t="s">
        <v>53</v>
      </c>
      <c r="F11177" t="s">
        <v>828</v>
      </c>
      <c r="G11177" t="s">
        <v>829</v>
      </c>
      <c r="H11177" t="s">
        <v>2054</v>
      </c>
      <c r="I11177" t="s">
        <v>225</v>
      </c>
      <c r="J11177" t="s">
        <v>831</v>
      </c>
      <c r="K11177" t="s">
        <v>35</v>
      </c>
      <c r="L11177" t="s">
        <v>2023</v>
      </c>
      <c r="M11177" t="s">
        <v>228</v>
      </c>
      <c r="N11177" t="s">
        <v>264</v>
      </c>
      <c r="O11177" s="27">
        <v>8.9999999999999996E-7</v>
      </c>
      <c r="P11177" t="s">
        <v>526</v>
      </c>
      <c r="Q11177">
        <f>O11177*km_per_mile*'Transportation Calcs'!$F$7</f>
        <v>8.2664476658295794E-10</v>
      </c>
      <c r="T11177" t="s">
        <v>527</v>
      </c>
    </row>
    <row r="11178" spans="2:20" x14ac:dyDescent="0.45">
      <c r="C11178" s="29" t="s">
        <v>64</v>
      </c>
      <c r="D11178" s="29" t="s">
        <v>53</v>
      </c>
      <c r="F11178" t="s">
        <v>828</v>
      </c>
      <c r="G11178" t="s">
        <v>829</v>
      </c>
      <c r="H11178" t="s">
        <v>2054</v>
      </c>
      <c r="I11178" t="s">
        <v>225</v>
      </c>
      <c r="J11178" t="s">
        <v>831</v>
      </c>
      <c r="K11178" t="s">
        <v>35</v>
      </c>
      <c r="L11178" t="s">
        <v>2023</v>
      </c>
      <c r="M11178" t="s">
        <v>228</v>
      </c>
      <c r="N11178" t="s">
        <v>358</v>
      </c>
      <c r="O11178" s="27">
        <v>6.0900000000000001E-6</v>
      </c>
      <c r="P11178" t="s">
        <v>526</v>
      </c>
      <c r="Q11178">
        <f>O11178*km_per_mile*'Transportation Calcs'!$F$7</f>
        <v>5.593629587211349E-9</v>
      </c>
      <c r="T11178" t="s">
        <v>527</v>
      </c>
    </row>
    <row r="11179" spans="2:20" x14ac:dyDescent="0.45">
      <c r="B11179" s="29" t="s">
        <v>43</v>
      </c>
      <c r="C11179" s="29" t="s">
        <v>64</v>
      </c>
      <c r="D11179" s="29" t="s">
        <v>53</v>
      </c>
      <c r="F11179" t="s">
        <v>828</v>
      </c>
      <c r="G11179" t="s">
        <v>829</v>
      </c>
      <c r="H11179" t="s">
        <v>920</v>
      </c>
      <c r="I11179" t="s">
        <v>225</v>
      </c>
      <c r="J11179" t="s">
        <v>831</v>
      </c>
      <c r="K11179" t="s">
        <v>35</v>
      </c>
      <c r="L11179" t="s">
        <v>848</v>
      </c>
      <c r="M11179" t="s">
        <v>228</v>
      </c>
      <c r="N11179" t="s">
        <v>28</v>
      </c>
      <c r="O11179">
        <v>2.3900000000000001E-2</v>
      </c>
      <c r="P11179" t="s">
        <v>526</v>
      </c>
      <c r="Q11179" s="27">
        <f>O11179*km_per_mile*'Transportation Calcs'!$F$7</f>
        <v>2.1952011023702997E-5</v>
      </c>
      <c r="T11179" t="s">
        <v>536</v>
      </c>
    </row>
    <row r="11180" spans="2:20" x14ac:dyDescent="0.45">
      <c r="C11180" s="29" t="s">
        <v>64</v>
      </c>
      <c r="D11180" s="29" t="s">
        <v>53</v>
      </c>
      <c r="F11180" t="s">
        <v>828</v>
      </c>
      <c r="G11180" t="s">
        <v>829</v>
      </c>
      <c r="H11180" t="s">
        <v>921</v>
      </c>
      <c r="I11180" t="s">
        <v>225</v>
      </c>
      <c r="J11180" t="s">
        <v>831</v>
      </c>
      <c r="K11180" t="s">
        <v>35</v>
      </c>
      <c r="L11180" t="s">
        <v>922</v>
      </c>
      <c r="M11180" t="s">
        <v>228</v>
      </c>
      <c r="N11180" t="s">
        <v>264</v>
      </c>
      <c r="O11180" s="27">
        <v>8.9999999999999996E-7</v>
      </c>
      <c r="P11180" t="s">
        <v>526</v>
      </c>
      <c r="Q11180">
        <f>O11180*km_per_mile*'Transportation Calcs'!$F$7</f>
        <v>8.2664476658295794E-10</v>
      </c>
      <c r="T11180" t="s">
        <v>527</v>
      </c>
    </row>
    <row r="11181" spans="2:20" x14ac:dyDescent="0.45">
      <c r="C11181" s="29" t="s">
        <v>64</v>
      </c>
      <c r="D11181" s="29" t="s">
        <v>53</v>
      </c>
      <c r="F11181" t="s">
        <v>828</v>
      </c>
      <c r="G11181" t="s">
        <v>829</v>
      </c>
      <c r="H11181" t="s">
        <v>923</v>
      </c>
      <c r="I11181" t="s">
        <v>225</v>
      </c>
      <c r="J11181" t="s">
        <v>831</v>
      </c>
      <c r="K11181" t="s">
        <v>35</v>
      </c>
      <c r="L11181" t="s">
        <v>832</v>
      </c>
      <c r="M11181" t="s">
        <v>228</v>
      </c>
      <c r="N11181" t="s">
        <v>358</v>
      </c>
      <c r="O11181" s="27">
        <v>6.0900000000000001E-6</v>
      </c>
      <c r="P11181" t="s">
        <v>526</v>
      </c>
      <c r="Q11181">
        <f>O11181*km_per_mile*'Transportation Calcs'!$F$7</f>
        <v>5.593629587211349E-9</v>
      </c>
      <c r="T11181" t="s">
        <v>527</v>
      </c>
    </row>
    <row r="11182" spans="2:20" x14ac:dyDescent="0.45">
      <c r="C11182" s="29" t="s">
        <v>64</v>
      </c>
      <c r="D11182" s="29" t="s">
        <v>53</v>
      </c>
      <c r="F11182" t="s">
        <v>828</v>
      </c>
      <c r="G11182" t="s">
        <v>829</v>
      </c>
      <c r="H11182" t="s">
        <v>924</v>
      </c>
      <c r="I11182" t="s">
        <v>225</v>
      </c>
      <c r="J11182" t="s">
        <v>831</v>
      </c>
      <c r="K11182" t="s">
        <v>35</v>
      </c>
      <c r="L11182" t="s">
        <v>834</v>
      </c>
      <c r="M11182" t="s">
        <v>228</v>
      </c>
      <c r="N11182" t="s">
        <v>358</v>
      </c>
      <c r="O11182" s="27">
        <v>6.0900000000000001E-6</v>
      </c>
      <c r="P11182" t="s">
        <v>526</v>
      </c>
      <c r="Q11182">
        <f>O11182*km_per_mile*'Transportation Calcs'!$F$7</f>
        <v>5.593629587211349E-9</v>
      </c>
      <c r="T11182" t="s">
        <v>527</v>
      </c>
    </row>
    <row r="11183" spans="2:20" x14ac:dyDescent="0.45">
      <c r="B11183" s="29" t="s">
        <v>43</v>
      </c>
      <c r="C11183" s="29" t="s">
        <v>64</v>
      </c>
      <c r="D11183" s="29" t="s">
        <v>53</v>
      </c>
      <c r="F11183" t="s">
        <v>828</v>
      </c>
      <c r="G11183" t="s">
        <v>829</v>
      </c>
      <c r="H11183" t="s">
        <v>925</v>
      </c>
      <c r="I11183" t="s">
        <v>225</v>
      </c>
      <c r="J11183" t="s">
        <v>831</v>
      </c>
      <c r="K11183" t="s">
        <v>35</v>
      </c>
      <c r="L11183" t="s">
        <v>836</v>
      </c>
      <c r="M11183" t="s">
        <v>228</v>
      </c>
      <c r="N11183" t="s">
        <v>28</v>
      </c>
      <c r="O11183">
        <v>0.29699999999999999</v>
      </c>
      <c r="P11183" t="s">
        <v>526</v>
      </c>
      <c r="Q11183" s="27">
        <f>O11183*km_per_mile*'Transportation Calcs'!$F$7</f>
        <v>2.727927729723761E-4</v>
      </c>
      <c r="T11183" t="s">
        <v>536</v>
      </c>
    </row>
    <row r="11184" spans="2:20" x14ac:dyDescent="0.45">
      <c r="C11184" s="29" t="s">
        <v>64</v>
      </c>
      <c r="D11184" s="29" t="s">
        <v>53</v>
      </c>
      <c r="F11184" t="s">
        <v>828</v>
      </c>
      <c r="G11184" t="s">
        <v>829</v>
      </c>
      <c r="H11184" t="s">
        <v>933</v>
      </c>
      <c r="I11184" t="s">
        <v>225</v>
      </c>
      <c r="J11184" t="s">
        <v>831</v>
      </c>
      <c r="K11184" t="s">
        <v>35</v>
      </c>
      <c r="L11184" t="s">
        <v>934</v>
      </c>
      <c r="M11184" t="s">
        <v>228</v>
      </c>
      <c r="N11184" t="s">
        <v>240</v>
      </c>
      <c r="O11184" s="27">
        <v>1.26E-5</v>
      </c>
      <c r="P11184" t="s">
        <v>526</v>
      </c>
      <c r="Q11184">
        <f>O11184*km_per_mile*'Transportation Calcs'!$F$7</f>
        <v>1.1573026732161412E-8</v>
      </c>
      <c r="T11184" t="s">
        <v>527</v>
      </c>
    </row>
    <row r="11185" spans="2:20" x14ac:dyDescent="0.45">
      <c r="C11185" s="29" t="s">
        <v>64</v>
      </c>
      <c r="D11185" s="29" t="s">
        <v>55</v>
      </c>
      <c r="F11185" t="s">
        <v>828</v>
      </c>
      <c r="G11185" t="s">
        <v>829</v>
      </c>
      <c r="H11185" t="s">
        <v>928</v>
      </c>
      <c r="I11185" t="s">
        <v>225</v>
      </c>
      <c r="J11185" t="s">
        <v>831</v>
      </c>
      <c r="K11185" t="s">
        <v>524</v>
      </c>
      <c r="L11185" t="s">
        <v>852</v>
      </c>
      <c r="M11185" t="s">
        <v>228</v>
      </c>
      <c r="N11185" t="s">
        <v>272</v>
      </c>
      <c r="O11185" s="27">
        <v>1.0300000000000001E-6</v>
      </c>
      <c r="P11185" t="s">
        <v>526</v>
      </c>
      <c r="Q11185" s="27">
        <f>O11185*km_per_mile*'Transportation Calcs'!$E$7</f>
        <v>1.2589904491158504E-9</v>
      </c>
      <c r="T11185" t="s">
        <v>527</v>
      </c>
    </row>
    <row r="11186" spans="2:20" x14ac:dyDescent="0.45">
      <c r="B11186" s="29" t="s">
        <v>43</v>
      </c>
      <c r="C11186" s="29" t="s">
        <v>64</v>
      </c>
      <c r="D11186" s="29" t="s">
        <v>55</v>
      </c>
      <c r="F11186" t="s">
        <v>828</v>
      </c>
      <c r="G11186" t="s">
        <v>829</v>
      </c>
      <c r="H11186" t="s">
        <v>928</v>
      </c>
      <c r="I11186" t="s">
        <v>225</v>
      </c>
      <c r="J11186" t="s">
        <v>831</v>
      </c>
      <c r="K11186" t="s">
        <v>524</v>
      </c>
      <c r="L11186" t="s">
        <v>852</v>
      </c>
      <c r="M11186" t="s">
        <v>228</v>
      </c>
      <c r="N11186" t="s">
        <v>28</v>
      </c>
      <c r="O11186">
        <v>0</v>
      </c>
      <c r="P11186" t="s">
        <v>526</v>
      </c>
      <c r="Q11186" s="27">
        <f>O11186*km_per_mile*'Transportation Calcs'!$E$7</f>
        <v>0</v>
      </c>
      <c r="T11186" t="s">
        <v>536</v>
      </c>
    </row>
    <row r="11187" spans="2:20" x14ac:dyDescent="0.45">
      <c r="B11187" s="29" t="s">
        <v>34</v>
      </c>
      <c r="C11187" s="29" t="s">
        <v>64</v>
      </c>
      <c r="D11187" s="29" t="s">
        <v>53</v>
      </c>
      <c r="F11187" t="s">
        <v>828</v>
      </c>
      <c r="G11187" t="s">
        <v>829</v>
      </c>
      <c r="H11187" t="s">
        <v>2407</v>
      </c>
      <c r="I11187" t="s">
        <v>225</v>
      </c>
      <c r="J11187" t="s">
        <v>831</v>
      </c>
      <c r="K11187" t="s">
        <v>35</v>
      </c>
      <c r="L11187" t="s">
        <v>951</v>
      </c>
      <c r="M11187" t="s">
        <v>228</v>
      </c>
      <c r="N11187" t="s">
        <v>34</v>
      </c>
      <c r="O11187">
        <v>0.48599999999999999</v>
      </c>
      <c r="P11187" t="s">
        <v>526</v>
      </c>
      <c r="Q11187">
        <f>O11187*km_per_mile*'Transportation Calcs'!$F$7</f>
        <v>4.4638817395479727E-4</v>
      </c>
      <c r="T11187" t="s">
        <v>527</v>
      </c>
    </row>
    <row r="11188" spans="2:20" x14ac:dyDescent="0.45">
      <c r="B11188" s="29" t="s">
        <v>33</v>
      </c>
      <c r="C11188" s="29" t="s">
        <v>64</v>
      </c>
      <c r="D11188" s="29" t="s">
        <v>53</v>
      </c>
      <c r="F11188" t="s">
        <v>828</v>
      </c>
      <c r="G11188" t="s">
        <v>829</v>
      </c>
      <c r="H11188" t="s">
        <v>931</v>
      </c>
      <c r="I11188" t="s">
        <v>225</v>
      </c>
      <c r="J11188" t="s">
        <v>831</v>
      </c>
      <c r="K11188" t="s">
        <v>35</v>
      </c>
      <c r="L11188" t="s">
        <v>932</v>
      </c>
      <c r="M11188" t="s">
        <v>228</v>
      </c>
      <c r="N11188" t="s">
        <v>33</v>
      </c>
      <c r="O11188">
        <v>1.7999999999999999E-2</v>
      </c>
      <c r="P11188" t="s">
        <v>526</v>
      </c>
      <c r="Q11188">
        <f>O11188*km_per_mile*'Transportation Calcs'!$F$7</f>
        <v>1.6532895331659157E-5</v>
      </c>
      <c r="T11188" t="s">
        <v>527</v>
      </c>
    </row>
    <row r="11189" spans="2:20" x14ac:dyDescent="0.45">
      <c r="B11189" s="29" t="s">
        <v>34</v>
      </c>
      <c r="C11189" s="29" t="s">
        <v>64</v>
      </c>
      <c r="D11189" s="29" t="s">
        <v>53</v>
      </c>
      <c r="F11189" t="s">
        <v>828</v>
      </c>
      <c r="G11189" t="s">
        <v>829</v>
      </c>
      <c r="H11189" t="s">
        <v>933</v>
      </c>
      <c r="I11189" t="s">
        <v>225</v>
      </c>
      <c r="J11189" t="s">
        <v>831</v>
      </c>
      <c r="K11189" t="s">
        <v>35</v>
      </c>
      <c r="L11189" t="s">
        <v>934</v>
      </c>
      <c r="M11189" t="s">
        <v>228</v>
      </c>
      <c r="N11189" t="s">
        <v>34</v>
      </c>
      <c r="O11189">
        <v>0.48599999999999999</v>
      </c>
      <c r="P11189" t="s">
        <v>526</v>
      </c>
      <c r="Q11189">
        <f>O11189*km_per_mile*'Transportation Calcs'!$F$7</f>
        <v>4.4638817395479727E-4</v>
      </c>
      <c r="T11189" t="s">
        <v>527</v>
      </c>
    </row>
    <row r="11190" spans="2:20" x14ac:dyDescent="0.45">
      <c r="B11190" s="29" t="s">
        <v>25</v>
      </c>
      <c r="C11190" s="29" t="s">
        <v>64</v>
      </c>
      <c r="D11190" s="29" t="s">
        <v>53</v>
      </c>
      <c r="F11190" t="s">
        <v>828</v>
      </c>
      <c r="G11190" t="s">
        <v>829</v>
      </c>
      <c r="H11190" t="s">
        <v>933</v>
      </c>
      <c r="I11190" t="s">
        <v>225</v>
      </c>
      <c r="J11190" t="s">
        <v>831</v>
      </c>
      <c r="K11190" t="s">
        <v>35</v>
      </c>
      <c r="L11190" t="s">
        <v>934</v>
      </c>
      <c r="M11190" t="s">
        <v>228</v>
      </c>
      <c r="N11190" t="s">
        <v>25</v>
      </c>
      <c r="O11190">
        <v>0.121</v>
      </c>
      <c r="P11190" t="s">
        <v>526</v>
      </c>
      <c r="Q11190">
        <f>O11190*km_per_mile*'Transportation Calcs'!$F$7</f>
        <v>1.1113779639615325E-4</v>
      </c>
      <c r="T11190" t="s">
        <v>527</v>
      </c>
    </row>
    <row r="11191" spans="2:20" x14ac:dyDescent="0.45">
      <c r="C11191" s="29" t="s">
        <v>64</v>
      </c>
      <c r="D11191" s="29" t="s">
        <v>53</v>
      </c>
      <c r="F11191" t="s">
        <v>828</v>
      </c>
      <c r="G11191" t="s">
        <v>829</v>
      </c>
      <c r="H11191" t="s">
        <v>927</v>
      </c>
      <c r="I11191" t="s">
        <v>225</v>
      </c>
      <c r="J11191" t="s">
        <v>831</v>
      </c>
      <c r="K11191" t="s">
        <v>35</v>
      </c>
      <c r="L11191" t="s">
        <v>867</v>
      </c>
      <c r="M11191" t="s">
        <v>228</v>
      </c>
      <c r="N11191" t="s">
        <v>249</v>
      </c>
      <c r="O11191" s="27">
        <v>5.4500000000000003E-6</v>
      </c>
      <c r="P11191" t="s">
        <v>526</v>
      </c>
      <c r="Q11191">
        <f>O11191*km_per_mile*'Transportation Calcs'!$F$7</f>
        <v>5.0057933087523573E-9</v>
      </c>
      <c r="T11191" t="s">
        <v>527</v>
      </c>
    </row>
    <row r="11192" spans="2:20" x14ac:dyDescent="0.45">
      <c r="C11192" s="29" t="s">
        <v>64</v>
      </c>
      <c r="D11192" s="29" t="s">
        <v>53</v>
      </c>
      <c r="F11192" t="s">
        <v>828</v>
      </c>
      <c r="G11192" t="s">
        <v>829</v>
      </c>
      <c r="H11192" t="s">
        <v>931</v>
      </c>
      <c r="I11192" t="s">
        <v>225</v>
      </c>
      <c r="J11192" t="s">
        <v>831</v>
      </c>
      <c r="K11192" t="s">
        <v>35</v>
      </c>
      <c r="L11192" t="s">
        <v>932</v>
      </c>
      <c r="M11192" t="s">
        <v>228</v>
      </c>
      <c r="N11192" t="s">
        <v>400</v>
      </c>
      <c r="O11192">
        <v>2.8999999999999998E-3</v>
      </c>
      <c r="P11192" t="s">
        <v>526</v>
      </c>
      <c r="Q11192">
        <f>O11192*km_per_mile*'Transportation Calcs'!$F$7</f>
        <v>2.6636331367673086E-6</v>
      </c>
      <c r="T11192" t="s">
        <v>527</v>
      </c>
    </row>
    <row r="11193" spans="2:20" x14ac:dyDescent="0.45">
      <c r="C11193" s="29" t="s">
        <v>64</v>
      </c>
      <c r="D11193" s="29" t="s">
        <v>53</v>
      </c>
      <c r="F11193" t="s">
        <v>828</v>
      </c>
      <c r="G11193" t="s">
        <v>829</v>
      </c>
      <c r="H11193" t="s">
        <v>935</v>
      </c>
      <c r="I11193" t="s">
        <v>225</v>
      </c>
      <c r="J11193" t="s">
        <v>831</v>
      </c>
      <c r="K11193" t="s">
        <v>35</v>
      </c>
      <c r="L11193" t="s">
        <v>861</v>
      </c>
      <c r="M11193" t="s">
        <v>228</v>
      </c>
      <c r="N11193" t="s">
        <v>272</v>
      </c>
      <c r="O11193" s="27">
        <v>1.3999999999999999E-6</v>
      </c>
      <c r="P11193" t="s">
        <v>526</v>
      </c>
      <c r="Q11193">
        <f>O11193*km_per_mile*'Transportation Calcs'!$F$7</f>
        <v>1.2858918591290458E-9</v>
      </c>
      <c r="T11193" t="s">
        <v>527</v>
      </c>
    </row>
    <row r="11194" spans="2:20" x14ac:dyDescent="0.45">
      <c r="B11194" s="29" t="s">
        <v>43</v>
      </c>
      <c r="C11194" s="29" t="s">
        <v>64</v>
      </c>
      <c r="D11194" s="29" t="s">
        <v>53</v>
      </c>
      <c r="F11194" t="s">
        <v>828</v>
      </c>
      <c r="G11194" t="s">
        <v>829</v>
      </c>
      <c r="H11194" t="s">
        <v>935</v>
      </c>
      <c r="I11194" t="s">
        <v>225</v>
      </c>
      <c r="J11194" t="s">
        <v>831</v>
      </c>
      <c r="K11194" t="s">
        <v>35</v>
      </c>
      <c r="L11194" t="s">
        <v>861</v>
      </c>
      <c r="M11194" t="s">
        <v>228</v>
      </c>
      <c r="N11194" t="s">
        <v>28</v>
      </c>
      <c r="O11194">
        <v>5.0000000000000001E-4</v>
      </c>
      <c r="P11194" t="s">
        <v>526</v>
      </c>
      <c r="Q11194" s="27">
        <f>O11194*km_per_mile*'Transportation Calcs'!$F$7</f>
        <v>4.5924709254608778E-7</v>
      </c>
      <c r="T11194" t="s">
        <v>536</v>
      </c>
    </row>
    <row r="11195" spans="2:20" x14ac:dyDescent="0.45">
      <c r="C11195" s="29" t="s">
        <v>64</v>
      </c>
      <c r="D11195" s="29" t="s">
        <v>53</v>
      </c>
      <c r="F11195" t="s">
        <v>828</v>
      </c>
      <c r="G11195" t="s">
        <v>829</v>
      </c>
      <c r="H11195" t="s">
        <v>2058</v>
      </c>
      <c r="I11195" t="s">
        <v>225</v>
      </c>
      <c r="J11195" t="s">
        <v>831</v>
      </c>
      <c r="K11195" t="s">
        <v>35</v>
      </c>
      <c r="L11195" t="s">
        <v>859</v>
      </c>
      <c r="M11195" t="s">
        <v>228</v>
      </c>
      <c r="N11195" t="s">
        <v>272</v>
      </c>
      <c r="O11195" s="27">
        <v>1.3999999999999999E-6</v>
      </c>
      <c r="P11195" t="s">
        <v>526</v>
      </c>
      <c r="Q11195">
        <f>O11195*km_per_mile*'Transportation Calcs'!$F$7</f>
        <v>1.2858918591290458E-9</v>
      </c>
      <c r="T11195" t="s">
        <v>527</v>
      </c>
    </row>
    <row r="11196" spans="2:20" x14ac:dyDescent="0.45">
      <c r="C11196" s="29" t="s">
        <v>64</v>
      </c>
      <c r="D11196" s="29" t="s">
        <v>53</v>
      </c>
      <c r="F11196" t="s">
        <v>828</v>
      </c>
      <c r="G11196" t="s">
        <v>829</v>
      </c>
      <c r="H11196" t="s">
        <v>2056</v>
      </c>
      <c r="I11196" t="s">
        <v>225</v>
      </c>
      <c r="J11196" t="s">
        <v>831</v>
      </c>
      <c r="K11196" t="s">
        <v>35</v>
      </c>
      <c r="L11196" t="s">
        <v>871</v>
      </c>
      <c r="M11196" t="s">
        <v>228</v>
      </c>
      <c r="N11196" t="s">
        <v>264</v>
      </c>
      <c r="O11196" s="27">
        <v>8.9999999999999996E-7</v>
      </c>
      <c r="P11196" t="s">
        <v>526</v>
      </c>
      <c r="Q11196">
        <f>O11196*km_per_mile*'Transportation Calcs'!$F$7</f>
        <v>8.2664476658295794E-10</v>
      </c>
      <c r="T11196" t="s">
        <v>527</v>
      </c>
    </row>
    <row r="11197" spans="2:20" x14ac:dyDescent="0.45">
      <c r="C11197" s="29" t="s">
        <v>64</v>
      </c>
      <c r="D11197" s="29" t="s">
        <v>53</v>
      </c>
      <c r="F11197" t="s">
        <v>828</v>
      </c>
      <c r="G11197" t="s">
        <v>829</v>
      </c>
      <c r="H11197" t="s">
        <v>938</v>
      </c>
      <c r="I11197" t="s">
        <v>225</v>
      </c>
      <c r="J11197" t="s">
        <v>831</v>
      </c>
      <c r="K11197" t="s">
        <v>35</v>
      </c>
      <c r="L11197" t="s">
        <v>869</v>
      </c>
      <c r="M11197" t="s">
        <v>228</v>
      </c>
      <c r="N11197" t="s">
        <v>249</v>
      </c>
      <c r="O11197" s="27">
        <v>5.4500000000000003E-6</v>
      </c>
      <c r="P11197" t="s">
        <v>526</v>
      </c>
      <c r="Q11197">
        <f>O11197*km_per_mile*'Transportation Calcs'!$F$7</f>
        <v>5.0057933087523573E-9</v>
      </c>
      <c r="T11197" t="s">
        <v>527</v>
      </c>
    </row>
    <row r="11198" spans="2:20" x14ac:dyDescent="0.45">
      <c r="C11198" s="29" t="s">
        <v>64</v>
      </c>
      <c r="D11198" s="29" t="s">
        <v>53</v>
      </c>
      <c r="F11198" t="s">
        <v>828</v>
      </c>
      <c r="G11198" t="s">
        <v>829</v>
      </c>
      <c r="H11198" t="s">
        <v>2056</v>
      </c>
      <c r="I11198" t="s">
        <v>225</v>
      </c>
      <c r="J11198" t="s">
        <v>831</v>
      </c>
      <c r="K11198" t="s">
        <v>35</v>
      </c>
      <c r="L11198" t="s">
        <v>871</v>
      </c>
      <c r="M11198" t="s">
        <v>228</v>
      </c>
      <c r="N11198" t="s">
        <v>272</v>
      </c>
      <c r="O11198" s="27">
        <v>1.3999999999999999E-6</v>
      </c>
      <c r="P11198" t="s">
        <v>526</v>
      </c>
      <c r="Q11198">
        <f>O11198*km_per_mile*'Transportation Calcs'!$F$7</f>
        <v>1.2858918591290458E-9</v>
      </c>
      <c r="T11198" t="s">
        <v>527</v>
      </c>
    </row>
    <row r="11199" spans="2:20" x14ac:dyDescent="0.45">
      <c r="C11199" s="29" t="s">
        <v>64</v>
      </c>
      <c r="D11199" s="29" t="s">
        <v>53</v>
      </c>
      <c r="F11199" t="s">
        <v>828</v>
      </c>
      <c r="G11199" t="s">
        <v>829</v>
      </c>
      <c r="H11199" t="s">
        <v>2057</v>
      </c>
      <c r="I11199" t="s">
        <v>225</v>
      </c>
      <c r="J11199" t="s">
        <v>831</v>
      </c>
      <c r="K11199" t="s">
        <v>35</v>
      </c>
      <c r="L11199" t="s">
        <v>865</v>
      </c>
      <c r="M11199" t="s">
        <v>228</v>
      </c>
      <c r="N11199" t="s">
        <v>264</v>
      </c>
      <c r="O11199" s="27">
        <v>8.9999999999999996E-7</v>
      </c>
      <c r="P11199" t="s">
        <v>526</v>
      </c>
      <c r="Q11199">
        <f>O11199*km_per_mile*'Transportation Calcs'!$F$7</f>
        <v>8.2664476658295794E-10</v>
      </c>
      <c r="T11199" t="s">
        <v>527</v>
      </c>
    </row>
    <row r="11200" spans="2:20" x14ac:dyDescent="0.45">
      <c r="C11200" s="29" t="s">
        <v>64</v>
      </c>
      <c r="D11200" s="29" t="s">
        <v>53</v>
      </c>
      <c r="F11200" t="s">
        <v>828</v>
      </c>
      <c r="G11200" t="s">
        <v>829</v>
      </c>
      <c r="H11200" t="s">
        <v>939</v>
      </c>
      <c r="I11200" t="s">
        <v>225</v>
      </c>
      <c r="J11200" t="s">
        <v>873</v>
      </c>
      <c r="K11200" t="s">
        <v>35</v>
      </c>
      <c r="L11200" t="s">
        <v>940</v>
      </c>
      <c r="M11200" t="s">
        <v>228</v>
      </c>
      <c r="N11200" t="s">
        <v>240</v>
      </c>
      <c r="O11200" s="27">
        <v>1.9000000000000001E-5</v>
      </c>
      <c r="P11200" t="s">
        <v>526</v>
      </c>
      <c r="Q11200">
        <f>O11200*km_per_mile*'Transportation Calcs'!$F$7</f>
        <v>1.7451389516751336E-8</v>
      </c>
      <c r="T11200" t="s">
        <v>527</v>
      </c>
    </row>
    <row r="11201" spans="2:20" x14ac:dyDescent="0.45">
      <c r="B11201" s="29" t="s">
        <v>25</v>
      </c>
      <c r="C11201" s="29" t="s">
        <v>64</v>
      </c>
      <c r="D11201" s="29" t="s">
        <v>46</v>
      </c>
      <c r="F11201" t="s">
        <v>828</v>
      </c>
      <c r="G11201" t="s">
        <v>829</v>
      </c>
      <c r="H11201" t="s">
        <v>945</v>
      </c>
      <c r="I11201" t="s">
        <v>225</v>
      </c>
      <c r="J11201" t="s">
        <v>873</v>
      </c>
      <c r="K11201" t="s">
        <v>690</v>
      </c>
      <c r="L11201" t="s">
        <v>946</v>
      </c>
      <c r="M11201" t="s">
        <v>228</v>
      </c>
      <c r="N11201" t="s">
        <v>25</v>
      </c>
      <c r="O11201">
        <v>1</v>
      </c>
      <c r="P11201" t="s">
        <v>526</v>
      </c>
      <c r="Q11201" s="27">
        <f>O11201*km_per_mile*'Transportation Calcs'!$D$7</f>
        <v>1.0787950088024495E-3</v>
      </c>
      <c r="T11201" t="s">
        <v>527</v>
      </c>
    </row>
    <row r="11202" spans="2:20" x14ac:dyDescent="0.45">
      <c r="C11202" s="29" t="s">
        <v>64</v>
      </c>
      <c r="D11202" s="29" t="s">
        <v>46</v>
      </c>
      <c r="F11202" t="s">
        <v>828</v>
      </c>
      <c r="G11202" t="s">
        <v>829</v>
      </c>
      <c r="H11202" t="s">
        <v>945</v>
      </c>
      <c r="I11202" t="s">
        <v>225</v>
      </c>
      <c r="J11202" t="s">
        <v>873</v>
      </c>
      <c r="K11202" t="s">
        <v>690</v>
      </c>
      <c r="L11202" t="s">
        <v>946</v>
      </c>
      <c r="M11202" t="s">
        <v>228</v>
      </c>
      <c r="N11202" t="s">
        <v>240</v>
      </c>
      <c r="O11202" s="27">
        <v>2.37E-5</v>
      </c>
      <c r="P11202" t="s">
        <v>526</v>
      </c>
      <c r="Q11202" s="27">
        <f>O11202*km_per_mile*'Transportation Calcs'!$D$7</f>
        <v>2.5567441708618051E-8</v>
      </c>
      <c r="T11202" t="s">
        <v>527</v>
      </c>
    </row>
    <row r="11203" spans="2:20" x14ac:dyDescent="0.45">
      <c r="B11203" s="29" t="s">
        <v>25</v>
      </c>
      <c r="C11203" s="29" t="s">
        <v>64</v>
      </c>
      <c r="D11203" s="29" t="s">
        <v>53</v>
      </c>
      <c r="F11203" t="s">
        <v>828</v>
      </c>
      <c r="G11203" t="s">
        <v>829</v>
      </c>
      <c r="H11203" t="s">
        <v>939</v>
      </c>
      <c r="I11203" t="s">
        <v>225</v>
      </c>
      <c r="J11203" t="s">
        <v>873</v>
      </c>
      <c r="K11203" t="s">
        <v>35</v>
      </c>
      <c r="L11203" t="s">
        <v>940</v>
      </c>
      <c r="M11203" t="s">
        <v>228</v>
      </c>
      <c r="N11203" t="s">
        <v>25</v>
      </c>
      <c r="O11203">
        <v>5.71</v>
      </c>
      <c r="P11203" t="s">
        <v>526</v>
      </c>
      <c r="Q11203">
        <f>O11203*km_per_mile*'Transportation Calcs'!$F$7</f>
        <v>5.2446017968763225E-3</v>
      </c>
      <c r="T11203" t="s">
        <v>527</v>
      </c>
    </row>
    <row r="11204" spans="2:20" x14ac:dyDescent="0.45">
      <c r="C11204" s="29" t="s">
        <v>64</v>
      </c>
      <c r="D11204" s="29" t="s">
        <v>53</v>
      </c>
      <c r="F11204" t="s">
        <v>828</v>
      </c>
      <c r="G11204" t="s">
        <v>829</v>
      </c>
      <c r="H11204" t="s">
        <v>947</v>
      </c>
      <c r="I11204" t="s">
        <v>225</v>
      </c>
      <c r="J11204" t="s">
        <v>873</v>
      </c>
      <c r="K11204" t="s">
        <v>35</v>
      </c>
      <c r="L11204" t="s">
        <v>874</v>
      </c>
      <c r="M11204" t="s">
        <v>228</v>
      </c>
      <c r="N11204" t="s">
        <v>240</v>
      </c>
      <c r="O11204" s="27">
        <v>1.5400000000000002E-5</v>
      </c>
      <c r="P11204" t="s">
        <v>526</v>
      </c>
      <c r="Q11204">
        <f>O11204*km_per_mile*'Transportation Calcs'!$F$7</f>
        <v>1.4144810450419505E-8</v>
      </c>
      <c r="T11204" t="s">
        <v>527</v>
      </c>
    </row>
    <row r="11205" spans="2:20" x14ac:dyDescent="0.45">
      <c r="B11205" s="29" t="s">
        <v>26</v>
      </c>
      <c r="C11205" s="29" t="s">
        <v>64</v>
      </c>
      <c r="D11205" s="29" t="s">
        <v>53</v>
      </c>
      <c r="F11205" t="s">
        <v>828</v>
      </c>
      <c r="G11205" t="s">
        <v>829</v>
      </c>
      <c r="H11205" t="s">
        <v>947</v>
      </c>
      <c r="I11205" t="s">
        <v>225</v>
      </c>
      <c r="J11205" t="s">
        <v>873</v>
      </c>
      <c r="K11205" t="s">
        <v>35</v>
      </c>
      <c r="L11205" t="s">
        <v>874</v>
      </c>
      <c r="M11205" t="s">
        <v>228</v>
      </c>
      <c r="N11205" t="s">
        <v>26</v>
      </c>
      <c r="O11205">
        <v>0.59699999999999998</v>
      </c>
      <c r="P11205" t="s">
        <v>526</v>
      </c>
      <c r="Q11205">
        <f>O11205*km_per_mile*'Transportation Calcs'!$F$7</f>
        <v>5.4834102850002877E-4</v>
      </c>
      <c r="T11205" t="s">
        <v>527</v>
      </c>
    </row>
    <row r="11206" spans="2:20" x14ac:dyDescent="0.45">
      <c r="B11206" s="29" t="s">
        <v>25</v>
      </c>
      <c r="C11206" s="29" t="s">
        <v>64</v>
      </c>
      <c r="D11206" s="29" t="s">
        <v>53</v>
      </c>
      <c r="F11206" t="s">
        <v>828</v>
      </c>
      <c r="G11206" t="s">
        <v>829</v>
      </c>
      <c r="H11206" t="s">
        <v>2426</v>
      </c>
      <c r="I11206" t="s">
        <v>225</v>
      </c>
      <c r="J11206" t="s">
        <v>873</v>
      </c>
      <c r="K11206" t="s">
        <v>35</v>
      </c>
      <c r="L11206" t="s">
        <v>884</v>
      </c>
      <c r="M11206" t="s">
        <v>228</v>
      </c>
      <c r="N11206" t="s">
        <v>25</v>
      </c>
      <c r="O11206">
        <v>2.67</v>
      </c>
      <c r="P11206" t="s">
        <v>526</v>
      </c>
      <c r="Q11206">
        <f>O11206*km_per_mile*'Transportation Calcs'!$F$7</f>
        <v>2.4523794741961088E-3</v>
      </c>
      <c r="T11206" t="s">
        <v>527</v>
      </c>
    </row>
    <row r="11207" spans="2:20" x14ac:dyDescent="0.45">
      <c r="B11207" s="29" t="s">
        <v>26</v>
      </c>
      <c r="C11207" s="29" t="s">
        <v>64</v>
      </c>
      <c r="D11207" s="29" t="s">
        <v>53</v>
      </c>
      <c r="F11207" t="s">
        <v>828</v>
      </c>
      <c r="G11207" t="s">
        <v>829</v>
      </c>
      <c r="H11207" t="s">
        <v>2426</v>
      </c>
      <c r="I11207" t="s">
        <v>225</v>
      </c>
      <c r="J11207" t="s">
        <v>873</v>
      </c>
      <c r="K11207" t="s">
        <v>35</v>
      </c>
      <c r="L11207" t="s">
        <v>884</v>
      </c>
      <c r="M11207" t="s">
        <v>228</v>
      </c>
      <c r="N11207" t="s">
        <v>26</v>
      </c>
      <c r="O11207">
        <v>9.3800000000000008</v>
      </c>
      <c r="P11207" t="s">
        <v>526</v>
      </c>
      <c r="Q11207">
        <f>O11207*km_per_mile*'Transportation Calcs'!$F$7</f>
        <v>8.615475456164607E-3</v>
      </c>
      <c r="T11207" t="s">
        <v>527</v>
      </c>
    </row>
    <row r="11208" spans="2:20" x14ac:dyDescent="0.45">
      <c r="C11208" s="29" t="s">
        <v>64</v>
      </c>
      <c r="D11208" s="29" t="s">
        <v>53</v>
      </c>
      <c r="F11208" t="s">
        <v>828</v>
      </c>
      <c r="G11208" t="s">
        <v>829</v>
      </c>
      <c r="H11208" t="s">
        <v>2426</v>
      </c>
      <c r="I11208" t="s">
        <v>225</v>
      </c>
      <c r="J11208" t="s">
        <v>873</v>
      </c>
      <c r="K11208" t="s">
        <v>35</v>
      </c>
      <c r="L11208" t="s">
        <v>884</v>
      </c>
      <c r="M11208" t="s">
        <v>228</v>
      </c>
      <c r="N11208" t="s">
        <v>400</v>
      </c>
      <c r="O11208">
        <v>2.8999999999999998E-3</v>
      </c>
      <c r="P11208" t="s">
        <v>526</v>
      </c>
      <c r="Q11208">
        <f>O11208*km_per_mile*'Transportation Calcs'!$F$7</f>
        <v>2.6636331367673086E-6</v>
      </c>
      <c r="T11208" t="s">
        <v>527</v>
      </c>
    </row>
    <row r="11209" spans="2:20" x14ac:dyDescent="0.45">
      <c r="C11209" s="29" t="s">
        <v>64</v>
      </c>
      <c r="D11209" s="29" t="s">
        <v>53</v>
      </c>
      <c r="F11209" t="s">
        <v>828</v>
      </c>
      <c r="G11209" t="s">
        <v>829</v>
      </c>
      <c r="H11209" t="s">
        <v>2426</v>
      </c>
      <c r="I11209" t="s">
        <v>225</v>
      </c>
      <c r="J11209" t="s">
        <v>873</v>
      </c>
      <c r="K11209" t="s">
        <v>35</v>
      </c>
      <c r="L11209" t="s">
        <v>884</v>
      </c>
      <c r="M11209" t="s">
        <v>228</v>
      </c>
      <c r="N11209" t="s">
        <v>240</v>
      </c>
      <c r="O11209" s="27">
        <v>1.6200000000000001E-5</v>
      </c>
      <c r="P11209" t="s">
        <v>526</v>
      </c>
      <c r="Q11209">
        <f>O11209*km_per_mile*'Transportation Calcs'!$F$7</f>
        <v>1.4879605798493244E-8</v>
      </c>
      <c r="T11209" t="s">
        <v>527</v>
      </c>
    </row>
    <row r="11210" spans="2:20" x14ac:dyDescent="0.45">
      <c r="B11210" s="29" t="s">
        <v>24</v>
      </c>
      <c r="C11210" s="29" t="s">
        <v>64</v>
      </c>
      <c r="D11210" s="29" t="s">
        <v>53</v>
      </c>
      <c r="F11210" t="s">
        <v>828</v>
      </c>
      <c r="G11210" t="s">
        <v>829</v>
      </c>
      <c r="H11210" t="s">
        <v>2059</v>
      </c>
      <c r="I11210" t="s">
        <v>225</v>
      </c>
      <c r="J11210" t="s">
        <v>873</v>
      </c>
      <c r="K11210" t="s">
        <v>35</v>
      </c>
      <c r="L11210" t="s">
        <v>876</v>
      </c>
      <c r="M11210" t="s">
        <v>228</v>
      </c>
      <c r="N11210" t="s">
        <v>261</v>
      </c>
      <c r="O11210">
        <v>2.1999999999999999E-2</v>
      </c>
      <c r="P11210" t="s">
        <v>526</v>
      </c>
      <c r="Q11210">
        <f>O11210*km_per_mile*'Transportation Calcs'!$F$7</f>
        <v>2.0206872072027861E-5</v>
      </c>
      <c r="T11210" t="s">
        <v>527</v>
      </c>
    </row>
    <row r="11211" spans="2:20" x14ac:dyDescent="0.45">
      <c r="C11211" s="29" t="s">
        <v>64</v>
      </c>
      <c r="D11211" s="29" t="s">
        <v>53</v>
      </c>
      <c r="F11211" t="s">
        <v>828</v>
      </c>
      <c r="G11211" t="s">
        <v>829</v>
      </c>
      <c r="H11211" t="s">
        <v>948</v>
      </c>
      <c r="I11211" t="s">
        <v>225</v>
      </c>
      <c r="J11211" t="s">
        <v>873</v>
      </c>
      <c r="K11211" t="s">
        <v>35</v>
      </c>
      <c r="L11211" t="s">
        <v>878</v>
      </c>
      <c r="M11211" t="s">
        <v>228</v>
      </c>
      <c r="N11211" t="s">
        <v>240</v>
      </c>
      <c r="O11211" s="27">
        <v>1.5400000000000002E-5</v>
      </c>
      <c r="P11211" t="s">
        <v>526</v>
      </c>
      <c r="Q11211">
        <f>O11211*km_per_mile*'Transportation Calcs'!$F$7</f>
        <v>1.4144810450419505E-8</v>
      </c>
      <c r="T11211" t="s">
        <v>527</v>
      </c>
    </row>
    <row r="11212" spans="2:20" x14ac:dyDescent="0.45">
      <c r="C11212" s="29" t="s">
        <v>64</v>
      </c>
      <c r="D11212" s="29" t="s">
        <v>53</v>
      </c>
      <c r="F11212" t="s">
        <v>828</v>
      </c>
      <c r="G11212" t="s">
        <v>829</v>
      </c>
      <c r="H11212" t="s">
        <v>950</v>
      </c>
      <c r="I11212" t="s">
        <v>225</v>
      </c>
      <c r="J11212" t="s">
        <v>831</v>
      </c>
      <c r="K11212" t="s">
        <v>35</v>
      </c>
      <c r="L11212" t="s">
        <v>951</v>
      </c>
      <c r="M11212" t="s">
        <v>228</v>
      </c>
      <c r="N11212" t="s">
        <v>358</v>
      </c>
      <c r="O11212" s="27">
        <v>6.0900000000000001E-6</v>
      </c>
      <c r="P11212" t="s">
        <v>526</v>
      </c>
      <c r="Q11212">
        <f>O11212*km_per_mile*'Transportation Calcs'!$F$7</f>
        <v>5.593629587211349E-9</v>
      </c>
      <c r="T11212" t="s">
        <v>527</v>
      </c>
    </row>
    <row r="11213" spans="2:20" x14ac:dyDescent="0.45">
      <c r="C11213" s="29" t="s">
        <v>64</v>
      </c>
      <c r="D11213" s="29" t="s">
        <v>53</v>
      </c>
      <c r="F11213" t="s">
        <v>828</v>
      </c>
      <c r="G11213" t="s">
        <v>829</v>
      </c>
      <c r="H11213" t="s">
        <v>952</v>
      </c>
      <c r="I11213" t="s">
        <v>225</v>
      </c>
      <c r="J11213" t="s">
        <v>831</v>
      </c>
      <c r="K11213" t="s">
        <v>35</v>
      </c>
      <c r="L11213" t="s">
        <v>842</v>
      </c>
      <c r="M11213" t="s">
        <v>228</v>
      </c>
      <c r="N11213" t="s">
        <v>272</v>
      </c>
      <c r="O11213" s="27">
        <v>1.3999999999999999E-6</v>
      </c>
      <c r="P11213" t="s">
        <v>526</v>
      </c>
      <c r="Q11213">
        <f>O11213*km_per_mile*'Transportation Calcs'!$F$7</f>
        <v>1.2858918591290458E-9</v>
      </c>
      <c r="T11213" t="s">
        <v>527</v>
      </c>
    </row>
    <row r="11214" spans="2:20" x14ac:dyDescent="0.45">
      <c r="C11214" s="29" t="s">
        <v>64</v>
      </c>
      <c r="D11214" s="29" t="s">
        <v>53</v>
      </c>
      <c r="F11214" t="s">
        <v>828</v>
      </c>
      <c r="G11214" t="s">
        <v>829</v>
      </c>
      <c r="H11214" t="s">
        <v>2427</v>
      </c>
      <c r="I11214" t="s">
        <v>225</v>
      </c>
      <c r="J11214" t="s">
        <v>831</v>
      </c>
      <c r="K11214" t="s">
        <v>35</v>
      </c>
      <c r="L11214" t="s">
        <v>846</v>
      </c>
      <c r="M11214" t="s">
        <v>228</v>
      </c>
      <c r="N11214" t="s">
        <v>264</v>
      </c>
      <c r="O11214" s="27">
        <v>8.9999999999999996E-7</v>
      </c>
      <c r="P11214" t="s">
        <v>526</v>
      </c>
      <c r="Q11214">
        <f>O11214*km_per_mile*'Transportation Calcs'!$F$7</f>
        <v>8.2664476658295794E-10</v>
      </c>
      <c r="T11214" t="s">
        <v>527</v>
      </c>
    </row>
    <row r="11215" spans="2:20" x14ac:dyDescent="0.45">
      <c r="B11215" s="29" t="s">
        <v>24</v>
      </c>
      <c r="C11215" s="29" t="s">
        <v>64</v>
      </c>
      <c r="D11215" s="29" t="s">
        <v>53</v>
      </c>
      <c r="F11215" t="s">
        <v>828</v>
      </c>
      <c r="G11215" t="s">
        <v>829</v>
      </c>
      <c r="H11215" t="s">
        <v>2426</v>
      </c>
      <c r="I11215" t="s">
        <v>225</v>
      </c>
      <c r="J11215" t="s">
        <v>873</v>
      </c>
      <c r="K11215" t="s">
        <v>35</v>
      </c>
      <c r="L11215" t="s">
        <v>884</v>
      </c>
      <c r="M11215" t="s">
        <v>228</v>
      </c>
      <c r="N11215" t="s">
        <v>261</v>
      </c>
      <c r="O11215">
        <v>0.40899999999999997</v>
      </c>
      <c r="P11215" t="s">
        <v>526</v>
      </c>
      <c r="Q11215">
        <f>O11215*km_per_mile*'Transportation Calcs'!$F$7</f>
        <v>3.7566412170269978E-4</v>
      </c>
      <c r="T11215" t="s">
        <v>527</v>
      </c>
    </row>
    <row r="11216" spans="2:20" x14ac:dyDescent="0.45">
      <c r="B11216" s="29" t="s">
        <v>43</v>
      </c>
      <c r="C11216" s="29" t="s">
        <v>64</v>
      </c>
      <c r="D11216" s="29" t="s">
        <v>53</v>
      </c>
      <c r="F11216" t="s">
        <v>828</v>
      </c>
      <c r="G11216" t="s">
        <v>829</v>
      </c>
      <c r="H11216" t="s">
        <v>2427</v>
      </c>
      <c r="I11216" t="s">
        <v>225</v>
      </c>
      <c r="J11216" t="s">
        <v>831</v>
      </c>
      <c r="K11216" t="s">
        <v>35</v>
      </c>
      <c r="L11216" t="s">
        <v>846</v>
      </c>
      <c r="M11216" t="s">
        <v>228</v>
      </c>
      <c r="N11216" t="s">
        <v>28</v>
      </c>
      <c r="O11216">
        <v>0.35799999999999998</v>
      </c>
      <c r="P11216" t="s">
        <v>526</v>
      </c>
      <c r="Q11216" s="27">
        <f>O11216*km_per_mile*'Transportation Calcs'!$F$7</f>
        <v>3.2882091826299886E-4</v>
      </c>
      <c r="T11216" t="s">
        <v>536</v>
      </c>
    </row>
    <row r="11217" spans="2:20" x14ac:dyDescent="0.45">
      <c r="C11217" s="29" t="s">
        <v>64</v>
      </c>
      <c r="D11217" s="29" t="s">
        <v>53</v>
      </c>
      <c r="F11217" t="s">
        <v>828</v>
      </c>
      <c r="G11217" t="s">
        <v>829</v>
      </c>
      <c r="H11217" t="s">
        <v>955</v>
      </c>
      <c r="I11217" t="s">
        <v>225</v>
      </c>
      <c r="J11217" t="s">
        <v>831</v>
      </c>
      <c r="K11217" t="s">
        <v>35</v>
      </c>
      <c r="L11217" t="s">
        <v>850</v>
      </c>
      <c r="M11217" t="s">
        <v>228</v>
      </c>
      <c r="N11217" t="s">
        <v>264</v>
      </c>
      <c r="O11217" s="27">
        <v>8.9999999999999996E-7</v>
      </c>
      <c r="P11217" t="s">
        <v>526</v>
      </c>
      <c r="Q11217">
        <f>O11217*km_per_mile*'Transportation Calcs'!$F$7</f>
        <v>8.2664476658295794E-10</v>
      </c>
      <c r="T11217" t="s">
        <v>527</v>
      </c>
    </row>
    <row r="11218" spans="2:20" x14ac:dyDescent="0.45">
      <c r="B11218" s="29" t="s">
        <v>43</v>
      </c>
      <c r="C11218" s="29" t="s">
        <v>64</v>
      </c>
      <c r="D11218" s="29" t="s">
        <v>53</v>
      </c>
      <c r="F11218" t="s">
        <v>828</v>
      </c>
      <c r="G11218" t="s">
        <v>829</v>
      </c>
      <c r="H11218" t="s">
        <v>955</v>
      </c>
      <c r="I11218" t="s">
        <v>225</v>
      </c>
      <c r="J11218" t="s">
        <v>831</v>
      </c>
      <c r="K11218" t="s">
        <v>35</v>
      </c>
      <c r="L11218" t="s">
        <v>850</v>
      </c>
      <c r="M11218" t="s">
        <v>228</v>
      </c>
      <c r="N11218" t="s">
        <v>28</v>
      </c>
      <c r="O11218">
        <v>1.1999999999999999E-3</v>
      </c>
      <c r="P11218" t="s">
        <v>526</v>
      </c>
      <c r="Q11218" s="27">
        <f>O11218*km_per_mile*'Transportation Calcs'!$F$7</f>
        <v>1.1021930221106105E-6</v>
      </c>
      <c r="T11218" t="s">
        <v>536</v>
      </c>
    </row>
    <row r="11219" spans="2:20" x14ac:dyDescent="0.45">
      <c r="B11219" s="29" t="s">
        <v>25</v>
      </c>
      <c r="C11219" s="29" t="s">
        <v>64</v>
      </c>
      <c r="D11219" s="29" t="s">
        <v>53</v>
      </c>
      <c r="F11219" t="s">
        <v>828</v>
      </c>
      <c r="G11219" t="s">
        <v>829</v>
      </c>
      <c r="H11219" t="s">
        <v>879</v>
      </c>
      <c r="I11219" t="s">
        <v>225</v>
      </c>
      <c r="J11219" t="s">
        <v>873</v>
      </c>
      <c r="K11219" t="s">
        <v>35</v>
      </c>
      <c r="L11219" t="s">
        <v>880</v>
      </c>
      <c r="M11219" t="s">
        <v>228</v>
      </c>
      <c r="N11219" t="s">
        <v>25</v>
      </c>
      <c r="O11219">
        <v>2.27</v>
      </c>
      <c r="P11219" t="s">
        <v>526</v>
      </c>
      <c r="Q11219">
        <f>O11219*km_per_mile*'Transportation Calcs'!$F$7</f>
        <v>2.0849818001592389E-3</v>
      </c>
      <c r="T11219" t="s">
        <v>527</v>
      </c>
    </row>
    <row r="11220" spans="2:20" x14ac:dyDescent="0.45">
      <c r="B11220" s="29" t="s">
        <v>24</v>
      </c>
      <c r="C11220" s="29" t="s">
        <v>64</v>
      </c>
      <c r="D11220" s="29" t="s">
        <v>46</v>
      </c>
      <c r="F11220" t="s">
        <v>828</v>
      </c>
      <c r="G11220" t="s">
        <v>829</v>
      </c>
      <c r="H11220" t="s">
        <v>958</v>
      </c>
      <c r="I11220" t="s">
        <v>225</v>
      </c>
      <c r="J11220" t="s">
        <v>873</v>
      </c>
      <c r="K11220" t="s">
        <v>690</v>
      </c>
      <c r="L11220" t="s">
        <v>959</v>
      </c>
      <c r="M11220" t="s">
        <v>228</v>
      </c>
      <c r="N11220" t="s">
        <v>261</v>
      </c>
      <c r="O11220">
        <v>0.313</v>
      </c>
      <c r="P11220" t="s">
        <v>526</v>
      </c>
      <c r="Q11220" s="27">
        <f>O11220*km_per_mile*'Transportation Calcs'!$D$7</f>
        <v>3.3766283775516669E-4</v>
      </c>
      <c r="T11220" t="s">
        <v>527</v>
      </c>
    </row>
    <row r="11221" spans="2:20" x14ac:dyDescent="0.45">
      <c r="B11221" s="29" t="s">
        <v>33</v>
      </c>
      <c r="C11221" s="29" t="s">
        <v>64</v>
      </c>
      <c r="D11221" s="29" t="s">
        <v>46</v>
      </c>
      <c r="F11221" t="s">
        <v>828</v>
      </c>
      <c r="G11221" t="s">
        <v>829</v>
      </c>
      <c r="H11221" t="s">
        <v>958</v>
      </c>
      <c r="I11221" t="s">
        <v>225</v>
      </c>
      <c r="J11221" t="s">
        <v>873</v>
      </c>
      <c r="K11221" t="s">
        <v>690</v>
      </c>
      <c r="L11221" t="s">
        <v>959</v>
      </c>
      <c r="M11221" t="s">
        <v>228</v>
      </c>
      <c r="N11221" t="s">
        <v>33</v>
      </c>
      <c r="P11221" t="s">
        <v>526</v>
      </c>
      <c r="Q11221" s="27">
        <f>O11221*km_per_mile*'Transportation Calcs'!$D$7</f>
        <v>0</v>
      </c>
      <c r="T11221" t="s">
        <v>527</v>
      </c>
    </row>
    <row r="11222" spans="2:20" x14ac:dyDescent="0.45">
      <c r="B11222" s="29" t="s">
        <v>34</v>
      </c>
      <c r="C11222" s="29" t="s">
        <v>64</v>
      </c>
      <c r="D11222" s="29" t="s">
        <v>46</v>
      </c>
      <c r="F11222" t="s">
        <v>828</v>
      </c>
      <c r="G11222" t="s">
        <v>829</v>
      </c>
      <c r="H11222" t="s">
        <v>958</v>
      </c>
      <c r="I11222" t="s">
        <v>225</v>
      </c>
      <c r="J11222" t="s">
        <v>873</v>
      </c>
      <c r="K11222" t="s">
        <v>690</v>
      </c>
      <c r="L11222" t="s">
        <v>959</v>
      </c>
      <c r="M11222" t="s">
        <v>228</v>
      </c>
      <c r="N11222" t="s">
        <v>34</v>
      </c>
      <c r="O11222">
        <v>1.59</v>
      </c>
      <c r="P11222" t="s">
        <v>526</v>
      </c>
      <c r="Q11222" s="27">
        <f>O11222*km_per_mile*'Transportation Calcs'!$D$7</f>
        <v>1.7152840639958948E-3</v>
      </c>
      <c r="T11222" t="s">
        <v>527</v>
      </c>
    </row>
    <row r="11223" spans="2:20" x14ac:dyDescent="0.45">
      <c r="C11223" s="29" t="s">
        <v>64</v>
      </c>
      <c r="D11223" s="29" t="s">
        <v>53</v>
      </c>
      <c r="F11223" t="s">
        <v>828</v>
      </c>
      <c r="G11223" t="s">
        <v>829</v>
      </c>
      <c r="H11223" t="s">
        <v>949</v>
      </c>
      <c r="I11223" t="s">
        <v>225</v>
      </c>
      <c r="J11223" t="s">
        <v>831</v>
      </c>
      <c r="K11223" t="s">
        <v>35</v>
      </c>
      <c r="L11223" t="s">
        <v>932</v>
      </c>
      <c r="M11223" t="s">
        <v>228</v>
      </c>
      <c r="N11223" t="s">
        <v>249</v>
      </c>
      <c r="O11223" s="27">
        <v>5.4500000000000003E-6</v>
      </c>
      <c r="P11223" t="s">
        <v>526</v>
      </c>
      <c r="Q11223">
        <f>O11223*km_per_mile*'Transportation Calcs'!$F$7</f>
        <v>5.0057933087523573E-9</v>
      </c>
      <c r="T11223" t="s">
        <v>527</v>
      </c>
    </row>
    <row r="11224" spans="2:20" x14ac:dyDescent="0.45">
      <c r="C11224" s="29" t="s">
        <v>64</v>
      </c>
      <c r="D11224" s="29" t="s">
        <v>53</v>
      </c>
      <c r="F11224" t="s">
        <v>828</v>
      </c>
      <c r="G11224" t="s">
        <v>829</v>
      </c>
      <c r="H11224" t="s">
        <v>960</v>
      </c>
      <c r="I11224" t="s">
        <v>225</v>
      </c>
      <c r="J11224" t="s">
        <v>831</v>
      </c>
      <c r="K11224" t="s">
        <v>35</v>
      </c>
      <c r="L11224" t="s">
        <v>934</v>
      </c>
      <c r="M11224" t="s">
        <v>228</v>
      </c>
      <c r="N11224" t="s">
        <v>272</v>
      </c>
      <c r="O11224" s="27">
        <v>1.3999999999999999E-6</v>
      </c>
      <c r="P11224" t="s">
        <v>526</v>
      </c>
      <c r="Q11224">
        <f>O11224*km_per_mile*'Transportation Calcs'!$F$7</f>
        <v>1.2858918591290458E-9</v>
      </c>
      <c r="T11224" t="s">
        <v>527</v>
      </c>
    </row>
    <row r="11225" spans="2:20" x14ac:dyDescent="0.45">
      <c r="C11225" s="29" t="s">
        <v>64</v>
      </c>
      <c r="D11225" s="29" t="s">
        <v>53</v>
      </c>
      <c r="F11225" t="s">
        <v>828</v>
      </c>
      <c r="G11225" t="s">
        <v>829</v>
      </c>
      <c r="H11225" t="s">
        <v>960</v>
      </c>
      <c r="I11225" t="s">
        <v>225</v>
      </c>
      <c r="J11225" t="s">
        <v>831</v>
      </c>
      <c r="K11225" t="s">
        <v>35</v>
      </c>
      <c r="L11225" t="s">
        <v>934</v>
      </c>
      <c r="M11225" t="s">
        <v>228</v>
      </c>
      <c r="N11225" t="s">
        <v>249</v>
      </c>
      <c r="O11225" s="27">
        <v>5.4500000000000003E-6</v>
      </c>
      <c r="P11225" t="s">
        <v>526</v>
      </c>
      <c r="Q11225">
        <f>O11225*km_per_mile*'Transportation Calcs'!$F$7</f>
        <v>5.0057933087523573E-9</v>
      </c>
      <c r="T11225" t="s">
        <v>527</v>
      </c>
    </row>
    <row r="11226" spans="2:20" x14ac:dyDescent="0.45">
      <c r="B11226" s="29" t="s">
        <v>43</v>
      </c>
      <c r="C11226" s="29" t="s">
        <v>64</v>
      </c>
      <c r="D11226" s="29" t="s">
        <v>53</v>
      </c>
      <c r="F11226" t="s">
        <v>828</v>
      </c>
      <c r="G11226" t="s">
        <v>829</v>
      </c>
      <c r="H11226" t="s">
        <v>961</v>
      </c>
      <c r="I11226" t="s">
        <v>225</v>
      </c>
      <c r="J11226" t="s">
        <v>831</v>
      </c>
      <c r="K11226" t="s">
        <v>35</v>
      </c>
      <c r="L11226" t="s">
        <v>930</v>
      </c>
      <c r="M11226" t="s">
        <v>228</v>
      </c>
      <c r="N11226" t="s">
        <v>28</v>
      </c>
      <c r="O11226">
        <v>1.2999999999999999E-3</v>
      </c>
      <c r="P11226" t="s">
        <v>526</v>
      </c>
      <c r="Q11226" s="27">
        <f>O11226*km_per_mile*'Transportation Calcs'!$F$7</f>
        <v>1.1940424406198281E-6</v>
      </c>
      <c r="T11226" t="s">
        <v>536</v>
      </c>
    </row>
    <row r="11227" spans="2:20" x14ac:dyDescent="0.45">
      <c r="C11227" s="29" t="s">
        <v>64</v>
      </c>
      <c r="D11227" s="29" t="s">
        <v>53</v>
      </c>
      <c r="F11227" t="s">
        <v>828</v>
      </c>
      <c r="G11227" t="s">
        <v>829</v>
      </c>
      <c r="H11227" t="s">
        <v>961</v>
      </c>
      <c r="I11227" t="s">
        <v>225</v>
      </c>
      <c r="J11227" t="s">
        <v>831</v>
      </c>
      <c r="K11227" t="s">
        <v>35</v>
      </c>
      <c r="L11227" t="s">
        <v>930</v>
      </c>
      <c r="M11227" t="s">
        <v>228</v>
      </c>
      <c r="N11227" t="s">
        <v>272</v>
      </c>
      <c r="O11227" s="27">
        <v>1.3999999999999999E-6</v>
      </c>
      <c r="P11227" t="s">
        <v>526</v>
      </c>
      <c r="Q11227">
        <f>O11227*km_per_mile*'Transportation Calcs'!$F$7</f>
        <v>1.2858918591290458E-9</v>
      </c>
      <c r="T11227" t="s">
        <v>527</v>
      </c>
    </row>
    <row r="11228" spans="2:20" x14ac:dyDescent="0.45">
      <c r="C11228" s="29" t="s">
        <v>64</v>
      </c>
      <c r="D11228" s="29" t="s">
        <v>53</v>
      </c>
      <c r="F11228" t="s">
        <v>828</v>
      </c>
      <c r="G11228" t="s">
        <v>829</v>
      </c>
      <c r="H11228" t="s">
        <v>961</v>
      </c>
      <c r="I11228" t="s">
        <v>225</v>
      </c>
      <c r="J11228" t="s">
        <v>831</v>
      </c>
      <c r="K11228" t="s">
        <v>35</v>
      </c>
      <c r="L11228" t="s">
        <v>930</v>
      </c>
      <c r="M11228" t="s">
        <v>228</v>
      </c>
      <c r="N11228" t="s">
        <v>358</v>
      </c>
      <c r="O11228" s="27">
        <v>6.0900000000000001E-6</v>
      </c>
      <c r="P11228" t="s">
        <v>526</v>
      </c>
      <c r="Q11228">
        <f>O11228*km_per_mile*'Transportation Calcs'!$F$7</f>
        <v>5.593629587211349E-9</v>
      </c>
      <c r="T11228" t="s">
        <v>527</v>
      </c>
    </row>
    <row r="11229" spans="2:20" hidden="1" x14ac:dyDescent="0.45">
      <c r="B11229" s="29" t="s">
        <v>25</v>
      </c>
      <c r="C11229" s="29" t="s">
        <v>3075</v>
      </c>
      <c r="D11229" s="29" t="s">
        <v>55</v>
      </c>
      <c r="F11229" t="s">
        <v>962</v>
      </c>
      <c r="G11229" t="s">
        <v>963</v>
      </c>
      <c r="H11229" t="s">
        <v>967</v>
      </c>
      <c r="I11229" t="s">
        <v>225</v>
      </c>
      <c r="J11229" t="s">
        <v>965</v>
      </c>
      <c r="K11229" t="s">
        <v>20</v>
      </c>
      <c r="L11229" t="s">
        <v>968</v>
      </c>
      <c r="M11229" t="s">
        <v>228</v>
      </c>
      <c r="N11229" t="s">
        <v>25</v>
      </c>
      <c r="O11229">
        <v>2.7</v>
      </c>
      <c r="P11229" t="s">
        <v>526</v>
      </c>
      <c r="Q11229" s="27">
        <f>O11229*km_per_mile*'Transportation Calcs'!$E$11</f>
        <v>2.2036536788403124E-3</v>
      </c>
      <c r="T11229" t="s">
        <v>527</v>
      </c>
    </row>
    <row r="11230" spans="2:20" hidden="1" x14ac:dyDescent="0.45">
      <c r="B11230" s="29" t="s">
        <v>24</v>
      </c>
      <c r="C11230" s="29" t="s">
        <v>3075</v>
      </c>
      <c r="D11230" s="29" t="s">
        <v>55</v>
      </c>
      <c r="F11230" t="s">
        <v>962</v>
      </c>
      <c r="G11230" t="s">
        <v>963</v>
      </c>
      <c r="H11230" t="s">
        <v>967</v>
      </c>
      <c r="I11230" t="s">
        <v>225</v>
      </c>
      <c r="J11230" t="s">
        <v>965</v>
      </c>
      <c r="K11230" t="s">
        <v>20</v>
      </c>
      <c r="L11230" t="s">
        <v>968</v>
      </c>
      <c r="M11230" t="s">
        <v>228</v>
      </c>
      <c r="N11230" t="s">
        <v>261</v>
      </c>
      <c r="O11230">
        <v>0.52</v>
      </c>
      <c r="P11230" t="s">
        <v>526</v>
      </c>
      <c r="Q11230" s="27">
        <f>O11230*km_per_mile*'Transportation Calcs'!$E$11</f>
        <v>4.2440737518406011E-4</v>
      </c>
      <c r="T11230" t="s">
        <v>527</v>
      </c>
    </row>
    <row r="11231" spans="2:20" hidden="1" x14ac:dyDescent="0.45">
      <c r="C11231" s="29" t="s">
        <v>3075</v>
      </c>
      <c r="D11231" s="29" t="s">
        <v>55</v>
      </c>
      <c r="F11231" t="s">
        <v>962</v>
      </c>
      <c r="G11231" t="s">
        <v>963</v>
      </c>
      <c r="H11231" t="s">
        <v>967</v>
      </c>
      <c r="I11231" t="s">
        <v>225</v>
      </c>
      <c r="J11231" t="s">
        <v>965</v>
      </c>
      <c r="K11231" t="s">
        <v>20</v>
      </c>
      <c r="L11231" t="s">
        <v>968</v>
      </c>
      <c r="M11231" t="s">
        <v>228</v>
      </c>
      <c r="N11231" t="s">
        <v>400</v>
      </c>
      <c r="O11231">
        <v>1E-3</v>
      </c>
      <c r="P11231" t="s">
        <v>526</v>
      </c>
      <c r="Q11231" s="27">
        <f>O11231*km_per_mile*'Transportation Calcs'!$E$11</f>
        <v>8.1616802920011564E-7</v>
      </c>
      <c r="T11231" t="s">
        <v>527</v>
      </c>
    </row>
    <row r="11232" spans="2:20" hidden="1" x14ac:dyDescent="0.45">
      <c r="B11232" s="29" t="s">
        <v>33</v>
      </c>
      <c r="C11232" s="29" t="s">
        <v>3075</v>
      </c>
      <c r="D11232" s="29" t="s">
        <v>55</v>
      </c>
      <c r="F11232" t="s">
        <v>962</v>
      </c>
      <c r="G11232" t="s">
        <v>963</v>
      </c>
      <c r="H11232" t="s">
        <v>964</v>
      </c>
      <c r="I11232" t="s">
        <v>225</v>
      </c>
      <c r="J11232" t="s">
        <v>965</v>
      </c>
      <c r="K11232" t="s">
        <v>20</v>
      </c>
      <c r="L11232" t="s">
        <v>966</v>
      </c>
      <c r="M11232" t="s">
        <v>228</v>
      </c>
      <c r="N11232" t="s">
        <v>33</v>
      </c>
      <c r="O11232">
        <v>1E-3</v>
      </c>
      <c r="P11232" t="s">
        <v>526</v>
      </c>
      <c r="Q11232" s="27">
        <f>O11232*km_per_mile*'Transportation Calcs'!$E$11</f>
        <v>8.1616802920011564E-7</v>
      </c>
      <c r="T11232" t="s">
        <v>527</v>
      </c>
    </row>
    <row r="11233" spans="1:20" hidden="1" x14ac:dyDescent="0.45">
      <c r="C11233" s="29" t="s">
        <v>3075</v>
      </c>
      <c r="D11233" s="29" t="s">
        <v>55</v>
      </c>
      <c r="F11233" t="s">
        <v>962</v>
      </c>
      <c r="G11233" t="s">
        <v>963</v>
      </c>
      <c r="H11233" t="s">
        <v>2061</v>
      </c>
      <c r="I11233" t="s">
        <v>225</v>
      </c>
      <c r="J11233" t="s">
        <v>965</v>
      </c>
      <c r="K11233" t="s">
        <v>20</v>
      </c>
      <c r="L11233" t="s">
        <v>1062</v>
      </c>
      <c r="M11233" t="s">
        <v>228</v>
      </c>
      <c r="N11233" t="s">
        <v>240</v>
      </c>
      <c r="O11233" s="27">
        <v>1.1E-5</v>
      </c>
      <c r="P11233" t="s">
        <v>526</v>
      </c>
      <c r="Q11233" s="27">
        <f>O11233*km_per_mile*'Transportation Calcs'!$E$11</f>
        <v>8.9778483212012717E-9</v>
      </c>
      <c r="T11233" t="s">
        <v>527</v>
      </c>
    </row>
    <row r="11234" spans="1:20" hidden="1" x14ac:dyDescent="0.45">
      <c r="C11234" s="29" t="s">
        <v>3075</v>
      </c>
      <c r="D11234" s="29" t="s">
        <v>55</v>
      </c>
      <c r="F11234" t="s">
        <v>962</v>
      </c>
      <c r="G11234" t="s">
        <v>963</v>
      </c>
      <c r="H11234" t="s">
        <v>969</v>
      </c>
      <c r="I11234" t="s">
        <v>225</v>
      </c>
      <c r="J11234" t="s">
        <v>965</v>
      </c>
      <c r="K11234" t="s">
        <v>20</v>
      </c>
      <c r="L11234" t="s">
        <v>970</v>
      </c>
      <c r="M11234" t="s">
        <v>228</v>
      </c>
      <c r="N11234" t="s">
        <v>240</v>
      </c>
      <c r="O11234" s="27">
        <v>1.1000000000000001E-6</v>
      </c>
      <c r="P11234" t="s">
        <v>526</v>
      </c>
      <c r="Q11234" s="27">
        <f>O11234*km_per_mile*'Transportation Calcs'!$E$11</f>
        <v>8.9778483212012717E-10</v>
      </c>
      <c r="T11234" t="s">
        <v>527</v>
      </c>
    </row>
    <row r="11235" spans="1:20" hidden="1" x14ac:dyDescent="0.45">
      <c r="C11235" s="29" t="s">
        <v>3075</v>
      </c>
      <c r="D11235" s="29" t="s">
        <v>55</v>
      </c>
      <c r="F11235" t="s">
        <v>962</v>
      </c>
      <c r="G11235" t="s">
        <v>963</v>
      </c>
      <c r="H11235" t="s">
        <v>2061</v>
      </c>
      <c r="I11235" t="s">
        <v>225</v>
      </c>
      <c r="J11235" t="s">
        <v>965</v>
      </c>
      <c r="K11235" t="s">
        <v>20</v>
      </c>
      <c r="L11235" t="s">
        <v>1062</v>
      </c>
      <c r="M11235" t="s">
        <v>228</v>
      </c>
      <c r="N11235" t="s">
        <v>400</v>
      </c>
      <c r="O11235">
        <v>1E-3</v>
      </c>
      <c r="P11235" t="s">
        <v>526</v>
      </c>
      <c r="Q11235" s="27">
        <f>O11235*km_per_mile*'Transportation Calcs'!$E$11</f>
        <v>8.1616802920011564E-7</v>
      </c>
      <c r="T11235" t="s">
        <v>527</v>
      </c>
    </row>
    <row r="11236" spans="1:20" hidden="1" x14ac:dyDescent="0.45">
      <c r="C11236" s="29" t="s">
        <v>3075</v>
      </c>
      <c r="D11236" s="29" t="s">
        <v>55</v>
      </c>
      <c r="F11236" t="s">
        <v>962</v>
      </c>
      <c r="G11236" t="s">
        <v>963</v>
      </c>
      <c r="H11236" t="s">
        <v>971</v>
      </c>
      <c r="I11236" t="s">
        <v>225</v>
      </c>
      <c r="J11236" t="s">
        <v>965</v>
      </c>
      <c r="K11236" t="s">
        <v>20</v>
      </c>
      <c r="L11236" t="s">
        <v>972</v>
      </c>
      <c r="M11236" t="s">
        <v>228</v>
      </c>
      <c r="N11236" t="s">
        <v>240</v>
      </c>
      <c r="O11236" s="27">
        <v>1.1E-5</v>
      </c>
      <c r="P11236" t="s">
        <v>526</v>
      </c>
      <c r="Q11236" s="27">
        <f>O11236*km_per_mile*'Transportation Calcs'!$E$11</f>
        <v>8.9778483212012717E-9</v>
      </c>
      <c r="T11236" t="s">
        <v>527</v>
      </c>
    </row>
    <row r="11237" spans="1:20" hidden="1" x14ac:dyDescent="0.45">
      <c r="B11237" s="29" t="s">
        <v>34</v>
      </c>
      <c r="C11237" s="29" t="s">
        <v>3075</v>
      </c>
      <c r="D11237" s="29" t="s">
        <v>55</v>
      </c>
      <c r="F11237" t="s">
        <v>962</v>
      </c>
      <c r="G11237" t="s">
        <v>963</v>
      </c>
      <c r="H11237" t="s">
        <v>971</v>
      </c>
      <c r="I11237" t="s">
        <v>225</v>
      </c>
      <c r="J11237" t="s">
        <v>965</v>
      </c>
      <c r="K11237" t="s">
        <v>20</v>
      </c>
      <c r="L11237" t="s">
        <v>972</v>
      </c>
      <c r="M11237" t="s">
        <v>228</v>
      </c>
      <c r="N11237" t="s">
        <v>34</v>
      </c>
      <c r="O11237">
        <v>3.53</v>
      </c>
      <c r="P11237" t="s">
        <v>526</v>
      </c>
      <c r="Q11237" s="27">
        <f>O11237*km_per_mile*'Transportation Calcs'!$E$11</f>
        <v>2.881073143076408E-3</v>
      </c>
      <c r="T11237" t="s">
        <v>527</v>
      </c>
    </row>
    <row r="11238" spans="1:20" hidden="1" x14ac:dyDescent="0.45">
      <c r="B11238" s="29" t="s">
        <v>25</v>
      </c>
      <c r="C11238" s="29" t="s">
        <v>3075</v>
      </c>
      <c r="D11238" s="29" t="s">
        <v>55</v>
      </c>
      <c r="F11238" t="s">
        <v>962</v>
      </c>
      <c r="G11238" t="s">
        <v>963</v>
      </c>
      <c r="H11238" t="s">
        <v>964</v>
      </c>
      <c r="I11238" t="s">
        <v>225</v>
      </c>
      <c r="J11238" t="s">
        <v>965</v>
      </c>
      <c r="K11238" t="s">
        <v>20</v>
      </c>
      <c r="L11238" t="s">
        <v>966</v>
      </c>
      <c r="M11238" t="s">
        <v>228</v>
      </c>
      <c r="N11238" t="s">
        <v>25</v>
      </c>
      <c r="O11238">
        <v>4.2</v>
      </c>
      <c r="P11238" t="s">
        <v>526</v>
      </c>
      <c r="Q11238" s="27">
        <f>O11238*km_per_mile*'Transportation Calcs'!$E$11</f>
        <v>3.4279057226404858E-3</v>
      </c>
      <c r="T11238" t="s">
        <v>527</v>
      </c>
    </row>
    <row r="11239" spans="1:20" hidden="1" x14ac:dyDescent="0.45">
      <c r="C11239" s="29" t="s">
        <v>3075</v>
      </c>
      <c r="D11239" s="29" t="s">
        <v>55</v>
      </c>
      <c r="F11239" t="s">
        <v>962</v>
      </c>
      <c r="G11239" t="s">
        <v>963</v>
      </c>
      <c r="H11239" t="s">
        <v>979</v>
      </c>
      <c r="I11239" t="s">
        <v>275</v>
      </c>
      <c r="J11239" t="s">
        <v>965</v>
      </c>
      <c r="K11239" t="s">
        <v>524</v>
      </c>
      <c r="M11239" t="s">
        <v>228</v>
      </c>
      <c r="N11239" t="s">
        <v>272</v>
      </c>
      <c r="O11239" s="27">
        <v>1.0200000000000001E-5</v>
      </c>
      <c r="P11239" t="s">
        <v>762</v>
      </c>
      <c r="Q11239" s="27">
        <f>O11239/'Transportation Calcs'!$B$39</f>
        <v>2.423211819846034E-10</v>
      </c>
      <c r="R11239" s="27">
        <v>1.04E-5</v>
      </c>
      <c r="S11239" s="27">
        <v>1.0000000000000001E-5</v>
      </c>
      <c r="T11239" t="s">
        <v>749</v>
      </c>
    </row>
    <row r="11240" spans="1:20" hidden="1" x14ac:dyDescent="0.45">
      <c r="C11240" s="29" t="s">
        <v>3075</v>
      </c>
      <c r="D11240" s="29" t="s">
        <v>55</v>
      </c>
      <c r="F11240" t="s">
        <v>962</v>
      </c>
      <c r="G11240" t="s">
        <v>963</v>
      </c>
      <c r="H11240" t="s">
        <v>977</v>
      </c>
      <c r="I11240" t="s">
        <v>225</v>
      </c>
      <c r="J11240" t="s">
        <v>965</v>
      </c>
      <c r="K11240" t="s">
        <v>20</v>
      </c>
      <c r="L11240" t="s">
        <v>978</v>
      </c>
      <c r="M11240" t="s">
        <v>228</v>
      </c>
      <c r="N11240" t="s">
        <v>400</v>
      </c>
      <c r="O11240">
        <v>1.9E-3</v>
      </c>
      <c r="P11240" t="s">
        <v>526</v>
      </c>
      <c r="Q11240" s="27">
        <f>O11240*km_per_mile*'Transportation Calcs'!$E$11</f>
        <v>1.5507192554802195E-6</v>
      </c>
      <c r="T11240" t="s">
        <v>527</v>
      </c>
    </row>
    <row r="11241" spans="1:20" hidden="1" x14ac:dyDescent="0.45">
      <c r="B11241" s="29" t="s">
        <v>34</v>
      </c>
      <c r="C11241" s="29" t="s">
        <v>3075</v>
      </c>
      <c r="D11241" s="29" t="s">
        <v>55</v>
      </c>
      <c r="F11241" t="s">
        <v>962</v>
      </c>
      <c r="G11241" t="s">
        <v>963</v>
      </c>
      <c r="H11241" t="s">
        <v>2063</v>
      </c>
      <c r="I11241" t="s">
        <v>225</v>
      </c>
      <c r="J11241" t="s">
        <v>965</v>
      </c>
      <c r="K11241" t="s">
        <v>20</v>
      </c>
      <c r="L11241" t="s">
        <v>1069</v>
      </c>
      <c r="M11241" t="s">
        <v>228</v>
      </c>
      <c r="N11241" t="s">
        <v>34</v>
      </c>
      <c r="O11241">
        <v>3.53</v>
      </c>
      <c r="P11241" t="s">
        <v>526</v>
      </c>
      <c r="Q11241" s="27">
        <f>O11241*km_per_mile*'Transportation Calcs'!$E$11</f>
        <v>2.881073143076408E-3</v>
      </c>
      <c r="T11241" t="s">
        <v>527</v>
      </c>
    </row>
    <row r="11242" spans="1:20" hidden="1" x14ac:dyDescent="0.45">
      <c r="B11242" s="29" t="s">
        <v>34</v>
      </c>
      <c r="C11242" s="29" t="s">
        <v>3075</v>
      </c>
      <c r="D11242" s="29" t="s">
        <v>53</v>
      </c>
      <c r="F11242" t="s">
        <v>962</v>
      </c>
      <c r="G11242" t="s">
        <v>963</v>
      </c>
      <c r="H11242" t="s">
        <v>766</v>
      </c>
      <c r="I11242" t="s">
        <v>275</v>
      </c>
      <c r="J11242" t="s">
        <v>743</v>
      </c>
      <c r="K11242" t="s">
        <v>35</v>
      </c>
      <c r="M11242" t="s">
        <v>228</v>
      </c>
      <c r="N11242" t="s">
        <v>34</v>
      </c>
      <c r="O11242">
        <v>3.14</v>
      </c>
      <c r="P11242" t="s">
        <v>745</v>
      </c>
      <c r="Q11242" s="49">
        <f>O11242*1000/'Transportation Calcs'!$B$44</f>
        <v>7.1990470738681492E-2</v>
      </c>
      <c r="R11242">
        <v>0</v>
      </c>
      <c r="S11242">
        <v>0</v>
      </c>
      <c r="T11242" t="s">
        <v>746</v>
      </c>
    </row>
    <row r="11243" spans="1:20" hidden="1" x14ac:dyDescent="0.45">
      <c r="B11243" s="29" t="s">
        <v>34</v>
      </c>
      <c r="C11243" s="29" t="s">
        <v>3075</v>
      </c>
      <c r="D11243" s="29" t="s">
        <v>55</v>
      </c>
      <c r="F11243" t="s">
        <v>962</v>
      </c>
      <c r="G11243" t="s">
        <v>963</v>
      </c>
      <c r="H11243" t="s">
        <v>750</v>
      </c>
      <c r="I11243" t="s">
        <v>275</v>
      </c>
      <c r="J11243" t="s">
        <v>743</v>
      </c>
      <c r="K11243" t="s">
        <v>751</v>
      </c>
      <c r="M11243" t="s">
        <v>228</v>
      </c>
      <c r="N11243" t="s">
        <v>34</v>
      </c>
      <c r="O11243">
        <v>3.0609999999999999</v>
      </c>
      <c r="P11243" t="s">
        <v>745</v>
      </c>
      <c r="Q11243" s="49">
        <f>O11243*1000/'Transportation Calcs'!$B$39</f>
        <v>7.2720111574006957E-2</v>
      </c>
      <c r="R11243">
        <v>0</v>
      </c>
      <c r="S11243">
        <v>0</v>
      </c>
      <c r="T11243" t="s">
        <v>746</v>
      </c>
    </row>
    <row r="11244" spans="1:20" hidden="1" x14ac:dyDescent="0.45">
      <c r="A11244" s="29" t="s">
        <v>3065</v>
      </c>
      <c r="B11244" s="29" t="s">
        <v>26</v>
      </c>
      <c r="C11244" s="29" t="s">
        <v>3075</v>
      </c>
      <c r="D11244" s="29" t="s">
        <v>55</v>
      </c>
      <c r="F11244" t="s">
        <v>962</v>
      </c>
      <c r="G11244" t="s">
        <v>963</v>
      </c>
      <c r="H11244" t="s">
        <v>2707</v>
      </c>
      <c r="I11244" t="s">
        <v>275</v>
      </c>
      <c r="J11244" t="s">
        <v>965</v>
      </c>
      <c r="K11244" t="s">
        <v>524</v>
      </c>
      <c r="M11244" t="s">
        <v>228</v>
      </c>
      <c r="N11244" t="s">
        <v>26</v>
      </c>
      <c r="O11244">
        <v>6.64</v>
      </c>
      <c r="P11244" t="s">
        <v>762</v>
      </c>
      <c r="Q11244" s="27">
        <f>O11244/'Transportation Calcs'!$B$39</f>
        <v>1.5774633807625162E-4</v>
      </c>
      <c r="R11244">
        <v>1.99</v>
      </c>
      <c r="S11244">
        <v>10.73</v>
      </c>
      <c r="T11244" t="s">
        <v>749</v>
      </c>
    </row>
    <row r="11245" spans="1:20" hidden="1" x14ac:dyDescent="0.45">
      <c r="B11245" s="29" t="s">
        <v>34</v>
      </c>
      <c r="C11245" s="29" t="s">
        <v>3075</v>
      </c>
      <c r="D11245" s="29" t="s">
        <v>55</v>
      </c>
      <c r="F11245" t="s">
        <v>962</v>
      </c>
      <c r="G11245" t="s">
        <v>963</v>
      </c>
      <c r="H11245" t="s">
        <v>750</v>
      </c>
      <c r="I11245" t="s">
        <v>275</v>
      </c>
      <c r="J11245" t="s">
        <v>743</v>
      </c>
      <c r="K11245" t="s">
        <v>751</v>
      </c>
      <c r="M11245" t="s">
        <v>228</v>
      </c>
      <c r="N11245" t="s">
        <v>34</v>
      </c>
      <c r="O11245">
        <v>3.0609999999999999</v>
      </c>
      <c r="P11245" t="s">
        <v>745</v>
      </c>
      <c r="Q11245" s="49">
        <f>O11245*1000/'Transportation Calcs'!$B$39</f>
        <v>7.2720111574006957E-2</v>
      </c>
      <c r="R11245">
        <v>0</v>
      </c>
      <c r="S11245">
        <v>0</v>
      </c>
      <c r="T11245" t="s">
        <v>746</v>
      </c>
    </row>
    <row r="11246" spans="1:20" hidden="1" x14ac:dyDescent="0.45">
      <c r="B11246" s="29" t="s">
        <v>34</v>
      </c>
      <c r="C11246" s="29" t="s">
        <v>3075</v>
      </c>
      <c r="D11246" s="29" t="s">
        <v>55</v>
      </c>
      <c r="F11246" t="s">
        <v>962</v>
      </c>
      <c r="G11246" t="s">
        <v>963</v>
      </c>
      <c r="H11246" t="s">
        <v>857</v>
      </c>
      <c r="I11246" t="s">
        <v>275</v>
      </c>
      <c r="J11246" t="s">
        <v>743</v>
      </c>
      <c r="K11246" t="s">
        <v>524</v>
      </c>
      <c r="M11246" t="s">
        <v>228</v>
      </c>
      <c r="N11246" t="s">
        <v>34</v>
      </c>
      <c r="O11246">
        <v>3.18</v>
      </c>
      <c r="P11246" t="s">
        <v>745</v>
      </c>
      <c r="Q11246" s="49">
        <f>O11246*1000/'Transportation Calcs'!$B$39</f>
        <v>7.5547192030493995E-2</v>
      </c>
      <c r="R11246">
        <v>0</v>
      </c>
      <c r="S11246">
        <v>0</v>
      </c>
      <c r="T11246" t="s">
        <v>746</v>
      </c>
    </row>
    <row r="11247" spans="1:20" hidden="1" x14ac:dyDescent="0.45">
      <c r="B11247" s="29" t="s">
        <v>24</v>
      </c>
      <c r="C11247" s="29" t="s">
        <v>3075</v>
      </c>
      <c r="D11247" s="29" t="s">
        <v>55</v>
      </c>
      <c r="F11247" t="s">
        <v>962</v>
      </c>
      <c r="G11247" t="s">
        <v>963</v>
      </c>
      <c r="H11247" t="s">
        <v>982</v>
      </c>
      <c r="I11247" t="s">
        <v>225</v>
      </c>
      <c r="J11247" t="s">
        <v>965</v>
      </c>
      <c r="K11247" t="s">
        <v>20</v>
      </c>
      <c r="L11247" t="s">
        <v>983</v>
      </c>
      <c r="M11247" t="s">
        <v>228</v>
      </c>
      <c r="N11247" t="s">
        <v>261</v>
      </c>
      <c r="O11247">
        <v>2.56</v>
      </c>
      <c r="P11247" t="s">
        <v>526</v>
      </c>
      <c r="Q11247" s="27">
        <f>O11247*km_per_mile*'Transportation Calcs'!$E$11</f>
        <v>2.0893901547522956E-3</v>
      </c>
      <c r="T11247" t="s">
        <v>527</v>
      </c>
    </row>
    <row r="11248" spans="1:20" hidden="1" x14ac:dyDescent="0.45">
      <c r="B11248" s="29" t="s">
        <v>34</v>
      </c>
      <c r="C11248" s="29" t="s">
        <v>3075</v>
      </c>
      <c r="D11248" s="29" t="s">
        <v>56</v>
      </c>
      <c r="F11248" t="s">
        <v>962</v>
      </c>
      <c r="G11248" t="s">
        <v>963</v>
      </c>
      <c r="H11248" t="s">
        <v>754</v>
      </c>
      <c r="I11248" t="s">
        <v>275</v>
      </c>
      <c r="J11248" t="s">
        <v>743</v>
      </c>
      <c r="K11248" t="s">
        <v>755</v>
      </c>
      <c r="M11248" t="s">
        <v>228</v>
      </c>
      <c r="N11248" t="s">
        <v>34</v>
      </c>
      <c r="O11248">
        <v>2.1040000000000001</v>
      </c>
      <c r="P11248" t="s">
        <v>745</v>
      </c>
      <c r="Q11248" s="49">
        <f>O11248*1000/'Transportation Calcs'!$B$49</f>
        <v>7.1128091598533075E-2</v>
      </c>
      <c r="R11248">
        <v>0</v>
      </c>
      <c r="S11248">
        <v>0</v>
      </c>
      <c r="T11248" t="s">
        <v>746</v>
      </c>
    </row>
    <row r="11249" spans="2:20" hidden="1" x14ac:dyDescent="0.45">
      <c r="B11249" s="29" t="s">
        <v>25</v>
      </c>
      <c r="C11249" s="29" t="s">
        <v>3075</v>
      </c>
      <c r="D11249" s="29" t="s">
        <v>55</v>
      </c>
      <c r="F11249" t="s">
        <v>962</v>
      </c>
      <c r="G11249" t="s">
        <v>963</v>
      </c>
      <c r="H11249" t="s">
        <v>980</v>
      </c>
      <c r="I11249" t="s">
        <v>225</v>
      </c>
      <c r="J11249" t="s">
        <v>965</v>
      </c>
      <c r="K11249" t="s">
        <v>20</v>
      </c>
      <c r="L11249" t="s">
        <v>981</v>
      </c>
      <c r="M11249" t="s">
        <v>228</v>
      </c>
      <c r="N11249" t="s">
        <v>25</v>
      </c>
      <c r="O11249">
        <v>4.5999999999999996</v>
      </c>
      <c r="P11249" t="s">
        <v>526</v>
      </c>
      <c r="Q11249" s="27">
        <f>O11249*km_per_mile*'Transportation Calcs'!$E$11</f>
        <v>3.7543729343205313E-3</v>
      </c>
      <c r="T11249" t="s">
        <v>527</v>
      </c>
    </row>
    <row r="11250" spans="2:20" hidden="1" x14ac:dyDescent="0.45">
      <c r="B11250" s="29" t="s">
        <v>34</v>
      </c>
      <c r="C11250" s="29" t="s">
        <v>3075</v>
      </c>
      <c r="D11250" s="29" t="s">
        <v>55</v>
      </c>
      <c r="F11250" t="s">
        <v>962</v>
      </c>
      <c r="G11250" t="s">
        <v>963</v>
      </c>
      <c r="H11250" t="s">
        <v>988</v>
      </c>
      <c r="I11250" t="s">
        <v>225</v>
      </c>
      <c r="J11250" t="s">
        <v>965</v>
      </c>
      <c r="K11250" t="s">
        <v>20</v>
      </c>
      <c r="L11250" t="s">
        <v>989</v>
      </c>
      <c r="M11250" t="s">
        <v>228</v>
      </c>
      <c r="N11250" t="s">
        <v>34</v>
      </c>
      <c r="O11250">
        <v>0.39800000000000002</v>
      </c>
      <c r="P11250" t="s">
        <v>526</v>
      </c>
      <c r="Q11250" s="27">
        <f>O11250*km_per_mile*'Transportation Calcs'!$E$11</f>
        <v>3.2483487562164602E-4</v>
      </c>
      <c r="T11250" t="s">
        <v>527</v>
      </c>
    </row>
    <row r="11251" spans="2:20" hidden="1" x14ac:dyDescent="0.45">
      <c r="B11251" s="29" t="s">
        <v>34</v>
      </c>
      <c r="C11251" s="29" t="s">
        <v>3075</v>
      </c>
      <c r="D11251" s="29" t="s">
        <v>55</v>
      </c>
      <c r="F11251" t="s">
        <v>962</v>
      </c>
      <c r="G11251" t="s">
        <v>963</v>
      </c>
      <c r="H11251" t="s">
        <v>998</v>
      </c>
      <c r="I11251" t="s">
        <v>225</v>
      </c>
      <c r="J11251" t="s">
        <v>965</v>
      </c>
      <c r="K11251" t="s">
        <v>20</v>
      </c>
      <c r="L11251" t="s">
        <v>999</v>
      </c>
      <c r="M11251" t="s">
        <v>228</v>
      </c>
      <c r="N11251" t="s">
        <v>34</v>
      </c>
      <c r="O11251">
        <v>0.221</v>
      </c>
      <c r="P11251" t="s">
        <v>526</v>
      </c>
      <c r="Q11251" s="27">
        <f>O11251*km_per_mile*'Transportation Calcs'!$E$11</f>
        <v>1.8037313445322555E-4</v>
      </c>
      <c r="T11251" t="s">
        <v>527</v>
      </c>
    </row>
    <row r="11252" spans="2:20" hidden="1" x14ac:dyDescent="0.45">
      <c r="C11252" s="29" t="s">
        <v>3075</v>
      </c>
      <c r="D11252" s="29" t="s">
        <v>55</v>
      </c>
      <c r="F11252" t="s">
        <v>962</v>
      </c>
      <c r="G11252" t="s">
        <v>963</v>
      </c>
      <c r="H11252" t="s">
        <v>998</v>
      </c>
      <c r="I11252" t="s">
        <v>225</v>
      </c>
      <c r="J11252" t="s">
        <v>965</v>
      </c>
      <c r="K11252" t="s">
        <v>20</v>
      </c>
      <c r="L11252" t="s">
        <v>999</v>
      </c>
      <c r="M11252" t="s">
        <v>228</v>
      </c>
      <c r="N11252" t="s">
        <v>240</v>
      </c>
      <c r="O11252" s="27">
        <v>1.53E-6</v>
      </c>
      <c r="P11252" t="s">
        <v>526</v>
      </c>
      <c r="Q11252" s="27">
        <f>O11252*km_per_mile*'Transportation Calcs'!$E$11</f>
        <v>1.2487370846761767E-9</v>
      </c>
      <c r="T11252" t="s">
        <v>527</v>
      </c>
    </row>
    <row r="11253" spans="2:20" hidden="1" x14ac:dyDescent="0.45">
      <c r="C11253" s="29" t="s">
        <v>3075</v>
      </c>
      <c r="D11253" s="29" t="s">
        <v>55</v>
      </c>
      <c r="F11253" t="s">
        <v>962</v>
      </c>
      <c r="G11253" t="s">
        <v>963</v>
      </c>
      <c r="H11253" t="s">
        <v>988</v>
      </c>
      <c r="I11253" t="s">
        <v>225</v>
      </c>
      <c r="J11253" t="s">
        <v>965</v>
      </c>
      <c r="K11253" t="s">
        <v>20</v>
      </c>
      <c r="L11253" t="s">
        <v>989</v>
      </c>
      <c r="M11253" t="s">
        <v>228</v>
      </c>
      <c r="N11253" t="s">
        <v>400</v>
      </c>
      <c r="O11253">
        <v>1.9E-3</v>
      </c>
      <c r="P11253" t="s">
        <v>526</v>
      </c>
      <c r="Q11253" s="27">
        <f>O11253*km_per_mile*'Transportation Calcs'!$E$11</f>
        <v>1.5507192554802195E-6</v>
      </c>
      <c r="T11253" t="s">
        <v>527</v>
      </c>
    </row>
    <row r="11254" spans="2:20" hidden="1" x14ac:dyDescent="0.45">
      <c r="C11254" s="29" t="s">
        <v>3075</v>
      </c>
      <c r="D11254" s="29" t="s">
        <v>55</v>
      </c>
      <c r="F11254" t="s">
        <v>962</v>
      </c>
      <c r="G11254" t="s">
        <v>963</v>
      </c>
      <c r="H11254" t="s">
        <v>1000</v>
      </c>
      <c r="I11254" t="s">
        <v>225</v>
      </c>
      <c r="J11254" t="s">
        <v>965</v>
      </c>
      <c r="K11254" t="s">
        <v>20</v>
      </c>
      <c r="L11254" t="s">
        <v>1001</v>
      </c>
      <c r="M11254" t="s">
        <v>228</v>
      </c>
      <c r="N11254" t="s">
        <v>240</v>
      </c>
      <c r="O11254" s="27">
        <v>1.53E-6</v>
      </c>
      <c r="P11254" t="s">
        <v>526</v>
      </c>
      <c r="Q11254" s="27">
        <f>O11254*km_per_mile*'Transportation Calcs'!$E$11</f>
        <v>1.2487370846761767E-9</v>
      </c>
      <c r="T11254" t="s">
        <v>527</v>
      </c>
    </row>
    <row r="11255" spans="2:20" hidden="1" x14ac:dyDescent="0.45">
      <c r="B11255" s="29" t="s">
        <v>33</v>
      </c>
      <c r="C11255" s="29" t="s">
        <v>3075</v>
      </c>
      <c r="D11255" s="29" t="s">
        <v>55</v>
      </c>
      <c r="F11255" t="s">
        <v>962</v>
      </c>
      <c r="G11255" t="s">
        <v>963</v>
      </c>
      <c r="H11255" t="s">
        <v>2431</v>
      </c>
      <c r="I11255" t="s">
        <v>225</v>
      </c>
      <c r="J11255" t="s">
        <v>965</v>
      </c>
      <c r="K11255" t="s">
        <v>20</v>
      </c>
      <c r="L11255" t="s">
        <v>1029</v>
      </c>
      <c r="M11255" t="s">
        <v>228</v>
      </c>
      <c r="N11255" t="s">
        <v>33</v>
      </c>
      <c r="O11255">
        <v>5.0000000000000001E-3</v>
      </c>
      <c r="P11255" t="s">
        <v>526</v>
      </c>
      <c r="Q11255" s="27">
        <f>O11255*km_per_mile*'Transportation Calcs'!$E$11</f>
        <v>4.0808401460005774E-6</v>
      </c>
      <c r="T11255" t="s">
        <v>527</v>
      </c>
    </row>
    <row r="11256" spans="2:20" hidden="1" x14ac:dyDescent="0.45">
      <c r="B11256" s="29" t="s">
        <v>33</v>
      </c>
      <c r="C11256" s="29" t="s">
        <v>3075</v>
      </c>
      <c r="D11256" s="29" t="s">
        <v>55</v>
      </c>
      <c r="F11256" t="s">
        <v>962</v>
      </c>
      <c r="G11256" t="s">
        <v>963</v>
      </c>
      <c r="H11256" t="s">
        <v>1007</v>
      </c>
      <c r="I11256" t="s">
        <v>225</v>
      </c>
      <c r="J11256" t="s">
        <v>965</v>
      </c>
      <c r="K11256" t="s">
        <v>20</v>
      </c>
      <c r="L11256" t="s">
        <v>1008</v>
      </c>
      <c r="M11256" t="s">
        <v>228</v>
      </c>
      <c r="N11256" t="s">
        <v>33</v>
      </c>
      <c r="O11256">
        <v>5.0000000000000001E-3</v>
      </c>
      <c r="P11256" t="s">
        <v>526</v>
      </c>
      <c r="Q11256" s="27">
        <f>O11256*km_per_mile*'Transportation Calcs'!$E$11</f>
        <v>4.0808401460005774E-6</v>
      </c>
      <c r="T11256" t="s">
        <v>527</v>
      </c>
    </row>
    <row r="11257" spans="2:20" hidden="1" x14ac:dyDescent="0.45">
      <c r="C11257" s="29" t="s">
        <v>3075</v>
      </c>
      <c r="D11257" s="29" t="s">
        <v>55</v>
      </c>
      <c r="F11257" t="s">
        <v>962</v>
      </c>
      <c r="G11257" t="s">
        <v>963</v>
      </c>
      <c r="H11257" t="s">
        <v>2070</v>
      </c>
      <c r="I11257" t="s">
        <v>689</v>
      </c>
      <c r="J11257" t="s">
        <v>965</v>
      </c>
      <c r="K11257" t="s">
        <v>524</v>
      </c>
      <c r="L11257" t="s">
        <v>2071</v>
      </c>
      <c r="M11257" t="s">
        <v>692</v>
      </c>
      <c r="N11257" t="s">
        <v>693</v>
      </c>
      <c r="O11257">
        <v>1.62</v>
      </c>
      <c r="P11257" t="s">
        <v>694</v>
      </c>
      <c r="Q11257"/>
      <c r="T11257" t="s">
        <v>527</v>
      </c>
    </row>
    <row r="11258" spans="2:20" hidden="1" x14ac:dyDescent="0.45">
      <c r="C11258" s="29" t="s">
        <v>3075</v>
      </c>
      <c r="D11258" s="29" t="s">
        <v>55</v>
      </c>
      <c r="F11258" t="s">
        <v>962</v>
      </c>
      <c r="G11258" t="s">
        <v>963</v>
      </c>
      <c r="H11258" t="s">
        <v>2072</v>
      </c>
      <c r="I11258" t="s">
        <v>689</v>
      </c>
      <c r="J11258" t="s">
        <v>965</v>
      </c>
      <c r="K11258" t="s">
        <v>524</v>
      </c>
      <c r="L11258" t="s">
        <v>2073</v>
      </c>
      <c r="M11258" t="s">
        <v>692</v>
      </c>
      <c r="N11258" t="s">
        <v>693</v>
      </c>
      <c r="O11258">
        <v>1.58</v>
      </c>
      <c r="P11258" t="s">
        <v>694</v>
      </c>
      <c r="Q11258"/>
      <c r="T11258" t="s">
        <v>527</v>
      </c>
    </row>
    <row r="11259" spans="2:20" hidden="1" x14ac:dyDescent="0.45">
      <c r="C11259" s="29" t="s">
        <v>3075</v>
      </c>
      <c r="D11259" s="29" t="s">
        <v>55</v>
      </c>
      <c r="F11259" t="s">
        <v>962</v>
      </c>
      <c r="G11259" t="s">
        <v>963</v>
      </c>
      <c r="H11259" t="s">
        <v>2893</v>
      </c>
      <c r="I11259" t="s">
        <v>689</v>
      </c>
      <c r="J11259" t="s">
        <v>965</v>
      </c>
      <c r="K11259" t="s">
        <v>524</v>
      </c>
      <c r="L11259" t="s">
        <v>2894</v>
      </c>
      <c r="M11259" t="s">
        <v>692</v>
      </c>
      <c r="N11259" t="s">
        <v>693</v>
      </c>
      <c r="O11259">
        <v>1.4</v>
      </c>
      <c r="P11259" t="s">
        <v>694</v>
      </c>
      <c r="Q11259"/>
      <c r="T11259" t="s">
        <v>527</v>
      </c>
    </row>
    <row r="11260" spans="2:20" hidden="1" x14ac:dyDescent="0.45">
      <c r="C11260" s="29" t="s">
        <v>3075</v>
      </c>
      <c r="D11260" s="29" t="s">
        <v>55</v>
      </c>
      <c r="F11260" t="s">
        <v>962</v>
      </c>
      <c r="G11260" t="s">
        <v>963</v>
      </c>
      <c r="H11260" t="s">
        <v>2893</v>
      </c>
      <c r="I11260" t="s">
        <v>689</v>
      </c>
      <c r="J11260" t="s">
        <v>965</v>
      </c>
      <c r="K11260" t="s">
        <v>524</v>
      </c>
      <c r="L11260" t="s">
        <v>2894</v>
      </c>
      <c r="M11260" t="s">
        <v>692</v>
      </c>
      <c r="N11260" t="s">
        <v>698</v>
      </c>
      <c r="O11260">
        <v>32</v>
      </c>
      <c r="P11260" t="s">
        <v>526</v>
      </c>
      <c r="Q11260" s="27">
        <f>O11260*km_per_mile*'Transportation Calcs'!$E$11</f>
        <v>2.6117376934403698E-2</v>
      </c>
      <c r="T11260" t="s">
        <v>527</v>
      </c>
    </row>
    <row r="11261" spans="2:20" hidden="1" x14ac:dyDescent="0.45">
      <c r="C11261" s="29" t="s">
        <v>3075</v>
      </c>
      <c r="D11261" s="29" t="s">
        <v>55</v>
      </c>
      <c r="F11261" t="s">
        <v>962</v>
      </c>
      <c r="G11261" t="s">
        <v>963</v>
      </c>
      <c r="H11261" t="s">
        <v>2429</v>
      </c>
      <c r="I11261" t="s">
        <v>689</v>
      </c>
      <c r="J11261" t="s">
        <v>965</v>
      </c>
      <c r="K11261" t="s">
        <v>524</v>
      </c>
      <c r="L11261" t="s">
        <v>2430</v>
      </c>
      <c r="M11261" t="s">
        <v>692</v>
      </c>
      <c r="N11261" t="s">
        <v>693</v>
      </c>
      <c r="O11261">
        <v>0.74</v>
      </c>
      <c r="P11261" t="s">
        <v>694</v>
      </c>
      <c r="Q11261"/>
      <c r="T11261" t="s">
        <v>527</v>
      </c>
    </row>
    <row r="11262" spans="2:20" hidden="1" x14ac:dyDescent="0.45">
      <c r="C11262" s="29" t="s">
        <v>3075</v>
      </c>
      <c r="D11262" s="29" t="s">
        <v>55</v>
      </c>
      <c r="F11262" t="s">
        <v>962</v>
      </c>
      <c r="G11262" t="s">
        <v>963</v>
      </c>
      <c r="H11262" t="s">
        <v>994</v>
      </c>
      <c r="I11262" t="s">
        <v>689</v>
      </c>
      <c r="J11262" t="s">
        <v>965</v>
      </c>
      <c r="K11262" t="s">
        <v>524</v>
      </c>
      <c r="L11262" t="s">
        <v>995</v>
      </c>
      <c r="M11262" t="s">
        <v>692</v>
      </c>
      <c r="N11262" t="s">
        <v>693</v>
      </c>
      <c r="O11262">
        <v>1.01</v>
      </c>
      <c r="P11262" t="s">
        <v>694</v>
      </c>
      <c r="Q11262"/>
      <c r="T11262" t="s">
        <v>527</v>
      </c>
    </row>
    <row r="11263" spans="2:20" hidden="1" x14ac:dyDescent="0.45">
      <c r="B11263" s="29" t="s">
        <v>24</v>
      </c>
      <c r="C11263" s="29" t="s">
        <v>3075</v>
      </c>
      <c r="D11263" s="29" t="s">
        <v>55</v>
      </c>
      <c r="F11263" t="s">
        <v>962</v>
      </c>
      <c r="G11263" t="s">
        <v>963</v>
      </c>
      <c r="H11263" t="s">
        <v>2431</v>
      </c>
      <c r="I11263" t="s">
        <v>225</v>
      </c>
      <c r="J11263" t="s">
        <v>965</v>
      </c>
      <c r="K11263" t="s">
        <v>20</v>
      </c>
      <c r="L11263" t="s">
        <v>1029</v>
      </c>
      <c r="M11263" t="s">
        <v>228</v>
      </c>
      <c r="N11263" t="s">
        <v>261</v>
      </c>
      <c r="O11263">
        <v>0.158</v>
      </c>
      <c r="P11263" t="s">
        <v>526</v>
      </c>
      <c r="Q11263" s="27">
        <f>O11263*km_per_mile*'Transportation Calcs'!$E$11</f>
        <v>1.2895454861361826E-4</v>
      </c>
      <c r="T11263" t="s">
        <v>527</v>
      </c>
    </row>
    <row r="11264" spans="2:20" hidden="1" x14ac:dyDescent="0.45">
      <c r="C11264" s="29" t="s">
        <v>3075</v>
      </c>
      <c r="D11264" s="29" t="s">
        <v>55</v>
      </c>
      <c r="F11264" t="s">
        <v>962</v>
      </c>
      <c r="G11264" t="s">
        <v>963</v>
      </c>
      <c r="H11264" t="s">
        <v>2431</v>
      </c>
      <c r="I11264" t="s">
        <v>225</v>
      </c>
      <c r="J11264" t="s">
        <v>965</v>
      </c>
      <c r="K11264" t="s">
        <v>20</v>
      </c>
      <c r="L11264" t="s">
        <v>1029</v>
      </c>
      <c r="M11264" t="s">
        <v>228</v>
      </c>
      <c r="N11264" t="s">
        <v>400</v>
      </c>
      <c r="O11264">
        <v>1E-3</v>
      </c>
      <c r="P11264" t="s">
        <v>526</v>
      </c>
      <c r="Q11264" s="27">
        <f>O11264*km_per_mile*'Transportation Calcs'!$E$11</f>
        <v>8.1616802920011564E-7</v>
      </c>
      <c r="T11264" t="s">
        <v>527</v>
      </c>
    </row>
    <row r="11265" spans="2:20" hidden="1" x14ac:dyDescent="0.45">
      <c r="B11265" s="29" t="s">
        <v>24</v>
      </c>
      <c r="C11265" s="29" t="s">
        <v>3075</v>
      </c>
      <c r="D11265" s="29" t="s">
        <v>55</v>
      </c>
      <c r="F11265" t="s">
        <v>962</v>
      </c>
      <c r="G11265" t="s">
        <v>963</v>
      </c>
      <c r="H11265" t="s">
        <v>2074</v>
      </c>
      <c r="I11265" t="s">
        <v>225</v>
      </c>
      <c r="J11265" t="s">
        <v>965</v>
      </c>
      <c r="K11265" t="s">
        <v>20</v>
      </c>
      <c r="L11265" t="s">
        <v>2075</v>
      </c>
      <c r="M11265" t="s">
        <v>228</v>
      </c>
      <c r="N11265" t="s">
        <v>261</v>
      </c>
      <c r="O11265">
        <v>0.14699999999999999</v>
      </c>
      <c r="P11265" t="s">
        <v>526</v>
      </c>
      <c r="Q11265" s="27">
        <f>O11265*km_per_mile*'Transportation Calcs'!$E$11</f>
        <v>1.1997670029241698E-4</v>
      </c>
      <c r="T11265" t="s">
        <v>527</v>
      </c>
    </row>
    <row r="11266" spans="2:20" hidden="1" x14ac:dyDescent="0.45">
      <c r="B11266" s="29" t="s">
        <v>25</v>
      </c>
      <c r="C11266" s="29" t="s">
        <v>3075</v>
      </c>
      <c r="D11266" s="29" t="s">
        <v>55</v>
      </c>
      <c r="F11266" t="s">
        <v>962</v>
      </c>
      <c r="G11266" t="s">
        <v>963</v>
      </c>
      <c r="H11266" t="s">
        <v>2074</v>
      </c>
      <c r="I11266" t="s">
        <v>225</v>
      </c>
      <c r="J11266" t="s">
        <v>965</v>
      </c>
      <c r="K11266" t="s">
        <v>20</v>
      </c>
      <c r="L11266" t="s">
        <v>2075</v>
      </c>
      <c r="M11266" t="s">
        <v>228</v>
      </c>
      <c r="N11266" t="s">
        <v>25</v>
      </c>
      <c r="O11266">
        <v>0.93</v>
      </c>
      <c r="P11266" t="s">
        <v>526</v>
      </c>
      <c r="Q11266" s="27">
        <f>O11266*km_per_mile*'Transportation Calcs'!$E$11</f>
        <v>7.590362671561075E-4</v>
      </c>
      <c r="T11266" t="s">
        <v>527</v>
      </c>
    </row>
    <row r="11267" spans="2:20" hidden="1" x14ac:dyDescent="0.45">
      <c r="C11267" s="29" t="s">
        <v>3075</v>
      </c>
      <c r="D11267" s="29" t="s">
        <v>55</v>
      </c>
      <c r="F11267" t="s">
        <v>962</v>
      </c>
      <c r="G11267" t="s">
        <v>963</v>
      </c>
      <c r="H11267" t="s">
        <v>1007</v>
      </c>
      <c r="I11267" t="s">
        <v>225</v>
      </c>
      <c r="J11267" t="s">
        <v>965</v>
      </c>
      <c r="K11267" t="s">
        <v>20</v>
      </c>
      <c r="L11267" t="s">
        <v>1008</v>
      </c>
      <c r="M11267" t="s">
        <v>228</v>
      </c>
      <c r="N11267" t="s">
        <v>240</v>
      </c>
      <c r="O11267" s="27">
        <v>1.8199999999999999E-5</v>
      </c>
      <c r="P11267" t="s">
        <v>526</v>
      </c>
      <c r="Q11267" s="27">
        <f>O11267*km_per_mile*'Transportation Calcs'!$E$11</f>
        <v>1.4854258131442103E-8</v>
      </c>
      <c r="T11267" t="s">
        <v>527</v>
      </c>
    </row>
    <row r="11268" spans="2:20" hidden="1" x14ac:dyDescent="0.45">
      <c r="C11268" s="29" t="s">
        <v>3075</v>
      </c>
      <c r="D11268" s="29" t="s">
        <v>55</v>
      </c>
      <c r="F11268" t="s">
        <v>962</v>
      </c>
      <c r="G11268" t="s">
        <v>963</v>
      </c>
      <c r="H11268" t="s">
        <v>1011</v>
      </c>
      <c r="I11268" t="s">
        <v>225</v>
      </c>
      <c r="J11268" t="s">
        <v>965</v>
      </c>
      <c r="K11268" t="s">
        <v>20</v>
      </c>
      <c r="L11268" t="s">
        <v>1012</v>
      </c>
      <c r="M11268" t="s">
        <v>228</v>
      </c>
      <c r="N11268" t="s">
        <v>272</v>
      </c>
      <c r="O11268" s="27">
        <v>3.9000000000000002E-7</v>
      </c>
      <c r="P11268" t="s">
        <v>526</v>
      </c>
      <c r="Q11268" s="27">
        <f>O11268*km_per_mile*'Transportation Calcs'!$E$11</f>
        <v>3.1830553138804505E-10</v>
      </c>
      <c r="T11268" t="s">
        <v>527</v>
      </c>
    </row>
    <row r="11269" spans="2:20" hidden="1" x14ac:dyDescent="0.45">
      <c r="C11269" s="29" t="s">
        <v>3075</v>
      </c>
      <c r="D11269" s="29" t="s">
        <v>55</v>
      </c>
      <c r="F11269" t="s">
        <v>962</v>
      </c>
      <c r="G11269" t="s">
        <v>963</v>
      </c>
      <c r="H11269" t="s">
        <v>2076</v>
      </c>
      <c r="I11269" t="s">
        <v>225</v>
      </c>
      <c r="J11269" t="s">
        <v>965</v>
      </c>
      <c r="K11269" t="s">
        <v>20</v>
      </c>
      <c r="L11269" t="s">
        <v>1001</v>
      </c>
      <c r="M11269" t="s">
        <v>228</v>
      </c>
      <c r="N11269" t="s">
        <v>249</v>
      </c>
      <c r="O11269" s="27">
        <v>3.5999999999999999E-7</v>
      </c>
      <c r="P11269" t="s">
        <v>526</v>
      </c>
      <c r="Q11269" s="27">
        <f>O11269*km_per_mile*'Transportation Calcs'!$E$11</f>
        <v>2.9382049051204159E-10</v>
      </c>
      <c r="T11269" t="s">
        <v>527</v>
      </c>
    </row>
    <row r="11270" spans="2:20" hidden="1" x14ac:dyDescent="0.45">
      <c r="C11270" s="29" t="s">
        <v>3075</v>
      </c>
      <c r="D11270" s="29" t="s">
        <v>55</v>
      </c>
      <c r="F11270" t="s">
        <v>962</v>
      </c>
      <c r="G11270" t="s">
        <v>963</v>
      </c>
      <c r="H11270" t="s">
        <v>1013</v>
      </c>
      <c r="I11270" t="s">
        <v>225</v>
      </c>
      <c r="J11270" t="s">
        <v>965</v>
      </c>
      <c r="K11270" t="s">
        <v>20</v>
      </c>
      <c r="L11270" t="s">
        <v>1014</v>
      </c>
      <c r="M11270" t="s">
        <v>228</v>
      </c>
      <c r="N11270" t="s">
        <v>272</v>
      </c>
      <c r="O11270" s="27">
        <v>3.9000000000000002E-7</v>
      </c>
      <c r="P11270" t="s">
        <v>526</v>
      </c>
      <c r="Q11270" s="27">
        <f>O11270*km_per_mile*'Transportation Calcs'!$E$11</f>
        <v>3.1830553138804505E-10</v>
      </c>
      <c r="T11270" t="s">
        <v>527</v>
      </c>
    </row>
    <row r="11271" spans="2:20" hidden="1" x14ac:dyDescent="0.45">
      <c r="C11271" s="29" t="s">
        <v>3075</v>
      </c>
      <c r="D11271" s="29" t="s">
        <v>55</v>
      </c>
      <c r="F11271" t="s">
        <v>962</v>
      </c>
      <c r="G11271" t="s">
        <v>963</v>
      </c>
      <c r="H11271" t="s">
        <v>2435</v>
      </c>
      <c r="I11271" t="s">
        <v>689</v>
      </c>
      <c r="J11271" t="s">
        <v>965</v>
      </c>
      <c r="K11271" t="s">
        <v>20</v>
      </c>
      <c r="L11271" t="s">
        <v>989</v>
      </c>
      <c r="M11271" t="s">
        <v>692</v>
      </c>
      <c r="N11271" t="s">
        <v>693</v>
      </c>
      <c r="O11271">
        <v>2.0699999999999998</v>
      </c>
      <c r="P11271" t="s">
        <v>694</v>
      </c>
      <c r="Q11271"/>
      <c r="T11271" t="s">
        <v>527</v>
      </c>
    </row>
    <row r="11272" spans="2:20" hidden="1" x14ac:dyDescent="0.45">
      <c r="C11272" s="29" t="s">
        <v>3075</v>
      </c>
      <c r="D11272" s="29" t="s">
        <v>55</v>
      </c>
      <c r="F11272" t="s">
        <v>962</v>
      </c>
      <c r="G11272" t="s">
        <v>963</v>
      </c>
      <c r="H11272" t="s">
        <v>2434</v>
      </c>
      <c r="I11272" t="s">
        <v>689</v>
      </c>
      <c r="J11272" t="s">
        <v>965</v>
      </c>
      <c r="K11272" t="s">
        <v>20</v>
      </c>
      <c r="L11272" t="s">
        <v>1001</v>
      </c>
      <c r="M11272" t="s">
        <v>692</v>
      </c>
      <c r="N11272" t="s">
        <v>693</v>
      </c>
      <c r="O11272">
        <v>1.79</v>
      </c>
      <c r="P11272" t="s">
        <v>694</v>
      </c>
      <c r="Q11272"/>
      <c r="T11272" t="s">
        <v>527</v>
      </c>
    </row>
    <row r="11273" spans="2:20" hidden="1" x14ac:dyDescent="0.45">
      <c r="B11273" s="29" t="s">
        <v>26</v>
      </c>
      <c r="C11273" s="29" t="s">
        <v>3075</v>
      </c>
      <c r="D11273" s="29" t="s">
        <v>55</v>
      </c>
      <c r="F11273" t="s">
        <v>962</v>
      </c>
      <c r="G11273" t="s">
        <v>963</v>
      </c>
      <c r="H11273" t="s">
        <v>1025</v>
      </c>
      <c r="I11273" t="s">
        <v>225</v>
      </c>
      <c r="J11273" t="s">
        <v>965</v>
      </c>
      <c r="K11273" t="s">
        <v>20</v>
      </c>
      <c r="L11273" t="s">
        <v>1012</v>
      </c>
      <c r="M11273" t="s">
        <v>228</v>
      </c>
      <c r="N11273" t="s">
        <v>26</v>
      </c>
      <c r="O11273">
        <v>0.06</v>
      </c>
      <c r="P11273" t="s">
        <v>526</v>
      </c>
      <c r="Q11273" s="27">
        <f>O11273*km_per_mile*'Transportation Calcs'!$E$11</f>
        <v>4.8970081752006932E-5</v>
      </c>
      <c r="T11273" t="s">
        <v>527</v>
      </c>
    </row>
    <row r="11274" spans="2:20" hidden="1" x14ac:dyDescent="0.45">
      <c r="C11274" s="29" t="s">
        <v>3075</v>
      </c>
      <c r="D11274" s="29" t="s">
        <v>55</v>
      </c>
      <c r="F11274" t="s">
        <v>962</v>
      </c>
      <c r="G11274" t="s">
        <v>963</v>
      </c>
      <c r="H11274" t="s">
        <v>1024</v>
      </c>
      <c r="I11274" t="s">
        <v>225</v>
      </c>
      <c r="J11274" t="s">
        <v>965</v>
      </c>
      <c r="K11274" t="s">
        <v>20</v>
      </c>
      <c r="L11274" t="s">
        <v>1008</v>
      </c>
      <c r="M11274" t="s">
        <v>228</v>
      </c>
      <c r="N11274" t="s">
        <v>358</v>
      </c>
      <c r="O11274" s="27">
        <v>1.53E-6</v>
      </c>
      <c r="P11274" t="s">
        <v>526</v>
      </c>
      <c r="Q11274" s="27">
        <f>O11274*km_per_mile*'Transportation Calcs'!$E$11</f>
        <v>1.2487370846761767E-9</v>
      </c>
      <c r="T11274" t="s">
        <v>527</v>
      </c>
    </row>
    <row r="11275" spans="2:20" hidden="1" x14ac:dyDescent="0.45">
      <c r="C11275" s="29" t="s">
        <v>3075</v>
      </c>
      <c r="D11275" s="29" t="s">
        <v>55</v>
      </c>
      <c r="F11275" t="s">
        <v>962</v>
      </c>
      <c r="G11275" t="s">
        <v>963</v>
      </c>
      <c r="H11275" t="s">
        <v>2436</v>
      </c>
      <c r="I11275" t="s">
        <v>225</v>
      </c>
      <c r="J11275" t="s">
        <v>965</v>
      </c>
      <c r="K11275" t="s">
        <v>20</v>
      </c>
      <c r="L11275" t="s">
        <v>2075</v>
      </c>
      <c r="M11275" t="s">
        <v>228</v>
      </c>
      <c r="N11275" t="s">
        <v>249</v>
      </c>
      <c r="O11275" s="27">
        <v>1.95E-6</v>
      </c>
      <c r="P11275" t="s">
        <v>526</v>
      </c>
      <c r="Q11275" s="27">
        <f>O11275*km_per_mile*'Transportation Calcs'!$E$11</f>
        <v>1.5915276569402255E-9</v>
      </c>
      <c r="T11275" t="s">
        <v>527</v>
      </c>
    </row>
    <row r="11276" spans="2:20" hidden="1" x14ac:dyDescent="0.45">
      <c r="B11276" s="29" t="s">
        <v>33</v>
      </c>
      <c r="C11276" s="29" t="s">
        <v>3075</v>
      </c>
      <c r="D11276" s="29" t="s">
        <v>55</v>
      </c>
      <c r="F11276" t="s">
        <v>962</v>
      </c>
      <c r="G11276" t="s">
        <v>963</v>
      </c>
      <c r="H11276" t="s">
        <v>2081</v>
      </c>
      <c r="I11276" t="s">
        <v>225</v>
      </c>
      <c r="J11276" t="s">
        <v>965</v>
      </c>
      <c r="K11276" t="s">
        <v>20</v>
      </c>
      <c r="L11276" t="s">
        <v>1014</v>
      </c>
      <c r="M11276" t="s">
        <v>228</v>
      </c>
      <c r="N11276" t="s">
        <v>33</v>
      </c>
      <c r="O11276">
        <v>2E-3</v>
      </c>
      <c r="P11276" t="s">
        <v>526</v>
      </c>
      <c r="Q11276" s="27">
        <f>O11276*km_per_mile*'Transportation Calcs'!$E$11</f>
        <v>1.6323360584002313E-6</v>
      </c>
      <c r="T11276" t="s">
        <v>527</v>
      </c>
    </row>
    <row r="11277" spans="2:20" hidden="1" x14ac:dyDescent="0.45">
      <c r="B11277" s="29" t="s">
        <v>25</v>
      </c>
      <c r="C11277" s="29" t="s">
        <v>3075</v>
      </c>
      <c r="D11277" s="29" t="s">
        <v>55</v>
      </c>
      <c r="F11277" t="s">
        <v>962</v>
      </c>
      <c r="G11277" t="s">
        <v>963</v>
      </c>
      <c r="H11277" t="s">
        <v>2081</v>
      </c>
      <c r="I11277" t="s">
        <v>225</v>
      </c>
      <c r="J11277" t="s">
        <v>965</v>
      </c>
      <c r="K11277" t="s">
        <v>20</v>
      </c>
      <c r="L11277" t="s">
        <v>1014</v>
      </c>
      <c r="M11277" t="s">
        <v>228</v>
      </c>
      <c r="N11277" t="s">
        <v>25</v>
      </c>
      <c r="O11277">
        <v>1.79</v>
      </c>
      <c r="P11277" t="s">
        <v>526</v>
      </c>
      <c r="Q11277" s="27">
        <f>O11277*km_per_mile*'Transportation Calcs'!$E$11</f>
        <v>1.4609407722682068E-3</v>
      </c>
      <c r="T11277" t="s">
        <v>527</v>
      </c>
    </row>
    <row r="11278" spans="2:20" hidden="1" x14ac:dyDescent="0.45">
      <c r="C11278" s="29" t="s">
        <v>3075</v>
      </c>
      <c r="D11278" s="29" t="s">
        <v>55</v>
      </c>
      <c r="F11278" t="s">
        <v>962</v>
      </c>
      <c r="G11278" t="s">
        <v>963</v>
      </c>
      <c r="H11278" t="s">
        <v>2715</v>
      </c>
      <c r="I11278" t="s">
        <v>225</v>
      </c>
      <c r="J11278" t="s">
        <v>965</v>
      </c>
      <c r="K11278" t="s">
        <v>20</v>
      </c>
      <c r="L11278" t="s">
        <v>993</v>
      </c>
      <c r="M11278" t="s">
        <v>228</v>
      </c>
      <c r="N11278" t="s">
        <v>272</v>
      </c>
      <c r="O11278" s="27">
        <v>1.6199999999999999E-6</v>
      </c>
      <c r="P11278" t="s">
        <v>526</v>
      </c>
      <c r="Q11278" s="27">
        <f>O11278*km_per_mile*'Transportation Calcs'!$E$11</f>
        <v>1.3221922073041872E-9</v>
      </c>
      <c r="T11278" t="s">
        <v>527</v>
      </c>
    </row>
    <row r="11279" spans="2:20" hidden="1" x14ac:dyDescent="0.45">
      <c r="C11279" s="29" t="s">
        <v>3075</v>
      </c>
      <c r="D11279" s="29" t="s">
        <v>55</v>
      </c>
      <c r="F11279" t="s">
        <v>962</v>
      </c>
      <c r="G11279" t="s">
        <v>963</v>
      </c>
      <c r="H11279" t="s">
        <v>2082</v>
      </c>
      <c r="I11279" t="s">
        <v>225</v>
      </c>
      <c r="J11279" t="s">
        <v>965</v>
      </c>
      <c r="K11279" t="s">
        <v>20</v>
      </c>
      <c r="L11279" t="s">
        <v>991</v>
      </c>
      <c r="M11279" t="s">
        <v>228</v>
      </c>
      <c r="N11279" t="s">
        <v>358</v>
      </c>
      <c r="O11279" s="27">
        <v>1.53E-6</v>
      </c>
      <c r="P11279" t="s">
        <v>526</v>
      </c>
      <c r="Q11279" s="27">
        <f>O11279*km_per_mile*'Transportation Calcs'!$E$11</f>
        <v>1.2487370846761767E-9</v>
      </c>
      <c r="T11279" t="s">
        <v>527</v>
      </c>
    </row>
    <row r="11280" spans="2:20" hidden="1" x14ac:dyDescent="0.45">
      <c r="C11280" s="29" t="s">
        <v>3075</v>
      </c>
      <c r="D11280" s="29" t="s">
        <v>55</v>
      </c>
      <c r="F11280" t="s">
        <v>962</v>
      </c>
      <c r="G11280" t="s">
        <v>963</v>
      </c>
      <c r="H11280" t="s">
        <v>2082</v>
      </c>
      <c r="I11280" t="s">
        <v>225</v>
      </c>
      <c r="J11280" t="s">
        <v>965</v>
      </c>
      <c r="K11280" t="s">
        <v>20</v>
      </c>
      <c r="L11280" t="s">
        <v>991</v>
      </c>
      <c r="M11280" t="s">
        <v>228</v>
      </c>
      <c r="N11280" t="s">
        <v>272</v>
      </c>
      <c r="O11280" s="27">
        <v>1.6199999999999999E-6</v>
      </c>
      <c r="P11280" t="s">
        <v>526</v>
      </c>
      <c r="Q11280" s="27">
        <f>O11280*km_per_mile*'Transportation Calcs'!$E$11</f>
        <v>1.3221922073041872E-9</v>
      </c>
      <c r="T11280" t="s">
        <v>527</v>
      </c>
    </row>
    <row r="11281" spans="2:20" hidden="1" x14ac:dyDescent="0.45">
      <c r="B11281" s="29" t="s">
        <v>43</v>
      </c>
      <c r="C11281" s="29" t="s">
        <v>3075</v>
      </c>
      <c r="D11281" s="29" t="s">
        <v>55</v>
      </c>
      <c r="F11281" t="s">
        <v>962</v>
      </c>
      <c r="G11281" t="s">
        <v>963</v>
      </c>
      <c r="H11281" t="s">
        <v>2082</v>
      </c>
      <c r="I11281" t="s">
        <v>225</v>
      </c>
      <c r="J11281" t="s">
        <v>965</v>
      </c>
      <c r="K11281" t="s">
        <v>20</v>
      </c>
      <c r="L11281" t="s">
        <v>991</v>
      </c>
      <c r="M11281" t="s">
        <v>228</v>
      </c>
      <c r="N11281" t="s">
        <v>28</v>
      </c>
      <c r="O11281">
        <v>1E-3</v>
      </c>
      <c r="P11281" t="s">
        <v>526</v>
      </c>
      <c r="Q11281" s="27">
        <f>O11281*km_per_mile*'Transportation Calcs'!$E$11</f>
        <v>8.1616802920011564E-7</v>
      </c>
      <c r="T11281" t="s">
        <v>527</v>
      </c>
    </row>
    <row r="11282" spans="2:20" hidden="1" x14ac:dyDescent="0.45">
      <c r="C11282" s="29" t="s">
        <v>3075</v>
      </c>
      <c r="D11282" s="29" t="s">
        <v>55</v>
      </c>
      <c r="F11282" t="s">
        <v>962</v>
      </c>
      <c r="G11282" t="s">
        <v>963</v>
      </c>
      <c r="H11282" t="s">
        <v>2715</v>
      </c>
      <c r="I11282" t="s">
        <v>225</v>
      </c>
      <c r="J11282" t="s">
        <v>965</v>
      </c>
      <c r="K11282" t="s">
        <v>20</v>
      </c>
      <c r="L11282" t="s">
        <v>993</v>
      </c>
      <c r="M11282" t="s">
        <v>228</v>
      </c>
      <c r="N11282" t="s">
        <v>358</v>
      </c>
      <c r="O11282" s="27">
        <v>1.53E-6</v>
      </c>
      <c r="P11282" t="s">
        <v>526</v>
      </c>
      <c r="Q11282" s="27">
        <f>O11282*km_per_mile*'Transportation Calcs'!$E$11</f>
        <v>1.2487370846761767E-9</v>
      </c>
      <c r="T11282" t="s">
        <v>527</v>
      </c>
    </row>
    <row r="11283" spans="2:20" hidden="1" x14ac:dyDescent="0.45">
      <c r="B11283" s="29" t="s">
        <v>43</v>
      </c>
      <c r="C11283" s="29" t="s">
        <v>3075</v>
      </c>
      <c r="D11283" s="29" t="s">
        <v>55</v>
      </c>
      <c r="F11283" t="s">
        <v>962</v>
      </c>
      <c r="G11283" t="s">
        <v>963</v>
      </c>
      <c r="H11283" t="s">
        <v>2715</v>
      </c>
      <c r="I11283" t="s">
        <v>225</v>
      </c>
      <c r="J11283" t="s">
        <v>965</v>
      </c>
      <c r="K11283" t="s">
        <v>20</v>
      </c>
      <c r="L11283" t="s">
        <v>993</v>
      </c>
      <c r="M11283" t="s">
        <v>228</v>
      </c>
      <c r="N11283" t="s">
        <v>28</v>
      </c>
      <c r="O11283">
        <v>0.08</v>
      </c>
      <c r="P11283" t="s">
        <v>526</v>
      </c>
      <c r="Q11283" s="27">
        <f>O11283*km_per_mile*'Transportation Calcs'!$E$11</f>
        <v>6.5293442336009238E-5</v>
      </c>
      <c r="T11283" t="s">
        <v>527</v>
      </c>
    </row>
    <row r="11284" spans="2:20" hidden="1" x14ac:dyDescent="0.45">
      <c r="B11284" s="29" t="s">
        <v>43</v>
      </c>
      <c r="C11284" s="29" t="s">
        <v>3075</v>
      </c>
      <c r="D11284" s="29" t="s">
        <v>55</v>
      </c>
      <c r="F11284" t="s">
        <v>962</v>
      </c>
      <c r="G11284" t="s">
        <v>963</v>
      </c>
      <c r="H11284" t="s">
        <v>1030</v>
      </c>
      <c r="I11284" t="s">
        <v>225</v>
      </c>
      <c r="J11284" t="s">
        <v>965</v>
      </c>
      <c r="K11284" t="s">
        <v>20</v>
      </c>
      <c r="L11284" t="s">
        <v>1006</v>
      </c>
      <c r="M11284" t="s">
        <v>228</v>
      </c>
      <c r="N11284" t="s">
        <v>28</v>
      </c>
      <c r="O11284">
        <v>0.15</v>
      </c>
      <c r="P11284" t="s">
        <v>526</v>
      </c>
      <c r="Q11284" s="27">
        <f>O11284*km_per_mile*'Transportation Calcs'!$E$11</f>
        <v>1.2242520438001731E-4</v>
      </c>
      <c r="T11284" t="s">
        <v>527</v>
      </c>
    </row>
    <row r="11285" spans="2:20" hidden="1" x14ac:dyDescent="0.45">
      <c r="B11285" s="29" t="s">
        <v>34</v>
      </c>
      <c r="C11285" s="29" t="s">
        <v>3075</v>
      </c>
      <c r="D11285" s="29" t="s">
        <v>55</v>
      </c>
      <c r="F11285" t="s">
        <v>962</v>
      </c>
      <c r="G11285" t="s">
        <v>963</v>
      </c>
      <c r="H11285" t="s">
        <v>1031</v>
      </c>
      <c r="I11285" t="s">
        <v>225</v>
      </c>
      <c r="J11285" t="s">
        <v>965</v>
      </c>
      <c r="K11285" t="s">
        <v>20</v>
      </c>
      <c r="L11285" t="s">
        <v>1032</v>
      </c>
      <c r="M11285" t="s">
        <v>228</v>
      </c>
      <c r="N11285" t="s">
        <v>34</v>
      </c>
      <c r="O11285">
        <v>0.309</v>
      </c>
      <c r="P11285" t="s">
        <v>526</v>
      </c>
      <c r="Q11285" s="27">
        <f>O11285*km_per_mile*'Transportation Calcs'!$E$11</f>
        <v>2.5219592102283572E-4</v>
      </c>
      <c r="T11285" t="s">
        <v>527</v>
      </c>
    </row>
    <row r="11286" spans="2:20" hidden="1" x14ac:dyDescent="0.45">
      <c r="C11286" s="29" t="s">
        <v>3075</v>
      </c>
      <c r="D11286" s="29" t="s">
        <v>55</v>
      </c>
      <c r="F11286" t="s">
        <v>962</v>
      </c>
      <c r="G11286" t="s">
        <v>963</v>
      </c>
      <c r="H11286" t="s">
        <v>1031</v>
      </c>
      <c r="I11286" t="s">
        <v>225</v>
      </c>
      <c r="J11286" t="s">
        <v>965</v>
      </c>
      <c r="K11286" t="s">
        <v>20</v>
      </c>
      <c r="L11286" t="s">
        <v>1032</v>
      </c>
      <c r="M11286" t="s">
        <v>228</v>
      </c>
      <c r="N11286" t="s">
        <v>400</v>
      </c>
      <c r="O11286">
        <v>1.9E-3</v>
      </c>
      <c r="P11286" t="s">
        <v>526</v>
      </c>
      <c r="Q11286" s="27">
        <f>O11286*km_per_mile*'Transportation Calcs'!$E$11</f>
        <v>1.5507192554802195E-6</v>
      </c>
      <c r="T11286" t="s">
        <v>527</v>
      </c>
    </row>
    <row r="11287" spans="2:20" hidden="1" x14ac:dyDescent="0.45">
      <c r="B11287" s="29" t="s">
        <v>26</v>
      </c>
      <c r="C11287" s="29" t="s">
        <v>3075</v>
      </c>
      <c r="D11287" s="29" t="s">
        <v>55</v>
      </c>
      <c r="F11287" t="s">
        <v>962</v>
      </c>
      <c r="G11287" t="s">
        <v>963</v>
      </c>
      <c r="H11287" t="s">
        <v>1031</v>
      </c>
      <c r="I11287" t="s">
        <v>225</v>
      </c>
      <c r="J11287" t="s">
        <v>965</v>
      </c>
      <c r="K11287" t="s">
        <v>20</v>
      </c>
      <c r="L11287" t="s">
        <v>1032</v>
      </c>
      <c r="M11287" t="s">
        <v>228</v>
      </c>
      <c r="N11287" t="s">
        <v>26</v>
      </c>
      <c r="O11287">
        <v>0.57899999999999996</v>
      </c>
      <c r="P11287" t="s">
        <v>526</v>
      </c>
      <c r="Q11287" s="27">
        <f>O11287*km_per_mile*'Transportation Calcs'!$E$11</f>
        <v>4.7256128890686689E-4</v>
      </c>
      <c r="T11287" t="s">
        <v>527</v>
      </c>
    </row>
    <row r="11288" spans="2:20" hidden="1" x14ac:dyDescent="0.45">
      <c r="B11288" s="29" t="s">
        <v>25</v>
      </c>
      <c r="C11288" s="29" t="s">
        <v>3075</v>
      </c>
      <c r="D11288" s="29" t="s">
        <v>55</v>
      </c>
      <c r="F11288" t="s">
        <v>962</v>
      </c>
      <c r="G11288" t="s">
        <v>963</v>
      </c>
      <c r="H11288" t="s">
        <v>1031</v>
      </c>
      <c r="I11288" t="s">
        <v>225</v>
      </c>
      <c r="J11288" t="s">
        <v>965</v>
      </c>
      <c r="K11288" t="s">
        <v>20</v>
      </c>
      <c r="L11288" t="s">
        <v>1032</v>
      </c>
      <c r="M11288" t="s">
        <v>228</v>
      </c>
      <c r="N11288" t="s">
        <v>25</v>
      </c>
      <c r="O11288">
        <v>10.1</v>
      </c>
      <c r="P11288" t="s">
        <v>526</v>
      </c>
      <c r="Q11288" s="27">
        <f>O11288*km_per_mile*'Transportation Calcs'!$E$11</f>
        <v>8.2432970949211665E-3</v>
      </c>
      <c r="T11288" t="s">
        <v>527</v>
      </c>
    </row>
    <row r="11289" spans="2:20" hidden="1" x14ac:dyDescent="0.45">
      <c r="C11289" s="29" t="s">
        <v>3075</v>
      </c>
      <c r="D11289" s="29" t="s">
        <v>55</v>
      </c>
      <c r="F11289" t="s">
        <v>962</v>
      </c>
      <c r="G11289" t="s">
        <v>963</v>
      </c>
      <c r="H11289" t="s">
        <v>1039</v>
      </c>
      <c r="I11289" t="s">
        <v>225</v>
      </c>
      <c r="J11289" t="s">
        <v>1040</v>
      </c>
      <c r="K11289" t="s">
        <v>524</v>
      </c>
      <c r="L11289" t="s">
        <v>981</v>
      </c>
      <c r="M11289" t="s">
        <v>228</v>
      </c>
      <c r="N11289" t="s">
        <v>272</v>
      </c>
      <c r="O11289" s="27">
        <v>7.7999999999999997E-8</v>
      </c>
      <c r="P11289" t="s">
        <v>526</v>
      </c>
      <c r="Q11289" s="27">
        <f>O11289*km_per_mile*'Transportation Calcs'!$E$11</f>
        <v>6.3661106277609021E-11</v>
      </c>
      <c r="T11289" t="s">
        <v>527</v>
      </c>
    </row>
    <row r="11290" spans="2:20" hidden="1" x14ac:dyDescent="0.45">
      <c r="B11290" s="29" t="s">
        <v>24</v>
      </c>
      <c r="C11290" s="29" t="s">
        <v>3075</v>
      </c>
      <c r="D11290" s="29" t="s">
        <v>55</v>
      </c>
      <c r="F11290" t="s">
        <v>962</v>
      </c>
      <c r="G11290" t="s">
        <v>963</v>
      </c>
      <c r="H11290" t="s">
        <v>1035</v>
      </c>
      <c r="I11290" t="s">
        <v>225</v>
      </c>
      <c r="J11290" t="s">
        <v>965</v>
      </c>
      <c r="K11290" t="s">
        <v>20</v>
      </c>
      <c r="L11290" t="s">
        <v>1036</v>
      </c>
      <c r="M11290" t="s">
        <v>228</v>
      </c>
      <c r="N11290" t="s">
        <v>261</v>
      </c>
      <c r="O11290">
        <v>0.58699999999999997</v>
      </c>
      <c r="P11290" t="s">
        <v>526</v>
      </c>
      <c r="Q11290" s="27">
        <f>O11290*km_per_mile*'Transportation Calcs'!$E$11</f>
        <v>4.7909063314046784E-4</v>
      </c>
      <c r="T11290" t="s">
        <v>527</v>
      </c>
    </row>
    <row r="11291" spans="2:20" hidden="1" x14ac:dyDescent="0.45">
      <c r="C11291" s="29" t="s">
        <v>3075</v>
      </c>
      <c r="D11291" s="29" t="s">
        <v>55</v>
      </c>
      <c r="F11291" t="s">
        <v>962</v>
      </c>
      <c r="G11291" t="s">
        <v>963</v>
      </c>
      <c r="H11291" t="s">
        <v>1035</v>
      </c>
      <c r="I11291" t="s">
        <v>225</v>
      </c>
      <c r="J11291" t="s">
        <v>965</v>
      </c>
      <c r="K11291" t="s">
        <v>20</v>
      </c>
      <c r="L11291" t="s">
        <v>1036</v>
      </c>
      <c r="M11291" t="s">
        <v>228</v>
      </c>
      <c r="N11291" t="s">
        <v>400</v>
      </c>
      <c r="O11291">
        <v>1.9E-3</v>
      </c>
      <c r="P11291" t="s">
        <v>526</v>
      </c>
      <c r="Q11291" s="27">
        <f>O11291*km_per_mile*'Transportation Calcs'!$E$11</f>
        <v>1.5507192554802195E-6</v>
      </c>
      <c r="T11291" t="s">
        <v>527</v>
      </c>
    </row>
    <row r="11292" spans="2:20" hidden="1" x14ac:dyDescent="0.45">
      <c r="B11292" s="29" t="s">
        <v>25</v>
      </c>
      <c r="C11292" s="29" t="s">
        <v>3075</v>
      </c>
      <c r="D11292" s="29" t="s">
        <v>55</v>
      </c>
      <c r="F11292" t="s">
        <v>962</v>
      </c>
      <c r="G11292" t="s">
        <v>963</v>
      </c>
      <c r="H11292" t="s">
        <v>2084</v>
      </c>
      <c r="I11292" t="s">
        <v>225</v>
      </c>
      <c r="J11292" t="s">
        <v>965</v>
      </c>
      <c r="K11292" t="s">
        <v>20</v>
      </c>
      <c r="L11292" t="s">
        <v>2085</v>
      </c>
      <c r="M11292" t="s">
        <v>228</v>
      </c>
      <c r="N11292" t="s">
        <v>25</v>
      </c>
      <c r="O11292">
        <v>25.7</v>
      </c>
      <c r="P11292" t="s">
        <v>526</v>
      </c>
      <c r="Q11292" s="27">
        <f>O11292*km_per_mile*'Transportation Calcs'!$E$11</f>
        <v>2.0975518350442972E-2</v>
      </c>
      <c r="T11292" t="s">
        <v>527</v>
      </c>
    </row>
    <row r="11293" spans="2:20" hidden="1" x14ac:dyDescent="0.45">
      <c r="B11293" s="29" t="s">
        <v>34</v>
      </c>
      <c r="C11293" s="29" t="s">
        <v>3075</v>
      </c>
      <c r="D11293" s="29" t="s">
        <v>55</v>
      </c>
      <c r="F11293" t="s">
        <v>962</v>
      </c>
      <c r="G11293" t="s">
        <v>963</v>
      </c>
      <c r="H11293" t="s">
        <v>1045</v>
      </c>
      <c r="I11293" t="s">
        <v>225</v>
      </c>
      <c r="J11293" t="s">
        <v>965</v>
      </c>
      <c r="K11293" t="s">
        <v>20</v>
      </c>
      <c r="L11293" t="s">
        <v>1046</v>
      </c>
      <c r="M11293" t="s">
        <v>228</v>
      </c>
      <c r="N11293" t="s">
        <v>34</v>
      </c>
      <c r="O11293">
        <v>0.221</v>
      </c>
      <c r="P11293" t="s">
        <v>526</v>
      </c>
      <c r="Q11293" s="27">
        <f>O11293*km_per_mile*'Transportation Calcs'!$E$11</f>
        <v>1.8037313445322555E-4</v>
      </c>
      <c r="T11293" t="s">
        <v>527</v>
      </c>
    </row>
    <row r="11294" spans="2:20" hidden="1" x14ac:dyDescent="0.45">
      <c r="B11294" s="29" t="s">
        <v>26</v>
      </c>
      <c r="C11294" s="29" t="s">
        <v>3075</v>
      </c>
      <c r="D11294" s="29" t="s">
        <v>55</v>
      </c>
      <c r="F11294" t="s">
        <v>962</v>
      </c>
      <c r="G11294" t="s">
        <v>963</v>
      </c>
      <c r="H11294" t="s">
        <v>1043</v>
      </c>
      <c r="I11294" t="s">
        <v>225</v>
      </c>
      <c r="J11294" t="s">
        <v>965</v>
      </c>
      <c r="K11294" t="s">
        <v>20</v>
      </c>
      <c r="L11294" t="s">
        <v>1044</v>
      </c>
      <c r="M11294" t="s">
        <v>228</v>
      </c>
      <c r="N11294" t="s">
        <v>26</v>
      </c>
      <c r="O11294">
        <v>0.19400000000000001</v>
      </c>
      <c r="P11294" t="s">
        <v>526</v>
      </c>
      <c r="Q11294" s="27">
        <f>O11294*km_per_mile*'Transportation Calcs'!$E$11</f>
        <v>1.5833659766482244E-4</v>
      </c>
      <c r="T11294" t="s">
        <v>527</v>
      </c>
    </row>
    <row r="11295" spans="2:20" hidden="1" x14ac:dyDescent="0.45">
      <c r="B11295" s="29" t="s">
        <v>33</v>
      </c>
      <c r="C11295" s="29" t="s">
        <v>3075</v>
      </c>
      <c r="D11295" s="29" t="s">
        <v>55</v>
      </c>
      <c r="F11295" t="s">
        <v>962</v>
      </c>
      <c r="G11295" t="s">
        <v>963</v>
      </c>
      <c r="H11295" t="s">
        <v>1051</v>
      </c>
      <c r="I11295" t="s">
        <v>225</v>
      </c>
      <c r="J11295" t="s">
        <v>965</v>
      </c>
      <c r="K11295" t="s">
        <v>20</v>
      </c>
      <c r="L11295" t="s">
        <v>1052</v>
      </c>
      <c r="M11295" t="s">
        <v>228</v>
      </c>
      <c r="N11295" t="s">
        <v>33</v>
      </c>
      <c r="O11295">
        <v>2E-3</v>
      </c>
      <c r="P11295" t="s">
        <v>526</v>
      </c>
      <c r="Q11295" s="27">
        <f>O11295*km_per_mile*'Transportation Calcs'!$E$11</f>
        <v>1.6323360584002313E-6</v>
      </c>
      <c r="T11295" t="s">
        <v>527</v>
      </c>
    </row>
    <row r="11296" spans="2:20" hidden="1" x14ac:dyDescent="0.45">
      <c r="C11296" s="29" t="s">
        <v>3075</v>
      </c>
      <c r="D11296" s="29" t="s">
        <v>55</v>
      </c>
      <c r="F11296" t="s">
        <v>962</v>
      </c>
      <c r="G11296" t="s">
        <v>963</v>
      </c>
      <c r="H11296" t="s">
        <v>1049</v>
      </c>
      <c r="I11296" t="s">
        <v>225</v>
      </c>
      <c r="J11296" t="s">
        <v>965</v>
      </c>
      <c r="K11296" t="s">
        <v>20</v>
      </c>
      <c r="L11296" t="s">
        <v>1050</v>
      </c>
      <c r="M11296" t="s">
        <v>228</v>
      </c>
      <c r="N11296" t="s">
        <v>400</v>
      </c>
      <c r="O11296">
        <v>1.9E-3</v>
      </c>
      <c r="P11296" t="s">
        <v>526</v>
      </c>
      <c r="Q11296" s="27">
        <f>O11296*km_per_mile*'Transportation Calcs'!$E$11</f>
        <v>1.5507192554802195E-6</v>
      </c>
      <c r="T11296" t="s">
        <v>527</v>
      </c>
    </row>
    <row r="11297" spans="2:20" hidden="1" x14ac:dyDescent="0.45">
      <c r="B11297" s="29" t="s">
        <v>25</v>
      </c>
      <c r="C11297" s="29" t="s">
        <v>3075</v>
      </c>
      <c r="D11297" s="29" t="s">
        <v>55</v>
      </c>
      <c r="F11297" t="s">
        <v>962</v>
      </c>
      <c r="G11297" t="s">
        <v>963</v>
      </c>
      <c r="H11297" t="s">
        <v>1049</v>
      </c>
      <c r="I11297" t="s">
        <v>225</v>
      </c>
      <c r="J11297" t="s">
        <v>965</v>
      </c>
      <c r="K11297" t="s">
        <v>20</v>
      </c>
      <c r="L11297" t="s">
        <v>1050</v>
      </c>
      <c r="M11297" t="s">
        <v>228</v>
      </c>
      <c r="N11297" t="s">
        <v>25</v>
      </c>
      <c r="O11297">
        <v>7.17</v>
      </c>
      <c r="P11297" t="s">
        <v>526</v>
      </c>
      <c r="Q11297" s="27">
        <f>O11297*km_per_mile*'Transportation Calcs'!$E$11</f>
        <v>5.8519247693648285E-3</v>
      </c>
      <c r="T11297" t="s">
        <v>527</v>
      </c>
    </row>
    <row r="11298" spans="2:20" hidden="1" x14ac:dyDescent="0.45">
      <c r="C11298" s="29" t="s">
        <v>3075</v>
      </c>
      <c r="D11298" s="29" t="s">
        <v>55</v>
      </c>
      <c r="F11298" t="s">
        <v>962</v>
      </c>
      <c r="G11298" t="s">
        <v>963</v>
      </c>
      <c r="H11298" t="s">
        <v>2437</v>
      </c>
      <c r="I11298" t="s">
        <v>225</v>
      </c>
      <c r="J11298" t="s">
        <v>1040</v>
      </c>
      <c r="K11298" t="s">
        <v>524</v>
      </c>
      <c r="L11298" t="s">
        <v>1032</v>
      </c>
      <c r="M11298" t="s">
        <v>228</v>
      </c>
      <c r="N11298" t="s">
        <v>249</v>
      </c>
      <c r="O11298" s="27">
        <v>3.5999999999999999E-7</v>
      </c>
      <c r="P11298" t="s">
        <v>526</v>
      </c>
      <c r="Q11298" s="27">
        <f>O11298*km_per_mile*'Transportation Calcs'!$E$11</f>
        <v>2.9382049051204159E-10</v>
      </c>
      <c r="T11298" t="s">
        <v>527</v>
      </c>
    </row>
    <row r="11299" spans="2:20" hidden="1" x14ac:dyDescent="0.45">
      <c r="C11299" s="29" t="s">
        <v>3075</v>
      </c>
      <c r="D11299" s="29" t="s">
        <v>55</v>
      </c>
      <c r="F11299" t="s">
        <v>962</v>
      </c>
      <c r="G11299" t="s">
        <v>963</v>
      </c>
      <c r="H11299" t="s">
        <v>1055</v>
      </c>
      <c r="I11299" t="s">
        <v>225</v>
      </c>
      <c r="J11299" t="s">
        <v>1040</v>
      </c>
      <c r="K11299" t="s">
        <v>524</v>
      </c>
      <c r="L11299" t="s">
        <v>1056</v>
      </c>
      <c r="M11299" t="s">
        <v>228</v>
      </c>
      <c r="N11299" t="s">
        <v>249</v>
      </c>
      <c r="O11299" s="27">
        <v>3.5999999999999999E-7</v>
      </c>
      <c r="P11299" t="s">
        <v>526</v>
      </c>
      <c r="Q11299" s="27">
        <f>O11299*km_per_mile*'Transportation Calcs'!$E$11</f>
        <v>2.9382049051204159E-10</v>
      </c>
      <c r="T11299" t="s">
        <v>527</v>
      </c>
    </row>
    <row r="11300" spans="2:20" hidden="1" x14ac:dyDescent="0.45">
      <c r="C11300" s="29" t="s">
        <v>3075</v>
      </c>
      <c r="D11300" s="29" t="s">
        <v>55</v>
      </c>
      <c r="F11300" t="s">
        <v>962</v>
      </c>
      <c r="G11300" t="s">
        <v>963</v>
      </c>
      <c r="H11300" t="s">
        <v>2716</v>
      </c>
      <c r="I11300" t="s">
        <v>225</v>
      </c>
      <c r="J11300" t="s">
        <v>1040</v>
      </c>
      <c r="K11300" t="s">
        <v>524</v>
      </c>
      <c r="L11300" t="s">
        <v>2085</v>
      </c>
      <c r="M11300" t="s">
        <v>228</v>
      </c>
      <c r="N11300" t="s">
        <v>249</v>
      </c>
      <c r="O11300" s="27">
        <v>3.5999999999999999E-7</v>
      </c>
      <c r="P11300" t="s">
        <v>526</v>
      </c>
      <c r="Q11300" s="27">
        <f>O11300*km_per_mile*'Transportation Calcs'!$E$11</f>
        <v>2.9382049051204159E-10</v>
      </c>
      <c r="T11300" t="s">
        <v>527</v>
      </c>
    </row>
    <row r="11301" spans="2:20" hidden="1" x14ac:dyDescent="0.45">
      <c r="C11301" s="29" t="s">
        <v>3075</v>
      </c>
      <c r="D11301" s="29" t="s">
        <v>55</v>
      </c>
      <c r="F11301" t="s">
        <v>962</v>
      </c>
      <c r="G11301" t="s">
        <v>963</v>
      </c>
      <c r="H11301" t="s">
        <v>2716</v>
      </c>
      <c r="I11301" t="s">
        <v>225</v>
      </c>
      <c r="J11301" t="s">
        <v>1040</v>
      </c>
      <c r="K11301" t="s">
        <v>524</v>
      </c>
      <c r="L11301" t="s">
        <v>2085</v>
      </c>
      <c r="M11301" t="s">
        <v>228</v>
      </c>
      <c r="N11301" t="s">
        <v>358</v>
      </c>
      <c r="O11301" s="27">
        <v>2.6E-7</v>
      </c>
      <c r="P11301" t="s">
        <v>526</v>
      </c>
      <c r="Q11301" s="27">
        <f>O11301*km_per_mile*'Transportation Calcs'!$E$11</f>
        <v>2.1220368759203003E-10</v>
      </c>
      <c r="T11301" t="s">
        <v>527</v>
      </c>
    </row>
    <row r="11302" spans="2:20" hidden="1" x14ac:dyDescent="0.45">
      <c r="C11302" s="29" t="s">
        <v>3075</v>
      </c>
      <c r="D11302" s="29" t="s">
        <v>55</v>
      </c>
      <c r="F11302" t="s">
        <v>962</v>
      </c>
      <c r="G11302" t="s">
        <v>963</v>
      </c>
      <c r="H11302" t="s">
        <v>2716</v>
      </c>
      <c r="I11302" t="s">
        <v>225</v>
      </c>
      <c r="J11302" t="s">
        <v>1040</v>
      </c>
      <c r="K11302" t="s">
        <v>524</v>
      </c>
      <c r="L11302" t="s">
        <v>2085</v>
      </c>
      <c r="M11302" t="s">
        <v>228</v>
      </c>
      <c r="N11302" t="s">
        <v>272</v>
      </c>
      <c r="O11302" s="27">
        <v>3.9000000000000002E-7</v>
      </c>
      <c r="P11302" t="s">
        <v>526</v>
      </c>
      <c r="Q11302" s="27">
        <f>O11302*km_per_mile*'Transportation Calcs'!$E$11</f>
        <v>3.1830553138804505E-10</v>
      </c>
      <c r="T11302" t="s">
        <v>527</v>
      </c>
    </row>
    <row r="11303" spans="2:20" hidden="1" x14ac:dyDescent="0.45">
      <c r="C11303" s="29" t="s">
        <v>3075</v>
      </c>
      <c r="D11303" s="29" t="s">
        <v>55</v>
      </c>
      <c r="F11303" t="s">
        <v>962</v>
      </c>
      <c r="G11303" t="s">
        <v>963</v>
      </c>
      <c r="H11303" t="s">
        <v>2086</v>
      </c>
      <c r="I11303" t="s">
        <v>689</v>
      </c>
      <c r="J11303" t="s">
        <v>965</v>
      </c>
      <c r="K11303" t="s">
        <v>524</v>
      </c>
      <c r="L11303" t="s">
        <v>2087</v>
      </c>
      <c r="M11303" t="s">
        <v>692</v>
      </c>
      <c r="N11303" t="s">
        <v>693</v>
      </c>
      <c r="O11303">
        <v>1.44</v>
      </c>
      <c r="P11303" t="s">
        <v>694</v>
      </c>
      <c r="Q11303"/>
      <c r="T11303" t="s">
        <v>527</v>
      </c>
    </row>
    <row r="11304" spans="2:20" hidden="1" x14ac:dyDescent="0.45">
      <c r="B11304" s="29" t="s">
        <v>24</v>
      </c>
      <c r="C11304" s="29" t="s">
        <v>3075</v>
      </c>
      <c r="D11304" s="29" t="s">
        <v>55</v>
      </c>
      <c r="F11304" t="s">
        <v>962</v>
      </c>
      <c r="G11304" t="s">
        <v>963</v>
      </c>
      <c r="H11304" t="s">
        <v>2084</v>
      </c>
      <c r="I11304" t="s">
        <v>225</v>
      </c>
      <c r="J11304" t="s">
        <v>965</v>
      </c>
      <c r="K11304" t="s">
        <v>20</v>
      </c>
      <c r="L11304" t="s">
        <v>2085</v>
      </c>
      <c r="M11304" t="s">
        <v>228</v>
      </c>
      <c r="N11304" t="s">
        <v>261</v>
      </c>
      <c r="O11304">
        <v>1.68</v>
      </c>
      <c r="P11304" t="s">
        <v>526</v>
      </c>
      <c r="Q11304" s="27">
        <f>O11304*km_per_mile*'Transportation Calcs'!$E$11</f>
        <v>1.3711622890561941E-3</v>
      </c>
      <c r="T11304" t="s">
        <v>527</v>
      </c>
    </row>
    <row r="11305" spans="2:20" hidden="1" x14ac:dyDescent="0.45">
      <c r="B11305" s="29" t="s">
        <v>43</v>
      </c>
      <c r="C11305" s="29" t="s">
        <v>3075</v>
      </c>
      <c r="D11305" s="29" t="s">
        <v>55</v>
      </c>
      <c r="F11305" t="s">
        <v>962</v>
      </c>
      <c r="G11305" t="s">
        <v>963</v>
      </c>
      <c r="H11305" t="s">
        <v>2438</v>
      </c>
      <c r="I11305" t="s">
        <v>225</v>
      </c>
      <c r="J11305" t="s">
        <v>1040</v>
      </c>
      <c r="K11305" t="s">
        <v>524</v>
      </c>
      <c r="L11305" t="s">
        <v>2439</v>
      </c>
      <c r="M11305" t="s">
        <v>228</v>
      </c>
      <c r="N11305" t="s">
        <v>28</v>
      </c>
      <c r="O11305">
        <v>3.5000000000000001E-3</v>
      </c>
      <c r="P11305" t="s">
        <v>526</v>
      </c>
      <c r="Q11305" s="27">
        <f>O11305*km_per_mile*'Transportation Calcs'!$E$11</f>
        <v>2.8565881022004047E-6</v>
      </c>
      <c r="T11305" t="s">
        <v>536</v>
      </c>
    </row>
    <row r="11306" spans="2:20" hidden="1" x14ac:dyDescent="0.45">
      <c r="C11306" s="29" t="s">
        <v>3075</v>
      </c>
      <c r="D11306" s="29" t="s">
        <v>55</v>
      </c>
      <c r="F11306" t="s">
        <v>962</v>
      </c>
      <c r="G11306" t="s">
        <v>963</v>
      </c>
      <c r="H11306" t="s">
        <v>1059</v>
      </c>
      <c r="I11306" t="s">
        <v>689</v>
      </c>
      <c r="J11306" t="s">
        <v>965</v>
      </c>
      <c r="K11306" t="s">
        <v>524</v>
      </c>
      <c r="L11306" t="s">
        <v>1060</v>
      </c>
      <c r="M11306" t="s">
        <v>692</v>
      </c>
      <c r="N11306" t="s">
        <v>693</v>
      </c>
      <c r="O11306">
        <v>0.88</v>
      </c>
      <c r="P11306" t="s">
        <v>694</v>
      </c>
      <c r="Q11306"/>
      <c r="T11306" t="s">
        <v>527</v>
      </c>
    </row>
    <row r="11307" spans="2:20" hidden="1" x14ac:dyDescent="0.45">
      <c r="C11307" s="29" t="s">
        <v>3075</v>
      </c>
      <c r="D11307" s="29" t="s">
        <v>55</v>
      </c>
      <c r="F11307" t="s">
        <v>962</v>
      </c>
      <c r="G11307" t="s">
        <v>963</v>
      </c>
      <c r="H11307" t="s">
        <v>2446</v>
      </c>
      <c r="I11307" t="s">
        <v>689</v>
      </c>
      <c r="J11307" t="s">
        <v>965</v>
      </c>
      <c r="K11307" t="s">
        <v>524</v>
      </c>
      <c r="L11307" t="s">
        <v>2447</v>
      </c>
      <c r="M11307" t="s">
        <v>692</v>
      </c>
      <c r="N11307" t="s">
        <v>698</v>
      </c>
      <c r="O11307">
        <v>20</v>
      </c>
      <c r="P11307" t="s">
        <v>526</v>
      </c>
      <c r="Q11307" s="27">
        <f>O11307*km_per_mile*'Transportation Calcs'!$E$11</f>
        <v>1.632336058400231E-2</v>
      </c>
      <c r="T11307" t="s">
        <v>527</v>
      </c>
    </row>
    <row r="11308" spans="2:20" hidden="1" x14ac:dyDescent="0.45">
      <c r="C11308" s="29" t="s">
        <v>3075</v>
      </c>
      <c r="D11308" s="29" t="s">
        <v>55</v>
      </c>
      <c r="F11308" t="s">
        <v>962</v>
      </c>
      <c r="G11308" t="s">
        <v>963</v>
      </c>
      <c r="H11308" t="s">
        <v>2448</v>
      </c>
      <c r="I11308" t="s">
        <v>689</v>
      </c>
      <c r="J11308" t="s">
        <v>965</v>
      </c>
      <c r="K11308" t="s">
        <v>524</v>
      </c>
      <c r="L11308" t="s">
        <v>2449</v>
      </c>
      <c r="M11308" t="s">
        <v>692</v>
      </c>
      <c r="N11308" t="s">
        <v>693</v>
      </c>
      <c r="O11308">
        <v>1.0900000000000001</v>
      </c>
      <c r="P11308" t="s">
        <v>694</v>
      </c>
      <c r="Q11308"/>
      <c r="T11308" t="s">
        <v>527</v>
      </c>
    </row>
    <row r="11309" spans="2:20" hidden="1" x14ac:dyDescent="0.45">
      <c r="C11309" s="29" t="s">
        <v>3075</v>
      </c>
      <c r="D11309" s="29" t="s">
        <v>55</v>
      </c>
      <c r="F11309" t="s">
        <v>962</v>
      </c>
      <c r="G11309" t="s">
        <v>963</v>
      </c>
      <c r="H11309" t="s">
        <v>1067</v>
      </c>
      <c r="I11309" t="s">
        <v>225</v>
      </c>
      <c r="J11309" t="s">
        <v>1040</v>
      </c>
      <c r="K11309" t="s">
        <v>524</v>
      </c>
      <c r="L11309" t="s">
        <v>970</v>
      </c>
      <c r="M11309" t="s">
        <v>228</v>
      </c>
      <c r="N11309" t="s">
        <v>249</v>
      </c>
      <c r="P11309" t="s">
        <v>526</v>
      </c>
      <c r="Q11309" s="27">
        <f>O11309*km_per_mile*'Transportation Calcs'!$E$11</f>
        <v>0</v>
      </c>
      <c r="T11309" t="s">
        <v>527</v>
      </c>
    </row>
    <row r="11310" spans="2:20" hidden="1" x14ac:dyDescent="0.45">
      <c r="C11310" s="29" t="s">
        <v>3075</v>
      </c>
      <c r="D11310" s="29" t="s">
        <v>55</v>
      </c>
      <c r="F11310" t="s">
        <v>962</v>
      </c>
      <c r="G11310" t="s">
        <v>963</v>
      </c>
      <c r="H11310" t="s">
        <v>1068</v>
      </c>
      <c r="I11310" t="s">
        <v>225</v>
      </c>
      <c r="J11310" t="s">
        <v>1040</v>
      </c>
      <c r="K11310" t="s">
        <v>524</v>
      </c>
      <c r="L11310" t="s">
        <v>1069</v>
      </c>
      <c r="M11310" t="s">
        <v>228</v>
      </c>
      <c r="N11310" t="s">
        <v>272</v>
      </c>
      <c r="P11310" t="s">
        <v>526</v>
      </c>
      <c r="Q11310" s="27">
        <f>O11310*km_per_mile*'Transportation Calcs'!$E$11</f>
        <v>0</v>
      </c>
      <c r="T11310" t="s">
        <v>527</v>
      </c>
    </row>
    <row r="11311" spans="2:20" hidden="1" x14ac:dyDescent="0.45">
      <c r="C11311" s="29" t="s">
        <v>3075</v>
      </c>
      <c r="D11311" s="29" t="s">
        <v>55</v>
      </c>
      <c r="F11311" t="s">
        <v>962</v>
      </c>
      <c r="G11311" t="s">
        <v>963</v>
      </c>
      <c r="H11311" t="s">
        <v>2089</v>
      </c>
      <c r="I11311" t="s">
        <v>225</v>
      </c>
      <c r="J11311" t="s">
        <v>1040</v>
      </c>
      <c r="K11311" t="s">
        <v>524</v>
      </c>
      <c r="L11311" t="s">
        <v>966</v>
      </c>
      <c r="M11311" t="s">
        <v>228</v>
      </c>
      <c r="N11311" t="s">
        <v>249</v>
      </c>
      <c r="O11311" s="27">
        <v>7.1999999999999996E-8</v>
      </c>
      <c r="P11311" t="s">
        <v>526</v>
      </c>
      <c r="Q11311" s="27">
        <f>O11311*km_per_mile*'Transportation Calcs'!$E$11</f>
        <v>5.876409810240832E-11</v>
      </c>
      <c r="T11311" t="s">
        <v>527</v>
      </c>
    </row>
    <row r="11312" spans="2:20" hidden="1" x14ac:dyDescent="0.45">
      <c r="C11312" s="29" t="s">
        <v>3075</v>
      </c>
      <c r="D11312" s="29" t="s">
        <v>55</v>
      </c>
      <c r="F11312" t="s">
        <v>962</v>
      </c>
      <c r="G11312" t="s">
        <v>963</v>
      </c>
      <c r="H11312" t="s">
        <v>2717</v>
      </c>
      <c r="I11312" t="s">
        <v>225</v>
      </c>
      <c r="J11312" t="s">
        <v>1040</v>
      </c>
      <c r="K11312" t="s">
        <v>524</v>
      </c>
      <c r="L11312" t="s">
        <v>972</v>
      </c>
      <c r="M11312" t="s">
        <v>228</v>
      </c>
      <c r="N11312" t="s">
        <v>358</v>
      </c>
      <c r="O11312" s="27">
        <v>5.2000000000000002E-8</v>
      </c>
      <c r="P11312" t="s">
        <v>526</v>
      </c>
      <c r="Q11312" s="27">
        <f>O11312*km_per_mile*'Transportation Calcs'!$E$11</f>
        <v>4.244073751840601E-11</v>
      </c>
      <c r="T11312" t="s">
        <v>527</v>
      </c>
    </row>
    <row r="11313" spans="2:20" hidden="1" x14ac:dyDescent="0.45">
      <c r="C11313" s="29" t="s">
        <v>3075</v>
      </c>
      <c r="D11313" s="29" t="s">
        <v>55</v>
      </c>
      <c r="F11313" t="s">
        <v>962</v>
      </c>
      <c r="G11313" t="s">
        <v>963</v>
      </c>
      <c r="H11313" t="s">
        <v>1061</v>
      </c>
      <c r="I11313" t="s">
        <v>225</v>
      </c>
      <c r="J11313" t="s">
        <v>1040</v>
      </c>
      <c r="K11313" t="s">
        <v>524</v>
      </c>
      <c r="L11313" t="s">
        <v>1062</v>
      </c>
      <c r="M11313" t="s">
        <v>228</v>
      </c>
      <c r="N11313" t="s">
        <v>358</v>
      </c>
      <c r="O11313" s="27">
        <v>5.9999999999999995E-8</v>
      </c>
      <c r="P11313" t="s">
        <v>526</v>
      </c>
      <c r="Q11313" s="27">
        <f>O11313*km_per_mile*'Transportation Calcs'!$E$11</f>
        <v>4.8970081752006925E-11</v>
      </c>
      <c r="T11313" t="s">
        <v>527</v>
      </c>
    </row>
    <row r="11314" spans="2:20" hidden="1" x14ac:dyDescent="0.45">
      <c r="B11314" s="29" t="s">
        <v>43</v>
      </c>
      <c r="C11314" s="29" t="s">
        <v>3075</v>
      </c>
      <c r="D11314" s="29" t="s">
        <v>55</v>
      </c>
      <c r="F11314" t="s">
        <v>962</v>
      </c>
      <c r="G11314" t="s">
        <v>963</v>
      </c>
      <c r="H11314" t="s">
        <v>2717</v>
      </c>
      <c r="I11314" t="s">
        <v>225</v>
      </c>
      <c r="J11314" t="s">
        <v>1040</v>
      </c>
      <c r="K11314" t="s">
        <v>524</v>
      </c>
      <c r="L11314" t="s">
        <v>972</v>
      </c>
      <c r="M11314" t="s">
        <v>228</v>
      </c>
      <c r="N11314" t="s">
        <v>28</v>
      </c>
      <c r="O11314">
        <v>0.04</v>
      </c>
      <c r="P11314" t="s">
        <v>526</v>
      </c>
      <c r="Q11314" s="27">
        <f>O11314*km_per_mile*'Transportation Calcs'!$E$11</f>
        <v>3.2646721168004619E-5</v>
      </c>
      <c r="T11314" t="s">
        <v>536</v>
      </c>
    </row>
    <row r="11315" spans="2:20" hidden="1" x14ac:dyDescent="0.45">
      <c r="C11315" s="29" t="s">
        <v>3075</v>
      </c>
      <c r="D11315" s="29" t="s">
        <v>55</v>
      </c>
      <c r="F11315" t="s">
        <v>962</v>
      </c>
      <c r="G11315" t="s">
        <v>963</v>
      </c>
      <c r="H11315" t="s">
        <v>2092</v>
      </c>
      <c r="I11315" t="s">
        <v>225</v>
      </c>
      <c r="J11315" t="s">
        <v>1040</v>
      </c>
      <c r="K11315" t="s">
        <v>524</v>
      </c>
      <c r="L11315" t="s">
        <v>976</v>
      </c>
      <c r="M11315" t="s">
        <v>228</v>
      </c>
      <c r="N11315" t="s">
        <v>358</v>
      </c>
      <c r="O11315" s="27">
        <v>2.6E-7</v>
      </c>
      <c r="P11315" t="s">
        <v>526</v>
      </c>
      <c r="Q11315" s="27">
        <f>O11315*km_per_mile*'Transportation Calcs'!$E$11</f>
        <v>2.1220368759203003E-10</v>
      </c>
      <c r="T11315" t="s">
        <v>527</v>
      </c>
    </row>
    <row r="11316" spans="2:20" hidden="1" x14ac:dyDescent="0.45">
      <c r="C11316" s="29" t="s">
        <v>3075</v>
      </c>
      <c r="D11316" s="29" t="s">
        <v>55</v>
      </c>
      <c r="F11316" t="s">
        <v>962</v>
      </c>
      <c r="G11316" t="s">
        <v>963</v>
      </c>
      <c r="H11316" t="s">
        <v>2090</v>
      </c>
      <c r="I11316" t="s">
        <v>225</v>
      </c>
      <c r="J11316" t="s">
        <v>1040</v>
      </c>
      <c r="K11316" t="s">
        <v>524</v>
      </c>
      <c r="L11316" t="s">
        <v>2091</v>
      </c>
      <c r="M11316" t="s">
        <v>228</v>
      </c>
      <c r="N11316" t="s">
        <v>272</v>
      </c>
      <c r="O11316" s="27">
        <v>3.9000000000000002E-7</v>
      </c>
      <c r="P11316" t="s">
        <v>526</v>
      </c>
      <c r="Q11316" s="27">
        <f>O11316*km_per_mile*'Transportation Calcs'!$E$11</f>
        <v>3.1830553138804505E-10</v>
      </c>
      <c r="T11316" t="s">
        <v>527</v>
      </c>
    </row>
    <row r="11317" spans="2:20" hidden="1" x14ac:dyDescent="0.45">
      <c r="C11317" s="29" t="s">
        <v>3075</v>
      </c>
      <c r="D11317" s="29" t="s">
        <v>55</v>
      </c>
      <c r="F11317" t="s">
        <v>962</v>
      </c>
      <c r="G11317" t="s">
        <v>963</v>
      </c>
      <c r="H11317" t="s">
        <v>2093</v>
      </c>
      <c r="I11317" t="s">
        <v>225</v>
      </c>
      <c r="J11317" t="s">
        <v>1040</v>
      </c>
      <c r="K11317" t="s">
        <v>524</v>
      </c>
      <c r="L11317" t="s">
        <v>1062</v>
      </c>
      <c r="M11317" t="s">
        <v>228</v>
      </c>
      <c r="N11317" t="s">
        <v>272</v>
      </c>
      <c r="O11317" s="27">
        <v>3.9000000000000002E-7</v>
      </c>
      <c r="P11317" t="s">
        <v>526</v>
      </c>
      <c r="Q11317" s="27">
        <f>O11317*km_per_mile*'Transportation Calcs'!$E$11</f>
        <v>3.1830553138804505E-10</v>
      </c>
      <c r="T11317" t="s">
        <v>527</v>
      </c>
    </row>
    <row r="11318" spans="2:20" hidden="1" x14ac:dyDescent="0.45">
      <c r="B11318" s="29" t="s">
        <v>24</v>
      </c>
      <c r="D11318" s="29" t="s">
        <v>55</v>
      </c>
      <c r="F11318" t="s">
        <v>1071</v>
      </c>
      <c r="G11318" t="s">
        <v>1072</v>
      </c>
      <c r="H11318" t="s">
        <v>2895</v>
      </c>
      <c r="I11318" t="s">
        <v>225</v>
      </c>
      <c r="J11318" t="s">
        <v>1074</v>
      </c>
      <c r="K11318" t="s">
        <v>20</v>
      </c>
      <c r="M11318" t="s">
        <v>1075</v>
      </c>
      <c r="N11318" t="s">
        <v>261</v>
      </c>
      <c r="O11318">
        <v>0.22</v>
      </c>
      <c r="P11318" t="s">
        <v>1076</v>
      </c>
      <c r="Q11318"/>
      <c r="T11318" t="s">
        <v>1077</v>
      </c>
    </row>
    <row r="11319" spans="2:20" hidden="1" x14ac:dyDescent="0.45">
      <c r="B11319" s="29" t="s">
        <v>24</v>
      </c>
      <c r="D11319" s="29" t="s">
        <v>55</v>
      </c>
      <c r="F11319" t="s">
        <v>1071</v>
      </c>
      <c r="G11319" t="s">
        <v>1072</v>
      </c>
      <c r="H11319" t="s">
        <v>2896</v>
      </c>
      <c r="I11319" t="s">
        <v>225</v>
      </c>
      <c r="J11319" t="s">
        <v>1074</v>
      </c>
      <c r="K11319" t="s">
        <v>20</v>
      </c>
      <c r="M11319" t="s">
        <v>1075</v>
      </c>
      <c r="N11319" t="s">
        <v>261</v>
      </c>
      <c r="O11319">
        <v>0.06</v>
      </c>
      <c r="P11319" t="s">
        <v>1076</v>
      </c>
      <c r="Q11319"/>
      <c r="T11319" t="s">
        <v>1077</v>
      </c>
    </row>
    <row r="11320" spans="2:20" hidden="1" x14ac:dyDescent="0.45">
      <c r="B11320" s="29" t="s">
        <v>24</v>
      </c>
      <c r="D11320" s="29" t="s">
        <v>55</v>
      </c>
      <c r="F11320" t="s">
        <v>1071</v>
      </c>
      <c r="G11320" t="s">
        <v>1072</v>
      </c>
      <c r="H11320" t="s">
        <v>2897</v>
      </c>
      <c r="I11320" t="s">
        <v>225</v>
      </c>
      <c r="J11320" t="s">
        <v>1079</v>
      </c>
      <c r="K11320" t="s">
        <v>20</v>
      </c>
      <c r="M11320" t="s">
        <v>1080</v>
      </c>
      <c r="N11320" t="s">
        <v>261</v>
      </c>
      <c r="O11320">
        <v>0.09</v>
      </c>
      <c r="P11320" t="s">
        <v>1076</v>
      </c>
      <c r="Q11320"/>
      <c r="T11320" t="s">
        <v>1077</v>
      </c>
    </row>
    <row r="11321" spans="2:20" hidden="1" x14ac:dyDescent="0.45">
      <c r="B11321" s="29" t="s">
        <v>24</v>
      </c>
      <c r="D11321" s="29" t="s">
        <v>55</v>
      </c>
      <c r="F11321" t="s">
        <v>1071</v>
      </c>
      <c r="G11321" t="s">
        <v>1072</v>
      </c>
      <c r="H11321" t="s">
        <v>2898</v>
      </c>
      <c r="I11321" t="s">
        <v>225</v>
      </c>
      <c r="J11321" t="s">
        <v>1079</v>
      </c>
      <c r="K11321" t="s">
        <v>20</v>
      </c>
      <c r="M11321" t="s">
        <v>1080</v>
      </c>
      <c r="N11321" t="s">
        <v>261</v>
      </c>
      <c r="O11321">
        <v>0.01</v>
      </c>
      <c r="P11321" t="s">
        <v>1076</v>
      </c>
      <c r="Q11321"/>
      <c r="T11321" t="s">
        <v>1077</v>
      </c>
    </row>
    <row r="11322" spans="2:20" hidden="1" x14ac:dyDescent="0.45">
      <c r="B11322" s="29" t="s">
        <v>24</v>
      </c>
      <c r="D11322" s="29" t="s">
        <v>55</v>
      </c>
      <c r="F11322" t="s">
        <v>1071</v>
      </c>
      <c r="G11322" t="s">
        <v>1072</v>
      </c>
      <c r="H11322" t="s">
        <v>2899</v>
      </c>
      <c r="I11322" t="s">
        <v>225</v>
      </c>
      <c r="J11322" t="s">
        <v>1074</v>
      </c>
      <c r="K11322" t="s">
        <v>20</v>
      </c>
      <c r="M11322" t="s">
        <v>1085</v>
      </c>
      <c r="N11322" t="s">
        <v>261</v>
      </c>
      <c r="O11322">
        <v>0.01</v>
      </c>
      <c r="P11322" t="s">
        <v>1076</v>
      </c>
      <c r="Q11322"/>
      <c r="T11322" t="s">
        <v>1077</v>
      </c>
    </row>
    <row r="11323" spans="2:20" hidden="1" x14ac:dyDescent="0.45">
      <c r="B11323" s="29" t="s">
        <v>24</v>
      </c>
      <c r="D11323" s="29" t="s">
        <v>55</v>
      </c>
      <c r="F11323" t="s">
        <v>1071</v>
      </c>
      <c r="G11323" t="s">
        <v>1072</v>
      </c>
      <c r="H11323" t="s">
        <v>2900</v>
      </c>
      <c r="I11323" t="s">
        <v>225</v>
      </c>
      <c r="J11323" t="s">
        <v>1074</v>
      </c>
      <c r="K11323" t="s">
        <v>20</v>
      </c>
      <c r="M11323" t="s">
        <v>1080</v>
      </c>
      <c r="N11323" t="s">
        <v>261</v>
      </c>
      <c r="O11323">
        <v>0.01</v>
      </c>
      <c r="P11323" t="s">
        <v>1076</v>
      </c>
      <c r="Q11323"/>
      <c r="T11323" t="s">
        <v>1077</v>
      </c>
    </row>
    <row r="11324" spans="2:20" hidden="1" x14ac:dyDescent="0.45">
      <c r="B11324" s="29" t="s">
        <v>24</v>
      </c>
      <c r="D11324" s="29" t="s">
        <v>55</v>
      </c>
      <c r="F11324" t="s">
        <v>1071</v>
      </c>
      <c r="G11324" t="s">
        <v>1072</v>
      </c>
      <c r="H11324" t="s">
        <v>2901</v>
      </c>
      <c r="I11324" t="s">
        <v>225</v>
      </c>
      <c r="J11324" t="s">
        <v>1079</v>
      </c>
      <c r="K11324" t="s">
        <v>20</v>
      </c>
      <c r="M11324" t="s">
        <v>1082</v>
      </c>
      <c r="N11324" t="s">
        <v>261</v>
      </c>
      <c r="O11324">
        <v>0.03</v>
      </c>
      <c r="P11324" t="s">
        <v>1076</v>
      </c>
      <c r="Q11324"/>
      <c r="T11324" t="s">
        <v>1077</v>
      </c>
    </row>
    <row r="11325" spans="2:20" hidden="1" x14ac:dyDescent="0.45">
      <c r="B11325" s="29" t="s">
        <v>24</v>
      </c>
      <c r="D11325" s="29" t="s">
        <v>55</v>
      </c>
      <c r="F11325" t="s">
        <v>1071</v>
      </c>
      <c r="G11325" t="s">
        <v>1072</v>
      </c>
      <c r="H11325" t="s">
        <v>2902</v>
      </c>
      <c r="I11325" t="s">
        <v>225</v>
      </c>
      <c r="J11325" t="s">
        <v>1090</v>
      </c>
      <c r="K11325" t="s">
        <v>20</v>
      </c>
      <c r="M11325" t="s">
        <v>1085</v>
      </c>
      <c r="N11325" t="s">
        <v>261</v>
      </c>
      <c r="O11325">
        <v>0.01</v>
      </c>
      <c r="P11325" t="s">
        <v>1076</v>
      </c>
      <c r="Q11325"/>
      <c r="T11325" t="s">
        <v>1077</v>
      </c>
    </row>
    <row r="11326" spans="2:20" hidden="1" x14ac:dyDescent="0.45">
      <c r="B11326" s="29" t="s">
        <v>24</v>
      </c>
      <c r="D11326" s="29" t="s">
        <v>55</v>
      </c>
      <c r="F11326" t="s">
        <v>1071</v>
      </c>
      <c r="G11326" t="s">
        <v>1072</v>
      </c>
      <c r="H11326" t="s">
        <v>2903</v>
      </c>
      <c r="I11326" t="s">
        <v>225</v>
      </c>
      <c r="J11326" t="s">
        <v>1079</v>
      </c>
      <c r="K11326" t="s">
        <v>20</v>
      </c>
      <c r="M11326" t="s">
        <v>1080</v>
      </c>
      <c r="N11326" t="s">
        <v>261</v>
      </c>
      <c r="O11326">
        <v>0.03</v>
      </c>
      <c r="P11326" t="s">
        <v>1076</v>
      </c>
      <c r="Q11326"/>
      <c r="T11326" t="s">
        <v>1077</v>
      </c>
    </row>
    <row r="11327" spans="2:20" hidden="1" x14ac:dyDescent="0.45">
      <c r="B11327" s="29" t="s">
        <v>24</v>
      </c>
      <c r="D11327" s="29" t="s">
        <v>55</v>
      </c>
      <c r="F11327" t="s">
        <v>1071</v>
      </c>
      <c r="G11327" t="s">
        <v>1072</v>
      </c>
      <c r="H11327" t="s">
        <v>2904</v>
      </c>
      <c r="I11327" t="s">
        <v>225</v>
      </c>
      <c r="J11327" t="s">
        <v>1079</v>
      </c>
      <c r="K11327" t="s">
        <v>20</v>
      </c>
      <c r="M11327" t="s">
        <v>1085</v>
      </c>
      <c r="N11327" t="s">
        <v>261</v>
      </c>
      <c r="O11327">
        <v>0.04</v>
      </c>
      <c r="P11327" t="s">
        <v>1076</v>
      </c>
      <c r="Q11327"/>
      <c r="T11327" t="s">
        <v>1077</v>
      </c>
    </row>
    <row r="11328" spans="2:20" hidden="1" x14ac:dyDescent="0.45">
      <c r="B11328" s="29" t="s">
        <v>24</v>
      </c>
      <c r="D11328" s="29" t="s">
        <v>55</v>
      </c>
      <c r="F11328" t="s">
        <v>1071</v>
      </c>
      <c r="G11328" t="s">
        <v>1072</v>
      </c>
      <c r="H11328" t="s">
        <v>2905</v>
      </c>
      <c r="I11328" t="s">
        <v>225</v>
      </c>
      <c r="J11328" t="s">
        <v>1079</v>
      </c>
      <c r="K11328" t="s">
        <v>20</v>
      </c>
      <c r="M11328" t="s">
        <v>1085</v>
      </c>
      <c r="N11328" t="s">
        <v>261</v>
      </c>
      <c r="O11328">
        <v>0.63</v>
      </c>
      <c r="P11328" t="s">
        <v>1076</v>
      </c>
      <c r="Q11328"/>
      <c r="T11328" t="s">
        <v>1077</v>
      </c>
    </row>
    <row r="11329" spans="2:20" hidden="1" x14ac:dyDescent="0.45">
      <c r="B11329" s="29" t="s">
        <v>24</v>
      </c>
      <c r="D11329" s="29" t="s">
        <v>55</v>
      </c>
      <c r="F11329" t="s">
        <v>1071</v>
      </c>
      <c r="G11329" t="s">
        <v>1072</v>
      </c>
      <c r="H11329" t="s">
        <v>2906</v>
      </c>
      <c r="I11329" t="s">
        <v>225</v>
      </c>
      <c r="J11329" t="s">
        <v>1079</v>
      </c>
      <c r="K11329" t="s">
        <v>20</v>
      </c>
      <c r="M11329" t="s">
        <v>1075</v>
      </c>
      <c r="N11329" t="s">
        <v>261</v>
      </c>
      <c r="O11329">
        <v>0.02</v>
      </c>
      <c r="P11329" t="s">
        <v>1076</v>
      </c>
      <c r="Q11329"/>
      <c r="T11329" t="s">
        <v>1077</v>
      </c>
    </row>
    <row r="11330" spans="2:20" hidden="1" x14ac:dyDescent="0.45">
      <c r="B11330" s="29" t="s">
        <v>24</v>
      </c>
      <c r="D11330" s="29" t="s">
        <v>55</v>
      </c>
      <c r="F11330" t="s">
        <v>1071</v>
      </c>
      <c r="G11330" t="s">
        <v>1072</v>
      </c>
      <c r="H11330" t="s">
        <v>2907</v>
      </c>
      <c r="I11330" t="s">
        <v>225</v>
      </c>
      <c r="J11330" t="s">
        <v>1079</v>
      </c>
      <c r="K11330" t="s">
        <v>20</v>
      </c>
      <c r="M11330" t="s">
        <v>1075</v>
      </c>
      <c r="N11330" t="s">
        <v>261</v>
      </c>
      <c r="O11330">
        <v>0.06</v>
      </c>
      <c r="P11330" t="s">
        <v>1076</v>
      </c>
      <c r="Q11330"/>
      <c r="T11330" t="s">
        <v>1077</v>
      </c>
    </row>
    <row r="11331" spans="2:20" hidden="1" x14ac:dyDescent="0.45">
      <c r="B11331" s="29" t="s">
        <v>24</v>
      </c>
      <c r="D11331" s="29" t="s">
        <v>55</v>
      </c>
      <c r="F11331" t="s">
        <v>1071</v>
      </c>
      <c r="G11331" t="s">
        <v>1072</v>
      </c>
      <c r="H11331" t="s">
        <v>2908</v>
      </c>
      <c r="I11331" t="s">
        <v>225</v>
      </c>
      <c r="J11331" t="s">
        <v>1099</v>
      </c>
      <c r="K11331" t="s">
        <v>20</v>
      </c>
      <c r="M11331" t="s">
        <v>1075</v>
      </c>
      <c r="N11331" t="s">
        <v>261</v>
      </c>
      <c r="O11331">
        <v>0.36</v>
      </c>
      <c r="P11331" t="s">
        <v>1076</v>
      </c>
      <c r="Q11331"/>
      <c r="T11331" t="s">
        <v>1077</v>
      </c>
    </row>
    <row r="11332" spans="2:20" hidden="1" x14ac:dyDescent="0.45">
      <c r="B11332" s="29" t="s">
        <v>24</v>
      </c>
      <c r="D11332" s="29" t="s">
        <v>55</v>
      </c>
      <c r="F11332" t="s">
        <v>1071</v>
      </c>
      <c r="G11332" t="s">
        <v>1072</v>
      </c>
      <c r="H11332" t="s">
        <v>2909</v>
      </c>
      <c r="I11332" t="s">
        <v>225</v>
      </c>
      <c r="J11332" t="s">
        <v>1099</v>
      </c>
      <c r="K11332" t="s">
        <v>20</v>
      </c>
      <c r="M11332" t="s">
        <v>1075</v>
      </c>
      <c r="N11332" t="s">
        <v>261</v>
      </c>
      <c r="O11332">
        <v>0.28000000000000003</v>
      </c>
      <c r="P11332" t="s">
        <v>1076</v>
      </c>
      <c r="Q11332"/>
      <c r="T11332" t="s">
        <v>1077</v>
      </c>
    </row>
    <row r="11333" spans="2:20" hidden="1" x14ac:dyDescent="0.45">
      <c r="B11333" s="29" t="s">
        <v>24</v>
      </c>
      <c r="D11333" s="29" t="s">
        <v>55</v>
      </c>
      <c r="F11333" t="s">
        <v>1071</v>
      </c>
      <c r="G11333" t="s">
        <v>1072</v>
      </c>
      <c r="H11333" t="s">
        <v>2910</v>
      </c>
      <c r="I11333" t="s">
        <v>225</v>
      </c>
      <c r="J11333" t="s">
        <v>1099</v>
      </c>
      <c r="K11333" t="s">
        <v>20</v>
      </c>
      <c r="M11333" t="s">
        <v>1082</v>
      </c>
      <c r="N11333" t="s">
        <v>261</v>
      </c>
      <c r="O11333">
        <v>2.25</v>
      </c>
      <c r="P11333" t="s">
        <v>1076</v>
      </c>
      <c r="Q11333"/>
      <c r="T11333" t="s">
        <v>1077</v>
      </c>
    </row>
    <row r="11334" spans="2:20" hidden="1" x14ac:dyDescent="0.45">
      <c r="B11334" s="29" t="s">
        <v>24</v>
      </c>
      <c r="D11334" s="29" t="s">
        <v>55</v>
      </c>
      <c r="F11334" t="s">
        <v>1071</v>
      </c>
      <c r="G11334" t="s">
        <v>1072</v>
      </c>
      <c r="H11334" t="s">
        <v>2911</v>
      </c>
      <c r="I11334" t="s">
        <v>225</v>
      </c>
      <c r="J11334" t="s">
        <v>1099</v>
      </c>
      <c r="K11334" t="s">
        <v>20</v>
      </c>
      <c r="M11334" t="s">
        <v>1075</v>
      </c>
      <c r="N11334" t="s">
        <v>261</v>
      </c>
      <c r="O11334">
        <v>0.02</v>
      </c>
      <c r="P11334" t="s">
        <v>1076</v>
      </c>
      <c r="Q11334"/>
      <c r="T11334" t="s">
        <v>1077</v>
      </c>
    </row>
    <row r="11335" spans="2:20" hidden="1" x14ac:dyDescent="0.45">
      <c r="B11335" s="29" t="s">
        <v>24</v>
      </c>
      <c r="D11335" s="29" t="s">
        <v>55</v>
      </c>
      <c r="F11335" t="s">
        <v>1071</v>
      </c>
      <c r="G11335" t="s">
        <v>1072</v>
      </c>
      <c r="H11335" t="s">
        <v>2912</v>
      </c>
      <c r="I11335" t="s">
        <v>225</v>
      </c>
      <c r="J11335" t="s">
        <v>1099</v>
      </c>
      <c r="K11335" t="s">
        <v>20</v>
      </c>
      <c r="M11335" t="s">
        <v>1082</v>
      </c>
      <c r="N11335" t="s">
        <v>261</v>
      </c>
      <c r="O11335">
        <v>0.68</v>
      </c>
      <c r="P11335" t="s">
        <v>1076</v>
      </c>
      <c r="Q11335"/>
      <c r="T11335" t="s">
        <v>1077</v>
      </c>
    </row>
    <row r="11336" spans="2:20" hidden="1" x14ac:dyDescent="0.45">
      <c r="B11336" s="29" t="s">
        <v>24</v>
      </c>
      <c r="D11336" s="29" t="s">
        <v>55</v>
      </c>
      <c r="F11336" t="s">
        <v>1071</v>
      </c>
      <c r="G11336" t="s">
        <v>1072</v>
      </c>
      <c r="H11336" t="s">
        <v>2913</v>
      </c>
      <c r="I11336" t="s">
        <v>225</v>
      </c>
      <c r="J11336" t="s">
        <v>1107</v>
      </c>
      <c r="K11336" t="s">
        <v>20</v>
      </c>
      <c r="M11336" t="s">
        <v>1082</v>
      </c>
      <c r="N11336" t="s">
        <v>261</v>
      </c>
      <c r="O11336">
        <v>1.83</v>
      </c>
      <c r="P11336" t="s">
        <v>1076</v>
      </c>
      <c r="Q11336"/>
      <c r="T11336" t="s">
        <v>1077</v>
      </c>
    </row>
    <row r="11337" spans="2:20" hidden="1" x14ac:dyDescent="0.45">
      <c r="B11337" s="29" t="s">
        <v>24</v>
      </c>
      <c r="D11337" s="29" t="s">
        <v>55</v>
      </c>
      <c r="F11337" t="s">
        <v>1071</v>
      </c>
      <c r="G11337" t="s">
        <v>1072</v>
      </c>
      <c r="H11337" t="s">
        <v>2914</v>
      </c>
      <c r="I11337" t="s">
        <v>225</v>
      </c>
      <c r="J11337" t="s">
        <v>1099</v>
      </c>
      <c r="K11337" t="s">
        <v>20</v>
      </c>
      <c r="M11337" t="s">
        <v>1085</v>
      </c>
      <c r="N11337" t="s">
        <v>261</v>
      </c>
      <c r="O11337">
        <v>0.04</v>
      </c>
      <c r="P11337" t="s">
        <v>1076</v>
      </c>
      <c r="Q11337"/>
      <c r="T11337" t="s">
        <v>1077</v>
      </c>
    </row>
    <row r="11338" spans="2:20" hidden="1" x14ac:dyDescent="0.45">
      <c r="B11338" s="29" t="s">
        <v>24</v>
      </c>
      <c r="D11338" s="29" t="s">
        <v>55</v>
      </c>
      <c r="F11338" t="s">
        <v>1071</v>
      </c>
      <c r="G11338" t="s">
        <v>1072</v>
      </c>
      <c r="H11338" t="s">
        <v>2915</v>
      </c>
      <c r="I11338" t="s">
        <v>225</v>
      </c>
      <c r="J11338" t="s">
        <v>1097</v>
      </c>
      <c r="K11338" t="s">
        <v>20</v>
      </c>
      <c r="M11338" t="s">
        <v>1082</v>
      </c>
      <c r="N11338" t="s">
        <v>261</v>
      </c>
      <c r="O11338">
        <v>1.36</v>
      </c>
      <c r="P11338" t="s">
        <v>1076</v>
      </c>
      <c r="Q11338"/>
      <c r="T11338" t="s">
        <v>1077</v>
      </c>
    </row>
    <row r="11339" spans="2:20" hidden="1" x14ac:dyDescent="0.45">
      <c r="B11339" s="29" t="s">
        <v>24</v>
      </c>
      <c r="D11339" s="29" t="s">
        <v>55</v>
      </c>
      <c r="F11339" t="s">
        <v>1071</v>
      </c>
      <c r="G11339" t="s">
        <v>1072</v>
      </c>
      <c r="H11339" t="s">
        <v>2916</v>
      </c>
      <c r="I11339" t="s">
        <v>225</v>
      </c>
      <c r="J11339" t="s">
        <v>1109</v>
      </c>
      <c r="K11339" t="s">
        <v>20</v>
      </c>
      <c r="M11339" t="s">
        <v>1080</v>
      </c>
      <c r="N11339" t="s">
        <v>261</v>
      </c>
      <c r="O11339">
        <v>0.01</v>
      </c>
      <c r="P11339" t="s">
        <v>1076</v>
      </c>
      <c r="Q11339"/>
      <c r="T11339" t="s">
        <v>1077</v>
      </c>
    </row>
    <row r="11340" spans="2:20" hidden="1" x14ac:dyDescent="0.45">
      <c r="B11340" s="29" t="s">
        <v>24</v>
      </c>
      <c r="D11340" s="29" t="s">
        <v>55</v>
      </c>
      <c r="F11340" t="s">
        <v>1071</v>
      </c>
      <c r="G11340" t="s">
        <v>1072</v>
      </c>
      <c r="H11340" t="s">
        <v>2917</v>
      </c>
      <c r="I11340" t="s">
        <v>225</v>
      </c>
      <c r="J11340" t="s">
        <v>1109</v>
      </c>
      <c r="K11340" t="s">
        <v>20</v>
      </c>
      <c r="M11340" t="s">
        <v>1080</v>
      </c>
      <c r="N11340" t="s">
        <v>261</v>
      </c>
      <c r="O11340">
        <v>0.17</v>
      </c>
      <c r="P11340" t="s">
        <v>1076</v>
      </c>
      <c r="Q11340"/>
      <c r="T11340" t="s">
        <v>1077</v>
      </c>
    </row>
    <row r="11341" spans="2:20" hidden="1" x14ac:dyDescent="0.45">
      <c r="B11341" s="29" t="s">
        <v>24</v>
      </c>
      <c r="D11341" s="29" t="s">
        <v>55</v>
      </c>
      <c r="F11341" t="s">
        <v>1071</v>
      </c>
      <c r="G11341" t="s">
        <v>1072</v>
      </c>
      <c r="H11341" t="s">
        <v>2918</v>
      </c>
      <c r="I11341" t="s">
        <v>225</v>
      </c>
      <c r="J11341" t="s">
        <v>1109</v>
      </c>
      <c r="K11341" t="s">
        <v>20</v>
      </c>
      <c r="M11341" t="s">
        <v>1080</v>
      </c>
      <c r="N11341" t="s">
        <v>261</v>
      </c>
      <c r="O11341">
        <v>0.6</v>
      </c>
      <c r="P11341" t="s">
        <v>1076</v>
      </c>
      <c r="Q11341"/>
      <c r="T11341" t="s">
        <v>1077</v>
      </c>
    </row>
    <row r="11342" spans="2:20" hidden="1" x14ac:dyDescent="0.45">
      <c r="B11342" s="29" t="s">
        <v>24</v>
      </c>
      <c r="D11342" s="29" t="s">
        <v>55</v>
      </c>
      <c r="F11342" t="s">
        <v>1071</v>
      </c>
      <c r="G11342" t="s">
        <v>1072</v>
      </c>
      <c r="H11342" t="s">
        <v>2919</v>
      </c>
      <c r="I11342" t="s">
        <v>225</v>
      </c>
      <c r="J11342" t="s">
        <v>1107</v>
      </c>
      <c r="K11342" t="s">
        <v>20</v>
      </c>
      <c r="M11342" t="s">
        <v>1082</v>
      </c>
      <c r="N11342" t="s">
        <v>261</v>
      </c>
      <c r="O11342">
        <v>0.72</v>
      </c>
      <c r="P11342" t="s">
        <v>1076</v>
      </c>
      <c r="Q11342"/>
      <c r="T11342" t="s">
        <v>1077</v>
      </c>
    </row>
    <row r="11343" spans="2:20" hidden="1" x14ac:dyDescent="0.45">
      <c r="B11343" s="29" t="s">
        <v>24</v>
      </c>
      <c r="D11343" s="29" t="s">
        <v>55</v>
      </c>
      <c r="F11343" t="s">
        <v>1071</v>
      </c>
      <c r="G11343" t="s">
        <v>1072</v>
      </c>
      <c r="H11343" t="s">
        <v>2920</v>
      </c>
      <c r="I11343" t="s">
        <v>225</v>
      </c>
      <c r="J11343" t="s">
        <v>1118</v>
      </c>
      <c r="K11343" t="s">
        <v>20</v>
      </c>
      <c r="M11343" t="s">
        <v>1085</v>
      </c>
      <c r="N11343" t="s">
        <v>261</v>
      </c>
      <c r="O11343">
        <v>0.01</v>
      </c>
      <c r="P11343" t="s">
        <v>1076</v>
      </c>
      <c r="Q11343"/>
      <c r="T11343" t="s">
        <v>1077</v>
      </c>
    </row>
    <row r="11344" spans="2:20" hidden="1" x14ac:dyDescent="0.45">
      <c r="B11344" s="29" t="s">
        <v>24</v>
      </c>
      <c r="D11344" s="29" t="s">
        <v>55</v>
      </c>
      <c r="F11344" t="s">
        <v>1071</v>
      </c>
      <c r="G11344" t="s">
        <v>1072</v>
      </c>
      <c r="H11344" t="s">
        <v>2921</v>
      </c>
      <c r="I11344" t="s">
        <v>225</v>
      </c>
      <c r="J11344" t="s">
        <v>1097</v>
      </c>
      <c r="K11344" t="s">
        <v>20</v>
      </c>
      <c r="M11344" t="s">
        <v>1075</v>
      </c>
      <c r="N11344" t="s">
        <v>261</v>
      </c>
      <c r="O11344">
        <v>0.02</v>
      </c>
      <c r="P11344" t="s">
        <v>1076</v>
      </c>
      <c r="Q11344"/>
      <c r="T11344" t="s">
        <v>1077</v>
      </c>
    </row>
    <row r="11345" spans="2:20" hidden="1" x14ac:dyDescent="0.45">
      <c r="B11345" s="29" t="s">
        <v>24</v>
      </c>
      <c r="D11345" s="29" t="s">
        <v>55</v>
      </c>
      <c r="F11345" t="s">
        <v>1071</v>
      </c>
      <c r="G11345" t="s">
        <v>1072</v>
      </c>
      <c r="H11345" t="s">
        <v>2922</v>
      </c>
      <c r="I11345" t="s">
        <v>225</v>
      </c>
      <c r="J11345" t="s">
        <v>1118</v>
      </c>
      <c r="K11345" t="s">
        <v>20</v>
      </c>
      <c r="M11345" t="s">
        <v>1085</v>
      </c>
      <c r="N11345" t="s">
        <v>261</v>
      </c>
      <c r="O11345">
        <v>0.01</v>
      </c>
      <c r="P11345" t="s">
        <v>1076</v>
      </c>
      <c r="Q11345"/>
      <c r="T11345" t="s">
        <v>1077</v>
      </c>
    </row>
    <row r="11346" spans="2:20" hidden="1" x14ac:dyDescent="0.45">
      <c r="B11346" s="29" t="s">
        <v>24</v>
      </c>
      <c r="D11346" s="29" t="s">
        <v>55</v>
      </c>
      <c r="F11346" t="s">
        <v>1071</v>
      </c>
      <c r="G11346" t="s">
        <v>1072</v>
      </c>
      <c r="H11346" t="s">
        <v>2923</v>
      </c>
      <c r="I11346" t="s">
        <v>225</v>
      </c>
      <c r="J11346" t="s">
        <v>1118</v>
      </c>
      <c r="K11346" t="s">
        <v>20</v>
      </c>
      <c r="M11346" t="s">
        <v>1075</v>
      </c>
      <c r="N11346" t="s">
        <v>261</v>
      </c>
      <c r="O11346">
        <v>0.02</v>
      </c>
      <c r="P11346" t="s">
        <v>1076</v>
      </c>
      <c r="Q11346"/>
      <c r="T11346" t="s">
        <v>1077</v>
      </c>
    </row>
    <row r="11347" spans="2:20" hidden="1" x14ac:dyDescent="0.45">
      <c r="B11347" s="29" t="s">
        <v>24</v>
      </c>
      <c r="D11347" s="29" t="s">
        <v>55</v>
      </c>
      <c r="F11347" t="s">
        <v>1071</v>
      </c>
      <c r="G11347" t="s">
        <v>1072</v>
      </c>
      <c r="H11347" t="s">
        <v>2924</v>
      </c>
      <c r="I11347" t="s">
        <v>225</v>
      </c>
      <c r="J11347" t="s">
        <v>1090</v>
      </c>
      <c r="K11347" t="s">
        <v>20</v>
      </c>
      <c r="M11347" t="s">
        <v>1075</v>
      </c>
      <c r="N11347" t="s">
        <v>261</v>
      </c>
      <c r="O11347">
        <v>0.24</v>
      </c>
      <c r="P11347" t="s">
        <v>1076</v>
      </c>
      <c r="Q11347"/>
      <c r="T11347" t="s">
        <v>1077</v>
      </c>
    </row>
    <row r="11348" spans="2:20" hidden="1" x14ac:dyDescent="0.45">
      <c r="B11348" s="29" t="s">
        <v>24</v>
      </c>
      <c r="D11348" s="29" t="s">
        <v>55</v>
      </c>
      <c r="F11348" t="s">
        <v>1071</v>
      </c>
      <c r="G11348" t="s">
        <v>1072</v>
      </c>
      <c r="H11348" t="s">
        <v>2925</v>
      </c>
      <c r="I11348" t="s">
        <v>225</v>
      </c>
      <c r="J11348" t="s">
        <v>1130</v>
      </c>
      <c r="K11348" t="s">
        <v>20</v>
      </c>
      <c r="M11348" t="s">
        <v>1075</v>
      </c>
      <c r="N11348" t="s">
        <v>261</v>
      </c>
      <c r="O11348">
        <v>1.31</v>
      </c>
      <c r="P11348" t="s">
        <v>1076</v>
      </c>
      <c r="Q11348"/>
      <c r="T11348" t="s">
        <v>1077</v>
      </c>
    </row>
    <row r="11349" spans="2:20" hidden="1" x14ac:dyDescent="0.45">
      <c r="B11349" s="29" t="s">
        <v>24</v>
      </c>
      <c r="D11349" s="29" t="s">
        <v>55</v>
      </c>
      <c r="F11349" t="s">
        <v>1071</v>
      </c>
      <c r="G11349" t="s">
        <v>1072</v>
      </c>
      <c r="H11349" t="s">
        <v>2926</v>
      </c>
      <c r="I11349" t="s">
        <v>225</v>
      </c>
      <c r="J11349" t="s">
        <v>1109</v>
      </c>
      <c r="K11349" t="s">
        <v>20</v>
      </c>
      <c r="M11349" t="s">
        <v>1085</v>
      </c>
      <c r="N11349" t="s">
        <v>261</v>
      </c>
      <c r="O11349">
        <v>0.3</v>
      </c>
      <c r="P11349" t="s">
        <v>1076</v>
      </c>
      <c r="Q11349"/>
      <c r="T11349" t="s">
        <v>1077</v>
      </c>
    </row>
    <row r="11350" spans="2:20" hidden="1" x14ac:dyDescent="0.45">
      <c r="B11350" s="29" t="s">
        <v>24</v>
      </c>
      <c r="D11350" s="29" t="s">
        <v>55</v>
      </c>
      <c r="F11350" t="s">
        <v>1071</v>
      </c>
      <c r="G11350" t="s">
        <v>1072</v>
      </c>
      <c r="H11350" t="s">
        <v>2927</v>
      </c>
      <c r="I11350" t="s">
        <v>225</v>
      </c>
      <c r="J11350" t="s">
        <v>1090</v>
      </c>
      <c r="K11350" t="s">
        <v>20</v>
      </c>
      <c r="M11350" t="s">
        <v>1085</v>
      </c>
      <c r="N11350" t="s">
        <v>261</v>
      </c>
      <c r="O11350">
        <v>0.04</v>
      </c>
      <c r="P11350" t="s">
        <v>1076</v>
      </c>
      <c r="Q11350"/>
      <c r="T11350" t="s">
        <v>1077</v>
      </c>
    </row>
    <row r="11351" spans="2:20" hidden="1" x14ac:dyDescent="0.45">
      <c r="B11351" s="29" t="s">
        <v>24</v>
      </c>
      <c r="D11351" s="29" t="s">
        <v>55</v>
      </c>
      <c r="F11351" t="s">
        <v>1071</v>
      </c>
      <c r="G11351" t="s">
        <v>1072</v>
      </c>
      <c r="H11351" t="s">
        <v>2928</v>
      </c>
      <c r="I11351" t="s">
        <v>225</v>
      </c>
      <c r="J11351" t="s">
        <v>1090</v>
      </c>
      <c r="K11351" t="s">
        <v>20</v>
      </c>
      <c r="M11351" t="s">
        <v>1075</v>
      </c>
      <c r="N11351" t="s">
        <v>261</v>
      </c>
      <c r="O11351">
        <v>0.06</v>
      </c>
      <c r="P11351" t="s">
        <v>1076</v>
      </c>
      <c r="Q11351"/>
      <c r="T11351" t="s">
        <v>1077</v>
      </c>
    </row>
    <row r="11352" spans="2:20" hidden="1" x14ac:dyDescent="0.45">
      <c r="B11352" s="29" t="s">
        <v>24</v>
      </c>
      <c r="D11352" s="29" t="s">
        <v>55</v>
      </c>
      <c r="F11352" t="s">
        <v>1071</v>
      </c>
      <c r="G11352" t="s">
        <v>1072</v>
      </c>
      <c r="H11352" t="s">
        <v>2929</v>
      </c>
      <c r="I11352" t="s">
        <v>225</v>
      </c>
      <c r="J11352" t="s">
        <v>1107</v>
      </c>
      <c r="K11352" t="s">
        <v>20</v>
      </c>
      <c r="M11352" t="s">
        <v>1085</v>
      </c>
      <c r="N11352" t="s">
        <v>261</v>
      </c>
      <c r="O11352">
        <v>0.18</v>
      </c>
      <c r="P11352" t="s">
        <v>1076</v>
      </c>
      <c r="Q11352"/>
      <c r="T11352" t="s">
        <v>1077</v>
      </c>
    </row>
    <row r="11353" spans="2:20" hidden="1" x14ac:dyDescent="0.45">
      <c r="B11353" s="29" t="s">
        <v>24</v>
      </c>
      <c r="D11353" s="29" t="s">
        <v>55</v>
      </c>
      <c r="F11353" t="s">
        <v>1071</v>
      </c>
      <c r="G11353" t="s">
        <v>1072</v>
      </c>
      <c r="H11353" t="s">
        <v>2930</v>
      </c>
      <c r="I11353" t="s">
        <v>225</v>
      </c>
      <c r="J11353" t="s">
        <v>1107</v>
      </c>
      <c r="K11353" t="s">
        <v>20</v>
      </c>
      <c r="M11353" t="s">
        <v>1075</v>
      </c>
      <c r="N11353" t="s">
        <v>261</v>
      </c>
      <c r="O11353">
        <v>0.02</v>
      </c>
      <c r="P11353" t="s">
        <v>1076</v>
      </c>
      <c r="Q11353"/>
      <c r="T11353" t="s">
        <v>1077</v>
      </c>
    </row>
    <row r="11354" spans="2:20" hidden="1" x14ac:dyDescent="0.45">
      <c r="B11354" s="29" t="s">
        <v>24</v>
      </c>
      <c r="D11354" s="29" t="s">
        <v>55</v>
      </c>
      <c r="F11354" t="s">
        <v>1071</v>
      </c>
      <c r="G11354" t="s">
        <v>1072</v>
      </c>
      <c r="H11354" t="s">
        <v>2931</v>
      </c>
      <c r="I11354" t="s">
        <v>225</v>
      </c>
      <c r="J11354" t="s">
        <v>1107</v>
      </c>
      <c r="K11354" t="s">
        <v>20</v>
      </c>
      <c r="M11354" t="s">
        <v>1080</v>
      </c>
      <c r="N11354" t="s">
        <v>261</v>
      </c>
      <c r="O11354">
        <v>0.57999999999999996</v>
      </c>
      <c r="P11354" t="s">
        <v>1076</v>
      </c>
      <c r="Q11354"/>
      <c r="T11354" t="s">
        <v>1077</v>
      </c>
    </row>
    <row r="11355" spans="2:20" hidden="1" x14ac:dyDescent="0.45">
      <c r="B11355" s="29" t="s">
        <v>24</v>
      </c>
      <c r="D11355" s="29" t="s">
        <v>55</v>
      </c>
      <c r="F11355" t="s">
        <v>1071</v>
      </c>
      <c r="G11355" t="s">
        <v>1072</v>
      </c>
      <c r="H11355" t="s">
        <v>2932</v>
      </c>
      <c r="I11355" t="s">
        <v>225</v>
      </c>
      <c r="J11355" t="s">
        <v>1107</v>
      </c>
      <c r="K11355" t="s">
        <v>20</v>
      </c>
      <c r="M11355" t="s">
        <v>1075</v>
      </c>
      <c r="N11355" t="s">
        <v>261</v>
      </c>
      <c r="O11355">
        <v>0.37</v>
      </c>
      <c r="P11355" t="s">
        <v>1076</v>
      </c>
      <c r="Q11355"/>
      <c r="T11355" t="s">
        <v>1077</v>
      </c>
    </row>
    <row r="11356" spans="2:20" hidden="1" x14ac:dyDescent="0.45">
      <c r="B11356" s="29" t="s">
        <v>24</v>
      </c>
      <c r="D11356" s="29" t="s">
        <v>55</v>
      </c>
      <c r="F11356" t="s">
        <v>1071</v>
      </c>
      <c r="G11356" t="s">
        <v>1072</v>
      </c>
      <c r="H11356" t="s">
        <v>2933</v>
      </c>
      <c r="I11356" t="s">
        <v>225</v>
      </c>
      <c r="J11356" t="s">
        <v>1107</v>
      </c>
      <c r="K11356" t="s">
        <v>20</v>
      </c>
      <c r="M11356" t="s">
        <v>1075</v>
      </c>
      <c r="N11356" t="s">
        <v>261</v>
      </c>
      <c r="O11356">
        <v>0.06</v>
      </c>
      <c r="P11356" t="s">
        <v>1076</v>
      </c>
      <c r="Q11356"/>
      <c r="T11356" t="s">
        <v>1077</v>
      </c>
    </row>
    <row r="11357" spans="2:20" hidden="1" x14ac:dyDescent="0.45">
      <c r="B11357" s="29" t="s">
        <v>24</v>
      </c>
      <c r="D11357" s="29" t="s">
        <v>55</v>
      </c>
      <c r="F11357" t="s">
        <v>1071</v>
      </c>
      <c r="G11357" t="s">
        <v>1072</v>
      </c>
      <c r="H11357" t="s">
        <v>2934</v>
      </c>
      <c r="I11357" t="s">
        <v>225</v>
      </c>
      <c r="J11357" t="s">
        <v>1107</v>
      </c>
      <c r="K11357" t="s">
        <v>20</v>
      </c>
      <c r="M11357" t="s">
        <v>1082</v>
      </c>
      <c r="N11357" t="s">
        <v>261</v>
      </c>
      <c r="O11357">
        <v>0.03</v>
      </c>
      <c r="P11357" t="s">
        <v>1076</v>
      </c>
      <c r="Q11357"/>
      <c r="T11357" t="s">
        <v>1077</v>
      </c>
    </row>
    <row r="11358" spans="2:20" hidden="1" x14ac:dyDescent="0.45">
      <c r="B11358" s="29" t="s">
        <v>24</v>
      </c>
      <c r="D11358" s="29" t="s">
        <v>55</v>
      </c>
      <c r="F11358" t="s">
        <v>1071</v>
      </c>
      <c r="G11358" t="s">
        <v>1072</v>
      </c>
      <c r="H11358" t="s">
        <v>2935</v>
      </c>
      <c r="I11358" t="s">
        <v>225</v>
      </c>
      <c r="J11358" t="s">
        <v>1107</v>
      </c>
      <c r="K11358" t="s">
        <v>20</v>
      </c>
      <c r="M11358" t="s">
        <v>1075</v>
      </c>
      <c r="N11358" t="s">
        <v>261</v>
      </c>
      <c r="O11358">
        <v>0.02</v>
      </c>
      <c r="P11358" t="s">
        <v>1076</v>
      </c>
      <c r="Q11358"/>
      <c r="T11358" t="s">
        <v>1077</v>
      </c>
    </row>
    <row r="11359" spans="2:20" hidden="1" x14ac:dyDescent="0.45">
      <c r="B11359" s="29" t="s">
        <v>24</v>
      </c>
      <c r="D11359" s="29" t="s">
        <v>55</v>
      </c>
      <c r="F11359" t="s">
        <v>1071</v>
      </c>
      <c r="G11359" t="s">
        <v>1072</v>
      </c>
      <c r="H11359" t="s">
        <v>2936</v>
      </c>
      <c r="I11359" t="s">
        <v>225</v>
      </c>
      <c r="J11359" t="s">
        <v>1118</v>
      </c>
      <c r="K11359" t="s">
        <v>20</v>
      </c>
      <c r="M11359" t="s">
        <v>1082</v>
      </c>
      <c r="N11359" t="s">
        <v>261</v>
      </c>
      <c r="O11359">
        <v>0.09</v>
      </c>
      <c r="P11359" t="s">
        <v>1076</v>
      </c>
      <c r="Q11359"/>
      <c r="T11359" t="s">
        <v>1077</v>
      </c>
    </row>
    <row r="11360" spans="2:20" hidden="1" x14ac:dyDescent="0.45">
      <c r="B11360" s="29" t="s">
        <v>24</v>
      </c>
      <c r="D11360" s="29" t="s">
        <v>55</v>
      </c>
      <c r="F11360" t="s">
        <v>1071</v>
      </c>
      <c r="G11360" t="s">
        <v>1072</v>
      </c>
      <c r="H11360" t="s">
        <v>2937</v>
      </c>
      <c r="I11360" t="s">
        <v>225</v>
      </c>
      <c r="J11360" t="s">
        <v>1118</v>
      </c>
      <c r="K11360" t="s">
        <v>20</v>
      </c>
      <c r="M11360" t="s">
        <v>1075</v>
      </c>
      <c r="N11360" t="s">
        <v>261</v>
      </c>
      <c r="O11360">
        <v>0.06</v>
      </c>
      <c r="P11360" t="s">
        <v>1076</v>
      </c>
      <c r="Q11360"/>
      <c r="T11360" t="s">
        <v>1077</v>
      </c>
    </row>
    <row r="11361" spans="2:20" hidden="1" x14ac:dyDescent="0.45">
      <c r="B11361" s="29" t="s">
        <v>24</v>
      </c>
      <c r="D11361" s="29" t="s">
        <v>55</v>
      </c>
      <c r="F11361" t="s">
        <v>1071</v>
      </c>
      <c r="G11361" t="s">
        <v>1072</v>
      </c>
      <c r="H11361" t="s">
        <v>2938</v>
      </c>
      <c r="I11361" t="s">
        <v>225</v>
      </c>
      <c r="J11361" t="s">
        <v>1118</v>
      </c>
      <c r="K11361" t="s">
        <v>20</v>
      </c>
      <c r="M11361" t="s">
        <v>1082</v>
      </c>
      <c r="N11361" t="s">
        <v>261</v>
      </c>
      <c r="O11361">
        <v>0.03</v>
      </c>
      <c r="P11361" t="s">
        <v>1076</v>
      </c>
      <c r="Q11361"/>
      <c r="T11361" t="s">
        <v>1077</v>
      </c>
    </row>
    <row r="11362" spans="2:20" hidden="1" x14ac:dyDescent="0.45">
      <c r="B11362" s="29" t="s">
        <v>24</v>
      </c>
      <c r="D11362" s="29" t="s">
        <v>55</v>
      </c>
      <c r="F11362" t="s">
        <v>1071</v>
      </c>
      <c r="G11362" t="s">
        <v>1072</v>
      </c>
      <c r="H11362" t="s">
        <v>2939</v>
      </c>
      <c r="I11362" t="s">
        <v>225</v>
      </c>
      <c r="J11362" t="s">
        <v>1118</v>
      </c>
      <c r="K11362" t="s">
        <v>20</v>
      </c>
      <c r="M11362" t="s">
        <v>1082</v>
      </c>
      <c r="N11362" t="s">
        <v>261</v>
      </c>
      <c r="O11362">
        <v>0.03</v>
      </c>
      <c r="P11362" t="s">
        <v>1076</v>
      </c>
      <c r="Q11362"/>
      <c r="T11362" t="s">
        <v>1077</v>
      </c>
    </row>
    <row r="11363" spans="2:20" hidden="1" x14ac:dyDescent="0.45">
      <c r="B11363" s="29" t="s">
        <v>24</v>
      </c>
      <c r="D11363" s="29" t="s">
        <v>55</v>
      </c>
      <c r="F11363" t="s">
        <v>1071</v>
      </c>
      <c r="G11363" t="s">
        <v>1072</v>
      </c>
      <c r="H11363" t="s">
        <v>2940</v>
      </c>
      <c r="I11363" t="s">
        <v>225</v>
      </c>
      <c r="J11363" t="s">
        <v>1107</v>
      </c>
      <c r="K11363" t="s">
        <v>20</v>
      </c>
      <c r="M11363" t="s">
        <v>1080</v>
      </c>
      <c r="N11363" t="s">
        <v>261</v>
      </c>
      <c r="O11363">
        <v>0.03</v>
      </c>
      <c r="P11363" t="s">
        <v>1076</v>
      </c>
      <c r="Q11363"/>
      <c r="T11363" t="s">
        <v>1077</v>
      </c>
    </row>
    <row r="11364" spans="2:20" hidden="1" x14ac:dyDescent="0.45">
      <c r="B11364" s="29" t="s">
        <v>24</v>
      </c>
      <c r="D11364" s="29" t="s">
        <v>55</v>
      </c>
      <c r="F11364" t="s">
        <v>1071</v>
      </c>
      <c r="G11364" t="s">
        <v>1072</v>
      </c>
      <c r="H11364" t="s">
        <v>2941</v>
      </c>
      <c r="I11364" t="s">
        <v>225</v>
      </c>
      <c r="J11364" t="s">
        <v>1130</v>
      </c>
      <c r="K11364" t="s">
        <v>20</v>
      </c>
      <c r="M11364" t="s">
        <v>1075</v>
      </c>
      <c r="N11364" t="s">
        <v>261</v>
      </c>
      <c r="O11364">
        <v>14.9</v>
      </c>
      <c r="P11364" t="s">
        <v>1076</v>
      </c>
      <c r="Q11364"/>
      <c r="T11364" t="s">
        <v>1077</v>
      </c>
    </row>
    <row r="11365" spans="2:20" hidden="1" x14ac:dyDescent="0.45">
      <c r="B11365" s="29" t="s">
        <v>24</v>
      </c>
      <c r="D11365" s="29" t="s">
        <v>55</v>
      </c>
      <c r="F11365" t="s">
        <v>1071</v>
      </c>
      <c r="G11365" t="s">
        <v>1072</v>
      </c>
      <c r="H11365" t="s">
        <v>2942</v>
      </c>
      <c r="I11365" t="s">
        <v>225</v>
      </c>
      <c r="J11365" t="s">
        <v>1130</v>
      </c>
      <c r="K11365" t="s">
        <v>20</v>
      </c>
      <c r="M11365" t="s">
        <v>1082</v>
      </c>
      <c r="N11365" t="s">
        <v>261</v>
      </c>
      <c r="O11365">
        <v>6.76</v>
      </c>
      <c r="P11365" t="s">
        <v>1076</v>
      </c>
      <c r="Q11365"/>
      <c r="T11365" t="s">
        <v>1077</v>
      </c>
    </row>
    <row r="11366" spans="2:20" hidden="1" x14ac:dyDescent="0.45">
      <c r="B11366" s="29" t="s">
        <v>24</v>
      </c>
      <c r="D11366" s="29" t="s">
        <v>55</v>
      </c>
      <c r="F11366" t="s">
        <v>1071</v>
      </c>
      <c r="G11366" t="s">
        <v>1072</v>
      </c>
      <c r="H11366" t="s">
        <v>2943</v>
      </c>
      <c r="I11366" t="s">
        <v>225</v>
      </c>
      <c r="J11366" t="s">
        <v>1130</v>
      </c>
      <c r="K11366" t="s">
        <v>20</v>
      </c>
      <c r="M11366" t="s">
        <v>1082</v>
      </c>
      <c r="N11366" t="s">
        <v>261</v>
      </c>
      <c r="O11366">
        <v>0.09</v>
      </c>
      <c r="P11366" t="s">
        <v>1076</v>
      </c>
      <c r="Q11366"/>
      <c r="T11366" t="s">
        <v>1077</v>
      </c>
    </row>
    <row r="11367" spans="2:20" hidden="1" x14ac:dyDescent="0.45">
      <c r="B11367" s="29" t="s">
        <v>24</v>
      </c>
      <c r="D11367" s="29" t="s">
        <v>55</v>
      </c>
      <c r="F11367" t="s">
        <v>1071</v>
      </c>
      <c r="G11367" t="s">
        <v>1072</v>
      </c>
      <c r="H11367" t="s">
        <v>2944</v>
      </c>
      <c r="I11367" t="s">
        <v>225</v>
      </c>
      <c r="J11367" t="s">
        <v>1130</v>
      </c>
      <c r="K11367" t="s">
        <v>20</v>
      </c>
      <c r="M11367" t="s">
        <v>1075</v>
      </c>
      <c r="N11367" t="s">
        <v>261</v>
      </c>
      <c r="O11367">
        <v>0.02</v>
      </c>
      <c r="P11367" t="s">
        <v>1076</v>
      </c>
      <c r="Q11367"/>
      <c r="T11367" t="s">
        <v>1077</v>
      </c>
    </row>
    <row r="11368" spans="2:20" hidden="1" x14ac:dyDescent="0.45">
      <c r="B11368" s="29" t="s">
        <v>24</v>
      </c>
      <c r="D11368" s="29" t="s">
        <v>55</v>
      </c>
      <c r="F11368" t="s">
        <v>1071</v>
      </c>
      <c r="G11368" t="s">
        <v>1072</v>
      </c>
      <c r="H11368" t="s">
        <v>2945</v>
      </c>
      <c r="I11368" t="s">
        <v>225</v>
      </c>
      <c r="J11368" t="s">
        <v>1132</v>
      </c>
      <c r="K11368" t="s">
        <v>20</v>
      </c>
      <c r="M11368" t="s">
        <v>1080</v>
      </c>
      <c r="N11368" t="s">
        <v>261</v>
      </c>
      <c r="O11368">
        <v>1.67</v>
      </c>
      <c r="P11368" t="s">
        <v>1076</v>
      </c>
      <c r="Q11368"/>
      <c r="T11368" t="s">
        <v>1077</v>
      </c>
    </row>
    <row r="11369" spans="2:20" hidden="1" x14ac:dyDescent="0.45">
      <c r="B11369" s="29" t="s">
        <v>24</v>
      </c>
      <c r="D11369" s="29" t="s">
        <v>55</v>
      </c>
      <c r="F11369" t="s">
        <v>1071</v>
      </c>
      <c r="G11369" t="s">
        <v>1072</v>
      </c>
      <c r="H11369" t="s">
        <v>2946</v>
      </c>
      <c r="I11369" t="s">
        <v>225</v>
      </c>
      <c r="J11369" t="s">
        <v>1132</v>
      </c>
      <c r="K11369" t="s">
        <v>20</v>
      </c>
      <c r="M11369" t="s">
        <v>1080</v>
      </c>
      <c r="N11369" t="s">
        <v>261</v>
      </c>
      <c r="O11369">
        <v>0.56999999999999995</v>
      </c>
      <c r="P11369" t="s">
        <v>1076</v>
      </c>
      <c r="Q11369"/>
      <c r="T11369" t="s">
        <v>1077</v>
      </c>
    </row>
    <row r="11370" spans="2:20" hidden="1" x14ac:dyDescent="0.45">
      <c r="B11370" s="29" t="s">
        <v>24</v>
      </c>
      <c r="D11370" s="29" t="s">
        <v>55</v>
      </c>
      <c r="F11370" t="s">
        <v>1071</v>
      </c>
      <c r="G11370" t="s">
        <v>1072</v>
      </c>
      <c r="H11370" t="s">
        <v>2947</v>
      </c>
      <c r="I11370" t="s">
        <v>225</v>
      </c>
      <c r="J11370" t="s">
        <v>1132</v>
      </c>
      <c r="K11370" t="s">
        <v>20</v>
      </c>
      <c r="M11370" t="s">
        <v>1080</v>
      </c>
      <c r="N11370" t="s">
        <v>261</v>
      </c>
      <c r="O11370">
        <v>0.01</v>
      </c>
      <c r="P11370" t="s">
        <v>1076</v>
      </c>
      <c r="Q11370"/>
      <c r="T11370" t="s">
        <v>1077</v>
      </c>
    </row>
    <row r="11371" spans="2:20" hidden="1" x14ac:dyDescent="0.45">
      <c r="B11371" s="29" t="s">
        <v>24</v>
      </c>
      <c r="D11371" s="29" t="s">
        <v>55</v>
      </c>
      <c r="F11371" t="s">
        <v>1071</v>
      </c>
      <c r="G11371" t="s">
        <v>1072</v>
      </c>
      <c r="H11371" t="s">
        <v>2948</v>
      </c>
      <c r="I11371" t="s">
        <v>225</v>
      </c>
      <c r="J11371" t="s">
        <v>1132</v>
      </c>
      <c r="K11371" t="s">
        <v>20</v>
      </c>
      <c r="M11371" t="s">
        <v>1080</v>
      </c>
      <c r="N11371" t="s">
        <v>261</v>
      </c>
      <c r="O11371">
        <v>1.75</v>
      </c>
      <c r="P11371" t="s">
        <v>1076</v>
      </c>
      <c r="Q11371"/>
      <c r="T11371" t="s">
        <v>1077</v>
      </c>
    </row>
    <row r="11372" spans="2:20" hidden="1" x14ac:dyDescent="0.45">
      <c r="B11372" s="29" t="s">
        <v>24</v>
      </c>
      <c r="D11372" s="29" t="s">
        <v>55</v>
      </c>
      <c r="F11372" t="s">
        <v>1071</v>
      </c>
      <c r="G11372" t="s">
        <v>1072</v>
      </c>
      <c r="H11372" t="s">
        <v>2949</v>
      </c>
      <c r="I11372" t="s">
        <v>225</v>
      </c>
      <c r="J11372" t="s">
        <v>1130</v>
      </c>
      <c r="K11372" t="s">
        <v>20</v>
      </c>
      <c r="M11372" t="s">
        <v>1080</v>
      </c>
      <c r="N11372" t="s">
        <v>261</v>
      </c>
      <c r="O11372">
        <v>2.09</v>
      </c>
      <c r="P11372" t="s">
        <v>1076</v>
      </c>
      <c r="Q11372"/>
      <c r="T11372" t="s">
        <v>1077</v>
      </c>
    </row>
    <row r="11373" spans="2:20" hidden="1" x14ac:dyDescent="0.45">
      <c r="B11373" s="29" t="s">
        <v>24</v>
      </c>
      <c r="D11373" s="29" t="s">
        <v>55</v>
      </c>
      <c r="F11373" t="s">
        <v>1071</v>
      </c>
      <c r="G11373" t="s">
        <v>1072</v>
      </c>
      <c r="H11373" t="s">
        <v>2950</v>
      </c>
      <c r="I11373" t="s">
        <v>225</v>
      </c>
      <c r="J11373" t="s">
        <v>1130</v>
      </c>
      <c r="K11373" t="s">
        <v>20</v>
      </c>
      <c r="M11373" t="s">
        <v>1075</v>
      </c>
      <c r="N11373" t="s">
        <v>261</v>
      </c>
      <c r="O11373">
        <v>4.0599999999999996</v>
      </c>
      <c r="P11373" t="s">
        <v>1076</v>
      </c>
      <c r="Q11373"/>
      <c r="T11373" t="s">
        <v>1077</v>
      </c>
    </row>
    <row r="11374" spans="2:20" hidden="1" x14ac:dyDescent="0.45">
      <c r="B11374" s="29" t="s">
        <v>24</v>
      </c>
      <c r="D11374" s="29" t="s">
        <v>55</v>
      </c>
      <c r="F11374" t="s">
        <v>1071</v>
      </c>
      <c r="G11374" t="s">
        <v>1072</v>
      </c>
      <c r="H11374" t="s">
        <v>2951</v>
      </c>
      <c r="I11374" t="s">
        <v>225</v>
      </c>
      <c r="J11374" t="s">
        <v>1132</v>
      </c>
      <c r="K11374" t="s">
        <v>20</v>
      </c>
      <c r="M11374" t="s">
        <v>1082</v>
      </c>
      <c r="N11374" t="s">
        <v>261</v>
      </c>
      <c r="O11374">
        <v>20.7</v>
      </c>
      <c r="P11374" t="s">
        <v>1076</v>
      </c>
      <c r="Q11374"/>
      <c r="T11374" t="s">
        <v>1077</v>
      </c>
    </row>
    <row r="11375" spans="2:20" hidden="1" x14ac:dyDescent="0.45">
      <c r="B11375" s="29" t="s">
        <v>24</v>
      </c>
      <c r="D11375" s="29" t="s">
        <v>55</v>
      </c>
      <c r="F11375" t="s">
        <v>1071</v>
      </c>
      <c r="G11375" t="s">
        <v>1072</v>
      </c>
      <c r="H11375" t="s">
        <v>2952</v>
      </c>
      <c r="I11375" t="s">
        <v>275</v>
      </c>
      <c r="J11375" t="s">
        <v>2501</v>
      </c>
      <c r="K11375" t="s">
        <v>20</v>
      </c>
      <c r="M11375" t="s">
        <v>1082</v>
      </c>
      <c r="N11375" t="s">
        <v>261</v>
      </c>
      <c r="O11375">
        <v>7.5</v>
      </c>
      <c r="P11375" t="s">
        <v>1076</v>
      </c>
      <c r="Q11375"/>
      <c r="R11375">
        <v>5.8</v>
      </c>
      <c r="S11375">
        <v>9.1</v>
      </c>
      <c r="T11375" t="s">
        <v>1140</v>
      </c>
    </row>
    <row r="11376" spans="2:20" hidden="1" x14ac:dyDescent="0.45">
      <c r="B11376" s="29" t="s">
        <v>24</v>
      </c>
      <c r="D11376" s="29" t="s">
        <v>55</v>
      </c>
      <c r="F11376" t="s">
        <v>1071</v>
      </c>
      <c r="G11376" t="s">
        <v>1072</v>
      </c>
      <c r="H11376" t="s">
        <v>2953</v>
      </c>
      <c r="I11376" t="s">
        <v>275</v>
      </c>
      <c r="J11376" t="s">
        <v>2503</v>
      </c>
      <c r="K11376" t="s">
        <v>20</v>
      </c>
      <c r="M11376" t="s">
        <v>1082</v>
      </c>
      <c r="N11376" t="s">
        <v>261</v>
      </c>
      <c r="O11376">
        <v>22.2</v>
      </c>
      <c r="P11376" t="s">
        <v>1076</v>
      </c>
      <c r="Q11376"/>
      <c r="R11376">
        <v>9.9</v>
      </c>
      <c r="S11376">
        <v>27.9</v>
      </c>
      <c r="T11376" t="s">
        <v>1140</v>
      </c>
    </row>
    <row r="11377" spans="2:20" hidden="1" x14ac:dyDescent="0.45">
      <c r="B11377" s="29" t="s">
        <v>24</v>
      </c>
      <c r="D11377" s="29" t="s">
        <v>55</v>
      </c>
      <c r="F11377" t="s">
        <v>1071</v>
      </c>
      <c r="G11377" t="s">
        <v>1072</v>
      </c>
      <c r="H11377" t="s">
        <v>2954</v>
      </c>
      <c r="I11377" t="s">
        <v>225</v>
      </c>
      <c r="J11377" t="s">
        <v>1132</v>
      </c>
      <c r="K11377" t="s">
        <v>20</v>
      </c>
      <c r="M11377" t="s">
        <v>1075</v>
      </c>
      <c r="N11377" t="s">
        <v>261</v>
      </c>
      <c r="O11377">
        <v>0.02</v>
      </c>
      <c r="P11377" t="s">
        <v>1076</v>
      </c>
      <c r="Q11377"/>
      <c r="T11377" t="s">
        <v>1077</v>
      </c>
    </row>
    <row r="11378" spans="2:20" hidden="1" x14ac:dyDescent="0.45">
      <c r="B11378" s="29" t="s">
        <v>24</v>
      </c>
      <c r="D11378" s="29" t="s">
        <v>55</v>
      </c>
      <c r="F11378" t="s">
        <v>1071</v>
      </c>
      <c r="G11378" t="s">
        <v>1072</v>
      </c>
      <c r="H11378" t="s">
        <v>2955</v>
      </c>
      <c r="I11378" t="s">
        <v>225</v>
      </c>
      <c r="J11378" t="s">
        <v>1132</v>
      </c>
      <c r="K11378" t="s">
        <v>20</v>
      </c>
      <c r="M11378" t="s">
        <v>1085</v>
      </c>
      <c r="N11378" t="s">
        <v>261</v>
      </c>
      <c r="O11378">
        <v>9.1</v>
      </c>
      <c r="P11378" t="s">
        <v>1076</v>
      </c>
      <c r="Q11378"/>
      <c r="T11378" t="s">
        <v>1077</v>
      </c>
    </row>
    <row r="11379" spans="2:20" hidden="1" x14ac:dyDescent="0.45">
      <c r="B11379" s="29" t="s">
        <v>24</v>
      </c>
      <c r="D11379" s="29" t="s">
        <v>55</v>
      </c>
      <c r="F11379" t="s">
        <v>1071</v>
      </c>
      <c r="G11379" t="s">
        <v>1072</v>
      </c>
      <c r="H11379" t="s">
        <v>2956</v>
      </c>
      <c r="I11379" t="s">
        <v>225</v>
      </c>
      <c r="J11379" t="s">
        <v>1132</v>
      </c>
      <c r="K11379" t="s">
        <v>20</v>
      </c>
      <c r="M11379" t="s">
        <v>1082</v>
      </c>
      <c r="N11379" t="s">
        <v>261</v>
      </c>
      <c r="O11379">
        <v>4.4400000000000004</v>
      </c>
      <c r="P11379" t="s">
        <v>1076</v>
      </c>
      <c r="Q11379"/>
      <c r="T11379" t="s">
        <v>1077</v>
      </c>
    </row>
    <row r="11380" spans="2:20" hidden="1" x14ac:dyDescent="0.45">
      <c r="B11380" s="29" t="s">
        <v>24</v>
      </c>
      <c r="D11380" s="29" t="s">
        <v>55</v>
      </c>
      <c r="F11380" t="s">
        <v>1071</v>
      </c>
      <c r="G11380" t="s">
        <v>1072</v>
      </c>
      <c r="H11380" t="s">
        <v>2957</v>
      </c>
      <c r="I11380" t="s">
        <v>225</v>
      </c>
      <c r="J11380" t="s">
        <v>1132</v>
      </c>
      <c r="K11380" t="s">
        <v>20</v>
      </c>
      <c r="M11380" t="s">
        <v>1075</v>
      </c>
      <c r="N11380" t="s">
        <v>261</v>
      </c>
      <c r="O11380">
        <v>1.1000000000000001</v>
      </c>
      <c r="P11380" t="s">
        <v>1076</v>
      </c>
      <c r="Q11380"/>
      <c r="T11380" t="s">
        <v>1077</v>
      </c>
    </row>
    <row r="11381" spans="2:20" hidden="1" x14ac:dyDescent="0.45">
      <c r="B11381" s="29" t="s">
        <v>24</v>
      </c>
      <c r="D11381" s="29" t="s">
        <v>55</v>
      </c>
      <c r="F11381" t="s">
        <v>1071</v>
      </c>
      <c r="G11381" t="s">
        <v>1072</v>
      </c>
      <c r="H11381" t="s">
        <v>2958</v>
      </c>
      <c r="I11381" t="s">
        <v>225</v>
      </c>
      <c r="J11381" t="s">
        <v>1132</v>
      </c>
      <c r="K11381" t="s">
        <v>20</v>
      </c>
      <c r="M11381" t="s">
        <v>1075</v>
      </c>
      <c r="N11381" t="s">
        <v>261</v>
      </c>
      <c r="O11381">
        <v>2.67</v>
      </c>
      <c r="P11381" t="s">
        <v>1076</v>
      </c>
      <c r="Q11381"/>
      <c r="T11381" t="s">
        <v>1077</v>
      </c>
    </row>
    <row r="11382" spans="2:20" hidden="1" x14ac:dyDescent="0.45">
      <c r="B11382" s="29" t="s">
        <v>24</v>
      </c>
      <c r="D11382" s="29" t="s">
        <v>55</v>
      </c>
      <c r="F11382" t="s">
        <v>1071</v>
      </c>
      <c r="G11382" t="s">
        <v>1072</v>
      </c>
      <c r="H11382" t="s">
        <v>2959</v>
      </c>
      <c r="I11382" t="s">
        <v>225</v>
      </c>
      <c r="J11382" t="s">
        <v>1132</v>
      </c>
      <c r="K11382" t="s">
        <v>20</v>
      </c>
      <c r="M11382" t="s">
        <v>1075</v>
      </c>
      <c r="N11382" t="s">
        <v>261</v>
      </c>
      <c r="O11382">
        <v>12.4</v>
      </c>
      <c r="P11382" t="s">
        <v>1076</v>
      </c>
      <c r="Q11382"/>
      <c r="T11382" t="s">
        <v>1077</v>
      </c>
    </row>
    <row r="11383" spans="2:20" hidden="1" x14ac:dyDescent="0.45">
      <c r="B11383" s="29" t="s">
        <v>24</v>
      </c>
      <c r="D11383" s="29" t="s">
        <v>55</v>
      </c>
      <c r="F11383" t="s">
        <v>1071</v>
      </c>
      <c r="G11383" t="s">
        <v>1072</v>
      </c>
      <c r="H11383" t="s">
        <v>2960</v>
      </c>
      <c r="I11383" t="s">
        <v>225</v>
      </c>
      <c r="J11383" t="s">
        <v>1132</v>
      </c>
      <c r="K11383" t="s">
        <v>20</v>
      </c>
      <c r="M11383" t="s">
        <v>1082</v>
      </c>
      <c r="N11383" t="s">
        <v>261</v>
      </c>
      <c r="O11383">
        <v>5.42</v>
      </c>
      <c r="P11383" t="s">
        <v>1076</v>
      </c>
      <c r="Q11383"/>
      <c r="T11383" t="s">
        <v>1077</v>
      </c>
    </row>
    <row r="11384" spans="2:20" hidden="1" x14ac:dyDescent="0.45">
      <c r="B11384" s="29" t="s">
        <v>24</v>
      </c>
      <c r="D11384" s="29" t="s">
        <v>55</v>
      </c>
      <c r="F11384" t="s">
        <v>1071</v>
      </c>
      <c r="G11384" t="s">
        <v>1072</v>
      </c>
      <c r="H11384" t="s">
        <v>2961</v>
      </c>
      <c r="I11384" t="s">
        <v>225</v>
      </c>
      <c r="J11384" t="s">
        <v>1158</v>
      </c>
      <c r="K11384" t="s">
        <v>20</v>
      </c>
      <c r="M11384" t="s">
        <v>1082</v>
      </c>
      <c r="N11384" t="s">
        <v>261</v>
      </c>
      <c r="O11384">
        <v>8.43</v>
      </c>
      <c r="P11384" t="s">
        <v>1076</v>
      </c>
      <c r="Q11384"/>
      <c r="T11384" t="s">
        <v>1077</v>
      </c>
    </row>
    <row r="11385" spans="2:20" hidden="1" x14ac:dyDescent="0.45">
      <c r="B11385" s="29" t="s">
        <v>24</v>
      </c>
      <c r="D11385" s="29" t="s">
        <v>55</v>
      </c>
      <c r="F11385" t="s">
        <v>1071</v>
      </c>
      <c r="G11385" t="s">
        <v>1072</v>
      </c>
      <c r="H11385" t="s">
        <v>2962</v>
      </c>
      <c r="I11385" t="s">
        <v>225</v>
      </c>
      <c r="J11385" t="s">
        <v>1132</v>
      </c>
      <c r="K11385" t="s">
        <v>20</v>
      </c>
      <c r="M11385" t="s">
        <v>1075</v>
      </c>
      <c r="N11385" t="s">
        <v>261</v>
      </c>
      <c r="O11385">
        <v>3.25</v>
      </c>
      <c r="P11385" t="s">
        <v>1076</v>
      </c>
      <c r="Q11385"/>
      <c r="T11385" t="s">
        <v>1077</v>
      </c>
    </row>
    <row r="11386" spans="2:20" hidden="1" x14ac:dyDescent="0.45">
      <c r="B11386" s="29" t="s">
        <v>24</v>
      </c>
      <c r="D11386" s="29" t="s">
        <v>55</v>
      </c>
      <c r="F11386" t="s">
        <v>1071</v>
      </c>
      <c r="G11386" t="s">
        <v>1072</v>
      </c>
      <c r="H11386" t="s">
        <v>2963</v>
      </c>
      <c r="I11386" t="s">
        <v>225</v>
      </c>
      <c r="J11386" t="s">
        <v>1146</v>
      </c>
      <c r="K11386" t="s">
        <v>20</v>
      </c>
      <c r="M11386" t="s">
        <v>1080</v>
      </c>
      <c r="N11386" t="s">
        <v>261</v>
      </c>
      <c r="O11386">
        <v>0.15</v>
      </c>
      <c r="P11386" t="s">
        <v>1076</v>
      </c>
      <c r="Q11386"/>
      <c r="T11386" t="s">
        <v>1077</v>
      </c>
    </row>
    <row r="11387" spans="2:20" hidden="1" x14ac:dyDescent="0.45">
      <c r="B11387" s="29" t="s">
        <v>24</v>
      </c>
      <c r="D11387" s="29" t="s">
        <v>55</v>
      </c>
      <c r="F11387" t="s">
        <v>1071</v>
      </c>
      <c r="G11387" t="s">
        <v>1072</v>
      </c>
      <c r="H11387" t="s">
        <v>2964</v>
      </c>
      <c r="I11387" t="s">
        <v>225</v>
      </c>
      <c r="J11387" t="s">
        <v>1146</v>
      </c>
      <c r="K11387" t="s">
        <v>20</v>
      </c>
      <c r="M11387" t="s">
        <v>1080</v>
      </c>
      <c r="N11387" t="s">
        <v>261</v>
      </c>
      <c r="O11387">
        <v>0.03</v>
      </c>
      <c r="P11387" t="s">
        <v>1076</v>
      </c>
      <c r="Q11387"/>
      <c r="T11387" t="s">
        <v>1077</v>
      </c>
    </row>
    <row r="11388" spans="2:20" hidden="1" x14ac:dyDescent="0.45">
      <c r="B11388" s="29" t="s">
        <v>24</v>
      </c>
      <c r="D11388" s="29" t="s">
        <v>55</v>
      </c>
      <c r="F11388" t="s">
        <v>1071</v>
      </c>
      <c r="G11388" t="s">
        <v>1072</v>
      </c>
      <c r="H11388" t="s">
        <v>2965</v>
      </c>
      <c r="I11388" t="s">
        <v>225</v>
      </c>
      <c r="J11388" t="s">
        <v>1109</v>
      </c>
      <c r="K11388" t="s">
        <v>20</v>
      </c>
      <c r="M11388" t="s">
        <v>1082</v>
      </c>
      <c r="N11388" t="s">
        <v>261</v>
      </c>
      <c r="O11388">
        <v>2.61</v>
      </c>
      <c r="P11388" t="s">
        <v>1076</v>
      </c>
      <c r="Q11388"/>
      <c r="T11388" t="s">
        <v>1077</v>
      </c>
    </row>
    <row r="11389" spans="2:20" hidden="1" x14ac:dyDescent="0.45">
      <c r="B11389" s="29" t="s">
        <v>24</v>
      </c>
      <c r="D11389" s="29" t="s">
        <v>55</v>
      </c>
      <c r="F11389" t="s">
        <v>1071</v>
      </c>
      <c r="G11389" t="s">
        <v>1072</v>
      </c>
      <c r="H11389" t="s">
        <v>2966</v>
      </c>
      <c r="I11389" t="s">
        <v>225</v>
      </c>
      <c r="J11389" t="s">
        <v>1109</v>
      </c>
      <c r="K11389" t="s">
        <v>20</v>
      </c>
      <c r="M11389" t="s">
        <v>1075</v>
      </c>
      <c r="N11389" t="s">
        <v>261</v>
      </c>
      <c r="O11389">
        <v>0.48</v>
      </c>
      <c r="P11389" t="s">
        <v>1076</v>
      </c>
      <c r="Q11389"/>
      <c r="T11389" t="s">
        <v>1077</v>
      </c>
    </row>
    <row r="11390" spans="2:20" hidden="1" x14ac:dyDescent="0.45">
      <c r="B11390" s="29" t="s">
        <v>24</v>
      </c>
      <c r="D11390" s="29" t="s">
        <v>55</v>
      </c>
      <c r="F11390" t="s">
        <v>1071</v>
      </c>
      <c r="G11390" t="s">
        <v>1072</v>
      </c>
      <c r="H11390" t="s">
        <v>2967</v>
      </c>
      <c r="I11390" t="s">
        <v>225</v>
      </c>
      <c r="J11390" t="s">
        <v>1109</v>
      </c>
      <c r="K11390" t="s">
        <v>20</v>
      </c>
      <c r="M11390" t="s">
        <v>1075</v>
      </c>
      <c r="N11390" t="s">
        <v>261</v>
      </c>
      <c r="O11390">
        <v>0.06</v>
      </c>
      <c r="P11390" t="s">
        <v>1076</v>
      </c>
      <c r="Q11390"/>
      <c r="T11390" t="s">
        <v>1077</v>
      </c>
    </row>
    <row r="11391" spans="2:20" hidden="1" x14ac:dyDescent="0.45">
      <c r="B11391" s="29" t="s">
        <v>24</v>
      </c>
      <c r="D11391" s="29" t="s">
        <v>55</v>
      </c>
      <c r="F11391" t="s">
        <v>1071</v>
      </c>
      <c r="G11391" t="s">
        <v>1072</v>
      </c>
      <c r="H11391" t="s">
        <v>2968</v>
      </c>
      <c r="I11391" t="s">
        <v>225</v>
      </c>
      <c r="J11391" t="s">
        <v>1109</v>
      </c>
      <c r="K11391" t="s">
        <v>20</v>
      </c>
      <c r="M11391" t="s">
        <v>1082</v>
      </c>
      <c r="N11391" t="s">
        <v>261</v>
      </c>
      <c r="O11391">
        <v>0.03</v>
      </c>
      <c r="P11391" t="s">
        <v>1076</v>
      </c>
      <c r="Q11391"/>
      <c r="T11391" t="s">
        <v>1077</v>
      </c>
    </row>
    <row r="11392" spans="2:20" hidden="1" x14ac:dyDescent="0.45">
      <c r="B11392" s="29" t="s">
        <v>24</v>
      </c>
      <c r="D11392" s="29" t="s">
        <v>55</v>
      </c>
      <c r="F11392" t="s">
        <v>1071</v>
      </c>
      <c r="G11392" t="s">
        <v>1072</v>
      </c>
      <c r="H11392" t="s">
        <v>2969</v>
      </c>
      <c r="I11392" t="s">
        <v>225</v>
      </c>
      <c r="J11392" t="s">
        <v>1109</v>
      </c>
      <c r="K11392" t="s">
        <v>20</v>
      </c>
      <c r="M11392" t="s">
        <v>1082</v>
      </c>
      <c r="N11392" t="s">
        <v>261</v>
      </c>
      <c r="O11392">
        <v>1.33</v>
      </c>
      <c r="P11392" t="s">
        <v>1076</v>
      </c>
      <c r="Q11392"/>
      <c r="T11392" t="s">
        <v>1077</v>
      </c>
    </row>
    <row r="11393" spans="2:20" hidden="1" x14ac:dyDescent="0.45">
      <c r="B11393" s="29" t="s">
        <v>24</v>
      </c>
      <c r="D11393" s="29" t="s">
        <v>55</v>
      </c>
      <c r="F11393" t="s">
        <v>1071</v>
      </c>
      <c r="G11393" t="s">
        <v>1072</v>
      </c>
      <c r="H11393" t="s">
        <v>2970</v>
      </c>
      <c r="I11393" t="s">
        <v>225</v>
      </c>
      <c r="J11393" t="s">
        <v>1158</v>
      </c>
      <c r="K11393" t="s">
        <v>20</v>
      </c>
      <c r="M11393" t="s">
        <v>1085</v>
      </c>
      <c r="N11393" t="s">
        <v>261</v>
      </c>
      <c r="O11393">
        <v>3.72</v>
      </c>
      <c r="P11393" t="s">
        <v>1076</v>
      </c>
      <c r="Q11393"/>
      <c r="T11393" t="s">
        <v>1077</v>
      </c>
    </row>
    <row r="11394" spans="2:20" hidden="1" x14ac:dyDescent="0.45">
      <c r="B11394" s="29" t="s">
        <v>24</v>
      </c>
      <c r="D11394" s="29" t="s">
        <v>55</v>
      </c>
      <c r="F11394" t="s">
        <v>1071</v>
      </c>
      <c r="G11394" t="s">
        <v>1072</v>
      </c>
      <c r="H11394" t="s">
        <v>2971</v>
      </c>
      <c r="I11394" t="s">
        <v>225</v>
      </c>
      <c r="J11394" t="s">
        <v>1146</v>
      </c>
      <c r="K11394" t="s">
        <v>20</v>
      </c>
      <c r="M11394" t="s">
        <v>1082</v>
      </c>
      <c r="N11394" t="s">
        <v>261</v>
      </c>
      <c r="O11394">
        <v>2.92</v>
      </c>
      <c r="P11394" t="s">
        <v>1076</v>
      </c>
      <c r="Q11394"/>
      <c r="T11394" t="s">
        <v>1077</v>
      </c>
    </row>
    <row r="11395" spans="2:20" hidden="1" x14ac:dyDescent="0.45">
      <c r="B11395" s="29" t="s">
        <v>24</v>
      </c>
      <c r="D11395" s="29" t="s">
        <v>55</v>
      </c>
      <c r="F11395" t="s">
        <v>1071</v>
      </c>
      <c r="G11395" t="s">
        <v>1072</v>
      </c>
      <c r="H11395" t="s">
        <v>2972</v>
      </c>
      <c r="I11395" t="s">
        <v>225</v>
      </c>
      <c r="J11395" t="s">
        <v>1158</v>
      </c>
      <c r="K11395" t="s">
        <v>20</v>
      </c>
      <c r="M11395" t="s">
        <v>1082</v>
      </c>
      <c r="N11395" t="s">
        <v>261</v>
      </c>
      <c r="O11395">
        <v>6.61</v>
      </c>
      <c r="P11395" t="s">
        <v>1076</v>
      </c>
      <c r="Q11395"/>
      <c r="T11395" t="s">
        <v>1077</v>
      </c>
    </row>
    <row r="11396" spans="2:20" hidden="1" x14ac:dyDescent="0.45">
      <c r="B11396" s="29" t="s">
        <v>24</v>
      </c>
      <c r="D11396" s="29" t="s">
        <v>55</v>
      </c>
      <c r="F11396" t="s">
        <v>1071</v>
      </c>
      <c r="G11396" t="s">
        <v>1072</v>
      </c>
      <c r="H11396" t="s">
        <v>2973</v>
      </c>
      <c r="I11396" t="s">
        <v>225</v>
      </c>
      <c r="J11396" t="s">
        <v>1146</v>
      </c>
      <c r="K11396" t="s">
        <v>20</v>
      </c>
      <c r="M11396" t="s">
        <v>1082</v>
      </c>
      <c r="N11396" t="s">
        <v>261</v>
      </c>
      <c r="O11396">
        <v>0.03</v>
      </c>
      <c r="P11396" t="s">
        <v>1076</v>
      </c>
      <c r="Q11396"/>
      <c r="T11396" t="s">
        <v>1077</v>
      </c>
    </row>
    <row r="11397" spans="2:20" hidden="1" x14ac:dyDescent="0.45">
      <c r="B11397" s="29" t="s">
        <v>24</v>
      </c>
      <c r="D11397" s="29" t="s">
        <v>55</v>
      </c>
      <c r="F11397" t="s">
        <v>1071</v>
      </c>
      <c r="G11397" t="s">
        <v>1072</v>
      </c>
      <c r="H11397" t="s">
        <v>2974</v>
      </c>
      <c r="I11397" t="s">
        <v>225</v>
      </c>
      <c r="J11397" t="s">
        <v>1158</v>
      </c>
      <c r="K11397" t="s">
        <v>20</v>
      </c>
      <c r="M11397" t="s">
        <v>1080</v>
      </c>
      <c r="N11397" t="s">
        <v>261</v>
      </c>
      <c r="O11397">
        <v>2.5099999999999998</v>
      </c>
      <c r="P11397" t="s">
        <v>1076</v>
      </c>
      <c r="Q11397"/>
      <c r="T11397" t="s">
        <v>1077</v>
      </c>
    </row>
    <row r="11398" spans="2:20" hidden="1" x14ac:dyDescent="0.45">
      <c r="B11398" s="29" t="s">
        <v>24</v>
      </c>
      <c r="D11398" s="29" t="s">
        <v>55</v>
      </c>
      <c r="F11398" t="s">
        <v>1071</v>
      </c>
      <c r="G11398" t="s">
        <v>1072</v>
      </c>
      <c r="H11398" t="s">
        <v>2975</v>
      </c>
      <c r="I11398" t="s">
        <v>225</v>
      </c>
      <c r="J11398" t="s">
        <v>1158</v>
      </c>
      <c r="K11398" t="s">
        <v>20</v>
      </c>
      <c r="M11398" t="s">
        <v>1080</v>
      </c>
      <c r="N11398" t="s">
        <v>261</v>
      </c>
      <c r="O11398">
        <v>0.01</v>
      </c>
      <c r="P11398" t="s">
        <v>1076</v>
      </c>
      <c r="Q11398"/>
      <c r="T11398" t="s">
        <v>1077</v>
      </c>
    </row>
    <row r="11399" spans="2:20" hidden="1" x14ac:dyDescent="0.45">
      <c r="B11399" s="29" t="s">
        <v>24</v>
      </c>
      <c r="D11399" s="29" t="s">
        <v>55</v>
      </c>
      <c r="F11399" t="s">
        <v>1071</v>
      </c>
      <c r="G11399" t="s">
        <v>1072</v>
      </c>
      <c r="H11399" t="s">
        <v>2976</v>
      </c>
      <c r="I11399" t="s">
        <v>225</v>
      </c>
      <c r="J11399" t="s">
        <v>1146</v>
      </c>
      <c r="K11399" t="s">
        <v>20</v>
      </c>
      <c r="M11399" t="s">
        <v>1082</v>
      </c>
      <c r="N11399" t="s">
        <v>261</v>
      </c>
      <c r="O11399">
        <v>0.92</v>
      </c>
      <c r="P11399" t="s">
        <v>1076</v>
      </c>
      <c r="Q11399"/>
      <c r="T11399" t="s">
        <v>1077</v>
      </c>
    </row>
    <row r="11400" spans="2:20" hidden="1" x14ac:dyDescent="0.45">
      <c r="F11400" t="s">
        <v>1165</v>
      </c>
      <c r="G11400" t="s">
        <v>1166</v>
      </c>
      <c r="H11400" t="s">
        <v>1207</v>
      </c>
      <c r="I11400" t="s">
        <v>225</v>
      </c>
      <c r="J11400" t="s">
        <v>2520</v>
      </c>
      <c r="K11400" t="s">
        <v>228</v>
      </c>
      <c r="M11400" t="s">
        <v>228</v>
      </c>
      <c r="N11400" t="s">
        <v>236</v>
      </c>
      <c r="O11400">
        <v>1.17E-2</v>
      </c>
      <c r="P11400" t="s">
        <v>1169</v>
      </c>
      <c r="Q11400"/>
      <c r="R11400">
        <v>8.8000000000000005E-3</v>
      </c>
      <c r="S11400">
        <v>1.4500000000000001E-2</v>
      </c>
      <c r="T11400" t="s">
        <v>2516</v>
      </c>
    </row>
    <row r="11401" spans="2:20" hidden="1" x14ac:dyDescent="0.45">
      <c r="B11401" s="29" t="s">
        <v>43</v>
      </c>
      <c r="F11401" t="s">
        <v>1171</v>
      </c>
      <c r="G11401" t="s">
        <v>1172</v>
      </c>
      <c r="H11401" t="s">
        <v>2786</v>
      </c>
      <c r="I11401" t="s">
        <v>275</v>
      </c>
      <c r="J11401" t="s">
        <v>2518</v>
      </c>
      <c r="K11401" t="s">
        <v>228</v>
      </c>
      <c r="M11401" t="s">
        <v>228</v>
      </c>
      <c r="N11401" t="s">
        <v>28</v>
      </c>
      <c r="O11401">
        <v>2.0500000000000001E-2</v>
      </c>
      <c r="P11401" t="s">
        <v>1173</v>
      </c>
      <c r="Q11401"/>
      <c r="R11401">
        <v>1.23E-2</v>
      </c>
      <c r="S11401">
        <v>2.7699999999999999E-2</v>
      </c>
      <c r="T11401" t="s">
        <v>1174</v>
      </c>
    </row>
    <row r="11402" spans="2:20" hidden="1" x14ac:dyDescent="0.45">
      <c r="F11402" t="s">
        <v>1171</v>
      </c>
      <c r="G11402" t="s">
        <v>1172</v>
      </c>
      <c r="H11402" t="s">
        <v>2977</v>
      </c>
      <c r="I11402" t="s">
        <v>225</v>
      </c>
      <c r="J11402" t="s">
        <v>2520</v>
      </c>
      <c r="K11402" t="s">
        <v>228</v>
      </c>
      <c r="M11402" t="s">
        <v>228</v>
      </c>
      <c r="N11402" t="s">
        <v>236</v>
      </c>
      <c r="O11402">
        <v>1.4999999999999999E-2</v>
      </c>
      <c r="P11402" t="s">
        <v>1169</v>
      </c>
      <c r="Q11402"/>
      <c r="T11402" t="s">
        <v>1176</v>
      </c>
    </row>
    <row r="11403" spans="2:20" hidden="1" x14ac:dyDescent="0.45">
      <c r="B11403" s="29" t="s">
        <v>27</v>
      </c>
      <c r="F11403" t="s">
        <v>1171</v>
      </c>
      <c r="G11403" t="s">
        <v>1172</v>
      </c>
      <c r="H11403" t="s">
        <v>2500</v>
      </c>
      <c r="I11403" t="s">
        <v>275</v>
      </c>
      <c r="J11403" t="s">
        <v>2520</v>
      </c>
      <c r="K11403" t="s">
        <v>228</v>
      </c>
      <c r="M11403" t="s">
        <v>228</v>
      </c>
      <c r="N11403" t="s">
        <v>27</v>
      </c>
      <c r="O11403">
        <v>7.4999999999999997E-3</v>
      </c>
      <c r="P11403" t="s">
        <v>1173</v>
      </c>
      <c r="Q11403"/>
      <c r="R11403">
        <v>4.4999999999999997E-3</v>
      </c>
      <c r="S11403">
        <v>1.01E-2</v>
      </c>
      <c r="T11403" t="s">
        <v>1174</v>
      </c>
    </row>
    <row r="11404" spans="2:20" hidden="1" x14ac:dyDescent="0.45">
      <c r="F11404" t="s">
        <v>1171</v>
      </c>
      <c r="G11404" t="s">
        <v>1172</v>
      </c>
      <c r="H11404" t="s">
        <v>1141</v>
      </c>
      <c r="I11404" t="s">
        <v>275</v>
      </c>
      <c r="J11404" t="s">
        <v>1168</v>
      </c>
      <c r="K11404" t="s">
        <v>228</v>
      </c>
      <c r="M11404" t="s">
        <v>228</v>
      </c>
      <c r="N11404" t="s">
        <v>236</v>
      </c>
      <c r="O11404">
        <v>6.0000000000000001E-3</v>
      </c>
      <c r="P11404" t="s">
        <v>1173</v>
      </c>
      <c r="Q11404"/>
      <c r="R11404">
        <v>3.5999999999999999E-3</v>
      </c>
      <c r="S11404">
        <v>8.0999999999999996E-3</v>
      </c>
      <c r="T11404" t="s">
        <v>1174</v>
      </c>
    </row>
    <row r="11405" spans="2:20" hidden="1" x14ac:dyDescent="0.45">
      <c r="B11405" s="29" t="s">
        <v>43</v>
      </c>
      <c r="F11405" t="s">
        <v>1171</v>
      </c>
      <c r="G11405" t="s">
        <v>1172</v>
      </c>
      <c r="H11405" t="s">
        <v>2500</v>
      </c>
      <c r="I11405" t="s">
        <v>275</v>
      </c>
      <c r="J11405" t="s">
        <v>2520</v>
      </c>
      <c r="K11405" t="s">
        <v>228</v>
      </c>
      <c r="M11405" t="s">
        <v>228</v>
      </c>
      <c r="N11405" t="s">
        <v>28</v>
      </c>
      <c r="O11405">
        <v>4.1000000000000003E-3</v>
      </c>
      <c r="P11405" t="s">
        <v>1173</v>
      </c>
      <c r="Q11405"/>
      <c r="R11405">
        <v>2.3999999999999998E-3</v>
      </c>
      <c r="S11405">
        <v>5.4999999999999997E-3</v>
      </c>
      <c r="T11405" t="s">
        <v>1174</v>
      </c>
    </row>
    <row r="11406" spans="2:20" hidden="1" x14ac:dyDescent="0.45">
      <c r="B11406" s="29" t="s">
        <v>27</v>
      </c>
      <c r="C11406" s="29" t="s">
        <v>179</v>
      </c>
      <c r="D11406" s="29" t="s">
        <v>53</v>
      </c>
      <c r="F11406" t="s">
        <v>1178</v>
      </c>
      <c r="G11406" t="s">
        <v>1179</v>
      </c>
      <c r="H11406" t="s">
        <v>289</v>
      </c>
      <c r="I11406" t="s">
        <v>225</v>
      </c>
      <c r="J11406" t="s">
        <v>1180</v>
      </c>
      <c r="K11406" t="s">
        <v>1181</v>
      </c>
      <c r="M11406" t="s">
        <v>228</v>
      </c>
      <c r="N11406" t="s">
        <v>27</v>
      </c>
      <c r="O11406">
        <v>2.1</v>
      </c>
      <c r="P11406" t="s">
        <v>1182</v>
      </c>
      <c r="Q11406" s="27">
        <f>O11406/'Transportation Calcs'!$B$44</f>
        <v>4.8146493169181893E-5</v>
      </c>
      <c r="R11406">
        <v>0.53</v>
      </c>
      <c r="S11406">
        <v>4</v>
      </c>
      <c r="T11406" t="s">
        <v>2155</v>
      </c>
    </row>
    <row r="11407" spans="2:20" hidden="1" x14ac:dyDescent="0.45">
      <c r="B11407" s="29" t="s">
        <v>43</v>
      </c>
      <c r="C11407" s="29" t="s">
        <v>179</v>
      </c>
      <c r="D11407" s="29" t="s">
        <v>53</v>
      </c>
      <c r="F11407" t="s">
        <v>1178</v>
      </c>
      <c r="G11407" t="s">
        <v>1179</v>
      </c>
      <c r="H11407" t="s">
        <v>281</v>
      </c>
      <c r="I11407" t="s">
        <v>225</v>
      </c>
      <c r="J11407" t="s">
        <v>1184</v>
      </c>
      <c r="K11407" t="s">
        <v>1181</v>
      </c>
      <c r="M11407" t="s">
        <v>228</v>
      </c>
      <c r="N11407" t="s">
        <v>28</v>
      </c>
      <c r="O11407">
        <v>1</v>
      </c>
      <c r="P11407" t="s">
        <v>1182</v>
      </c>
      <c r="Q11407" s="27">
        <f>O11407/'Transportation Calcs'!$B$44</f>
        <v>2.2926901509134234E-5</v>
      </c>
      <c r="R11407">
        <v>0.26</v>
      </c>
      <c r="S11407">
        <v>3</v>
      </c>
      <c r="T11407" t="s">
        <v>1183</v>
      </c>
    </row>
    <row r="11408" spans="2:20" hidden="1" x14ac:dyDescent="0.45">
      <c r="C11408" s="29" t="s">
        <v>179</v>
      </c>
      <c r="D11408" s="29" t="s">
        <v>53</v>
      </c>
      <c r="F11408" t="s">
        <v>1178</v>
      </c>
      <c r="G11408" t="s">
        <v>1179</v>
      </c>
      <c r="H11408" t="s">
        <v>281</v>
      </c>
      <c r="I11408" t="s">
        <v>225</v>
      </c>
      <c r="J11408" t="s">
        <v>1184</v>
      </c>
      <c r="K11408" t="s">
        <v>1181</v>
      </c>
      <c r="M11408" t="s">
        <v>228</v>
      </c>
      <c r="N11408" t="s">
        <v>400</v>
      </c>
      <c r="O11408">
        <v>10</v>
      </c>
      <c r="P11408" t="s">
        <v>356</v>
      </c>
      <c r="Q11408" s="27">
        <f>O11408/('Transportation Calcs'!$B$44*1000)</f>
        <v>2.2926901509134235E-7</v>
      </c>
      <c r="R11408">
        <v>0</v>
      </c>
      <c r="S11408">
        <v>0</v>
      </c>
      <c r="T11408" t="s">
        <v>2156</v>
      </c>
    </row>
    <row r="11409" spans="1:20" hidden="1" x14ac:dyDescent="0.45">
      <c r="A11409" s="29" t="s">
        <v>3065</v>
      </c>
      <c r="B11409" s="29" t="s">
        <v>33</v>
      </c>
      <c r="C11409" s="29" t="s">
        <v>179</v>
      </c>
      <c r="D11409" s="29" t="s">
        <v>53</v>
      </c>
      <c r="F11409" t="s">
        <v>1178</v>
      </c>
      <c r="G11409" t="s">
        <v>1179</v>
      </c>
      <c r="H11409" t="s">
        <v>281</v>
      </c>
      <c r="I11409" t="s">
        <v>225</v>
      </c>
      <c r="J11409" t="s">
        <v>1184</v>
      </c>
      <c r="K11409" t="s">
        <v>1181</v>
      </c>
      <c r="M11409" t="s">
        <v>228</v>
      </c>
      <c r="N11409" t="s">
        <v>33</v>
      </c>
      <c r="O11409">
        <v>24</v>
      </c>
      <c r="P11409" t="s">
        <v>356</v>
      </c>
      <c r="Q11409" s="27">
        <f>O11409/('Transportation Calcs'!$B$44*1000)</f>
        <v>5.5024563621922165E-7</v>
      </c>
      <c r="R11409">
        <v>0</v>
      </c>
      <c r="S11409">
        <v>0</v>
      </c>
      <c r="T11409" t="s">
        <v>2156</v>
      </c>
    </row>
    <row r="11410" spans="1:20" hidden="1" x14ac:dyDescent="0.45">
      <c r="C11410" s="29" t="s">
        <v>179</v>
      </c>
      <c r="D11410" s="29" t="s">
        <v>53</v>
      </c>
      <c r="F11410" t="s">
        <v>1178</v>
      </c>
      <c r="G11410" t="s">
        <v>1179</v>
      </c>
      <c r="H11410" t="s">
        <v>1167</v>
      </c>
      <c r="I11410" t="s">
        <v>225</v>
      </c>
      <c r="J11410" t="s">
        <v>1192</v>
      </c>
      <c r="K11410" t="s">
        <v>1181</v>
      </c>
      <c r="M11410" t="s">
        <v>228</v>
      </c>
      <c r="N11410" t="s">
        <v>698</v>
      </c>
      <c r="O11410">
        <v>219</v>
      </c>
      <c r="P11410" t="s">
        <v>1187</v>
      </c>
      <c r="Q11410"/>
      <c r="T11410" t="s">
        <v>1188</v>
      </c>
    </row>
    <row r="11411" spans="1:20" hidden="1" x14ac:dyDescent="0.45">
      <c r="C11411" s="29" t="s">
        <v>179</v>
      </c>
      <c r="D11411" s="29" t="s">
        <v>53</v>
      </c>
      <c r="F11411" t="s">
        <v>1178</v>
      </c>
      <c r="G11411" t="s">
        <v>1179</v>
      </c>
      <c r="H11411" t="s">
        <v>281</v>
      </c>
      <c r="I11411" t="s">
        <v>225</v>
      </c>
      <c r="J11411" t="s">
        <v>1184</v>
      </c>
      <c r="K11411" t="s">
        <v>1181</v>
      </c>
      <c r="M11411" t="s">
        <v>228</v>
      </c>
      <c r="N11411" t="s">
        <v>236</v>
      </c>
      <c r="O11411">
        <v>1.5</v>
      </c>
      <c r="P11411" t="s">
        <v>1182</v>
      </c>
      <c r="Q11411" s="27">
        <f>O11411/'Transportation Calcs'!$B$44</f>
        <v>3.439035226370135E-5</v>
      </c>
      <c r="R11411">
        <v>0.24</v>
      </c>
      <c r="S11411">
        <v>9</v>
      </c>
      <c r="T11411" t="s">
        <v>1183</v>
      </c>
    </row>
    <row r="11412" spans="1:20" hidden="1" x14ac:dyDescent="0.45">
      <c r="A11412" s="29" t="s">
        <v>3065</v>
      </c>
      <c r="B11412" s="29" t="s">
        <v>26</v>
      </c>
      <c r="C11412" s="29" t="s">
        <v>179</v>
      </c>
      <c r="D11412" s="29" t="s">
        <v>53</v>
      </c>
      <c r="F11412" t="s">
        <v>1178</v>
      </c>
      <c r="G11412" t="s">
        <v>1179</v>
      </c>
      <c r="H11412" t="s">
        <v>1189</v>
      </c>
      <c r="I11412" t="s">
        <v>275</v>
      </c>
      <c r="J11412" t="s">
        <v>228</v>
      </c>
      <c r="K11412" t="s">
        <v>1181</v>
      </c>
      <c r="M11412" t="s">
        <v>228</v>
      </c>
      <c r="N11412" t="s">
        <v>26</v>
      </c>
      <c r="O11412">
        <v>52.4</v>
      </c>
      <c r="P11412" t="s">
        <v>518</v>
      </c>
      <c r="Q11412" s="27">
        <f>O11412/'Transportation Calcs'!$B$44</f>
        <v>1.2013696390786339E-3</v>
      </c>
      <c r="R11412">
        <v>25</v>
      </c>
      <c r="S11412">
        <v>93</v>
      </c>
      <c r="T11412" t="s">
        <v>2522</v>
      </c>
    </row>
    <row r="11413" spans="1:20" hidden="1" x14ac:dyDescent="0.45">
      <c r="B11413" s="29" t="s">
        <v>27</v>
      </c>
      <c r="C11413" s="29" t="s">
        <v>179</v>
      </c>
      <c r="D11413" s="29" t="s">
        <v>53</v>
      </c>
      <c r="F11413" t="s">
        <v>1178</v>
      </c>
      <c r="G11413" t="s">
        <v>1179</v>
      </c>
      <c r="H11413" t="s">
        <v>286</v>
      </c>
      <c r="I11413" t="s">
        <v>225</v>
      </c>
      <c r="J11413" t="s">
        <v>1192</v>
      </c>
      <c r="K11413" t="s">
        <v>1181</v>
      </c>
      <c r="M11413" t="s">
        <v>228</v>
      </c>
      <c r="N11413" t="s">
        <v>27</v>
      </c>
      <c r="O11413">
        <v>1.2</v>
      </c>
      <c r="P11413" t="s">
        <v>1182</v>
      </c>
      <c r="Q11413" s="27">
        <f>O11413/'Transportation Calcs'!$B$44</f>
        <v>2.7512281810961079E-5</v>
      </c>
      <c r="R11413">
        <v>0.45</v>
      </c>
      <c r="S11413">
        <v>3</v>
      </c>
      <c r="T11413" t="s">
        <v>2155</v>
      </c>
    </row>
    <row r="11414" spans="1:20" hidden="1" x14ac:dyDescent="0.45">
      <c r="B11414" s="29" t="s">
        <v>25</v>
      </c>
      <c r="C11414" s="29" t="s">
        <v>179</v>
      </c>
      <c r="D11414" s="29" t="s">
        <v>53</v>
      </c>
      <c r="F11414" t="s">
        <v>1178</v>
      </c>
      <c r="G11414" t="s">
        <v>1179</v>
      </c>
      <c r="H11414" t="s">
        <v>286</v>
      </c>
      <c r="I11414" t="s">
        <v>225</v>
      </c>
      <c r="J11414" t="s">
        <v>1192</v>
      </c>
      <c r="K11414" t="s">
        <v>1181</v>
      </c>
      <c r="M11414" t="s">
        <v>228</v>
      </c>
      <c r="N11414" t="s">
        <v>25</v>
      </c>
      <c r="O11414">
        <v>18</v>
      </c>
      <c r="P11414" t="s">
        <v>1182</v>
      </c>
      <c r="Q11414" s="27">
        <f>O11414/'Transportation Calcs'!$B$44</f>
        <v>4.1268422716441621E-4</v>
      </c>
      <c r="R11414">
        <v>5</v>
      </c>
      <c r="S11414">
        <v>21</v>
      </c>
      <c r="T11414" t="s">
        <v>1185</v>
      </c>
    </row>
    <row r="11415" spans="1:20" hidden="1" x14ac:dyDescent="0.45">
      <c r="B11415" s="29" t="s">
        <v>26</v>
      </c>
      <c r="C11415" s="29" t="s">
        <v>179</v>
      </c>
      <c r="D11415" s="29" t="s">
        <v>53</v>
      </c>
      <c r="F11415" t="s">
        <v>1178</v>
      </c>
      <c r="G11415" t="s">
        <v>1179</v>
      </c>
      <c r="H11415" t="s">
        <v>286</v>
      </c>
      <c r="I11415" t="s">
        <v>225</v>
      </c>
      <c r="J11415" t="s">
        <v>1192</v>
      </c>
      <c r="K11415" t="s">
        <v>1181</v>
      </c>
      <c r="M11415" t="s">
        <v>228</v>
      </c>
      <c r="N11415" t="s">
        <v>26</v>
      </c>
      <c r="O11415">
        <v>63</v>
      </c>
      <c r="P11415" t="s">
        <v>1182</v>
      </c>
      <c r="Q11415" s="27">
        <f>O11415/'Transportation Calcs'!$B$44</f>
        <v>1.4443947950754567E-3</v>
      </c>
      <c r="R11415">
        <v>29</v>
      </c>
      <c r="S11415">
        <v>93</v>
      </c>
      <c r="T11415" t="s">
        <v>2155</v>
      </c>
    </row>
    <row r="11416" spans="1:20" hidden="1" x14ac:dyDescent="0.45">
      <c r="C11416" s="29" t="s">
        <v>179</v>
      </c>
      <c r="D11416" s="29" t="s">
        <v>53</v>
      </c>
      <c r="F11416" t="s">
        <v>1178</v>
      </c>
      <c r="G11416" t="s">
        <v>1179</v>
      </c>
      <c r="H11416" t="s">
        <v>1189</v>
      </c>
      <c r="I11416" t="s">
        <v>275</v>
      </c>
      <c r="J11416" t="s">
        <v>228</v>
      </c>
      <c r="K11416" t="s">
        <v>1181</v>
      </c>
      <c r="M11416" t="s">
        <v>228</v>
      </c>
      <c r="N11416" t="s">
        <v>264</v>
      </c>
      <c r="O11416">
        <v>0.03</v>
      </c>
      <c r="P11416" t="s">
        <v>1190</v>
      </c>
      <c r="Q11416" s="27">
        <f>O11416/('Transportation Calcs'!$B$44*1000)</f>
        <v>6.8780704527402704E-10</v>
      </c>
      <c r="R11416">
        <v>0.01</v>
      </c>
      <c r="S11416">
        <v>0.1</v>
      </c>
      <c r="T11416" t="s">
        <v>1191</v>
      </c>
    </row>
    <row r="11417" spans="1:20" hidden="1" x14ac:dyDescent="0.45">
      <c r="C11417" s="29" t="s">
        <v>179</v>
      </c>
      <c r="D11417" s="29" t="s">
        <v>53</v>
      </c>
      <c r="F11417" t="s">
        <v>1178</v>
      </c>
      <c r="G11417" t="s">
        <v>1179</v>
      </c>
      <c r="H11417" t="s">
        <v>1189</v>
      </c>
      <c r="I11417" t="s">
        <v>275</v>
      </c>
      <c r="J11417" t="s">
        <v>228</v>
      </c>
      <c r="K11417" t="s">
        <v>1181</v>
      </c>
      <c r="M11417" t="s">
        <v>228</v>
      </c>
      <c r="N11417" t="s">
        <v>249</v>
      </c>
      <c r="O11417">
        <v>0.05</v>
      </c>
      <c r="P11417" t="s">
        <v>1190</v>
      </c>
      <c r="Q11417" s="27">
        <f>O11417/('Transportation Calcs'!$B$44*1000)</f>
        <v>1.1463450754567118E-9</v>
      </c>
      <c r="R11417">
        <v>0.02</v>
      </c>
      <c r="S11417">
        <v>0.2</v>
      </c>
      <c r="T11417" t="s">
        <v>1191</v>
      </c>
    </row>
    <row r="11418" spans="1:20" hidden="1" x14ac:dyDescent="0.45">
      <c r="C11418" s="29" t="s">
        <v>3074</v>
      </c>
      <c r="D11418" s="29" t="s">
        <v>196</v>
      </c>
      <c r="F11418" t="s">
        <v>1193</v>
      </c>
      <c r="G11418" t="s">
        <v>1194</v>
      </c>
      <c r="H11418" t="s">
        <v>1189</v>
      </c>
      <c r="I11418" t="s">
        <v>275</v>
      </c>
      <c r="J11418" t="s">
        <v>228</v>
      </c>
      <c r="K11418" t="s">
        <v>1195</v>
      </c>
      <c r="M11418" t="s">
        <v>228</v>
      </c>
      <c r="N11418" t="s">
        <v>264</v>
      </c>
      <c r="O11418">
        <v>5.0000000000000001E-3</v>
      </c>
      <c r="P11418" t="s">
        <v>1190</v>
      </c>
      <c r="Q11418" s="27">
        <f>O11418/('Transportation Calcs'!$B$64*1000)</f>
        <v>1.2423827916971528E-10</v>
      </c>
      <c r="R11418">
        <v>0</v>
      </c>
      <c r="S11418">
        <v>0</v>
      </c>
      <c r="T11418" t="s">
        <v>1198</v>
      </c>
    </row>
    <row r="11419" spans="1:20" hidden="1" x14ac:dyDescent="0.45">
      <c r="C11419" s="29" t="s">
        <v>3074</v>
      </c>
      <c r="D11419" s="29" t="s">
        <v>196</v>
      </c>
      <c r="F11419" t="s">
        <v>1193</v>
      </c>
      <c r="G11419" t="s">
        <v>1194</v>
      </c>
      <c r="H11419" t="s">
        <v>1189</v>
      </c>
      <c r="I11419" t="s">
        <v>275</v>
      </c>
      <c r="J11419" t="s">
        <v>228</v>
      </c>
      <c r="K11419" t="s">
        <v>1195</v>
      </c>
      <c r="M11419" t="s">
        <v>228</v>
      </c>
      <c r="N11419" t="s">
        <v>249</v>
      </c>
      <c r="O11419">
        <v>0.03</v>
      </c>
      <c r="P11419" t="s">
        <v>1190</v>
      </c>
      <c r="Q11419" s="27">
        <f>O11419/('Transportation Calcs'!$B$64*1000)</f>
        <v>7.4542967501829163E-10</v>
      </c>
      <c r="R11419">
        <v>0</v>
      </c>
      <c r="S11419">
        <v>0</v>
      </c>
      <c r="T11419" t="s">
        <v>1198</v>
      </c>
    </row>
    <row r="11420" spans="1:20" hidden="1" x14ac:dyDescent="0.45">
      <c r="C11420" s="29" t="s">
        <v>3074</v>
      </c>
      <c r="D11420" s="29" t="s">
        <v>196</v>
      </c>
      <c r="F11420" t="s">
        <v>1193</v>
      </c>
      <c r="G11420" t="s">
        <v>1194</v>
      </c>
      <c r="H11420" t="s">
        <v>1189</v>
      </c>
      <c r="I11420" t="s">
        <v>275</v>
      </c>
      <c r="J11420" t="s">
        <v>228</v>
      </c>
      <c r="K11420" t="s">
        <v>1195</v>
      </c>
      <c r="M11420" t="s">
        <v>228</v>
      </c>
      <c r="N11420" t="s">
        <v>303</v>
      </c>
      <c r="O11420">
        <v>0.04</v>
      </c>
      <c r="P11420" t="s">
        <v>1190</v>
      </c>
      <c r="Q11420" s="27">
        <f>O11420/('Transportation Calcs'!$B$64*1000)</f>
        <v>9.9390623335772224E-10</v>
      </c>
      <c r="T11420" t="s">
        <v>1198</v>
      </c>
    </row>
    <row r="11421" spans="1:20" hidden="1" x14ac:dyDescent="0.45">
      <c r="C11421" s="29" t="s">
        <v>3074</v>
      </c>
      <c r="D11421" s="29" t="s">
        <v>196</v>
      </c>
      <c r="F11421" t="s">
        <v>1193</v>
      </c>
      <c r="G11421" t="s">
        <v>1194</v>
      </c>
      <c r="H11421" t="s">
        <v>1189</v>
      </c>
      <c r="I11421" t="s">
        <v>275</v>
      </c>
      <c r="J11421" t="s">
        <v>228</v>
      </c>
      <c r="K11421" t="s">
        <v>1195</v>
      </c>
      <c r="M11421" t="s">
        <v>228</v>
      </c>
      <c r="N11421" t="s">
        <v>259</v>
      </c>
      <c r="O11421">
        <v>0.14000000000000001</v>
      </c>
      <c r="P11421" t="s">
        <v>1196</v>
      </c>
      <c r="Q11421"/>
      <c r="T11421" t="s">
        <v>1197</v>
      </c>
    </row>
    <row r="11422" spans="1:20" hidden="1" x14ac:dyDescent="0.45">
      <c r="C11422" s="29" t="s">
        <v>3074</v>
      </c>
      <c r="D11422" s="29" t="s">
        <v>196</v>
      </c>
      <c r="F11422" t="s">
        <v>1193</v>
      </c>
      <c r="G11422" t="s">
        <v>1194</v>
      </c>
      <c r="H11422" t="s">
        <v>1189</v>
      </c>
      <c r="I11422" t="s">
        <v>275</v>
      </c>
      <c r="J11422" t="s">
        <v>228</v>
      </c>
      <c r="K11422" t="s">
        <v>1195</v>
      </c>
      <c r="M11422" t="s">
        <v>228</v>
      </c>
      <c r="N11422" t="s">
        <v>259</v>
      </c>
      <c r="O11422">
        <v>0.14000000000000001</v>
      </c>
      <c r="P11422" t="s">
        <v>1196</v>
      </c>
      <c r="Q11422"/>
      <c r="T11422" t="s">
        <v>1197</v>
      </c>
    </row>
    <row r="11423" spans="1:20" hidden="1" x14ac:dyDescent="0.45">
      <c r="C11423" s="29" t="s">
        <v>3074</v>
      </c>
      <c r="D11423" s="29" t="s">
        <v>196</v>
      </c>
      <c r="F11423" t="s">
        <v>1193</v>
      </c>
      <c r="G11423" t="s">
        <v>1194</v>
      </c>
      <c r="H11423" t="s">
        <v>286</v>
      </c>
      <c r="I11423" t="s">
        <v>275</v>
      </c>
      <c r="J11423" t="s">
        <v>228</v>
      </c>
      <c r="K11423" t="s">
        <v>1199</v>
      </c>
      <c r="M11423" t="s">
        <v>228</v>
      </c>
      <c r="N11423" t="s">
        <v>233</v>
      </c>
      <c r="O11423">
        <v>0.04</v>
      </c>
      <c r="P11423" t="s">
        <v>1190</v>
      </c>
      <c r="Q11423" s="27">
        <f>O11423/('Transportation Calcs'!$B$64*1000)</f>
        <v>9.9390623335772224E-10</v>
      </c>
      <c r="T11423" t="s">
        <v>1198</v>
      </c>
    </row>
    <row r="11424" spans="1:20" hidden="1" x14ac:dyDescent="0.45">
      <c r="C11424" s="29" t="s">
        <v>3074</v>
      </c>
      <c r="D11424" s="29" t="s">
        <v>196</v>
      </c>
      <c r="F11424" t="s">
        <v>1193</v>
      </c>
      <c r="G11424" t="s">
        <v>1194</v>
      </c>
      <c r="H11424" t="s">
        <v>286</v>
      </c>
      <c r="I11424" t="s">
        <v>275</v>
      </c>
      <c r="J11424" t="s">
        <v>228</v>
      </c>
      <c r="K11424" t="s">
        <v>1199</v>
      </c>
      <c r="M11424" t="s">
        <v>228</v>
      </c>
      <c r="N11424" t="s">
        <v>272</v>
      </c>
      <c r="O11424">
        <v>1E-3</v>
      </c>
      <c r="P11424" t="s">
        <v>1190</v>
      </c>
      <c r="Q11424" s="27">
        <f>O11424/('Transportation Calcs'!$B$64*1000)</f>
        <v>2.4847655833943057E-11</v>
      </c>
      <c r="R11424">
        <v>0</v>
      </c>
      <c r="S11424">
        <v>0</v>
      </c>
      <c r="T11424" t="s">
        <v>1198</v>
      </c>
    </row>
    <row r="11425" spans="2:20" hidden="1" x14ac:dyDescent="0.45">
      <c r="C11425" s="29" t="s">
        <v>3074</v>
      </c>
      <c r="D11425" s="29" t="s">
        <v>196</v>
      </c>
      <c r="F11425" t="s">
        <v>1193</v>
      </c>
      <c r="G11425" t="s">
        <v>1194</v>
      </c>
      <c r="H11425" t="s">
        <v>286</v>
      </c>
      <c r="I11425" t="s">
        <v>275</v>
      </c>
      <c r="J11425" t="s">
        <v>228</v>
      </c>
      <c r="K11425" t="s">
        <v>1199</v>
      </c>
      <c r="M11425" t="s">
        <v>228</v>
      </c>
      <c r="N11425" t="s">
        <v>267</v>
      </c>
      <c r="O11425">
        <v>1.2</v>
      </c>
      <c r="P11425" t="s">
        <v>1190</v>
      </c>
      <c r="Q11425" s="27">
        <f>O11425/('Transportation Calcs'!$B$64*1000)</f>
        <v>2.9817187000731663E-8</v>
      </c>
      <c r="T11425" t="s">
        <v>1198</v>
      </c>
    </row>
    <row r="11426" spans="2:20" hidden="1" x14ac:dyDescent="0.45">
      <c r="C11426" s="29" t="s">
        <v>3074</v>
      </c>
      <c r="D11426" s="29" t="s">
        <v>196</v>
      </c>
      <c r="F11426" t="s">
        <v>1193</v>
      </c>
      <c r="G11426" t="s">
        <v>1194</v>
      </c>
      <c r="H11426" t="s">
        <v>286</v>
      </c>
      <c r="I11426" t="s">
        <v>275</v>
      </c>
      <c r="J11426" t="s">
        <v>228</v>
      </c>
      <c r="K11426" t="s">
        <v>1199</v>
      </c>
      <c r="M11426" t="s">
        <v>228</v>
      </c>
      <c r="N11426" t="s">
        <v>279</v>
      </c>
      <c r="O11426">
        <v>1</v>
      </c>
      <c r="P11426" t="s">
        <v>1190</v>
      </c>
      <c r="Q11426" s="27">
        <f>O11426/('Transportation Calcs'!$B$64*1000)</f>
        <v>2.4847655833943057E-8</v>
      </c>
      <c r="T11426" t="s">
        <v>1198</v>
      </c>
    </row>
    <row r="11427" spans="2:20" hidden="1" x14ac:dyDescent="0.45">
      <c r="B11427" s="29" t="s">
        <v>27</v>
      </c>
      <c r="C11427" s="29" t="s">
        <v>3074</v>
      </c>
      <c r="D11427" s="29" t="s">
        <v>196</v>
      </c>
      <c r="F11427" t="s">
        <v>1193</v>
      </c>
      <c r="G11427" t="s">
        <v>1194</v>
      </c>
      <c r="H11427" t="s">
        <v>286</v>
      </c>
      <c r="I11427" t="s">
        <v>275</v>
      </c>
      <c r="J11427" t="s">
        <v>228</v>
      </c>
      <c r="K11427" t="s">
        <v>1199</v>
      </c>
      <c r="M11427" t="s">
        <v>228</v>
      </c>
      <c r="N11427" t="s">
        <v>27</v>
      </c>
      <c r="O11427">
        <v>1.5</v>
      </c>
      <c r="P11427" t="s">
        <v>518</v>
      </c>
      <c r="Q11427" s="27">
        <f>O11427/'Transportation Calcs'!$B$64</f>
        <v>3.727148375091458E-5</v>
      </c>
      <c r="T11427" t="s">
        <v>1200</v>
      </c>
    </row>
    <row r="11428" spans="2:20" hidden="1" x14ac:dyDescent="0.45">
      <c r="C11428" s="29" t="s">
        <v>3074</v>
      </c>
      <c r="D11428" s="29" t="s">
        <v>196</v>
      </c>
      <c r="F11428" t="s">
        <v>1193</v>
      </c>
      <c r="G11428" t="s">
        <v>1194</v>
      </c>
      <c r="H11428" t="s">
        <v>286</v>
      </c>
      <c r="I11428" t="s">
        <v>275</v>
      </c>
      <c r="J11428" t="s">
        <v>228</v>
      </c>
      <c r="K11428" t="s">
        <v>1199</v>
      </c>
      <c r="M11428" t="s">
        <v>228</v>
      </c>
      <c r="N11428" t="s">
        <v>236</v>
      </c>
      <c r="O11428">
        <v>1.5</v>
      </c>
      <c r="P11428" t="s">
        <v>518</v>
      </c>
      <c r="Q11428" s="27">
        <f>O11428/'Transportation Calcs'!$B$64</f>
        <v>3.727148375091458E-5</v>
      </c>
      <c r="T11428" t="s">
        <v>1200</v>
      </c>
    </row>
    <row r="11429" spans="2:20" hidden="1" x14ac:dyDescent="0.45">
      <c r="B11429" s="29" t="s">
        <v>25</v>
      </c>
      <c r="C11429" s="29" t="s">
        <v>3074</v>
      </c>
      <c r="D11429" s="29" t="s">
        <v>196</v>
      </c>
      <c r="F11429" t="s">
        <v>1193</v>
      </c>
      <c r="G11429" t="s">
        <v>1194</v>
      </c>
      <c r="H11429" t="s">
        <v>286</v>
      </c>
      <c r="I11429" t="s">
        <v>275</v>
      </c>
      <c r="J11429" t="s">
        <v>228</v>
      </c>
      <c r="K11429" t="s">
        <v>1199</v>
      </c>
      <c r="M11429" t="s">
        <v>228</v>
      </c>
      <c r="N11429" t="s">
        <v>25</v>
      </c>
      <c r="O11429">
        <v>7.4</v>
      </c>
      <c r="P11429" t="s">
        <v>518</v>
      </c>
      <c r="Q11429" s="27">
        <f>O11429/'Transportation Calcs'!$B$64</f>
        <v>1.8387265317117862E-4</v>
      </c>
      <c r="T11429" t="s">
        <v>1202</v>
      </c>
    </row>
    <row r="11430" spans="2:20" hidden="1" x14ac:dyDescent="0.45">
      <c r="B11430" s="29" t="s">
        <v>26</v>
      </c>
      <c r="C11430" s="29" t="s">
        <v>3074</v>
      </c>
      <c r="D11430" s="29" t="s">
        <v>196</v>
      </c>
      <c r="F11430" t="s">
        <v>1193</v>
      </c>
      <c r="G11430" t="s">
        <v>1194</v>
      </c>
      <c r="H11430" t="s">
        <v>286</v>
      </c>
      <c r="I11430" t="s">
        <v>275</v>
      </c>
      <c r="J11430" t="s">
        <v>228</v>
      </c>
      <c r="K11430" t="s">
        <v>1199</v>
      </c>
      <c r="M11430" t="s">
        <v>228</v>
      </c>
      <c r="N11430" t="s">
        <v>26</v>
      </c>
      <c r="O11430">
        <v>78.5</v>
      </c>
      <c r="P11430" t="s">
        <v>518</v>
      </c>
      <c r="Q11430" s="27">
        <f>O11430/'Transportation Calcs'!$B$64</f>
        <v>1.9505409829645298E-3</v>
      </c>
      <c r="T11430" t="s">
        <v>1206</v>
      </c>
    </row>
    <row r="11431" spans="2:20" hidden="1" x14ac:dyDescent="0.45">
      <c r="C11431" s="29" t="s">
        <v>3074</v>
      </c>
      <c r="D11431" s="29" t="s">
        <v>196</v>
      </c>
      <c r="F11431" t="s">
        <v>1193</v>
      </c>
      <c r="G11431" t="s">
        <v>1194</v>
      </c>
      <c r="H11431" t="s">
        <v>1189</v>
      </c>
      <c r="I11431" t="s">
        <v>275</v>
      </c>
      <c r="J11431" t="s">
        <v>228</v>
      </c>
      <c r="K11431" t="s">
        <v>1195</v>
      </c>
      <c r="M11431" t="s">
        <v>228</v>
      </c>
      <c r="N11431" t="s">
        <v>272</v>
      </c>
      <c r="O11431">
        <v>8.9999999999999993E-3</v>
      </c>
      <c r="P11431" t="s">
        <v>1190</v>
      </c>
      <c r="Q11431" s="27">
        <f>O11431/('Transportation Calcs'!$B$64*1000)</f>
        <v>2.2362890250548749E-10</v>
      </c>
      <c r="R11431">
        <v>0</v>
      </c>
      <c r="S11431">
        <v>0</v>
      </c>
      <c r="T11431" t="s">
        <v>1198</v>
      </c>
    </row>
    <row r="11432" spans="2:20" hidden="1" x14ac:dyDescent="0.45">
      <c r="B11432" s="29" t="s">
        <v>43</v>
      </c>
      <c r="C11432" s="29" t="s">
        <v>3074</v>
      </c>
      <c r="D11432" s="29" t="s">
        <v>196</v>
      </c>
      <c r="F11432" t="s">
        <v>1193</v>
      </c>
      <c r="G11432" t="s">
        <v>1194</v>
      </c>
      <c r="H11432" t="s">
        <v>1189</v>
      </c>
      <c r="I11432" t="s">
        <v>275</v>
      </c>
      <c r="J11432" t="s">
        <v>228</v>
      </c>
      <c r="K11432" t="s">
        <v>1195</v>
      </c>
      <c r="M11432" t="s">
        <v>228</v>
      </c>
      <c r="N11432" t="s">
        <v>28</v>
      </c>
      <c r="O11432">
        <v>5.6</v>
      </c>
      <c r="P11432" t="s">
        <v>518</v>
      </c>
      <c r="Q11432" s="27">
        <f>O11432/'Transportation Calcs'!$B$64</f>
        <v>1.3914687267008109E-4</v>
      </c>
      <c r="T11432" t="s">
        <v>1200</v>
      </c>
    </row>
    <row r="11433" spans="2:20" hidden="1" x14ac:dyDescent="0.45">
      <c r="B11433" s="29" t="s">
        <v>26</v>
      </c>
      <c r="C11433" s="29" t="s">
        <v>3074</v>
      </c>
      <c r="D11433" s="29" t="s">
        <v>196</v>
      </c>
      <c r="F11433" t="s">
        <v>1193</v>
      </c>
      <c r="G11433" t="s">
        <v>1194</v>
      </c>
      <c r="H11433" t="s">
        <v>1189</v>
      </c>
      <c r="I11433" t="s">
        <v>275</v>
      </c>
      <c r="J11433" t="s">
        <v>228</v>
      </c>
      <c r="K11433" t="s">
        <v>1195</v>
      </c>
      <c r="M11433" t="s">
        <v>228</v>
      </c>
      <c r="N11433" t="s">
        <v>26</v>
      </c>
      <c r="O11433">
        <v>79.3</v>
      </c>
      <c r="P11433" t="s">
        <v>518</v>
      </c>
      <c r="Q11433" s="27">
        <f>O11433/'Transportation Calcs'!$B$64</f>
        <v>1.9704191076316841E-3</v>
      </c>
      <c r="T11433" t="s">
        <v>1214</v>
      </c>
    </row>
    <row r="11434" spans="2:20" hidden="1" x14ac:dyDescent="0.45">
      <c r="B11434" s="29" t="s">
        <v>26</v>
      </c>
      <c r="C11434" s="29" t="s">
        <v>3074</v>
      </c>
      <c r="D11434" s="29" t="s">
        <v>196</v>
      </c>
      <c r="F11434" t="s">
        <v>1193</v>
      </c>
      <c r="G11434" t="s">
        <v>1194</v>
      </c>
      <c r="H11434" t="s">
        <v>1189</v>
      </c>
      <c r="I11434" t="s">
        <v>275</v>
      </c>
      <c r="J11434" t="s">
        <v>228</v>
      </c>
      <c r="K11434" t="s">
        <v>1195</v>
      </c>
      <c r="M11434" t="s">
        <v>228</v>
      </c>
      <c r="N11434" t="s">
        <v>26</v>
      </c>
      <c r="O11434">
        <v>79.3</v>
      </c>
      <c r="P11434" t="s">
        <v>518</v>
      </c>
      <c r="Q11434" s="27">
        <f>O11434/'Transportation Calcs'!$B$64</f>
        <v>1.9704191076316841E-3</v>
      </c>
      <c r="T11434" t="s">
        <v>1214</v>
      </c>
    </row>
    <row r="11435" spans="2:20" hidden="1" x14ac:dyDescent="0.45">
      <c r="C11435" s="29" t="s">
        <v>3074</v>
      </c>
      <c r="D11435" s="29" t="s">
        <v>196</v>
      </c>
      <c r="F11435" t="s">
        <v>1193</v>
      </c>
      <c r="G11435" t="s">
        <v>1194</v>
      </c>
      <c r="H11435" t="s">
        <v>1189</v>
      </c>
      <c r="I11435" t="s">
        <v>275</v>
      </c>
      <c r="J11435" t="s">
        <v>228</v>
      </c>
      <c r="K11435" t="s">
        <v>1195</v>
      </c>
      <c r="M11435" t="s">
        <v>228</v>
      </c>
      <c r="N11435" t="s">
        <v>303</v>
      </c>
      <c r="O11435">
        <v>0.04</v>
      </c>
      <c r="P11435" t="s">
        <v>1190</v>
      </c>
      <c r="Q11435" s="27">
        <f>O11435/('Transportation Calcs'!$B$64*1000)</f>
        <v>9.9390623335772224E-10</v>
      </c>
      <c r="T11435" t="s">
        <v>1198</v>
      </c>
    </row>
    <row r="11436" spans="2:20" hidden="1" x14ac:dyDescent="0.45">
      <c r="C11436" s="29" t="s">
        <v>3074</v>
      </c>
      <c r="D11436" s="29" t="s">
        <v>196</v>
      </c>
      <c r="F11436" t="s">
        <v>1193</v>
      </c>
      <c r="G11436" t="s">
        <v>1194</v>
      </c>
      <c r="H11436" t="s">
        <v>1189</v>
      </c>
      <c r="I11436" t="s">
        <v>275</v>
      </c>
      <c r="J11436" t="s">
        <v>228</v>
      </c>
      <c r="K11436" t="s">
        <v>1195</v>
      </c>
      <c r="M11436" t="s">
        <v>228</v>
      </c>
      <c r="N11436" t="s">
        <v>279</v>
      </c>
      <c r="O11436">
        <v>32</v>
      </c>
      <c r="P11436" t="s">
        <v>1190</v>
      </c>
      <c r="Q11436" s="27">
        <f>O11436/('Transportation Calcs'!$B$64*1000)</f>
        <v>7.9512498668617781E-7</v>
      </c>
      <c r="T11436" t="s">
        <v>1198</v>
      </c>
    </row>
    <row r="11437" spans="2:20" hidden="1" x14ac:dyDescent="0.45">
      <c r="C11437" s="29" t="s">
        <v>3074</v>
      </c>
      <c r="D11437" s="29" t="s">
        <v>196</v>
      </c>
      <c r="F11437" t="s">
        <v>1193</v>
      </c>
      <c r="G11437" t="s">
        <v>1194</v>
      </c>
      <c r="H11437" t="s">
        <v>1189</v>
      </c>
      <c r="I11437" t="s">
        <v>275</v>
      </c>
      <c r="J11437" t="s">
        <v>228</v>
      </c>
      <c r="K11437" t="s">
        <v>1195</v>
      </c>
      <c r="M11437" t="s">
        <v>228</v>
      </c>
      <c r="N11437" t="s">
        <v>242</v>
      </c>
      <c r="O11437">
        <v>0.72</v>
      </c>
      <c r="P11437" t="s">
        <v>1190</v>
      </c>
      <c r="Q11437" s="27">
        <f>O11437/('Transportation Calcs'!$B$64*1000)</f>
        <v>1.7890312200438998E-8</v>
      </c>
      <c r="T11437" t="s">
        <v>1198</v>
      </c>
    </row>
    <row r="11438" spans="2:20" hidden="1" x14ac:dyDescent="0.45">
      <c r="C11438" s="29" t="s">
        <v>3074</v>
      </c>
      <c r="D11438" s="29" t="s">
        <v>196</v>
      </c>
      <c r="F11438" t="s">
        <v>1193</v>
      </c>
      <c r="G11438" t="s">
        <v>1194</v>
      </c>
      <c r="H11438" t="s">
        <v>1189</v>
      </c>
      <c r="I11438" t="s">
        <v>275</v>
      </c>
      <c r="J11438" t="s">
        <v>228</v>
      </c>
      <c r="K11438" t="s">
        <v>1195</v>
      </c>
      <c r="M11438" t="s">
        <v>228</v>
      </c>
      <c r="N11438" t="s">
        <v>253</v>
      </c>
      <c r="O11438">
        <v>0.02</v>
      </c>
      <c r="P11438" t="s">
        <v>1190</v>
      </c>
      <c r="Q11438" s="27">
        <f>O11438/('Transportation Calcs'!$B$64*1000)</f>
        <v>4.9695311667886112E-10</v>
      </c>
      <c r="T11438" t="s">
        <v>1198</v>
      </c>
    </row>
    <row r="11439" spans="2:20" hidden="1" x14ac:dyDescent="0.45">
      <c r="C11439" s="29" t="s">
        <v>3074</v>
      </c>
      <c r="D11439" s="29" t="s">
        <v>196</v>
      </c>
      <c r="F11439" t="s">
        <v>1203</v>
      </c>
      <c r="G11439" t="s">
        <v>1204</v>
      </c>
      <c r="H11439" t="s">
        <v>286</v>
      </c>
      <c r="I11439" t="s">
        <v>275</v>
      </c>
      <c r="J11439" t="s">
        <v>228</v>
      </c>
      <c r="K11439" t="s">
        <v>1199</v>
      </c>
      <c r="M11439" t="s">
        <v>228</v>
      </c>
      <c r="N11439" t="s">
        <v>303</v>
      </c>
      <c r="O11439">
        <v>0.01</v>
      </c>
      <c r="P11439" t="s">
        <v>1190</v>
      </c>
      <c r="Q11439" s="27">
        <f>O11439/('Transportation Calcs'!$B$64*1000)</f>
        <v>2.4847655833943056E-10</v>
      </c>
      <c r="T11439" t="s">
        <v>1198</v>
      </c>
    </row>
    <row r="11440" spans="2:20" hidden="1" x14ac:dyDescent="0.45">
      <c r="C11440" s="29" t="s">
        <v>3074</v>
      </c>
      <c r="D11440" s="29" t="s">
        <v>196</v>
      </c>
      <c r="F11440" t="s">
        <v>1203</v>
      </c>
      <c r="G11440" t="s">
        <v>1204</v>
      </c>
      <c r="H11440" t="s">
        <v>1189</v>
      </c>
      <c r="I11440" t="s">
        <v>275</v>
      </c>
      <c r="J11440" t="s">
        <v>228</v>
      </c>
      <c r="K11440" t="s">
        <v>1195</v>
      </c>
      <c r="M11440" t="s">
        <v>228</v>
      </c>
      <c r="N11440" t="s">
        <v>272</v>
      </c>
      <c r="O11440">
        <v>8.9999999999999993E-3</v>
      </c>
      <c r="P11440" t="s">
        <v>1190</v>
      </c>
      <c r="Q11440" s="27">
        <f>O11440/('Transportation Calcs'!$B$64*1000)</f>
        <v>2.2362890250548749E-10</v>
      </c>
      <c r="R11440">
        <v>0</v>
      </c>
      <c r="S11440">
        <v>0</v>
      </c>
      <c r="T11440" t="s">
        <v>1198</v>
      </c>
    </row>
    <row r="11441" spans="1:20" hidden="1" x14ac:dyDescent="0.45">
      <c r="C11441" s="29" t="s">
        <v>3074</v>
      </c>
      <c r="D11441" s="29" t="s">
        <v>196</v>
      </c>
      <c r="F11441" t="s">
        <v>1203</v>
      </c>
      <c r="G11441" t="s">
        <v>1204</v>
      </c>
      <c r="H11441" t="s">
        <v>1189</v>
      </c>
      <c r="I11441" t="s">
        <v>275</v>
      </c>
      <c r="J11441" t="s">
        <v>228</v>
      </c>
      <c r="K11441" t="s">
        <v>1195</v>
      </c>
      <c r="M11441" t="s">
        <v>228</v>
      </c>
      <c r="N11441" t="s">
        <v>358</v>
      </c>
      <c r="O11441">
        <v>0.02</v>
      </c>
      <c r="P11441" t="s">
        <v>1190</v>
      </c>
      <c r="Q11441" s="27">
        <f>O11441/('Transportation Calcs'!$B$64*1000)</f>
        <v>4.9695311667886112E-10</v>
      </c>
      <c r="R11441">
        <v>0</v>
      </c>
      <c r="S11441">
        <v>0</v>
      </c>
      <c r="T11441" t="s">
        <v>1198</v>
      </c>
    </row>
    <row r="11442" spans="1:20" hidden="1" x14ac:dyDescent="0.45">
      <c r="C11442" s="29" t="s">
        <v>3074</v>
      </c>
      <c r="D11442" s="29" t="s">
        <v>196</v>
      </c>
      <c r="F11442" t="s">
        <v>1203</v>
      </c>
      <c r="G11442" t="s">
        <v>1204</v>
      </c>
      <c r="H11442" t="s">
        <v>1189</v>
      </c>
      <c r="I11442" t="s">
        <v>275</v>
      </c>
      <c r="J11442" t="s">
        <v>228</v>
      </c>
      <c r="K11442" t="s">
        <v>1195</v>
      </c>
      <c r="M11442" t="s">
        <v>228</v>
      </c>
      <c r="N11442" t="s">
        <v>264</v>
      </c>
      <c r="O11442">
        <v>5.0000000000000001E-3</v>
      </c>
      <c r="P11442" t="s">
        <v>1190</v>
      </c>
      <c r="Q11442" s="27">
        <f>O11442/('Transportation Calcs'!$B$64*1000)</f>
        <v>1.2423827916971528E-10</v>
      </c>
      <c r="R11442">
        <v>0</v>
      </c>
      <c r="S11442">
        <v>0</v>
      </c>
      <c r="T11442" t="s">
        <v>1198</v>
      </c>
    </row>
    <row r="11443" spans="1:20" hidden="1" x14ac:dyDescent="0.45">
      <c r="C11443" s="29" t="s">
        <v>3074</v>
      </c>
      <c r="D11443" s="29" t="s">
        <v>196</v>
      </c>
      <c r="F11443" t="s">
        <v>1203</v>
      </c>
      <c r="G11443" t="s">
        <v>1204</v>
      </c>
      <c r="H11443" t="s">
        <v>1189</v>
      </c>
      <c r="I11443" t="s">
        <v>275</v>
      </c>
      <c r="J11443" t="s">
        <v>228</v>
      </c>
      <c r="K11443" t="s">
        <v>1195</v>
      </c>
      <c r="M11443" t="s">
        <v>228</v>
      </c>
      <c r="N11443" t="s">
        <v>358</v>
      </c>
      <c r="O11443">
        <v>0.02</v>
      </c>
      <c r="P11443" t="s">
        <v>1190</v>
      </c>
      <c r="Q11443" s="27">
        <f>O11443/('Transportation Calcs'!$B$64*1000)</f>
        <v>4.9695311667886112E-10</v>
      </c>
      <c r="R11443">
        <v>0</v>
      </c>
      <c r="S11443">
        <v>0</v>
      </c>
      <c r="T11443" t="s">
        <v>1198</v>
      </c>
    </row>
    <row r="11444" spans="1:20" hidden="1" x14ac:dyDescent="0.45">
      <c r="B11444" s="29" t="s">
        <v>43</v>
      </c>
      <c r="C11444" s="29" t="s">
        <v>3074</v>
      </c>
      <c r="D11444" s="29" t="s">
        <v>196</v>
      </c>
      <c r="F11444" t="s">
        <v>1203</v>
      </c>
      <c r="G11444" t="s">
        <v>1204</v>
      </c>
      <c r="H11444" t="s">
        <v>286</v>
      </c>
      <c r="I11444" t="s">
        <v>275</v>
      </c>
      <c r="J11444" t="s">
        <v>228</v>
      </c>
      <c r="K11444" t="s">
        <v>1199</v>
      </c>
      <c r="M11444" t="s">
        <v>228</v>
      </c>
      <c r="N11444" t="s">
        <v>28</v>
      </c>
      <c r="O11444">
        <v>1.4</v>
      </c>
      <c r="P11444" t="s">
        <v>518</v>
      </c>
      <c r="Q11444" s="27">
        <f>O11444/'Transportation Calcs'!$B$64</f>
        <v>3.4786718167520274E-5</v>
      </c>
      <c r="T11444" t="s">
        <v>1200</v>
      </c>
    </row>
    <row r="11445" spans="1:20" hidden="1" x14ac:dyDescent="0.45">
      <c r="B11445" s="29" t="s">
        <v>27</v>
      </c>
      <c r="C11445" s="29" t="s">
        <v>3074</v>
      </c>
      <c r="D11445" s="29" t="s">
        <v>55</v>
      </c>
      <c r="F11445" t="s">
        <v>1203</v>
      </c>
      <c r="G11445" t="s">
        <v>1204</v>
      </c>
      <c r="H11445" t="s">
        <v>1207</v>
      </c>
      <c r="I11445" t="s">
        <v>225</v>
      </c>
      <c r="J11445" t="s">
        <v>1208</v>
      </c>
      <c r="K11445" t="s">
        <v>1209</v>
      </c>
      <c r="M11445" t="s">
        <v>228</v>
      </c>
      <c r="N11445" t="s">
        <v>27</v>
      </c>
      <c r="O11445">
        <v>188</v>
      </c>
      <c r="P11445" t="s">
        <v>385</v>
      </c>
      <c r="Q11445" s="27">
        <f>O11445/('Transportation Calcs'!$B$39*1000)</f>
        <v>4.4663119816770039E-6</v>
      </c>
      <c r="T11445" t="s">
        <v>1205</v>
      </c>
    </row>
    <row r="11446" spans="1:20" hidden="1" x14ac:dyDescent="0.45">
      <c r="B11446" s="29" t="s">
        <v>24</v>
      </c>
      <c r="C11446" s="29" t="s">
        <v>3074</v>
      </c>
      <c r="D11446" s="29" t="s">
        <v>53</v>
      </c>
      <c r="F11446" t="s">
        <v>1203</v>
      </c>
      <c r="G11446" t="s">
        <v>1204</v>
      </c>
      <c r="H11446" t="s">
        <v>1210</v>
      </c>
      <c r="I11446" t="s">
        <v>225</v>
      </c>
      <c r="J11446" t="s">
        <v>1211</v>
      </c>
      <c r="K11446" t="s">
        <v>35</v>
      </c>
      <c r="M11446" t="s">
        <v>228</v>
      </c>
      <c r="N11446" t="s">
        <v>261</v>
      </c>
      <c r="O11446">
        <v>6.18</v>
      </c>
      <c r="P11446" t="s">
        <v>387</v>
      </c>
      <c r="Q11446" s="27">
        <f>O11446/'Transportation Calcs'!$B$44</f>
        <v>1.4168825132644956E-4</v>
      </c>
      <c r="T11446" t="s">
        <v>1205</v>
      </c>
    </row>
    <row r="11447" spans="1:20" hidden="1" x14ac:dyDescent="0.45">
      <c r="C11447" s="29" t="s">
        <v>3074</v>
      </c>
      <c r="D11447" s="29" t="s">
        <v>53</v>
      </c>
      <c r="F11447" t="s">
        <v>1203</v>
      </c>
      <c r="G11447" t="s">
        <v>1204</v>
      </c>
      <c r="H11447" t="s">
        <v>1210</v>
      </c>
      <c r="I11447" t="s">
        <v>225</v>
      </c>
      <c r="J11447" t="s">
        <v>1211</v>
      </c>
      <c r="K11447" t="s">
        <v>35</v>
      </c>
      <c r="M11447" t="s">
        <v>228</v>
      </c>
      <c r="N11447" t="s">
        <v>400</v>
      </c>
      <c r="O11447">
        <v>7</v>
      </c>
      <c r="P11447" t="s">
        <v>385</v>
      </c>
      <c r="Q11447">
        <f>O11447/('Transportation Calcs'!$B$44*1000)</f>
        <v>1.6048831056393965E-7</v>
      </c>
      <c r="T11447" t="s">
        <v>1205</v>
      </c>
    </row>
    <row r="11448" spans="1:20" hidden="1" x14ac:dyDescent="0.45">
      <c r="B11448" s="29" t="s">
        <v>26</v>
      </c>
      <c r="C11448" s="29" t="s">
        <v>3074</v>
      </c>
      <c r="D11448" s="29" t="s">
        <v>55</v>
      </c>
      <c r="F11448" t="s">
        <v>1203</v>
      </c>
      <c r="G11448" t="s">
        <v>1204</v>
      </c>
      <c r="H11448" t="s">
        <v>1212</v>
      </c>
      <c r="I11448" t="s">
        <v>225</v>
      </c>
      <c r="J11448" t="s">
        <v>1211</v>
      </c>
      <c r="K11448" t="s">
        <v>1209</v>
      </c>
      <c r="M11448" t="s">
        <v>228</v>
      </c>
      <c r="N11448" t="s">
        <v>26</v>
      </c>
      <c r="O11448">
        <v>25.8</v>
      </c>
      <c r="P11448" t="s">
        <v>387</v>
      </c>
      <c r="Q11448" s="27">
        <f>O11448/'Transportation Calcs'!$B$39</f>
        <v>6.1293004854929103E-4</v>
      </c>
      <c r="T11448" t="s">
        <v>1205</v>
      </c>
    </row>
    <row r="11449" spans="1:20" hidden="1" x14ac:dyDescent="0.45">
      <c r="A11449" s="29" t="s">
        <v>3065</v>
      </c>
      <c r="B11449" s="29" t="s">
        <v>43</v>
      </c>
      <c r="C11449" s="29" t="s">
        <v>3074</v>
      </c>
      <c r="D11449" s="29" t="s">
        <v>55</v>
      </c>
      <c r="F11449" t="s">
        <v>1203</v>
      </c>
      <c r="G11449" t="s">
        <v>1204</v>
      </c>
      <c r="H11449" t="s">
        <v>289</v>
      </c>
      <c r="I11449" t="s">
        <v>275</v>
      </c>
      <c r="J11449" t="s">
        <v>228</v>
      </c>
      <c r="K11449" t="s">
        <v>20</v>
      </c>
      <c r="M11449" t="s">
        <v>228</v>
      </c>
      <c r="N11449" t="s">
        <v>28</v>
      </c>
      <c r="O11449">
        <v>9.5</v>
      </c>
      <c r="P11449" t="s">
        <v>518</v>
      </c>
      <c r="Q11449" s="27">
        <f>O11449/'Transportation Calcs'!$B$39</f>
        <v>2.2569129694644435E-4</v>
      </c>
      <c r="T11449" t="s">
        <v>1205</v>
      </c>
    </row>
    <row r="11450" spans="1:20" hidden="1" x14ac:dyDescent="0.45">
      <c r="A11450" s="29" t="s">
        <v>3065</v>
      </c>
      <c r="B11450" s="29" t="s">
        <v>26</v>
      </c>
      <c r="C11450" s="29" t="s">
        <v>3074</v>
      </c>
      <c r="D11450" s="29" t="s">
        <v>53</v>
      </c>
      <c r="F11450" t="s">
        <v>1203</v>
      </c>
      <c r="G11450" t="s">
        <v>1204</v>
      </c>
      <c r="H11450" t="s">
        <v>1167</v>
      </c>
      <c r="I11450" t="s">
        <v>225</v>
      </c>
      <c r="J11450" t="s">
        <v>1208</v>
      </c>
      <c r="K11450" t="s">
        <v>35</v>
      </c>
      <c r="M11450" t="s">
        <v>228</v>
      </c>
      <c r="N11450" t="s">
        <v>26</v>
      </c>
      <c r="O11450">
        <v>38.4</v>
      </c>
      <c r="P11450" t="s">
        <v>387</v>
      </c>
      <c r="Q11450" s="27">
        <f>O11450/'Transportation Calcs'!$B$44</f>
        <v>8.8039301795075453E-4</v>
      </c>
      <c r="T11450" t="s">
        <v>1205</v>
      </c>
    </row>
    <row r="11451" spans="1:20" hidden="1" x14ac:dyDescent="0.45">
      <c r="A11451" s="29" t="s">
        <v>3065</v>
      </c>
      <c r="B11451" s="29" t="s">
        <v>25</v>
      </c>
      <c r="C11451" s="29" t="s">
        <v>3074</v>
      </c>
      <c r="D11451" s="29" t="s">
        <v>53</v>
      </c>
      <c r="F11451" t="s">
        <v>1203</v>
      </c>
      <c r="G11451" t="s">
        <v>1204</v>
      </c>
      <c r="H11451" t="s">
        <v>1167</v>
      </c>
      <c r="I11451" t="s">
        <v>225</v>
      </c>
      <c r="J11451" t="s">
        <v>1208</v>
      </c>
      <c r="K11451" t="s">
        <v>35</v>
      </c>
      <c r="M11451" t="s">
        <v>228</v>
      </c>
      <c r="N11451" t="s">
        <v>25</v>
      </c>
      <c r="O11451">
        <v>19.8</v>
      </c>
      <c r="P11451" t="s">
        <v>387</v>
      </c>
      <c r="Q11451" s="27">
        <f>O11451/'Transportation Calcs'!$B$44</f>
        <v>4.5395264988085788E-4</v>
      </c>
      <c r="T11451" t="s">
        <v>1205</v>
      </c>
    </row>
    <row r="11452" spans="1:20" hidden="1" x14ac:dyDescent="0.45">
      <c r="A11452" s="29" t="s">
        <v>3065</v>
      </c>
      <c r="B11452" s="29" t="s">
        <v>43</v>
      </c>
      <c r="C11452" s="29" t="s">
        <v>3074</v>
      </c>
      <c r="D11452" s="29" t="s">
        <v>53</v>
      </c>
      <c r="F11452" t="s">
        <v>1203</v>
      </c>
      <c r="G11452" t="s">
        <v>1204</v>
      </c>
      <c r="H11452" t="s">
        <v>1167</v>
      </c>
      <c r="I11452" t="s">
        <v>225</v>
      </c>
      <c r="J11452" t="s">
        <v>1208</v>
      </c>
      <c r="K11452" t="s">
        <v>35</v>
      </c>
      <c r="M11452" t="s">
        <v>228</v>
      </c>
      <c r="N11452" t="s">
        <v>28</v>
      </c>
      <c r="O11452">
        <v>4.5999999999999996</v>
      </c>
      <c r="P11452" t="s">
        <v>387</v>
      </c>
      <c r="Q11452" s="27">
        <f>O11452/'Transportation Calcs'!$B$44</f>
        <v>1.0546374694201748E-4</v>
      </c>
      <c r="T11452" t="s">
        <v>1205</v>
      </c>
    </row>
    <row r="11453" spans="1:20" hidden="1" x14ac:dyDescent="0.45">
      <c r="B11453" s="29" t="s">
        <v>27</v>
      </c>
      <c r="C11453" s="29" t="s">
        <v>3074</v>
      </c>
      <c r="D11453" s="29" t="s">
        <v>55</v>
      </c>
      <c r="F11453" t="s">
        <v>1203</v>
      </c>
      <c r="G11453" t="s">
        <v>1204</v>
      </c>
      <c r="H11453" t="s">
        <v>1186</v>
      </c>
      <c r="I11453" t="s">
        <v>225</v>
      </c>
      <c r="J11453" t="s">
        <v>1208</v>
      </c>
      <c r="K11453" t="s">
        <v>1213</v>
      </c>
      <c r="M11453" t="s">
        <v>228</v>
      </c>
      <c r="N11453" t="s">
        <v>27</v>
      </c>
      <c r="O11453">
        <v>12.6</v>
      </c>
      <c r="P11453" t="s">
        <v>387</v>
      </c>
      <c r="Q11453" s="27">
        <f>O11453/'Transportation Calcs'!$B$39</f>
        <v>2.9933793068686302E-4</v>
      </c>
      <c r="T11453" t="s">
        <v>1205</v>
      </c>
    </row>
    <row r="11454" spans="1:20" hidden="1" x14ac:dyDescent="0.45">
      <c r="C11454" s="29" t="s">
        <v>3074</v>
      </c>
      <c r="D11454" s="29" t="s">
        <v>55</v>
      </c>
      <c r="F11454" t="s">
        <v>1203</v>
      </c>
      <c r="G11454" t="s">
        <v>1204</v>
      </c>
      <c r="H11454" t="s">
        <v>289</v>
      </c>
      <c r="I11454" t="s">
        <v>275</v>
      </c>
      <c r="J11454" t="s">
        <v>228</v>
      </c>
      <c r="K11454" t="s">
        <v>20</v>
      </c>
      <c r="M11454" t="s">
        <v>228</v>
      </c>
      <c r="N11454" t="s">
        <v>236</v>
      </c>
      <c r="O11454">
        <v>9.5</v>
      </c>
      <c r="P11454" t="s">
        <v>518</v>
      </c>
      <c r="Q11454" s="27">
        <f>O11454/'Transportation Calcs'!$B$39</f>
        <v>2.2569129694644435E-4</v>
      </c>
      <c r="T11454" t="s">
        <v>1205</v>
      </c>
    </row>
    <row r="11455" spans="1:20" hidden="1" x14ac:dyDescent="0.45">
      <c r="C11455" s="29" t="s">
        <v>3074</v>
      </c>
      <c r="D11455" s="29" t="s">
        <v>196</v>
      </c>
      <c r="F11455" t="s">
        <v>1203</v>
      </c>
      <c r="G11455" t="s">
        <v>1204</v>
      </c>
      <c r="H11455" t="s">
        <v>1189</v>
      </c>
      <c r="I11455" t="s">
        <v>275</v>
      </c>
      <c r="J11455" t="s">
        <v>228</v>
      </c>
      <c r="K11455" t="s">
        <v>1195</v>
      </c>
      <c r="M11455" t="s">
        <v>228</v>
      </c>
      <c r="N11455" t="s">
        <v>240</v>
      </c>
      <c r="O11455">
        <v>0.18</v>
      </c>
      <c r="P11455" t="s">
        <v>1190</v>
      </c>
      <c r="Q11455" s="27">
        <f>O11455/('Transportation Calcs'!$B$64*1000)</f>
        <v>4.4725780501097496E-9</v>
      </c>
      <c r="T11455" t="s">
        <v>1198</v>
      </c>
    </row>
    <row r="11456" spans="1:20" hidden="1" x14ac:dyDescent="0.45">
      <c r="B11456" s="29" t="s">
        <v>43</v>
      </c>
      <c r="C11456" s="29" t="s">
        <v>3074</v>
      </c>
      <c r="D11456" s="29" t="s">
        <v>196</v>
      </c>
      <c r="F11456" t="s">
        <v>1203</v>
      </c>
      <c r="G11456" t="s">
        <v>1204</v>
      </c>
      <c r="H11456" t="s">
        <v>1189</v>
      </c>
      <c r="I11456" t="s">
        <v>275</v>
      </c>
      <c r="J11456" t="s">
        <v>228</v>
      </c>
      <c r="K11456" t="s">
        <v>1195</v>
      </c>
      <c r="M11456" t="s">
        <v>228</v>
      </c>
      <c r="N11456" t="s">
        <v>28</v>
      </c>
      <c r="O11456">
        <v>5.6</v>
      </c>
      <c r="P11456" t="s">
        <v>518</v>
      </c>
      <c r="Q11456" s="27">
        <f>O11456/'Transportation Calcs'!$B$64</f>
        <v>1.3914687267008109E-4</v>
      </c>
      <c r="T11456" t="s">
        <v>1200</v>
      </c>
    </row>
    <row r="11457" spans="2:20" hidden="1" x14ac:dyDescent="0.45">
      <c r="B11457" s="29" t="s">
        <v>43</v>
      </c>
      <c r="C11457" s="29" t="s">
        <v>3074</v>
      </c>
      <c r="D11457" s="29" t="s">
        <v>196</v>
      </c>
      <c r="F11457" t="s">
        <v>1203</v>
      </c>
      <c r="G11457" t="s">
        <v>1204</v>
      </c>
      <c r="H11457" t="s">
        <v>1189</v>
      </c>
      <c r="I11457" t="s">
        <v>275</v>
      </c>
      <c r="J11457" t="s">
        <v>228</v>
      </c>
      <c r="K11457" t="s">
        <v>1195</v>
      </c>
      <c r="M11457" t="s">
        <v>228</v>
      </c>
      <c r="N11457" t="s">
        <v>28</v>
      </c>
      <c r="O11457">
        <v>5.6</v>
      </c>
      <c r="P11457" t="s">
        <v>518</v>
      </c>
      <c r="Q11457" s="27">
        <f>O11457/'Transportation Calcs'!$B$64</f>
        <v>1.3914687267008109E-4</v>
      </c>
      <c r="T11457" t="s">
        <v>1200</v>
      </c>
    </row>
    <row r="11458" spans="2:20" hidden="1" x14ac:dyDescent="0.45">
      <c r="C11458" s="29" t="s">
        <v>3074</v>
      </c>
      <c r="D11458" s="29" t="s">
        <v>196</v>
      </c>
      <c r="F11458" t="s">
        <v>1203</v>
      </c>
      <c r="G11458" t="s">
        <v>1204</v>
      </c>
      <c r="H11458" t="s">
        <v>1189</v>
      </c>
      <c r="I11458" t="s">
        <v>275</v>
      </c>
      <c r="J11458" t="s">
        <v>228</v>
      </c>
      <c r="K11458" t="s">
        <v>1195</v>
      </c>
      <c r="M11458" t="s">
        <v>228</v>
      </c>
      <c r="N11458" t="s">
        <v>236</v>
      </c>
      <c r="O11458">
        <v>6.2</v>
      </c>
      <c r="P11458" t="s">
        <v>518</v>
      </c>
      <c r="Q11458" s="27">
        <f>O11458/'Transportation Calcs'!$B$64</f>
        <v>1.5405546617044695E-4</v>
      </c>
      <c r="T11458" t="s">
        <v>1200</v>
      </c>
    </row>
    <row r="11459" spans="2:20" hidden="1" x14ac:dyDescent="0.45">
      <c r="C11459" s="29" t="s">
        <v>3074</v>
      </c>
      <c r="D11459" s="29" t="s">
        <v>196</v>
      </c>
      <c r="F11459" t="s">
        <v>1203</v>
      </c>
      <c r="G11459" t="s">
        <v>1204</v>
      </c>
      <c r="H11459" t="s">
        <v>1189</v>
      </c>
      <c r="I11459" t="s">
        <v>275</v>
      </c>
      <c r="J11459" t="s">
        <v>228</v>
      </c>
      <c r="K11459" t="s">
        <v>1195</v>
      </c>
      <c r="M11459" t="s">
        <v>228</v>
      </c>
      <c r="N11459" t="s">
        <v>253</v>
      </c>
      <c r="O11459">
        <v>0.02</v>
      </c>
      <c r="P11459" t="s">
        <v>1190</v>
      </c>
      <c r="Q11459" s="27">
        <f>O11459/('Transportation Calcs'!$B$64*1000)</f>
        <v>4.9695311667886112E-10</v>
      </c>
      <c r="T11459" t="s">
        <v>1198</v>
      </c>
    </row>
    <row r="11460" spans="2:20" hidden="1" x14ac:dyDescent="0.45">
      <c r="C11460" s="29" t="s">
        <v>3074</v>
      </c>
      <c r="D11460" s="29" t="s">
        <v>196</v>
      </c>
      <c r="F11460" t="s">
        <v>1203</v>
      </c>
      <c r="G11460" t="s">
        <v>1204</v>
      </c>
      <c r="H11460" t="s">
        <v>1189</v>
      </c>
      <c r="I11460" t="s">
        <v>275</v>
      </c>
      <c r="J11460" t="s">
        <v>228</v>
      </c>
      <c r="K11460" t="s">
        <v>1195</v>
      </c>
      <c r="M11460" t="s">
        <v>228</v>
      </c>
      <c r="N11460" t="s">
        <v>240</v>
      </c>
      <c r="O11460">
        <v>0.18</v>
      </c>
      <c r="P11460" t="s">
        <v>1190</v>
      </c>
      <c r="Q11460" s="27">
        <f>O11460/('Transportation Calcs'!$B$64*1000)</f>
        <v>4.4725780501097496E-9</v>
      </c>
      <c r="T11460" t="s">
        <v>1198</v>
      </c>
    </row>
    <row r="11461" spans="2:20" hidden="1" x14ac:dyDescent="0.45">
      <c r="B11461" s="29" t="s">
        <v>26</v>
      </c>
      <c r="C11461" s="29" t="s">
        <v>3074</v>
      </c>
      <c r="D11461" s="29" t="s">
        <v>196</v>
      </c>
      <c r="F11461" t="s">
        <v>1203</v>
      </c>
      <c r="G11461" t="s">
        <v>1204</v>
      </c>
      <c r="H11461" t="s">
        <v>1189</v>
      </c>
      <c r="I11461" t="s">
        <v>275</v>
      </c>
      <c r="J11461" t="s">
        <v>228</v>
      </c>
      <c r="K11461" t="s">
        <v>1195</v>
      </c>
      <c r="M11461" t="s">
        <v>228</v>
      </c>
      <c r="N11461" t="s">
        <v>26</v>
      </c>
      <c r="O11461">
        <v>79.3</v>
      </c>
      <c r="P11461" t="s">
        <v>518</v>
      </c>
      <c r="Q11461" s="27">
        <f>O11461/'Transportation Calcs'!$B$64</f>
        <v>1.9704191076316841E-3</v>
      </c>
      <c r="T11461" t="s">
        <v>1214</v>
      </c>
    </row>
    <row r="11462" spans="2:20" hidden="1" x14ac:dyDescent="0.45">
      <c r="B11462" s="29" t="s">
        <v>24</v>
      </c>
      <c r="C11462" s="29" t="s">
        <v>3074</v>
      </c>
      <c r="D11462" s="29" t="s">
        <v>196</v>
      </c>
      <c r="F11462" t="s">
        <v>1203</v>
      </c>
      <c r="G11462" t="s">
        <v>1204</v>
      </c>
      <c r="H11462" t="s">
        <v>1189</v>
      </c>
      <c r="I11462" t="s">
        <v>275</v>
      </c>
      <c r="J11462" t="s">
        <v>228</v>
      </c>
      <c r="K11462" t="s">
        <v>1195</v>
      </c>
      <c r="M11462" t="s">
        <v>228</v>
      </c>
      <c r="N11462" t="s">
        <v>261</v>
      </c>
      <c r="O11462">
        <v>2.7</v>
      </c>
      <c r="P11462" t="s">
        <v>518</v>
      </c>
      <c r="Q11462" s="27">
        <f>O11462/'Transportation Calcs'!$B$64</f>
        <v>6.7088670751646248E-5</v>
      </c>
      <c r="T11462" t="s">
        <v>1206</v>
      </c>
    </row>
    <row r="11463" spans="2:20" hidden="1" x14ac:dyDescent="0.45">
      <c r="C11463" s="29" t="s">
        <v>3074</v>
      </c>
      <c r="D11463" s="29" t="s">
        <v>196</v>
      </c>
      <c r="F11463" t="s">
        <v>1203</v>
      </c>
      <c r="G11463" t="s">
        <v>1204</v>
      </c>
      <c r="H11463" t="s">
        <v>1189</v>
      </c>
      <c r="I11463" t="s">
        <v>275</v>
      </c>
      <c r="J11463" t="s">
        <v>228</v>
      </c>
      <c r="K11463" t="s">
        <v>1195</v>
      </c>
      <c r="M11463" t="s">
        <v>228</v>
      </c>
      <c r="N11463" t="s">
        <v>267</v>
      </c>
      <c r="O11463">
        <v>1.2</v>
      </c>
      <c r="P11463" t="s">
        <v>1190</v>
      </c>
      <c r="Q11463" s="27">
        <f>O11463/('Transportation Calcs'!$B$64*1000)</f>
        <v>2.9817187000731663E-8</v>
      </c>
      <c r="T11463" t="s">
        <v>1198</v>
      </c>
    </row>
    <row r="11464" spans="2:20" hidden="1" x14ac:dyDescent="0.45">
      <c r="C11464" s="29" t="s">
        <v>3074</v>
      </c>
      <c r="D11464" s="29" t="s">
        <v>196</v>
      </c>
      <c r="F11464" t="s">
        <v>1203</v>
      </c>
      <c r="G11464" t="s">
        <v>1204</v>
      </c>
      <c r="H11464" t="s">
        <v>1189</v>
      </c>
      <c r="I11464" t="s">
        <v>275</v>
      </c>
      <c r="J11464" t="s">
        <v>228</v>
      </c>
      <c r="K11464" t="s">
        <v>1195</v>
      </c>
      <c r="M11464" t="s">
        <v>228</v>
      </c>
      <c r="N11464" t="s">
        <v>246</v>
      </c>
      <c r="O11464">
        <v>0.47</v>
      </c>
      <c r="P11464" t="s">
        <v>1363</v>
      </c>
      <c r="Q11464"/>
      <c r="T11464" t="s">
        <v>1197</v>
      </c>
    </row>
    <row r="11465" spans="2:20" hidden="1" x14ac:dyDescent="0.45">
      <c r="C11465" s="29" t="s">
        <v>3074</v>
      </c>
      <c r="D11465" s="29" t="s">
        <v>196</v>
      </c>
      <c r="F11465" t="s">
        <v>1203</v>
      </c>
      <c r="G11465" t="s">
        <v>1204</v>
      </c>
      <c r="H11465" t="s">
        <v>1189</v>
      </c>
      <c r="I11465" t="s">
        <v>275</v>
      </c>
      <c r="J11465" t="s">
        <v>228</v>
      </c>
      <c r="K11465" t="s">
        <v>1195</v>
      </c>
      <c r="M11465" t="s">
        <v>228</v>
      </c>
      <c r="N11465" t="s">
        <v>249</v>
      </c>
      <c r="O11465">
        <v>0.03</v>
      </c>
      <c r="P11465" t="s">
        <v>1190</v>
      </c>
      <c r="Q11465" s="27">
        <f>O11465/('Transportation Calcs'!$B$64*1000)</f>
        <v>7.4542967501829163E-10</v>
      </c>
      <c r="R11465">
        <v>0</v>
      </c>
      <c r="S11465">
        <v>0</v>
      </c>
      <c r="T11465" t="s">
        <v>1198</v>
      </c>
    </row>
    <row r="11466" spans="2:20" hidden="1" x14ac:dyDescent="0.45">
      <c r="C11466" s="29" t="s">
        <v>3074</v>
      </c>
      <c r="D11466" s="29" t="s">
        <v>196</v>
      </c>
      <c r="F11466" t="s">
        <v>1203</v>
      </c>
      <c r="G11466" t="s">
        <v>1204</v>
      </c>
      <c r="H11466" t="s">
        <v>1189</v>
      </c>
      <c r="I11466" t="s">
        <v>275</v>
      </c>
      <c r="J11466" t="s">
        <v>228</v>
      </c>
      <c r="K11466" t="s">
        <v>1195</v>
      </c>
      <c r="M11466" t="s">
        <v>228</v>
      </c>
      <c r="N11466" t="s">
        <v>303</v>
      </c>
      <c r="O11466">
        <v>0.04</v>
      </c>
      <c r="P11466" t="s">
        <v>1190</v>
      </c>
      <c r="Q11466" s="27">
        <f>O11466/('Transportation Calcs'!$B$64*1000)</f>
        <v>9.9390623335772224E-10</v>
      </c>
      <c r="T11466" t="s">
        <v>1198</v>
      </c>
    </row>
    <row r="11467" spans="2:20" hidden="1" x14ac:dyDescent="0.45">
      <c r="C11467" s="29" t="s">
        <v>3074</v>
      </c>
      <c r="D11467" s="29" t="s">
        <v>196</v>
      </c>
      <c r="F11467" t="s">
        <v>1203</v>
      </c>
      <c r="G11467" t="s">
        <v>1204</v>
      </c>
      <c r="H11467" t="s">
        <v>1189</v>
      </c>
      <c r="I11467" t="s">
        <v>275</v>
      </c>
      <c r="J11467" t="s">
        <v>228</v>
      </c>
      <c r="K11467" t="s">
        <v>1195</v>
      </c>
      <c r="M11467" t="s">
        <v>228</v>
      </c>
      <c r="N11467" t="s">
        <v>242</v>
      </c>
      <c r="O11467">
        <v>0.72</v>
      </c>
      <c r="P11467" t="s">
        <v>1190</v>
      </c>
      <c r="Q11467" s="27">
        <f>O11467/('Transportation Calcs'!$B$64*1000)</f>
        <v>1.7890312200438998E-8</v>
      </c>
      <c r="T11467" t="s">
        <v>1198</v>
      </c>
    </row>
    <row r="11468" spans="2:20" hidden="1" x14ac:dyDescent="0.45">
      <c r="C11468" s="29" t="s">
        <v>60</v>
      </c>
      <c r="D11468" s="29" t="s">
        <v>51</v>
      </c>
      <c r="F11468" t="s">
        <v>1215</v>
      </c>
      <c r="G11468" t="s">
        <v>1216</v>
      </c>
      <c r="H11468" t="s">
        <v>1217</v>
      </c>
      <c r="I11468" t="s">
        <v>225</v>
      </c>
      <c r="J11468" t="s">
        <v>1218</v>
      </c>
      <c r="K11468" t="s">
        <v>1219</v>
      </c>
      <c r="M11468" t="s">
        <v>228</v>
      </c>
      <c r="N11468" t="s">
        <v>358</v>
      </c>
      <c r="O11468">
        <v>5</v>
      </c>
      <c r="P11468" t="s">
        <v>234</v>
      </c>
      <c r="Q11468"/>
      <c r="R11468">
        <v>2</v>
      </c>
      <c r="S11468">
        <v>10</v>
      </c>
      <c r="T11468" t="s">
        <v>348</v>
      </c>
    </row>
    <row r="11469" spans="2:20" hidden="1" x14ac:dyDescent="0.45">
      <c r="C11469" s="29" t="s">
        <v>60</v>
      </c>
      <c r="D11469" s="29" t="s">
        <v>51</v>
      </c>
      <c r="F11469" t="s">
        <v>1215</v>
      </c>
      <c r="G11469" t="s">
        <v>1216</v>
      </c>
      <c r="H11469" t="s">
        <v>1217</v>
      </c>
      <c r="I11469" t="s">
        <v>225</v>
      </c>
      <c r="J11469" t="s">
        <v>1218</v>
      </c>
      <c r="K11469" t="s">
        <v>1219</v>
      </c>
      <c r="M11469" t="s">
        <v>228</v>
      </c>
      <c r="N11469" t="s">
        <v>358</v>
      </c>
      <c r="O11469">
        <v>5</v>
      </c>
      <c r="P11469" t="s">
        <v>234</v>
      </c>
      <c r="Q11469"/>
      <c r="R11469">
        <v>2</v>
      </c>
      <c r="S11469">
        <v>10</v>
      </c>
      <c r="T11469" t="s">
        <v>348</v>
      </c>
    </row>
    <row r="11470" spans="2:20" hidden="1" x14ac:dyDescent="0.45">
      <c r="C11470" s="29" t="s">
        <v>60</v>
      </c>
      <c r="D11470" s="29" t="s">
        <v>51</v>
      </c>
      <c r="F11470" t="s">
        <v>1215</v>
      </c>
      <c r="G11470" t="s">
        <v>1216</v>
      </c>
      <c r="H11470" t="s">
        <v>1217</v>
      </c>
      <c r="I11470" t="s">
        <v>225</v>
      </c>
      <c r="J11470" t="s">
        <v>1218</v>
      </c>
      <c r="K11470" t="s">
        <v>1219</v>
      </c>
      <c r="M11470" t="s">
        <v>228</v>
      </c>
      <c r="N11470" t="s">
        <v>246</v>
      </c>
      <c r="O11470">
        <v>100</v>
      </c>
      <c r="P11470" t="s">
        <v>247</v>
      </c>
      <c r="Q11470"/>
      <c r="R11470">
        <v>30</v>
      </c>
      <c r="S11470">
        <v>500</v>
      </c>
      <c r="T11470" t="s">
        <v>376</v>
      </c>
    </row>
    <row r="11471" spans="2:20" hidden="1" x14ac:dyDescent="0.45">
      <c r="C11471" s="29" t="s">
        <v>60</v>
      </c>
      <c r="D11471" s="29" t="s">
        <v>45</v>
      </c>
      <c r="F11471" t="s">
        <v>1215</v>
      </c>
      <c r="G11471" t="s">
        <v>1216</v>
      </c>
      <c r="H11471" t="s">
        <v>1221</v>
      </c>
      <c r="I11471" t="s">
        <v>225</v>
      </c>
      <c r="J11471" t="s">
        <v>1222</v>
      </c>
      <c r="K11471" t="s">
        <v>1223</v>
      </c>
      <c r="M11471" t="s">
        <v>228</v>
      </c>
      <c r="N11471" t="s">
        <v>249</v>
      </c>
      <c r="O11471">
        <v>1.244</v>
      </c>
      <c r="P11471" t="s">
        <v>234</v>
      </c>
      <c r="Q11471"/>
      <c r="R11471">
        <v>0.12</v>
      </c>
      <c r="S11471">
        <v>12.4</v>
      </c>
      <c r="T11471" t="s">
        <v>1224</v>
      </c>
    </row>
    <row r="11472" spans="2:20" hidden="1" x14ac:dyDescent="0.45">
      <c r="B11472" s="29" t="s">
        <v>24</v>
      </c>
      <c r="C11472" s="29" t="s">
        <v>60</v>
      </c>
      <c r="D11472" s="29" t="s">
        <v>51</v>
      </c>
      <c r="F11472" t="s">
        <v>1215</v>
      </c>
      <c r="G11472" t="s">
        <v>1216</v>
      </c>
      <c r="H11472" t="s">
        <v>1217</v>
      </c>
      <c r="I11472" t="s">
        <v>225</v>
      </c>
      <c r="J11472" t="s">
        <v>1218</v>
      </c>
      <c r="K11472" t="s">
        <v>1219</v>
      </c>
      <c r="M11472" t="s">
        <v>228</v>
      </c>
      <c r="N11472" t="s">
        <v>261</v>
      </c>
      <c r="O11472">
        <v>300</v>
      </c>
      <c r="P11472" t="s">
        <v>237</v>
      </c>
      <c r="Q11472">
        <f>O11472/'Building Calcs'!$B$2</f>
        <v>3.16516755786E-4</v>
      </c>
      <c r="R11472">
        <v>5</v>
      </c>
      <c r="S11472">
        <v>500</v>
      </c>
      <c r="T11472" t="s">
        <v>361</v>
      </c>
    </row>
    <row r="11473" spans="2:20" hidden="1" x14ac:dyDescent="0.45">
      <c r="C11473" s="29" t="s">
        <v>60</v>
      </c>
      <c r="D11473" s="29" t="s">
        <v>51</v>
      </c>
      <c r="F11473" t="s">
        <v>1215</v>
      </c>
      <c r="G11473" t="s">
        <v>1216</v>
      </c>
      <c r="H11473" t="s">
        <v>1217</v>
      </c>
      <c r="I11473" t="s">
        <v>225</v>
      </c>
      <c r="J11473" t="s">
        <v>1218</v>
      </c>
      <c r="K11473" t="s">
        <v>1219</v>
      </c>
      <c r="M11473" t="s">
        <v>228</v>
      </c>
      <c r="N11473" t="s">
        <v>259</v>
      </c>
      <c r="O11473">
        <v>5</v>
      </c>
      <c r="P11473" t="s">
        <v>257</v>
      </c>
      <c r="Q11473"/>
      <c r="R11473">
        <v>0.1</v>
      </c>
      <c r="S11473">
        <v>30</v>
      </c>
      <c r="T11473" t="s">
        <v>373</v>
      </c>
    </row>
    <row r="11474" spans="2:20" hidden="1" x14ac:dyDescent="0.45">
      <c r="C11474" s="29" t="s">
        <v>60</v>
      </c>
      <c r="D11474" s="29" t="s">
        <v>51</v>
      </c>
      <c r="F11474" t="s">
        <v>1215</v>
      </c>
      <c r="G11474" t="s">
        <v>1216</v>
      </c>
      <c r="H11474" t="s">
        <v>1217</v>
      </c>
      <c r="I11474" t="s">
        <v>225</v>
      </c>
      <c r="J11474" t="s">
        <v>1218</v>
      </c>
      <c r="K11474" t="s">
        <v>1219</v>
      </c>
      <c r="M11474" t="s">
        <v>228</v>
      </c>
      <c r="N11474" t="s">
        <v>242</v>
      </c>
      <c r="O11474">
        <v>23</v>
      </c>
      <c r="P11474" t="s">
        <v>234</v>
      </c>
      <c r="Q11474"/>
      <c r="R11474">
        <v>1</v>
      </c>
      <c r="S11474">
        <v>100</v>
      </c>
      <c r="T11474" t="s">
        <v>1272</v>
      </c>
    </row>
    <row r="11475" spans="2:20" hidden="1" x14ac:dyDescent="0.45">
      <c r="B11475" s="29" t="s">
        <v>26</v>
      </c>
      <c r="C11475" s="29" t="s">
        <v>60</v>
      </c>
      <c r="D11475" s="29" t="s">
        <v>51</v>
      </c>
      <c r="F11475" t="s">
        <v>1215</v>
      </c>
      <c r="G11475" t="s">
        <v>1216</v>
      </c>
      <c r="H11475" t="s">
        <v>1217</v>
      </c>
      <c r="I11475" t="s">
        <v>225</v>
      </c>
      <c r="J11475" t="s">
        <v>1218</v>
      </c>
      <c r="K11475" t="s">
        <v>1219</v>
      </c>
      <c r="M11475" t="s">
        <v>228</v>
      </c>
      <c r="N11475" t="s">
        <v>26</v>
      </c>
      <c r="O11475">
        <v>91</v>
      </c>
      <c r="P11475" t="s">
        <v>237</v>
      </c>
      <c r="Q11475">
        <f>O11475/'Building Calcs'!$B$2</f>
        <v>9.601008258842E-5</v>
      </c>
      <c r="R11475">
        <v>20</v>
      </c>
      <c r="S11475">
        <v>120</v>
      </c>
      <c r="T11475" t="s">
        <v>1229</v>
      </c>
    </row>
    <row r="11476" spans="2:20" hidden="1" x14ac:dyDescent="0.45">
      <c r="C11476" s="29" t="s">
        <v>60</v>
      </c>
      <c r="D11476" s="29" t="s">
        <v>51</v>
      </c>
      <c r="F11476" t="s">
        <v>1215</v>
      </c>
      <c r="G11476" t="s">
        <v>1216</v>
      </c>
      <c r="H11476" t="s">
        <v>1217</v>
      </c>
      <c r="I11476" t="s">
        <v>225</v>
      </c>
      <c r="J11476" t="s">
        <v>1218</v>
      </c>
      <c r="K11476" t="s">
        <v>1219</v>
      </c>
      <c r="M11476" t="s">
        <v>228</v>
      </c>
      <c r="N11476" t="s">
        <v>272</v>
      </c>
      <c r="O11476">
        <v>4</v>
      </c>
      <c r="P11476" t="s">
        <v>234</v>
      </c>
      <c r="Q11476"/>
      <c r="R11476">
        <v>2</v>
      </c>
      <c r="S11476">
        <v>8</v>
      </c>
      <c r="T11476" t="s">
        <v>348</v>
      </c>
    </row>
    <row r="11477" spans="2:20" hidden="1" x14ac:dyDescent="0.45">
      <c r="C11477" s="29" t="s">
        <v>60</v>
      </c>
      <c r="D11477" s="29" t="s">
        <v>51</v>
      </c>
      <c r="F11477" t="s">
        <v>1215</v>
      </c>
      <c r="G11477" t="s">
        <v>1216</v>
      </c>
      <c r="H11477" t="s">
        <v>1217</v>
      </c>
      <c r="I11477" t="s">
        <v>225</v>
      </c>
      <c r="J11477" t="s">
        <v>1218</v>
      </c>
      <c r="K11477" t="s">
        <v>1219</v>
      </c>
      <c r="M11477" t="s">
        <v>228</v>
      </c>
      <c r="N11477" t="s">
        <v>264</v>
      </c>
      <c r="O11477">
        <v>10</v>
      </c>
      <c r="P11477" t="s">
        <v>234</v>
      </c>
      <c r="Q11477"/>
      <c r="R11477">
        <v>5</v>
      </c>
      <c r="S11477">
        <v>20</v>
      </c>
      <c r="T11477" t="s">
        <v>348</v>
      </c>
    </row>
    <row r="11478" spans="2:20" hidden="1" x14ac:dyDescent="0.45">
      <c r="C11478" s="29" t="s">
        <v>60</v>
      </c>
      <c r="D11478" s="29" t="s">
        <v>45</v>
      </c>
      <c r="F11478" t="s">
        <v>1215</v>
      </c>
      <c r="G11478" t="s">
        <v>1216</v>
      </c>
      <c r="H11478" t="s">
        <v>1221</v>
      </c>
      <c r="I11478" t="s">
        <v>225</v>
      </c>
      <c r="J11478" t="s">
        <v>1222</v>
      </c>
      <c r="K11478" t="s">
        <v>1223</v>
      </c>
      <c r="M11478" t="s">
        <v>228</v>
      </c>
      <c r="N11478" t="s">
        <v>265</v>
      </c>
      <c r="O11478">
        <v>192</v>
      </c>
      <c r="P11478" t="s">
        <v>234</v>
      </c>
      <c r="Q11478"/>
      <c r="R11478">
        <v>19.2</v>
      </c>
      <c r="S11478">
        <v>400</v>
      </c>
      <c r="T11478" t="s">
        <v>1224</v>
      </c>
    </row>
    <row r="11479" spans="2:20" hidden="1" x14ac:dyDescent="0.45">
      <c r="C11479" s="29" t="s">
        <v>60</v>
      </c>
      <c r="D11479" s="29" t="s">
        <v>45</v>
      </c>
      <c r="F11479" t="s">
        <v>1215</v>
      </c>
      <c r="G11479" t="s">
        <v>1216</v>
      </c>
      <c r="H11479" t="s">
        <v>1221</v>
      </c>
      <c r="I11479" t="s">
        <v>225</v>
      </c>
      <c r="J11479" t="s">
        <v>1222</v>
      </c>
      <c r="K11479" t="s">
        <v>1223</v>
      </c>
      <c r="M11479" t="s">
        <v>228</v>
      </c>
      <c r="N11479" t="s">
        <v>267</v>
      </c>
      <c r="O11479">
        <v>201</v>
      </c>
      <c r="P11479" t="s">
        <v>234</v>
      </c>
      <c r="Q11479"/>
      <c r="R11479">
        <v>50</v>
      </c>
      <c r="S11479">
        <v>500</v>
      </c>
      <c r="T11479" t="s">
        <v>1224</v>
      </c>
    </row>
    <row r="11480" spans="2:20" hidden="1" x14ac:dyDescent="0.45">
      <c r="B11480" s="29" t="s">
        <v>24</v>
      </c>
      <c r="C11480" s="29" t="s">
        <v>60</v>
      </c>
      <c r="D11480" s="29" t="s">
        <v>45</v>
      </c>
      <c r="F11480" t="s">
        <v>1215</v>
      </c>
      <c r="G11480" t="s">
        <v>1216</v>
      </c>
      <c r="H11480" t="s">
        <v>1221</v>
      </c>
      <c r="I11480" t="s">
        <v>225</v>
      </c>
      <c r="J11480" t="s">
        <v>1222</v>
      </c>
      <c r="K11480" t="s">
        <v>1223</v>
      </c>
      <c r="M11480" t="s">
        <v>228</v>
      </c>
      <c r="N11480" t="s">
        <v>261</v>
      </c>
      <c r="O11480">
        <v>23</v>
      </c>
      <c r="P11480" t="s">
        <v>237</v>
      </c>
      <c r="Q11480">
        <f>O11480/'Building Calcs'!$B$2</f>
        <v>2.4266284610259999E-5</v>
      </c>
      <c r="R11480">
        <v>10</v>
      </c>
      <c r="S11480">
        <v>100</v>
      </c>
      <c r="T11480" t="s">
        <v>1254</v>
      </c>
    </row>
    <row r="11481" spans="2:20" hidden="1" x14ac:dyDescent="0.45">
      <c r="B11481" s="29" t="s">
        <v>29</v>
      </c>
      <c r="C11481" s="29" t="s">
        <v>60</v>
      </c>
      <c r="D11481" s="29" t="s">
        <v>45</v>
      </c>
      <c r="F11481" t="s">
        <v>1215</v>
      </c>
      <c r="G11481" t="s">
        <v>1216</v>
      </c>
      <c r="H11481" t="s">
        <v>1221</v>
      </c>
      <c r="I11481" t="s">
        <v>225</v>
      </c>
      <c r="J11481" t="s">
        <v>1222</v>
      </c>
      <c r="K11481" t="s">
        <v>1223</v>
      </c>
      <c r="M11481" t="s">
        <v>228</v>
      </c>
      <c r="N11481" t="s">
        <v>29</v>
      </c>
      <c r="O11481">
        <v>450</v>
      </c>
      <c r="P11481" t="s">
        <v>237</v>
      </c>
      <c r="Q11481">
        <f>O11481/'Building Calcs'!$B$2</f>
        <v>4.7477513367900003E-4</v>
      </c>
      <c r="R11481">
        <v>400</v>
      </c>
      <c r="S11481">
        <v>1000</v>
      </c>
      <c r="T11481" t="s">
        <v>377</v>
      </c>
    </row>
    <row r="11482" spans="2:20" hidden="1" x14ac:dyDescent="0.45">
      <c r="C11482" s="29" t="s">
        <v>60</v>
      </c>
      <c r="D11482" s="29" t="s">
        <v>45</v>
      </c>
      <c r="F11482" t="s">
        <v>1215</v>
      </c>
      <c r="G11482" t="s">
        <v>1216</v>
      </c>
      <c r="H11482" t="s">
        <v>1221</v>
      </c>
      <c r="I11482" t="s">
        <v>225</v>
      </c>
      <c r="J11482" t="s">
        <v>1222</v>
      </c>
      <c r="K11482" t="s">
        <v>1223</v>
      </c>
      <c r="M11482" t="s">
        <v>228</v>
      </c>
      <c r="N11482" t="s">
        <v>236</v>
      </c>
      <c r="O11482">
        <v>82</v>
      </c>
      <c r="P11482" t="s">
        <v>237</v>
      </c>
      <c r="Q11482"/>
      <c r="R11482">
        <v>41</v>
      </c>
      <c r="S11482">
        <v>164</v>
      </c>
      <c r="T11482" t="s">
        <v>1224</v>
      </c>
    </row>
    <row r="11483" spans="2:20" hidden="1" x14ac:dyDescent="0.45">
      <c r="C11483" s="29" t="s">
        <v>60</v>
      </c>
      <c r="D11483" s="29" t="s">
        <v>45</v>
      </c>
      <c r="F11483" t="s">
        <v>1215</v>
      </c>
      <c r="G11483" t="s">
        <v>1216</v>
      </c>
      <c r="H11483" t="s">
        <v>1221</v>
      </c>
      <c r="I11483" t="s">
        <v>225</v>
      </c>
      <c r="J11483" t="s">
        <v>1222</v>
      </c>
      <c r="K11483" t="s">
        <v>1223</v>
      </c>
      <c r="M11483" t="s">
        <v>228</v>
      </c>
      <c r="N11483" t="s">
        <v>262</v>
      </c>
      <c r="O11483">
        <v>16</v>
      </c>
      <c r="P11483" t="s">
        <v>234</v>
      </c>
      <c r="Q11483"/>
      <c r="R11483">
        <v>8</v>
      </c>
      <c r="S11483">
        <v>32</v>
      </c>
      <c r="T11483" t="s">
        <v>1224</v>
      </c>
    </row>
    <row r="11484" spans="2:20" hidden="1" x14ac:dyDescent="0.45">
      <c r="C11484" s="29" t="s">
        <v>60</v>
      </c>
      <c r="D11484" s="29" t="s">
        <v>51</v>
      </c>
      <c r="F11484" t="s">
        <v>1215</v>
      </c>
      <c r="G11484" t="s">
        <v>1216</v>
      </c>
      <c r="H11484" t="s">
        <v>1217</v>
      </c>
      <c r="I11484" t="s">
        <v>225</v>
      </c>
      <c r="J11484" t="s">
        <v>1218</v>
      </c>
      <c r="K11484" t="s">
        <v>1219</v>
      </c>
      <c r="M11484" t="s">
        <v>228</v>
      </c>
      <c r="N11484" t="s">
        <v>400</v>
      </c>
      <c r="O11484">
        <v>37</v>
      </c>
      <c r="P11484" t="s">
        <v>237</v>
      </c>
      <c r="Q11484"/>
      <c r="R11484">
        <v>18</v>
      </c>
      <c r="S11484">
        <v>74</v>
      </c>
      <c r="T11484" t="s">
        <v>1259</v>
      </c>
    </row>
    <row r="11485" spans="2:20" hidden="1" x14ac:dyDescent="0.45">
      <c r="C11485" s="29" t="s">
        <v>60</v>
      </c>
      <c r="D11485" s="29" t="s">
        <v>51</v>
      </c>
      <c r="F11485" t="s">
        <v>1215</v>
      </c>
      <c r="G11485" t="s">
        <v>1216</v>
      </c>
      <c r="H11485" t="s">
        <v>1225</v>
      </c>
      <c r="I11485" t="s">
        <v>225</v>
      </c>
      <c r="J11485" t="s">
        <v>1226</v>
      </c>
      <c r="K11485" t="s">
        <v>1219</v>
      </c>
      <c r="M11485" t="s">
        <v>228</v>
      </c>
      <c r="N11485" t="s">
        <v>246</v>
      </c>
      <c r="O11485">
        <v>100</v>
      </c>
      <c r="P11485" t="s">
        <v>247</v>
      </c>
      <c r="Q11485"/>
      <c r="R11485">
        <v>30</v>
      </c>
      <c r="S11485">
        <v>500</v>
      </c>
      <c r="T11485" t="s">
        <v>376</v>
      </c>
    </row>
    <row r="11486" spans="2:20" hidden="1" x14ac:dyDescent="0.45">
      <c r="C11486" s="29" t="s">
        <v>60</v>
      </c>
      <c r="D11486" s="29" t="s">
        <v>51</v>
      </c>
      <c r="F11486" t="s">
        <v>1215</v>
      </c>
      <c r="G11486" t="s">
        <v>1216</v>
      </c>
      <c r="H11486" t="s">
        <v>1225</v>
      </c>
      <c r="I11486" t="s">
        <v>225</v>
      </c>
      <c r="J11486" t="s">
        <v>1226</v>
      </c>
      <c r="K11486" t="s">
        <v>1219</v>
      </c>
      <c r="M11486" t="s">
        <v>228</v>
      </c>
      <c r="N11486" t="s">
        <v>246</v>
      </c>
      <c r="O11486">
        <v>100</v>
      </c>
      <c r="P11486" t="s">
        <v>247</v>
      </c>
      <c r="Q11486"/>
      <c r="R11486">
        <v>30</v>
      </c>
      <c r="S11486">
        <v>500</v>
      </c>
      <c r="T11486" t="s">
        <v>376</v>
      </c>
    </row>
    <row r="11487" spans="2:20" hidden="1" x14ac:dyDescent="0.45">
      <c r="C11487" s="29" t="s">
        <v>60</v>
      </c>
      <c r="D11487" s="29" t="s">
        <v>51</v>
      </c>
      <c r="F11487" t="s">
        <v>1215</v>
      </c>
      <c r="G11487" t="s">
        <v>1216</v>
      </c>
      <c r="H11487" t="s">
        <v>1225</v>
      </c>
      <c r="I11487" t="s">
        <v>225</v>
      </c>
      <c r="J11487" t="s">
        <v>1226</v>
      </c>
      <c r="K11487" t="s">
        <v>1219</v>
      </c>
      <c r="M11487" t="s">
        <v>228</v>
      </c>
      <c r="N11487" t="s">
        <v>303</v>
      </c>
      <c r="O11487">
        <v>0.5</v>
      </c>
      <c r="P11487" t="s">
        <v>234</v>
      </c>
      <c r="Q11487"/>
      <c r="R11487">
        <v>0.25</v>
      </c>
      <c r="S11487">
        <v>1.1000000000000001</v>
      </c>
      <c r="T11487" t="s">
        <v>350</v>
      </c>
    </row>
    <row r="11488" spans="2:20" hidden="1" x14ac:dyDescent="0.45">
      <c r="C11488" s="29" t="s">
        <v>60</v>
      </c>
      <c r="D11488" s="29" t="s">
        <v>51</v>
      </c>
      <c r="F11488" t="s">
        <v>1215</v>
      </c>
      <c r="G11488" t="s">
        <v>1216</v>
      </c>
      <c r="H11488" t="s">
        <v>1225</v>
      </c>
      <c r="I11488" t="s">
        <v>225</v>
      </c>
      <c r="J11488" t="s">
        <v>1226</v>
      </c>
      <c r="K11488" t="s">
        <v>1219</v>
      </c>
      <c r="M11488" t="s">
        <v>228</v>
      </c>
      <c r="N11488" t="s">
        <v>262</v>
      </c>
      <c r="O11488">
        <v>0.56000000000000005</v>
      </c>
      <c r="P11488" t="s">
        <v>234</v>
      </c>
      <c r="Q11488"/>
      <c r="R11488">
        <v>0.2</v>
      </c>
      <c r="S11488">
        <v>1</v>
      </c>
      <c r="T11488" t="s">
        <v>433</v>
      </c>
    </row>
    <row r="11489" spans="2:20" hidden="1" x14ac:dyDescent="0.45">
      <c r="C11489" s="29" t="s">
        <v>60</v>
      </c>
      <c r="D11489" s="29" t="s">
        <v>51</v>
      </c>
      <c r="F11489" t="s">
        <v>1215</v>
      </c>
      <c r="G11489" t="s">
        <v>1216</v>
      </c>
      <c r="H11489" t="s">
        <v>1225</v>
      </c>
      <c r="I11489" t="s">
        <v>225</v>
      </c>
      <c r="J11489" t="s">
        <v>1226</v>
      </c>
      <c r="K11489" t="s">
        <v>1219</v>
      </c>
      <c r="M11489" t="s">
        <v>228</v>
      </c>
      <c r="N11489" t="s">
        <v>358</v>
      </c>
      <c r="O11489">
        <v>5</v>
      </c>
      <c r="P11489" t="s">
        <v>234</v>
      </c>
      <c r="Q11489"/>
      <c r="R11489">
        <v>2</v>
      </c>
      <c r="S11489">
        <v>10</v>
      </c>
      <c r="T11489" t="s">
        <v>348</v>
      </c>
    </row>
    <row r="11490" spans="2:20" hidden="1" x14ac:dyDescent="0.45">
      <c r="C11490" s="29" t="s">
        <v>60</v>
      </c>
      <c r="D11490" s="29" t="s">
        <v>51</v>
      </c>
      <c r="F11490" t="s">
        <v>1215</v>
      </c>
      <c r="G11490" t="s">
        <v>1216</v>
      </c>
      <c r="H11490" t="s">
        <v>1225</v>
      </c>
      <c r="I11490" t="s">
        <v>225</v>
      </c>
      <c r="J11490" t="s">
        <v>1226</v>
      </c>
      <c r="K11490" t="s">
        <v>1219</v>
      </c>
      <c r="M11490" t="s">
        <v>228</v>
      </c>
      <c r="N11490" t="s">
        <v>246</v>
      </c>
      <c r="O11490">
        <v>100</v>
      </c>
      <c r="P11490" t="s">
        <v>247</v>
      </c>
      <c r="Q11490"/>
      <c r="R11490">
        <v>30</v>
      </c>
      <c r="S11490">
        <v>500</v>
      </c>
      <c r="T11490" t="s">
        <v>376</v>
      </c>
    </row>
    <row r="11491" spans="2:20" hidden="1" x14ac:dyDescent="0.45">
      <c r="C11491" s="29" t="s">
        <v>60</v>
      </c>
      <c r="D11491" s="29" t="s">
        <v>51</v>
      </c>
      <c r="F11491" t="s">
        <v>1215</v>
      </c>
      <c r="G11491" t="s">
        <v>1216</v>
      </c>
      <c r="H11491" t="s">
        <v>1225</v>
      </c>
      <c r="I11491" t="s">
        <v>225</v>
      </c>
      <c r="J11491" t="s">
        <v>1226</v>
      </c>
      <c r="K11491" t="s">
        <v>1219</v>
      </c>
      <c r="M11491" t="s">
        <v>228</v>
      </c>
      <c r="N11491" t="s">
        <v>264</v>
      </c>
      <c r="O11491">
        <v>10</v>
      </c>
      <c r="P11491" t="s">
        <v>234</v>
      </c>
      <c r="Q11491"/>
      <c r="R11491">
        <v>5</v>
      </c>
      <c r="S11491">
        <v>20</v>
      </c>
      <c r="T11491" t="s">
        <v>348</v>
      </c>
    </row>
    <row r="11492" spans="2:20" hidden="1" x14ac:dyDescent="0.45">
      <c r="C11492" s="29" t="s">
        <v>60</v>
      </c>
      <c r="D11492" s="29" t="s">
        <v>51</v>
      </c>
      <c r="F11492" t="s">
        <v>1215</v>
      </c>
      <c r="G11492" t="s">
        <v>1216</v>
      </c>
      <c r="H11492" t="s">
        <v>1225</v>
      </c>
      <c r="I11492" t="s">
        <v>225</v>
      </c>
      <c r="J11492" t="s">
        <v>1226</v>
      </c>
      <c r="K11492" t="s">
        <v>1219</v>
      </c>
      <c r="M11492" t="s">
        <v>228</v>
      </c>
      <c r="N11492" t="s">
        <v>291</v>
      </c>
      <c r="O11492">
        <v>7.0000000000000001E-3</v>
      </c>
      <c r="P11492" t="s">
        <v>257</v>
      </c>
      <c r="Q11492"/>
      <c r="R11492">
        <v>6.9999999999999999E-4</v>
      </c>
      <c r="S11492">
        <v>7.0000000000000007E-2</v>
      </c>
      <c r="T11492" t="s">
        <v>376</v>
      </c>
    </row>
    <row r="11493" spans="2:20" hidden="1" x14ac:dyDescent="0.45">
      <c r="C11493" s="29" t="s">
        <v>60</v>
      </c>
      <c r="D11493" s="29" t="s">
        <v>51</v>
      </c>
      <c r="F11493" t="s">
        <v>1215</v>
      </c>
      <c r="G11493" t="s">
        <v>1216</v>
      </c>
      <c r="H11493" t="s">
        <v>1225</v>
      </c>
      <c r="I11493" t="s">
        <v>225</v>
      </c>
      <c r="J11493" t="s">
        <v>1226</v>
      </c>
      <c r="K11493" t="s">
        <v>1219</v>
      </c>
      <c r="M11493" t="s">
        <v>228</v>
      </c>
      <c r="N11493" t="s">
        <v>242</v>
      </c>
      <c r="O11493">
        <v>23</v>
      </c>
      <c r="P11493" t="s">
        <v>234</v>
      </c>
      <c r="Q11493"/>
      <c r="R11493">
        <v>1</v>
      </c>
      <c r="S11493">
        <v>100</v>
      </c>
      <c r="T11493" t="s">
        <v>1272</v>
      </c>
    </row>
    <row r="11494" spans="2:20" hidden="1" x14ac:dyDescent="0.45">
      <c r="B11494" s="29" t="s">
        <v>43</v>
      </c>
      <c r="C11494" s="29" t="s">
        <v>60</v>
      </c>
      <c r="D11494" s="29" t="s">
        <v>51</v>
      </c>
      <c r="F11494" t="s">
        <v>1215</v>
      </c>
      <c r="G11494" t="s">
        <v>1216</v>
      </c>
      <c r="H11494" t="s">
        <v>296</v>
      </c>
      <c r="I11494" t="s">
        <v>275</v>
      </c>
      <c r="J11494" t="s">
        <v>228</v>
      </c>
      <c r="K11494" t="s">
        <v>38</v>
      </c>
      <c r="M11494" t="s">
        <v>228</v>
      </c>
      <c r="N11494" t="s">
        <v>28</v>
      </c>
      <c r="O11494">
        <v>140</v>
      </c>
      <c r="P11494" t="s">
        <v>237</v>
      </c>
      <c r="Q11494">
        <f>O11494/'Building Calcs'!$B$2</f>
        <v>1.4770781936680001E-4</v>
      </c>
      <c r="R11494">
        <v>70</v>
      </c>
      <c r="S11494">
        <v>279</v>
      </c>
      <c r="T11494" t="s">
        <v>361</v>
      </c>
    </row>
    <row r="11495" spans="2:20" hidden="1" x14ac:dyDescent="0.45">
      <c r="B11495" s="29" t="s">
        <v>27</v>
      </c>
      <c r="C11495" s="29" t="s">
        <v>60</v>
      </c>
      <c r="D11495" s="29" t="s">
        <v>51</v>
      </c>
      <c r="F11495" t="s">
        <v>1215</v>
      </c>
      <c r="G11495" t="s">
        <v>1216</v>
      </c>
      <c r="H11495" t="s">
        <v>296</v>
      </c>
      <c r="I11495" t="s">
        <v>275</v>
      </c>
      <c r="J11495" t="s">
        <v>228</v>
      </c>
      <c r="K11495" t="s">
        <v>38</v>
      </c>
      <c r="M11495" t="s">
        <v>228</v>
      </c>
      <c r="N11495" t="s">
        <v>27</v>
      </c>
      <c r="O11495">
        <v>143</v>
      </c>
      <c r="P11495" t="s">
        <v>237</v>
      </c>
      <c r="Q11495">
        <f>O11495/'Building Calcs'!$B$2</f>
        <v>1.5087298692466E-4</v>
      </c>
      <c r="R11495">
        <v>71</v>
      </c>
      <c r="S11495">
        <v>285</v>
      </c>
      <c r="T11495" t="s">
        <v>361</v>
      </c>
    </row>
    <row r="11496" spans="2:20" hidden="1" x14ac:dyDescent="0.45">
      <c r="C11496" s="29" t="s">
        <v>60</v>
      </c>
      <c r="D11496" s="29" t="s">
        <v>51</v>
      </c>
      <c r="F11496" t="s">
        <v>1215</v>
      </c>
      <c r="G11496" t="s">
        <v>1216</v>
      </c>
      <c r="H11496" t="s">
        <v>296</v>
      </c>
      <c r="I11496" t="s">
        <v>275</v>
      </c>
      <c r="J11496" t="s">
        <v>228</v>
      </c>
      <c r="K11496" t="s">
        <v>38</v>
      </c>
      <c r="M11496" t="s">
        <v>228</v>
      </c>
      <c r="N11496" t="s">
        <v>400</v>
      </c>
      <c r="O11496">
        <v>37</v>
      </c>
      <c r="P11496" t="s">
        <v>237</v>
      </c>
      <c r="Q11496"/>
      <c r="R11496">
        <v>18</v>
      </c>
      <c r="S11496">
        <v>74</v>
      </c>
      <c r="T11496" t="s">
        <v>1259</v>
      </c>
    </row>
    <row r="11497" spans="2:20" hidden="1" x14ac:dyDescent="0.45">
      <c r="C11497" s="29" t="s">
        <v>60</v>
      </c>
      <c r="D11497" s="29" t="s">
        <v>51</v>
      </c>
      <c r="F11497" t="s">
        <v>1215</v>
      </c>
      <c r="G11497" t="s">
        <v>1216</v>
      </c>
      <c r="H11497" t="s">
        <v>296</v>
      </c>
      <c r="I11497" t="s">
        <v>275</v>
      </c>
      <c r="J11497" t="s">
        <v>228</v>
      </c>
      <c r="K11497" t="s">
        <v>38</v>
      </c>
      <c r="M11497" t="s">
        <v>228</v>
      </c>
      <c r="N11497" t="s">
        <v>400</v>
      </c>
      <c r="O11497">
        <v>37</v>
      </c>
      <c r="P11497" t="s">
        <v>237</v>
      </c>
      <c r="Q11497"/>
      <c r="R11497">
        <v>18</v>
      </c>
      <c r="S11497">
        <v>74</v>
      </c>
      <c r="T11497" t="s">
        <v>1259</v>
      </c>
    </row>
    <row r="11498" spans="2:20" hidden="1" x14ac:dyDescent="0.45">
      <c r="B11498" s="29" t="s">
        <v>26</v>
      </c>
      <c r="C11498" s="29" t="s">
        <v>60</v>
      </c>
      <c r="D11498" s="29" t="s">
        <v>45</v>
      </c>
      <c r="F11498" t="s">
        <v>1215</v>
      </c>
      <c r="G11498" t="s">
        <v>1216</v>
      </c>
      <c r="H11498" t="s">
        <v>251</v>
      </c>
      <c r="I11498" t="s">
        <v>225</v>
      </c>
      <c r="J11498" t="s">
        <v>1232</v>
      </c>
      <c r="K11498" t="s">
        <v>1223</v>
      </c>
      <c r="M11498" t="s">
        <v>228</v>
      </c>
      <c r="N11498" t="s">
        <v>26</v>
      </c>
      <c r="O11498">
        <v>160</v>
      </c>
      <c r="P11498" t="s">
        <v>237</v>
      </c>
      <c r="Q11498">
        <f>O11498/'Building Calcs'!$B$2</f>
        <v>1.6880893641919999E-4</v>
      </c>
      <c r="R11498">
        <v>150</v>
      </c>
      <c r="S11498">
        <v>200</v>
      </c>
      <c r="T11498" t="s">
        <v>377</v>
      </c>
    </row>
    <row r="11499" spans="2:20" hidden="1" x14ac:dyDescent="0.45">
      <c r="B11499" s="29" t="s">
        <v>29</v>
      </c>
      <c r="C11499" s="29" t="s">
        <v>60</v>
      </c>
      <c r="D11499" s="29" t="s">
        <v>45</v>
      </c>
      <c r="F11499" t="s">
        <v>1215</v>
      </c>
      <c r="G11499" t="s">
        <v>1216</v>
      </c>
      <c r="H11499" t="s">
        <v>251</v>
      </c>
      <c r="I11499" t="s">
        <v>225</v>
      </c>
      <c r="J11499" t="s">
        <v>1232</v>
      </c>
      <c r="K11499" t="s">
        <v>1223</v>
      </c>
      <c r="M11499" t="s">
        <v>228</v>
      </c>
      <c r="N11499" t="s">
        <v>29</v>
      </c>
      <c r="O11499">
        <v>900</v>
      </c>
      <c r="P11499" t="s">
        <v>237</v>
      </c>
      <c r="Q11499">
        <f>O11499/'Building Calcs'!$B$2</f>
        <v>9.4955026735800007E-4</v>
      </c>
      <c r="R11499">
        <v>450</v>
      </c>
      <c r="S11499">
        <v>1000</v>
      </c>
      <c r="T11499" t="s">
        <v>377</v>
      </c>
    </row>
    <row r="11500" spans="2:20" hidden="1" x14ac:dyDescent="0.45">
      <c r="B11500" s="29" t="s">
        <v>24</v>
      </c>
      <c r="C11500" s="29" t="s">
        <v>60</v>
      </c>
      <c r="D11500" s="29" t="s">
        <v>51</v>
      </c>
      <c r="F11500" t="s">
        <v>1215</v>
      </c>
      <c r="G11500" t="s">
        <v>1216</v>
      </c>
      <c r="H11500" t="s">
        <v>296</v>
      </c>
      <c r="I11500" t="s">
        <v>275</v>
      </c>
      <c r="J11500" t="s">
        <v>228</v>
      </c>
      <c r="K11500" t="s">
        <v>38</v>
      </c>
      <c r="M11500" t="s">
        <v>228</v>
      </c>
      <c r="N11500" t="s">
        <v>261</v>
      </c>
      <c r="O11500">
        <v>300</v>
      </c>
      <c r="P11500" t="s">
        <v>237</v>
      </c>
      <c r="Q11500">
        <f>O11500/'Building Calcs'!$B$2</f>
        <v>3.16516755786E-4</v>
      </c>
      <c r="R11500">
        <v>5</v>
      </c>
      <c r="S11500">
        <v>500</v>
      </c>
      <c r="T11500" t="s">
        <v>361</v>
      </c>
    </row>
    <row r="11501" spans="2:20" hidden="1" x14ac:dyDescent="0.45">
      <c r="B11501" s="29" t="s">
        <v>24</v>
      </c>
      <c r="C11501" s="29" t="s">
        <v>60</v>
      </c>
      <c r="D11501" s="29" t="s">
        <v>51</v>
      </c>
      <c r="F11501" t="s">
        <v>1215</v>
      </c>
      <c r="G11501" t="s">
        <v>1216</v>
      </c>
      <c r="H11501" t="s">
        <v>1225</v>
      </c>
      <c r="I11501" t="s">
        <v>225</v>
      </c>
      <c r="J11501" t="s">
        <v>1226</v>
      </c>
      <c r="K11501" t="s">
        <v>1219</v>
      </c>
      <c r="M11501" t="s">
        <v>228</v>
      </c>
      <c r="N11501" t="s">
        <v>261</v>
      </c>
      <c r="O11501">
        <v>12</v>
      </c>
      <c r="P11501" t="s">
        <v>237</v>
      </c>
      <c r="Q11501">
        <f>O11501/'Building Calcs'!$B$2</f>
        <v>1.2660670231440001E-5</v>
      </c>
      <c r="R11501">
        <v>5</v>
      </c>
      <c r="S11501">
        <v>300</v>
      </c>
      <c r="T11501" t="s">
        <v>1335</v>
      </c>
    </row>
    <row r="11502" spans="2:20" hidden="1" x14ac:dyDescent="0.45">
      <c r="C11502" s="29" t="s">
        <v>60</v>
      </c>
      <c r="D11502" s="29" t="s">
        <v>51</v>
      </c>
      <c r="F11502" t="s">
        <v>1215</v>
      </c>
      <c r="G11502" t="s">
        <v>1216</v>
      </c>
      <c r="H11502" t="s">
        <v>296</v>
      </c>
      <c r="I11502" t="s">
        <v>275</v>
      </c>
      <c r="J11502" t="s">
        <v>228</v>
      </c>
      <c r="K11502" t="s">
        <v>38</v>
      </c>
      <c r="M11502" t="s">
        <v>228</v>
      </c>
      <c r="N11502" t="s">
        <v>291</v>
      </c>
      <c r="O11502">
        <v>0.06</v>
      </c>
      <c r="P11502" t="s">
        <v>257</v>
      </c>
      <c r="Q11502"/>
      <c r="R11502">
        <v>6.0000000000000001E-3</v>
      </c>
      <c r="S11502">
        <v>0.6</v>
      </c>
      <c r="T11502" t="s">
        <v>376</v>
      </c>
    </row>
    <row r="11503" spans="2:20" hidden="1" x14ac:dyDescent="0.45">
      <c r="C11503" s="29" t="s">
        <v>60</v>
      </c>
      <c r="D11503" s="29" t="s">
        <v>51</v>
      </c>
      <c r="F11503" t="s">
        <v>1215</v>
      </c>
      <c r="G11503" t="s">
        <v>1216</v>
      </c>
      <c r="H11503" t="s">
        <v>296</v>
      </c>
      <c r="I11503" t="s">
        <v>275</v>
      </c>
      <c r="J11503" t="s">
        <v>228</v>
      </c>
      <c r="K11503" t="s">
        <v>38</v>
      </c>
      <c r="M11503" t="s">
        <v>228</v>
      </c>
      <c r="N11503" t="s">
        <v>246</v>
      </c>
      <c r="O11503">
        <v>100</v>
      </c>
      <c r="P11503" t="s">
        <v>247</v>
      </c>
      <c r="Q11503"/>
      <c r="R11503">
        <v>30</v>
      </c>
      <c r="S11503">
        <v>500</v>
      </c>
      <c r="T11503" t="s">
        <v>376</v>
      </c>
    </row>
    <row r="11504" spans="2:20" hidden="1" x14ac:dyDescent="0.45">
      <c r="C11504" s="29" t="s">
        <v>60</v>
      </c>
      <c r="D11504" s="29" t="s">
        <v>51</v>
      </c>
      <c r="F11504" t="s">
        <v>1215</v>
      </c>
      <c r="G11504" t="s">
        <v>1216</v>
      </c>
      <c r="H11504" t="s">
        <v>296</v>
      </c>
      <c r="I11504" t="s">
        <v>275</v>
      </c>
      <c r="J11504" t="s">
        <v>228</v>
      </c>
      <c r="K11504" t="s">
        <v>38</v>
      </c>
      <c r="M11504" t="s">
        <v>228</v>
      </c>
      <c r="N11504" t="s">
        <v>272</v>
      </c>
      <c r="O11504">
        <v>4</v>
      </c>
      <c r="P11504" t="s">
        <v>234</v>
      </c>
      <c r="Q11504"/>
      <c r="R11504">
        <v>2</v>
      </c>
      <c r="S11504">
        <v>8</v>
      </c>
      <c r="T11504" t="s">
        <v>348</v>
      </c>
    </row>
    <row r="11505" spans="2:20" hidden="1" x14ac:dyDescent="0.45">
      <c r="C11505" s="29" t="s">
        <v>60</v>
      </c>
      <c r="D11505" s="29" t="s">
        <v>51</v>
      </c>
      <c r="F11505" t="s">
        <v>1215</v>
      </c>
      <c r="G11505" t="s">
        <v>1216</v>
      </c>
      <c r="H11505" t="s">
        <v>296</v>
      </c>
      <c r="I11505" t="s">
        <v>275</v>
      </c>
      <c r="J11505" t="s">
        <v>228</v>
      </c>
      <c r="K11505" t="s">
        <v>38</v>
      </c>
      <c r="M11505" t="s">
        <v>228</v>
      </c>
      <c r="N11505" t="s">
        <v>262</v>
      </c>
      <c r="O11505">
        <v>0.56000000000000005</v>
      </c>
      <c r="P11505" t="s">
        <v>234</v>
      </c>
      <c r="Q11505"/>
      <c r="R11505">
        <v>0.2</v>
      </c>
      <c r="S11505">
        <v>1</v>
      </c>
      <c r="T11505" t="s">
        <v>433</v>
      </c>
    </row>
    <row r="11506" spans="2:20" hidden="1" x14ac:dyDescent="0.45">
      <c r="C11506" s="29" t="s">
        <v>60</v>
      </c>
      <c r="D11506" s="29" t="s">
        <v>51</v>
      </c>
      <c r="F11506" t="s">
        <v>1215</v>
      </c>
      <c r="G11506" t="s">
        <v>1216</v>
      </c>
      <c r="H11506" t="s">
        <v>296</v>
      </c>
      <c r="I11506" t="s">
        <v>275</v>
      </c>
      <c r="J11506" t="s">
        <v>228</v>
      </c>
      <c r="K11506" t="s">
        <v>38</v>
      </c>
      <c r="M11506" t="s">
        <v>228</v>
      </c>
      <c r="N11506" t="s">
        <v>249</v>
      </c>
      <c r="O11506">
        <v>16</v>
      </c>
      <c r="P11506" t="s">
        <v>234</v>
      </c>
      <c r="Q11506"/>
      <c r="R11506">
        <v>8</v>
      </c>
      <c r="S11506">
        <v>32</v>
      </c>
      <c r="T11506" t="s">
        <v>348</v>
      </c>
    </row>
    <row r="11507" spans="2:20" hidden="1" x14ac:dyDescent="0.45">
      <c r="C11507" s="29" t="s">
        <v>60</v>
      </c>
      <c r="D11507" s="29" t="s">
        <v>51</v>
      </c>
      <c r="F11507" t="s">
        <v>1215</v>
      </c>
      <c r="G11507" t="s">
        <v>1216</v>
      </c>
      <c r="H11507" t="s">
        <v>296</v>
      </c>
      <c r="I11507" t="s">
        <v>275</v>
      </c>
      <c r="J11507" t="s">
        <v>228</v>
      </c>
      <c r="K11507" t="s">
        <v>38</v>
      </c>
      <c r="M11507" t="s">
        <v>228</v>
      </c>
      <c r="N11507" t="s">
        <v>233</v>
      </c>
      <c r="O11507">
        <v>0.19</v>
      </c>
      <c r="P11507" t="s">
        <v>234</v>
      </c>
      <c r="Q11507"/>
      <c r="R11507">
        <v>0.05</v>
      </c>
      <c r="S11507">
        <v>12</v>
      </c>
      <c r="T11507" t="s">
        <v>433</v>
      </c>
    </row>
    <row r="11508" spans="2:20" hidden="1" x14ac:dyDescent="0.45">
      <c r="C11508" s="29" t="s">
        <v>60</v>
      </c>
      <c r="D11508" s="29" t="s">
        <v>45</v>
      </c>
      <c r="F11508" t="s">
        <v>1215</v>
      </c>
      <c r="G11508" t="s">
        <v>1216</v>
      </c>
      <c r="H11508" t="s">
        <v>1237</v>
      </c>
      <c r="I11508" t="s">
        <v>225</v>
      </c>
      <c r="J11508" t="s">
        <v>1238</v>
      </c>
      <c r="K11508" t="s">
        <v>1223</v>
      </c>
      <c r="M11508" t="s">
        <v>228</v>
      </c>
      <c r="N11508" t="s">
        <v>253</v>
      </c>
      <c r="O11508">
        <v>2</v>
      </c>
      <c r="P11508" t="s">
        <v>234</v>
      </c>
      <c r="Q11508"/>
      <c r="R11508">
        <v>1</v>
      </c>
      <c r="S11508">
        <v>3</v>
      </c>
      <c r="T11508" t="s">
        <v>377</v>
      </c>
    </row>
    <row r="11509" spans="2:20" hidden="1" x14ac:dyDescent="0.45">
      <c r="C11509" s="29" t="s">
        <v>60</v>
      </c>
      <c r="D11509" s="29" t="s">
        <v>45</v>
      </c>
      <c r="F11509" t="s">
        <v>1215</v>
      </c>
      <c r="G11509" t="s">
        <v>1216</v>
      </c>
      <c r="H11509" t="s">
        <v>1237</v>
      </c>
      <c r="I11509" t="s">
        <v>225</v>
      </c>
      <c r="J11509" t="s">
        <v>1238</v>
      </c>
      <c r="K11509" t="s">
        <v>1223</v>
      </c>
      <c r="M11509" t="s">
        <v>228</v>
      </c>
      <c r="N11509" t="s">
        <v>259</v>
      </c>
      <c r="O11509">
        <v>0.62</v>
      </c>
      <c r="P11509" t="s">
        <v>257</v>
      </c>
      <c r="Q11509"/>
      <c r="R11509">
        <v>0.31</v>
      </c>
      <c r="S11509">
        <v>1.2</v>
      </c>
      <c r="T11509" t="s">
        <v>377</v>
      </c>
    </row>
    <row r="11510" spans="2:20" hidden="1" x14ac:dyDescent="0.45">
      <c r="C11510" s="29" t="s">
        <v>60</v>
      </c>
      <c r="D11510" s="29" t="s">
        <v>45</v>
      </c>
      <c r="F11510" t="s">
        <v>1215</v>
      </c>
      <c r="G11510" t="s">
        <v>1216</v>
      </c>
      <c r="H11510" t="s">
        <v>1237</v>
      </c>
      <c r="I11510" t="s">
        <v>225</v>
      </c>
      <c r="J11510" t="s">
        <v>1238</v>
      </c>
      <c r="K11510" t="s">
        <v>1223</v>
      </c>
      <c r="M11510" t="s">
        <v>228</v>
      </c>
      <c r="N11510" t="s">
        <v>267</v>
      </c>
      <c r="O11510">
        <v>200</v>
      </c>
      <c r="P11510" t="s">
        <v>234</v>
      </c>
      <c r="Q11510"/>
      <c r="R11510">
        <v>100</v>
      </c>
      <c r="S11510">
        <v>300</v>
      </c>
      <c r="T11510" t="s">
        <v>377</v>
      </c>
    </row>
    <row r="11511" spans="2:20" hidden="1" x14ac:dyDescent="0.45">
      <c r="C11511" s="29" t="s">
        <v>60</v>
      </c>
      <c r="D11511" s="29" t="s">
        <v>45</v>
      </c>
      <c r="F11511" t="s">
        <v>1215</v>
      </c>
      <c r="G11511" t="s">
        <v>1216</v>
      </c>
      <c r="H11511" t="s">
        <v>1237</v>
      </c>
      <c r="I11511" t="s">
        <v>225</v>
      </c>
      <c r="J11511" t="s">
        <v>1238</v>
      </c>
      <c r="K11511" t="s">
        <v>1223</v>
      </c>
      <c r="M11511" t="s">
        <v>228</v>
      </c>
      <c r="N11511" t="s">
        <v>265</v>
      </c>
      <c r="O11511">
        <v>15</v>
      </c>
      <c r="P11511" t="s">
        <v>234</v>
      </c>
      <c r="Q11511"/>
      <c r="R11511">
        <v>8</v>
      </c>
      <c r="S11511">
        <v>30</v>
      </c>
      <c r="T11511" t="s">
        <v>377</v>
      </c>
    </row>
    <row r="11512" spans="2:20" hidden="1" x14ac:dyDescent="0.45">
      <c r="C11512" s="29" t="s">
        <v>60</v>
      </c>
      <c r="D11512" s="29" t="s">
        <v>45</v>
      </c>
      <c r="F11512" t="s">
        <v>1215</v>
      </c>
      <c r="G11512" t="s">
        <v>1216</v>
      </c>
      <c r="H11512" t="s">
        <v>1234</v>
      </c>
      <c r="I11512" t="s">
        <v>225</v>
      </c>
      <c r="J11512" t="s">
        <v>1235</v>
      </c>
      <c r="K11512" t="s">
        <v>1223</v>
      </c>
      <c r="M11512" t="s">
        <v>228</v>
      </c>
      <c r="N11512" t="s">
        <v>246</v>
      </c>
      <c r="O11512">
        <v>100</v>
      </c>
      <c r="P11512" t="s">
        <v>247</v>
      </c>
      <c r="Q11512"/>
      <c r="R11512">
        <v>40</v>
      </c>
      <c r="S11512">
        <v>500</v>
      </c>
      <c r="T11512" t="s">
        <v>377</v>
      </c>
    </row>
    <row r="11513" spans="2:20" hidden="1" x14ac:dyDescent="0.45">
      <c r="C11513" s="29" t="s">
        <v>60</v>
      </c>
      <c r="D11513" s="29" t="s">
        <v>45</v>
      </c>
      <c r="F11513" t="s">
        <v>1215</v>
      </c>
      <c r="G11513" t="s">
        <v>1216</v>
      </c>
      <c r="H11513" t="s">
        <v>251</v>
      </c>
      <c r="I11513" t="s">
        <v>225</v>
      </c>
      <c r="J11513" t="s">
        <v>1232</v>
      </c>
      <c r="K11513" t="s">
        <v>1223</v>
      </c>
      <c r="M11513" t="s">
        <v>228</v>
      </c>
      <c r="N11513" t="s">
        <v>272</v>
      </c>
      <c r="O11513">
        <v>40</v>
      </c>
      <c r="P11513" t="s">
        <v>234</v>
      </c>
      <c r="Q11513"/>
      <c r="R11513">
        <v>6</v>
      </c>
      <c r="S11513">
        <v>80</v>
      </c>
      <c r="T11513" t="s">
        <v>377</v>
      </c>
    </row>
    <row r="11514" spans="2:20" hidden="1" x14ac:dyDescent="0.45">
      <c r="C11514" s="29" t="s">
        <v>60</v>
      </c>
      <c r="D11514" s="29" t="s">
        <v>45</v>
      </c>
      <c r="F11514" t="s">
        <v>1215</v>
      </c>
      <c r="G11514" t="s">
        <v>1216</v>
      </c>
      <c r="H11514" t="s">
        <v>251</v>
      </c>
      <c r="I11514" t="s">
        <v>225</v>
      </c>
      <c r="J11514" t="s">
        <v>1232</v>
      </c>
      <c r="K11514" t="s">
        <v>1223</v>
      </c>
      <c r="M11514" t="s">
        <v>228</v>
      </c>
      <c r="N11514" t="s">
        <v>265</v>
      </c>
      <c r="O11514">
        <v>30</v>
      </c>
      <c r="P11514" t="s">
        <v>234</v>
      </c>
      <c r="Q11514"/>
      <c r="R11514">
        <v>8</v>
      </c>
      <c r="S11514">
        <v>50</v>
      </c>
      <c r="T11514" t="s">
        <v>377</v>
      </c>
    </row>
    <row r="11515" spans="2:20" hidden="1" x14ac:dyDescent="0.45">
      <c r="C11515" s="29" t="s">
        <v>60</v>
      </c>
      <c r="D11515" s="29" t="s">
        <v>45</v>
      </c>
      <c r="F11515" t="s">
        <v>1215</v>
      </c>
      <c r="G11515" t="s">
        <v>1216</v>
      </c>
      <c r="H11515" t="s">
        <v>1234</v>
      </c>
      <c r="I11515" t="s">
        <v>225</v>
      </c>
      <c r="J11515" t="s">
        <v>1235</v>
      </c>
      <c r="K11515" t="s">
        <v>1223</v>
      </c>
      <c r="M11515" t="s">
        <v>228</v>
      </c>
      <c r="N11515" t="s">
        <v>291</v>
      </c>
      <c r="O11515">
        <v>170</v>
      </c>
      <c r="P11515" t="s">
        <v>257</v>
      </c>
      <c r="Q11515"/>
      <c r="R11515">
        <v>85</v>
      </c>
      <c r="S11515">
        <v>260</v>
      </c>
      <c r="T11515" t="s">
        <v>349</v>
      </c>
    </row>
    <row r="11516" spans="2:20" hidden="1" x14ac:dyDescent="0.45">
      <c r="C11516" s="29" t="s">
        <v>60</v>
      </c>
      <c r="D11516" s="29" t="s">
        <v>45</v>
      </c>
      <c r="F11516" t="s">
        <v>1215</v>
      </c>
      <c r="G11516" t="s">
        <v>1216</v>
      </c>
      <c r="H11516" t="s">
        <v>1234</v>
      </c>
      <c r="I11516" t="s">
        <v>225</v>
      </c>
      <c r="J11516" t="s">
        <v>1235</v>
      </c>
      <c r="K11516" t="s">
        <v>1223</v>
      </c>
      <c r="M11516" t="s">
        <v>228</v>
      </c>
      <c r="N11516" t="s">
        <v>267</v>
      </c>
      <c r="O11516">
        <v>150</v>
      </c>
      <c r="P11516" t="s">
        <v>234</v>
      </c>
      <c r="Q11516"/>
      <c r="R11516">
        <v>100</v>
      </c>
      <c r="S11516">
        <v>300</v>
      </c>
      <c r="T11516" t="s">
        <v>377</v>
      </c>
    </row>
    <row r="11517" spans="2:20" hidden="1" x14ac:dyDescent="0.45">
      <c r="C11517" s="29" t="s">
        <v>60</v>
      </c>
      <c r="D11517" s="29" t="s">
        <v>45</v>
      </c>
      <c r="F11517" t="s">
        <v>1215</v>
      </c>
      <c r="G11517" t="s">
        <v>1216</v>
      </c>
      <c r="H11517" t="s">
        <v>1234</v>
      </c>
      <c r="I11517" t="s">
        <v>225</v>
      </c>
      <c r="J11517" t="s">
        <v>1235</v>
      </c>
      <c r="K11517" t="s">
        <v>1223</v>
      </c>
      <c r="M11517" t="s">
        <v>228</v>
      </c>
      <c r="N11517" t="s">
        <v>240</v>
      </c>
      <c r="O11517">
        <v>100</v>
      </c>
      <c r="P11517" t="s">
        <v>234</v>
      </c>
      <c r="Q11517"/>
      <c r="R11517">
        <v>80</v>
      </c>
      <c r="S11517">
        <v>200</v>
      </c>
      <c r="T11517" t="s">
        <v>377</v>
      </c>
    </row>
    <row r="11518" spans="2:20" hidden="1" x14ac:dyDescent="0.45">
      <c r="B11518" s="29" t="s">
        <v>43</v>
      </c>
      <c r="C11518" s="29" t="s">
        <v>60</v>
      </c>
      <c r="D11518" s="29" t="s">
        <v>45</v>
      </c>
      <c r="F11518" t="s">
        <v>1215</v>
      </c>
      <c r="G11518" t="s">
        <v>1216</v>
      </c>
      <c r="H11518" t="s">
        <v>1234</v>
      </c>
      <c r="I11518" t="s">
        <v>225</v>
      </c>
      <c r="J11518" t="s">
        <v>1235</v>
      </c>
      <c r="K11518" t="s">
        <v>1223</v>
      </c>
      <c r="M11518" t="s">
        <v>228</v>
      </c>
      <c r="N11518" t="s">
        <v>28</v>
      </c>
      <c r="O11518">
        <v>72</v>
      </c>
      <c r="P11518" t="s">
        <v>237</v>
      </c>
      <c r="Q11518">
        <f>O11518/'Building Calcs'!$B$2</f>
        <v>7.5964021388639998E-5</v>
      </c>
      <c r="R11518">
        <v>60</v>
      </c>
      <c r="S11518">
        <v>220</v>
      </c>
      <c r="T11518" t="s">
        <v>377</v>
      </c>
    </row>
    <row r="11519" spans="2:20" hidden="1" x14ac:dyDescent="0.45">
      <c r="C11519" s="29" t="s">
        <v>60</v>
      </c>
      <c r="D11519" s="29" t="s">
        <v>45</v>
      </c>
      <c r="F11519" t="s">
        <v>1215</v>
      </c>
      <c r="G11519" t="s">
        <v>1216</v>
      </c>
      <c r="H11519" t="s">
        <v>1234</v>
      </c>
      <c r="I11519" t="s">
        <v>225</v>
      </c>
      <c r="J11519" t="s">
        <v>1235</v>
      </c>
      <c r="K11519" t="s">
        <v>1223</v>
      </c>
      <c r="M11519" t="s">
        <v>228</v>
      </c>
      <c r="N11519" t="s">
        <v>236</v>
      </c>
      <c r="O11519">
        <v>80</v>
      </c>
      <c r="P11519" t="s">
        <v>237</v>
      </c>
      <c r="Q11519"/>
      <c r="R11519">
        <v>70</v>
      </c>
      <c r="S11519">
        <v>250</v>
      </c>
      <c r="T11519" t="s">
        <v>377</v>
      </c>
    </row>
    <row r="11520" spans="2:20" hidden="1" x14ac:dyDescent="0.45">
      <c r="C11520" s="29" t="s">
        <v>60</v>
      </c>
      <c r="D11520" s="29" t="s">
        <v>45</v>
      </c>
      <c r="F11520" t="s">
        <v>1215</v>
      </c>
      <c r="G11520" t="s">
        <v>1216</v>
      </c>
      <c r="H11520" t="s">
        <v>1234</v>
      </c>
      <c r="I11520" t="s">
        <v>225</v>
      </c>
      <c r="J11520" t="s">
        <v>1235</v>
      </c>
      <c r="K11520" t="s">
        <v>1223</v>
      </c>
      <c r="M11520" t="s">
        <v>228</v>
      </c>
      <c r="N11520" t="s">
        <v>242</v>
      </c>
      <c r="O11520">
        <v>15</v>
      </c>
      <c r="P11520" t="s">
        <v>234</v>
      </c>
      <c r="Q11520"/>
      <c r="R11520">
        <v>1</v>
      </c>
      <c r="S11520">
        <v>20</v>
      </c>
      <c r="T11520" t="s">
        <v>377</v>
      </c>
    </row>
    <row r="11521" spans="2:20" hidden="1" x14ac:dyDescent="0.45">
      <c r="C11521" s="29" t="s">
        <v>60</v>
      </c>
      <c r="D11521" s="29" t="s">
        <v>51</v>
      </c>
      <c r="F11521" t="s">
        <v>1215</v>
      </c>
      <c r="G11521" t="s">
        <v>1216</v>
      </c>
      <c r="H11521" t="s">
        <v>1225</v>
      </c>
      <c r="I11521" t="s">
        <v>225</v>
      </c>
      <c r="J11521" t="s">
        <v>1226</v>
      </c>
      <c r="K11521" t="s">
        <v>1219</v>
      </c>
      <c r="M11521" t="s">
        <v>228</v>
      </c>
      <c r="N11521" t="s">
        <v>262</v>
      </c>
      <c r="O11521">
        <v>0.56000000000000005</v>
      </c>
      <c r="P11521" t="s">
        <v>234</v>
      </c>
      <c r="Q11521"/>
      <c r="R11521">
        <v>0.2</v>
      </c>
      <c r="S11521">
        <v>1</v>
      </c>
      <c r="T11521" t="s">
        <v>433</v>
      </c>
    </row>
    <row r="11522" spans="2:20" hidden="1" x14ac:dyDescent="0.45">
      <c r="C11522" s="29" t="s">
        <v>60</v>
      </c>
      <c r="D11522" s="29" t="s">
        <v>195</v>
      </c>
      <c r="F11522" t="s">
        <v>1215</v>
      </c>
      <c r="G11522" t="s">
        <v>1216</v>
      </c>
      <c r="H11522" t="s">
        <v>1239</v>
      </c>
      <c r="I11522" t="s">
        <v>225</v>
      </c>
      <c r="J11522" t="s">
        <v>1240</v>
      </c>
      <c r="K11522" t="s">
        <v>227</v>
      </c>
      <c r="M11522" t="s">
        <v>228</v>
      </c>
      <c r="N11522" t="s">
        <v>259</v>
      </c>
      <c r="O11522">
        <v>0.22</v>
      </c>
      <c r="P11522" t="s">
        <v>257</v>
      </c>
      <c r="Q11522"/>
      <c r="R11522">
        <v>2.1999999999999999E-2</v>
      </c>
      <c r="S11522">
        <v>0.22</v>
      </c>
      <c r="T11522" t="s">
        <v>1241</v>
      </c>
    </row>
    <row r="11523" spans="2:20" hidden="1" x14ac:dyDescent="0.45">
      <c r="C11523" s="29" t="s">
        <v>60</v>
      </c>
      <c r="D11523" s="29" t="s">
        <v>195</v>
      </c>
      <c r="F11523" t="s">
        <v>1215</v>
      </c>
      <c r="G11523" t="s">
        <v>1216</v>
      </c>
      <c r="H11523" t="s">
        <v>1239</v>
      </c>
      <c r="I11523" t="s">
        <v>225</v>
      </c>
      <c r="J11523" t="s">
        <v>1240</v>
      </c>
      <c r="K11523" t="s">
        <v>227</v>
      </c>
      <c r="M11523" t="s">
        <v>228</v>
      </c>
      <c r="N11523" t="s">
        <v>259</v>
      </c>
      <c r="O11523">
        <v>0.22</v>
      </c>
      <c r="P11523" t="s">
        <v>257</v>
      </c>
      <c r="Q11523"/>
      <c r="R11523">
        <v>2.1999999999999999E-2</v>
      </c>
      <c r="S11523">
        <v>0.22</v>
      </c>
      <c r="T11523" t="s">
        <v>1241</v>
      </c>
    </row>
    <row r="11524" spans="2:20" hidden="1" x14ac:dyDescent="0.45">
      <c r="C11524" s="29" t="s">
        <v>60</v>
      </c>
      <c r="D11524" s="29" t="s">
        <v>195</v>
      </c>
      <c r="F11524" t="s">
        <v>1215</v>
      </c>
      <c r="G11524" t="s">
        <v>1216</v>
      </c>
      <c r="H11524" t="s">
        <v>1239</v>
      </c>
      <c r="I11524" t="s">
        <v>225</v>
      </c>
      <c r="J11524" t="s">
        <v>1240</v>
      </c>
      <c r="K11524" t="s">
        <v>227</v>
      </c>
      <c r="M11524" t="s">
        <v>228</v>
      </c>
      <c r="N11524" t="s">
        <v>291</v>
      </c>
      <c r="O11524">
        <v>0.13</v>
      </c>
      <c r="P11524" t="s">
        <v>1314</v>
      </c>
      <c r="Q11524"/>
      <c r="R11524">
        <v>1.2999999999999999E-2</v>
      </c>
      <c r="S11524">
        <v>0.13</v>
      </c>
      <c r="T11524" t="s">
        <v>1241</v>
      </c>
    </row>
    <row r="11525" spans="2:20" hidden="1" x14ac:dyDescent="0.45">
      <c r="B11525" s="29" t="s">
        <v>30</v>
      </c>
      <c r="C11525" s="29" t="s">
        <v>60</v>
      </c>
      <c r="D11525" s="29" t="s">
        <v>45</v>
      </c>
      <c r="F11525" t="s">
        <v>1215</v>
      </c>
      <c r="G11525" t="s">
        <v>1216</v>
      </c>
      <c r="H11525" t="s">
        <v>284</v>
      </c>
      <c r="I11525" t="s">
        <v>275</v>
      </c>
      <c r="J11525" t="s">
        <v>228</v>
      </c>
      <c r="K11525" t="s">
        <v>1242</v>
      </c>
      <c r="M11525" t="s">
        <v>228</v>
      </c>
      <c r="N11525" t="s">
        <v>30</v>
      </c>
      <c r="O11525">
        <v>6.4</v>
      </c>
      <c r="P11525" t="s">
        <v>229</v>
      </c>
      <c r="Q11525"/>
      <c r="R11525">
        <v>2</v>
      </c>
      <c r="S11525">
        <v>26</v>
      </c>
      <c r="T11525" t="s">
        <v>241</v>
      </c>
    </row>
    <row r="11526" spans="2:20" hidden="1" x14ac:dyDescent="0.45">
      <c r="B11526" s="29" t="s">
        <v>26</v>
      </c>
      <c r="C11526" s="29" t="s">
        <v>60</v>
      </c>
      <c r="D11526" s="29" t="s">
        <v>45</v>
      </c>
      <c r="F11526" t="s">
        <v>1215</v>
      </c>
      <c r="G11526" t="s">
        <v>1216</v>
      </c>
      <c r="H11526" t="s">
        <v>284</v>
      </c>
      <c r="I11526" t="s">
        <v>275</v>
      </c>
      <c r="J11526" t="s">
        <v>228</v>
      </c>
      <c r="K11526" t="s">
        <v>1242</v>
      </c>
      <c r="M11526" t="s">
        <v>228</v>
      </c>
      <c r="N11526" t="s">
        <v>26</v>
      </c>
      <c r="O11526">
        <v>173</v>
      </c>
      <c r="P11526" t="s">
        <v>237</v>
      </c>
      <c r="Q11526">
        <f>O11526/'Building Calcs'!$B$2</f>
        <v>1.8252466250326E-4</v>
      </c>
      <c r="R11526">
        <v>150</v>
      </c>
      <c r="S11526">
        <v>200</v>
      </c>
      <c r="T11526" t="s">
        <v>377</v>
      </c>
    </row>
    <row r="11527" spans="2:20" hidden="1" x14ac:dyDescent="0.45">
      <c r="C11527" s="29" t="s">
        <v>60</v>
      </c>
      <c r="D11527" s="29" t="s">
        <v>195</v>
      </c>
      <c r="F11527" t="s">
        <v>1215</v>
      </c>
      <c r="G11527" t="s">
        <v>1216</v>
      </c>
      <c r="H11527" t="s">
        <v>1239</v>
      </c>
      <c r="I11527" t="s">
        <v>225</v>
      </c>
      <c r="J11527" t="s">
        <v>1240</v>
      </c>
      <c r="K11527" t="s">
        <v>227</v>
      </c>
      <c r="M11527" t="s">
        <v>228</v>
      </c>
      <c r="N11527" t="s">
        <v>264</v>
      </c>
      <c r="O11527">
        <v>1.9</v>
      </c>
      <c r="P11527" t="s">
        <v>257</v>
      </c>
      <c r="Q11527"/>
      <c r="R11527">
        <v>0.19</v>
      </c>
      <c r="S11527">
        <v>1.9</v>
      </c>
      <c r="T11527" t="s">
        <v>1241</v>
      </c>
    </row>
    <row r="11528" spans="2:20" hidden="1" x14ac:dyDescent="0.45">
      <c r="C11528" s="29" t="s">
        <v>60</v>
      </c>
      <c r="D11528" s="29" t="s">
        <v>195</v>
      </c>
      <c r="F11528" t="s">
        <v>1215</v>
      </c>
      <c r="G11528" t="s">
        <v>1216</v>
      </c>
      <c r="H11528" t="s">
        <v>1239</v>
      </c>
      <c r="I11528" t="s">
        <v>225</v>
      </c>
      <c r="J11528" t="s">
        <v>1240</v>
      </c>
      <c r="K11528" t="s">
        <v>227</v>
      </c>
      <c r="M11528" t="s">
        <v>228</v>
      </c>
      <c r="N11528" t="s">
        <v>272</v>
      </c>
      <c r="O11528">
        <v>1.5</v>
      </c>
      <c r="P11528" t="s">
        <v>257</v>
      </c>
      <c r="Q11528"/>
      <c r="R11528">
        <v>0.15</v>
      </c>
      <c r="S11528">
        <v>1.5</v>
      </c>
      <c r="T11528" t="s">
        <v>1241</v>
      </c>
    </row>
    <row r="11529" spans="2:20" hidden="1" x14ac:dyDescent="0.45">
      <c r="B11529" s="29" t="s">
        <v>30</v>
      </c>
      <c r="C11529" s="29" t="s">
        <v>60</v>
      </c>
      <c r="D11529" s="29" t="s">
        <v>195</v>
      </c>
      <c r="F11529" t="s">
        <v>1215</v>
      </c>
      <c r="G11529" t="s">
        <v>1216</v>
      </c>
      <c r="H11529" t="s">
        <v>1239</v>
      </c>
      <c r="I11529" t="s">
        <v>225</v>
      </c>
      <c r="J11529" t="s">
        <v>1240</v>
      </c>
      <c r="K11529" t="s">
        <v>227</v>
      </c>
      <c r="M11529" t="s">
        <v>228</v>
      </c>
      <c r="N11529" t="s">
        <v>30</v>
      </c>
      <c r="O11529">
        <v>78</v>
      </c>
      <c r="P11529" t="s">
        <v>229</v>
      </c>
      <c r="Q11529"/>
      <c r="R11529">
        <v>47</v>
      </c>
      <c r="S11529">
        <v>100</v>
      </c>
      <c r="T11529" t="s">
        <v>1243</v>
      </c>
    </row>
    <row r="11530" spans="2:20" hidden="1" x14ac:dyDescent="0.45">
      <c r="C11530" s="29" t="s">
        <v>60</v>
      </c>
      <c r="D11530" s="29" t="s">
        <v>45</v>
      </c>
      <c r="F11530" t="s">
        <v>1215</v>
      </c>
      <c r="G11530" t="s">
        <v>1216</v>
      </c>
      <c r="H11530" t="s">
        <v>284</v>
      </c>
      <c r="I11530" t="s">
        <v>275</v>
      </c>
      <c r="J11530" t="s">
        <v>228</v>
      </c>
      <c r="K11530" t="s">
        <v>1242</v>
      </c>
      <c r="M11530" t="s">
        <v>228</v>
      </c>
      <c r="N11530" t="s">
        <v>242</v>
      </c>
      <c r="O11530">
        <v>13.5</v>
      </c>
      <c r="P11530" t="s">
        <v>234</v>
      </c>
      <c r="Q11530"/>
      <c r="R11530">
        <v>0.5</v>
      </c>
      <c r="S11530">
        <v>20</v>
      </c>
      <c r="T11530" t="s">
        <v>377</v>
      </c>
    </row>
    <row r="11531" spans="2:20" hidden="1" x14ac:dyDescent="0.45">
      <c r="C11531" s="29" t="s">
        <v>60</v>
      </c>
      <c r="D11531" s="29" t="s">
        <v>45</v>
      </c>
      <c r="F11531" t="s">
        <v>1215</v>
      </c>
      <c r="G11531" t="s">
        <v>1216</v>
      </c>
      <c r="H11531" t="s">
        <v>284</v>
      </c>
      <c r="I11531" t="s">
        <v>275</v>
      </c>
      <c r="J11531" t="s">
        <v>228</v>
      </c>
      <c r="K11531" t="s">
        <v>1242</v>
      </c>
      <c r="M11531" t="s">
        <v>228</v>
      </c>
      <c r="N11531" t="s">
        <v>267</v>
      </c>
      <c r="O11531">
        <v>200</v>
      </c>
      <c r="P11531" t="s">
        <v>234</v>
      </c>
      <c r="Q11531"/>
      <c r="R11531">
        <v>50</v>
      </c>
      <c r="S11531">
        <v>500</v>
      </c>
      <c r="T11531" t="s">
        <v>377</v>
      </c>
    </row>
    <row r="11532" spans="2:20" hidden="1" x14ac:dyDescent="0.45">
      <c r="C11532" s="29" t="s">
        <v>60</v>
      </c>
      <c r="D11532" s="29" t="s">
        <v>45</v>
      </c>
      <c r="F11532" t="s">
        <v>1215</v>
      </c>
      <c r="G11532" t="s">
        <v>1216</v>
      </c>
      <c r="H11532" t="s">
        <v>284</v>
      </c>
      <c r="I11532" t="s">
        <v>275</v>
      </c>
      <c r="J11532" t="s">
        <v>228</v>
      </c>
      <c r="K11532" t="s">
        <v>1242</v>
      </c>
      <c r="M11532" t="s">
        <v>228</v>
      </c>
      <c r="N11532" t="s">
        <v>236</v>
      </c>
      <c r="O11532">
        <v>124</v>
      </c>
      <c r="P11532" t="s">
        <v>237</v>
      </c>
      <c r="Q11532"/>
      <c r="R11532">
        <v>70</v>
      </c>
      <c r="S11532">
        <v>250</v>
      </c>
      <c r="T11532" t="s">
        <v>377</v>
      </c>
    </row>
    <row r="11533" spans="2:20" hidden="1" x14ac:dyDescent="0.45">
      <c r="B11533" s="29" t="s">
        <v>30</v>
      </c>
      <c r="C11533" s="29" t="s">
        <v>60</v>
      </c>
      <c r="D11533" s="29" t="s">
        <v>46</v>
      </c>
      <c r="F11533" t="s">
        <v>1215</v>
      </c>
      <c r="G11533" t="s">
        <v>1216</v>
      </c>
      <c r="H11533" t="s">
        <v>1244</v>
      </c>
      <c r="I11533" t="s">
        <v>225</v>
      </c>
      <c r="J11533" t="s">
        <v>1245</v>
      </c>
      <c r="K11533" t="s">
        <v>18</v>
      </c>
      <c r="M11533" t="s">
        <v>228</v>
      </c>
      <c r="N11533" t="s">
        <v>30</v>
      </c>
      <c r="O11533">
        <v>2.5</v>
      </c>
      <c r="P11533" t="s">
        <v>229</v>
      </c>
      <c r="Q11533"/>
      <c r="R11533">
        <v>1.5</v>
      </c>
      <c r="S11533">
        <v>3.5</v>
      </c>
      <c r="T11533" t="s">
        <v>1268</v>
      </c>
    </row>
    <row r="11534" spans="2:20" hidden="1" x14ac:dyDescent="0.45">
      <c r="C11534" s="29" t="s">
        <v>60</v>
      </c>
      <c r="D11534" s="29" t="s">
        <v>46</v>
      </c>
      <c r="F11534" t="s">
        <v>1215</v>
      </c>
      <c r="G11534" t="s">
        <v>1216</v>
      </c>
      <c r="H11534" t="s">
        <v>1244</v>
      </c>
      <c r="I11534" t="s">
        <v>225</v>
      </c>
      <c r="J11534" t="s">
        <v>1245</v>
      </c>
      <c r="K11534" t="s">
        <v>18</v>
      </c>
      <c r="M11534" t="s">
        <v>228</v>
      </c>
      <c r="N11534" t="s">
        <v>358</v>
      </c>
      <c r="O11534">
        <v>1.7</v>
      </c>
      <c r="P11534" t="s">
        <v>257</v>
      </c>
      <c r="Q11534"/>
      <c r="R11534">
        <v>0.34</v>
      </c>
      <c r="S11534">
        <v>8.5</v>
      </c>
      <c r="T11534" t="s">
        <v>1241</v>
      </c>
    </row>
    <row r="11535" spans="2:20" hidden="1" x14ac:dyDescent="0.45">
      <c r="C11535" s="29" t="s">
        <v>60</v>
      </c>
      <c r="D11535" s="29" t="s">
        <v>46</v>
      </c>
      <c r="F11535" t="s">
        <v>1215</v>
      </c>
      <c r="G11535" t="s">
        <v>1216</v>
      </c>
      <c r="H11535" t="s">
        <v>1244</v>
      </c>
      <c r="I11535" t="s">
        <v>225</v>
      </c>
      <c r="J11535" t="s">
        <v>1245</v>
      </c>
      <c r="K11535" t="s">
        <v>18</v>
      </c>
      <c r="M11535" t="s">
        <v>228</v>
      </c>
      <c r="N11535" t="s">
        <v>358</v>
      </c>
      <c r="O11535">
        <v>1.7</v>
      </c>
      <c r="P11535" t="s">
        <v>257</v>
      </c>
      <c r="Q11535"/>
      <c r="R11535">
        <v>0.34</v>
      </c>
      <c r="S11535">
        <v>8.5</v>
      </c>
      <c r="T11535" t="s">
        <v>1241</v>
      </c>
    </row>
    <row r="11536" spans="2:20" hidden="1" x14ac:dyDescent="0.45">
      <c r="C11536" s="29" t="s">
        <v>60</v>
      </c>
      <c r="D11536" s="29" t="s">
        <v>46</v>
      </c>
      <c r="F11536" t="s">
        <v>1215</v>
      </c>
      <c r="G11536" t="s">
        <v>1216</v>
      </c>
      <c r="H11536" t="s">
        <v>1244</v>
      </c>
      <c r="I11536" t="s">
        <v>225</v>
      </c>
      <c r="J11536" t="s">
        <v>1245</v>
      </c>
      <c r="K11536" t="s">
        <v>18</v>
      </c>
      <c r="M11536" t="s">
        <v>228</v>
      </c>
      <c r="N11536" t="s">
        <v>246</v>
      </c>
      <c r="O11536">
        <v>0.56999999999999995</v>
      </c>
      <c r="P11536" t="s">
        <v>247</v>
      </c>
      <c r="Q11536"/>
      <c r="R11536">
        <v>0.11</v>
      </c>
      <c r="S11536">
        <v>2.9</v>
      </c>
      <c r="T11536" t="s">
        <v>1241</v>
      </c>
    </row>
    <row r="11537" spans="2:20" hidden="1" x14ac:dyDescent="0.45">
      <c r="B11537" s="29" t="s">
        <v>26</v>
      </c>
      <c r="C11537" s="29" t="s">
        <v>60</v>
      </c>
      <c r="D11537" s="29" t="s">
        <v>195</v>
      </c>
      <c r="F11537" t="s">
        <v>1215</v>
      </c>
      <c r="G11537" t="s">
        <v>1216</v>
      </c>
      <c r="H11537" t="s">
        <v>1239</v>
      </c>
      <c r="I11537" t="s">
        <v>225</v>
      </c>
      <c r="J11537" t="s">
        <v>1240</v>
      </c>
      <c r="K11537" t="s">
        <v>227</v>
      </c>
      <c r="M11537" t="s">
        <v>228</v>
      </c>
      <c r="N11537" t="s">
        <v>26</v>
      </c>
      <c r="O11537">
        <v>942</v>
      </c>
      <c r="P11537" t="s">
        <v>237</v>
      </c>
      <c r="Q11537">
        <f>O11537/'Building Calcs'!$B$2</f>
        <v>9.9386261316804008E-4</v>
      </c>
      <c r="R11537">
        <v>565</v>
      </c>
      <c r="S11537">
        <v>1319</v>
      </c>
      <c r="T11537" t="s">
        <v>1241</v>
      </c>
    </row>
    <row r="11538" spans="2:20" hidden="1" x14ac:dyDescent="0.45">
      <c r="C11538" s="29" t="s">
        <v>60</v>
      </c>
      <c r="D11538" s="29" t="s">
        <v>46</v>
      </c>
      <c r="F11538" t="s">
        <v>1215</v>
      </c>
      <c r="G11538" t="s">
        <v>1216</v>
      </c>
      <c r="H11538" t="s">
        <v>1244</v>
      </c>
      <c r="I11538" t="s">
        <v>225</v>
      </c>
      <c r="J11538" t="s">
        <v>1245</v>
      </c>
      <c r="K11538" t="s">
        <v>18</v>
      </c>
      <c r="M11538" t="s">
        <v>228</v>
      </c>
      <c r="N11538" t="s">
        <v>279</v>
      </c>
      <c r="O11538">
        <v>0.05</v>
      </c>
      <c r="P11538" t="s">
        <v>234</v>
      </c>
      <c r="Q11538"/>
      <c r="R11538">
        <v>2.5000000000000001E-2</v>
      </c>
      <c r="S11538">
        <v>0.1</v>
      </c>
      <c r="T11538" t="s">
        <v>1241</v>
      </c>
    </row>
    <row r="11539" spans="2:20" hidden="1" x14ac:dyDescent="0.45">
      <c r="C11539" s="29" t="s">
        <v>60</v>
      </c>
      <c r="D11539" s="29" t="s">
        <v>46</v>
      </c>
      <c r="F11539" t="s">
        <v>1215</v>
      </c>
      <c r="G11539" t="s">
        <v>1216</v>
      </c>
      <c r="H11539" t="s">
        <v>1244</v>
      </c>
      <c r="I11539" t="s">
        <v>225</v>
      </c>
      <c r="J11539" t="s">
        <v>1245</v>
      </c>
      <c r="K11539" t="s">
        <v>18</v>
      </c>
      <c r="M11539" t="s">
        <v>228</v>
      </c>
      <c r="N11539" t="s">
        <v>233</v>
      </c>
      <c r="O11539">
        <v>0.05</v>
      </c>
      <c r="P11539" t="s">
        <v>234</v>
      </c>
      <c r="Q11539"/>
      <c r="R11539">
        <v>1.2500000000000001E-2</v>
      </c>
      <c r="S11539">
        <v>0.05</v>
      </c>
      <c r="T11539" t="s">
        <v>1241</v>
      </c>
    </row>
    <row r="11540" spans="2:20" hidden="1" x14ac:dyDescent="0.45">
      <c r="C11540" s="29" t="s">
        <v>60</v>
      </c>
      <c r="D11540" s="29" t="s">
        <v>46</v>
      </c>
      <c r="F11540" t="s">
        <v>1215</v>
      </c>
      <c r="G11540" t="s">
        <v>1216</v>
      </c>
      <c r="H11540" t="s">
        <v>1244</v>
      </c>
      <c r="I11540" t="s">
        <v>225</v>
      </c>
      <c r="J11540" t="s">
        <v>1245</v>
      </c>
      <c r="K11540" t="s">
        <v>18</v>
      </c>
      <c r="M11540" t="s">
        <v>228</v>
      </c>
      <c r="N11540" t="s">
        <v>242</v>
      </c>
      <c r="O11540">
        <v>0.05</v>
      </c>
      <c r="P11540" t="s">
        <v>234</v>
      </c>
      <c r="Q11540"/>
      <c r="R11540">
        <v>2.5000000000000001E-2</v>
      </c>
      <c r="S11540">
        <v>0.1</v>
      </c>
      <c r="T11540" t="s">
        <v>1241</v>
      </c>
    </row>
    <row r="11541" spans="2:20" hidden="1" x14ac:dyDescent="0.45">
      <c r="C11541" s="29" t="s">
        <v>60</v>
      </c>
      <c r="D11541" s="29" t="s">
        <v>46</v>
      </c>
      <c r="F11541" t="s">
        <v>1215</v>
      </c>
      <c r="G11541" t="s">
        <v>1216</v>
      </c>
      <c r="H11541" t="s">
        <v>1244</v>
      </c>
      <c r="I11541" t="s">
        <v>225</v>
      </c>
      <c r="J11541" t="s">
        <v>1245</v>
      </c>
      <c r="K11541" t="s">
        <v>18</v>
      </c>
      <c r="M11541" t="s">
        <v>228</v>
      </c>
      <c r="N11541" t="s">
        <v>303</v>
      </c>
      <c r="O11541">
        <v>0.2</v>
      </c>
      <c r="P11541" t="s">
        <v>234</v>
      </c>
      <c r="Q11541"/>
      <c r="R11541">
        <v>0.05</v>
      </c>
      <c r="S11541">
        <v>0.2</v>
      </c>
      <c r="T11541" t="s">
        <v>1241</v>
      </c>
    </row>
    <row r="11542" spans="2:20" hidden="1" x14ac:dyDescent="0.45">
      <c r="C11542" s="29" t="s">
        <v>60</v>
      </c>
      <c r="D11542" s="29" t="s">
        <v>195</v>
      </c>
      <c r="F11542" t="s">
        <v>1215</v>
      </c>
      <c r="G11542" t="s">
        <v>1216</v>
      </c>
      <c r="H11542" t="s">
        <v>1239</v>
      </c>
      <c r="I11542" t="s">
        <v>225</v>
      </c>
      <c r="J11542" t="s">
        <v>1240</v>
      </c>
      <c r="K11542" t="s">
        <v>227</v>
      </c>
      <c r="M11542" t="s">
        <v>228</v>
      </c>
      <c r="N11542" t="s">
        <v>262</v>
      </c>
      <c r="O11542">
        <v>0.11</v>
      </c>
      <c r="P11542" t="s">
        <v>234</v>
      </c>
      <c r="Q11542"/>
      <c r="R11542">
        <v>5.5E-2</v>
      </c>
      <c r="S11542">
        <v>0.22</v>
      </c>
      <c r="T11542" t="s">
        <v>1241</v>
      </c>
    </row>
    <row r="11543" spans="2:20" hidden="1" x14ac:dyDescent="0.45">
      <c r="B11543" s="29" t="s">
        <v>27</v>
      </c>
      <c r="C11543" s="29" t="s">
        <v>60</v>
      </c>
      <c r="D11543" s="29" t="s">
        <v>195</v>
      </c>
      <c r="F11543" t="s">
        <v>1215</v>
      </c>
      <c r="G11543" t="s">
        <v>1216</v>
      </c>
      <c r="H11543" t="s">
        <v>1239</v>
      </c>
      <c r="I11543" t="s">
        <v>225</v>
      </c>
      <c r="J11543" t="s">
        <v>1240</v>
      </c>
      <c r="K11543" t="s">
        <v>227</v>
      </c>
      <c r="M11543" t="s">
        <v>228</v>
      </c>
      <c r="N11543" t="s">
        <v>27</v>
      </c>
      <c r="O11543">
        <v>30</v>
      </c>
      <c r="P11543" t="s">
        <v>237</v>
      </c>
      <c r="Q11543">
        <f>O11543/'Building Calcs'!$B$2</f>
        <v>3.1651675578599999E-5</v>
      </c>
      <c r="R11543">
        <v>18</v>
      </c>
      <c r="S11543">
        <v>42</v>
      </c>
      <c r="T11543" t="s">
        <v>1246</v>
      </c>
    </row>
    <row r="11544" spans="2:20" hidden="1" x14ac:dyDescent="0.45">
      <c r="B11544" s="29" t="s">
        <v>24</v>
      </c>
      <c r="C11544" s="29" t="s">
        <v>60</v>
      </c>
      <c r="D11544" s="29" t="s">
        <v>195</v>
      </c>
      <c r="F11544" t="s">
        <v>1215</v>
      </c>
      <c r="G11544" t="s">
        <v>1216</v>
      </c>
      <c r="H11544" t="s">
        <v>1239</v>
      </c>
      <c r="I11544" t="s">
        <v>225</v>
      </c>
      <c r="J11544" t="s">
        <v>1240</v>
      </c>
      <c r="K11544" t="s">
        <v>227</v>
      </c>
      <c r="M11544" t="s">
        <v>228</v>
      </c>
      <c r="N11544" t="s">
        <v>261</v>
      </c>
      <c r="O11544">
        <v>50</v>
      </c>
      <c r="P11544" t="s">
        <v>237</v>
      </c>
      <c r="Q11544">
        <f>O11544/'Building Calcs'!$B$2</f>
        <v>5.2752792631000005E-5</v>
      </c>
      <c r="R11544">
        <v>30</v>
      </c>
      <c r="S11544">
        <v>70</v>
      </c>
      <c r="T11544" t="s">
        <v>1246</v>
      </c>
    </row>
    <row r="11545" spans="2:20" hidden="1" x14ac:dyDescent="0.45">
      <c r="B11545" s="29" t="s">
        <v>29</v>
      </c>
      <c r="C11545" s="29" t="s">
        <v>60</v>
      </c>
      <c r="D11545" s="29" t="s">
        <v>195</v>
      </c>
      <c r="F11545" t="s">
        <v>1215</v>
      </c>
      <c r="G11545" t="s">
        <v>1216</v>
      </c>
      <c r="H11545" t="s">
        <v>1239</v>
      </c>
      <c r="I11545" t="s">
        <v>225</v>
      </c>
      <c r="J11545" t="s">
        <v>1240</v>
      </c>
      <c r="K11545" t="s">
        <v>227</v>
      </c>
      <c r="M11545" t="s">
        <v>228</v>
      </c>
      <c r="N11545" t="s">
        <v>29</v>
      </c>
      <c r="O11545">
        <v>48</v>
      </c>
      <c r="P11545" t="s">
        <v>237</v>
      </c>
      <c r="Q11545">
        <f>O11545/'Building Calcs'!$B$2</f>
        <v>5.0642680925760005E-5</v>
      </c>
      <c r="R11545">
        <v>29</v>
      </c>
      <c r="S11545">
        <v>67</v>
      </c>
      <c r="T11545" t="s">
        <v>1246</v>
      </c>
    </row>
    <row r="11546" spans="2:20" hidden="1" x14ac:dyDescent="0.45">
      <c r="B11546" s="29" t="s">
        <v>27</v>
      </c>
      <c r="C11546" s="29" t="s">
        <v>60</v>
      </c>
      <c r="D11546" s="29" t="s">
        <v>195</v>
      </c>
      <c r="F11546" t="s">
        <v>1215</v>
      </c>
      <c r="G11546" t="s">
        <v>1216</v>
      </c>
      <c r="H11546" t="s">
        <v>1239</v>
      </c>
      <c r="I11546" t="s">
        <v>225</v>
      </c>
      <c r="J11546" t="s">
        <v>1240</v>
      </c>
      <c r="K11546" t="s">
        <v>227</v>
      </c>
      <c r="M11546" t="s">
        <v>228</v>
      </c>
      <c r="N11546" t="s">
        <v>27</v>
      </c>
      <c r="O11546">
        <v>30</v>
      </c>
      <c r="P11546" t="s">
        <v>237</v>
      </c>
      <c r="Q11546">
        <f>O11546/'Building Calcs'!$B$2</f>
        <v>3.1651675578599999E-5</v>
      </c>
      <c r="R11546">
        <v>18</v>
      </c>
      <c r="S11546">
        <v>42</v>
      </c>
      <c r="T11546" t="s">
        <v>1246</v>
      </c>
    </row>
    <row r="11547" spans="2:20" hidden="1" x14ac:dyDescent="0.45">
      <c r="C11547" s="29" t="s">
        <v>60</v>
      </c>
      <c r="D11547" s="29" t="s">
        <v>195</v>
      </c>
      <c r="F11547" t="s">
        <v>1215</v>
      </c>
      <c r="G11547" t="s">
        <v>1216</v>
      </c>
      <c r="H11547" t="s">
        <v>1239</v>
      </c>
      <c r="I11547" t="s">
        <v>225</v>
      </c>
      <c r="J11547" t="s">
        <v>1240</v>
      </c>
      <c r="K11547" t="s">
        <v>227</v>
      </c>
      <c r="M11547" t="s">
        <v>228</v>
      </c>
      <c r="N11547" t="s">
        <v>236</v>
      </c>
      <c r="O11547">
        <v>30</v>
      </c>
      <c r="P11547" t="s">
        <v>237</v>
      </c>
      <c r="Q11547"/>
      <c r="R11547">
        <v>18</v>
      </c>
      <c r="S11547">
        <v>42</v>
      </c>
      <c r="T11547" t="s">
        <v>1246</v>
      </c>
    </row>
    <row r="11548" spans="2:20" hidden="1" x14ac:dyDescent="0.45">
      <c r="B11548" s="29" t="s">
        <v>27</v>
      </c>
      <c r="C11548" s="29" t="s">
        <v>60</v>
      </c>
      <c r="D11548" s="29" t="s">
        <v>195</v>
      </c>
      <c r="F11548" t="s">
        <v>1215</v>
      </c>
      <c r="G11548" t="s">
        <v>1216</v>
      </c>
      <c r="H11548" t="s">
        <v>301</v>
      </c>
      <c r="I11548" t="s">
        <v>275</v>
      </c>
      <c r="J11548" t="s">
        <v>228</v>
      </c>
      <c r="K11548" t="s">
        <v>1247</v>
      </c>
      <c r="M11548" t="s">
        <v>228</v>
      </c>
      <c r="N11548" t="s">
        <v>27</v>
      </c>
      <c r="O11548">
        <v>21</v>
      </c>
      <c r="P11548" t="s">
        <v>237</v>
      </c>
      <c r="Q11548">
        <f>O11548/'Building Calcs'!$B$2</f>
        <v>2.2156172905019999E-5</v>
      </c>
      <c r="R11548">
        <v>0.75</v>
      </c>
      <c r="S11548">
        <v>80</v>
      </c>
      <c r="T11548" t="s">
        <v>1248</v>
      </c>
    </row>
    <row r="11549" spans="2:20" hidden="1" x14ac:dyDescent="0.45">
      <c r="B11549" s="29" t="s">
        <v>43</v>
      </c>
      <c r="C11549" s="29" t="s">
        <v>60</v>
      </c>
      <c r="D11549" s="29" t="s">
        <v>195</v>
      </c>
      <c r="F11549" t="s">
        <v>1215</v>
      </c>
      <c r="G11549" t="s">
        <v>1216</v>
      </c>
      <c r="H11549" t="s">
        <v>301</v>
      </c>
      <c r="I11549" t="s">
        <v>275</v>
      </c>
      <c r="J11549" t="s">
        <v>228</v>
      </c>
      <c r="K11549" t="s">
        <v>1247</v>
      </c>
      <c r="M11549" t="s">
        <v>228</v>
      </c>
      <c r="N11549" t="s">
        <v>28</v>
      </c>
      <c r="O11549">
        <v>18</v>
      </c>
      <c r="P11549" t="s">
        <v>237</v>
      </c>
      <c r="Q11549">
        <f>O11549/'Building Calcs'!$B$2</f>
        <v>1.8991005347159999E-5</v>
      </c>
      <c r="R11549">
        <v>0.75</v>
      </c>
      <c r="S11549">
        <v>60</v>
      </c>
      <c r="T11549" t="s">
        <v>1248</v>
      </c>
    </row>
    <row r="11550" spans="2:20" hidden="1" x14ac:dyDescent="0.45">
      <c r="C11550" s="29" t="s">
        <v>60</v>
      </c>
      <c r="D11550" s="29" t="s">
        <v>195</v>
      </c>
      <c r="F11550" t="s">
        <v>1215</v>
      </c>
      <c r="G11550" t="s">
        <v>1216</v>
      </c>
      <c r="H11550" t="s">
        <v>301</v>
      </c>
      <c r="I11550" t="s">
        <v>275</v>
      </c>
      <c r="J11550" t="s">
        <v>228</v>
      </c>
      <c r="K11550" t="s">
        <v>1247</v>
      </c>
      <c r="M11550" t="s">
        <v>228</v>
      </c>
      <c r="N11550" t="s">
        <v>240</v>
      </c>
      <c r="O11550">
        <v>8</v>
      </c>
      <c r="P11550" t="s">
        <v>234</v>
      </c>
      <c r="Q11550"/>
      <c r="R11550">
        <v>6.0000000000000001E-3</v>
      </c>
      <c r="S11550">
        <v>40</v>
      </c>
      <c r="T11550" t="s">
        <v>1248</v>
      </c>
    </row>
    <row r="11551" spans="2:20" hidden="1" x14ac:dyDescent="0.45">
      <c r="B11551" s="29" t="s">
        <v>29</v>
      </c>
      <c r="C11551" s="29" t="s">
        <v>60</v>
      </c>
      <c r="D11551" s="29" t="s">
        <v>195</v>
      </c>
      <c r="F11551" t="s">
        <v>1215</v>
      </c>
      <c r="G11551" t="s">
        <v>1216</v>
      </c>
      <c r="H11551" t="s">
        <v>301</v>
      </c>
      <c r="I11551" t="s">
        <v>275</v>
      </c>
      <c r="J11551" t="s">
        <v>228</v>
      </c>
      <c r="K11551" t="s">
        <v>1247</v>
      </c>
      <c r="M11551" t="s">
        <v>228</v>
      </c>
      <c r="N11551" t="s">
        <v>29</v>
      </c>
      <c r="O11551">
        <v>94</v>
      </c>
      <c r="P11551" t="s">
        <v>237</v>
      </c>
      <c r="Q11551">
        <f>O11551/'Building Calcs'!$B$2</f>
        <v>9.9175250146280004E-5</v>
      </c>
      <c r="R11551">
        <v>28</v>
      </c>
      <c r="S11551">
        <v>140</v>
      </c>
      <c r="T11551" t="s">
        <v>1248</v>
      </c>
    </row>
    <row r="11552" spans="2:20" hidden="1" x14ac:dyDescent="0.45">
      <c r="C11552" s="29" t="s">
        <v>60</v>
      </c>
      <c r="D11552" s="29" t="s">
        <v>195</v>
      </c>
      <c r="F11552" t="s">
        <v>1215</v>
      </c>
      <c r="G11552" t="s">
        <v>1216</v>
      </c>
      <c r="H11552" t="s">
        <v>301</v>
      </c>
      <c r="I11552" t="s">
        <v>275</v>
      </c>
      <c r="J11552" t="s">
        <v>228</v>
      </c>
      <c r="K11552" t="s">
        <v>1247</v>
      </c>
      <c r="M11552" t="s">
        <v>228</v>
      </c>
      <c r="N11552" t="s">
        <v>253</v>
      </c>
      <c r="O11552">
        <v>0.15</v>
      </c>
      <c r="P11552" t="s">
        <v>234</v>
      </c>
      <c r="Q11552"/>
      <c r="R11552">
        <v>2.5000000000000001E-4</v>
      </c>
      <c r="S11552">
        <v>0.6</v>
      </c>
      <c r="T11552" t="s">
        <v>1248</v>
      </c>
    </row>
    <row r="11553" spans="2:20" hidden="1" x14ac:dyDescent="0.45">
      <c r="C11553" s="29" t="s">
        <v>60</v>
      </c>
      <c r="D11553" s="29" t="s">
        <v>195</v>
      </c>
      <c r="F11553" t="s">
        <v>1215</v>
      </c>
      <c r="G11553" t="s">
        <v>1216</v>
      </c>
      <c r="H11553" t="s">
        <v>301</v>
      </c>
      <c r="I11553" t="s">
        <v>275</v>
      </c>
      <c r="J11553" t="s">
        <v>228</v>
      </c>
      <c r="K11553" t="s">
        <v>1247</v>
      </c>
      <c r="M11553" t="s">
        <v>228</v>
      </c>
      <c r="N11553" t="s">
        <v>233</v>
      </c>
      <c r="O11553">
        <v>0.5</v>
      </c>
      <c r="P11553" t="s">
        <v>234</v>
      </c>
      <c r="Q11553"/>
      <c r="R11553">
        <v>5.0000000000000001E-4</v>
      </c>
      <c r="S11553">
        <v>2</v>
      </c>
      <c r="T11553" t="s">
        <v>1248</v>
      </c>
    </row>
    <row r="11554" spans="2:20" hidden="1" x14ac:dyDescent="0.45">
      <c r="C11554" s="29" t="s">
        <v>60</v>
      </c>
      <c r="D11554" s="29" t="s">
        <v>195</v>
      </c>
      <c r="F11554" t="s">
        <v>1215</v>
      </c>
      <c r="G11554" t="s">
        <v>1216</v>
      </c>
      <c r="H11554" t="s">
        <v>301</v>
      </c>
      <c r="I11554" t="s">
        <v>275</v>
      </c>
      <c r="J11554" t="s">
        <v>228</v>
      </c>
      <c r="K11554" t="s">
        <v>1247</v>
      </c>
      <c r="M11554" t="s">
        <v>228</v>
      </c>
      <c r="N11554" t="s">
        <v>240</v>
      </c>
      <c r="O11554">
        <v>8</v>
      </c>
      <c r="P11554" t="s">
        <v>234</v>
      </c>
      <c r="Q11554"/>
      <c r="R11554">
        <v>6.0000000000000001E-3</v>
      </c>
      <c r="S11554">
        <v>40</v>
      </c>
      <c r="T11554" t="s">
        <v>1248</v>
      </c>
    </row>
    <row r="11555" spans="2:20" hidden="1" x14ac:dyDescent="0.45">
      <c r="B11555" s="29" t="s">
        <v>25</v>
      </c>
      <c r="C11555" s="29" t="s">
        <v>60</v>
      </c>
      <c r="D11555" s="29" t="s">
        <v>195</v>
      </c>
      <c r="F11555" t="s">
        <v>1215</v>
      </c>
      <c r="G11555" t="s">
        <v>1216</v>
      </c>
      <c r="H11555" t="s">
        <v>301</v>
      </c>
      <c r="I11555" t="s">
        <v>275</v>
      </c>
      <c r="J11555" t="s">
        <v>228</v>
      </c>
      <c r="K11555" t="s">
        <v>1247</v>
      </c>
      <c r="M11555" t="s">
        <v>228</v>
      </c>
      <c r="N11555" t="s">
        <v>25</v>
      </c>
      <c r="O11555">
        <v>93</v>
      </c>
      <c r="P11555" t="s">
        <v>237</v>
      </c>
      <c r="Q11555">
        <f>O11555/'Building Calcs'!$B$2</f>
        <v>9.8120194293660007E-5</v>
      </c>
      <c r="R11555">
        <v>24</v>
      </c>
      <c r="S11555">
        <v>200</v>
      </c>
      <c r="T11555" t="s">
        <v>1248</v>
      </c>
    </row>
    <row r="11556" spans="2:20" hidden="1" x14ac:dyDescent="0.45">
      <c r="B11556" s="29" t="s">
        <v>30</v>
      </c>
      <c r="C11556" s="29" t="s">
        <v>60</v>
      </c>
      <c r="D11556" s="29" t="s">
        <v>195</v>
      </c>
      <c r="F11556" t="s">
        <v>1215</v>
      </c>
      <c r="G11556" t="s">
        <v>1216</v>
      </c>
      <c r="H11556" t="s">
        <v>301</v>
      </c>
      <c r="I11556" t="s">
        <v>275</v>
      </c>
      <c r="J11556" t="s">
        <v>228</v>
      </c>
      <c r="K11556" t="s">
        <v>1247</v>
      </c>
      <c r="M11556" t="s">
        <v>228</v>
      </c>
      <c r="N11556" t="s">
        <v>30</v>
      </c>
      <c r="O11556">
        <v>56</v>
      </c>
      <c r="P11556" t="s">
        <v>229</v>
      </c>
      <c r="Q11556"/>
      <c r="R11556">
        <v>20</v>
      </c>
      <c r="S11556">
        <v>100</v>
      </c>
      <c r="T11556" t="s">
        <v>1248</v>
      </c>
    </row>
    <row r="11557" spans="2:20" hidden="1" x14ac:dyDescent="0.45">
      <c r="C11557" s="29" t="s">
        <v>60</v>
      </c>
      <c r="D11557" s="29" t="s">
        <v>195</v>
      </c>
      <c r="F11557" t="s">
        <v>1215</v>
      </c>
      <c r="G11557" t="s">
        <v>1216</v>
      </c>
      <c r="H11557" t="s">
        <v>301</v>
      </c>
      <c r="I11557" t="s">
        <v>275</v>
      </c>
      <c r="J11557" t="s">
        <v>228</v>
      </c>
      <c r="K11557" t="s">
        <v>1247</v>
      </c>
      <c r="M11557" t="s">
        <v>228</v>
      </c>
      <c r="N11557" t="s">
        <v>303</v>
      </c>
      <c r="O11557">
        <v>0.1</v>
      </c>
      <c r="P11557" t="s">
        <v>234</v>
      </c>
      <c r="Q11557"/>
      <c r="R11557">
        <v>5.0000000000000001E-4</v>
      </c>
      <c r="S11557">
        <v>0.44</v>
      </c>
      <c r="T11557" t="s">
        <v>1248</v>
      </c>
    </row>
    <row r="11558" spans="2:20" hidden="1" x14ac:dyDescent="0.45">
      <c r="B11558" s="29" t="s">
        <v>25</v>
      </c>
      <c r="C11558" s="29" t="s">
        <v>60</v>
      </c>
      <c r="D11558" s="29" t="s">
        <v>195</v>
      </c>
      <c r="F11558" t="s">
        <v>1215</v>
      </c>
      <c r="G11558" t="s">
        <v>1216</v>
      </c>
      <c r="H11558" t="s">
        <v>301</v>
      </c>
      <c r="I11558" t="s">
        <v>275</v>
      </c>
      <c r="J11558" t="s">
        <v>228</v>
      </c>
      <c r="K11558" t="s">
        <v>1247</v>
      </c>
      <c r="M11558" t="s">
        <v>228</v>
      </c>
      <c r="N11558" t="s">
        <v>25</v>
      </c>
      <c r="O11558">
        <v>93</v>
      </c>
      <c r="P11558" t="s">
        <v>237</v>
      </c>
      <c r="Q11558">
        <f>O11558/'Building Calcs'!$B$2</f>
        <v>9.8120194293660007E-5</v>
      </c>
      <c r="R11558">
        <v>24</v>
      </c>
      <c r="S11558">
        <v>200</v>
      </c>
      <c r="T11558" t="s">
        <v>1248</v>
      </c>
    </row>
    <row r="11559" spans="2:20" hidden="1" x14ac:dyDescent="0.45">
      <c r="B11559" s="29" t="s">
        <v>24</v>
      </c>
      <c r="C11559" s="29" t="s">
        <v>60</v>
      </c>
      <c r="D11559" s="29" t="s">
        <v>195</v>
      </c>
      <c r="F11559" t="s">
        <v>1215</v>
      </c>
      <c r="G11559" t="s">
        <v>1216</v>
      </c>
      <c r="H11559" t="s">
        <v>301</v>
      </c>
      <c r="I11559" t="s">
        <v>275</v>
      </c>
      <c r="J11559" t="s">
        <v>228</v>
      </c>
      <c r="K11559" t="s">
        <v>1247</v>
      </c>
      <c r="M11559" t="s">
        <v>228</v>
      </c>
      <c r="N11559" t="s">
        <v>261</v>
      </c>
      <c r="O11559">
        <v>20</v>
      </c>
      <c r="P11559" t="s">
        <v>237</v>
      </c>
      <c r="Q11559">
        <f>O11559/'Building Calcs'!$B$2</f>
        <v>2.1101117052399999E-5</v>
      </c>
      <c r="R11559">
        <v>1.7999999999999999E-2</v>
      </c>
      <c r="S11559">
        <v>70</v>
      </c>
      <c r="T11559" t="s">
        <v>1248</v>
      </c>
    </row>
    <row r="11560" spans="2:20" hidden="1" x14ac:dyDescent="0.45">
      <c r="C11560" s="29" t="s">
        <v>60</v>
      </c>
      <c r="D11560" s="29" t="s">
        <v>195</v>
      </c>
      <c r="F11560" t="s">
        <v>1215</v>
      </c>
      <c r="G11560" t="s">
        <v>1216</v>
      </c>
      <c r="H11560" t="s">
        <v>301</v>
      </c>
      <c r="I11560" t="s">
        <v>275</v>
      </c>
      <c r="J11560" t="s">
        <v>228</v>
      </c>
      <c r="K11560" t="s">
        <v>1247</v>
      </c>
      <c r="M11560" t="s">
        <v>228</v>
      </c>
      <c r="N11560" t="s">
        <v>272</v>
      </c>
      <c r="O11560">
        <v>1.5</v>
      </c>
      <c r="P11560" t="s">
        <v>257</v>
      </c>
      <c r="Q11560"/>
      <c r="R11560">
        <v>0.15</v>
      </c>
      <c r="S11560">
        <v>1.5</v>
      </c>
      <c r="T11560" t="s">
        <v>1241</v>
      </c>
    </row>
    <row r="11561" spans="2:20" hidden="1" x14ac:dyDescent="0.45">
      <c r="C11561" s="29" t="s">
        <v>60</v>
      </c>
      <c r="D11561" s="29" t="s">
        <v>195</v>
      </c>
      <c r="F11561" t="s">
        <v>1215</v>
      </c>
      <c r="G11561" t="s">
        <v>1216</v>
      </c>
      <c r="H11561" t="s">
        <v>301</v>
      </c>
      <c r="I11561" t="s">
        <v>275</v>
      </c>
      <c r="J11561" t="s">
        <v>228</v>
      </c>
      <c r="K11561" t="s">
        <v>1247</v>
      </c>
      <c r="M11561" t="s">
        <v>228</v>
      </c>
      <c r="N11561" t="s">
        <v>249</v>
      </c>
      <c r="O11561">
        <v>15</v>
      </c>
      <c r="P11561" t="s">
        <v>257</v>
      </c>
      <c r="Q11561"/>
      <c r="R11561">
        <v>1.5</v>
      </c>
      <c r="S11561">
        <v>15</v>
      </c>
      <c r="T11561" t="s">
        <v>1241</v>
      </c>
    </row>
    <row r="11562" spans="2:20" hidden="1" x14ac:dyDescent="0.45">
      <c r="C11562" s="29" t="s">
        <v>60</v>
      </c>
      <c r="D11562" s="29" t="s">
        <v>51</v>
      </c>
      <c r="F11562" t="s">
        <v>1215</v>
      </c>
      <c r="G11562" t="s">
        <v>1216</v>
      </c>
      <c r="H11562" t="s">
        <v>1249</v>
      </c>
      <c r="I11562" t="s">
        <v>225</v>
      </c>
      <c r="J11562" t="s">
        <v>1250</v>
      </c>
      <c r="K11562" t="s">
        <v>1219</v>
      </c>
      <c r="M11562" t="s">
        <v>228</v>
      </c>
      <c r="N11562" t="s">
        <v>249</v>
      </c>
      <c r="O11562">
        <v>16</v>
      </c>
      <c r="P11562" t="s">
        <v>234</v>
      </c>
      <c r="Q11562"/>
      <c r="R11562">
        <v>8</v>
      </c>
      <c r="S11562">
        <v>32</v>
      </c>
      <c r="T11562" t="s">
        <v>348</v>
      </c>
    </row>
    <row r="11563" spans="2:20" hidden="1" x14ac:dyDescent="0.45">
      <c r="C11563" s="29" t="s">
        <v>60</v>
      </c>
      <c r="D11563" s="29" t="s">
        <v>195</v>
      </c>
      <c r="F11563" t="s">
        <v>1215</v>
      </c>
      <c r="G11563" t="s">
        <v>1216</v>
      </c>
      <c r="H11563" t="s">
        <v>301</v>
      </c>
      <c r="I11563" t="s">
        <v>275</v>
      </c>
      <c r="J11563" t="s">
        <v>228</v>
      </c>
      <c r="K11563" t="s">
        <v>1247</v>
      </c>
      <c r="M11563" t="s">
        <v>228</v>
      </c>
      <c r="N11563" t="s">
        <v>259</v>
      </c>
      <c r="O11563">
        <v>0.22</v>
      </c>
      <c r="P11563" t="s">
        <v>257</v>
      </c>
      <c r="Q11563"/>
      <c r="R11563">
        <v>2.1999999999999999E-2</v>
      </c>
      <c r="S11563">
        <v>1.5</v>
      </c>
      <c r="T11563" t="s">
        <v>1241</v>
      </c>
    </row>
    <row r="11564" spans="2:20" hidden="1" x14ac:dyDescent="0.45">
      <c r="C11564" s="29" t="s">
        <v>60</v>
      </c>
      <c r="D11564" s="29" t="s">
        <v>195</v>
      </c>
      <c r="F11564" t="s">
        <v>1215</v>
      </c>
      <c r="G11564" t="s">
        <v>1216</v>
      </c>
      <c r="H11564" t="s">
        <v>301</v>
      </c>
      <c r="I11564" t="s">
        <v>275</v>
      </c>
      <c r="J11564" t="s">
        <v>228</v>
      </c>
      <c r="K11564" t="s">
        <v>1247</v>
      </c>
      <c r="M11564" t="s">
        <v>228</v>
      </c>
      <c r="N11564" t="s">
        <v>267</v>
      </c>
      <c r="O11564">
        <v>18</v>
      </c>
      <c r="P11564" t="s">
        <v>234</v>
      </c>
      <c r="Q11564"/>
      <c r="R11564">
        <v>0.21</v>
      </c>
      <c r="S11564">
        <v>116</v>
      </c>
      <c r="T11564" t="s">
        <v>1248</v>
      </c>
    </row>
    <row r="11565" spans="2:20" hidden="1" x14ac:dyDescent="0.45">
      <c r="C11565" s="29" t="s">
        <v>60</v>
      </c>
      <c r="D11565" s="29" t="s">
        <v>195</v>
      </c>
      <c r="F11565" t="s">
        <v>1215</v>
      </c>
      <c r="G11565" t="s">
        <v>1216</v>
      </c>
      <c r="H11565" t="s">
        <v>301</v>
      </c>
      <c r="I11565" t="s">
        <v>275</v>
      </c>
      <c r="J11565" t="s">
        <v>228</v>
      </c>
      <c r="K11565" t="s">
        <v>1247</v>
      </c>
      <c r="M11565" t="s">
        <v>228</v>
      </c>
      <c r="N11565" t="s">
        <v>242</v>
      </c>
      <c r="O11565">
        <v>10</v>
      </c>
      <c r="P11565" t="s">
        <v>234</v>
      </c>
      <c r="Q11565"/>
      <c r="R11565">
        <v>0.1</v>
      </c>
      <c r="S11565">
        <v>40</v>
      </c>
      <c r="T11565" t="s">
        <v>1248</v>
      </c>
    </row>
    <row r="11566" spans="2:20" hidden="1" x14ac:dyDescent="0.45">
      <c r="C11566" s="29" t="s">
        <v>60</v>
      </c>
      <c r="D11566" s="29" t="s">
        <v>195</v>
      </c>
      <c r="F11566" t="s">
        <v>1215</v>
      </c>
      <c r="G11566" t="s">
        <v>1216</v>
      </c>
      <c r="H11566" t="s">
        <v>301</v>
      </c>
      <c r="I11566" t="s">
        <v>275</v>
      </c>
      <c r="J11566" t="s">
        <v>228</v>
      </c>
      <c r="K11566" t="s">
        <v>1247</v>
      </c>
      <c r="M11566" t="s">
        <v>228</v>
      </c>
      <c r="N11566" t="s">
        <v>265</v>
      </c>
      <c r="O11566">
        <v>3</v>
      </c>
      <c r="P11566" t="s">
        <v>234</v>
      </c>
      <c r="Q11566"/>
      <c r="R11566">
        <v>6.5000000000000002E-2</v>
      </c>
      <c r="S11566">
        <v>20</v>
      </c>
      <c r="T11566" t="s">
        <v>1248</v>
      </c>
    </row>
    <row r="11567" spans="2:20" hidden="1" x14ac:dyDescent="0.45">
      <c r="C11567" s="29" t="s">
        <v>60</v>
      </c>
      <c r="D11567" s="29" t="s">
        <v>195</v>
      </c>
      <c r="F11567" t="s">
        <v>1215</v>
      </c>
      <c r="G11567" t="s">
        <v>1216</v>
      </c>
      <c r="H11567" t="s">
        <v>301</v>
      </c>
      <c r="I11567" t="s">
        <v>275</v>
      </c>
      <c r="J11567" t="s">
        <v>228</v>
      </c>
      <c r="K11567" t="s">
        <v>1247</v>
      </c>
      <c r="M11567" t="s">
        <v>228</v>
      </c>
      <c r="N11567" t="s">
        <v>265</v>
      </c>
      <c r="O11567">
        <v>3</v>
      </c>
      <c r="P11567" t="s">
        <v>234</v>
      </c>
      <c r="Q11567"/>
      <c r="R11567">
        <v>6.5000000000000002E-2</v>
      </c>
      <c r="S11567">
        <v>20</v>
      </c>
      <c r="T11567" t="s">
        <v>1248</v>
      </c>
    </row>
    <row r="11568" spans="2:20" hidden="1" x14ac:dyDescent="0.45">
      <c r="C11568" s="29" t="s">
        <v>60</v>
      </c>
      <c r="D11568" s="29" t="s">
        <v>195</v>
      </c>
      <c r="F11568" t="s">
        <v>1215</v>
      </c>
      <c r="G11568" t="s">
        <v>1216</v>
      </c>
      <c r="H11568" t="s">
        <v>301</v>
      </c>
      <c r="I11568" t="s">
        <v>275</v>
      </c>
      <c r="J11568" t="s">
        <v>228</v>
      </c>
      <c r="K11568" t="s">
        <v>1247</v>
      </c>
      <c r="M11568" t="s">
        <v>228</v>
      </c>
      <c r="N11568" t="s">
        <v>358</v>
      </c>
      <c r="O11568">
        <v>1.7</v>
      </c>
      <c r="P11568" t="s">
        <v>257</v>
      </c>
      <c r="Q11568"/>
      <c r="R11568">
        <v>0.17</v>
      </c>
      <c r="S11568">
        <v>1.7</v>
      </c>
      <c r="T11568" t="s">
        <v>1241</v>
      </c>
    </row>
    <row r="11569" spans="2:20" hidden="1" x14ac:dyDescent="0.45">
      <c r="C11569" s="29" t="s">
        <v>60</v>
      </c>
      <c r="D11569" s="29" t="s">
        <v>195</v>
      </c>
      <c r="F11569" t="s">
        <v>1215</v>
      </c>
      <c r="G11569" t="s">
        <v>1216</v>
      </c>
      <c r="H11569" t="s">
        <v>301</v>
      </c>
      <c r="I11569" t="s">
        <v>275</v>
      </c>
      <c r="J11569" t="s">
        <v>228</v>
      </c>
      <c r="K11569" t="s">
        <v>1247</v>
      </c>
      <c r="M11569" t="s">
        <v>228</v>
      </c>
      <c r="N11569" t="s">
        <v>267</v>
      </c>
      <c r="O11569">
        <v>18</v>
      </c>
      <c r="P11569" t="s">
        <v>234</v>
      </c>
      <c r="Q11569"/>
      <c r="R11569">
        <v>0.21</v>
      </c>
      <c r="S11569">
        <v>116</v>
      </c>
      <c r="T11569" t="s">
        <v>1248</v>
      </c>
    </row>
    <row r="11570" spans="2:20" hidden="1" x14ac:dyDescent="0.45">
      <c r="C11570" s="29" t="s">
        <v>60</v>
      </c>
      <c r="D11570" s="29" t="s">
        <v>195</v>
      </c>
      <c r="F11570" t="s">
        <v>1215</v>
      </c>
      <c r="G11570" t="s">
        <v>1216</v>
      </c>
      <c r="H11570" t="s">
        <v>301</v>
      </c>
      <c r="I11570" t="s">
        <v>275</v>
      </c>
      <c r="J11570" t="s">
        <v>228</v>
      </c>
      <c r="K11570" t="s">
        <v>1247</v>
      </c>
      <c r="M11570" t="s">
        <v>228</v>
      </c>
      <c r="N11570" t="s">
        <v>249</v>
      </c>
      <c r="O11570">
        <v>15</v>
      </c>
      <c r="P11570" t="s">
        <v>257</v>
      </c>
      <c r="Q11570"/>
      <c r="R11570">
        <v>1.5</v>
      </c>
      <c r="S11570">
        <v>15</v>
      </c>
      <c r="T11570" t="s">
        <v>1241</v>
      </c>
    </row>
    <row r="11571" spans="2:20" hidden="1" x14ac:dyDescent="0.45">
      <c r="C11571" s="29" t="s">
        <v>60</v>
      </c>
      <c r="D11571" s="29" t="s">
        <v>195</v>
      </c>
      <c r="F11571" t="s">
        <v>1215</v>
      </c>
      <c r="G11571" t="s">
        <v>1216</v>
      </c>
      <c r="H11571" t="s">
        <v>301</v>
      </c>
      <c r="I11571" t="s">
        <v>275</v>
      </c>
      <c r="J11571" t="s">
        <v>228</v>
      </c>
      <c r="K11571" t="s">
        <v>1247</v>
      </c>
      <c r="M11571" t="s">
        <v>228</v>
      </c>
      <c r="N11571" t="s">
        <v>264</v>
      </c>
      <c r="O11571">
        <v>1.9</v>
      </c>
      <c r="P11571" t="s">
        <v>257</v>
      </c>
      <c r="Q11571"/>
      <c r="R11571">
        <v>0.2</v>
      </c>
      <c r="S11571">
        <v>1.9</v>
      </c>
      <c r="T11571" t="s">
        <v>1241</v>
      </c>
    </row>
    <row r="11572" spans="2:20" hidden="1" x14ac:dyDescent="0.45">
      <c r="C11572" s="29" t="s">
        <v>60</v>
      </c>
      <c r="D11572" s="29" t="s">
        <v>195</v>
      </c>
      <c r="F11572" t="s">
        <v>1215</v>
      </c>
      <c r="G11572" t="s">
        <v>1216</v>
      </c>
      <c r="H11572" t="s">
        <v>301</v>
      </c>
      <c r="I11572" t="s">
        <v>275</v>
      </c>
      <c r="J11572" t="s">
        <v>228</v>
      </c>
      <c r="K11572" t="s">
        <v>1247</v>
      </c>
      <c r="M11572" t="s">
        <v>228</v>
      </c>
      <c r="N11572" t="s">
        <v>267</v>
      </c>
      <c r="O11572">
        <v>18</v>
      </c>
      <c r="P11572" t="s">
        <v>234</v>
      </c>
      <c r="Q11572"/>
      <c r="R11572">
        <v>0.21</v>
      </c>
      <c r="S11572">
        <v>116</v>
      </c>
      <c r="T11572" t="s">
        <v>1248</v>
      </c>
    </row>
    <row r="11573" spans="2:20" hidden="1" x14ac:dyDescent="0.45">
      <c r="C11573" s="29" t="s">
        <v>60</v>
      </c>
      <c r="D11573" s="29" t="s">
        <v>197</v>
      </c>
      <c r="F11573" t="s">
        <v>1215</v>
      </c>
      <c r="G11573" t="s">
        <v>1216</v>
      </c>
      <c r="H11573" t="s">
        <v>1251</v>
      </c>
      <c r="I11573" t="s">
        <v>275</v>
      </c>
      <c r="J11573" t="s">
        <v>228</v>
      </c>
      <c r="K11573" t="s">
        <v>232</v>
      </c>
      <c r="M11573" t="s">
        <v>228</v>
      </c>
      <c r="N11573" t="s">
        <v>236</v>
      </c>
      <c r="O11573">
        <v>0.78</v>
      </c>
      <c r="P11573" t="s">
        <v>237</v>
      </c>
      <c r="Q11573"/>
      <c r="R11573">
        <v>0.47</v>
      </c>
      <c r="S11573">
        <v>1.0900000000000001</v>
      </c>
      <c r="T11573" t="s">
        <v>1252</v>
      </c>
    </row>
    <row r="11574" spans="2:20" hidden="1" x14ac:dyDescent="0.45">
      <c r="C11574" s="29" t="s">
        <v>60</v>
      </c>
      <c r="D11574" s="29" t="s">
        <v>197</v>
      </c>
      <c r="F11574" t="s">
        <v>1215</v>
      </c>
      <c r="G11574" t="s">
        <v>1216</v>
      </c>
      <c r="H11574" t="s">
        <v>1251</v>
      </c>
      <c r="I11574" t="s">
        <v>275</v>
      </c>
      <c r="J11574" t="s">
        <v>228</v>
      </c>
      <c r="K11574" t="s">
        <v>232</v>
      </c>
      <c r="M11574" t="s">
        <v>228</v>
      </c>
      <c r="N11574" t="s">
        <v>236</v>
      </c>
      <c r="O11574">
        <v>0.78</v>
      </c>
      <c r="P11574" t="s">
        <v>237</v>
      </c>
      <c r="Q11574"/>
      <c r="R11574">
        <v>0.47</v>
      </c>
      <c r="S11574">
        <v>1.0900000000000001</v>
      </c>
      <c r="T11574" t="s">
        <v>1252</v>
      </c>
    </row>
    <row r="11575" spans="2:20" hidden="1" x14ac:dyDescent="0.45">
      <c r="B11575" s="29" t="s">
        <v>24</v>
      </c>
      <c r="C11575" s="29" t="s">
        <v>60</v>
      </c>
      <c r="D11575" s="29" t="s">
        <v>197</v>
      </c>
      <c r="F11575" t="s">
        <v>1215</v>
      </c>
      <c r="G11575" t="s">
        <v>1216</v>
      </c>
      <c r="H11575" t="s">
        <v>1251</v>
      </c>
      <c r="I11575" t="s">
        <v>275</v>
      </c>
      <c r="J11575" t="s">
        <v>228</v>
      </c>
      <c r="K11575" t="s">
        <v>232</v>
      </c>
      <c r="M11575" t="s">
        <v>228</v>
      </c>
      <c r="N11575" t="s">
        <v>261</v>
      </c>
      <c r="O11575">
        <v>23</v>
      </c>
      <c r="P11575" t="s">
        <v>237</v>
      </c>
      <c r="Q11575">
        <f>O11575/'Building Calcs'!$B$2</f>
        <v>2.4266284610259999E-5</v>
      </c>
      <c r="R11575">
        <v>14</v>
      </c>
      <c r="S11575">
        <v>33</v>
      </c>
      <c r="T11575" t="s">
        <v>1252</v>
      </c>
    </row>
    <row r="11576" spans="2:20" hidden="1" x14ac:dyDescent="0.45">
      <c r="C11576" s="29" t="s">
        <v>60</v>
      </c>
      <c r="D11576" s="29" t="s">
        <v>45</v>
      </c>
      <c r="F11576" t="s">
        <v>1215</v>
      </c>
      <c r="G11576" t="s">
        <v>1216</v>
      </c>
      <c r="H11576" t="s">
        <v>284</v>
      </c>
      <c r="I11576" t="s">
        <v>275</v>
      </c>
      <c r="J11576" t="s">
        <v>228</v>
      </c>
      <c r="K11576" t="s">
        <v>1242</v>
      </c>
      <c r="M11576" t="s">
        <v>228</v>
      </c>
      <c r="N11576" t="s">
        <v>358</v>
      </c>
      <c r="O11576">
        <v>23.7</v>
      </c>
      <c r="P11576" t="s">
        <v>234</v>
      </c>
      <c r="Q11576"/>
      <c r="R11576">
        <v>8</v>
      </c>
      <c r="S11576">
        <v>100</v>
      </c>
      <c r="T11576" t="s">
        <v>377</v>
      </c>
    </row>
    <row r="11577" spans="2:20" hidden="1" x14ac:dyDescent="0.45">
      <c r="C11577" s="29" t="s">
        <v>60</v>
      </c>
      <c r="D11577" s="29" t="s">
        <v>45</v>
      </c>
      <c r="F11577" t="s">
        <v>1215</v>
      </c>
      <c r="G11577" t="s">
        <v>1216</v>
      </c>
      <c r="H11577" t="s">
        <v>284</v>
      </c>
      <c r="I11577" t="s">
        <v>275</v>
      </c>
      <c r="J11577" t="s">
        <v>228</v>
      </c>
      <c r="K11577" t="s">
        <v>1242</v>
      </c>
      <c r="M11577" t="s">
        <v>228</v>
      </c>
      <c r="N11577" t="s">
        <v>249</v>
      </c>
      <c r="O11577">
        <v>58.9</v>
      </c>
      <c r="P11577" t="s">
        <v>234</v>
      </c>
      <c r="Q11577"/>
      <c r="R11577">
        <v>10</v>
      </c>
      <c r="S11577">
        <v>180</v>
      </c>
      <c r="T11577" t="s">
        <v>377</v>
      </c>
    </row>
    <row r="11578" spans="2:20" hidden="1" x14ac:dyDescent="0.45">
      <c r="C11578" s="29" t="s">
        <v>60</v>
      </c>
      <c r="D11578" s="29" t="s">
        <v>197</v>
      </c>
      <c r="F11578" t="s">
        <v>1215</v>
      </c>
      <c r="G11578" t="s">
        <v>1216</v>
      </c>
      <c r="H11578" t="s">
        <v>1251</v>
      </c>
      <c r="I11578" t="s">
        <v>275</v>
      </c>
      <c r="J11578" t="s">
        <v>228</v>
      </c>
      <c r="K11578" t="s">
        <v>232</v>
      </c>
      <c r="M11578" t="s">
        <v>228</v>
      </c>
      <c r="N11578" t="s">
        <v>264</v>
      </c>
      <c r="O11578">
        <v>0.72</v>
      </c>
      <c r="P11578" t="s">
        <v>257</v>
      </c>
      <c r="Q11578"/>
      <c r="R11578">
        <v>0.2</v>
      </c>
      <c r="S11578">
        <v>1.9</v>
      </c>
      <c r="T11578" t="s">
        <v>1252</v>
      </c>
    </row>
    <row r="11579" spans="2:20" hidden="1" x14ac:dyDescent="0.45">
      <c r="C11579" s="29" t="s">
        <v>60</v>
      </c>
      <c r="D11579" s="29" t="s">
        <v>197</v>
      </c>
      <c r="F11579" t="s">
        <v>1215</v>
      </c>
      <c r="G11579" t="s">
        <v>1216</v>
      </c>
      <c r="H11579" t="s">
        <v>1251</v>
      </c>
      <c r="I11579" t="s">
        <v>275</v>
      </c>
      <c r="J11579" t="s">
        <v>228</v>
      </c>
      <c r="K11579" t="s">
        <v>232</v>
      </c>
      <c r="M11579" t="s">
        <v>228</v>
      </c>
      <c r="N11579" t="s">
        <v>303</v>
      </c>
      <c r="O11579">
        <v>5.8000000000000003E-2</v>
      </c>
      <c r="P11579" t="s">
        <v>234</v>
      </c>
      <c r="Q11579"/>
      <c r="R11579">
        <v>1.4999999999999999E-2</v>
      </c>
      <c r="S11579">
        <v>5.8000000000000003E-2</v>
      </c>
      <c r="T11579" t="s">
        <v>1252</v>
      </c>
    </row>
    <row r="11580" spans="2:20" hidden="1" x14ac:dyDescent="0.45">
      <c r="C11580" s="29" t="s">
        <v>60</v>
      </c>
      <c r="D11580" s="29" t="s">
        <v>197</v>
      </c>
      <c r="F11580" t="s">
        <v>1215</v>
      </c>
      <c r="G11580" t="s">
        <v>1216</v>
      </c>
      <c r="H11580" t="s">
        <v>1251</v>
      </c>
      <c r="I11580" t="s">
        <v>275</v>
      </c>
      <c r="J11580" t="s">
        <v>228</v>
      </c>
      <c r="K11580" t="s">
        <v>232</v>
      </c>
      <c r="M11580" t="s">
        <v>228</v>
      </c>
      <c r="N11580" t="s">
        <v>267</v>
      </c>
      <c r="O11580">
        <v>0.73</v>
      </c>
      <c r="P11580" t="s">
        <v>234</v>
      </c>
      <c r="Q11580"/>
      <c r="R11580">
        <v>0.36</v>
      </c>
      <c r="S11580">
        <v>1.5</v>
      </c>
      <c r="T11580" t="s">
        <v>1252</v>
      </c>
    </row>
    <row r="11581" spans="2:20" hidden="1" x14ac:dyDescent="0.45">
      <c r="B11581" s="29" t="s">
        <v>43</v>
      </c>
      <c r="C11581" s="29" t="s">
        <v>60</v>
      </c>
      <c r="D11581" s="29" t="s">
        <v>197</v>
      </c>
      <c r="F11581" t="s">
        <v>1215</v>
      </c>
      <c r="G11581" t="s">
        <v>1216</v>
      </c>
      <c r="H11581" t="s">
        <v>1251</v>
      </c>
      <c r="I11581" t="s">
        <v>275</v>
      </c>
      <c r="J11581" t="s">
        <v>228</v>
      </c>
      <c r="K11581" t="s">
        <v>232</v>
      </c>
      <c r="M11581" t="s">
        <v>228</v>
      </c>
      <c r="N11581" t="s">
        <v>28</v>
      </c>
      <c r="O11581">
        <v>0.78</v>
      </c>
      <c r="P11581" t="s">
        <v>237</v>
      </c>
      <c r="Q11581">
        <f>O11581/'Building Calcs'!$B$2</f>
        <v>8.2294356504360001E-7</v>
      </c>
      <c r="R11581">
        <v>0.47</v>
      </c>
      <c r="S11581">
        <v>1.0900000000000001</v>
      </c>
      <c r="T11581" t="s">
        <v>1252</v>
      </c>
    </row>
    <row r="11582" spans="2:20" hidden="1" x14ac:dyDescent="0.45">
      <c r="C11582" s="29" t="s">
        <v>60</v>
      </c>
      <c r="D11582" s="29" t="s">
        <v>197</v>
      </c>
      <c r="F11582" t="s">
        <v>1215</v>
      </c>
      <c r="G11582" t="s">
        <v>1216</v>
      </c>
      <c r="H11582" t="s">
        <v>1251</v>
      </c>
      <c r="I11582" t="s">
        <v>275</v>
      </c>
      <c r="J11582" t="s">
        <v>228</v>
      </c>
      <c r="K11582" t="s">
        <v>232</v>
      </c>
      <c r="M11582" t="s">
        <v>228</v>
      </c>
      <c r="N11582" t="s">
        <v>233</v>
      </c>
      <c r="O11582">
        <v>0.1</v>
      </c>
      <c r="P11582" t="s">
        <v>234</v>
      </c>
      <c r="Q11582"/>
      <c r="R11582">
        <v>0.05</v>
      </c>
      <c r="S11582">
        <v>0.19</v>
      </c>
      <c r="T11582" t="s">
        <v>1252</v>
      </c>
    </row>
    <row r="11583" spans="2:20" hidden="1" x14ac:dyDescent="0.45">
      <c r="C11583" s="29" t="s">
        <v>60</v>
      </c>
      <c r="D11583" s="29" t="s">
        <v>197</v>
      </c>
      <c r="F11583" t="s">
        <v>1215</v>
      </c>
      <c r="G11583" t="s">
        <v>1216</v>
      </c>
      <c r="H11583" t="s">
        <v>1251</v>
      </c>
      <c r="I11583" t="s">
        <v>275</v>
      </c>
      <c r="J11583" t="s">
        <v>228</v>
      </c>
      <c r="K11583" t="s">
        <v>232</v>
      </c>
      <c r="M11583" t="s">
        <v>228</v>
      </c>
      <c r="N11583" t="s">
        <v>240</v>
      </c>
      <c r="O11583">
        <v>1.0999999999999999E-2</v>
      </c>
      <c r="P11583" t="s">
        <v>234</v>
      </c>
      <c r="Q11583"/>
      <c r="R11583">
        <v>6.0000000000000001E-3</v>
      </c>
      <c r="S11583">
        <v>2.1999999999999999E-2</v>
      </c>
      <c r="T11583" t="s">
        <v>1252</v>
      </c>
    </row>
    <row r="11584" spans="2:20" hidden="1" x14ac:dyDescent="0.45">
      <c r="C11584" s="29" t="s">
        <v>60</v>
      </c>
      <c r="D11584" s="29" t="s">
        <v>197</v>
      </c>
      <c r="F11584" t="s">
        <v>1215</v>
      </c>
      <c r="G11584" t="s">
        <v>1216</v>
      </c>
      <c r="H11584" t="s">
        <v>1251</v>
      </c>
      <c r="I11584" t="s">
        <v>275</v>
      </c>
      <c r="J11584" t="s">
        <v>228</v>
      </c>
      <c r="K11584" t="s">
        <v>232</v>
      </c>
      <c r="M11584" t="s">
        <v>228</v>
      </c>
      <c r="N11584" t="s">
        <v>253</v>
      </c>
      <c r="O11584">
        <v>8.9999999999999998E-4</v>
      </c>
      <c r="P11584" t="s">
        <v>234</v>
      </c>
      <c r="Q11584"/>
      <c r="R11584">
        <v>2.9999999999999997E-4</v>
      </c>
      <c r="S11584">
        <v>1.1000000000000001E-3</v>
      </c>
      <c r="T11584" t="s">
        <v>1252</v>
      </c>
    </row>
    <row r="11585" spans="2:20" hidden="1" x14ac:dyDescent="0.45">
      <c r="C11585" s="29" t="s">
        <v>60</v>
      </c>
      <c r="D11585" s="29" t="s">
        <v>197</v>
      </c>
      <c r="F11585" t="s">
        <v>1215</v>
      </c>
      <c r="G11585" t="s">
        <v>1216</v>
      </c>
      <c r="H11585" t="s">
        <v>1251</v>
      </c>
      <c r="I11585" t="s">
        <v>275</v>
      </c>
      <c r="J11585" t="s">
        <v>228</v>
      </c>
      <c r="K11585" t="s">
        <v>232</v>
      </c>
      <c r="M11585" t="s">
        <v>228</v>
      </c>
      <c r="N11585" t="s">
        <v>262</v>
      </c>
      <c r="O11585">
        <v>0.1</v>
      </c>
      <c r="P11585" t="s">
        <v>234</v>
      </c>
      <c r="Q11585"/>
      <c r="R11585">
        <v>7.0000000000000001E-3</v>
      </c>
      <c r="S11585">
        <v>0.54</v>
      </c>
      <c r="T11585" t="s">
        <v>1252</v>
      </c>
    </row>
    <row r="11586" spans="2:20" hidden="1" x14ac:dyDescent="0.45">
      <c r="C11586" s="29" t="s">
        <v>60</v>
      </c>
      <c r="D11586" s="29" t="s">
        <v>197</v>
      </c>
      <c r="F11586" t="s">
        <v>1215</v>
      </c>
      <c r="G11586" t="s">
        <v>1216</v>
      </c>
      <c r="H11586" t="s">
        <v>1251</v>
      </c>
      <c r="I11586" t="s">
        <v>275</v>
      </c>
      <c r="J11586" t="s">
        <v>228</v>
      </c>
      <c r="K11586" t="s">
        <v>232</v>
      </c>
      <c r="M11586" t="s">
        <v>228</v>
      </c>
      <c r="N11586" t="s">
        <v>233</v>
      </c>
      <c r="O11586">
        <v>0.1</v>
      </c>
      <c r="P11586" t="s">
        <v>234</v>
      </c>
      <c r="Q11586"/>
      <c r="R11586">
        <v>0.05</v>
      </c>
      <c r="S11586">
        <v>0.19</v>
      </c>
      <c r="T11586" t="s">
        <v>1252</v>
      </c>
    </row>
    <row r="11587" spans="2:20" hidden="1" x14ac:dyDescent="0.45">
      <c r="C11587" s="29" t="s">
        <v>60</v>
      </c>
      <c r="D11587" s="29" t="s">
        <v>197</v>
      </c>
      <c r="F11587" t="s">
        <v>1215</v>
      </c>
      <c r="G11587" t="s">
        <v>1216</v>
      </c>
      <c r="H11587" t="s">
        <v>1251</v>
      </c>
      <c r="I11587" t="s">
        <v>275</v>
      </c>
      <c r="J11587" t="s">
        <v>228</v>
      </c>
      <c r="K11587" t="s">
        <v>232</v>
      </c>
      <c r="M11587" t="s">
        <v>228</v>
      </c>
      <c r="N11587" t="s">
        <v>265</v>
      </c>
      <c r="O11587">
        <v>2.5999999999999999E-3</v>
      </c>
      <c r="P11587" t="s">
        <v>234</v>
      </c>
      <c r="Q11587"/>
      <c r="R11587">
        <v>1.2999999999999999E-3</v>
      </c>
      <c r="S11587">
        <v>5.1000000000000004E-3</v>
      </c>
      <c r="T11587" t="s">
        <v>1252</v>
      </c>
    </row>
    <row r="11588" spans="2:20" hidden="1" x14ac:dyDescent="0.45">
      <c r="C11588" s="29" t="s">
        <v>60</v>
      </c>
      <c r="D11588" s="29" t="s">
        <v>45</v>
      </c>
      <c r="F11588" t="s">
        <v>1215</v>
      </c>
      <c r="G11588" t="s">
        <v>1216</v>
      </c>
      <c r="H11588" t="s">
        <v>284</v>
      </c>
      <c r="I11588" t="s">
        <v>275</v>
      </c>
      <c r="J11588" t="s">
        <v>228</v>
      </c>
      <c r="K11588" t="s">
        <v>1242</v>
      </c>
      <c r="M11588" t="s">
        <v>228</v>
      </c>
      <c r="N11588" t="s">
        <v>246</v>
      </c>
      <c r="O11588">
        <v>203</v>
      </c>
      <c r="P11588" t="s">
        <v>247</v>
      </c>
      <c r="Q11588"/>
      <c r="R11588">
        <v>40</v>
      </c>
      <c r="S11588">
        <v>500</v>
      </c>
      <c r="T11588" t="s">
        <v>377</v>
      </c>
    </row>
    <row r="11589" spans="2:20" hidden="1" x14ac:dyDescent="0.45">
      <c r="B11589" s="29" t="s">
        <v>26</v>
      </c>
      <c r="C11589" s="29" t="s">
        <v>60</v>
      </c>
      <c r="D11589" s="29" t="s">
        <v>46</v>
      </c>
      <c r="F11589" t="s">
        <v>1215</v>
      </c>
      <c r="G11589" t="s">
        <v>1216</v>
      </c>
      <c r="H11589" t="s">
        <v>443</v>
      </c>
      <c r="I11589" t="s">
        <v>225</v>
      </c>
      <c r="J11589" t="s">
        <v>1235</v>
      </c>
      <c r="K11589" t="s">
        <v>18</v>
      </c>
      <c r="M11589" t="s">
        <v>228</v>
      </c>
      <c r="N11589" t="s">
        <v>26</v>
      </c>
      <c r="O11589">
        <v>40</v>
      </c>
      <c r="P11589" t="s">
        <v>237</v>
      </c>
      <c r="Q11589">
        <f>O11589/'Building Calcs'!$B$2</f>
        <v>4.2202234104799999E-5</v>
      </c>
      <c r="R11589">
        <v>30</v>
      </c>
      <c r="S11589">
        <v>55</v>
      </c>
      <c r="T11589" t="s">
        <v>1255</v>
      </c>
    </row>
    <row r="11590" spans="2:20" hidden="1" x14ac:dyDescent="0.45">
      <c r="C11590" s="29" t="s">
        <v>60</v>
      </c>
      <c r="D11590" s="29" t="s">
        <v>46</v>
      </c>
      <c r="F11590" t="s">
        <v>1215</v>
      </c>
      <c r="G11590" t="s">
        <v>1216</v>
      </c>
      <c r="H11590" t="s">
        <v>1253</v>
      </c>
      <c r="I11590" t="s">
        <v>225</v>
      </c>
      <c r="J11590" t="s">
        <v>1232</v>
      </c>
      <c r="K11590" t="s">
        <v>18</v>
      </c>
      <c r="M11590" t="s">
        <v>228</v>
      </c>
      <c r="N11590" t="s">
        <v>358</v>
      </c>
      <c r="O11590">
        <v>0.84</v>
      </c>
      <c r="P11590" t="s">
        <v>257</v>
      </c>
      <c r="Q11590"/>
      <c r="R11590">
        <v>0.28000000000000003</v>
      </c>
      <c r="S11590">
        <v>0.84</v>
      </c>
      <c r="T11590" t="s">
        <v>1254</v>
      </c>
    </row>
    <row r="11591" spans="2:20" hidden="1" x14ac:dyDescent="0.45">
      <c r="C11591" s="29" t="s">
        <v>60</v>
      </c>
      <c r="D11591" s="29" t="s">
        <v>46</v>
      </c>
      <c r="F11591" t="s">
        <v>1215</v>
      </c>
      <c r="G11591" t="s">
        <v>1216</v>
      </c>
      <c r="H11591" t="s">
        <v>1253</v>
      </c>
      <c r="I11591" t="s">
        <v>225</v>
      </c>
      <c r="J11591" t="s">
        <v>1232</v>
      </c>
      <c r="K11591" t="s">
        <v>18</v>
      </c>
      <c r="M11591" t="s">
        <v>228</v>
      </c>
      <c r="N11591" t="s">
        <v>272</v>
      </c>
      <c r="O11591">
        <v>0.84</v>
      </c>
      <c r="P11591" t="s">
        <v>257</v>
      </c>
      <c r="Q11591"/>
      <c r="R11591">
        <v>0.28000000000000003</v>
      </c>
      <c r="S11591">
        <v>0.84</v>
      </c>
      <c r="T11591" t="s">
        <v>1254</v>
      </c>
    </row>
    <row r="11592" spans="2:20" hidden="1" x14ac:dyDescent="0.45">
      <c r="B11592" s="29" t="s">
        <v>30</v>
      </c>
      <c r="C11592" s="29" t="s">
        <v>60</v>
      </c>
      <c r="D11592" s="29" t="s">
        <v>46</v>
      </c>
      <c r="F11592" t="s">
        <v>1215</v>
      </c>
      <c r="G11592" t="s">
        <v>1216</v>
      </c>
      <c r="H11592" t="s">
        <v>1253</v>
      </c>
      <c r="I11592" t="s">
        <v>225</v>
      </c>
      <c r="J11592" t="s">
        <v>1232</v>
      </c>
      <c r="K11592" t="s">
        <v>18</v>
      </c>
      <c r="M11592" t="s">
        <v>228</v>
      </c>
      <c r="N11592" t="s">
        <v>30</v>
      </c>
      <c r="O11592">
        <v>5.4</v>
      </c>
      <c r="P11592" t="s">
        <v>229</v>
      </c>
      <c r="Q11592"/>
      <c r="R11592">
        <v>2.7</v>
      </c>
      <c r="S11592">
        <v>11</v>
      </c>
      <c r="T11592" t="s">
        <v>1256</v>
      </c>
    </row>
    <row r="11593" spans="2:20" hidden="1" x14ac:dyDescent="0.45">
      <c r="B11593" s="29" t="s">
        <v>26</v>
      </c>
      <c r="C11593" s="29" t="s">
        <v>60</v>
      </c>
      <c r="D11593" s="29" t="s">
        <v>46</v>
      </c>
      <c r="F11593" t="s">
        <v>1215</v>
      </c>
      <c r="G11593" t="s">
        <v>1216</v>
      </c>
      <c r="H11593" t="s">
        <v>443</v>
      </c>
      <c r="I11593" t="s">
        <v>225</v>
      </c>
      <c r="J11593" t="s">
        <v>1235</v>
      </c>
      <c r="K11593" t="s">
        <v>18</v>
      </c>
      <c r="M11593" t="s">
        <v>228</v>
      </c>
      <c r="N11593" t="s">
        <v>26</v>
      </c>
      <c r="O11593">
        <v>40</v>
      </c>
      <c r="P11593" t="s">
        <v>237</v>
      </c>
      <c r="Q11593">
        <f>O11593/'Building Calcs'!$B$2</f>
        <v>4.2202234104799999E-5</v>
      </c>
      <c r="R11593">
        <v>30</v>
      </c>
      <c r="S11593">
        <v>55</v>
      </c>
      <c r="T11593" t="s">
        <v>1255</v>
      </c>
    </row>
    <row r="11594" spans="2:20" hidden="1" x14ac:dyDescent="0.45">
      <c r="B11594" s="29" t="s">
        <v>25</v>
      </c>
      <c r="C11594" s="29" t="s">
        <v>60</v>
      </c>
      <c r="D11594" s="29" t="s">
        <v>46</v>
      </c>
      <c r="F11594" t="s">
        <v>1215</v>
      </c>
      <c r="G11594" t="s">
        <v>1216</v>
      </c>
      <c r="H11594" t="s">
        <v>443</v>
      </c>
      <c r="I11594" t="s">
        <v>225</v>
      </c>
      <c r="J11594" t="s">
        <v>1235</v>
      </c>
      <c r="K11594" t="s">
        <v>18</v>
      </c>
      <c r="M11594" t="s">
        <v>228</v>
      </c>
      <c r="N11594" t="s">
        <v>25</v>
      </c>
      <c r="O11594">
        <v>30</v>
      </c>
      <c r="P11594" t="s">
        <v>237</v>
      </c>
      <c r="Q11594">
        <f>O11594/'Building Calcs'!$B$2</f>
        <v>3.1651675578599999E-5</v>
      </c>
      <c r="R11594">
        <v>15</v>
      </c>
      <c r="S11594">
        <v>30</v>
      </c>
      <c r="T11594" t="s">
        <v>1255</v>
      </c>
    </row>
    <row r="11595" spans="2:20" hidden="1" x14ac:dyDescent="0.45">
      <c r="B11595" s="29" t="s">
        <v>24</v>
      </c>
      <c r="C11595" s="29" t="s">
        <v>60</v>
      </c>
      <c r="D11595" s="29" t="s">
        <v>46</v>
      </c>
      <c r="F11595" t="s">
        <v>1215</v>
      </c>
      <c r="G11595" t="s">
        <v>1216</v>
      </c>
      <c r="H11595" t="s">
        <v>443</v>
      </c>
      <c r="I11595" t="s">
        <v>225</v>
      </c>
      <c r="J11595" t="s">
        <v>1235</v>
      </c>
      <c r="K11595" t="s">
        <v>18</v>
      </c>
      <c r="M11595" t="s">
        <v>228</v>
      </c>
      <c r="N11595" t="s">
        <v>261</v>
      </c>
      <c r="O11595">
        <v>2</v>
      </c>
      <c r="P11595" t="s">
        <v>237</v>
      </c>
      <c r="Q11595">
        <f>O11595/'Building Calcs'!$B$2</f>
        <v>2.1101117052399999E-6</v>
      </c>
      <c r="R11595">
        <v>1.2</v>
      </c>
      <c r="S11595">
        <v>2.8</v>
      </c>
      <c r="T11595" t="s">
        <v>1255</v>
      </c>
    </row>
    <row r="11596" spans="2:20" hidden="1" x14ac:dyDescent="0.45">
      <c r="B11596" s="29" t="s">
        <v>30</v>
      </c>
      <c r="C11596" s="29" t="s">
        <v>60</v>
      </c>
      <c r="D11596" s="29" t="s">
        <v>46</v>
      </c>
      <c r="F11596" t="s">
        <v>1215</v>
      </c>
      <c r="G11596" t="s">
        <v>1216</v>
      </c>
      <c r="H11596" t="s">
        <v>1253</v>
      </c>
      <c r="I11596" t="s">
        <v>225</v>
      </c>
      <c r="J11596" t="s">
        <v>1232</v>
      </c>
      <c r="K11596" t="s">
        <v>18</v>
      </c>
      <c r="M11596" t="s">
        <v>228</v>
      </c>
      <c r="N11596" t="s">
        <v>30</v>
      </c>
      <c r="O11596">
        <v>5.4</v>
      </c>
      <c r="P11596" t="s">
        <v>229</v>
      </c>
      <c r="Q11596"/>
      <c r="R11596">
        <v>2.7</v>
      </c>
      <c r="S11596">
        <v>11</v>
      </c>
      <c r="T11596" t="s">
        <v>1256</v>
      </c>
    </row>
    <row r="11597" spans="2:20" hidden="1" x14ac:dyDescent="0.45">
      <c r="C11597" s="29" t="s">
        <v>60</v>
      </c>
      <c r="D11597" s="29" t="s">
        <v>46</v>
      </c>
      <c r="F11597" t="s">
        <v>1215</v>
      </c>
      <c r="G11597" t="s">
        <v>1216</v>
      </c>
      <c r="H11597" t="s">
        <v>1253</v>
      </c>
      <c r="I11597" t="s">
        <v>225</v>
      </c>
      <c r="J11597" t="s">
        <v>1232</v>
      </c>
      <c r="K11597" t="s">
        <v>18</v>
      </c>
      <c r="M11597" t="s">
        <v>228</v>
      </c>
      <c r="N11597" t="s">
        <v>279</v>
      </c>
      <c r="O11597">
        <v>5.1000000000000004E-4</v>
      </c>
      <c r="P11597" t="s">
        <v>234</v>
      </c>
      <c r="Q11597"/>
      <c r="R11597">
        <v>2.5999999999999998E-4</v>
      </c>
      <c r="S11597">
        <v>1E-3</v>
      </c>
      <c r="T11597" t="s">
        <v>1257</v>
      </c>
    </row>
    <row r="11598" spans="2:20" hidden="1" x14ac:dyDescent="0.45">
      <c r="C11598" s="29" t="s">
        <v>60</v>
      </c>
      <c r="D11598" s="29" t="s">
        <v>46</v>
      </c>
      <c r="F11598" t="s">
        <v>1215</v>
      </c>
      <c r="G11598" t="s">
        <v>1216</v>
      </c>
      <c r="H11598" t="s">
        <v>1253</v>
      </c>
      <c r="I11598" t="s">
        <v>225</v>
      </c>
      <c r="J11598" t="s">
        <v>1232</v>
      </c>
      <c r="K11598" t="s">
        <v>18</v>
      </c>
      <c r="M11598" t="s">
        <v>228</v>
      </c>
      <c r="N11598" t="s">
        <v>249</v>
      </c>
      <c r="O11598">
        <v>0.84</v>
      </c>
      <c r="P11598" t="s">
        <v>257</v>
      </c>
      <c r="Q11598"/>
      <c r="R11598">
        <v>0.28000000000000003</v>
      </c>
      <c r="S11598">
        <v>0.84</v>
      </c>
      <c r="T11598" t="s">
        <v>1254</v>
      </c>
    </row>
    <row r="11599" spans="2:20" hidden="1" x14ac:dyDescent="0.45">
      <c r="C11599" s="29" t="s">
        <v>60</v>
      </c>
      <c r="D11599" s="29" t="s">
        <v>46</v>
      </c>
      <c r="F11599" t="s">
        <v>1215</v>
      </c>
      <c r="G11599" t="s">
        <v>1216</v>
      </c>
      <c r="H11599" t="s">
        <v>1253</v>
      </c>
      <c r="I11599" t="s">
        <v>225</v>
      </c>
      <c r="J11599" t="s">
        <v>1232</v>
      </c>
      <c r="K11599" t="s">
        <v>18</v>
      </c>
      <c r="M11599" t="s">
        <v>228</v>
      </c>
      <c r="N11599" t="s">
        <v>264</v>
      </c>
      <c r="O11599">
        <v>0.56000000000000005</v>
      </c>
      <c r="P11599" t="s">
        <v>257</v>
      </c>
      <c r="Q11599"/>
      <c r="R11599">
        <v>0.19</v>
      </c>
      <c r="S11599">
        <v>0.56000000000000005</v>
      </c>
      <c r="T11599" t="s">
        <v>1254</v>
      </c>
    </row>
    <row r="11600" spans="2:20" hidden="1" x14ac:dyDescent="0.45">
      <c r="C11600" s="29" t="s">
        <v>60</v>
      </c>
      <c r="D11600" s="29" t="s">
        <v>46</v>
      </c>
      <c r="F11600" t="s">
        <v>1215</v>
      </c>
      <c r="G11600" t="s">
        <v>1216</v>
      </c>
      <c r="H11600" t="s">
        <v>1253</v>
      </c>
      <c r="I11600" t="s">
        <v>225</v>
      </c>
      <c r="J11600" t="s">
        <v>1232</v>
      </c>
      <c r="K11600" t="s">
        <v>18</v>
      </c>
      <c r="M11600" t="s">
        <v>228</v>
      </c>
      <c r="N11600" t="s">
        <v>303</v>
      </c>
      <c r="O11600">
        <v>1.0999999999999999E-2</v>
      </c>
      <c r="P11600" t="s">
        <v>234</v>
      </c>
      <c r="Q11600"/>
      <c r="R11600">
        <v>3.7000000000000002E-3</v>
      </c>
      <c r="S11600">
        <v>3.4000000000000002E-2</v>
      </c>
      <c r="T11600" t="s">
        <v>1254</v>
      </c>
    </row>
    <row r="11601" spans="2:20" hidden="1" x14ac:dyDescent="0.45">
      <c r="C11601" s="29" t="s">
        <v>60</v>
      </c>
      <c r="D11601" s="29" t="s">
        <v>46</v>
      </c>
      <c r="F11601" t="s">
        <v>1215</v>
      </c>
      <c r="G11601" t="s">
        <v>1216</v>
      </c>
      <c r="H11601" t="s">
        <v>443</v>
      </c>
      <c r="I11601" t="s">
        <v>225</v>
      </c>
      <c r="J11601" t="s">
        <v>1235</v>
      </c>
      <c r="K11601" t="s">
        <v>18</v>
      </c>
      <c r="M11601" t="s">
        <v>228</v>
      </c>
      <c r="N11601" t="s">
        <v>265</v>
      </c>
      <c r="O11601" s="27">
        <v>7.6000000000000004E-5</v>
      </c>
      <c r="P11601" t="s">
        <v>234</v>
      </c>
      <c r="Q11601"/>
      <c r="R11601" s="27">
        <v>3.8000000000000002E-5</v>
      </c>
      <c r="S11601">
        <v>1.4999999999999999E-4</v>
      </c>
      <c r="T11601" t="s">
        <v>1257</v>
      </c>
    </row>
    <row r="11602" spans="2:20" hidden="1" x14ac:dyDescent="0.45">
      <c r="C11602" s="29" t="s">
        <v>60</v>
      </c>
      <c r="D11602" s="29" t="s">
        <v>46</v>
      </c>
      <c r="F11602" t="s">
        <v>1215</v>
      </c>
      <c r="G11602" t="s">
        <v>1216</v>
      </c>
      <c r="H11602" t="s">
        <v>443</v>
      </c>
      <c r="I11602" t="s">
        <v>225</v>
      </c>
      <c r="J11602" t="s">
        <v>1235</v>
      </c>
      <c r="K11602" t="s">
        <v>18</v>
      </c>
      <c r="M11602" t="s">
        <v>228</v>
      </c>
      <c r="N11602" t="s">
        <v>303</v>
      </c>
      <c r="O11602">
        <v>1.0999999999999999E-2</v>
      </c>
      <c r="P11602" t="s">
        <v>234</v>
      </c>
      <c r="Q11602"/>
      <c r="R11602">
        <v>3.7000000000000002E-3</v>
      </c>
      <c r="S11602">
        <v>3.4000000000000002E-2</v>
      </c>
      <c r="T11602" t="s">
        <v>1254</v>
      </c>
    </row>
    <row r="11603" spans="2:20" hidden="1" x14ac:dyDescent="0.45">
      <c r="C11603" s="29" t="s">
        <v>60</v>
      </c>
      <c r="D11603" s="29" t="s">
        <v>46</v>
      </c>
      <c r="F11603" t="s">
        <v>1215</v>
      </c>
      <c r="G11603" t="s">
        <v>1216</v>
      </c>
      <c r="H11603" t="s">
        <v>443</v>
      </c>
      <c r="I11603" t="s">
        <v>225</v>
      </c>
      <c r="J11603" t="s">
        <v>1235</v>
      </c>
      <c r="K11603" t="s">
        <v>18</v>
      </c>
      <c r="M11603" t="s">
        <v>228</v>
      </c>
      <c r="N11603" t="s">
        <v>267</v>
      </c>
      <c r="O11603">
        <v>1.5E-3</v>
      </c>
      <c r="P11603" t="s">
        <v>234</v>
      </c>
      <c r="Q11603"/>
      <c r="R11603">
        <v>7.5000000000000002E-4</v>
      </c>
      <c r="S11603">
        <v>3.0000000000000001E-3</v>
      </c>
      <c r="T11603" t="s">
        <v>1257</v>
      </c>
    </row>
    <row r="11604" spans="2:20" hidden="1" x14ac:dyDescent="0.45">
      <c r="C11604" s="29" t="s">
        <v>60</v>
      </c>
      <c r="D11604" s="29" t="s">
        <v>46</v>
      </c>
      <c r="F11604" t="s">
        <v>1215</v>
      </c>
      <c r="G11604" t="s">
        <v>1216</v>
      </c>
      <c r="H11604" t="s">
        <v>1244</v>
      </c>
      <c r="I11604" t="s">
        <v>225</v>
      </c>
      <c r="J11604" t="s">
        <v>1245</v>
      </c>
      <c r="K11604" t="s">
        <v>18</v>
      </c>
      <c r="M11604" t="s">
        <v>228</v>
      </c>
      <c r="N11604" t="s">
        <v>262</v>
      </c>
      <c r="O11604">
        <v>0.1</v>
      </c>
      <c r="P11604" t="s">
        <v>234</v>
      </c>
      <c r="Q11604"/>
      <c r="R11604">
        <v>2.5000000000000001E-2</v>
      </c>
      <c r="S11604">
        <v>0.1</v>
      </c>
      <c r="T11604" t="s">
        <v>1241</v>
      </c>
    </row>
    <row r="11605" spans="2:20" hidden="1" x14ac:dyDescent="0.45">
      <c r="B11605" s="29" t="s">
        <v>29</v>
      </c>
      <c r="C11605" s="29" t="s">
        <v>60</v>
      </c>
      <c r="D11605" s="29" t="s">
        <v>46</v>
      </c>
      <c r="F11605" t="s">
        <v>1215</v>
      </c>
      <c r="G11605" t="s">
        <v>1216</v>
      </c>
      <c r="H11605" t="s">
        <v>443</v>
      </c>
      <c r="I11605" t="s">
        <v>225</v>
      </c>
      <c r="J11605" t="s">
        <v>1235</v>
      </c>
      <c r="K11605" t="s">
        <v>18</v>
      </c>
      <c r="M11605" t="s">
        <v>228</v>
      </c>
      <c r="N11605" t="s">
        <v>29</v>
      </c>
      <c r="O11605">
        <v>0.3</v>
      </c>
      <c r="P11605" t="s">
        <v>237</v>
      </c>
      <c r="Q11605">
        <f>O11605/'Building Calcs'!$B$2</f>
        <v>3.16516755786E-7</v>
      </c>
      <c r="R11605">
        <v>0.2</v>
      </c>
      <c r="S11605">
        <v>0.4</v>
      </c>
      <c r="T11605" t="s">
        <v>1255</v>
      </c>
    </row>
    <row r="11606" spans="2:20" hidden="1" x14ac:dyDescent="0.45">
      <c r="B11606" s="29" t="s">
        <v>27</v>
      </c>
      <c r="C11606" s="29" t="s">
        <v>60</v>
      </c>
      <c r="D11606" s="29" t="s">
        <v>46</v>
      </c>
      <c r="F11606" t="s">
        <v>1215</v>
      </c>
      <c r="G11606" t="s">
        <v>1216</v>
      </c>
      <c r="H11606" t="s">
        <v>443</v>
      </c>
      <c r="I11606" t="s">
        <v>225</v>
      </c>
      <c r="J11606" t="s">
        <v>1235</v>
      </c>
      <c r="K11606" t="s">
        <v>18</v>
      </c>
      <c r="M11606" t="s">
        <v>228</v>
      </c>
      <c r="N11606" t="s">
        <v>27</v>
      </c>
      <c r="O11606">
        <v>0.45</v>
      </c>
      <c r="P11606" t="s">
        <v>237</v>
      </c>
      <c r="Q11606">
        <f>O11606/'Building Calcs'!$B$2</f>
        <v>4.7477513367900003E-7</v>
      </c>
      <c r="R11606">
        <v>0.27</v>
      </c>
      <c r="S11606">
        <v>0.63</v>
      </c>
      <c r="T11606" t="s">
        <v>1260</v>
      </c>
    </row>
    <row r="11607" spans="2:20" hidden="1" x14ac:dyDescent="0.45">
      <c r="B11607" s="29" t="s">
        <v>43</v>
      </c>
      <c r="C11607" s="29" t="s">
        <v>60</v>
      </c>
      <c r="D11607" s="29" t="s">
        <v>46</v>
      </c>
      <c r="F11607" t="s">
        <v>1215</v>
      </c>
      <c r="G11607" t="s">
        <v>1216</v>
      </c>
      <c r="H11607" t="s">
        <v>443</v>
      </c>
      <c r="I11607" t="s">
        <v>225</v>
      </c>
      <c r="J11607" t="s">
        <v>1235</v>
      </c>
      <c r="K11607" t="s">
        <v>18</v>
      </c>
      <c r="M11607" t="s">
        <v>228</v>
      </c>
      <c r="N11607" t="s">
        <v>28</v>
      </c>
      <c r="O11607">
        <v>0.45</v>
      </c>
      <c r="P11607" t="s">
        <v>237</v>
      </c>
      <c r="Q11607">
        <f>O11607/'Building Calcs'!$B$2</f>
        <v>4.7477513367900003E-7</v>
      </c>
      <c r="R11607">
        <v>0.27</v>
      </c>
      <c r="S11607">
        <v>0.63</v>
      </c>
      <c r="T11607" t="s">
        <v>1260</v>
      </c>
    </row>
    <row r="11608" spans="2:20" hidden="1" x14ac:dyDescent="0.45">
      <c r="C11608" s="29" t="s">
        <v>60</v>
      </c>
      <c r="D11608" s="29" t="s">
        <v>46</v>
      </c>
      <c r="F11608" t="s">
        <v>1215</v>
      </c>
      <c r="G11608" t="s">
        <v>1216</v>
      </c>
      <c r="H11608" t="s">
        <v>443</v>
      </c>
      <c r="I11608" t="s">
        <v>225</v>
      </c>
      <c r="J11608" t="s">
        <v>1235</v>
      </c>
      <c r="K11608" t="s">
        <v>18</v>
      </c>
      <c r="M11608" t="s">
        <v>228</v>
      </c>
      <c r="N11608" t="s">
        <v>233</v>
      </c>
      <c r="O11608">
        <v>0.12</v>
      </c>
      <c r="P11608" t="s">
        <v>234</v>
      </c>
      <c r="Q11608"/>
      <c r="R11608">
        <v>0.06</v>
      </c>
      <c r="S11608">
        <v>0.24</v>
      </c>
      <c r="T11608" t="s">
        <v>1257</v>
      </c>
    </row>
    <row r="11609" spans="2:20" hidden="1" x14ac:dyDescent="0.45">
      <c r="C11609" s="29" t="s">
        <v>60</v>
      </c>
      <c r="D11609" s="29" t="s">
        <v>46</v>
      </c>
      <c r="F11609" t="s">
        <v>1215</v>
      </c>
      <c r="G11609" t="s">
        <v>1216</v>
      </c>
      <c r="H11609" t="s">
        <v>443</v>
      </c>
      <c r="I11609" t="s">
        <v>225</v>
      </c>
      <c r="J11609" t="s">
        <v>1235</v>
      </c>
      <c r="K11609" t="s">
        <v>18</v>
      </c>
      <c r="M11609" t="s">
        <v>228</v>
      </c>
      <c r="N11609" t="s">
        <v>253</v>
      </c>
      <c r="O11609">
        <v>2.5000000000000001E-4</v>
      </c>
      <c r="P11609" t="s">
        <v>234</v>
      </c>
      <c r="Q11609"/>
      <c r="R11609">
        <v>1.2999999999999999E-4</v>
      </c>
      <c r="S11609">
        <v>5.0000000000000001E-4</v>
      </c>
      <c r="T11609" t="s">
        <v>1257</v>
      </c>
    </row>
    <row r="11610" spans="2:20" hidden="1" x14ac:dyDescent="0.45">
      <c r="C11610" s="29" t="s">
        <v>60</v>
      </c>
      <c r="D11610" s="29" t="s">
        <v>51</v>
      </c>
      <c r="F11610" t="s">
        <v>1215</v>
      </c>
      <c r="G11610" t="s">
        <v>1216</v>
      </c>
      <c r="H11610" t="s">
        <v>1225</v>
      </c>
      <c r="I11610" t="s">
        <v>225</v>
      </c>
      <c r="J11610" t="s">
        <v>1226</v>
      </c>
      <c r="K11610" t="s">
        <v>1219</v>
      </c>
      <c r="M11610" t="s">
        <v>228</v>
      </c>
      <c r="N11610" t="s">
        <v>253</v>
      </c>
      <c r="O11610">
        <v>13</v>
      </c>
      <c r="P11610" t="s">
        <v>234</v>
      </c>
      <c r="Q11610"/>
      <c r="R11610">
        <v>0.5</v>
      </c>
      <c r="S11610">
        <v>87</v>
      </c>
      <c r="T11610" t="s">
        <v>1228</v>
      </c>
    </row>
    <row r="11611" spans="2:20" hidden="1" x14ac:dyDescent="0.45">
      <c r="B11611" s="29" t="s">
        <v>30</v>
      </c>
      <c r="C11611" s="29" t="s">
        <v>60</v>
      </c>
      <c r="D11611" s="29" t="s">
        <v>51</v>
      </c>
      <c r="F11611" t="s">
        <v>1215</v>
      </c>
      <c r="G11611" t="s">
        <v>1216</v>
      </c>
      <c r="H11611" t="s">
        <v>1225</v>
      </c>
      <c r="I11611" t="s">
        <v>225</v>
      </c>
      <c r="J11611" t="s">
        <v>1226</v>
      </c>
      <c r="K11611" t="s">
        <v>1219</v>
      </c>
      <c r="M11611" t="s">
        <v>228</v>
      </c>
      <c r="N11611" t="s">
        <v>30</v>
      </c>
      <c r="O11611">
        <v>15</v>
      </c>
      <c r="P11611" t="s">
        <v>229</v>
      </c>
      <c r="Q11611"/>
      <c r="R11611">
        <v>6</v>
      </c>
      <c r="S11611">
        <v>39</v>
      </c>
      <c r="T11611" t="s">
        <v>1336</v>
      </c>
    </row>
    <row r="11612" spans="2:20" hidden="1" x14ac:dyDescent="0.45">
      <c r="B11612" s="29" t="s">
        <v>30</v>
      </c>
      <c r="C11612" s="29" t="s">
        <v>60</v>
      </c>
      <c r="D11612" s="29" t="s">
        <v>51</v>
      </c>
      <c r="F11612" t="s">
        <v>1215</v>
      </c>
      <c r="G11612" t="s">
        <v>1216</v>
      </c>
      <c r="H11612" t="s">
        <v>1225</v>
      </c>
      <c r="I11612" t="s">
        <v>225</v>
      </c>
      <c r="J11612" t="s">
        <v>1226</v>
      </c>
      <c r="K11612" t="s">
        <v>1219</v>
      </c>
      <c r="M11612" t="s">
        <v>228</v>
      </c>
      <c r="N11612" t="s">
        <v>30</v>
      </c>
      <c r="O11612">
        <v>15</v>
      </c>
      <c r="P11612" t="s">
        <v>229</v>
      </c>
      <c r="Q11612"/>
      <c r="R11612">
        <v>6</v>
      </c>
      <c r="S11612">
        <v>39</v>
      </c>
      <c r="T11612" t="s">
        <v>1336</v>
      </c>
    </row>
    <row r="11613" spans="2:20" hidden="1" x14ac:dyDescent="0.45">
      <c r="C11613" s="29" t="s">
        <v>60</v>
      </c>
      <c r="D11613" s="29" t="s">
        <v>51</v>
      </c>
      <c r="F11613" t="s">
        <v>1215</v>
      </c>
      <c r="G11613" t="s">
        <v>1216</v>
      </c>
      <c r="H11613" t="s">
        <v>1225</v>
      </c>
      <c r="I11613" t="s">
        <v>225</v>
      </c>
      <c r="J11613" t="s">
        <v>1226</v>
      </c>
      <c r="K11613" t="s">
        <v>1219</v>
      </c>
      <c r="M11613" t="s">
        <v>228</v>
      </c>
      <c r="N11613" t="s">
        <v>240</v>
      </c>
      <c r="O11613">
        <v>27</v>
      </c>
      <c r="P11613" t="s">
        <v>234</v>
      </c>
      <c r="Q11613"/>
      <c r="R11613">
        <v>0.5</v>
      </c>
      <c r="S11613">
        <v>118</v>
      </c>
      <c r="T11613" t="s">
        <v>1220</v>
      </c>
    </row>
    <row r="11614" spans="2:20" hidden="1" x14ac:dyDescent="0.45">
      <c r="C11614" s="29" t="s">
        <v>60</v>
      </c>
      <c r="D11614" s="29" t="s">
        <v>51</v>
      </c>
      <c r="F11614" t="s">
        <v>1215</v>
      </c>
      <c r="G11614" t="s">
        <v>1216</v>
      </c>
      <c r="H11614" t="s">
        <v>1225</v>
      </c>
      <c r="I11614" t="s">
        <v>225</v>
      </c>
      <c r="J11614" t="s">
        <v>1226</v>
      </c>
      <c r="K11614" t="s">
        <v>1219</v>
      </c>
      <c r="M11614" t="s">
        <v>228</v>
      </c>
      <c r="N11614" t="s">
        <v>236</v>
      </c>
      <c r="O11614">
        <v>40</v>
      </c>
      <c r="P11614" t="s">
        <v>237</v>
      </c>
      <c r="Q11614"/>
      <c r="R11614">
        <v>20</v>
      </c>
      <c r="S11614">
        <v>80</v>
      </c>
      <c r="T11614" t="s">
        <v>1262</v>
      </c>
    </row>
    <row r="11615" spans="2:20" hidden="1" x14ac:dyDescent="0.45">
      <c r="B11615" s="29" t="s">
        <v>30</v>
      </c>
      <c r="C11615" s="29" t="s">
        <v>60</v>
      </c>
      <c r="D11615" s="29" t="s">
        <v>51</v>
      </c>
      <c r="F11615" t="s">
        <v>1215</v>
      </c>
      <c r="G11615" t="s">
        <v>1216</v>
      </c>
      <c r="H11615" t="s">
        <v>1225</v>
      </c>
      <c r="I11615" t="s">
        <v>225</v>
      </c>
      <c r="J11615" t="s">
        <v>1226</v>
      </c>
      <c r="K11615" t="s">
        <v>1219</v>
      </c>
      <c r="M11615" t="s">
        <v>228</v>
      </c>
      <c r="N11615" t="s">
        <v>30</v>
      </c>
      <c r="O11615">
        <v>15</v>
      </c>
      <c r="P11615" t="s">
        <v>229</v>
      </c>
      <c r="Q11615"/>
      <c r="R11615">
        <v>6</v>
      </c>
      <c r="S11615">
        <v>39</v>
      </c>
      <c r="T11615" t="s">
        <v>1336</v>
      </c>
    </row>
    <row r="11616" spans="2:20" hidden="1" x14ac:dyDescent="0.45">
      <c r="C11616" s="29" t="s">
        <v>60</v>
      </c>
      <c r="D11616" s="29" t="s">
        <v>51</v>
      </c>
      <c r="F11616" t="s">
        <v>1215</v>
      </c>
      <c r="G11616" t="s">
        <v>1216</v>
      </c>
      <c r="H11616" t="s">
        <v>1225</v>
      </c>
      <c r="I11616" t="s">
        <v>225</v>
      </c>
      <c r="J11616" t="s">
        <v>1226</v>
      </c>
      <c r="K11616" t="s">
        <v>1219</v>
      </c>
      <c r="M11616" t="s">
        <v>228</v>
      </c>
      <c r="N11616" t="s">
        <v>272</v>
      </c>
      <c r="O11616">
        <v>4</v>
      </c>
      <c r="P11616" t="s">
        <v>234</v>
      </c>
      <c r="Q11616"/>
      <c r="R11616">
        <v>2</v>
      </c>
      <c r="S11616">
        <v>8</v>
      </c>
      <c r="T11616" t="s">
        <v>348</v>
      </c>
    </row>
    <row r="11617" spans="2:20" hidden="1" x14ac:dyDescent="0.45">
      <c r="B11617" s="29" t="s">
        <v>25</v>
      </c>
      <c r="C11617" s="29" t="s">
        <v>60</v>
      </c>
      <c r="D11617" s="29" t="s">
        <v>51</v>
      </c>
      <c r="F11617" t="s">
        <v>1215</v>
      </c>
      <c r="G11617" t="s">
        <v>1216</v>
      </c>
      <c r="H11617" t="s">
        <v>1225</v>
      </c>
      <c r="I11617" t="s">
        <v>225</v>
      </c>
      <c r="J11617" t="s">
        <v>1226</v>
      </c>
      <c r="K11617" t="s">
        <v>1219</v>
      </c>
      <c r="M11617" t="s">
        <v>228</v>
      </c>
      <c r="N11617" t="s">
        <v>25</v>
      </c>
      <c r="O11617">
        <v>300</v>
      </c>
      <c r="P11617" t="s">
        <v>237</v>
      </c>
      <c r="Q11617">
        <f>O11617/'Building Calcs'!$B$2</f>
        <v>3.16516755786E-4</v>
      </c>
      <c r="R11617">
        <v>50</v>
      </c>
      <c r="S11617">
        <v>4000</v>
      </c>
      <c r="T11617" t="s">
        <v>1258</v>
      </c>
    </row>
    <row r="11618" spans="2:20" hidden="1" x14ac:dyDescent="0.45">
      <c r="C11618" s="29" t="s">
        <v>60</v>
      </c>
      <c r="D11618" s="29" t="s">
        <v>46</v>
      </c>
      <c r="F11618" t="s">
        <v>1215</v>
      </c>
      <c r="G11618" t="s">
        <v>1216</v>
      </c>
      <c r="H11618" t="s">
        <v>1253</v>
      </c>
      <c r="I11618" t="s">
        <v>225</v>
      </c>
      <c r="J11618" t="s">
        <v>1232</v>
      </c>
      <c r="K11618" t="s">
        <v>18</v>
      </c>
      <c r="M11618" t="s">
        <v>228</v>
      </c>
      <c r="N11618" t="s">
        <v>253</v>
      </c>
      <c r="O11618">
        <v>2.5000000000000001E-4</v>
      </c>
      <c r="P11618" t="s">
        <v>234</v>
      </c>
      <c r="Q11618"/>
      <c r="R11618">
        <v>1.2999999999999999E-4</v>
      </c>
      <c r="S11618">
        <v>5.0000000000000001E-4</v>
      </c>
      <c r="T11618" t="s">
        <v>1257</v>
      </c>
    </row>
    <row r="11619" spans="2:20" hidden="1" x14ac:dyDescent="0.45">
      <c r="B11619" s="29" t="s">
        <v>43</v>
      </c>
      <c r="C11619" s="29" t="s">
        <v>60</v>
      </c>
      <c r="D11619" s="29" t="s">
        <v>46</v>
      </c>
      <c r="F11619" t="s">
        <v>1215</v>
      </c>
      <c r="G11619" t="s">
        <v>1216</v>
      </c>
      <c r="H11619" t="s">
        <v>1253</v>
      </c>
      <c r="I11619" t="s">
        <v>225</v>
      </c>
      <c r="J11619" t="s">
        <v>1232</v>
      </c>
      <c r="K11619" t="s">
        <v>18</v>
      </c>
      <c r="M11619" t="s">
        <v>228</v>
      </c>
      <c r="N11619" t="s">
        <v>28</v>
      </c>
      <c r="O11619">
        <v>0.45</v>
      </c>
      <c r="P11619" t="s">
        <v>237</v>
      </c>
      <c r="Q11619">
        <f>O11619/'Building Calcs'!$B$2</f>
        <v>4.7477513367900003E-7</v>
      </c>
      <c r="R11619">
        <v>0.27</v>
      </c>
      <c r="S11619">
        <v>0.63</v>
      </c>
      <c r="T11619" t="s">
        <v>1260</v>
      </c>
    </row>
    <row r="11620" spans="2:20" hidden="1" x14ac:dyDescent="0.45">
      <c r="B11620" s="29" t="s">
        <v>27</v>
      </c>
      <c r="C11620" s="29" t="s">
        <v>60</v>
      </c>
      <c r="D11620" s="29" t="s">
        <v>51</v>
      </c>
      <c r="F11620" t="s">
        <v>1215</v>
      </c>
      <c r="G11620" t="s">
        <v>1216</v>
      </c>
      <c r="H11620" t="s">
        <v>1225</v>
      </c>
      <c r="I11620" t="s">
        <v>225</v>
      </c>
      <c r="J11620" t="s">
        <v>1226</v>
      </c>
      <c r="K11620" t="s">
        <v>1219</v>
      </c>
      <c r="M11620" t="s">
        <v>228</v>
      </c>
      <c r="N11620" t="s">
        <v>27</v>
      </c>
      <c r="O11620">
        <v>38</v>
      </c>
      <c r="P11620" t="s">
        <v>237</v>
      </c>
      <c r="Q11620">
        <f>O11620/'Building Calcs'!$B$2</f>
        <v>4.0092122399559999E-5</v>
      </c>
      <c r="R11620">
        <v>19</v>
      </c>
      <c r="S11620">
        <v>76</v>
      </c>
      <c r="T11620" t="s">
        <v>1262</v>
      </c>
    </row>
    <row r="11621" spans="2:20" hidden="1" x14ac:dyDescent="0.45">
      <c r="C11621" s="29" t="s">
        <v>60</v>
      </c>
      <c r="D11621" s="29" t="s">
        <v>46</v>
      </c>
      <c r="F11621" t="s">
        <v>1215</v>
      </c>
      <c r="G11621" t="s">
        <v>1216</v>
      </c>
      <c r="H11621" t="s">
        <v>1253</v>
      </c>
      <c r="I11621" t="s">
        <v>225</v>
      </c>
      <c r="J11621" t="s">
        <v>1232</v>
      </c>
      <c r="K11621" t="s">
        <v>18</v>
      </c>
      <c r="M11621" t="s">
        <v>228</v>
      </c>
      <c r="N11621" t="s">
        <v>262</v>
      </c>
      <c r="O11621">
        <v>0.1</v>
      </c>
      <c r="P11621" t="s">
        <v>234</v>
      </c>
      <c r="Q11621"/>
      <c r="R11621">
        <v>1.2999999999999999E-3</v>
      </c>
      <c r="S11621">
        <v>0.68</v>
      </c>
      <c r="T11621" t="s">
        <v>1241</v>
      </c>
    </row>
    <row r="11622" spans="2:20" hidden="1" x14ac:dyDescent="0.45">
      <c r="C11622" s="29" t="s">
        <v>60</v>
      </c>
      <c r="D11622" s="29" t="s">
        <v>46</v>
      </c>
      <c r="F11622" t="s">
        <v>1215</v>
      </c>
      <c r="G11622" t="s">
        <v>1216</v>
      </c>
      <c r="H11622" t="s">
        <v>1253</v>
      </c>
      <c r="I11622" t="s">
        <v>225</v>
      </c>
      <c r="J11622" t="s">
        <v>1232</v>
      </c>
      <c r="K11622" t="s">
        <v>18</v>
      </c>
      <c r="M11622" t="s">
        <v>228</v>
      </c>
      <c r="N11622" t="s">
        <v>233</v>
      </c>
      <c r="O11622">
        <v>0.12</v>
      </c>
      <c r="P11622" t="s">
        <v>234</v>
      </c>
      <c r="Q11622"/>
      <c r="R11622">
        <v>0.06</v>
      </c>
      <c r="S11622">
        <v>0.24</v>
      </c>
      <c r="T11622" t="s">
        <v>1257</v>
      </c>
    </row>
    <row r="11623" spans="2:20" hidden="1" x14ac:dyDescent="0.45">
      <c r="C11623" s="29" t="s">
        <v>60</v>
      </c>
      <c r="D11623" s="29" t="s">
        <v>46</v>
      </c>
      <c r="F11623" t="s">
        <v>1215</v>
      </c>
      <c r="G11623" t="s">
        <v>1216</v>
      </c>
      <c r="H11623" t="s">
        <v>1253</v>
      </c>
      <c r="I11623" t="s">
        <v>225</v>
      </c>
      <c r="J11623" t="s">
        <v>1232</v>
      </c>
      <c r="K11623" t="s">
        <v>18</v>
      </c>
      <c r="M11623" t="s">
        <v>228</v>
      </c>
      <c r="N11623" t="s">
        <v>242</v>
      </c>
      <c r="O11623">
        <v>7.6000000000000004E-4</v>
      </c>
      <c r="P11623" t="s">
        <v>234</v>
      </c>
      <c r="Q11623"/>
      <c r="R11623">
        <v>3.8000000000000002E-4</v>
      </c>
      <c r="S11623">
        <v>1.5E-3</v>
      </c>
      <c r="T11623" t="s">
        <v>1257</v>
      </c>
    </row>
    <row r="11624" spans="2:20" hidden="1" x14ac:dyDescent="0.45">
      <c r="B11624" s="29" t="s">
        <v>24</v>
      </c>
      <c r="C11624" s="29" t="s">
        <v>60</v>
      </c>
      <c r="D11624" s="29" t="s">
        <v>46</v>
      </c>
      <c r="F11624" t="s">
        <v>1215</v>
      </c>
      <c r="G11624" t="s">
        <v>1216</v>
      </c>
      <c r="H11624" t="s">
        <v>1253</v>
      </c>
      <c r="I11624" t="s">
        <v>225</v>
      </c>
      <c r="J11624" t="s">
        <v>1232</v>
      </c>
      <c r="K11624" t="s">
        <v>18</v>
      </c>
      <c r="M11624" t="s">
        <v>228</v>
      </c>
      <c r="N11624" t="s">
        <v>261</v>
      </c>
      <c r="O11624">
        <v>0.36</v>
      </c>
      <c r="P11624" t="s">
        <v>237</v>
      </c>
      <c r="Q11624">
        <f>O11624/'Building Calcs'!$B$2</f>
        <v>3.7982010694320002E-7</v>
      </c>
      <c r="R11624">
        <v>0.2</v>
      </c>
      <c r="S11624">
        <v>0.5</v>
      </c>
      <c r="T11624" t="s">
        <v>1327</v>
      </c>
    </row>
    <row r="11625" spans="2:20" hidden="1" x14ac:dyDescent="0.45">
      <c r="C11625" s="29" t="s">
        <v>60</v>
      </c>
      <c r="D11625" s="29" t="s">
        <v>195</v>
      </c>
      <c r="F11625" t="s">
        <v>1215</v>
      </c>
      <c r="G11625" t="s">
        <v>1216</v>
      </c>
      <c r="H11625" t="s">
        <v>439</v>
      </c>
      <c r="I11625" t="s">
        <v>225</v>
      </c>
      <c r="J11625" t="s">
        <v>226</v>
      </c>
      <c r="K11625" t="s">
        <v>227</v>
      </c>
      <c r="M11625" t="s">
        <v>228</v>
      </c>
      <c r="N11625" t="s">
        <v>253</v>
      </c>
      <c r="O11625">
        <v>1E-3</v>
      </c>
      <c r="P11625" t="s">
        <v>234</v>
      </c>
      <c r="Q11625"/>
      <c r="R11625">
        <v>2.5000000000000001E-4</v>
      </c>
      <c r="S11625">
        <v>1E-3</v>
      </c>
      <c r="T11625" t="s">
        <v>1263</v>
      </c>
    </row>
    <row r="11626" spans="2:20" hidden="1" x14ac:dyDescent="0.45">
      <c r="C11626" s="29" t="s">
        <v>60</v>
      </c>
      <c r="D11626" s="29" t="s">
        <v>195</v>
      </c>
      <c r="F11626" t="s">
        <v>1215</v>
      </c>
      <c r="G11626" t="s">
        <v>1216</v>
      </c>
      <c r="H11626" t="s">
        <v>439</v>
      </c>
      <c r="I11626" t="s">
        <v>225</v>
      </c>
      <c r="J11626" t="s">
        <v>226</v>
      </c>
      <c r="K11626" t="s">
        <v>227</v>
      </c>
      <c r="M11626" t="s">
        <v>228</v>
      </c>
      <c r="N11626" t="s">
        <v>262</v>
      </c>
      <c r="O11626">
        <v>0.12</v>
      </c>
      <c r="P11626" t="s">
        <v>234</v>
      </c>
      <c r="Q11626"/>
      <c r="R11626">
        <v>0.03</v>
      </c>
      <c r="S11626">
        <v>0.12</v>
      </c>
      <c r="T11626" t="s">
        <v>1263</v>
      </c>
    </row>
    <row r="11627" spans="2:20" hidden="1" x14ac:dyDescent="0.45">
      <c r="B11627" s="29" t="s">
        <v>30</v>
      </c>
      <c r="C11627" s="29" t="s">
        <v>60</v>
      </c>
      <c r="D11627" s="29" t="s">
        <v>195</v>
      </c>
      <c r="F11627" t="s">
        <v>1215</v>
      </c>
      <c r="G11627" t="s">
        <v>1216</v>
      </c>
      <c r="H11627" t="s">
        <v>439</v>
      </c>
      <c r="I11627" t="s">
        <v>225</v>
      </c>
      <c r="J11627" t="s">
        <v>226</v>
      </c>
      <c r="K11627" t="s">
        <v>227</v>
      </c>
      <c r="M11627" t="s">
        <v>228</v>
      </c>
      <c r="N11627" t="s">
        <v>30</v>
      </c>
      <c r="O11627">
        <v>33.5</v>
      </c>
      <c r="P11627" t="s">
        <v>229</v>
      </c>
      <c r="Q11627"/>
      <c r="R11627">
        <v>20.100000000000001</v>
      </c>
      <c r="S11627">
        <v>46.9</v>
      </c>
      <c r="T11627" t="s">
        <v>1264</v>
      </c>
    </row>
    <row r="11628" spans="2:20" hidden="1" x14ac:dyDescent="0.45">
      <c r="C11628" s="29" t="s">
        <v>60</v>
      </c>
      <c r="D11628" s="29" t="s">
        <v>195</v>
      </c>
      <c r="F11628" t="s">
        <v>1215</v>
      </c>
      <c r="G11628" t="s">
        <v>1216</v>
      </c>
      <c r="H11628" t="s">
        <v>439</v>
      </c>
      <c r="I11628" t="s">
        <v>225</v>
      </c>
      <c r="J11628" t="s">
        <v>226</v>
      </c>
      <c r="K11628" t="s">
        <v>227</v>
      </c>
      <c r="M11628" t="s">
        <v>228</v>
      </c>
      <c r="N11628" t="s">
        <v>233</v>
      </c>
      <c r="O11628">
        <v>2E-3</v>
      </c>
      <c r="P11628" t="s">
        <v>234</v>
      </c>
      <c r="Q11628"/>
      <c r="R11628">
        <v>5.0000000000000001E-4</v>
      </c>
      <c r="S11628">
        <v>2E-3</v>
      </c>
      <c r="T11628" t="s">
        <v>1263</v>
      </c>
    </row>
    <row r="11629" spans="2:20" hidden="1" x14ac:dyDescent="0.45">
      <c r="C11629" s="29" t="s">
        <v>60</v>
      </c>
      <c r="D11629" s="29" t="s">
        <v>195</v>
      </c>
      <c r="F11629" t="s">
        <v>1215</v>
      </c>
      <c r="G11629" t="s">
        <v>1216</v>
      </c>
      <c r="H11629" t="s">
        <v>439</v>
      </c>
      <c r="I11629" t="s">
        <v>225</v>
      </c>
      <c r="J11629" t="s">
        <v>226</v>
      </c>
      <c r="K11629" t="s">
        <v>227</v>
      </c>
      <c r="M11629" t="s">
        <v>228</v>
      </c>
      <c r="N11629" t="s">
        <v>236</v>
      </c>
      <c r="O11629">
        <v>9.5</v>
      </c>
      <c r="P11629" t="s">
        <v>237</v>
      </c>
      <c r="Q11629"/>
      <c r="R11629">
        <v>6</v>
      </c>
      <c r="S11629">
        <v>13</v>
      </c>
      <c r="T11629" t="s">
        <v>1241</v>
      </c>
    </row>
    <row r="11630" spans="2:20" hidden="1" x14ac:dyDescent="0.45">
      <c r="B11630" s="29" t="s">
        <v>25</v>
      </c>
      <c r="C11630" s="29" t="s">
        <v>60</v>
      </c>
      <c r="D11630" s="29" t="s">
        <v>195</v>
      </c>
      <c r="F11630" t="s">
        <v>1215</v>
      </c>
      <c r="G11630" t="s">
        <v>1216</v>
      </c>
      <c r="H11630" t="s">
        <v>439</v>
      </c>
      <c r="I11630" t="s">
        <v>225</v>
      </c>
      <c r="J11630" t="s">
        <v>226</v>
      </c>
      <c r="K11630" t="s">
        <v>227</v>
      </c>
      <c r="M11630" t="s">
        <v>228</v>
      </c>
      <c r="N11630" t="s">
        <v>25</v>
      </c>
      <c r="O11630">
        <v>2.6</v>
      </c>
      <c r="P11630" t="s">
        <v>237</v>
      </c>
      <c r="Q11630">
        <f>O11630/'Building Calcs'!$B$2</f>
        <v>2.7431452168120003E-6</v>
      </c>
      <c r="R11630">
        <v>2</v>
      </c>
      <c r="S11630">
        <v>4</v>
      </c>
      <c r="T11630" t="s">
        <v>1241</v>
      </c>
    </row>
    <row r="11631" spans="2:20" hidden="1" x14ac:dyDescent="0.45">
      <c r="C11631" s="29" t="s">
        <v>60</v>
      </c>
      <c r="D11631" s="29" t="s">
        <v>195</v>
      </c>
      <c r="F11631" t="s">
        <v>1215</v>
      </c>
      <c r="G11631" t="s">
        <v>1216</v>
      </c>
      <c r="H11631" t="s">
        <v>439</v>
      </c>
      <c r="I11631" t="s">
        <v>225</v>
      </c>
      <c r="J11631" t="s">
        <v>226</v>
      </c>
      <c r="K11631" t="s">
        <v>227</v>
      </c>
      <c r="M11631" t="s">
        <v>228</v>
      </c>
      <c r="N11631" t="s">
        <v>236</v>
      </c>
      <c r="O11631">
        <v>9.5</v>
      </c>
      <c r="P11631" t="s">
        <v>237</v>
      </c>
      <c r="Q11631"/>
      <c r="R11631">
        <v>6</v>
      </c>
      <c r="S11631">
        <v>13</v>
      </c>
      <c r="T11631" t="s">
        <v>1241</v>
      </c>
    </row>
    <row r="11632" spans="2:20" hidden="1" x14ac:dyDescent="0.45">
      <c r="C11632" s="29" t="s">
        <v>60</v>
      </c>
      <c r="D11632" s="29" t="s">
        <v>46</v>
      </c>
      <c r="F11632" t="s">
        <v>1215</v>
      </c>
      <c r="G11632" t="s">
        <v>1216</v>
      </c>
      <c r="H11632" t="s">
        <v>1244</v>
      </c>
      <c r="I11632" t="s">
        <v>225</v>
      </c>
      <c r="J11632" t="s">
        <v>1245</v>
      </c>
      <c r="K11632" t="s">
        <v>18</v>
      </c>
      <c r="M11632" t="s">
        <v>228</v>
      </c>
      <c r="N11632" t="s">
        <v>236</v>
      </c>
      <c r="O11632">
        <v>2</v>
      </c>
      <c r="P11632" t="s">
        <v>237</v>
      </c>
      <c r="Q11632"/>
      <c r="R11632">
        <v>1</v>
      </c>
      <c r="S11632">
        <v>3</v>
      </c>
      <c r="T11632" t="s">
        <v>1246</v>
      </c>
    </row>
    <row r="11633" spans="2:20" hidden="1" x14ac:dyDescent="0.45">
      <c r="C11633" s="29" t="s">
        <v>60</v>
      </c>
      <c r="D11633" s="29" t="s">
        <v>46</v>
      </c>
      <c r="F11633" t="s">
        <v>1215</v>
      </c>
      <c r="G11633" t="s">
        <v>1216</v>
      </c>
      <c r="H11633" t="s">
        <v>1244</v>
      </c>
      <c r="I11633" t="s">
        <v>225</v>
      </c>
      <c r="J11633" t="s">
        <v>1245</v>
      </c>
      <c r="K11633" t="s">
        <v>18</v>
      </c>
      <c r="M11633" t="s">
        <v>228</v>
      </c>
      <c r="N11633" t="s">
        <v>253</v>
      </c>
      <c r="O11633">
        <v>3.0000000000000001E-3</v>
      </c>
      <c r="P11633" t="s">
        <v>234</v>
      </c>
      <c r="Q11633"/>
      <c r="R11633">
        <v>7.5000000000000002E-4</v>
      </c>
      <c r="S11633">
        <v>3.0000000000000001E-3</v>
      </c>
      <c r="T11633" t="s">
        <v>1241</v>
      </c>
    </row>
    <row r="11634" spans="2:20" hidden="1" x14ac:dyDescent="0.45">
      <c r="B11634" s="29" t="s">
        <v>26</v>
      </c>
      <c r="C11634" s="29" t="s">
        <v>60</v>
      </c>
      <c r="D11634" s="29" t="s">
        <v>46</v>
      </c>
      <c r="F11634" t="s">
        <v>1215</v>
      </c>
      <c r="G11634" t="s">
        <v>1216</v>
      </c>
      <c r="H11634" t="s">
        <v>1244</v>
      </c>
      <c r="I11634" t="s">
        <v>225</v>
      </c>
      <c r="J11634" t="s">
        <v>1245</v>
      </c>
      <c r="K11634" t="s">
        <v>18</v>
      </c>
      <c r="M11634" t="s">
        <v>228</v>
      </c>
      <c r="N11634" t="s">
        <v>26</v>
      </c>
      <c r="O11634">
        <v>135</v>
      </c>
      <c r="P11634" t="s">
        <v>237</v>
      </c>
      <c r="Q11634">
        <f>O11634/'Building Calcs'!$B$2</f>
        <v>1.424325401037E-4</v>
      </c>
      <c r="R11634">
        <v>81</v>
      </c>
      <c r="S11634">
        <v>189</v>
      </c>
      <c r="T11634" t="s">
        <v>1241</v>
      </c>
    </row>
    <row r="11635" spans="2:20" hidden="1" x14ac:dyDescent="0.45">
      <c r="B11635" s="29" t="s">
        <v>25</v>
      </c>
      <c r="C11635" s="29" t="s">
        <v>60</v>
      </c>
      <c r="D11635" s="29" t="s">
        <v>46</v>
      </c>
      <c r="F11635" t="s">
        <v>1215</v>
      </c>
      <c r="G11635" t="s">
        <v>1216</v>
      </c>
      <c r="H11635" t="s">
        <v>1244</v>
      </c>
      <c r="I11635" t="s">
        <v>225</v>
      </c>
      <c r="J11635" t="s">
        <v>1245</v>
      </c>
      <c r="K11635" t="s">
        <v>18</v>
      </c>
      <c r="M11635" t="s">
        <v>228</v>
      </c>
      <c r="N11635" t="s">
        <v>25</v>
      </c>
      <c r="O11635">
        <v>56</v>
      </c>
      <c r="P11635" t="s">
        <v>237</v>
      </c>
      <c r="Q11635">
        <f>O11635/'Building Calcs'!$B$2</f>
        <v>5.9083127746720005E-5</v>
      </c>
      <c r="R11635">
        <v>34</v>
      </c>
      <c r="S11635">
        <v>78</v>
      </c>
      <c r="T11635" t="s">
        <v>1241</v>
      </c>
    </row>
    <row r="11636" spans="2:20" hidden="1" x14ac:dyDescent="0.45">
      <c r="B11636" s="29" t="s">
        <v>24</v>
      </c>
      <c r="C11636" s="29" t="s">
        <v>60</v>
      </c>
      <c r="D11636" s="29" t="s">
        <v>46</v>
      </c>
      <c r="F11636" t="s">
        <v>1215</v>
      </c>
      <c r="G11636" t="s">
        <v>1216</v>
      </c>
      <c r="H11636" t="s">
        <v>1267</v>
      </c>
      <c r="I11636" t="s">
        <v>225</v>
      </c>
      <c r="J11636" t="s">
        <v>226</v>
      </c>
      <c r="K11636" t="s">
        <v>18</v>
      </c>
      <c r="M11636" t="s">
        <v>228</v>
      </c>
      <c r="N11636" t="s">
        <v>261</v>
      </c>
      <c r="O11636">
        <v>1.6</v>
      </c>
      <c r="P11636" t="s">
        <v>237</v>
      </c>
      <c r="Q11636">
        <f>O11636/'Building Calcs'!$B$2</f>
        <v>1.6880893641920001E-6</v>
      </c>
      <c r="R11636">
        <v>1</v>
      </c>
      <c r="S11636">
        <v>2.2000000000000002</v>
      </c>
      <c r="T11636" t="s">
        <v>1241</v>
      </c>
    </row>
    <row r="11637" spans="2:20" hidden="1" x14ac:dyDescent="0.45">
      <c r="B11637" s="29" t="s">
        <v>29</v>
      </c>
      <c r="C11637" s="29" t="s">
        <v>60</v>
      </c>
      <c r="D11637" s="29" t="s">
        <v>46</v>
      </c>
      <c r="F11637" t="s">
        <v>1215</v>
      </c>
      <c r="G11637" t="s">
        <v>1216</v>
      </c>
      <c r="H11637" t="s">
        <v>1267</v>
      </c>
      <c r="I11637" t="s">
        <v>225</v>
      </c>
      <c r="J11637" t="s">
        <v>226</v>
      </c>
      <c r="K11637" t="s">
        <v>18</v>
      </c>
      <c r="M11637" t="s">
        <v>228</v>
      </c>
      <c r="N11637" t="s">
        <v>29</v>
      </c>
      <c r="O11637">
        <v>0.5</v>
      </c>
      <c r="P11637" t="s">
        <v>237</v>
      </c>
      <c r="Q11637">
        <f>O11637/'Building Calcs'!$B$2</f>
        <v>5.2752792630999998E-7</v>
      </c>
      <c r="R11637">
        <v>0.3</v>
      </c>
      <c r="S11637">
        <v>0.7</v>
      </c>
      <c r="T11637" t="s">
        <v>1246</v>
      </c>
    </row>
    <row r="11638" spans="2:20" hidden="1" x14ac:dyDescent="0.45">
      <c r="C11638" s="29" t="s">
        <v>60</v>
      </c>
      <c r="D11638" s="29" t="s">
        <v>46</v>
      </c>
      <c r="F11638" t="s">
        <v>1215</v>
      </c>
      <c r="G11638" t="s">
        <v>1216</v>
      </c>
      <c r="H11638" t="s">
        <v>1267</v>
      </c>
      <c r="I11638" t="s">
        <v>225</v>
      </c>
      <c r="J11638" t="s">
        <v>226</v>
      </c>
      <c r="K11638" t="s">
        <v>18</v>
      </c>
      <c r="M11638" t="s">
        <v>228</v>
      </c>
      <c r="N11638" t="s">
        <v>236</v>
      </c>
      <c r="O11638">
        <v>0.2</v>
      </c>
      <c r="P11638" t="s">
        <v>237</v>
      </c>
      <c r="Q11638"/>
      <c r="R11638">
        <v>0.12</v>
      </c>
      <c r="S11638">
        <v>0.28000000000000003</v>
      </c>
      <c r="T11638" t="s">
        <v>1246</v>
      </c>
    </row>
    <row r="11639" spans="2:20" hidden="1" x14ac:dyDescent="0.45">
      <c r="C11639" s="29" t="s">
        <v>60</v>
      </c>
      <c r="D11639" s="29" t="s">
        <v>46</v>
      </c>
      <c r="F11639" t="s">
        <v>1215</v>
      </c>
      <c r="G11639" t="s">
        <v>1216</v>
      </c>
      <c r="H11639" t="s">
        <v>443</v>
      </c>
      <c r="I11639" t="s">
        <v>225</v>
      </c>
      <c r="J11639" t="s">
        <v>1235</v>
      </c>
      <c r="K11639" t="s">
        <v>18</v>
      </c>
      <c r="M11639" t="s">
        <v>228</v>
      </c>
      <c r="N11639" t="s">
        <v>264</v>
      </c>
      <c r="O11639">
        <v>0.56000000000000005</v>
      </c>
      <c r="P11639" t="s">
        <v>257</v>
      </c>
      <c r="Q11639"/>
      <c r="R11639">
        <v>0.19</v>
      </c>
      <c r="S11639">
        <v>0.56000000000000005</v>
      </c>
      <c r="T11639" t="s">
        <v>1254</v>
      </c>
    </row>
    <row r="11640" spans="2:20" hidden="1" x14ac:dyDescent="0.45">
      <c r="C11640" s="29" t="s">
        <v>60</v>
      </c>
      <c r="D11640" s="29" t="s">
        <v>46</v>
      </c>
      <c r="F11640" t="s">
        <v>1215</v>
      </c>
      <c r="G11640" t="s">
        <v>1216</v>
      </c>
      <c r="H11640" t="s">
        <v>443</v>
      </c>
      <c r="I11640" t="s">
        <v>225</v>
      </c>
      <c r="J11640" t="s">
        <v>1235</v>
      </c>
      <c r="K11640" t="s">
        <v>18</v>
      </c>
      <c r="M11640" t="s">
        <v>228</v>
      </c>
      <c r="N11640" t="s">
        <v>358</v>
      </c>
      <c r="O11640">
        <v>0.84</v>
      </c>
      <c r="P11640" t="s">
        <v>257</v>
      </c>
      <c r="Q11640"/>
      <c r="R11640">
        <v>0.28000000000000003</v>
      </c>
      <c r="S11640">
        <v>0.84</v>
      </c>
      <c r="T11640" t="s">
        <v>1254</v>
      </c>
    </row>
    <row r="11641" spans="2:20" hidden="1" x14ac:dyDescent="0.45">
      <c r="C11641" s="29" t="s">
        <v>60</v>
      </c>
      <c r="D11641" s="29" t="s">
        <v>46</v>
      </c>
      <c r="F11641" t="s">
        <v>1215</v>
      </c>
      <c r="G11641" t="s">
        <v>1216</v>
      </c>
      <c r="H11641" t="s">
        <v>443</v>
      </c>
      <c r="I11641" t="s">
        <v>225</v>
      </c>
      <c r="J11641" t="s">
        <v>1235</v>
      </c>
      <c r="K11641" t="s">
        <v>18</v>
      </c>
      <c r="M11641" t="s">
        <v>228</v>
      </c>
      <c r="N11641" t="s">
        <v>358</v>
      </c>
      <c r="O11641">
        <v>0.84</v>
      </c>
      <c r="P11641" t="s">
        <v>257</v>
      </c>
      <c r="Q11641"/>
      <c r="R11641">
        <v>0.28000000000000003</v>
      </c>
      <c r="S11641">
        <v>0.84</v>
      </c>
      <c r="T11641" t="s">
        <v>1254</v>
      </c>
    </row>
    <row r="11642" spans="2:20" hidden="1" x14ac:dyDescent="0.45">
      <c r="C11642" s="29" t="s">
        <v>60</v>
      </c>
      <c r="D11642" s="29" t="s">
        <v>46</v>
      </c>
      <c r="F11642" t="s">
        <v>1215</v>
      </c>
      <c r="G11642" t="s">
        <v>1216</v>
      </c>
      <c r="H11642" t="s">
        <v>443</v>
      </c>
      <c r="I11642" t="s">
        <v>225</v>
      </c>
      <c r="J11642" t="s">
        <v>1235</v>
      </c>
      <c r="K11642" t="s">
        <v>18</v>
      </c>
      <c r="M11642" t="s">
        <v>228</v>
      </c>
      <c r="N11642" t="s">
        <v>272</v>
      </c>
      <c r="O11642">
        <v>0.84</v>
      </c>
      <c r="P11642" t="s">
        <v>257</v>
      </c>
      <c r="Q11642"/>
      <c r="R11642">
        <v>0.28000000000000003</v>
      </c>
      <c r="S11642">
        <v>0.84</v>
      </c>
      <c r="T11642" t="s">
        <v>1254</v>
      </c>
    </row>
    <row r="11643" spans="2:20" hidden="1" x14ac:dyDescent="0.45">
      <c r="B11643" s="29" t="s">
        <v>25</v>
      </c>
      <c r="C11643" s="29" t="s">
        <v>60</v>
      </c>
      <c r="D11643" s="29" t="s">
        <v>46</v>
      </c>
      <c r="F11643" t="s">
        <v>1215</v>
      </c>
      <c r="G11643" t="s">
        <v>1216</v>
      </c>
      <c r="H11643" t="s">
        <v>1267</v>
      </c>
      <c r="I11643" t="s">
        <v>225</v>
      </c>
      <c r="J11643" t="s">
        <v>226</v>
      </c>
      <c r="K11643" t="s">
        <v>18</v>
      </c>
      <c r="M11643" t="s">
        <v>228</v>
      </c>
      <c r="N11643" t="s">
        <v>25</v>
      </c>
      <c r="O11643">
        <v>4.8</v>
      </c>
      <c r="P11643" t="s">
        <v>237</v>
      </c>
      <c r="Q11643">
        <f>O11643/'Building Calcs'!$B$2</f>
        <v>5.064268092576E-6</v>
      </c>
      <c r="R11643">
        <v>1.8</v>
      </c>
      <c r="S11643">
        <v>42</v>
      </c>
      <c r="T11643" t="s">
        <v>1241</v>
      </c>
    </row>
    <row r="11644" spans="2:20" hidden="1" x14ac:dyDescent="0.45">
      <c r="B11644" s="29" t="s">
        <v>30</v>
      </c>
      <c r="C11644" s="29" t="s">
        <v>60</v>
      </c>
      <c r="D11644" s="29" t="s">
        <v>46</v>
      </c>
      <c r="F11644" t="s">
        <v>1215</v>
      </c>
      <c r="G11644" t="s">
        <v>1216</v>
      </c>
      <c r="H11644" t="s">
        <v>443</v>
      </c>
      <c r="I11644" t="s">
        <v>225</v>
      </c>
      <c r="J11644" t="s">
        <v>1235</v>
      </c>
      <c r="K11644" t="s">
        <v>18</v>
      </c>
      <c r="M11644" t="s">
        <v>228</v>
      </c>
      <c r="N11644" t="s">
        <v>30</v>
      </c>
      <c r="O11644">
        <v>5.4</v>
      </c>
      <c r="P11644" t="s">
        <v>229</v>
      </c>
      <c r="Q11644"/>
      <c r="R11644">
        <v>2.7</v>
      </c>
      <c r="S11644">
        <v>11</v>
      </c>
      <c r="T11644" t="s">
        <v>1256</v>
      </c>
    </row>
    <row r="11645" spans="2:20" hidden="1" x14ac:dyDescent="0.45">
      <c r="C11645" s="29" t="s">
        <v>60</v>
      </c>
      <c r="D11645" s="29" t="s">
        <v>46</v>
      </c>
      <c r="F11645" t="s">
        <v>1215</v>
      </c>
      <c r="G11645" t="s">
        <v>1216</v>
      </c>
      <c r="H11645" t="s">
        <v>1267</v>
      </c>
      <c r="I11645" t="s">
        <v>225</v>
      </c>
      <c r="J11645" t="s">
        <v>226</v>
      </c>
      <c r="K11645" t="s">
        <v>18</v>
      </c>
      <c r="M11645" t="s">
        <v>228</v>
      </c>
      <c r="N11645" t="s">
        <v>264</v>
      </c>
      <c r="O11645">
        <v>0.56000000000000005</v>
      </c>
      <c r="P11645" t="s">
        <v>257</v>
      </c>
      <c r="Q11645"/>
      <c r="R11645">
        <v>0.19</v>
      </c>
      <c r="S11645">
        <v>0.56000000000000005</v>
      </c>
      <c r="T11645" t="s">
        <v>1254</v>
      </c>
    </row>
    <row r="11646" spans="2:20" hidden="1" x14ac:dyDescent="0.45">
      <c r="C11646" s="29" t="s">
        <v>60</v>
      </c>
      <c r="D11646" s="29" t="s">
        <v>46</v>
      </c>
      <c r="F11646" t="s">
        <v>1215</v>
      </c>
      <c r="G11646" t="s">
        <v>1216</v>
      </c>
      <c r="H11646" t="s">
        <v>1267</v>
      </c>
      <c r="I11646" t="s">
        <v>225</v>
      </c>
      <c r="J11646" t="s">
        <v>226</v>
      </c>
      <c r="K11646" t="s">
        <v>18</v>
      </c>
      <c r="M11646" t="s">
        <v>228</v>
      </c>
      <c r="N11646" t="s">
        <v>358</v>
      </c>
      <c r="O11646">
        <v>0.84</v>
      </c>
      <c r="P11646" t="s">
        <v>257</v>
      </c>
      <c r="Q11646"/>
      <c r="R11646">
        <v>0.28000000000000003</v>
      </c>
      <c r="S11646">
        <v>0.84</v>
      </c>
      <c r="T11646" t="s">
        <v>1254</v>
      </c>
    </row>
    <row r="11647" spans="2:20" hidden="1" x14ac:dyDescent="0.45">
      <c r="B11647" s="29" t="s">
        <v>30</v>
      </c>
      <c r="C11647" s="29" t="s">
        <v>60</v>
      </c>
      <c r="D11647" s="29" t="s">
        <v>46</v>
      </c>
      <c r="F11647" t="s">
        <v>1215</v>
      </c>
      <c r="G11647" t="s">
        <v>1216</v>
      </c>
      <c r="H11647" t="s">
        <v>1267</v>
      </c>
      <c r="I11647" t="s">
        <v>225</v>
      </c>
      <c r="J11647" t="s">
        <v>226</v>
      </c>
      <c r="K11647" t="s">
        <v>18</v>
      </c>
      <c r="M11647" t="s">
        <v>228</v>
      </c>
      <c r="N11647" t="s">
        <v>30</v>
      </c>
      <c r="O11647">
        <v>2.5</v>
      </c>
      <c r="P11647" t="s">
        <v>229</v>
      </c>
      <c r="Q11647"/>
      <c r="R11647">
        <v>1.5</v>
      </c>
      <c r="S11647">
        <v>3.5</v>
      </c>
      <c r="T11647" t="s">
        <v>1268</v>
      </c>
    </row>
    <row r="11648" spans="2:20" hidden="1" x14ac:dyDescent="0.45">
      <c r="C11648" s="29" t="s">
        <v>60</v>
      </c>
      <c r="D11648" s="29" t="s">
        <v>46</v>
      </c>
      <c r="F11648" t="s">
        <v>1215</v>
      </c>
      <c r="G11648" t="s">
        <v>1216</v>
      </c>
      <c r="H11648" t="s">
        <v>1267</v>
      </c>
      <c r="I11648" t="s">
        <v>225</v>
      </c>
      <c r="J11648" t="s">
        <v>226</v>
      </c>
      <c r="K11648" t="s">
        <v>18</v>
      </c>
      <c r="M11648" t="s">
        <v>228</v>
      </c>
      <c r="N11648" t="s">
        <v>279</v>
      </c>
      <c r="O11648">
        <v>5.1000000000000004E-4</v>
      </c>
      <c r="P11648" t="s">
        <v>234</v>
      </c>
      <c r="Q11648"/>
      <c r="R11648">
        <v>2.5999999999999998E-4</v>
      </c>
      <c r="S11648">
        <v>1E-3</v>
      </c>
      <c r="T11648" t="s">
        <v>1257</v>
      </c>
    </row>
    <row r="11649" spans="2:20" hidden="1" x14ac:dyDescent="0.45">
      <c r="C11649" s="29" t="s">
        <v>60</v>
      </c>
      <c r="D11649" s="29" t="s">
        <v>46</v>
      </c>
      <c r="F11649" t="s">
        <v>1215</v>
      </c>
      <c r="G11649" t="s">
        <v>1216</v>
      </c>
      <c r="H11649" t="s">
        <v>1267</v>
      </c>
      <c r="I11649" t="s">
        <v>225</v>
      </c>
      <c r="J11649" t="s">
        <v>226</v>
      </c>
      <c r="K11649" t="s">
        <v>18</v>
      </c>
      <c r="M11649" t="s">
        <v>228</v>
      </c>
      <c r="N11649" t="s">
        <v>303</v>
      </c>
      <c r="O11649">
        <v>1.0999999999999999E-2</v>
      </c>
      <c r="P11649" t="s">
        <v>234</v>
      </c>
      <c r="Q11649"/>
      <c r="R11649">
        <v>3.7000000000000002E-3</v>
      </c>
      <c r="S11649">
        <v>3.4000000000000002E-2</v>
      </c>
      <c r="T11649" t="s">
        <v>1254</v>
      </c>
    </row>
    <row r="11650" spans="2:20" hidden="1" x14ac:dyDescent="0.45">
      <c r="C11650" s="29" t="s">
        <v>60</v>
      </c>
      <c r="D11650" s="29" t="s">
        <v>51</v>
      </c>
      <c r="F11650" t="s">
        <v>1215</v>
      </c>
      <c r="G11650" t="s">
        <v>1216</v>
      </c>
      <c r="H11650" t="s">
        <v>1270</v>
      </c>
      <c r="I11650" t="s">
        <v>225</v>
      </c>
      <c r="J11650" t="s">
        <v>1271</v>
      </c>
      <c r="K11650" t="s">
        <v>1219</v>
      </c>
      <c r="M11650" t="s">
        <v>228</v>
      </c>
      <c r="N11650" t="s">
        <v>233</v>
      </c>
      <c r="O11650">
        <v>0.19</v>
      </c>
      <c r="P11650" t="s">
        <v>234</v>
      </c>
      <c r="Q11650"/>
      <c r="R11650">
        <v>0.05</v>
      </c>
      <c r="S11650">
        <v>12</v>
      </c>
      <c r="T11650" t="s">
        <v>433</v>
      </c>
    </row>
    <row r="11651" spans="2:20" hidden="1" x14ac:dyDescent="0.45">
      <c r="C11651" s="29" t="s">
        <v>60</v>
      </c>
      <c r="D11651" s="29" t="s">
        <v>51</v>
      </c>
      <c r="F11651" t="s">
        <v>1215</v>
      </c>
      <c r="G11651" t="s">
        <v>1216</v>
      </c>
      <c r="H11651" t="s">
        <v>1270</v>
      </c>
      <c r="I11651" t="s">
        <v>225</v>
      </c>
      <c r="J11651" t="s">
        <v>1271</v>
      </c>
      <c r="K11651" t="s">
        <v>1219</v>
      </c>
      <c r="M11651" t="s">
        <v>228</v>
      </c>
      <c r="N11651" t="s">
        <v>358</v>
      </c>
      <c r="O11651">
        <v>5</v>
      </c>
      <c r="P11651" t="s">
        <v>234</v>
      </c>
      <c r="Q11651"/>
      <c r="R11651">
        <v>2</v>
      </c>
      <c r="S11651">
        <v>10</v>
      </c>
      <c r="T11651" t="s">
        <v>348</v>
      </c>
    </row>
    <row r="11652" spans="2:20" hidden="1" x14ac:dyDescent="0.45">
      <c r="C11652" s="29" t="s">
        <v>60</v>
      </c>
      <c r="D11652" s="29" t="s">
        <v>51</v>
      </c>
      <c r="F11652" t="s">
        <v>1215</v>
      </c>
      <c r="G11652" t="s">
        <v>1216</v>
      </c>
      <c r="H11652" t="s">
        <v>1270</v>
      </c>
      <c r="I11652" t="s">
        <v>225</v>
      </c>
      <c r="J11652" t="s">
        <v>1271</v>
      </c>
      <c r="K11652" t="s">
        <v>1219</v>
      </c>
      <c r="M11652" t="s">
        <v>228</v>
      </c>
      <c r="N11652" t="s">
        <v>233</v>
      </c>
      <c r="O11652">
        <v>0.19</v>
      </c>
      <c r="P11652" t="s">
        <v>234</v>
      </c>
      <c r="Q11652"/>
      <c r="R11652">
        <v>0.05</v>
      </c>
      <c r="S11652">
        <v>12</v>
      </c>
      <c r="T11652" t="s">
        <v>433</v>
      </c>
    </row>
    <row r="11653" spans="2:20" ht="42.75" hidden="1" x14ac:dyDescent="0.45">
      <c r="B11653" s="29" t="s">
        <v>25</v>
      </c>
      <c r="C11653" s="29" t="s">
        <v>60</v>
      </c>
      <c r="D11653" s="29" t="s">
        <v>51</v>
      </c>
      <c r="F11653" t="s">
        <v>1215</v>
      </c>
      <c r="G11653" t="s">
        <v>1216</v>
      </c>
      <c r="H11653" t="s">
        <v>1270</v>
      </c>
      <c r="I11653" t="s">
        <v>225</v>
      </c>
      <c r="J11653" t="s">
        <v>1271</v>
      </c>
      <c r="K11653" t="s">
        <v>1219</v>
      </c>
      <c r="M11653" t="s">
        <v>228</v>
      </c>
      <c r="N11653" t="s">
        <v>25</v>
      </c>
      <c r="O11653">
        <v>300</v>
      </c>
      <c r="P11653" t="s">
        <v>237</v>
      </c>
      <c r="Q11653">
        <f>O11653/'Building Calcs'!$B$2</f>
        <v>3.16516755786E-4</v>
      </c>
      <c r="R11653">
        <v>50</v>
      </c>
      <c r="S11653">
        <v>4000</v>
      </c>
      <c r="T11653" s="20" t="s">
        <v>1337</v>
      </c>
    </row>
    <row r="11654" spans="2:20" hidden="1" x14ac:dyDescent="0.45">
      <c r="B11654" s="29" t="s">
        <v>30</v>
      </c>
      <c r="C11654" s="29" t="s">
        <v>60</v>
      </c>
      <c r="D11654" s="29" t="s">
        <v>51</v>
      </c>
      <c r="F11654" t="s">
        <v>1215</v>
      </c>
      <c r="G11654" t="s">
        <v>1216</v>
      </c>
      <c r="H11654" t="s">
        <v>1270</v>
      </c>
      <c r="I11654" t="s">
        <v>225</v>
      </c>
      <c r="J11654" t="s">
        <v>1271</v>
      </c>
      <c r="K11654" t="s">
        <v>1219</v>
      </c>
      <c r="M11654" t="s">
        <v>228</v>
      </c>
      <c r="N11654" t="s">
        <v>30</v>
      </c>
      <c r="O11654">
        <v>15</v>
      </c>
      <c r="P11654" t="s">
        <v>229</v>
      </c>
      <c r="Q11654"/>
      <c r="R11654">
        <v>6</v>
      </c>
      <c r="S11654">
        <v>39</v>
      </c>
      <c r="T11654" t="s">
        <v>1336</v>
      </c>
    </row>
    <row r="11655" spans="2:20" hidden="1" x14ac:dyDescent="0.45">
      <c r="B11655" s="29" t="s">
        <v>29</v>
      </c>
      <c r="C11655" s="29" t="s">
        <v>60</v>
      </c>
      <c r="D11655" s="29" t="s">
        <v>51</v>
      </c>
      <c r="F11655" t="s">
        <v>1215</v>
      </c>
      <c r="G11655" t="s">
        <v>1216</v>
      </c>
      <c r="H11655" t="s">
        <v>1270</v>
      </c>
      <c r="I11655" t="s">
        <v>225</v>
      </c>
      <c r="J11655" t="s">
        <v>1271</v>
      </c>
      <c r="K11655" t="s">
        <v>1219</v>
      </c>
      <c r="M11655" t="s">
        <v>228</v>
      </c>
      <c r="N11655" t="s">
        <v>29</v>
      </c>
      <c r="O11655">
        <v>11</v>
      </c>
      <c r="P11655" t="s">
        <v>237</v>
      </c>
      <c r="Q11655">
        <f>O11655/'Building Calcs'!$B$2</f>
        <v>1.160561437882E-5</v>
      </c>
      <c r="R11655">
        <v>8</v>
      </c>
      <c r="S11655">
        <v>40</v>
      </c>
      <c r="T11655" t="s">
        <v>1367</v>
      </c>
    </row>
    <row r="11656" spans="2:20" hidden="1" x14ac:dyDescent="0.45">
      <c r="C11656" s="29" t="s">
        <v>60</v>
      </c>
      <c r="D11656" s="29" t="s">
        <v>51</v>
      </c>
      <c r="F11656" t="s">
        <v>1215</v>
      </c>
      <c r="G11656" t="s">
        <v>1216</v>
      </c>
      <c r="H11656" t="s">
        <v>1270</v>
      </c>
      <c r="I11656" t="s">
        <v>225</v>
      </c>
      <c r="J11656" t="s">
        <v>1271</v>
      </c>
      <c r="K11656" t="s">
        <v>1219</v>
      </c>
      <c r="M11656" t="s">
        <v>228</v>
      </c>
      <c r="N11656" t="s">
        <v>262</v>
      </c>
      <c r="O11656">
        <v>0.56000000000000005</v>
      </c>
      <c r="P11656" t="s">
        <v>234</v>
      </c>
      <c r="Q11656"/>
      <c r="R11656">
        <v>0.2</v>
      </c>
      <c r="S11656">
        <v>1</v>
      </c>
      <c r="T11656" t="s">
        <v>433</v>
      </c>
    </row>
    <row r="11657" spans="2:20" hidden="1" x14ac:dyDescent="0.45">
      <c r="C11657" s="29" t="s">
        <v>60</v>
      </c>
      <c r="D11657" s="29" t="s">
        <v>51</v>
      </c>
      <c r="F11657" t="s">
        <v>1215</v>
      </c>
      <c r="G11657" t="s">
        <v>1216</v>
      </c>
      <c r="H11657" t="s">
        <v>1270</v>
      </c>
      <c r="I11657" t="s">
        <v>225</v>
      </c>
      <c r="J11657" t="s">
        <v>1271</v>
      </c>
      <c r="K11657" t="s">
        <v>1219</v>
      </c>
      <c r="M11657" t="s">
        <v>228</v>
      </c>
      <c r="N11657" t="s">
        <v>262</v>
      </c>
      <c r="O11657">
        <v>0.56000000000000005</v>
      </c>
      <c r="P11657" t="s">
        <v>234</v>
      </c>
      <c r="Q11657"/>
      <c r="R11657">
        <v>0.2</v>
      </c>
      <c r="S11657">
        <v>1</v>
      </c>
      <c r="T11657" t="s">
        <v>433</v>
      </c>
    </row>
    <row r="11658" spans="2:20" hidden="1" x14ac:dyDescent="0.45">
      <c r="C11658" s="29" t="s">
        <v>60</v>
      </c>
      <c r="D11658" s="29" t="s">
        <v>51</v>
      </c>
      <c r="F11658" t="s">
        <v>1215</v>
      </c>
      <c r="G11658" t="s">
        <v>1216</v>
      </c>
      <c r="H11658" t="s">
        <v>1270</v>
      </c>
      <c r="I11658" t="s">
        <v>225</v>
      </c>
      <c r="J11658" t="s">
        <v>1271</v>
      </c>
      <c r="K11658" t="s">
        <v>1219</v>
      </c>
      <c r="M11658" t="s">
        <v>228</v>
      </c>
      <c r="N11658" t="s">
        <v>291</v>
      </c>
      <c r="O11658">
        <v>7.0000000000000001E-3</v>
      </c>
      <c r="P11658" t="s">
        <v>257</v>
      </c>
      <c r="Q11658"/>
      <c r="R11658">
        <v>6.9999999999999999E-4</v>
      </c>
      <c r="S11658">
        <v>7.0000000000000007E-2</v>
      </c>
      <c r="T11658" t="s">
        <v>376</v>
      </c>
    </row>
    <row r="11659" spans="2:20" hidden="1" x14ac:dyDescent="0.45">
      <c r="B11659" s="29" t="s">
        <v>26</v>
      </c>
      <c r="C11659" s="29" t="s">
        <v>60</v>
      </c>
      <c r="D11659" s="29" t="s">
        <v>51</v>
      </c>
      <c r="F11659" t="s">
        <v>1215</v>
      </c>
      <c r="G11659" t="s">
        <v>1216</v>
      </c>
      <c r="H11659" t="s">
        <v>1270</v>
      </c>
      <c r="I11659" t="s">
        <v>225</v>
      </c>
      <c r="J11659" t="s">
        <v>1271</v>
      </c>
      <c r="K11659" t="s">
        <v>1219</v>
      </c>
      <c r="M11659" t="s">
        <v>228</v>
      </c>
      <c r="N11659" t="s">
        <v>26</v>
      </c>
      <c r="O11659">
        <v>210</v>
      </c>
      <c r="P11659" t="s">
        <v>237</v>
      </c>
      <c r="Q11659">
        <f>O11659/'Building Calcs'!$B$2</f>
        <v>2.2156172905020001E-4</v>
      </c>
      <c r="R11659">
        <v>50</v>
      </c>
      <c r="S11659">
        <v>300</v>
      </c>
      <c r="T11659" t="s">
        <v>1367</v>
      </c>
    </row>
    <row r="11660" spans="2:20" hidden="1" x14ac:dyDescent="0.45">
      <c r="C11660" s="29" t="s">
        <v>60</v>
      </c>
      <c r="D11660" s="29" t="s">
        <v>51</v>
      </c>
      <c r="F11660" t="s">
        <v>1215</v>
      </c>
      <c r="G11660" t="s">
        <v>1216</v>
      </c>
      <c r="H11660" t="s">
        <v>1249</v>
      </c>
      <c r="I11660" t="s">
        <v>225</v>
      </c>
      <c r="J11660" t="s">
        <v>1250</v>
      </c>
      <c r="K11660" t="s">
        <v>1219</v>
      </c>
      <c r="M11660" t="s">
        <v>228</v>
      </c>
      <c r="N11660" t="s">
        <v>279</v>
      </c>
      <c r="O11660">
        <v>2</v>
      </c>
      <c r="P11660" t="s">
        <v>234</v>
      </c>
      <c r="Q11660"/>
      <c r="R11660">
        <v>0.5</v>
      </c>
      <c r="S11660">
        <v>16</v>
      </c>
      <c r="T11660" t="s">
        <v>1228</v>
      </c>
    </row>
    <row r="11661" spans="2:20" hidden="1" x14ac:dyDescent="0.45">
      <c r="B11661" s="29" t="s">
        <v>24</v>
      </c>
      <c r="C11661" s="29" t="s">
        <v>60</v>
      </c>
      <c r="D11661" s="29" t="s">
        <v>51</v>
      </c>
      <c r="F11661" t="s">
        <v>1215</v>
      </c>
      <c r="G11661" t="s">
        <v>1216</v>
      </c>
      <c r="H11661" t="s">
        <v>1249</v>
      </c>
      <c r="I11661" t="s">
        <v>225</v>
      </c>
      <c r="J11661" t="s">
        <v>1250</v>
      </c>
      <c r="K11661" t="s">
        <v>1219</v>
      </c>
      <c r="M11661" t="s">
        <v>228</v>
      </c>
      <c r="N11661" t="s">
        <v>261</v>
      </c>
      <c r="O11661">
        <v>156</v>
      </c>
      <c r="P11661" t="s">
        <v>237</v>
      </c>
      <c r="Q11661">
        <f>O11661/'Building Calcs'!$B$2</f>
        <v>1.6458871300872001E-4</v>
      </c>
      <c r="R11661">
        <v>5</v>
      </c>
      <c r="S11661">
        <v>400</v>
      </c>
      <c r="T11661" t="s">
        <v>1338</v>
      </c>
    </row>
    <row r="11662" spans="2:20" hidden="1" x14ac:dyDescent="0.45">
      <c r="C11662" s="29" t="s">
        <v>60</v>
      </c>
      <c r="D11662" s="29" t="s">
        <v>51</v>
      </c>
      <c r="F11662" t="s">
        <v>1215</v>
      </c>
      <c r="G11662" t="s">
        <v>1216</v>
      </c>
      <c r="H11662" t="s">
        <v>1249</v>
      </c>
      <c r="I11662" t="s">
        <v>225</v>
      </c>
      <c r="J11662" t="s">
        <v>1250</v>
      </c>
      <c r="K11662" t="s">
        <v>1219</v>
      </c>
      <c r="M11662" t="s">
        <v>228</v>
      </c>
      <c r="N11662" t="s">
        <v>400</v>
      </c>
      <c r="O11662">
        <v>37</v>
      </c>
      <c r="P11662" t="s">
        <v>237</v>
      </c>
      <c r="Q11662"/>
      <c r="R11662">
        <v>18</v>
      </c>
      <c r="S11662">
        <v>74</v>
      </c>
      <c r="T11662" t="s">
        <v>1259</v>
      </c>
    </row>
    <row r="11663" spans="2:20" hidden="1" x14ac:dyDescent="0.45">
      <c r="C11663" s="29" t="s">
        <v>60</v>
      </c>
      <c r="D11663" s="29" t="s">
        <v>51</v>
      </c>
      <c r="F11663" t="s">
        <v>1215</v>
      </c>
      <c r="G11663" t="s">
        <v>1216</v>
      </c>
      <c r="H11663" t="s">
        <v>1249</v>
      </c>
      <c r="I11663" t="s">
        <v>225</v>
      </c>
      <c r="J11663" t="s">
        <v>1250</v>
      </c>
      <c r="K11663" t="s">
        <v>1219</v>
      </c>
      <c r="M11663" t="s">
        <v>228</v>
      </c>
      <c r="N11663" t="s">
        <v>291</v>
      </c>
      <c r="O11663">
        <v>0.03</v>
      </c>
      <c r="P11663" t="s">
        <v>257</v>
      </c>
      <c r="Q11663"/>
      <c r="R11663">
        <v>6.0000000000000001E-3</v>
      </c>
      <c r="S11663">
        <v>0.3</v>
      </c>
      <c r="T11663" t="s">
        <v>376</v>
      </c>
    </row>
    <row r="11664" spans="2:20" hidden="1" x14ac:dyDescent="0.45">
      <c r="B11664" s="29" t="s">
        <v>26</v>
      </c>
      <c r="C11664" s="29" t="s">
        <v>60</v>
      </c>
      <c r="D11664" s="29" t="s">
        <v>51</v>
      </c>
      <c r="F11664" t="s">
        <v>1215</v>
      </c>
      <c r="G11664" t="s">
        <v>1216</v>
      </c>
      <c r="H11664" t="s">
        <v>1270</v>
      </c>
      <c r="I11664" t="s">
        <v>225</v>
      </c>
      <c r="J11664" t="s">
        <v>1271</v>
      </c>
      <c r="K11664" t="s">
        <v>1219</v>
      </c>
      <c r="M11664" t="s">
        <v>228</v>
      </c>
      <c r="N11664" t="s">
        <v>26</v>
      </c>
      <c r="O11664">
        <v>210</v>
      </c>
      <c r="P11664" t="s">
        <v>237</v>
      </c>
      <c r="Q11664">
        <f>O11664/'Building Calcs'!$B$2</f>
        <v>2.2156172905020001E-4</v>
      </c>
      <c r="R11664">
        <v>50</v>
      </c>
      <c r="S11664">
        <v>300</v>
      </c>
      <c r="T11664" t="s">
        <v>1367</v>
      </c>
    </row>
    <row r="11665" spans="1:20" hidden="1" x14ac:dyDescent="0.45">
      <c r="B11665" s="29" t="s">
        <v>25</v>
      </c>
      <c r="C11665" s="29" t="s">
        <v>60</v>
      </c>
      <c r="D11665" s="29" t="s">
        <v>51</v>
      </c>
      <c r="F11665" t="s">
        <v>1215</v>
      </c>
      <c r="G11665" t="s">
        <v>1216</v>
      </c>
      <c r="H11665" t="s">
        <v>1249</v>
      </c>
      <c r="I11665" t="s">
        <v>225</v>
      </c>
      <c r="J11665" t="s">
        <v>1250</v>
      </c>
      <c r="K11665" t="s">
        <v>1219</v>
      </c>
      <c r="M11665" t="s">
        <v>228</v>
      </c>
      <c r="N11665" t="s">
        <v>25</v>
      </c>
      <c r="O11665">
        <v>435</v>
      </c>
      <c r="P11665" t="s">
        <v>237</v>
      </c>
      <c r="Q11665">
        <f>O11665/'Building Calcs'!$B$2</f>
        <v>4.589492958897E-4</v>
      </c>
      <c r="R11665">
        <v>50</v>
      </c>
      <c r="S11665">
        <v>4000</v>
      </c>
      <c r="T11665" t="s">
        <v>2529</v>
      </c>
    </row>
    <row r="11666" spans="1:20" hidden="1" x14ac:dyDescent="0.45">
      <c r="C11666" s="29" t="s">
        <v>60</v>
      </c>
      <c r="D11666" s="29" t="s">
        <v>51</v>
      </c>
      <c r="F11666" t="s">
        <v>1215</v>
      </c>
      <c r="G11666" t="s">
        <v>1216</v>
      </c>
      <c r="H11666" t="s">
        <v>1249</v>
      </c>
      <c r="I11666" t="s">
        <v>225</v>
      </c>
      <c r="J11666" t="s">
        <v>1250</v>
      </c>
      <c r="K11666" t="s">
        <v>1219</v>
      </c>
      <c r="M11666" t="s">
        <v>228</v>
      </c>
      <c r="N11666" t="s">
        <v>262</v>
      </c>
      <c r="O11666">
        <v>0.56000000000000005</v>
      </c>
      <c r="P11666" t="s">
        <v>234</v>
      </c>
      <c r="Q11666"/>
      <c r="R11666">
        <v>0.2</v>
      </c>
      <c r="S11666">
        <v>1</v>
      </c>
      <c r="T11666" t="s">
        <v>433</v>
      </c>
    </row>
    <row r="11667" spans="1:20" hidden="1" x14ac:dyDescent="0.45">
      <c r="C11667" s="29" t="s">
        <v>60</v>
      </c>
      <c r="D11667" s="29" t="s">
        <v>51</v>
      </c>
      <c r="F11667" t="s">
        <v>1215</v>
      </c>
      <c r="G11667" t="s">
        <v>1216</v>
      </c>
      <c r="H11667" t="s">
        <v>1249</v>
      </c>
      <c r="I11667" t="s">
        <v>225</v>
      </c>
      <c r="J11667" t="s">
        <v>1250</v>
      </c>
      <c r="K11667" t="s">
        <v>1219</v>
      </c>
      <c r="M11667" t="s">
        <v>228</v>
      </c>
      <c r="N11667" t="s">
        <v>242</v>
      </c>
      <c r="O11667">
        <v>23</v>
      </c>
      <c r="P11667" t="s">
        <v>234</v>
      </c>
      <c r="Q11667"/>
      <c r="R11667">
        <v>1</v>
      </c>
      <c r="S11667">
        <v>100</v>
      </c>
      <c r="T11667" t="s">
        <v>1272</v>
      </c>
    </row>
    <row r="11668" spans="1:20" hidden="1" x14ac:dyDescent="0.45">
      <c r="B11668" s="29" t="s">
        <v>25</v>
      </c>
      <c r="C11668" s="29" t="s">
        <v>60</v>
      </c>
      <c r="D11668" s="29" t="s">
        <v>51</v>
      </c>
      <c r="F11668" t="s">
        <v>1215</v>
      </c>
      <c r="G11668" t="s">
        <v>1216</v>
      </c>
      <c r="H11668" t="s">
        <v>1249</v>
      </c>
      <c r="I11668" t="s">
        <v>225</v>
      </c>
      <c r="J11668" t="s">
        <v>1250</v>
      </c>
      <c r="K11668" t="s">
        <v>1219</v>
      </c>
      <c r="M11668" t="s">
        <v>228</v>
      </c>
      <c r="N11668" t="s">
        <v>25</v>
      </c>
      <c r="O11668">
        <v>435</v>
      </c>
      <c r="P11668" t="s">
        <v>237</v>
      </c>
      <c r="Q11668">
        <f>O11668/'Building Calcs'!$B$2</f>
        <v>4.589492958897E-4</v>
      </c>
      <c r="R11668">
        <v>50</v>
      </c>
      <c r="S11668">
        <v>4000</v>
      </c>
      <c r="T11668" t="s">
        <v>2529</v>
      </c>
    </row>
    <row r="11669" spans="1:20" hidden="1" x14ac:dyDescent="0.45">
      <c r="A11669" s="29" t="s">
        <v>3065</v>
      </c>
      <c r="B11669" s="29" t="s">
        <v>29</v>
      </c>
      <c r="C11669" s="29" t="s">
        <v>60</v>
      </c>
      <c r="D11669" s="29" t="s">
        <v>53</v>
      </c>
      <c r="F11669" t="s">
        <v>1215</v>
      </c>
      <c r="G11669" t="s">
        <v>1216</v>
      </c>
      <c r="H11669" t="s">
        <v>434</v>
      </c>
      <c r="I11669" t="s">
        <v>225</v>
      </c>
      <c r="J11669" t="s">
        <v>1275</v>
      </c>
      <c r="K11669" t="s">
        <v>1276</v>
      </c>
      <c r="M11669" t="s">
        <v>228</v>
      </c>
      <c r="N11669" t="s">
        <v>29</v>
      </c>
      <c r="O11669">
        <v>140</v>
      </c>
      <c r="P11669" t="s">
        <v>237</v>
      </c>
      <c r="Q11669">
        <f>O11669/'Building Calcs'!$B$2</f>
        <v>1.4770781936680001E-4</v>
      </c>
      <c r="R11669">
        <v>84</v>
      </c>
      <c r="S11669">
        <v>140</v>
      </c>
      <c r="T11669" t="s">
        <v>377</v>
      </c>
    </row>
    <row r="11670" spans="1:20" hidden="1" x14ac:dyDescent="0.45">
      <c r="C11670" s="29" t="s">
        <v>60</v>
      </c>
      <c r="D11670" s="29" t="s">
        <v>53</v>
      </c>
      <c r="F11670" t="s">
        <v>1215</v>
      </c>
      <c r="G11670" t="s">
        <v>1216</v>
      </c>
      <c r="H11670" t="s">
        <v>434</v>
      </c>
      <c r="I11670" t="s">
        <v>225</v>
      </c>
      <c r="J11670" t="s">
        <v>1275</v>
      </c>
      <c r="K11670" t="s">
        <v>1276</v>
      </c>
      <c r="M11670" t="s">
        <v>228</v>
      </c>
      <c r="N11670" t="s">
        <v>262</v>
      </c>
      <c r="O11670">
        <v>0.1</v>
      </c>
      <c r="P11670" t="s">
        <v>234</v>
      </c>
      <c r="Q11670"/>
      <c r="R11670">
        <v>2.5000000000000001E-2</v>
      </c>
      <c r="S11670">
        <v>0.2</v>
      </c>
      <c r="T11670" t="s">
        <v>377</v>
      </c>
    </row>
    <row r="11671" spans="1:20" hidden="1" x14ac:dyDescent="0.45">
      <c r="A11671" s="29" t="s">
        <v>3065</v>
      </c>
      <c r="B11671" s="29" t="s">
        <v>43</v>
      </c>
      <c r="C11671" s="29" t="s">
        <v>60</v>
      </c>
      <c r="D11671" s="29" t="s">
        <v>53</v>
      </c>
      <c r="F11671" t="s">
        <v>1215</v>
      </c>
      <c r="G11671" t="s">
        <v>1216</v>
      </c>
      <c r="H11671" t="s">
        <v>434</v>
      </c>
      <c r="I11671" t="s">
        <v>225</v>
      </c>
      <c r="J11671" t="s">
        <v>1275</v>
      </c>
      <c r="K11671" t="s">
        <v>1276</v>
      </c>
      <c r="M11671" t="s">
        <v>228</v>
      </c>
      <c r="N11671" t="s">
        <v>28</v>
      </c>
      <c r="O11671">
        <v>3</v>
      </c>
      <c r="P11671" t="s">
        <v>237</v>
      </c>
      <c r="Q11671">
        <f>O11671/'Building Calcs'!$B$2</f>
        <v>3.1651675578600003E-6</v>
      </c>
      <c r="R11671">
        <v>0.75</v>
      </c>
      <c r="S11671">
        <v>6</v>
      </c>
      <c r="T11671" t="s">
        <v>377</v>
      </c>
    </row>
    <row r="11672" spans="1:20" hidden="1" x14ac:dyDescent="0.45">
      <c r="C11672" s="29" t="s">
        <v>60</v>
      </c>
      <c r="D11672" s="29" t="s">
        <v>196</v>
      </c>
      <c r="F11672" t="s">
        <v>1215</v>
      </c>
      <c r="G11672" t="s">
        <v>1216</v>
      </c>
      <c r="H11672" t="s">
        <v>450</v>
      </c>
      <c r="I11672" t="s">
        <v>225</v>
      </c>
      <c r="J11672" t="s">
        <v>1273</v>
      </c>
      <c r="K11672" t="s">
        <v>1274</v>
      </c>
      <c r="M11672" t="s">
        <v>228</v>
      </c>
      <c r="N11672" t="s">
        <v>246</v>
      </c>
      <c r="O11672">
        <v>10</v>
      </c>
      <c r="P11672" t="s">
        <v>247</v>
      </c>
      <c r="Q11672"/>
      <c r="R11672">
        <v>2.5</v>
      </c>
      <c r="S11672">
        <v>20</v>
      </c>
      <c r="T11672" t="s">
        <v>377</v>
      </c>
    </row>
    <row r="11673" spans="1:20" hidden="1" x14ac:dyDescent="0.45">
      <c r="A11673" s="29" t="s">
        <v>3065</v>
      </c>
      <c r="B11673" s="29" t="s">
        <v>27</v>
      </c>
      <c r="C11673" s="29" t="s">
        <v>60</v>
      </c>
      <c r="D11673" s="29" t="s">
        <v>53</v>
      </c>
      <c r="F11673" t="s">
        <v>1215</v>
      </c>
      <c r="G11673" t="s">
        <v>1216</v>
      </c>
      <c r="H11673" t="s">
        <v>434</v>
      </c>
      <c r="I11673" t="s">
        <v>225</v>
      </c>
      <c r="J11673" t="s">
        <v>1275</v>
      </c>
      <c r="K11673" t="s">
        <v>1276</v>
      </c>
      <c r="M11673" t="s">
        <v>228</v>
      </c>
      <c r="N11673" t="s">
        <v>27</v>
      </c>
      <c r="O11673">
        <v>3</v>
      </c>
      <c r="P11673" t="s">
        <v>237</v>
      </c>
      <c r="Q11673">
        <f>O11673/'Building Calcs'!$B$2</f>
        <v>3.1651675578600003E-6</v>
      </c>
      <c r="R11673">
        <v>0.75</v>
      </c>
      <c r="S11673">
        <v>6</v>
      </c>
      <c r="T11673" t="s">
        <v>377</v>
      </c>
    </row>
    <row r="11674" spans="1:20" hidden="1" x14ac:dyDescent="0.45">
      <c r="B11674" s="29" t="s">
        <v>27</v>
      </c>
      <c r="C11674" s="29" t="s">
        <v>60</v>
      </c>
      <c r="D11674" s="29" t="s">
        <v>51</v>
      </c>
      <c r="F11674" t="s">
        <v>1215</v>
      </c>
      <c r="G11674" t="s">
        <v>1216</v>
      </c>
      <c r="H11674" t="s">
        <v>1249</v>
      </c>
      <c r="I11674" t="s">
        <v>225</v>
      </c>
      <c r="J11674" t="s">
        <v>1250</v>
      </c>
      <c r="K11674" t="s">
        <v>1219</v>
      </c>
      <c r="M11674" t="s">
        <v>228</v>
      </c>
      <c r="N11674" t="s">
        <v>27</v>
      </c>
      <c r="O11674">
        <v>100.5</v>
      </c>
      <c r="P11674" t="s">
        <v>237</v>
      </c>
      <c r="Q11674">
        <f>O11674/'Building Calcs'!$B$2</f>
        <v>1.0603311318831001E-4</v>
      </c>
      <c r="R11674">
        <v>39.5</v>
      </c>
      <c r="S11674">
        <v>158</v>
      </c>
      <c r="T11674" t="s">
        <v>1277</v>
      </c>
    </row>
    <row r="11675" spans="1:20" hidden="1" x14ac:dyDescent="0.45">
      <c r="B11675" s="29" t="s">
        <v>24</v>
      </c>
      <c r="D11675" s="29" t="s">
        <v>55</v>
      </c>
      <c r="F11675" t="s">
        <v>1278</v>
      </c>
      <c r="G11675" t="s">
        <v>1279</v>
      </c>
      <c r="H11675" t="s">
        <v>404</v>
      </c>
      <c r="I11675" t="s">
        <v>225</v>
      </c>
      <c r="J11675" t="s">
        <v>405</v>
      </c>
      <c r="K11675" t="s">
        <v>391</v>
      </c>
      <c r="M11675" t="s">
        <v>228</v>
      </c>
      <c r="N11675" t="s">
        <v>261</v>
      </c>
      <c r="P11675" t="s">
        <v>385</v>
      </c>
      <c r="Q11675"/>
      <c r="T11675" t="s">
        <v>386</v>
      </c>
    </row>
    <row r="11676" spans="1:20" hidden="1" x14ac:dyDescent="0.45">
      <c r="B11676" s="29" t="s">
        <v>25</v>
      </c>
      <c r="D11676" s="29" t="s">
        <v>55</v>
      </c>
      <c r="F11676" t="s">
        <v>1278</v>
      </c>
      <c r="G11676" t="s">
        <v>1279</v>
      </c>
      <c r="H11676" t="s">
        <v>404</v>
      </c>
      <c r="I11676" t="s">
        <v>225</v>
      </c>
      <c r="J11676" t="s">
        <v>405</v>
      </c>
      <c r="K11676" t="s">
        <v>391</v>
      </c>
      <c r="M11676" t="s">
        <v>228</v>
      </c>
      <c r="N11676" t="s">
        <v>25</v>
      </c>
      <c r="P11676" t="s">
        <v>385</v>
      </c>
      <c r="Q11676"/>
      <c r="T11676" t="s">
        <v>386</v>
      </c>
    </row>
    <row r="11677" spans="1:20" hidden="1" x14ac:dyDescent="0.45">
      <c r="B11677" s="29" t="s">
        <v>33</v>
      </c>
      <c r="D11677" s="29" t="s">
        <v>55</v>
      </c>
      <c r="F11677" t="s">
        <v>1278</v>
      </c>
      <c r="G11677" t="s">
        <v>1279</v>
      </c>
      <c r="H11677" t="s">
        <v>404</v>
      </c>
      <c r="I11677" t="s">
        <v>225</v>
      </c>
      <c r="J11677" t="s">
        <v>405</v>
      </c>
      <c r="K11677" t="s">
        <v>391</v>
      </c>
      <c r="M11677" t="s">
        <v>228</v>
      </c>
      <c r="N11677" t="s">
        <v>33</v>
      </c>
      <c r="P11677" t="s">
        <v>385</v>
      </c>
      <c r="Q11677"/>
      <c r="T11677" t="s">
        <v>386</v>
      </c>
    </row>
    <row r="11678" spans="1:20" hidden="1" x14ac:dyDescent="0.45">
      <c r="B11678" s="29" t="s">
        <v>43</v>
      </c>
      <c r="D11678" s="29" t="s">
        <v>55</v>
      </c>
      <c r="F11678" t="s">
        <v>1278</v>
      </c>
      <c r="G11678" t="s">
        <v>1279</v>
      </c>
      <c r="H11678" t="s">
        <v>406</v>
      </c>
      <c r="I11678" t="s">
        <v>225</v>
      </c>
      <c r="J11678" t="s">
        <v>407</v>
      </c>
      <c r="K11678" t="s">
        <v>391</v>
      </c>
      <c r="M11678" t="s">
        <v>228</v>
      </c>
      <c r="N11678" t="s">
        <v>28</v>
      </c>
      <c r="P11678" t="s">
        <v>385</v>
      </c>
      <c r="Q11678"/>
      <c r="T11678" t="s">
        <v>386</v>
      </c>
    </row>
    <row r="11679" spans="1:20" hidden="1" x14ac:dyDescent="0.45">
      <c r="B11679" s="29" t="s">
        <v>26</v>
      </c>
      <c r="D11679" s="29" t="s">
        <v>55</v>
      </c>
      <c r="F11679" t="s">
        <v>1278</v>
      </c>
      <c r="G11679" t="s">
        <v>1279</v>
      </c>
      <c r="H11679" t="s">
        <v>406</v>
      </c>
      <c r="I11679" t="s">
        <v>225</v>
      </c>
      <c r="J11679" t="s">
        <v>407</v>
      </c>
      <c r="K11679" t="s">
        <v>391</v>
      </c>
      <c r="M11679" t="s">
        <v>228</v>
      </c>
      <c r="N11679" t="s">
        <v>26</v>
      </c>
      <c r="P11679" t="s">
        <v>385</v>
      </c>
      <c r="Q11679"/>
      <c r="T11679" t="s">
        <v>386</v>
      </c>
    </row>
    <row r="11680" spans="1:20" hidden="1" x14ac:dyDescent="0.45">
      <c r="B11680" s="29" t="s">
        <v>43</v>
      </c>
      <c r="D11680" s="29" t="s">
        <v>55</v>
      </c>
      <c r="F11680" t="s">
        <v>1278</v>
      </c>
      <c r="G11680" t="s">
        <v>1279</v>
      </c>
      <c r="H11680" t="s">
        <v>408</v>
      </c>
      <c r="I11680" t="s">
        <v>225</v>
      </c>
      <c r="J11680" t="s">
        <v>409</v>
      </c>
      <c r="K11680" t="s">
        <v>391</v>
      </c>
      <c r="M11680" t="s">
        <v>228</v>
      </c>
      <c r="N11680" t="s">
        <v>28</v>
      </c>
      <c r="O11680">
        <v>4278</v>
      </c>
      <c r="P11680" t="s">
        <v>385</v>
      </c>
      <c r="Q11680"/>
      <c r="T11680" t="s">
        <v>386</v>
      </c>
    </row>
    <row r="11681" spans="2:20" hidden="1" x14ac:dyDescent="0.45">
      <c r="B11681" s="29" t="s">
        <v>26</v>
      </c>
      <c r="D11681" s="29" t="s">
        <v>55</v>
      </c>
      <c r="F11681" t="s">
        <v>1278</v>
      </c>
      <c r="G11681" t="s">
        <v>1279</v>
      </c>
      <c r="H11681" t="s">
        <v>408</v>
      </c>
      <c r="I11681" t="s">
        <v>225</v>
      </c>
      <c r="J11681" t="s">
        <v>409</v>
      </c>
      <c r="K11681" t="s">
        <v>391</v>
      </c>
      <c r="M11681" t="s">
        <v>228</v>
      </c>
      <c r="N11681" t="s">
        <v>26</v>
      </c>
      <c r="O11681">
        <v>2490</v>
      </c>
      <c r="P11681" t="s">
        <v>385</v>
      </c>
      <c r="Q11681"/>
      <c r="T11681" t="s">
        <v>386</v>
      </c>
    </row>
    <row r="11682" spans="2:20" hidden="1" x14ac:dyDescent="0.45">
      <c r="B11682" s="29" t="s">
        <v>34</v>
      </c>
      <c r="D11682" s="29" t="s">
        <v>55</v>
      </c>
      <c r="F11682" t="s">
        <v>1278</v>
      </c>
      <c r="G11682" t="s">
        <v>1279</v>
      </c>
      <c r="H11682" t="s">
        <v>408</v>
      </c>
      <c r="I11682" t="s">
        <v>225</v>
      </c>
      <c r="J11682" t="s">
        <v>409</v>
      </c>
      <c r="K11682" t="s">
        <v>391</v>
      </c>
      <c r="M11682" t="s">
        <v>228</v>
      </c>
      <c r="N11682" t="s">
        <v>34</v>
      </c>
      <c r="O11682">
        <v>3197</v>
      </c>
      <c r="P11682" t="s">
        <v>387</v>
      </c>
      <c r="Q11682"/>
      <c r="T11682" t="s">
        <v>386</v>
      </c>
    </row>
    <row r="11683" spans="2:20" hidden="1" x14ac:dyDescent="0.45">
      <c r="B11683" s="29" t="s">
        <v>30</v>
      </c>
      <c r="D11683" s="29" t="s">
        <v>55</v>
      </c>
      <c r="F11683" t="s">
        <v>1278</v>
      </c>
      <c r="G11683" t="s">
        <v>1279</v>
      </c>
      <c r="H11683" t="s">
        <v>426</v>
      </c>
      <c r="I11683" t="s">
        <v>225</v>
      </c>
      <c r="J11683" t="s">
        <v>416</v>
      </c>
      <c r="K11683" t="s">
        <v>391</v>
      </c>
      <c r="M11683" t="s">
        <v>228</v>
      </c>
      <c r="N11683" t="s">
        <v>30</v>
      </c>
      <c r="O11683">
        <v>184</v>
      </c>
      <c r="P11683" t="s">
        <v>385</v>
      </c>
      <c r="Q11683"/>
      <c r="T11683" t="s">
        <v>386</v>
      </c>
    </row>
    <row r="11684" spans="2:20" hidden="1" x14ac:dyDescent="0.45">
      <c r="D11684" s="29" t="s">
        <v>55</v>
      </c>
      <c r="F11684" t="s">
        <v>1278</v>
      </c>
      <c r="G11684" t="s">
        <v>1279</v>
      </c>
      <c r="H11684" t="s">
        <v>429</v>
      </c>
      <c r="I11684" t="s">
        <v>225</v>
      </c>
      <c r="J11684" t="s">
        <v>395</v>
      </c>
      <c r="K11684" t="s">
        <v>391</v>
      </c>
      <c r="M11684" t="s">
        <v>228</v>
      </c>
      <c r="N11684" t="s">
        <v>236</v>
      </c>
      <c r="O11684">
        <v>4786</v>
      </c>
      <c r="P11684" t="s">
        <v>385</v>
      </c>
      <c r="Q11684"/>
      <c r="T11684" t="s">
        <v>386</v>
      </c>
    </row>
    <row r="11685" spans="2:20" hidden="1" x14ac:dyDescent="0.45">
      <c r="D11685" s="29" t="s">
        <v>55</v>
      </c>
      <c r="F11685" t="s">
        <v>1278</v>
      </c>
      <c r="G11685" t="s">
        <v>1279</v>
      </c>
      <c r="H11685" t="s">
        <v>410</v>
      </c>
      <c r="I11685" t="s">
        <v>225</v>
      </c>
      <c r="J11685" t="s">
        <v>407</v>
      </c>
      <c r="K11685" t="s">
        <v>399</v>
      </c>
      <c r="M11685" t="s">
        <v>228</v>
      </c>
      <c r="N11685" t="s">
        <v>236</v>
      </c>
      <c r="P11685" t="s">
        <v>385</v>
      </c>
      <c r="Q11685"/>
      <c r="T11685" t="s">
        <v>386</v>
      </c>
    </row>
    <row r="11686" spans="2:20" hidden="1" x14ac:dyDescent="0.45">
      <c r="B11686" s="29" t="s">
        <v>26</v>
      </c>
      <c r="D11686" s="29" t="s">
        <v>55</v>
      </c>
      <c r="F11686" t="s">
        <v>1278</v>
      </c>
      <c r="G11686" t="s">
        <v>1279</v>
      </c>
      <c r="H11686" t="s">
        <v>430</v>
      </c>
      <c r="I11686" t="s">
        <v>225</v>
      </c>
      <c r="J11686" t="s">
        <v>393</v>
      </c>
      <c r="K11686" t="s">
        <v>391</v>
      </c>
      <c r="M11686" t="s">
        <v>228</v>
      </c>
      <c r="N11686" t="s">
        <v>26</v>
      </c>
      <c r="O11686">
        <v>1852</v>
      </c>
      <c r="P11686" t="s">
        <v>385</v>
      </c>
      <c r="Q11686"/>
      <c r="T11686" t="s">
        <v>386</v>
      </c>
    </row>
    <row r="11687" spans="2:20" hidden="1" x14ac:dyDescent="0.45">
      <c r="B11687" s="29" t="s">
        <v>43</v>
      </c>
      <c r="D11687" s="29" t="s">
        <v>55</v>
      </c>
      <c r="F11687" t="s">
        <v>1278</v>
      </c>
      <c r="G11687" t="s">
        <v>1279</v>
      </c>
      <c r="H11687" t="s">
        <v>427</v>
      </c>
      <c r="I11687" t="s">
        <v>225</v>
      </c>
      <c r="J11687" t="s">
        <v>414</v>
      </c>
      <c r="K11687" t="s">
        <v>391</v>
      </c>
      <c r="M11687" t="s">
        <v>228</v>
      </c>
      <c r="N11687" t="s">
        <v>28</v>
      </c>
      <c r="O11687">
        <v>4299</v>
      </c>
      <c r="P11687" t="s">
        <v>385</v>
      </c>
      <c r="Q11687"/>
      <c r="T11687" t="s">
        <v>386</v>
      </c>
    </row>
    <row r="11688" spans="2:20" hidden="1" x14ac:dyDescent="0.45">
      <c r="B11688" s="29" t="s">
        <v>24</v>
      </c>
      <c r="D11688" s="29" t="s">
        <v>55</v>
      </c>
      <c r="F11688" t="s">
        <v>1278</v>
      </c>
      <c r="G11688" t="s">
        <v>1279</v>
      </c>
      <c r="H11688" t="s">
        <v>422</v>
      </c>
      <c r="I11688" t="s">
        <v>225</v>
      </c>
      <c r="J11688" t="s">
        <v>418</v>
      </c>
      <c r="K11688" t="s">
        <v>391</v>
      </c>
      <c r="M11688" t="s">
        <v>228</v>
      </c>
      <c r="N11688" t="s">
        <v>261</v>
      </c>
      <c r="P11688" t="s">
        <v>385</v>
      </c>
      <c r="Q11688"/>
      <c r="T11688" t="s">
        <v>386</v>
      </c>
    </row>
    <row r="11689" spans="2:20" hidden="1" x14ac:dyDescent="0.45">
      <c r="B11689" s="29" t="s">
        <v>27</v>
      </c>
      <c r="D11689" s="29" t="s">
        <v>55</v>
      </c>
      <c r="F11689" t="s">
        <v>1278</v>
      </c>
      <c r="G11689" t="s">
        <v>1279</v>
      </c>
      <c r="H11689" t="s">
        <v>427</v>
      </c>
      <c r="I11689" t="s">
        <v>225</v>
      </c>
      <c r="J11689" t="s">
        <v>414</v>
      </c>
      <c r="K11689" t="s">
        <v>391</v>
      </c>
      <c r="M11689" t="s">
        <v>228</v>
      </c>
      <c r="N11689" t="s">
        <v>27</v>
      </c>
      <c r="O11689">
        <v>4299</v>
      </c>
      <c r="P11689" t="s">
        <v>385</v>
      </c>
      <c r="Q11689"/>
      <c r="T11689" t="s">
        <v>386</v>
      </c>
    </row>
    <row r="11690" spans="2:20" hidden="1" x14ac:dyDescent="0.45">
      <c r="B11690" s="29" t="s">
        <v>25</v>
      </c>
      <c r="D11690" s="29" t="s">
        <v>55</v>
      </c>
      <c r="F11690" t="s">
        <v>1278</v>
      </c>
      <c r="G11690" t="s">
        <v>1279</v>
      </c>
      <c r="H11690" t="s">
        <v>427</v>
      </c>
      <c r="I11690" t="s">
        <v>225</v>
      </c>
      <c r="J11690" t="s">
        <v>414</v>
      </c>
      <c r="K11690" t="s">
        <v>391</v>
      </c>
      <c r="M11690" t="s">
        <v>228</v>
      </c>
      <c r="N11690" t="s">
        <v>25</v>
      </c>
      <c r="O11690">
        <v>695237</v>
      </c>
      <c r="P11690" t="s">
        <v>385</v>
      </c>
      <c r="Q11690"/>
      <c r="T11690" t="s">
        <v>386</v>
      </c>
    </row>
    <row r="11691" spans="2:20" hidden="1" x14ac:dyDescent="0.45">
      <c r="B11691" s="29" t="s">
        <v>27</v>
      </c>
      <c r="D11691" s="29" t="s">
        <v>55</v>
      </c>
      <c r="F11691" t="s">
        <v>1278</v>
      </c>
      <c r="G11691" t="s">
        <v>1279</v>
      </c>
      <c r="H11691" t="s">
        <v>429</v>
      </c>
      <c r="I11691" t="s">
        <v>225</v>
      </c>
      <c r="J11691" t="s">
        <v>395</v>
      </c>
      <c r="K11691" t="s">
        <v>391</v>
      </c>
      <c r="M11691" t="s">
        <v>228</v>
      </c>
      <c r="N11691" t="s">
        <v>27</v>
      </c>
      <c r="O11691">
        <v>4786</v>
      </c>
      <c r="P11691" t="s">
        <v>385</v>
      </c>
      <c r="Q11691"/>
      <c r="T11691" t="s">
        <v>386</v>
      </c>
    </row>
    <row r="11692" spans="2:20" hidden="1" x14ac:dyDescent="0.45">
      <c r="D11692" s="29" t="s">
        <v>55</v>
      </c>
      <c r="F11692" t="s">
        <v>1278</v>
      </c>
      <c r="G11692" t="s">
        <v>1279</v>
      </c>
      <c r="H11692" t="s">
        <v>410</v>
      </c>
      <c r="I11692" t="s">
        <v>225</v>
      </c>
      <c r="J11692" t="s">
        <v>407</v>
      </c>
      <c r="K11692" t="s">
        <v>399</v>
      </c>
      <c r="M11692" t="s">
        <v>228</v>
      </c>
      <c r="N11692" t="s">
        <v>400</v>
      </c>
      <c r="P11692" t="s">
        <v>385</v>
      </c>
      <c r="Q11692"/>
      <c r="T11692" t="s">
        <v>386</v>
      </c>
    </row>
    <row r="11693" spans="2:20" hidden="1" x14ac:dyDescent="0.45">
      <c r="B11693" s="29" t="s">
        <v>34</v>
      </c>
      <c r="D11693" s="29" t="s">
        <v>55</v>
      </c>
      <c r="F11693" t="s">
        <v>1278</v>
      </c>
      <c r="G11693" t="s">
        <v>1279</v>
      </c>
      <c r="H11693" t="s">
        <v>410</v>
      </c>
      <c r="I11693" t="s">
        <v>225</v>
      </c>
      <c r="J11693" t="s">
        <v>407</v>
      </c>
      <c r="K11693" t="s">
        <v>399</v>
      </c>
      <c r="M11693" t="s">
        <v>228</v>
      </c>
      <c r="N11693" t="s">
        <v>34</v>
      </c>
      <c r="P11693" t="s">
        <v>387</v>
      </c>
      <c r="Q11693"/>
      <c r="T11693" t="s">
        <v>386</v>
      </c>
    </row>
    <row r="11694" spans="2:20" hidden="1" x14ac:dyDescent="0.45">
      <c r="B11694" s="29" t="s">
        <v>43</v>
      </c>
      <c r="D11694" s="29" t="s">
        <v>55</v>
      </c>
      <c r="F11694" t="s">
        <v>1278</v>
      </c>
      <c r="G11694" t="s">
        <v>1279</v>
      </c>
      <c r="H11694" t="s">
        <v>417</v>
      </c>
      <c r="I11694" t="s">
        <v>225</v>
      </c>
      <c r="J11694" t="s">
        <v>418</v>
      </c>
      <c r="K11694" t="s">
        <v>399</v>
      </c>
      <c r="M11694" t="s">
        <v>228</v>
      </c>
      <c r="N11694" t="s">
        <v>28</v>
      </c>
      <c r="P11694" t="s">
        <v>385</v>
      </c>
      <c r="Q11694"/>
      <c r="T11694" t="s">
        <v>386</v>
      </c>
    </row>
    <row r="11695" spans="2:20" hidden="1" x14ac:dyDescent="0.45">
      <c r="B11695" s="29" t="s">
        <v>27</v>
      </c>
      <c r="D11695" s="29" t="s">
        <v>55</v>
      </c>
      <c r="F11695" t="s">
        <v>1278</v>
      </c>
      <c r="G11695" t="s">
        <v>1279</v>
      </c>
      <c r="H11695" t="s">
        <v>417</v>
      </c>
      <c r="I11695" t="s">
        <v>225</v>
      </c>
      <c r="J11695" t="s">
        <v>418</v>
      </c>
      <c r="K11695" t="s">
        <v>399</v>
      </c>
      <c r="M11695" t="s">
        <v>228</v>
      </c>
      <c r="N11695" t="s">
        <v>27</v>
      </c>
      <c r="P11695" t="s">
        <v>385</v>
      </c>
      <c r="Q11695"/>
      <c r="T11695" t="s">
        <v>386</v>
      </c>
    </row>
    <row r="11696" spans="2:20" hidden="1" x14ac:dyDescent="0.45">
      <c r="B11696" s="29" t="s">
        <v>24</v>
      </c>
      <c r="D11696" s="29" t="s">
        <v>55</v>
      </c>
      <c r="F11696" t="s">
        <v>1278</v>
      </c>
      <c r="G11696" t="s">
        <v>1279</v>
      </c>
      <c r="H11696" t="s">
        <v>417</v>
      </c>
      <c r="I11696" t="s">
        <v>225</v>
      </c>
      <c r="J11696" t="s">
        <v>418</v>
      </c>
      <c r="K11696" t="s">
        <v>399</v>
      </c>
      <c r="M11696" t="s">
        <v>228</v>
      </c>
      <c r="N11696" t="s">
        <v>261</v>
      </c>
      <c r="P11696" t="s">
        <v>385</v>
      </c>
      <c r="Q11696"/>
      <c r="T11696" t="s">
        <v>386</v>
      </c>
    </row>
    <row r="11697" spans="2:20" hidden="1" x14ac:dyDescent="0.45">
      <c r="B11697" s="29" t="s">
        <v>43</v>
      </c>
      <c r="D11697" s="29" t="s">
        <v>55</v>
      </c>
      <c r="F11697" t="s">
        <v>1278</v>
      </c>
      <c r="G11697" t="s">
        <v>1279</v>
      </c>
      <c r="H11697" t="s">
        <v>412</v>
      </c>
      <c r="I11697" t="s">
        <v>225</v>
      </c>
      <c r="J11697" t="s">
        <v>409</v>
      </c>
      <c r="K11697" t="s">
        <v>399</v>
      </c>
      <c r="M11697" t="s">
        <v>228</v>
      </c>
      <c r="N11697" t="s">
        <v>28</v>
      </c>
      <c r="O11697">
        <v>159</v>
      </c>
      <c r="P11697" t="s">
        <v>385</v>
      </c>
      <c r="Q11697"/>
      <c r="T11697" t="s">
        <v>386</v>
      </c>
    </row>
    <row r="11698" spans="2:20" hidden="1" x14ac:dyDescent="0.45">
      <c r="B11698" s="29" t="s">
        <v>33</v>
      </c>
      <c r="D11698" s="29" t="s">
        <v>55</v>
      </c>
      <c r="F11698" t="s">
        <v>1278</v>
      </c>
      <c r="G11698" t="s">
        <v>1279</v>
      </c>
      <c r="H11698" t="s">
        <v>427</v>
      </c>
      <c r="I11698" t="s">
        <v>225</v>
      </c>
      <c r="J11698" t="s">
        <v>414</v>
      </c>
      <c r="K11698" t="s">
        <v>391</v>
      </c>
      <c r="M11698" t="s">
        <v>228</v>
      </c>
      <c r="N11698" t="s">
        <v>33</v>
      </c>
      <c r="O11698">
        <v>20</v>
      </c>
      <c r="P11698" t="s">
        <v>385</v>
      </c>
      <c r="Q11698"/>
      <c r="T11698" t="s">
        <v>386</v>
      </c>
    </row>
    <row r="11699" spans="2:20" hidden="1" x14ac:dyDescent="0.45">
      <c r="B11699" s="29" t="s">
        <v>25</v>
      </c>
      <c r="D11699" s="29" t="s">
        <v>55</v>
      </c>
      <c r="F11699" t="s">
        <v>1278</v>
      </c>
      <c r="G11699" t="s">
        <v>1279</v>
      </c>
      <c r="H11699" t="s">
        <v>412</v>
      </c>
      <c r="I11699" t="s">
        <v>225</v>
      </c>
      <c r="J11699" t="s">
        <v>409</v>
      </c>
      <c r="K11699" t="s">
        <v>399</v>
      </c>
      <c r="M11699" t="s">
        <v>228</v>
      </c>
      <c r="N11699" t="s">
        <v>25</v>
      </c>
      <c r="O11699">
        <v>778282</v>
      </c>
      <c r="P11699" t="s">
        <v>385</v>
      </c>
      <c r="Q11699"/>
      <c r="T11699" t="s">
        <v>386</v>
      </c>
    </row>
    <row r="11700" spans="2:20" hidden="1" x14ac:dyDescent="0.45">
      <c r="B11700" s="29" t="s">
        <v>33</v>
      </c>
      <c r="D11700" s="29" t="s">
        <v>55</v>
      </c>
      <c r="F11700" t="s">
        <v>1278</v>
      </c>
      <c r="G11700" t="s">
        <v>1279</v>
      </c>
      <c r="H11700" t="s">
        <v>403</v>
      </c>
      <c r="I11700" t="s">
        <v>225</v>
      </c>
      <c r="J11700" t="s">
        <v>393</v>
      </c>
      <c r="K11700" t="s">
        <v>399</v>
      </c>
      <c r="M11700" t="s">
        <v>228</v>
      </c>
      <c r="N11700" t="s">
        <v>33</v>
      </c>
      <c r="O11700">
        <v>59</v>
      </c>
      <c r="P11700" t="s">
        <v>385</v>
      </c>
      <c r="Q11700"/>
      <c r="T11700" t="s">
        <v>386</v>
      </c>
    </row>
    <row r="11701" spans="2:20" hidden="1" x14ac:dyDescent="0.45">
      <c r="B11701" s="29" t="s">
        <v>34</v>
      </c>
      <c r="D11701" s="29" t="s">
        <v>55</v>
      </c>
      <c r="F11701" t="s">
        <v>1278</v>
      </c>
      <c r="G11701" t="s">
        <v>1279</v>
      </c>
      <c r="H11701" t="s">
        <v>403</v>
      </c>
      <c r="I11701" t="s">
        <v>225</v>
      </c>
      <c r="J11701" t="s">
        <v>393</v>
      </c>
      <c r="K11701" t="s">
        <v>399</v>
      </c>
      <c r="M11701" t="s">
        <v>228</v>
      </c>
      <c r="N11701" t="s">
        <v>34</v>
      </c>
      <c r="O11701">
        <v>3197</v>
      </c>
      <c r="P11701" t="s">
        <v>387</v>
      </c>
      <c r="Q11701"/>
      <c r="T11701" t="s">
        <v>386</v>
      </c>
    </row>
    <row r="11702" spans="2:20" hidden="1" x14ac:dyDescent="0.45">
      <c r="B11702" s="29" t="s">
        <v>32</v>
      </c>
      <c r="D11702" s="29" t="s">
        <v>55</v>
      </c>
      <c r="F11702" t="s">
        <v>1278</v>
      </c>
      <c r="G11702" t="s">
        <v>1279</v>
      </c>
      <c r="H11702" t="s">
        <v>402</v>
      </c>
      <c r="I11702" t="s">
        <v>225</v>
      </c>
      <c r="J11702" t="s">
        <v>395</v>
      </c>
      <c r="K11702" t="s">
        <v>399</v>
      </c>
      <c r="M11702" t="s">
        <v>228</v>
      </c>
      <c r="N11702" t="s">
        <v>32</v>
      </c>
      <c r="O11702">
        <v>910</v>
      </c>
      <c r="P11702" t="s">
        <v>385</v>
      </c>
      <c r="Q11702"/>
      <c r="T11702" t="s">
        <v>386</v>
      </c>
    </row>
    <row r="11703" spans="2:20" hidden="1" x14ac:dyDescent="0.45">
      <c r="B11703" s="29" t="s">
        <v>30</v>
      </c>
      <c r="D11703" s="29" t="s">
        <v>55</v>
      </c>
      <c r="F11703" t="s">
        <v>1278</v>
      </c>
      <c r="G11703" t="s">
        <v>1279</v>
      </c>
      <c r="H11703" t="s">
        <v>415</v>
      </c>
      <c r="I11703" t="s">
        <v>225</v>
      </c>
      <c r="J11703" t="s">
        <v>416</v>
      </c>
      <c r="K11703" t="s">
        <v>399</v>
      </c>
      <c r="M11703" t="s">
        <v>228</v>
      </c>
      <c r="N11703" t="s">
        <v>30</v>
      </c>
      <c r="O11703">
        <v>8</v>
      </c>
      <c r="P11703" t="s">
        <v>385</v>
      </c>
      <c r="Q11703"/>
      <c r="T11703" t="s">
        <v>386</v>
      </c>
    </row>
    <row r="11704" spans="2:20" hidden="1" x14ac:dyDescent="0.45">
      <c r="B11704" s="29" t="s">
        <v>34</v>
      </c>
      <c r="D11704" s="29" t="s">
        <v>55</v>
      </c>
      <c r="F11704" t="s">
        <v>1278</v>
      </c>
      <c r="G11704" t="s">
        <v>1279</v>
      </c>
      <c r="H11704" t="s">
        <v>415</v>
      </c>
      <c r="I11704" t="s">
        <v>225</v>
      </c>
      <c r="J11704" t="s">
        <v>416</v>
      </c>
      <c r="K11704" t="s">
        <v>399</v>
      </c>
      <c r="M11704" t="s">
        <v>228</v>
      </c>
      <c r="N11704" t="s">
        <v>34</v>
      </c>
      <c r="O11704">
        <v>3197</v>
      </c>
      <c r="P11704" t="s">
        <v>387</v>
      </c>
      <c r="Q11704"/>
      <c r="T11704" t="s">
        <v>386</v>
      </c>
    </row>
    <row r="11705" spans="2:20" hidden="1" x14ac:dyDescent="0.45">
      <c r="B11705" s="29" t="s">
        <v>32</v>
      </c>
      <c r="D11705" s="29" t="s">
        <v>55</v>
      </c>
      <c r="F11705" t="s">
        <v>1278</v>
      </c>
      <c r="G11705" t="s">
        <v>1279</v>
      </c>
      <c r="H11705" t="s">
        <v>413</v>
      </c>
      <c r="I11705" t="s">
        <v>225</v>
      </c>
      <c r="J11705" t="s">
        <v>414</v>
      </c>
      <c r="K11705" t="s">
        <v>399</v>
      </c>
      <c r="M11705" t="s">
        <v>228</v>
      </c>
      <c r="N11705" t="s">
        <v>32</v>
      </c>
      <c r="O11705">
        <v>568</v>
      </c>
      <c r="P11705" t="s">
        <v>385</v>
      </c>
      <c r="Q11705"/>
      <c r="T11705" t="s">
        <v>386</v>
      </c>
    </row>
    <row r="11706" spans="2:20" hidden="1" x14ac:dyDescent="0.45">
      <c r="D11706" s="29" t="s">
        <v>53</v>
      </c>
      <c r="F11706" t="s">
        <v>1278</v>
      </c>
      <c r="G11706" t="s">
        <v>1279</v>
      </c>
      <c r="H11706" t="s">
        <v>383</v>
      </c>
      <c r="I11706" t="s">
        <v>225</v>
      </c>
      <c r="J11706" t="s">
        <v>384</v>
      </c>
      <c r="K11706" t="s">
        <v>35</v>
      </c>
      <c r="M11706" t="s">
        <v>228</v>
      </c>
      <c r="N11706" t="s">
        <v>400</v>
      </c>
      <c r="O11706">
        <v>7</v>
      </c>
      <c r="P11706" t="s">
        <v>385</v>
      </c>
      <c r="Q11706"/>
      <c r="T11706" t="s">
        <v>386</v>
      </c>
    </row>
    <row r="11707" spans="2:20" hidden="1" x14ac:dyDescent="0.45">
      <c r="B11707" s="29" t="s">
        <v>25</v>
      </c>
      <c r="D11707" s="29" t="s">
        <v>53</v>
      </c>
      <c r="F11707" t="s">
        <v>1278</v>
      </c>
      <c r="G11707" t="s">
        <v>1279</v>
      </c>
      <c r="H11707" t="s">
        <v>383</v>
      </c>
      <c r="I11707" t="s">
        <v>225</v>
      </c>
      <c r="J11707" t="s">
        <v>384</v>
      </c>
      <c r="K11707" t="s">
        <v>35</v>
      </c>
      <c r="M11707" t="s">
        <v>228</v>
      </c>
      <c r="N11707" t="s">
        <v>25</v>
      </c>
      <c r="O11707">
        <v>20690</v>
      </c>
      <c r="P11707" t="s">
        <v>385</v>
      </c>
      <c r="Q11707"/>
      <c r="T11707" t="s">
        <v>386</v>
      </c>
    </row>
    <row r="11708" spans="2:20" hidden="1" x14ac:dyDescent="0.45">
      <c r="D11708" s="29" t="s">
        <v>55</v>
      </c>
      <c r="F11708" t="s">
        <v>1278</v>
      </c>
      <c r="G11708" t="s">
        <v>1279</v>
      </c>
      <c r="H11708" t="s">
        <v>388</v>
      </c>
      <c r="I11708" t="s">
        <v>275</v>
      </c>
      <c r="J11708" t="s">
        <v>228</v>
      </c>
      <c r="K11708" t="s">
        <v>20</v>
      </c>
      <c r="M11708" t="s">
        <v>228</v>
      </c>
      <c r="N11708" t="s">
        <v>249</v>
      </c>
      <c r="O11708">
        <v>40</v>
      </c>
      <c r="P11708" t="s">
        <v>1280</v>
      </c>
      <c r="Q11708"/>
      <c r="T11708" t="s">
        <v>386</v>
      </c>
    </row>
    <row r="11709" spans="2:20" hidden="1" x14ac:dyDescent="0.45">
      <c r="D11709" s="29" t="s">
        <v>55</v>
      </c>
      <c r="F11709" t="s">
        <v>1278</v>
      </c>
      <c r="G11709" t="s">
        <v>1279</v>
      </c>
      <c r="H11709" t="s">
        <v>388</v>
      </c>
      <c r="I11709" t="s">
        <v>275</v>
      </c>
      <c r="J11709" t="s">
        <v>228</v>
      </c>
      <c r="K11709" t="s">
        <v>20</v>
      </c>
      <c r="M11709" t="s">
        <v>228</v>
      </c>
      <c r="N11709" t="s">
        <v>303</v>
      </c>
      <c r="O11709">
        <v>0.01</v>
      </c>
      <c r="P11709" t="s">
        <v>389</v>
      </c>
      <c r="Q11709"/>
      <c r="T11709" t="s">
        <v>386</v>
      </c>
    </row>
    <row r="11710" spans="2:20" hidden="1" x14ac:dyDescent="0.45">
      <c r="D11710" s="29" t="s">
        <v>55</v>
      </c>
      <c r="F11710" t="s">
        <v>1278</v>
      </c>
      <c r="G11710" t="s">
        <v>1279</v>
      </c>
      <c r="H11710" t="s">
        <v>390</v>
      </c>
      <c r="I11710" t="s">
        <v>275</v>
      </c>
      <c r="J11710" t="s">
        <v>228</v>
      </c>
      <c r="K11710" t="s">
        <v>391</v>
      </c>
      <c r="M11710" t="s">
        <v>228</v>
      </c>
      <c r="N11710" t="s">
        <v>236</v>
      </c>
      <c r="O11710">
        <v>3762</v>
      </c>
      <c r="P11710" t="s">
        <v>385</v>
      </c>
      <c r="Q11710"/>
      <c r="T11710" t="s">
        <v>386</v>
      </c>
    </row>
    <row r="11711" spans="2:20" hidden="1" x14ac:dyDescent="0.45">
      <c r="B11711" s="29" t="s">
        <v>24</v>
      </c>
      <c r="D11711" s="29" t="s">
        <v>53</v>
      </c>
      <c r="F11711" t="s">
        <v>1278</v>
      </c>
      <c r="G11711" t="s">
        <v>1279</v>
      </c>
      <c r="H11711" t="s">
        <v>392</v>
      </c>
      <c r="I11711" t="s">
        <v>225</v>
      </c>
      <c r="J11711" t="s">
        <v>393</v>
      </c>
      <c r="K11711" t="s">
        <v>35</v>
      </c>
      <c r="M11711" t="s">
        <v>228</v>
      </c>
      <c r="N11711" t="s">
        <v>261</v>
      </c>
      <c r="O11711">
        <v>5851</v>
      </c>
      <c r="P11711" t="s">
        <v>385</v>
      </c>
      <c r="Q11711"/>
      <c r="T11711" t="s">
        <v>386</v>
      </c>
    </row>
    <row r="11712" spans="2:20" hidden="1" x14ac:dyDescent="0.45">
      <c r="B11712" s="29" t="s">
        <v>34</v>
      </c>
      <c r="D11712" s="29" t="s">
        <v>53</v>
      </c>
      <c r="F11712" t="s">
        <v>1278</v>
      </c>
      <c r="G11712" t="s">
        <v>1279</v>
      </c>
      <c r="H11712" t="s">
        <v>392</v>
      </c>
      <c r="I11712" t="s">
        <v>225</v>
      </c>
      <c r="J11712" t="s">
        <v>393</v>
      </c>
      <c r="K11712" t="s">
        <v>35</v>
      </c>
      <c r="M11712" t="s">
        <v>228</v>
      </c>
      <c r="N11712" t="s">
        <v>34</v>
      </c>
      <c r="O11712">
        <v>3160</v>
      </c>
      <c r="P11712" t="s">
        <v>387</v>
      </c>
      <c r="Q11712"/>
      <c r="T11712" t="s">
        <v>386</v>
      </c>
    </row>
    <row r="11713" spans="2:20" hidden="1" x14ac:dyDescent="0.45">
      <c r="B11713" s="29" t="s">
        <v>25</v>
      </c>
      <c r="D11713" s="29" t="s">
        <v>53</v>
      </c>
      <c r="F11713" t="s">
        <v>1278</v>
      </c>
      <c r="G11713" t="s">
        <v>1279</v>
      </c>
      <c r="H11713" t="s">
        <v>394</v>
      </c>
      <c r="I11713" t="s">
        <v>225</v>
      </c>
      <c r="J11713" t="s">
        <v>395</v>
      </c>
      <c r="K11713" t="s">
        <v>35</v>
      </c>
      <c r="M11713" t="s">
        <v>228</v>
      </c>
      <c r="N11713" t="s">
        <v>25</v>
      </c>
      <c r="O11713">
        <v>18890</v>
      </c>
      <c r="P11713" t="s">
        <v>385</v>
      </c>
      <c r="Q11713"/>
      <c r="T11713" t="s">
        <v>386</v>
      </c>
    </row>
    <row r="11714" spans="2:20" hidden="1" x14ac:dyDescent="0.45">
      <c r="B11714" s="29" t="s">
        <v>27</v>
      </c>
      <c r="D11714" s="29" t="s">
        <v>53</v>
      </c>
      <c r="F11714" t="s">
        <v>1278</v>
      </c>
      <c r="G11714" t="s">
        <v>1279</v>
      </c>
      <c r="H11714" t="s">
        <v>394</v>
      </c>
      <c r="I11714" t="s">
        <v>225</v>
      </c>
      <c r="J11714" t="s">
        <v>395</v>
      </c>
      <c r="K11714" t="s">
        <v>35</v>
      </c>
      <c r="M11714" t="s">
        <v>228</v>
      </c>
      <c r="N11714" t="s">
        <v>27</v>
      </c>
      <c r="O11714">
        <v>4308</v>
      </c>
      <c r="P11714" t="s">
        <v>385</v>
      </c>
      <c r="Q11714"/>
      <c r="T11714" t="s">
        <v>386</v>
      </c>
    </row>
    <row r="11715" spans="2:20" hidden="1" x14ac:dyDescent="0.45">
      <c r="D11715" s="29" t="s">
        <v>53</v>
      </c>
      <c r="F11715" t="s">
        <v>1278</v>
      </c>
      <c r="G11715" t="s">
        <v>1279</v>
      </c>
      <c r="H11715" t="s">
        <v>396</v>
      </c>
      <c r="I11715" t="s">
        <v>275</v>
      </c>
      <c r="J11715" t="s">
        <v>228</v>
      </c>
      <c r="K11715" t="s">
        <v>35</v>
      </c>
      <c r="M11715" t="s">
        <v>228</v>
      </c>
      <c r="N11715" t="s">
        <v>264</v>
      </c>
      <c r="O11715">
        <v>30</v>
      </c>
      <c r="P11715" t="s">
        <v>1280</v>
      </c>
      <c r="Q11715"/>
      <c r="T11715" t="s">
        <v>386</v>
      </c>
    </row>
    <row r="11716" spans="2:20" hidden="1" x14ac:dyDescent="0.45">
      <c r="D11716" s="29" t="s">
        <v>53</v>
      </c>
      <c r="F11716" t="s">
        <v>1278</v>
      </c>
      <c r="G11716" t="s">
        <v>1279</v>
      </c>
      <c r="H11716" t="s">
        <v>396</v>
      </c>
      <c r="I11716" t="s">
        <v>275</v>
      </c>
      <c r="J11716" t="s">
        <v>228</v>
      </c>
      <c r="K11716" t="s">
        <v>35</v>
      </c>
      <c r="M11716" t="s">
        <v>228</v>
      </c>
      <c r="N11716" t="s">
        <v>242</v>
      </c>
      <c r="O11716">
        <v>0.05</v>
      </c>
      <c r="P11716" t="s">
        <v>1332</v>
      </c>
      <c r="Q11716"/>
      <c r="T11716" t="s">
        <v>386</v>
      </c>
    </row>
    <row r="11717" spans="2:20" hidden="1" x14ac:dyDescent="0.45">
      <c r="D11717" s="29" t="s">
        <v>53</v>
      </c>
      <c r="F11717" t="s">
        <v>1278</v>
      </c>
      <c r="G11717" t="s">
        <v>1279</v>
      </c>
      <c r="H11717" t="s">
        <v>396</v>
      </c>
      <c r="I11717" t="s">
        <v>275</v>
      </c>
      <c r="J11717" t="s">
        <v>228</v>
      </c>
      <c r="K11717" t="s">
        <v>35</v>
      </c>
      <c r="M11717" t="s">
        <v>228</v>
      </c>
      <c r="N11717" t="s">
        <v>253</v>
      </c>
      <c r="O11717">
        <v>0.01</v>
      </c>
      <c r="P11717" t="s">
        <v>389</v>
      </c>
      <c r="Q11717"/>
      <c r="T11717" t="s">
        <v>386</v>
      </c>
    </row>
    <row r="11718" spans="2:20" hidden="1" x14ac:dyDescent="0.45">
      <c r="B11718" s="29" t="s">
        <v>30</v>
      </c>
      <c r="D11718" s="29" t="s">
        <v>55</v>
      </c>
      <c r="F11718" t="s">
        <v>1278</v>
      </c>
      <c r="G11718" t="s">
        <v>1279</v>
      </c>
      <c r="H11718" t="s">
        <v>398</v>
      </c>
      <c r="I11718" t="s">
        <v>275</v>
      </c>
      <c r="J11718" t="s">
        <v>228</v>
      </c>
      <c r="K11718" t="s">
        <v>399</v>
      </c>
      <c r="M11718" t="s">
        <v>228</v>
      </c>
      <c r="N11718" t="s">
        <v>30</v>
      </c>
      <c r="O11718">
        <v>8</v>
      </c>
      <c r="P11718" t="s">
        <v>385</v>
      </c>
      <c r="Q11718"/>
      <c r="T11718" t="s">
        <v>386</v>
      </c>
    </row>
    <row r="11719" spans="2:20" hidden="1" x14ac:dyDescent="0.45">
      <c r="B11719" s="29" t="s">
        <v>24</v>
      </c>
      <c r="D11719" s="29" t="s">
        <v>55</v>
      </c>
      <c r="F11719" t="s">
        <v>1278</v>
      </c>
      <c r="G11719" t="s">
        <v>1279</v>
      </c>
      <c r="H11719" t="s">
        <v>398</v>
      </c>
      <c r="I11719" t="s">
        <v>275</v>
      </c>
      <c r="J11719" t="s">
        <v>228</v>
      </c>
      <c r="K11719" t="s">
        <v>399</v>
      </c>
      <c r="M11719" t="s">
        <v>228</v>
      </c>
      <c r="N11719" t="s">
        <v>261</v>
      </c>
      <c r="O11719">
        <v>18893</v>
      </c>
      <c r="P11719" t="s">
        <v>385</v>
      </c>
      <c r="Q11719"/>
      <c r="T11719" t="s">
        <v>386</v>
      </c>
    </row>
    <row r="11720" spans="2:20" hidden="1" x14ac:dyDescent="0.45">
      <c r="B11720" s="29" t="s">
        <v>32</v>
      </c>
      <c r="F11720" t="s">
        <v>1278</v>
      </c>
      <c r="G11720" t="s">
        <v>1279</v>
      </c>
      <c r="H11720" t="s">
        <v>1281</v>
      </c>
      <c r="I11720" t="s">
        <v>275</v>
      </c>
      <c r="J11720" t="s">
        <v>228</v>
      </c>
      <c r="K11720" t="s">
        <v>21</v>
      </c>
      <c r="M11720" t="s">
        <v>228</v>
      </c>
      <c r="N11720" t="s">
        <v>32</v>
      </c>
      <c r="O11720">
        <v>354</v>
      </c>
      <c r="P11720" t="s">
        <v>385</v>
      </c>
      <c r="Q11720"/>
      <c r="T11720" t="s">
        <v>386</v>
      </c>
    </row>
    <row r="11721" spans="2:20" hidden="1" x14ac:dyDescent="0.45">
      <c r="B11721" s="29" t="s">
        <v>43</v>
      </c>
      <c r="F11721" t="s">
        <v>1278</v>
      </c>
      <c r="G11721" t="s">
        <v>1279</v>
      </c>
      <c r="H11721" t="s">
        <v>1281</v>
      </c>
      <c r="I11721" t="s">
        <v>275</v>
      </c>
      <c r="J11721" t="s">
        <v>228</v>
      </c>
      <c r="K11721" t="s">
        <v>21</v>
      </c>
      <c r="M11721" t="s">
        <v>228</v>
      </c>
      <c r="N11721" t="s">
        <v>28</v>
      </c>
      <c r="O11721">
        <v>225</v>
      </c>
      <c r="P11721" t="s">
        <v>385</v>
      </c>
      <c r="Q11721"/>
      <c r="T11721" t="s">
        <v>386</v>
      </c>
    </row>
    <row r="11722" spans="2:20" hidden="1" x14ac:dyDescent="0.45">
      <c r="B11722" s="29" t="s">
        <v>33</v>
      </c>
      <c r="F11722" t="s">
        <v>1278</v>
      </c>
      <c r="G11722" t="s">
        <v>1279</v>
      </c>
      <c r="H11722" t="s">
        <v>1281</v>
      </c>
      <c r="I11722" t="s">
        <v>275</v>
      </c>
      <c r="J11722" t="s">
        <v>228</v>
      </c>
      <c r="K11722" t="s">
        <v>21</v>
      </c>
      <c r="M11722" t="s">
        <v>228</v>
      </c>
      <c r="N11722" t="s">
        <v>33</v>
      </c>
      <c r="O11722">
        <v>161</v>
      </c>
      <c r="P11722" t="s">
        <v>385</v>
      </c>
      <c r="Q11722"/>
      <c r="T11722" t="s">
        <v>386</v>
      </c>
    </row>
    <row r="11723" spans="2:20" hidden="1" x14ac:dyDescent="0.45">
      <c r="B11723" s="29" t="s">
        <v>27</v>
      </c>
      <c r="D11723" s="29" t="s">
        <v>53</v>
      </c>
      <c r="F11723" t="s">
        <v>1278</v>
      </c>
      <c r="G11723" t="s">
        <v>1279</v>
      </c>
      <c r="H11723" t="s">
        <v>419</v>
      </c>
      <c r="I11723" t="s">
        <v>225</v>
      </c>
      <c r="J11723" t="s">
        <v>405</v>
      </c>
      <c r="K11723" t="s">
        <v>35</v>
      </c>
      <c r="M11723" t="s">
        <v>228</v>
      </c>
      <c r="N11723" t="s">
        <v>27</v>
      </c>
      <c r="O11723">
        <v>98</v>
      </c>
      <c r="P11723" t="s">
        <v>385</v>
      </c>
      <c r="Q11723"/>
      <c r="T11723" t="s">
        <v>386</v>
      </c>
    </row>
    <row r="11724" spans="2:20" hidden="1" x14ac:dyDescent="0.45">
      <c r="B11724" s="29" t="s">
        <v>24</v>
      </c>
      <c r="D11724" s="29" t="s">
        <v>53</v>
      </c>
      <c r="F11724" t="s">
        <v>1278</v>
      </c>
      <c r="G11724" t="s">
        <v>1279</v>
      </c>
      <c r="H11724" t="s">
        <v>421</v>
      </c>
      <c r="I11724" t="s">
        <v>225</v>
      </c>
      <c r="J11724" t="s">
        <v>409</v>
      </c>
      <c r="K11724" t="s">
        <v>35</v>
      </c>
      <c r="M11724" t="s">
        <v>228</v>
      </c>
      <c r="N11724" t="s">
        <v>261</v>
      </c>
      <c r="O11724">
        <v>930</v>
      </c>
      <c r="P11724" t="s">
        <v>385</v>
      </c>
      <c r="Q11724"/>
      <c r="T11724" t="s">
        <v>386</v>
      </c>
    </row>
    <row r="11725" spans="2:20" hidden="1" x14ac:dyDescent="0.45">
      <c r="B11725" s="29" t="s">
        <v>34</v>
      </c>
      <c r="D11725" s="29" t="s">
        <v>53</v>
      </c>
      <c r="F11725" t="s">
        <v>1278</v>
      </c>
      <c r="G11725" t="s">
        <v>1279</v>
      </c>
      <c r="H11725" t="s">
        <v>421</v>
      </c>
      <c r="I11725" t="s">
        <v>225</v>
      </c>
      <c r="J11725" t="s">
        <v>409</v>
      </c>
      <c r="K11725" t="s">
        <v>35</v>
      </c>
      <c r="M11725" t="s">
        <v>228</v>
      </c>
      <c r="N11725" t="s">
        <v>34</v>
      </c>
      <c r="O11725">
        <v>3160</v>
      </c>
      <c r="P11725" t="s">
        <v>387</v>
      </c>
      <c r="Q11725"/>
      <c r="T11725" t="s">
        <v>386</v>
      </c>
    </row>
    <row r="11726" spans="2:20" hidden="1" x14ac:dyDescent="0.45">
      <c r="B11726" s="29" t="s">
        <v>30</v>
      </c>
      <c r="D11726" s="29" t="s">
        <v>53</v>
      </c>
      <c r="F11726" t="s">
        <v>1278</v>
      </c>
      <c r="G11726" t="s">
        <v>1279</v>
      </c>
      <c r="H11726" t="s">
        <v>397</v>
      </c>
      <c r="I11726" t="s">
        <v>275</v>
      </c>
      <c r="J11726" t="s">
        <v>228</v>
      </c>
      <c r="K11726" t="s">
        <v>35</v>
      </c>
      <c r="M11726" t="s">
        <v>228</v>
      </c>
      <c r="N11726" t="s">
        <v>30</v>
      </c>
      <c r="O11726">
        <v>1306</v>
      </c>
      <c r="P11726" t="s">
        <v>385</v>
      </c>
      <c r="Q11726"/>
      <c r="T11726" t="s">
        <v>386</v>
      </c>
    </row>
    <row r="11727" spans="2:20" hidden="1" x14ac:dyDescent="0.45">
      <c r="B11727" s="29" t="s">
        <v>30</v>
      </c>
      <c r="D11727" s="29" t="s">
        <v>53</v>
      </c>
      <c r="F11727" t="s">
        <v>1278</v>
      </c>
      <c r="G11727" t="s">
        <v>1279</v>
      </c>
      <c r="H11727" t="s">
        <v>421</v>
      </c>
      <c r="I11727" t="s">
        <v>225</v>
      </c>
      <c r="J11727" t="s">
        <v>409</v>
      </c>
      <c r="K11727" t="s">
        <v>35</v>
      </c>
      <c r="M11727" t="s">
        <v>228</v>
      </c>
      <c r="N11727" t="s">
        <v>30</v>
      </c>
      <c r="O11727">
        <v>56</v>
      </c>
      <c r="P11727" t="s">
        <v>385</v>
      </c>
      <c r="Q11727"/>
      <c r="T11727" t="s">
        <v>386</v>
      </c>
    </row>
    <row r="11728" spans="2:20" hidden="1" x14ac:dyDescent="0.45">
      <c r="B11728" s="29" t="s">
        <v>33</v>
      </c>
      <c r="D11728" s="29" t="s">
        <v>53</v>
      </c>
      <c r="F11728" t="s">
        <v>1278</v>
      </c>
      <c r="G11728" t="s">
        <v>1279</v>
      </c>
      <c r="H11728" t="s">
        <v>419</v>
      </c>
      <c r="I11728" t="s">
        <v>225</v>
      </c>
      <c r="J11728" t="s">
        <v>405</v>
      </c>
      <c r="K11728" t="s">
        <v>35</v>
      </c>
      <c r="M11728" t="s">
        <v>228</v>
      </c>
      <c r="N11728" t="s">
        <v>33</v>
      </c>
      <c r="O11728">
        <v>137</v>
      </c>
      <c r="P11728" t="s">
        <v>385</v>
      </c>
      <c r="Q11728"/>
      <c r="T11728" t="s">
        <v>386</v>
      </c>
    </row>
    <row r="11729" spans="2:20" hidden="1" x14ac:dyDescent="0.45">
      <c r="B11729" s="29" t="s">
        <v>30</v>
      </c>
      <c r="D11729" s="29" t="s">
        <v>53</v>
      </c>
      <c r="F11729" t="s">
        <v>1278</v>
      </c>
      <c r="G11729" t="s">
        <v>1279</v>
      </c>
      <c r="H11729" t="s">
        <v>419</v>
      </c>
      <c r="I11729" t="s">
        <v>225</v>
      </c>
      <c r="J11729" t="s">
        <v>405</v>
      </c>
      <c r="K11729" t="s">
        <v>35</v>
      </c>
      <c r="M11729" t="s">
        <v>228</v>
      </c>
      <c r="N11729" t="s">
        <v>30</v>
      </c>
      <c r="O11729">
        <v>78</v>
      </c>
      <c r="P11729" t="s">
        <v>385</v>
      </c>
      <c r="Q11729"/>
      <c r="T11729" t="s">
        <v>386</v>
      </c>
    </row>
    <row r="11730" spans="2:20" hidden="1" x14ac:dyDescent="0.45">
      <c r="D11730" s="29" t="s">
        <v>53</v>
      </c>
      <c r="F11730" t="s">
        <v>1278</v>
      </c>
      <c r="G11730" t="s">
        <v>1279</v>
      </c>
      <c r="H11730" t="s">
        <v>419</v>
      </c>
      <c r="I11730" t="s">
        <v>225</v>
      </c>
      <c r="J11730" t="s">
        <v>405</v>
      </c>
      <c r="K11730" t="s">
        <v>35</v>
      </c>
      <c r="M11730" t="s">
        <v>228</v>
      </c>
      <c r="N11730" t="s">
        <v>236</v>
      </c>
      <c r="O11730">
        <v>98</v>
      </c>
      <c r="P11730" t="s">
        <v>385</v>
      </c>
      <c r="Q11730"/>
      <c r="T11730" t="s">
        <v>386</v>
      </c>
    </row>
    <row r="11731" spans="2:20" hidden="1" x14ac:dyDescent="0.45">
      <c r="B11731" s="29" t="s">
        <v>34</v>
      </c>
      <c r="D11731" s="29" t="s">
        <v>55</v>
      </c>
      <c r="F11731" t="s">
        <v>1278</v>
      </c>
      <c r="G11731" t="s">
        <v>1279</v>
      </c>
      <c r="H11731" t="s">
        <v>429</v>
      </c>
      <c r="I11731" t="s">
        <v>225</v>
      </c>
      <c r="J11731" t="s">
        <v>395</v>
      </c>
      <c r="K11731" t="s">
        <v>391</v>
      </c>
      <c r="M11731" t="s">
        <v>228</v>
      </c>
      <c r="N11731" t="s">
        <v>34</v>
      </c>
      <c r="O11731">
        <v>3197</v>
      </c>
      <c r="P11731" t="s">
        <v>387</v>
      </c>
      <c r="Q11731"/>
      <c r="T11731" t="s">
        <v>386</v>
      </c>
    </row>
    <row r="11732" spans="2:20" hidden="1" x14ac:dyDescent="0.45">
      <c r="B11732" s="29" t="s">
        <v>25</v>
      </c>
      <c r="D11732" s="29" t="s">
        <v>55</v>
      </c>
      <c r="F11732" t="s">
        <v>1278</v>
      </c>
      <c r="G11732" t="s">
        <v>1279</v>
      </c>
      <c r="H11732" t="s">
        <v>429</v>
      </c>
      <c r="I11732" t="s">
        <v>225</v>
      </c>
      <c r="J11732" t="s">
        <v>395</v>
      </c>
      <c r="K11732" t="s">
        <v>391</v>
      </c>
      <c r="M11732" t="s">
        <v>228</v>
      </c>
      <c r="N11732" t="s">
        <v>25</v>
      </c>
      <c r="O11732">
        <v>699494</v>
      </c>
      <c r="P11732" t="s">
        <v>385</v>
      </c>
      <c r="Q11732"/>
      <c r="T11732" t="s">
        <v>386</v>
      </c>
    </row>
    <row r="11733" spans="2:20" hidden="1" x14ac:dyDescent="0.45">
      <c r="B11733" s="29" t="s">
        <v>32</v>
      </c>
      <c r="D11733" s="29" t="s">
        <v>55</v>
      </c>
      <c r="F11733" t="s">
        <v>1278</v>
      </c>
      <c r="G11733" t="s">
        <v>1279</v>
      </c>
      <c r="H11733" t="s">
        <v>428</v>
      </c>
      <c r="I11733" t="s">
        <v>225</v>
      </c>
      <c r="J11733" t="s">
        <v>384</v>
      </c>
      <c r="K11733" t="s">
        <v>391</v>
      </c>
      <c r="M11733" t="s">
        <v>228</v>
      </c>
      <c r="N11733" t="s">
        <v>32</v>
      </c>
      <c r="O11733">
        <v>22483</v>
      </c>
      <c r="P11733" t="s">
        <v>385</v>
      </c>
      <c r="Q11733"/>
      <c r="T11733" t="s">
        <v>386</v>
      </c>
    </row>
    <row r="11734" spans="2:20" hidden="1" x14ac:dyDescent="0.45">
      <c r="B11734" s="29" t="s">
        <v>33</v>
      </c>
      <c r="D11734" s="29" t="s">
        <v>53</v>
      </c>
      <c r="F11734" t="s">
        <v>1278</v>
      </c>
      <c r="G11734" t="s">
        <v>1279</v>
      </c>
      <c r="H11734" t="s">
        <v>424</v>
      </c>
      <c r="I11734" t="s">
        <v>225</v>
      </c>
      <c r="J11734" t="s">
        <v>414</v>
      </c>
      <c r="K11734" t="s">
        <v>35</v>
      </c>
      <c r="M11734" t="s">
        <v>228</v>
      </c>
      <c r="N11734" t="s">
        <v>33</v>
      </c>
      <c r="O11734">
        <v>136</v>
      </c>
      <c r="P11734" t="s">
        <v>385</v>
      </c>
      <c r="Q11734"/>
      <c r="T11734" t="s">
        <v>386</v>
      </c>
    </row>
    <row r="11735" spans="2:20" hidden="1" x14ac:dyDescent="0.45">
      <c r="B11735" s="29" t="s">
        <v>33</v>
      </c>
      <c r="D11735" s="29" t="s">
        <v>53</v>
      </c>
      <c r="F11735" t="s">
        <v>1278</v>
      </c>
      <c r="G11735" t="s">
        <v>1279</v>
      </c>
      <c r="H11735" t="s">
        <v>423</v>
      </c>
      <c r="I11735" t="s">
        <v>225</v>
      </c>
      <c r="J11735" t="s">
        <v>416</v>
      </c>
      <c r="K11735" t="s">
        <v>35</v>
      </c>
      <c r="M11735" t="s">
        <v>228</v>
      </c>
      <c r="N11735" t="s">
        <v>33</v>
      </c>
      <c r="O11735">
        <v>137</v>
      </c>
      <c r="P11735" t="s">
        <v>385</v>
      </c>
      <c r="Q11735"/>
      <c r="T11735" t="s">
        <v>386</v>
      </c>
    </row>
    <row r="11736" spans="2:20" hidden="1" x14ac:dyDescent="0.45">
      <c r="B11736" s="29" t="s">
        <v>34</v>
      </c>
      <c r="D11736" s="29" t="s">
        <v>53</v>
      </c>
      <c r="F11736" t="s">
        <v>1278</v>
      </c>
      <c r="G11736" t="s">
        <v>1279</v>
      </c>
      <c r="H11736" t="s">
        <v>423</v>
      </c>
      <c r="I11736" t="s">
        <v>225</v>
      </c>
      <c r="J11736" t="s">
        <v>416</v>
      </c>
      <c r="K11736" t="s">
        <v>35</v>
      </c>
      <c r="M11736" t="s">
        <v>228</v>
      </c>
      <c r="N11736" t="s">
        <v>34</v>
      </c>
      <c r="O11736">
        <v>3160</v>
      </c>
      <c r="P11736" t="s">
        <v>387</v>
      </c>
      <c r="Q11736"/>
      <c r="T11736" t="s">
        <v>386</v>
      </c>
    </row>
    <row r="11737" spans="2:20" hidden="1" x14ac:dyDescent="0.45">
      <c r="B11737" s="29" t="s">
        <v>27</v>
      </c>
      <c r="D11737" s="29" t="s">
        <v>53</v>
      </c>
      <c r="F11737" t="s">
        <v>1278</v>
      </c>
      <c r="G11737" t="s">
        <v>1279</v>
      </c>
      <c r="H11737" t="s">
        <v>420</v>
      </c>
      <c r="I11737" t="s">
        <v>225</v>
      </c>
      <c r="J11737" t="s">
        <v>407</v>
      </c>
      <c r="K11737" t="s">
        <v>35</v>
      </c>
      <c r="M11737" t="s">
        <v>228</v>
      </c>
      <c r="N11737" t="s">
        <v>27</v>
      </c>
      <c r="O11737">
        <v>98</v>
      </c>
      <c r="P11737" t="s">
        <v>385</v>
      </c>
      <c r="Q11737"/>
      <c r="T11737" t="s">
        <v>386</v>
      </c>
    </row>
    <row r="11738" spans="2:20" hidden="1" x14ac:dyDescent="0.45">
      <c r="D11738" s="29" t="s">
        <v>53</v>
      </c>
      <c r="F11738" t="s">
        <v>1278</v>
      </c>
      <c r="G11738" t="s">
        <v>1279</v>
      </c>
      <c r="H11738" t="s">
        <v>392</v>
      </c>
      <c r="I11738" t="s">
        <v>225</v>
      </c>
      <c r="J11738" t="s">
        <v>393</v>
      </c>
      <c r="K11738" t="s">
        <v>35</v>
      </c>
      <c r="M11738" t="s">
        <v>228</v>
      </c>
      <c r="N11738" t="s">
        <v>236</v>
      </c>
      <c r="O11738">
        <v>3642</v>
      </c>
      <c r="P11738" t="s">
        <v>385</v>
      </c>
      <c r="Q11738"/>
      <c r="T11738" t="s">
        <v>386</v>
      </c>
    </row>
    <row r="11739" spans="2:20" hidden="1" x14ac:dyDescent="0.45">
      <c r="B11739" s="29" t="s">
        <v>43</v>
      </c>
      <c r="D11739" s="29" t="s">
        <v>53</v>
      </c>
      <c r="F11739" t="s">
        <v>1278</v>
      </c>
      <c r="G11739" t="s">
        <v>1279</v>
      </c>
      <c r="H11739" t="s">
        <v>392</v>
      </c>
      <c r="I11739" t="s">
        <v>225</v>
      </c>
      <c r="J11739" t="s">
        <v>393</v>
      </c>
      <c r="K11739" t="s">
        <v>35</v>
      </c>
      <c r="M11739" t="s">
        <v>228</v>
      </c>
      <c r="N11739" t="s">
        <v>28</v>
      </c>
      <c r="O11739">
        <v>3642</v>
      </c>
      <c r="P11739" t="s">
        <v>385</v>
      </c>
      <c r="Q11739"/>
      <c r="T11739" t="s">
        <v>386</v>
      </c>
    </row>
    <row r="11740" spans="2:20" hidden="1" x14ac:dyDescent="0.45">
      <c r="B11740" s="29" t="s">
        <v>25</v>
      </c>
      <c r="D11740" s="29" t="s">
        <v>53</v>
      </c>
      <c r="F11740" t="s">
        <v>1278</v>
      </c>
      <c r="G11740" t="s">
        <v>1279</v>
      </c>
      <c r="H11740" t="s">
        <v>420</v>
      </c>
      <c r="I11740" t="s">
        <v>225</v>
      </c>
      <c r="J11740" t="s">
        <v>407</v>
      </c>
      <c r="K11740" t="s">
        <v>35</v>
      </c>
      <c r="M11740" t="s">
        <v>228</v>
      </c>
      <c r="N11740" t="s">
        <v>25</v>
      </c>
      <c r="O11740">
        <v>6445</v>
      </c>
      <c r="P11740" t="s">
        <v>385</v>
      </c>
      <c r="Q11740"/>
      <c r="T11740" t="s">
        <v>386</v>
      </c>
    </row>
    <row r="11741" spans="2:20" hidden="1" x14ac:dyDescent="0.45">
      <c r="B11741" s="29" t="s">
        <v>32</v>
      </c>
      <c r="D11741" s="29" t="s">
        <v>53</v>
      </c>
      <c r="F11741" t="s">
        <v>1278</v>
      </c>
      <c r="G11741" t="s">
        <v>1279</v>
      </c>
      <c r="H11741" t="s">
        <v>420</v>
      </c>
      <c r="I11741" t="s">
        <v>225</v>
      </c>
      <c r="J11741" t="s">
        <v>407</v>
      </c>
      <c r="K11741" t="s">
        <v>35</v>
      </c>
      <c r="M11741" t="s">
        <v>228</v>
      </c>
      <c r="N11741" t="s">
        <v>32</v>
      </c>
      <c r="O11741">
        <v>15</v>
      </c>
      <c r="P11741" t="s">
        <v>385</v>
      </c>
      <c r="Q11741"/>
      <c r="T11741" t="s">
        <v>386</v>
      </c>
    </row>
    <row r="11742" spans="2:20" hidden="1" x14ac:dyDescent="0.45">
      <c r="B11742" s="29" t="s">
        <v>30</v>
      </c>
      <c r="D11742" s="29" t="s">
        <v>53</v>
      </c>
      <c r="F11742" t="s">
        <v>1278</v>
      </c>
      <c r="G11742" t="s">
        <v>1279</v>
      </c>
      <c r="H11742" t="s">
        <v>420</v>
      </c>
      <c r="I11742" t="s">
        <v>225</v>
      </c>
      <c r="J11742" t="s">
        <v>407</v>
      </c>
      <c r="K11742" t="s">
        <v>35</v>
      </c>
      <c r="M11742" t="s">
        <v>228</v>
      </c>
      <c r="N11742" t="s">
        <v>30</v>
      </c>
      <c r="O11742">
        <v>78</v>
      </c>
      <c r="P11742" t="s">
        <v>385</v>
      </c>
      <c r="Q11742"/>
      <c r="T11742" t="s">
        <v>386</v>
      </c>
    </row>
    <row r="11743" spans="2:20" hidden="1" x14ac:dyDescent="0.45">
      <c r="B11743" s="29" t="s">
        <v>26</v>
      </c>
      <c r="D11743" s="29" t="s">
        <v>53</v>
      </c>
      <c r="F11743" t="s">
        <v>1278</v>
      </c>
      <c r="G11743" t="s">
        <v>1279</v>
      </c>
      <c r="H11743" t="s">
        <v>425</v>
      </c>
      <c r="I11743" t="s">
        <v>225</v>
      </c>
      <c r="J11743" t="s">
        <v>418</v>
      </c>
      <c r="K11743" t="s">
        <v>35</v>
      </c>
      <c r="M11743" t="s">
        <v>228</v>
      </c>
      <c r="N11743" t="s">
        <v>26</v>
      </c>
      <c r="O11743">
        <v>15653</v>
      </c>
      <c r="P11743" t="s">
        <v>385</v>
      </c>
      <c r="Q11743"/>
      <c r="T11743" t="s">
        <v>386</v>
      </c>
    </row>
    <row r="11744" spans="2:20" hidden="1" x14ac:dyDescent="0.45">
      <c r="D11744" s="29" t="s">
        <v>53</v>
      </c>
      <c r="F11744" t="s">
        <v>1278</v>
      </c>
      <c r="G11744" t="s">
        <v>1279</v>
      </c>
      <c r="H11744" t="s">
        <v>425</v>
      </c>
      <c r="I11744" t="s">
        <v>225</v>
      </c>
      <c r="J11744" t="s">
        <v>418</v>
      </c>
      <c r="K11744" t="s">
        <v>35</v>
      </c>
      <c r="M11744" t="s">
        <v>228</v>
      </c>
      <c r="N11744" t="s">
        <v>400</v>
      </c>
      <c r="O11744">
        <v>8</v>
      </c>
      <c r="P11744" t="s">
        <v>385</v>
      </c>
      <c r="Q11744"/>
      <c r="T11744" t="s">
        <v>386</v>
      </c>
    </row>
    <row r="11745" spans="2:20" hidden="1" x14ac:dyDescent="0.45">
      <c r="C11745" s="29" t="s">
        <v>60</v>
      </c>
      <c r="F11745" t="s">
        <v>1282</v>
      </c>
      <c r="G11745" t="s">
        <v>1283</v>
      </c>
      <c r="H11745" t="s">
        <v>255</v>
      </c>
      <c r="I11745" t="s">
        <v>225</v>
      </c>
      <c r="J11745" t="s">
        <v>1284</v>
      </c>
      <c r="K11745" t="s">
        <v>1285</v>
      </c>
      <c r="M11745" t="s">
        <v>228</v>
      </c>
      <c r="N11745" t="s">
        <v>233</v>
      </c>
      <c r="O11745">
        <v>5</v>
      </c>
      <c r="P11745" t="s">
        <v>234</v>
      </c>
      <c r="Q11745"/>
      <c r="R11745">
        <v>0.9</v>
      </c>
      <c r="S11745">
        <v>6</v>
      </c>
      <c r="T11745" t="s">
        <v>377</v>
      </c>
    </row>
    <row r="11746" spans="2:20" hidden="1" x14ac:dyDescent="0.45">
      <c r="C11746" s="29" t="s">
        <v>60</v>
      </c>
      <c r="F11746" t="s">
        <v>1282</v>
      </c>
      <c r="G11746" t="s">
        <v>1283</v>
      </c>
      <c r="H11746" t="s">
        <v>255</v>
      </c>
      <c r="I11746" t="s">
        <v>225</v>
      </c>
      <c r="J11746" t="s">
        <v>1284</v>
      </c>
      <c r="K11746" t="s">
        <v>1285</v>
      </c>
      <c r="M11746" t="s">
        <v>228</v>
      </c>
      <c r="N11746" t="s">
        <v>291</v>
      </c>
      <c r="O11746">
        <v>170</v>
      </c>
      <c r="P11746" t="s">
        <v>257</v>
      </c>
      <c r="Q11746"/>
      <c r="R11746">
        <v>85</v>
      </c>
      <c r="S11746">
        <v>260</v>
      </c>
      <c r="T11746" t="s">
        <v>349</v>
      </c>
    </row>
    <row r="11747" spans="2:20" hidden="1" x14ac:dyDescent="0.45">
      <c r="C11747" s="29" t="s">
        <v>60</v>
      </c>
      <c r="F11747" t="s">
        <v>1282</v>
      </c>
      <c r="G11747" t="s">
        <v>1283</v>
      </c>
      <c r="H11747" t="s">
        <v>255</v>
      </c>
      <c r="I11747" t="s">
        <v>225</v>
      </c>
      <c r="J11747" t="s">
        <v>1284</v>
      </c>
      <c r="K11747" t="s">
        <v>1285</v>
      </c>
      <c r="M11747" t="s">
        <v>228</v>
      </c>
      <c r="N11747" t="s">
        <v>236</v>
      </c>
      <c r="O11747">
        <v>261</v>
      </c>
      <c r="P11747" t="s">
        <v>237</v>
      </c>
      <c r="Q11747"/>
      <c r="R11747">
        <v>130</v>
      </c>
      <c r="S11747">
        <v>400</v>
      </c>
      <c r="T11747" t="s">
        <v>1286</v>
      </c>
    </row>
    <row r="11748" spans="2:20" hidden="1" x14ac:dyDescent="0.45">
      <c r="B11748" s="29" t="s">
        <v>24</v>
      </c>
      <c r="C11748" s="29" t="s">
        <v>60</v>
      </c>
      <c r="F11748" t="s">
        <v>1282</v>
      </c>
      <c r="G11748" t="s">
        <v>1283</v>
      </c>
      <c r="H11748" t="s">
        <v>255</v>
      </c>
      <c r="I11748" t="s">
        <v>225</v>
      </c>
      <c r="J11748" t="s">
        <v>1284</v>
      </c>
      <c r="K11748" t="s">
        <v>1285</v>
      </c>
      <c r="M11748" t="s">
        <v>228</v>
      </c>
      <c r="N11748" t="s">
        <v>261</v>
      </c>
      <c r="O11748">
        <v>174</v>
      </c>
      <c r="P11748" t="s">
        <v>237</v>
      </c>
      <c r="Q11748">
        <f>O11748/'Building Calcs'!$B$2</f>
        <v>1.8357971835588E-4</v>
      </c>
      <c r="R11748">
        <v>87</v>
      </c>
      <c r="S11748">
        <v>260</v>
      </c>
      <c r="T11748" t="s">
        <v>1254</v>
      </c>
    </row>
    <row r="11749" spans="2:20" hidden="1" x14ac:dyDescent="0.45">
      <c r="C11749" s="29" t="s">
        <v>60</v>
      </c>
      <c r="F11749" t="s">
        <v>1282</v>
      </c>
      <c r="G11749" t="s">
        <v>1283</v>
      </c>
      <c r="H11749" t="s">
        <v>255</v>
      </c>
      <c r="I11749" t="s">
        <v>225</v>
      </c>
      <c r="J11749" t="s">
        <v>1284</v>
      </c>
      <c r="K11749" t="s">
        <v>1285</v>
      </c>
      <c r="M11749" t="s">
        <v>228</v>
      </c>
      <c r="N11749" t="s">
        <v>262</v>
      </c>
      <c r="O11749">
        <v>6</v>
      </c>
      <c r="P11749" t="s">
        <v>234</v>
      </c>
      <c r="Q11749"/>
      <c r="R11749">
        <v>3</v>
      </c>
      <c r="S11749">
        <v>7.2</v>
      </c>
      <c r="T11749" t="s">
        <v>377</v>
      </c>
    </row>
    <row r="11750" spans="2:20" hidden="1" x14ac:dyDescent="0.45">
      <c r="C11750" s="29" t="s">
        <v>60</v>
      </c>
      <c r="D11750" s="29" t="s">
        <v>51</v>
      </c>
      <c r="F11750" t="s">
        <v>1282</v>
      </c>
      <c r="G11750" t="s">
        <v>1283</v>
      </c>
      <c r="H11750" t="s">
        <v>1287</v>
      </c>
      <c r="I11750" t="s">
        <v>225</v>
      </c>
      <c r="J11750" t="s">
        <v>1288</v>
      </c>
      <c r="K11750" t="s">
        <v>1289</v>
      </c>
      <c r="M11750" t="s">
        <v>228</v>
      </c>
      <c r="N11750" t="s">
        <v>267</v>
      </c>
      <c r="O11750">
        <v>512</v>
      </c>
      <c r="P11750" t="s">
        <v>234</v>
      </c>
      <c r="Q11750"/>
      <c r="R11750">
        <v>80</v>
      </c>
      <c r="S11750">
        <v>1300</v>
      </c>
      <c r="T11750" t="s">
        <v>1220</v>
      </c>
    </row>
    <row r="11751" spans="2:20" hidden="1" x14ac:dyDescent="0.45">
      <c r="C11751" s="29" t="s">
        <v>60</v>
      </c>
      <c r="D11751" s="29" t="s">
        <v>46</v>
      </c>
      <c r="F11751" t="s">
        <v>1282</v>
      </c>
      <c r="G11751" t="s">
        <v>1283</v>
      </c>
      <c r="H11751" t="s">
        <v>268</v>
      </c>
      <c r="I11751" t="s">
        <v>225</v>
      </c>
      <c r="J11751" t="s">
        <v>1284</v>
      </c>
      <c r="K11751" t="s">
        <v>18</v>
      </c>
      <c r="M11751" t="s">
        <v>228</v>
      </c>
      <c r="N11751" t="s">
        <v>242</v>
      </c>
      <c r="O11751">
        <v>7.6000000000000004E-4</v>
      </c>
      <c r="P11751" t="s">
        <v>234</v>
      </c>
      <c r="Q11751"/>
      <c r="R11751">
        <v>3.8000000000000002E-4</v>
      </c>
      <c r="S11751">
        <v>1.5E-3</v>
      </c>
      <c r="T11751" t="s">
        <v>1257</v>
      </c>
    </row>
    <row r="11752" spans="2:20" hidden="1" x14ac:dyDescent="0.45">
      <c r="C11752" s="29" t="s">
        <v>60</v>
      </c>
      <c r="D11752" s="29" t="s">
        <v>46</v>
      </c>
      <c r="F11752" t="s">
        <v>1282</v>
      </c>
      <c r="G11752" t="s">
        <v>1283</v>
      </c>
      <c r="H11752" t="s">
        <v>268</v>
      </c>
      <c r="I11752" t="s">
        <v>225</v>
      </c>
      <c r="J11752" t="s">
        <v>1284</v>
      </c>
      <c r="K11752" t="s">
        <v>18</v>
      </c>
      <c r="M11752" t="s">
        <v>228</v>
      </c>
      <c r="N11752" t="s">
        <v>303</v>
      </c>
      <c r="O11752">
        <v>1.0999999999999999E-2</v>
      </c>
      <c r="P11752" t="s">
        <v>234</v>
      </c>
      <c r="Q11752"/>
      <c r="R11752">
        <v>3.8E-3</v>
      </c>
      <c r="S11752">
        <v>1.0999999999999999E-2</v>
      </c>
      <c r="T11752" t="s">
        <v>1254</v>
      </c>
    </row>
    <row r="11753" spans="2:20" hidden="1" x14ac:dyDescent="0.45">
      <c r="C11753" s="29" t="s">
        <v>60</v>
      </c>
      <c r="D11753" s="29" t="s">
        <v>46</v>
      </c>
      <c r="F11753" t="s">
        <v>1282</v>
      </c>
      <c r="G11753" t="s">
        <v>1283</v>
      </c>
      <c r="H11753" t="s">
        <v>268</v>
      </c>
      <c r="I11753" t="s">
        <v>225</v>
      </c>
      <c r="J11753" t="s">
        <v>1284</v>
      </c>
      <c r="K11753" t="s">
        <v>18</v>
      </c>
      <c r="M11753" t="s">
        <v>228</v>
      </c>
      <c r="N11753" t="s">
        <v>264</v>
      </c>
      <c r="O11753">
        <v>0.56000000000000005</v>
      </c>
      <c r="P11753" t="s">
        <v>257</v>
      </c>
      <c r="Q11753"/>
      <c r="R11753">
        <v>0.19</v>
      </c>
      <c r="S11753">
        <v>0.56000000000000005</v>
      </c>
      <c r="T11753" t="s">
        <v>1254</v>
      </c>
    </row>
    <row r="11754" spans="2:20" hidden="1" x14ac:dyDescent="0.45">
      <c r="B11754" s="29" t="s">
        <v>29</v>
      </c>
      <c r="C11754" s="29" t="s">
        <v>60</v>
      </c>
      <c r="F11754" t="s">
        <v>1282</v>
      </c>
      <c r="G11754" t="s">
        <v>1283</v>
      </c>
      <c r="H11754" t="s">
        <v>299</v>
      </c>
      <c r="I11754" t="s">
        <v>225</v>
      </c>
      <c r="J11754" t="s">
        <v>1293</v>
      </c>
      <c r="K11754" t="s">
        <v>1285</v>
      </c>
      <c r="M11754" t="s">
        <v>228</v>
      </c>
      <c r="N11754" t="s">
        <v>29</v>
      </c>
      <c r="O11754">
        <v>500</v>
      </c>
      <c r="P11754" t="s">
        <v>237</v>
      </c>
      <c r="Q11754">
        <f>O11754/'Building Calcs'!$B$2</f>
        <v>5.2752792631000002E-4</v>
      </c>
      <c r="R11754">
        <v>300</v>
      </c>
      <c r="S11754">
        <v>700</v>
      </c>
      <c r="T11754" t="s">
        <v>377</v>
      </c>
    </row>
    <row r="11755" spans="2:20" hidden="1" x14ac:dyDescent="0.45">
      <c r="B11755" s="29" t="s">
        <v>43</v>
      </c>
      <c r="C11755" s="29" t="s">
        <v>60</v>
      </c>
      <c r="D11755" s="29" t="s">
        <v>46</v>
      </c>
      <c r="F11755" t="s">
        <v>1282</v>
      </c>
      <c r="G11755" t="s">
        <v>1283</v>
      </c>
      <c r="H11755" t="s">
        <v>268</v>
      </c>
      <c r="I11755" t="s">
        <v>225</v>
      </c>
      <c r="J11755" t="s">
        <v>1284</v>
      </c>
      <c r="K11755" t="s">
        <v>18</v>
      </c>
      <c r="M11755" t="s">
        <v>228</v>
      </c>
      <c r="N11755" t="s">
        <v>28</v>
      </c>
      <c r="O11755">
        <v>0.2</v>
      </c>
      <c r="P11755" t="s">
        <v>237</v>
      </c>
      <c r="Q11755">
        <f>O11755/'Building Calcs'!$B$2</f>
        <v>2.1101117052400001E-7</v>
      </c>
      <c r="R11755">
        <v>0.12</v>
      </c>
      <c r="S11755">
        <v>0.28000000000000003</v>
      </c>
      <c r="T11755" t="s">
        <v>1260</v>
      </c>
    </row>
    <row r="11756" spans="2:20" hidden="1" x14ac:dyDescent="0.45">
      <c r="C11756" s="29" t="s">
        <v>60</v>
      </c>
      <c r="D11756" s="29" t="s">
        <v>51</v>
      </c>
      <c r="F11756" t="s">
        <v>1282</v>
      </c>
      <c r="G11756" t="s">
        <v>1283</v>
      </c>
      <c r="H11756" t="s">
        <v>1287</v>
      </c>
      <c r="I11756" t="s">
        <v>225</v>
      </c>
      <c r="J11756" t="s">
        <v>1288</v>
      </c>
      <c r="K11756" t="s">
        <v>1289</v>
      </c>
      <c r="M11756" t="s">
        <v>228</v>
      </c>
      <c r="N11756" t="s">
        <v>400</v>
      </c>
      <c r="O11756">
        <v>70</v>
      </c>
      <c r="P11756" t="s">
        <v>237</v>
      </c>
      <c r="Q11756"/>
      <c r="R11756">
        <v>35</v>
      </c>
      <c r="S11756">
        <v>140</v>
      </c>
      <c r="T11756" t="s">
        <v>1259</v>
      </c>
    </row>
    <row r="11757" spans="2:20" hidden="1" x14ac:dyDescent="0.45">
      <c r="C11757" s="29" t="s">
        <v>60</v>
      </c>
      <c r="D11757" s="29" t="s">
        <v>51</v>
      </c>
      <c r="F11757" t="s">
        <v>1282</v>
      </c>
      <c r="G11757" t="s">
        <v>1283</v>
      </c>
      <c r="H11757" t="s">
        <v>1287</v>
      </c>
      <c r="I11757" t="s">
        <v>225</v>
      </c>
      <c r="J11757" t="s">
        <v>1288</v>
      </c>
      <c r="K11757" t="s">
        <v>1289</v>
      </c>
      <c r="M11757" t="s">
        <v>228</v>
      </c>
      <c r="N11757" t="s">
        <v>253</v>
      </c>
      <c r="O11757">
        <v>13</v>
      </c>
      <c r="P11757" t="s">
        <v>234</v>
      </c>
      <c r="Q11757"/>
      <c r="R11757">
        <v>0.5</v>
      </c>
      <c r="S11757">
        <v>87</v>
      </c>
      <c r="T11757" t="s">
        <v>1228</v>
      </c>
    </row>
    <row r="11758" spans="2:20" hidden="1" x14ac:dyDescent="0.45">
      <c r="B11758" s="29" t="s">
        <v>26</v>
      </c>
      <c r="C11758" s="29" t="s">
        <v>60</v>
      </c>
      <c r="D11758" s="29" t="s">
        <v>51</v>
      </c>
      <c r="F11758" t="s">
        <v>1282</v>
      </c>
      <c r="G11758" t="s">
        <v>1283</v>
      </c>
      <c r="H11758" t="s">
        <v>1287</v>
      </c>
      <c r="I11758" t="s">
        <v>225</v>
      </c>
      <c r="J11758" t="s">
        <v>1288</v>
      </c>
      <c r="K11758" t="s">
        <v>1289</v>
      </c>
      <c r="M11758" t="s">
        <v>228</v>
      </c>
      <c r="N11758" t="s">
        <v>26</v>
      </c>
      <c r="O11758">
        <v>50</v>
      </c>
      <c r="P11758" t="s">
        <v>237</v>
      </c>
      <c r="Q11758">
        <f>O11758/'Building Calcs'!$B$2</f>
        <v>5.2752792631000005E-5</v>
      </c>
      <c r="R11758">
        <v>30</v>
      </c>
      <c r="S11758">
        <v>150</v>
      </c>
      <c r="T11758" t="s">
        <v>1290</v>
      </c>
    </row>
    <row r="11759" spans="2:20" hidden="1" x14ac:dyDescent="0.45">
      <c r="B11759" s="29" t="s">
        <v>27</v>
      </c>
      <c r="C11759" s="29" t="s">
        <v>60</v>
      </c>
      <c r="D11759" s="29" t="s">
        <v>51</v>
      </c>
      <c r="F11759" t="s">
        <v>1282</v>
      </c>
      <c r="G11759" t="s">
        <v>1283</v>
      </c>
      <c r="H11759" t="s">
        <v>1287</v>
      </c>
      <c r="I11759" t="s">
        <v>225</v>
      </c>
      <c r="J11759" t="s">
        <v>1288</v>
      </c>
      <c r="K11759" t="s">
        <v>1289</v>
      </c>
      <c r="M11759" t="s">
        <v>228</v>
      </c>
      <c r="N11759" t="s">
        <v>27</v>
      </c>
      <c r="O11759">
        <v>760</v>
      </c>
      <c r="P11759" t="s">
        <v>237</v>
      </c>
      <c r="Q11759">
        <f>O11759/'Building Calcs'!$B$2</f>
        <v>8.018424479912E-4</v>
      </c>
      <c r="R11759">
        <v>380</v>
      </c>
      <c r="S11759">
        <v>1520</v>
      </c>
      <c r="T11759" t="s">
        <v>2157</v>
      </c>
    </row>
    <row r="11760" spans="2:20" hidden="1" x14ac:dyDescent="0.45">
      <c r="C11760" s="29" t="s">
        <v>60</v>
      </c>
      <c r="D11760" s="29" t="s">
        <v>51</v>
      </c>
      <c r="F11760" t="s">
        <v>1282</v>
      </c>
      <c r="G11760" t="s">
        <v>1283</v>
      </c>
      <c r="H11760" t="s">
        <v>1287</v>
      </c>
      <c r="I11760" t="s">
        <v>225</v>
      </c>
      <c r="J11760" t="s">
        <v>1288</v>
      </c>
      <c r="K11760" t="s">
        <v>1289</v>
      </c>
      <c r="M11760" t="s">
        <v>228</v>
      </c>
      <c r="N11760" t="s">
        <v>242</v>
      </c>
      <c r="O11760">
        <v>23</v>
      </c>
      <c r="P11760" t="s">
        <v>234</v>
      </c>
      <c r="Q11760"/>
      <c r="R11760">
        <v>1</v>
      </c>
      <c r="S11760">
        <v>100</v>
      </c>
      <c r="T11760" t="s">
        <v>1272</v>
      </c>
    </row>
    <row r="11761" spans="2:20" hidden="1" x14ac:dyDescent="0.45">
      <c r="C11761" s="29" t="s">
        <v>60</v>
      </c>
      <c r="D11761" s="29" t="s">
        <v>51</v>
      </c>
      <c r="F11761" t="s">
        <v>1282</v>
      </c>
      <c r="G11761" t="s">
        <v>1283</v>
      </c>
      <c r="H11761" t="s">
        <v>1287</v>
      </c>
      <c r="I11761" t="s">
        <v>225</v>
      </c>
      <c r="J11761" t="s">
        <v>1288</v>
      </c>
      <c r="K11761" t="s">
        <v>1289</v>
      </c>
      <c r="M11761" t="s">
        <v>228</v>
      </c>
      <c r="N11761" t="s">
        <v>358</v>
      </c>
      <c r="O11761">
        <v>42</v>
      </c>
      <c r="P11761" t="s">
        <v>234</v>
      </c>
      <c r="Q11761"/>
      <c r="R11761">
        <v>4</v>
      </c>
      <c r="S11761">
        <v>420</v>
      </c>
      <c r="T11761" t="s">
        <v>1310</v>
      </c>
    </row>
    <row r="11762" spans="2:20" hidden="1" x14ac:dyDescent="0.45">
      <c r="C11762" s="29" t="s">
        <v>60</v>
      </c>
      <c r="F11762" t="s">
        <v>1282</v>
      </c>
      <c r="G11762" t="s">
        <v>1283</v>
      </c>
      <c r="H11762" t="s">
        <v>255</v>
      </c>
      <c r="I11762" t="s">
        <v>225</v>
      </c>
      <c r="J11762" t="s">
        <v>1284</v>
      </c>
      <c r="K11762" t="s">
        <v>1285</v>
      </c>
      <c r="M11762" t="s">
        <v>228</v>
      </c>
      <c r="N11762" t="s">
        <v>259</v>
      </c>
      <c r="O11762">
        <v>0.62</v>
      </c>
      <c r="P11762" t="s">
        <v>257</v>
      </c>
      <c r="Q11762"/>
      <c r="R11762">
        <v>0.31</v>
      </c>
      <c r="S11762">
        <v>1.2</v>
      </c>
      <c r="T11762" t="s">
        <v>377</v>
      </c>
    </row>
    <row r="11763" spans="2:20" hidden="1" x14ac:dyDescent="0.45">
      <c r="C11763" s="29" t="s">
        <v>60</v>
      </c>
      <c r="D11763" s="29" t="s">
        <v>46</v>
      </c>
      <c r="F11763" t="s">
        <v>1282</v>
      </c>
      <c r="G11763" t="s">
        <v>1283</v>
      </c>
      <c r="H11763" t="s">
        <v>306</v>
      </c>
      <c r="I11763" t="s">
        <v>225</v>
      </c>
      <c r="J11763" t="s">
        <v>1291</v>
      </c>
      <c r="K11763" t="s">
        <v>18</v>
      </c>
      <c r="M11763" t="s">
        <v>228</v>
      </c>
      <c r="N11763" t="s">
        <v>236</v>
      </c>
      <c r="O11763">
        <v>2.2000000000000002</v>
      </c>
      <c r="P11763" t="s">
        <v>237</v>
      </c>
      <c r="Q11763"/>
      <c r="R11763">
        <v>1.3</v>
      </c>
      <c r="S11763">
        <v>3.1</v>
      </c>
      <c r="T11763" t="s">
        <v>2158</v>
      </c>
    </row>
    <row r="11764" spans="2:20" hidden="1" x14ac:dyDescent="0.45">
      <c r="C11764" s="29" t="s">
        <v>60</v>
      </c>
      <c r="F11764" t="s">
        <v>1282</v>
      </c>
      <c r="G11764" t="s">
        <v>1283</v>
      </c>
      <c r="H11764" t="s">
        <v>299</v>
      </c>
      <c r="I11764" t="s">
        <v>225</v>
      </c>
      <c r="J11764" t="s">
        <v>1293</v>
      </c>
      <c r="K11764" t="s">
        <v>1285</v>
      </c>
      <c r="M11764" t="s">
        <v>228</v>
      </c>
      <c r="N11764" t="s">
        <v>236</v>
      </c>
      <c r="O11764">
        <v>350</v>
      </c>
      <c r="P11764" t="s">
        <v>237</v>
      </c>
      <c r="Q11764"/>
      <c r="R11764">
        <v>210</v>
      </c>
      <c r="S11764">
        <v>490</v>
      </c>
      <c r="T11764" t="s">
        <v>377</v>
      </c>
    </row>
    <row r="11765" spans="2:20" hidden="1" x14ac:dyDescent="0.45">
      <c r="C11765" s="29" t="s">
        <v>60</v>
      </c>
      <c r="D11765" s="29" t="s">
        <v>46</v>
      </c>
      <c r="F11765" t="s">
        <v>1282</v>
      </c>
      <c r="G11765" t="s">
        <v>1283</v>
      </c>
      <c r="H11765" t="s">
        <v>268</v>
      </c>
      <c r="I11765" t="s">
        <v>225</v>
      </c>
      <c r="J11765" t="s">
        <v>1284</v>
      </c>
      <c r="K11765" t="s">
        <v>18</v>
      </c>
      <c r="M11765" t="s">
        <v>228</v>
      </c>
      <c r="N11765" t="s">
        <v>272</v>
      </c>
      <c r="O11765">
        <v>0.84</v>
      </c>
      <c r="P11765" t="s">
        <v>257</v>
      </c>
      <c r="Q11765"/>
      <c r="R11765">
        <v>0.28000000000000003</v>
      </c>
      <c r="S11765">
        <v>0.84</v>
      </c>
      <c r="T11765" t="s">
        <v>1254</v>
      </c>
    </row>
    <row r="11766" spans="2:20" hidden="1" x14ac:dyDescent="0.45">
      <c r="C11766" s="29" t="s">
        <v>60</v>
      </c>
      <c r="D11766" s="29" t="s">
        <v>46</v>
      </c>
      <c r="F11766" t="s">
        <v>1282</v>
      </c>
      <c r="G11766" t="s">
        <v>1283</v>
      </c>
      <c r="H11766" t="s">
        <v>268</v>
      </c>
      <c r="I11766" t="s">
        <v>225</v>
      </c>
      <c r="J11766" t="s">
        <v>1284</v>
      </c>
      <c r="K11766" t="s">
        <v>18</v>
      </c>
      <c r="M11766" t="s">
        <v>228</v>
      </c>
      <c r="N11766" t="s">
        <v>358</v>
      </c>
      <c r="O11766">
        <v>0.84</v>
      </c>
      <c r="P11766" t="s">
        <v>257</v>
      </c>
      <c r="Q11766"/>
      <c r="R11766">
        <v>0.28000000000000003</v>
      </c>
      <c r="S11766">
        <v>0.84</v>
      </c>
      <c r="T11766" t="s">
        <v>1254</v>
      </c>
    </row>
    <row r="11767" spans="2:20" hidden="1" x14ac:dyDescent="0.45">
      <c r="C11767" s="29" t="s">
        <v>60</v>
      </c>
      <c r="F11767" t="s">
        <v>1282</v>
      </c>
      <c r="G11767" t="s">
        <v>1283</v>
      </c>
      <c r="H11767" t="s">
        <v>299</v>
      </c>
      <c r="I11767" t="s">
        <v>225</v>
      </c>
      <c r="J11767" t="s">
        <v>1293</v>
      </c>
      <c r="K11767" t="s">
        <v>1285</v>
      </c>
      <c r="M11767" t="s">
        <v>228</v>
      </c>
      <c r="N11767" t="s">
        <v>259</v>
      </c>
      <c r="O11767">
        <v>0.62</v>
      </c>
      <c r="P11767" t="s">
        <v>257</v>
      </c>
      <c r="Q11767"/>
      <c r="R11767">
        <v>0.31</v>
      </c>
      <c r="S11767">
        <v>1.2</v>
      </c>
      <c r="T11767" t="s">
        <v>377</v>
      </c>
    </row>
    <row r="11768" spans="2:20" hidden="1" x14ac:dyDescent="0.45">
      <c r="C11768" s="29" t="s">
        <v>60</v>
      </c>
      <c r="F11768" t="s">
        <v>1282</v>
      </c>
      <c r="G11768" t="s">
        <v>1283</v>
      </c>
      <c r="H11768" t="s">
        <v>299</v>
      </c>
      <c r="I11768" t="s">
        <v>225</v>
      </c>
      <c r="J11768" t="s">
        <v>1293</v>
      </c>
      <c r="K11768" t="s">
        <v>1285</v>
      </c>
      <c r="M11768" t="s">
        <v>228</v>
      </c>
      <c r="N11768" t="s">
        <v>265</v>
      </c>
      <c r="O11768">
        <v>20</v>
      </c>
      <c r="P11768" t="s">
        <v>234</v>
      </c>
      <c r="Q11768"/>
      <c r="R11768">
        <v>12</v>
      </c>
      <c r="S11768">
        <v>28</v>
      </c>
      <c r="T11768" t="s">
        <v>377</v>
      </c>
    </row>
    <row r="11769" spans="2:20" hidden="1" x14ac:dyDescent="0.45">
      <c r="C11769" s="29" t="s">
        <v>60</v>
      </c>
      <c r="F11769" t="s">
        <v>1282</v>
      </c>
      <c r="G11769" t="s">
        <v>1283</v>
      </c>
      <c r="H11769" t="s">
        <v>299</v>
      </c>
      <c r="I11769" t="s">
        <v>225</v>
      </c>
      <c r="J11769" t="s">
        <v>1293</v>
      </c>
      <c r="K11769" t="s">
        <v>1285</v>
      </c>
      <c r="M11769" t="s">
        <v>228</v>
      </c>
      <c r="N11769" t="s">
        <v>267</v>
      </c>
      <c r="O11769">
        <v>200</v>
      </c>
      <c r="P11769" t="s">
        <v>234</v>
      </c>
      <c r="Q11769"/>
      <c r="R11769">
        <v>120</v>
      </c>
      <c r="S11769">
        <v>280</v>
      </c>
      <c r="T11769" t="s">
        <v>377</v>
      </c>
    </row>
    <row r="11770" spans="2:20" hidden="1" x14ac:dyDescent="0.45">
      <c r="C11770" s="29" t="s">
        <v>60</v>
      </c>
      <c r="F11770" t="s">
        <v>1282</v>
      </c>
      <c r="G11770" t="s">
        <v>1283</v>
      </c>
      <c r="H11770" t="s">
        <v>299</v>
      </c>
      <c r="I11770" t="s">
        <v>225</v>
      </c>
      <c r="J11770" t="s">
        <v>1293</v>
      </c>
      <c r="K11770" t="s">
        <v>1285</v>
      </c>
      <c r="M11770" t="s">
        <v>228</v>
      </c>
      <c r="N11770" t="s">
        <v>240</v>
      </c>
      <c r="O11770">
        <v>100</v>
      </c>
      <c r="P11770" t="s">
        <v>234</v>
      </c>
      <c r="Q11770"/>
      <c r="R11770">
        <v>60</v>
      </c>
      <c r="S11770">
        <v>140</v>
      </c>
      <c r="T11770" t="s">
        <v>377</v>
      </c>
    </row>
    <row r="11771" spans="2:20" hidden="1" x14ac:dyDescent="0.45">
      <c r="C11771" s="29" t="s">
        <v>60</v>
      </c>
      <c r="F11771" t="s">
        <v>1282</v>
      </c>
      <c r="G11771" t="s">
        <v>1283</v>
      </c>
      <c r="H11771" t="s">
        <v>304</v>
      </c>
      <c r="I11771" t="s">
        <v>225</v>
      </c>
      <c r="J11771" t="s">
        <v>1297</v>
      </c>
      <c r="K11771" t="s">
        <v>1285</v>
      </c>
      <c r="M11771" t="s">
        <v>228</v>
      </c>
      <c r="N11771" t="s">
        <v>233</v>
      </c>
      <c r="O11771">
        <v>1.5</v>
      </c>
      <c r="P11771" t="s">
        <v>234</v>
      </c>
      <c r="Q11771"/>
      <c r="R11771">
        <v>0.9</v>
      </c>
      <c r="S11771">
        <v>6</v>
      </c>
      <c r="T11771" t="s">
        <v>377</v>
      </c>
    </row>
    <row r="11772" spans="2:20" hidden="1" x14ac:dyDescent="0.45">
      <c r="B11772" s="29" t="s">
        <v>24</v>
      </c>
      <c r="C11772" s="29" t="s">
        <v>60</v>
      </c>
      <c r="F11772" t="s">
        <v>1282</v>
      </c>
      <c r="G11772" t="s">
        <v>1283</v>
      </c>
      <c r="H11772" t="s">
        <v>304</v>
      </c>
      <c r="I11772" t="s">
        <v>225</v>
      </c>
      <c r="J11772" t="s">
        <v>1297</v>
      </c>
      <c r="K11772" t="s">
        <v>1285</v>
      </c>
      <c r="M11772" t="s">
        <v>228</v>
      </c>
      <c r="N11772" t="s">
        <v>261</v>
      </c>
      <c r="O11772">
        <v>600</v>
      </c>
      <c r="P11772" t="s">
        <v>237</v>
      </c>
      <c r="Q11772">
        <f>O11772/'Building Calcs'!$B$2</f>
        <v>6.3303351157200001E-4</v>
      </c>
      <c r="R11772">
        <v>360</v>
      </c>
      <c r="S11772">
        <v>840</v>
      </c>
      <c r="T11772" t="s">
        <v>377</v>
      </c>
    </row>
    <row r="11773" spans="2:20" hidden="1" x14ac:dyDescent="0.45">
      <c r="C11773" s="29" t="s">
        <v>60</v>
      </c>
      <c r="D11773" s="29" t="s">
        <v>51</v>
      </c>
      <c r="F11773" t="s">
        <v>1282</v>
      </c>
      <c r="G11773" t="s">
        <v>1283</v>
      </c>
      <c r="H11773" t="s">
        <v>1295</v>
      </c>
      <c r="I11773" t="s">
        <v>225</v>
      </c>
      <c r="J11773" t="s">
        <v>1296</v>
      </c>
      <c r="K11773" t="s">
        <v>1219</v>
      </c>
      <c r="M11773" t="s">
        <v>228</v>
      </c>
      <c r="N11773" t="s">
        <v>272</v>
      </c>
      <c r="O11773">
        <v>71</v>
      </c>
      <c r="P11773" t="s">
        <v>234</v>
      </c>
      <c r="Q11773"/>
      <c r="R11773">
        <v>7</v>
      </c>
      <c r="S11773">
        <v>710</v>
      </c>
      <c r="T11773" t="s">
        <v>1310</v>
      </c>
    </row>
    <row r="11774" spans="2:20" hidden="1" x14ac:dyDescent="0.45">
      <c r="C11774" s="29" t="s">
        <v>60</v>
      </c>
      <c r="F11774" t="s">
        <v>1282</v>
      </c>
      <c r="G11774" t="s">
        <v>1283</v>
      </c>
      <c r="H11774" t="s">
        <v>304</v>
      </c>
      <c r="I11774" t="s">
        <v>225</v>
      </c>
      <c r="J11774" t="s">
        <v>1297</v>
      </c>
      <c r="K11774" t="s">
        <v>1285</v>
      </c>
      <c r="M11774" t="s">
        <v>228</v>
      </c>
      <c r="N11774" t="s">
        <v>246</v>
      </c>
      <c r="O11774">
        <v>1000</v>
      </c>
      <c r="P11774" t="s">
        <v>247</v>
      </c>
      <c r="Q11774"/>
      <c r="R11774">
        <v>300</v>
      </c>
      <c r="S11774">
        <v>1200</v>
      </c>
      <c r="T11774" t="s">
        <v>377</v>
      </c>
    </row>
    <row r="11775" spans="2:20" hidden="1" x14ac:dyDescent="0.45">
      <c r="C11775" s="29" t="s">
        <v>60</v>
      </c>
      <c r="F11775" t="s">
        <v>1282</v>
      </c>
      <c r="G11775" t="s">
        <v>1283</v>
      </c>
      <c r="H11775" t="s">
        <v>304</v>
      </c>
      <c r="I11775" t="s">
        <v>225</v>
      </c>
      <c r="J11775" t="s">
        <v>1297</v>
      </c>
      <c r="K11775" t="s">
        <v>1285</v>
      </c>
      <c r="M11775" t="s">
        <v>228</v>
      </c>
      <c r="N11775" t="s">
        <v>264</v>
      </c>
      <c r="O11775">
        <v>250</v>
      </c>
      <c r="P11775" t="s">
        <v>234</v>
      </c>
      <c r="Q11775"/>
      <c r="R11775">
        <v>150</v>
      </c>
      <c r="S11775">
        <v>324</v>
      </c>
      <c r="T11775" t="s">
        <v>377</v>
      </c>
    </row>
    <row r="11776" spans="2:20" hidden="1" x14ac:dyDescent="0.45">
      <c r="C11776" s="29" t="s">
        <v>60</v>
      </c>
      <c r="D11776" s="29" t="s">
        <v>51</v>
      </c>
      <c r="F11776" t="s">
        <v>1282</v>
      </c>
      <c r="G11776" t="s">
        <v>1283</v>
      </c>
      <c r="H11776" t="s">
        <v>1295</v>
      </c>
      <c r="I11776" t="s">
        <v>225</v>
      </c>
      <c r="J11776" t="s">
        <v>1296</v>
      </c>
      <c r="K11776" t="s">
        <v>1219</v>
      </c>
      <c r="M11776" t="s">
        <v>228</v>
      </c>
      <c r="N11776" t="s">
        <v>253</v>
      </c>
      <c r="O11776">
        <v>13</v>
      </c>
      <c r="P11776" t="s">
        <v>234</v>
      </c>
      <c r="Q11776"/>
      <c r="R11776">
        <v>0.5</v>
      </c>
      <c r="S11776">
        <v>87</v>
      </c>
      <c r="T11776" t="s">
        <v>1228</v>
      </c>
    </row>
    <row r="11777" spans="2:20" hidden="1" x14ac:dyDescent="0.45">
      <c r="B11777" s="29" t="s">
        <v>30</v>
      </c>
      <c r="C11777" s="29" t="s">
        <v>60</v>
      </c>
      <c r="D11777" s="29" t="s">
        <v>51</v>
      </c>
      <c r="F11777" t="s">
        <v>1282</v>
      </c>
      <c r="G11777" t="s">
        <v>1283</v>
      </c>
      <c r="H11777" t="s">
        <v>1295</v>
      </c>
      <c r="I11777" t="s">
        <v>225</v>
      </c>
      <c r="J11777" t="s">
        <v>1296</v>
      </c>
      <c r="K11777" t="s">
        <v>1219</v>
      </c>
      <c r="M11777" t="s">
        <v>228</v>
      </c>
      <c r="N11777" t="s">
        <v>30</v>
      </c>
      <c r="O11777">
        <v>7</v>
      </c>
      <c r="P11777" t="s">
        <v>229</v>
      </c>
      <c r="Q11777"/>
      <c r="R11777">
        <v>2</v>
      </c>
      <c r="S11777">
        <v>18</v>
      </c>
      <c r="T11777" t="s">
        <v>2978</v>
      </c>
    </row>
    <row r="11778" spans="2:20" hidden="1" x14ac:dyDescent="0.45">
      <c r="C11778" s="29" t="s">
        <v>60</v>
      </c>
      <c r="D11778" s="29" t="s">
        <v>46</v>
      </c>
      <c r="F11778" t="s">
        <v>1282</v>
      </c>
      <c r="G11778" t="s">
        <v>1283</v>
      </c>
      <c r="H11778" t="s">
        <v>1244</v>
      </c>
      <c r="I11778" t="s">
        <v>225</v>
      </c>
      <c r="J11778" t="s">
        <v>1245</v>
      </c>
      <c r="K11778" t="s">
        <v>18</v>
      </c>
      <c r="M11778" t="s">
        <v>228</v>
      </c>
      <c r="N11778" t="s">
        <v>272</v>
      </c>
      <c r="O11778">
        <v>1.8</v>
      </c>
      <c r="P11778" t="s">
        <v>257</v>
      </c>
      <c r="Q11778"/>
      <c r="R11778">
        <v>0.36</v>
      </c>
      <c r="S11778">
        <v>9</v>
      </c>
      <c r="T11778" t="s">
        <v>1241</v>
      </c>
    </row>
    <row r="11779" spans="2:20" hidden="1" x14ac:dyDescent="0.45">
      <c r="C11779" s="29" t="s">
        <v>60</v>
      </c>
      <c r="D11779" s="29" t="s">
        <v>46</v>
      </c>
      <c r="F11779" t="s">
        <v>1282</v>
      </c>
      <c r="G11779" t="s">
        <v>1283</v>
      </c>
      <c r="H11779" t="s">
        <v>1244</v>
      </c>
      <c r="I11779" t="s">
        <v>225</v>
      </c>
      <c r="J11779" t="s">
        <v>1245</v>
      </c>
      <c r="K11779" t="s">
        <v>18</v>
      </c>
      <c r="M11779" t="s">
        <v>228</v>
      </c>
      <c r="N11779" t="s">
        <v>279</v>
      </c>
      <c r="O11779">
        <v>0.05</v>
      </c>
      <c r="P11779" t="s">
        <v>234</v>
      </c>
      <c r="Q11779"/>
      <c r="R11779">
        <v>2.5000000000000001E-2</v>
      </c>
      <c r="S11779">
        <v>0.1</v>
      </c>
      <c r="T11779" t="s">
        <v>1241</v>
      </c>
    </row>
    <row r="11780" spans="2:20" hidden="1" x14ac:dyDescent="0.45">
      <c r="C11780" s="29" t="s">
        <v>60</v>
      </c>
      <c r="D11780" s="29" t="s">
        <v>195</v>
      </c>
      <c r="F11780" t="s">
        <v>1282</v>
      </c>
      <c r="G11780" t="s">
        <v>1283</v>
      </c>
      <c r="H11780" t="s">
        <v>1239</v>
      </c>
      <c r="I11780" t="s">
        <v>225</v>
      </c>
      <c r="J11780" t="s">
        <v>1240</v>
      </c>
      <c r="K11780" t="s">
        <v>227</v>
      </c>
      <c r="M11780" t="s">
        <v>228</v>
      </c>
      <c r="N11780" t="s">
        <v>262</v>
      </c>
      <c r="O11780">
        <v>0.11</v>
      </c>
      <c r="P11780" t="s">
        <v>234</v>
      </c>
      <c r="Q11780"/>
      <c r="R11780">
        <v>5.5E-2</v>
      </c>
      <c r="S11780">
        <v>0.22</v>
      </c>
      <c r="T11780" t="s">
        <v>1241</v>
      </c>
    </row>
    <row r="11781" spans="2:20" hidden="1" x14ac:dyDescent="0.45">
      <c r="C11781" s="29" t="s">
        <v>60</v>
      </c>
      <c r="D11781" s="29" t="s">
        <v>195</v>
      </c>
      <c r="F11781" t="s">
        <v>1282</v>
      </c>
      <c r="G11781" t="s">
        <v>1283</v>
      </c>
      <c r="H11781" t="s">
        <v>1239</v>
      </c>
      <c r="I11781" t="s">
        <v>225</v>
      </c>
      <c r="J11781" t="s">
        <v>1240</v>
      </c>
      <c r="K11781" t="s">
        <v>227</v>
      </c>
      <c r="M11781" t="s">
        <v>228</v>
      </c>
      <c r="N11781" t="s">
        <v>240</v>
      </c>
      <c r="O11781">
        <v>0.15</v>
      </c>
      <c r="P11781" t="s">
        <v>234</v>
      </c>
      <c r="Q11781"/>
      <c r="R11781">
        <v>7.4999999999999997E-2</v>
      </c>
      <c r="S11781">
        <v>0.3</v>
      </c>
      <c r="T11781" t="s">
        <v>1241</v>
      </c>
    </row>
    <row r="11782" spans="2:20" hidden="1" x14ac:dyDescent="0.45">
      <c r="C11782" s="29" t="s">
        <v>60</v>
      </c>
      <c r="D11782" s="29" t="s">
        <v>195</v>
      </c>
      <c r="F11782" t="s">
        <v>1282</v>
      </c>
      <c r="G11782" t="s">
        <v>1283</v>
      </c>
      <c r="H11782" t="s">
        <v>1239</v>
      </c>
      <c r="I11782" t="s">
        <v>225</v>
      </c>
      <c r="J11782" t="s">
        <v>1240</v>
      </c>
      <c r="K11782" t="s">
        <v>227</v>
      </c>
      <c r="M11782" t="s">
        <v>228</v>
      </c>
      <c r="N11782" t="s">
        <v>233</v>
      </c>
      <c r="O11782">
        <v>0.06</v>
      </c>
      <c r="P11782" t="s">
        <v>234</v>
      </c>
      <c r="Q11782"/>
      <c r="R11782">
        <v>0.03</v>
      </c>
      <c r="S11782">
        <v>0.12</v>
      </c>
      <c r="T11782" t="s">
        <v>1241</v>
      </c>
    </row>
    <row r="11783" spans="2:20" hidden="1" x14ac:dyDescent="0.45">
      <c r="C11783" s="29" t="s">
        <v>60</v>
      </c>
      <c r="D11783" s="29" t="s">
        <v>195</v>
      </c>
      <c r="F11783" t="s">
        <v>1282</v>
      </c>
      <c r="G11783" t="s">
        <v>1283</v>
      </c>
      <c r="H11783" t="s">
        <v>439</v>
      </c>
      <c r="I11783" t="s">
        <v>225</v>
      </c>
      <c r="J11783" t="s">
        <v>226</v>
      </c>
      <c r="K11783" t="s">
        <v>227</v>
      </c>
      <c r="M11783" t="s">
        <v>228</v>
      </c>
      <c r="N11783" t="s">
        <v>253</v>
      </c>
      <c r="O11783">
        <v>1E-3</v>
      </c>
      <c r="P11783" t="s">
        <v>234</v>
      </c>
      <c r="Q11783"/>
      <c r="R11783">
        <v>2.5000000000000001E-4</v>
      </c>
      <c r="S11783">
        <v>1E-3</v>
      </c>
      <c r="T11783" t="s">
        <v>1263</v>
      </c>
    </row>
    <row r="11784" spans="2:20" hidden="1" x14ac:dyDescent="0.45">
      <c r="B11784" s="29" t="s">
        <v>24</v>
      </c>
      <c r="C11784" s="29" t="s">
        <v>60</v>
      </c>
      <c r="D11784" s="29" t="s">
        <v>195</v>
      </c>
      <c r="F11784" t="s">
        <v>1282</v>
      </c>
      <c r="G11784" t="s">
        <v>1283</v>
      </c>
      <c r="H11784" t="s">
        <v>1239</v>
      </c>
      <c r="I11784" t="s">
        <v>225</v>
      </c>
      <c r="J11784" t="s">
        <v>1240</v>
      </c>
      <c r="K11784" t="s">
        <v>227</v>
      </c>
      <c r="M11784" t="s">
        <v>228</v>
      </c>
      <c r="N11784" t="s">
        <v>261</v>
      </c>
      <c r="O11784">
        <v>50</v>
      </c>
      <c r="P11784" t="s">
        <v>237</v>
      </c>
      <c r="Q11784">
        <f>O11784/'Building Calcs'!$B$2</f>
        <v>5.2752792631000005E-5</v>
      </c>
      <c r="R11784">
        <v>30</v>
      </c>
      <c r="S11784">
        <v>70</v>
      </c>
      <c r="T11784" t="s">
        <v>1246</v>
      </c>
    </row>
    <row r="11785" spans="2:20" hidden="1" x14ac:dyDescent="0.45">
      <c r="B11785" s="29" t="s">
        <v>29</v>
      </c>
      <c r="C11785" s="29" t="s">
        <v>60</v>
      </c>
      <c r="D11785" s="29" t="s">
        <v>195</v>
      </c>
      <c r="F11785" t="s">
        <v>1282</v>
      </c>
      <c r="G11785" t="s">
        <v>1283</v>
      </c>
      <c r="H11785" t="s">
        <v>1239</v>
      </c>
      <c r="I11785" t="s">
        <v>225</v>
      </c>
      <c r="J11785" t="s">
        <v>1240</v>
      </c>
      <c r="K11785" t="s">
        <v>227</v>
      </c>
      <c r="M11785" t="s">
        <v>228</v>
      </c>
      <c r="N11785" t="s">
        <v>29</v>
      </c>
      <c r="O11785">
        <v>48</v>
      </c>
      <c r="P11785" t="s">
        <v>237</v>
      </c>
      <c r="Q11785">
        <f>O11785/'Building Calcs'!$B$2</f>
        <v>5.0642680925760005E-5</v>
      </c>
      <c r="R11785">
        <v>29</v>
      </c>
      <c r="S11785">
        <v>67</v>
      </c>
      <c r="T11785" t="s">
        <v>1246</v>
      </c>
    </row>
    <row r="11786" spans="2:20" hidden="1" x14ac:dyDescent="0.45">
      <c r="C11786" s="29" t="s">
        <v>60</v>
      </c>
      <c r="D11786" s="29" t="s">
        <v>195</v>
      </c>
      <c r="F11786" t="s">
        <v>1282</v>
      </c>
      <c r="G11786" t="s">
        <v>1283</v>
      </c>
      <c r="H11786" t="s">
        <v>1239</v>
      </c>
      <c r="I11786" t="s">
        <v>225</v>
      </c>
      <c r="J11786" t="s">
        <v>1240</v>
      </c>
      <c r="K11786" t="s">
        <v>227</v>
      </c>
      <c r="M11786" t="s">
        <v>228</v>
      </c>
      <c r="N11786" t="s">
        <v>236</v>
      </c>
      <c r="O11786">
        <v>30</v>
      </c>
      <c r="P11786" t="s">
        <v>237</v>
      </c>
      <c r="Q11786"/>
      <c r="R11786">
        <v>18</v>
      </c>
      <c r="S11786">
        <v>42</v>
      </c>
      <c r="T11786" t="s">
        <v>1246</v>
      </c>
    </row>
    <row r="11787" spans="2:20" hidden="1" x14ac:dyDescent="0.45">
      <c r="B11787" s="29" t="s">
        <v>27</v>
      </c>
      <c r="C11787" s="29" t="s">
        <v>60</v>
      </c>
      <c r="D11787" s="29" t="s">
        <v>195</v>
      </c>
      <c r="F11787" t="s">
        <v>1282</v>
      </c>
      <c r="G11787" t="s">
        <v>1283</v>
      </c>
      <c r="H11787" t="s">
        <v>1239</v>
      </c>
      <c r="I11787" t="s">
        <v>225</v>
      </c>
      <c r="J11787" t="s">
        <v>1240</v>
      </c>
      <c r="K11787" t="s">
        <v>227</v>
      </c>
      <c r="M11787" t="s">
        <v>228</v>
      </c>
      <c r="N11787" t="s">
        <v>27</v>
      </c>
      <c r="O11787">
        <v>30</v>
      </c>
      <c r="P11787" t="s">
        <v>237</v>
      </c>
      <c r="Q11787">
        <f>O11787/'Building Calcs'!$B$2</f>
        <v>3.1651675578599999E-5</v>
      </c>
      <c r="R11787">
        <v>18</v>
      </c>
      <c r="S11787">
        <v>42</v>
      </c>
      <c r="T11787" t="s">
        <v>1246</v>
      </c>
    </row>
    <row r="11788" spans="2:20" hidden="1" x14ac:dyDescent="0.45">
      <c r="B11788" s="29" t="s">
        <v>25</v>
      </c>
      <c r="C11788" s="29" t="s">
        <v>60</v>
      </c>
      <c r="D11788" s="29" t="s">
        <v>195</v>
      </c>
      <c r="F11788" t="s">
        <v>1282</v>
      </c>
      <c r="G11788" t="s">
        <v>1283</v>
      </c>
      <c r="H11788" t="s">
        <v>1239</v>
      </c>
      <c r="I11788" t="s">
        <v>225</v>
      </c>
      <c r="J11788" t="s">
        <v>1240</v>
      </c>
      <c r="K11788" t="s">
        <v>227</v>
      </c>
      <c r="M11788" t="s">
        <v>228</v>
      </c>
      <c r="N11788" t="s">
        <v>25</v>
      </c>
      <c r="O11788">
        <v>130</v>
      </c>
      <c r="P11788" t="s">
        <v>237</v>
      </c>
      <c r="Q11788">
        <f>O11788/'Building Calcs'!$B$2</f>
        <v>1.3715726084060002E-4</v>
      </c>
      <c r="R11788">
        <v>78</v>
      </c>
      <c r="S11788">
        <v>182</v>
      </c>
      <c r="T11788" t="s">
        <v>1241</v>
      </c>
    </row>
    <row r="11789" spans="2:20" hidden="1" x14ac:dyDescent="0.45">
      <c r="B11789" s="29" t="s">
        <v>29</v>
      </c>
      <c r="C11789" s="29" t="s">
        <v>60</v>
      </c>
      <c r="D11789" s="29" t="s">
        <v>195</v>
      </c>
      <c r="F11789" t="s">
        <v>1282</v>
      </c>
      <c r="G11789" t="s">
        <v>1283</v>
      </c>
      <c r="H11789" t="s">
        <v>1239</v>
      </c>
      <c r="I11789" t="s">
        <v>225</v>
      </c>
      <c r="J11789" t="s">
        <v>1240</v>
      </c>
      <c r="K11789" t="s">
        <v>227</v>
      </c>
      <c r="M11789" t="s">
        <v>228</v>
      </c>
      <c r="N11789" t="s">
        <v>29</v>
      </c>
      <c r="O11789">
        <v>48</v>
      </c>
      <c r="P11789" t="s">
        <v>237</v>
      </c>
      <c r="Q11789">
        <f>O11789/'Building Calcs'!$B$2</f>
        <v>5.0642680925760005E-5</v>
      </c>
      <c r="R11789">
        <v>29</v>
      </c>
      <c r="S11789">
        <v>67</v>
      </c>
      <c r="T11789" t="s">
        <v>1246</v>
      </c>
    </row>
    <row r="11790" spans="2:20" hidden="1" x14ac:dyDescent="0.45">
      <c r="C11790" s="29" t="s">
        <v>60</v>
      </c>
      <c r="D11790" s="29" t="s">
        <v>195</v>
      </c>
      <c r="F11790" t="s">
        <v>1282</v>
      </c>
      <c r="G11790" t="s">
        <v>1283</v>
      </c>
      <c r="H11790" t="s">
        <v>439</v>
      </c>
      <c r="I11790" t="s">
        <v>225</v>
      </c>
      <c r="J11790" t="s">
        <v>226</v>
      </c>
      <c r="K11790" t="s">
        <v>227</v>
      </c>
      <c r="M11790" t="s">
        <v>228</v>
      </c>
      <c r="N11790" t="s">
        <v>279</v>
      </c>
      <c r="O11790">
        <v>5.0000000000000001E-3</v>
      </c>
      <c r="P11790" t="s">
        <v>234</v>
      </c>
      <c r="Q11790"/>
      <c r="R11790">
        <v>2.5000000000000001E-3</v>
      </c>
      <c r="S11790">
        <v>0.01</v>
      </c>
      <c r="T11790" t="s">
        <v>1263</v>
      </c>
    </row>
    <row r="11791" spans="2:20" hidden="1" x14ac:dyDescent="0.45">
      <c r="C11791" s="29" t="s">
        <v>60</v>
      </c>
      <c r="D11791" s="29" t="s">
        <v>195</v>
      </c>
      <c r="F11791" t="s">
        <v>1282</v>
      </c>
      <c r="G11791" t="s">
        <v>1283</v>
      </c>
      <c r="H11791" t="s">
        <v>439</v>
      </c>
      <c r="I11791" t="s">
        <v>225</v>
      </c>
      <c r="J11791" t="s">
        <v>226</v>
      </c>
      <c r="K11791" t="s">
        <v>227</v>
      </c>
      <c r="M11791" t="s">
        <v>228</v>
      </c>
      <c r="N11791" t="s">
        <v>279</v>
      </c>
      <c r="O11791">
        <v>5.0000000000000001E-3</v>
      </c>
      <c r="P11791" t="s">
        <v>234</v>
      </c>
      <c r="Q11791"/>
      <c r="R11791">
        <v>2.5000000000000001E-3</v>
      </c>
      <c r="S11791">
        <v>0.01</v>
      </c>
      <c r="T11791" t="s">
        <v>1263</v>
      </c>
    </row>
    <row r="11792" spans="2:20" hidden="1" x14ac:dyDescent="0.45">
      <c r="C11792" s="29" t="s">
        <v>60</v>
      </c>
      <c r="D11792" s="29" t="s">
        <v>195</v>
      </c>
      <c r="F11792" t="s">
        <v>1282</v>
      </c>
      <c r="G11792" t="s">
        <v>1283</v>
      </c>
      <c r="H11792" t="s">
        <v>439</v>
      </c>
      <c r="I11792" t="s">
        <v>225</v>
      </c>
      <c r="J11792" t="s">
        <v>226</v>
      </c>
      <c r="K11792" t="s">
        <v>227</v>
      </c>
      <c r="M11792" t="s">
        <v>228</v>
      </c>
      <c r="N11792" t="s">
        <v>303</v>
      </c>
      <c r="O11792">
        <v>2E-3</v>
      </c>
      <c r="P11792" t="s">
        <v>234</v>
      </c>
      <c r="Q11792"/>
      <c r="R11792">
        <v>5.0000000000000001E-4</v>
      </c>
      <c r="S11792">
        <v>2E-3</v>
      </c>
      <c r="T11792" t="s">
        <v>1263</v>
      </c>
    </row>
    <row r="11793" spans="1:20" hidden="1" x14ac:dyDescent="0.45">
      <c r="C11793" s="29" t="s">
        <v>60</v>
      </c>
      <c r="D11793" s="29" t="s">
        <v>195</v>
      </c>
      <c r="F11793" t="s">
        <v>1282</v>
      </c>
      <c r="G11793" t="s">
        <v>1283</v>
      </c>
      <c r="H11793" t="s">
        <v>439</v>
      </c>
      <c r="I11793" t="s">
        <v>225</v>
      </c>
      <c r="J11793" t="s">
        <v>226</v>
      </c>
      <c r="K11793" t="s">
        <v>227</v>
      </c>
      <c r="M11793" t="s">
        <v>228</v>
      </c>
      <c r="N11793" t="s">
        <v>267</v>
      </c>
      <c r="O11793">
        <v>0.42</v>
      </c>
      <c r="P11793" t="s">
        <v>234</v>
      </c>
      <c r="Q11793"/>
      <c r="R11793">
        <v>0.21</v>
      </c>
      <c r="S11793">
        <v>0.84</v>
      </c>
      <c r="T11793" t="s">
        <v>1263</v>
      </c>
    </row>
    <row r="11794" spans="1:20" hidden="1" x14ac:dyDescent="0.45">
      <c r="C11794" s="29" t="s">
        <v>60</v>
      </c>
      <c r="D11794" s="29" t="s">
        <v>195</v>
      </c>
      <c r="F11794" t="s">
        <v>1282</v>
      </c>
      <c r="G11794" t="s">
        <v>1283</v>
      </c>
      <c r="H11794" t="s">
        <v>439</v>
      </c>
      <c r="I11794" t="s">
        <v>225</v>
      </c>
      <c r="J11794" t="s">
        <v>226</v>
      </c>
      <c r="K11794" t="s">
        <v>227</v>
      </c>
      <c r="M11794" t="s">
        <v>228</v>
      </c>
      <c r="N11794" t="s">
        <v>246</v>
      </c>
      <c r="O11794">
        <v>1.8</v>
      </c>
      <c r="P11794" t="s">
        <v>247</v>
      </c>
      <c r="Q11794"/>
      <c r="R11794">
        <v>0.4</v>
      </c>
      <c r="S11794">
        <v>9</v>
      </c>
      <c r="T11794" t="s">
        <v>1266</v>
      </c>
    </row>
    <row r="11795" spans="1:20" hidden="1" x14ac:dyDescent="0.45">
      <c r="C11795" s="29" t="s">
        <v>60</v>
      </c>
      <c r="D11795" s="29" t="s">
        <v>195</v>
      </c>
      <c r="F11795" t="s">
        <v>1282</v>
      </c>
      <c r="G11795" t="s">
        <v>1283</v>
      </c>
      <c r="H11795" t="s">
        <v>439</v>
      </c>
      <c r="I11795" t="s">
        <v>225</v>
      </c>
      <c r="J11795" t="s">
        <v>226</v>
      </c>
      <c r="K11795" t="s">
        <v>227</v>
      </c>
      <c r="M11795" t="s">
        <v>228</v>
      </c>
      <c r="N11795" t="s">
        <v>279</v>
      </c>
      <c r="O11795">
        <v>5.0000000000000001E-3</v>
      </c>
      <c r="P11795" t="s">
        <v>234</v>
      </c>
      <c r="Q11795"/>
      <c r="R11795">
        <v>2.5000000000000001E-3</v>
      </c>
      <c r="S11795">
        <v>0.01</v>
      </c>
      <c r="T11795" t="s">
        <v>1263</v>
      </c>
    </row>
    <row r="11796" spans="1:20" hidden="1" x14ac:dyDescent="0.45">
      <c r="B11796" s="29" t="s">
        <v>25</v>
      </c>
      <c r="C11796" s="29" t="s">
        <v>60</v>
      </c>
      <c r="D11796" s="29" t="s">
        <v>46</v>
      </c>
      <c r="F11796" t="s">
        <v>1282</v>
      </c>
      <c r="G11796" t="s">
        <v>1283</v>
      </c>
      <c r="H11796" t="s">
        <v>1244</v>
      </c>
      <c r="I11796" t="s">
        <v>225</v>
      </c>
      <c r="J11796" t="s">
        <v>1245</v>
      </c>
      <c r="K11796" t="s">
        <v>18</v>
      </c>
      <c r="M11796" t="s">
        <v>228</v>
      </c>
      <c r="N11796" t="s">
        <v>25</v>
      </c>
      <c r="O11796">
        <v>56</v>
      </c>
      <c r="P11796" t="s">
        <v>237</v>
      </c>
      <c r="Q11796">
        <f>O11796/'Building Calcs'!$B$2</f>
        <v>5.9083127746720005E-5</v>
      </c>
      <c r="R11796">
        <v>34</v>
      </c>
      <c r="S11796">
        <v>78</v>
      </c>
      <c r="T11796" t="s">
        <v>1241</v>
      </c>
    </row>
    <row r="11797" spans="1:20" hidden="1" x14ac:dyDescent="0.45">
      <c r="B11797" s="29" t="s">
        <v>30</v>
      </c>
      <c r="C11797" s="29" t="s">
        <v>60</v>
      </c>
      <c r="D11797" s="29" t="s">
        <v>195</v>
      </c>
      <c r="F11797" t="s">
        <v>1282</v>
      </c>
      <c r="G11797" t="s">
        <v>1283</v>
      </c>
      <c r="H11797" t="s">
        <v>439</v>
      </c>
      <c r="I11797" t="s">
        <v>225</v>
      </c>
      <c r="J11797" t="s">
        <v>226</v>
      </c>
      <c r="K11797" t="s">
        <v>227</v>
      </c>
      <c r="M11797" t="s">
        <v>228</v>
      </c>
      <c r="N11797" t="s">
        <v>30</v>
      </c>
      <c r="O11797">
        <v>33.5</v>
      </c>
      <c r="P11797" t="s">
        <v>229</v>
      </c>
      <c r="Q11797"/>
      <c r="R11797">
        <v>20.100000000000001</v>
      </c>
      <c r="S11797">
        <v>46.9</v>
      </c>
      <c r="T11797" t="s">
        <v>1264</v>
      </c>
    </row>
    <row r="11798" spans="1:20" hidden="1" x14ac:dyDescent="0.45">
      <c r="C11798" s="29" t="s">
        <v>60</v>
      </c>
      <c r="D11798" s="29" t="s">
        <v>195</v>
      </c>
      <c r="F11798" t="s">
        <v>1282</v>
      </c>
      <c r="G11798" t="s">
        <v>1283</v>
      </c>
      <c r="H11798" t="s">
        <v>439</v>
      </c>
      <c r="I11798" t="s">
        <v>225</v>
      </c>
      <c r="J11798" t="s">
        <v>226</v>
      </c>
      <c r="K11798" t="s">
        <v>227</v>
      </c>
      <c r="M11798" t="s">
        <v>228</v>
      </c>
      <c r="N11798" t="s">
        <v>265</v>
      </c>
      <c r="O11798">
        <v>0.13</v>
      </c>
      <c r="P11798" t="s">
        <v>234</v>
      </c>
      <c r="Q11798"/>
      <c r="R11798">
        <v>6.5000000000000002E-2</v>
      </c>
      <c r="S11798">
        <v>0.26</v>
      </c>
      <c r="T11798" t="s">
        <v>1263</v>
      </c>
    </row>
    <row r="11799" spans="1:20" hidden="1" x14ac:dyDescent="0.45">
      <c r="C11799" s="29" t="s">
        <v>60</v>
      </c>
      <c r="D11799" s="29" t="s">
        <v>46</v>
      </c>
      <c r="F11799" t="s">
        <v>1282</v>
      </c>
      <c r="G11799" t="s">
        <v>1283</v>
      </c>
      <c r="H11799" t="s">
        <v>1244</v>
      </c>
      <c r="I11799" t="s">
        <v>225</v>
      </c>
      <c r="J11799" t="s">
        <v>1245</v>
      </c>
      <c r="K11799" t="s">
        <v>18</v>
      </c>
      <c r="M11799" t="s">
        <v>228</v>
      </c>
      <c r="N11799" t="s">
        <v>262</v>
      </c>
      <c r="O11799">
        <v>0.1</v>
      </c>
      <c r="P11799" t="s">
        <v>234</v>
      </c>
      <c r="Q11799"/>
      <c r="R11799">
        <v>2.5000000000000001E-2</v>
      </c>
      <c r="S11799">
        <v>0.1</v>
      </c>
      <c r="T11799" t="s">
        <v>1241</v>
      </c>
    </row>
    <row r="11800" spans="1:20" hidden="1" x14ac:dyDescent="0.45">
      <c r="C11800" s="29" t="s">
        <v>60</v>
      </c>
      <c r="D11800" s="29" t="s">
        <v>46</v>
      </c>
      <c r="F11800" t="s">
        <v>1282</v>
      </c>
      <c r="G11800" t="s">
        <v>1283</v>
      </c>
      <c r="H11800" t="s">
        <v>1244</v>
      </c>
      <c r="I11800" t="s">
        <v>225</v>
      </c>
      <c r="J11800" t="s">
        <v>1245</v>
      </c>
      <c r="K11800" t="s">
        <v>18</v>
      </c>
      <c r="M11800" t="s">
        <v>228</v>
      </c>
      <c r="N11800" t="s">
        <v>262</v>
      </c>
      <c r="O11800">
        <v>0.1</v>
      </c>
      <c r="P11800" t="s">
        <v>234</v>
      </c>
      <c r="Q11800"/>
      <c r="R11800">
        <v>2.5000000000000001E-2</v>
      </c>
      <c r="S11800">
        <v>0.1</v>
      </c>
      <c r="T11800" t="s">
        <v>1241</v>
      </c>
    </row>
    <row r="11801" spans="1:20" hidden="1" x14ac:dyDescent="0.45">
      <c r="B11801" s="29" t="s">
        <v>25</v>
      </c>
      <c r="C11801" s="29" t="s">
        <v>60</v>
      </c>
      <c r="D11801" s="29" t="s">
        <v>46</v>
      </c>
      <c r="F11801" t="s">
        <v>1282</v>
      </c>
      <c r="G11801" t="s">
        <v>1283</v>
      </c>
      <c r="H11801" t="s">
        <v>1244</v>
      </c>
      <c r="I11801" t="s">
        <v>225</v>
      </c>
      <c r="J11801" t="s">
        <v>1245</v>
      </c>
      <c r="K11801" t="s">
        <v>18</v>
      </c>
      <c r="M11801" t="s">
        <v>228</v>
      </c>
      <c r="N11801" t="s">
        <v>25</v>
      </c>
      <c r="O11801">
        <v>56</v>
      </c>
      <c r="P11801" t="s">
        <v>237</v>
      </c>
      <c r="Q11801">
        <f>O11801/'Building Calcs'!$B$2</f>
        <v>5.9083127746720005E-5</v>
      </c>
      <c r="R11801">
        <v>34</v>
      </c>
      <c r="S11801">
        <v>78</v>
      </c>
      <c r="T11801" t="s">
        <v>1241</v>
      </c>
    </row>
    <row r="11802" spans="1:20" hidden="1" x14ac:dyDescent="0.45">
      <c r="B11802" s="29" t="s">
        <v>29</v>
      </c>
      <c r="C11802" s="29" t="s">
        <v>60</v>
      </c>
      <c r="D11802" s="29" t="s">
        <v>46</v>
      </c>
      <c r="F11802" t="s">
        <v>1282</v>
      </c>
      <c r="G11802" t="s">
        <v>1283</v>
      </c>
      <c r="H11802" t="s">
        <v>1244</v>
      </c>
      <c r="I11802" t="s">
        <v>225</v>
      </c>
      <c r="J11802" t="s">
        <v>1245</v>
      </c>
      <c r="K11802" t="s">
        <v>18</v>
      </c>
      <c r="M11802" t="s">
        <v>228</v>
      </c>
      <c r="N11802" t="s">
        <v>29</v>
      </c>
      <c r="O11802">
        <v>0.5</v>
      </c>
      <c r="P11802" t="s">
        <v>237</v>
      </c>
      <c r="Q11802">
        <f>O11802/'Building Calcs'!$B$2</f>
        <v>5.2752792630999998E-7</v>
      </c>
      <c r="R11802">
        <v>0.05</v>
      </c>
      <c r="S11802">
        <v>1</v>
      </c>
      <c r="T11802" t="s">
        <v>1246</v>
      </c>
    </row>
    <row r="11803" spans="1:20" hidden="1" x14ac:dyDescent="0.45">
      <c r="B11803" s="29" t="s">
        <v>29</v>
      </c>
      <c r="C11803" s="29" t="s">
        <v>60</v>
      </c>
      <c r="D11803" s="29" t="s">
        <v>46</v>
      </c>
      <c r="F11803" t="s">
        <v>1282</v>
      </c>
      <c r="G11803" t="s">
        <v>1283</v>
      </c>
      <c r="H11803" t="s">
        <v>1244</v>
      </c>
      <c r="I11803" t="s">
        <v>225</v>
      </c>
      <c r="J11803" t="s">
        <v>1245</v>
      </c>
      <c r="K11803" t="s">
        <v>18</v>
      </c>
      <c r="M11803" t="s">
        <v>228</v>
      </c>
      <c r="N11803" t="s">
        <v>29</v>
      </c>
      <c r="O11803">
        <v>0.5</v>
      </c>
      <c r="P11803" t="s">
        <v>237</v>
      </c>
      <c r="Q11803">
        <f>O11803/'Building Calcs'!$B$2</f>
        <v>5.2752792630999998E-7</v>
      </c>
      <c r="R11803">
        <v>0.05</v>
      </c>
      <c r="S11803">
        <v>1</v>
      </c>
      <c r="T11803" t="s">
        <v>1246</v>
      </c>
    </row>
    <row r="11804" spans="1:20" hidden="1" x14ac:dyDescent="0.45">
      <c r="C11804" s="29" t="s">
        <v>60</v>
      </c>
      <c r="D11804" s="29" t="s">
        <v>46</v>
      </c>
      <c r="F11804" t="s">
        <v>1282</v>
      </c>
      <c r="G11804" t="s">
        <v>1283</v>
      </c>
      <c r="H11804" t="s">
        <v>1244</v>
      </c>
      <c r="I11804" t="s">
        <v>225</v>
      </c>
      <c r="J11804" t="s">
        <v>1245</v>
      </c>
      <c r="K11804" t="s">
        <v>18</v>
      </c>
      <c r="M11804" t="s">
        <v>228</v>
      </c>
      <c r="N11804" t="s">
        <v>236</v>
      </c>
      <c r="O11804">
        <v>2</v>
      </c>
      <c r="P11804" t="s">
        <v>237</v>
      </c>
      <c r="Q11804"/>
      <c r="R11804">
        <v>1</v>
      </c>
      <c r="S11804">
        <v>3</v>
      </c>
      <c r="T11804" t="s">
        <v>1246</v>
      </c>
    </row>
    <row r="11805" spans="1:20" hidden="1" x14ac:dyDescent="0.45">
      <c r="B11805" s="29" t="s">
        <v>27</v>
      </c>
      <c r="C11805" s="29" t="s">
        <v>60</v>
      </c>
      <c r="D11805" s="29" t="s">
        <v>46</v>
      </c>
      <c r="F11805" t="s">
        <v>1282</v>
      </c>
      <c r="G11805" t="s">
        <v>1283</v>
      </c>
      <c r="H11805" t="s">
        <v>1244</v>
      </c>
      <c r="I11805" t="s">
        <v>225</v>
      </c>
      <c r="J11805" t="s">
        <v>1245</v>
      </c>
      <c r="K11805" t="s">
        <v>18</v>
      </c>
      <c r="M11805" t="s">
        <v>228</v>
      </c>
      <c r="N11805" t="s">
        <v>27</v>
      </c>
      <c r="O11805">
        <v>2</v>
      </c>
      <c r="P11805" t="s">
        <v>237</v>
      </c>
      <c r="Q11805">
        <f>O11805/'Building Calcs'!$B$2</f>
        <v>2.1101117052399999E-6</v>
      </c>
      <c r="R11805">
        <v>1</v>
      </c>
      <c r="S11805">
        <v>3</v>
      </c>
      <c r="T11805" t="s">
        <v>1246</v>
      </c>
    </row>
    <row r="11806" spans="1:20" hidden="1" x14ac:dyDescent="0.45">
      <c r="B11806" s="29" t="s">
        <v>27</v>
      </c>
      <c r="C11806" s="29" t="s">
        <v>60</v>
      </c>
      <c r="D11806" s="29" t="s">
        <v>46</v>
      </c>
      <c r="F11806" t="s">
        <v>1282</v>
      </c>
      <c r="G11806" t="s">
        <v>1283</v>
      </c>
      <c r="H11806" t="s">
        <v>1244</v>
      </c>
      <c r="I11806" t="s">
        <v>225</v>
      </c>
      <c r="J11806" t="s">
        <v>1245</v>
      </c>
      <c r="K11806" t="s">
        <v>18</v>
      </c>
      <c r="M11806" t="s">
        <v>228</v>
      </c>
      <c r="N11806" t="s">
        <v>27</v>
      </c>
      <c r="O11806">
        <v>2</v>
      </c>
      <c r="P11806" t="s">
        <v>237</v>
      </c>
      <c r="Q11806">
        <f>O11806/'Building Calcs'!$B$2</f>
        <v>2.1101117052399999E-6</v>
      </c>
      <c r="R11806">
        <v>1</v>
      </c>
      <c r="S11806">
        <v>3</v>
      </c>
      <c r="T11806" t="s">
        <v>1246</v>
      </c>
    </row>
    <row r="11807" spans="1:20" hidden="1" x14ac:dyDescent="0.45">
      <c r="A11807" s="29" t="s">
        <v>3065</v>
      </c>
      <c r="B11807" s="29" t="s">
        <v>27</v>
      </c>
      <c r="C11807" s="29" t="s">
        <v>60</v>
      </c>
      <c r="D11807" s="29" t="s">
        <v>51</v>
      </c>
      <c r="F11807" t="s">
        <v>1282</v>
      </c>
      <c r="G11807" t="s">
        <v>1283</v>
      </c>
      <c r="H11807" t="s">
        <v>274</v>
      </c>
      <c r="I11807" t="s">
        <v>275</v>
      </c>
      <c r="J11807" t="s">
        <v>228</v>
      </c>
      <c r="K11807" t="s">
        <v>38</v>
      </c>
      <c r="M11807" t="s">
        <v>228</v>
      </c>
      <c r="N11807" t="s">
        <v>27</v>
      </c>
      <c r="O11807">
        <v>760</v>
      </c>
      <c r="P11807" t="s">
        <v>237</v>
      </c>
      <c r="Q11807">
        <f>O11807/'Building Calcs'!$B$2</f>
        <v>8.018424479912E-4</v>
      </c>
      <c r="R11807">
        <v>380</v>
      </c>
      <c r="S11807">
        <v>1520</v>
      </c>
      <c r="T11807" t="s">
        <v>2157</v>
      </c>
    </row>
    <row r="11808" spans="1:20" hidden="1" x14ac:dyDescent="0.45">
      <c r="C11808" s="29" t="s">
        <v>60</v>
      </c>
      <c r="D11808" s="29" t="s">
        <v>51</v>
      </c>
      <c r="F11808" t="s">
        <v>1282</v>
      </c>
      <c r="G11808" t="s">
        <v>1283</v>
      </c>
      <c r="H11808" t="s">
        <v>274</v>
      </c>
      <c r="I11808" t="s">
        <v>275</v>
      </c>
      <c r="J11808" t="s">
        <v>228</v>
      </c>
      <c r="K11808" t="s">
        <v>38</v>
      </c>
      <c r="M11808" t="s">
        <v>228</v>
      </c>
      <c r="N11808" t="s">
        <v>262</v>
      </c>
      <c r="O11808">
        <v>0.56000000000000005</v>
      </c>
      <c r="P11808" t="s">
        <v>234</v>
      </c>
      <c r="Q11808"/>
      <c r="R11808">
        <v>0.2</v>
      </c>
      <c r="S11808">
        <v>1</v>
      </c>
      <c r="T11808" t="s">
        <v>433</v>
      </c>
    </row>
    <row r="11809" spans="1:20" hidden="1" x14ac:dyDescent="0.45">
      <c r="C11809" s="29" t="s">
        <v>60</v>
      </c>
      <c r="D11809" s="29" t="s">
        <v>195</v>
      </c>
      <c r="F11809" t="s">
        <v>1282</v>
      </c>
      <c r="G11809" t="s">
        <v>1283</v>
      </c>
      <c r="H11809" t="s">
        <v>1239</v>
      </c>
      <c r="I11809" t="s">
        <v>225</v>
      </c>
      <c r="J11809" t="s">
        <v>1240</v>
      </c>
      <c r="K11809" t="s">
        <v>227</v>
      </c>
      <c r="M11809" t="s">
        <v>228</v>
      </c>
      <c r="N11809" t="s">
        <v>242</v>
      </c>
      <c r="O11809">
        <v>0.2</v>
      </c>
      <c r="P11809" t="s">
        <v>234</v>
      </c>
      <c r="Q11809"/>
      <c r="R11809">
        <v>0.1</v>
      </c>
      <c r="S11809">
        <v>0.4</v>
      </c>
      <c r="T11809" t="s">
        <v>1241</v>
      </c>
    </row>
    <row r="11810" spans="1:20" hidden="1" x14ac:dyDescent="0.45">
      <c r="A11810" s="29" t="s">
        <v>3065</v>
      </c>
      <c r="B11810" s="29" t="s">
        <v>43</v>
      </c>
      <c r="C11810" s="29" t="s">
        <v>60</v>
      </c>
      <c r="D11810" s="29" t="s">
        <v>51</v>
      </c>
      <c r="F11810" t="s">
        <v>1282</v>
      </c>
      <c r="G11810" t="s">
        <v>1283</v>
      </c>
      <c r="H11810" t="s">
        <v>274</v>
      </c>
      <c r="I11810" t="s">
        <v>275</v>
      </c>
      <c r="J11810" t="s">
        <v>228</v>
      </c>
      <c r="K11810" t="s">
        <v>38</v>
      </c>
      <c r="M11810" t="s">
        <v>228</v>
      </c>
      <c r="N11810" t="s">
        <v>28</v>
      </c>
      <c r="O11810">
        <v>740</v>
      </c>
      <c r="P11810" t="s">
        <v>237</v>
      </c>
      <c r="Q11810">
        <f>O11810/'Building Calcs'!$B$2</f>
        <v>7.8074133093880007E-4</v>
      </c>
      <c r="R11810">
        <v>370</v>
      </c>
      <c r="S11810">
        <v>1480</v>
      </c>
      <c r="T11810" t="s">
        <v>2157</v>
      </c>
    </row>
    <row r="11811" spans="1:20" hidden="1" x14ac:dyDescent="0.45">
      <c r="C11811" s="29" t="s">
        <v>60</v>
      </c>
      <c r="D11811" s="29" t="s">
        <v>195</v>
      </c>
      <c r="F11811" t="s">
        <v>1282</v>
      </c>
      <c r="G11811" t="s">
        <v>1283</v>
      </c>
      <c r="H11811" t="s">
        <v>277</v>
      </c>
      <c r="I11811" t="s">
        <v>275</v>
      </c>
      <c r="J11811" t="s">
        <v>228</v>
      </c>
      <c r="K11811" t="s">
        <v>342</v>
      </c>
      <c r="M11811" t="s">
        <v>228</v>
      </c>
      <c r="N11811" t="s">
        <v>242</v>
      </c>
      <c r="O11811">
        <v>0.2</v>
      </c>
      <c r="P11811" t="s">
        <v>234</v>
      </c>
      <c r="Q11811"/>
      <c r="R11811">
        <v>0.1</v>
      </c>
      <c r="S11811">
        <v>0.4</v>
      </c>
      <c r="T11811" t="s">
        <v>1300</v>
      </c>
    </row>
    <row r="11812" spans="1:20" hidden="1" x14ac:dyDescent="0.45">
      <c r="B11812" s="29" t="s">
        <v>43</v>
      </c>
      <c r="C11812" s="29" t="s">
        <v>60</v>
      </c>
      <c r="D11812" s="29" t="s">
        <v>51</v>
      </c>
      <c r="F11812" t="s">
        <v>1282</v>
      </c>
      <c r="G11812" t="s">
        <v>1283</v>
      </c>
      <c r="H11812" t="s">
        <v>1304</v>
      </c>
      <c r="I11812" t="s">
        <v>225</v>
      </c>
      <c r="J11812" t="s">
        <v>1305</v>
      </c>
      <c r="K11812" t="s">
        <v>1219</v>
      </c>
      <c r="M11812" t="s">
        <v>228</v>
      </c>
      <c r="N11812" t="s">
        <v>28</v>
      </c>
      <c r="O11812">
        <v>140</v>
      </c>
      <c r="P11812" t="s">
        <v>237</v>
      </c>
      <c r="Q11812">
        <f>O11812/'Building Calcs'!$B$2</f>
        <v>1.4770781936680001E-4</v>
      </c>
      <c r="T11812" t="s">
        <v>1306</v>
      </c>
    </row>
    <row r="11813" spans="1:20" hidden="1" x14ac:dyDescent="0.45">
      <c r="B11813" s="29" t="s">
        <v>43</v>
      </c>
      <c r="C11813" s="29" t="s">
        <v>60</v>
      </c>
      <c r="D11813" s="29" t="s">
        <v>51</v>
      </c>
      <c r="F11813" t="s">
        <v>1282</v>
      </c>
      <c r="G11813" t="s">
        <v>1283</v>
      </c>
      <c r="H11813" t="s">
        <v>2162</v>
      </c>
      <c r="I11813" t="s">
        <v>225</v>
      </c>
      <c r="J11813" t="s">
        <v>2163</v>
      </c>
      <c r="K11813" t="s">
        <v>1219</v>
      </c>
      <c r="M11813" t="s">
        <v>228</v>
      </c>
      <c r="N11813" t="s">
        <v>28</v>
      </c>
      <c r="O11813">
        <v>47</v>
      </c>
      <c r="P11813" t="s">
        <v>237</v>
      </c>
      <c r="Q11813">
        <f>O11813/'Building Calcs'!$B$2</f>
        <v>4.9587625073140002E-5</v>
      </c>
      <c r="T11813" t="s">
        <v>2164</v>
      </c>
    </row>
    <row r="11814" spans="1:20" hidden="1" x14ac:dyDescent="0.45">
      <c r="C11814" s="29" t="s">
        <v>60</v>
      </c>
      <c r="D11814" s="29" t="s">
        <v>51</v>
      </c>
      <c r="F11814" t="s">
        <v>1282</v>
      </c>
      <c r="G11814" t="s">
        <v>1283</v>
      </c>
      <c r="H11814" t="s">
        <v>274</v>
      </c>
      <c r="I11814" t="s">
        <v>275</v>
      </c>
      <c r="J11814" t="s">
        <v>228</v>
      </c>
      <c r="K11814" t="s">
        <v>38</v>
      </c>
      <c r="M11814" t="s">
        <v>228</v>
      </c>
      <c r="N11814" t="s">
        <v>240</v>
      </c>
      <c r="O11814">
        <v>27</v>
      </c>
      <c r="P11814" t="s">
        <v>234</v>
      </c>
      <c r="Q11814"/>
      <c r="R11814">
        <v>0.5</v>
      </c>
      <c r="S11814">
        <v>118</v>
      </c>
      <c r="T11814" t="s">
        <v>1220</v>
      </c>
    </row>
    <row r="11815" spans="1:20" hidden="1" x14ac:dyDescent="0.45">
      <c r="B11815" s="29" t="s">
        <v>30</v>
      </c>
      <c r="C11815" s="29" t="s">
        <v>60</v>
      </c>
      <c r="D11815" s="29" t="s">
        <v>51</v>
      </c>
      <c r="F11815" t="s">
        <v>1282</v>
      </c>
      <c r="G11815" t="s">
        <v>1283</v>
      </c>
      <c r="H11815" t="s">
        <v>2524</v>
      </c>
      <c r="I11815" t="s">
        <v>225</v>
      </c>
      <c r="J11815" t="s">
        <v>2525</v>
      </c>
      <c r="K11815" t="s">
        <v>1219</v>
      </c>
      <c r="M11815" t="s">
        <v>228</v>
      </c>
      <c r="N11815" t="s">
        <v>30</v>
      </c>
      <c r="O11815">
        <v>53</v>
      </c>
      <c r="P11815" t="s">
        <v>229</v>
      </c>
      <c r="Q11815"/>
      <c r="T11815" t="s">
        <v>2526</v>
      </c>
    </row>
    <row r="11816" spans="1:20" hidden="1" x14ac:dyDescent="0.45">
      <c r="B11816" s="29" t="s">
        <v>43</v>
      </c>
      <c r="C11816" s="29" t="s">
        <v>60</v>
      </c>
      <c r="D11816" s="29" t="s">
        <v>51</v>
      </c>
      <c r="F11816" t="s">
        <v>1282</v>
      </c>
      <c r="G11816" t="s">
        <v>1283</v>
      </c>
      <c r="H11816" t="s">
        <v>1301</v>
      </c>
      <c r="I11816" t="s">
        <v>225</v>
      </c>
      <c r="J11816" t="s">
        <v>1302</v>
      </c>
      <c r="K11816" t="s">
        <v>1219</v>
      </c>
      <c r="M11816" t="s">
        <v>228</v>
      </c>
      <c r="N11816" t="s">
        <v>28</v>
      </c>
      <c r="O11816">
        <v>140</v>
      </c>
      <c r="P11816" t="s">
        <v>237</v>
      </c>
      <c r="Q11816">
        <f>O11816/'Building Calcs'!$B$2</f>
        <v>1.4770781936680001E-4</v>
      </c>
      <c r="T11816" t="s">
        <v>1303</v>
      </c>
    </row>
    <row r="11817" spans="1:20" hidden="1" x14ac:dyDescent="0.45">
      <c r="C11817" s="29" t="s">
        <v>60</v>
      </c>
      <c r="D11817" s="29" t="s">
        <v>51</v>
      </c>
      <c r="F11817" t="s">
        <v>1282</v>
      </c>
      <c r="G11817" t="s">
        <v>1283</v>
      </c>
      <c r="H11817" t="s">
        <v>274</v>
      </c>
      <c r="I11817" t="s">
        <v>275</v>
      </c>
      <c r="J11817" t="s">
        <v>228</v>
      </c>
      <c r="K11817" t="s">
        <v>38</v>
      </c>
      <c r="M11817" t="s">
        <v>228</v>
      </c>
      <c r="N11817" t="s">
        <v>264</v>
      </c>
      <c r="O11817">
        <v>121</v>
      </c>
      <c r="P11817" t="s">
        <v>234</v>
      </c>
      <c r="Q11817"/>
      <c r="R11817">
        <v>12</v>
      </c>
      <c r="S11817">
        <v>1210</v>
      </c>
      <c r="T11817" t="s">
        <v>1310</v>
      </c>
    </row>
    <row r="11818" spans="1:20" hidden="1" x14ac:dyDescent="0.45">
      <c r="B11818" s="29" t="s">
        <v>30</v>
      </c>
      <c r="C11818" s="29" t="s">
        <v>60</v>
      </c>
      <c r="D11818" s="29" t="s">
        <v>51</v>
      </c>
      <c r="F11818" t="s">
        <v>1282</v>
      </c>
      <c r="G11818" t="s">
        <v>1283</v>
      </c>
      <c r="H11818" t="s">
        <v>1311</v>
      </c>
      <c r="I11818" t="s">
        <v>225</v>
      </c>
      <c r="J11818" t="s">
        <v>1312</v>
      </c>
      <c r="K11818" t="s">
        <v>1219</v>
      </c>
      <c r="M11818" t="s">
        <v>228</v>
      </c>
      <c r="N11818" t="s">
        <v>30</v>
      </c>
      <c r="O11818">
        <v>24</v>
      </c>
      <c r="P11818" t="s">
        <v>229</v>
      </c>
      <c r="Q11818"/>
      <c r="T11818" t="s">
        <v>1313</v>
      </c>
    </row>
    <row r="11819" spans="1:20" hidden="1" x14ac:dyDescent="0.45">
      <c r="B11819" s="29" t="s">
        <v>43</v>
      </c>
      <c r="C11819" s="29" t="s">
        <v>60</v>
      </c>
      <c r="D11819" s="29" t="s">
        <v>51</v>
      </c>
      <c r="F11819" t="s">
        <v>1282</v>
      </c>
      <c r="G11819" t="s">
        <v>1283</v>
      </c>
      <c r="H11819" t="s">
        <v>2524</v>
      </c>
      <c r="I11819" t="s">
        <v>225</v>
      </c>
      <c r="J11819" t="s">
        <v>2525</v>
      </c>
      <c r="K11819" t="s">
        <v>1219</v>
      </c>
      <c r="M11819" t="s">
        <v>228</v>
      </c>
      <c r="N11819" t="s">
        <v>28</v>
      </c>
      <c r="O11819">
        <v>140</v>
      </c>
      <c r="P11819" t="s">
        <v>237</v>
      </c>
      <c r="Q11819">
        <f>O11819/'Building Calcs'!$B$2</f>
        <v>1.4770781936680001E-4</v>
      </c>
      <c r="T11819" t="s">
        <v>2526</v>
      </c>
    </row>
    <row r="11820" spans="1:20" hidden="1" x14ac:dyDescent="0.45">
      <c r="C11820" s="29" t="s">
        <v>60</v>
      </c>
      <c r="D11820" s="29" t="s">
        <v>195</v>
      </c>
      <c r="F11820" t="s">
        <v>1282</v>
      </c>
      <c r="G11820" t="s">
        <v>1283</v>
      </c>
      <c r="H11820" t="s">
        <v>1239</v>
      </c>
      <c r="I11820" t="s">
        <v>225</v>
      </c>
      <c r="J11820" t="s">
        <v>1240</v>
      </c>
      <c r="K11820" t="s">
        <v>227</v>
      </c>
      <c r="M11820" t="s">
        <v>228</v>
      </c>
      <c r="N11820" t="s">
        <v>272</v>
      </c>
      <c r="O11820">
        <v>1.5</v>
      </c>
      <c r="P11820" t="s">
        <v>257</v>
      </c>
      <c r="Q11820"/>
      <c r="R11820">
        <v>0.15</v>
      </c>
      <c r="S11820">
        <v>1.5</v>
      </c>
      <c r="T11820" t="s">
        <v>1241</v>
      </c>
    </row>
    <row r="11821" spans="1:20" hidden="1" x14ac:dyDescent="0.45">
      <c r="C11821" s="29" t="s">
        <v>60</v>
      </c>
      <c r="D11821" s="29" t="s">
        <v>195</v>
      </c>
      <c r="F11821" t="s">
        <v>1282</v>
      </c>
      <c r="G11821" t="s">
        <v>1283</v>
      </c>
      <c r="H11821" t="s">
        <v>1239</v>
      </c>
      <c r="I11821" t="s">
        <v>225</v>
      </c>
      <c r="J11821" t="s">
        <v>1240</v>
      </c>
      <c r="K11821" t="s">
        <v>227</v>
      </c>
      <c r="M11821" t="s">
        <v>228</v>
      </c>
      <c r="N11821" t="s">
        <v>246</v>
      </c>
      <c r="O11821">
        <v>0.99</v>
      </c>
      <c r="P11821" t="s">
        <v>247</v>
      </c>
      <c r="Q11821"/>
      <c r="R11821">
        <v>0.2</v>
      </c>
      <c r="S11821">
        <v>5</v>
      </c>
      <c r="T11821" t="s">
        <v>1241</v>
      </c>
    </row>
    <row r="11822" spans="1:20" hidden="1" x14ac:dyDescent="0.45">
      <c r="C11822" s="29" t="s">
        <v>60</v>
      </c>
      <c r="D11822" s="29" t="s">
        <v>195</v>
      </c>
      <c r="F11822" t="s">
        <v>1282</v>
      </c>
      <c r="G11822" t="s">
        <v>1283</v>
      </c>
      <c r="H11822" t="s">
        <v>1239</v>
      </c>
      <c r="I11822" t="s">
        <v>225</v>
      </c>
      <c r="J11822" t="s">
        <v>1240</v>
      </c>
      <c r="K11822" t="s">
        <v>227</v>
      </c>
      <c r="M11822" t="s">
        <v>228</v>
      </c>
      <c r="N11822" t="s">
        <v>303</v>
      </c>
      <c r="O11822">
        <v>0.22</v>
      </c>
      <c r="P11822" t="s">
        <v>234</v>
      </c>
      <c r="Q11822"/>
      <c r="R11822">
        <v>0.11</v>
      </c>
      <c r="S11822">
        <v>0.44</v>
      </c>
      <c r="T11822" t="s">
        <v>1241</v>
      </c>
    </row>
    <row r="11823" spans="1:20" hidden="1" x14ac:dyDescent="0.45">
      <c r="C11823" s="29" t="s">
        <v>60</v>
      </c>
      <c r="D11823" s="29" t="s">
        <v>195</v>
      </c>
      <c r="F11823" t="s">
        <v>1282</v>
      </c>
      <c r="G11823" t="s">
        <v>1283</v>
      </c>
      <c r="H11823" t="s">
        <v>1239</v>
      </c>
      <c r="I11823" t="s">
        <v>225</v>
      </c>
      <c r="J11823" t="s">
        <v>1240</v>
      </c>
      <c r="K11823" t="s">
        <v>227</v>
      </c>
      <c r="M11823" t="s">
        <v>228</v>
      </c>
      <c r="N11823" t="s">
        <v>303</v>
      </c>
      <c r="O11823">
        <v>0.22</v>
      </c>
      <c r="P11823" t="s">
        <v>234</v>
      </c>
      <c r="Q11823"/>
      <c r="R11823">
        <v>0.11</v>
      </c>
      <c r="S11823">
        <v>0.44</v>
      </c>
      <c r="T11823" t="s">
        <v>1241</v>
      </c>
    </row>
    <row r="11824" spans="1:20" hidden="1" x14ac:dyDescent="0.45">
      <c r="C11824" s="29" t="s">
        <v>60</v>
      </c>
      <c r="D11824" s="29" t="s">
        <v>197</v>
      </c>
      <c r="F11824" t="s">
        <v>1282</v>
      </c>
      <c r="G11824" t="s">
        <v>1283</v>
      </c>
      <c r="H11824" t="s">
        <v>281</v>
      </c>
      <c r="I11824" t="s">
        <v>275</v>
      </c>
      <c r="J11824" t="s">
        <v>228</v>
      </c>
      <c r="K11824" t="s">
        <v>232</v>
      </c>
      <c r="M11824" t="s">
        <v>228</v>
      </c>
      <c r="N11824" t="s">
        <v>264</v>
      </c>
      <c r="O11824">
        <v>0.56000000000000005</v>
      </c>
      <c r="P11824" t="s">
        <v>257</v>
      </c>
      <c r="Q11824"/>
      <c r="R11824">
        <v>0.19</v>
      </c>
      <c r="S11824">
        <v>0.56000000000000005</v>
      </c>
      <c r="T11824" t="s">
        <v>1315</v>
      </c>
    </row>
    <row r="11825" spans="1:20" hidden="1" x14ac:dyDescent="0.45">
      <c r="A11825" s="29" t="s">
        <v>3065</v>
      </c>
      <c r="B11825" s="29" t="s">
        <v>26</v>
      </c>
      <c r="C11825" s="29" t="s">
        <v>60</v>
      </c>
      <c r="D11825" s="29" t="s">
        <v>195</v>
      </c>
      <c r="F11825" t="s">
        <v>1282</v>
      </c>
      <c r="G11825" t="s">
        <v>1283</v>
      </c>
      <c r="H11825" t="s">
        <v>277</v>
      </c>
      <c r="I11825" t="s">
        <v>275</v>
      </c>
      <c r="J11825" t="s">
        <v>228</v>
      </c>
      <c r="K11825" t="s">
        <v>342</v>
      </c>
      <c r="M11825" t="s">
        <v>228</v>
      </c>
      <c r="N11825" t="s">
        <v>26</v>
      </c>
      <c r="O11825">
        <v>51</v>
      </c>
      <c r="P11825" t="s">
        <v>237</v>
      </c>
      <c r="Q11825">
        <f>O11825/'Building Calcs'!$B$2</f>
        <v>5.3807848483620002E-5</v>
      </c>
      <c r="R11825">
        <v>31</v>
      </c>
      <c r="S11825">
        <v>72</v>
      </c>
      <c r="T11825" t="s">
        <v>1300</v>
      </c>
    </row>
    <row r="11826" spans="1:20" hidden="1" x14ac:dyDescent="0.45">
      <c r="A11826" s="29" t="s">
        <v>3065</v>
      </c>
      <c r="B11826" s="29" t="s">
        <v>25</v>
      </c>
      <c r="C11826" s="29" t="s">
        <v>60</v>
      </c>
      <c r="D11826" s="29" t="s">
        <v>195</v>
      </c>
      <c r="F11826" t="s">
        <v>1282</v>
      </c>
      <c r="G11826" t="s">
        <v>1283</v>
      </c>
      <c r="H11826" t="s">
        <v>277</v>
      </c>
      <c r="I11826" t="s">
        <v>275</v>
      </c>
      <c r="J11826" t="s">
        <v>228</v>
      </c>
      <c r="K11826" t="s">
        <v>342</v>
      </c>
      <c r="M11826" t="s">
        <v>228</v>
      </c>
      <c r="N11826" t="s">
        <v>25</v>
      </c>
      <c r="O11826">
        <v>57</v>
      </c>
      <c r="P11826" t="s">
        <v>237</v>
      </c>
      <c r="Q11826">
        <f>O11826/'Building Calcs'!$B$2</f>
        <v>6.0138183599340002E-5</v>
      </c>
      <c r="R11826">
        <v>34</v>
      </c>
      <c r="S11826">
        <v>80</v>
      </c>
      <c r="T11826" t="s">
        <v>1300</v>
      </c>
    </row>
    <row r="11827" spans="1:20" hidden="1" x14ac:dyDescent="0.45">
      <c r="A11827" s="29" t="s">
        <v>3065</v>
      </c>
      <c r="B11827" s="29" t="s">
        <v>29</v>
      </c>
      <c r="C11827" s="29" t="s">
        <v>60</v>
      </c>
      <c r="D11827" s="29" t="s">
        <v>195</v>
      </c>
      <c r="F11827" t="s">
        <v>1282</v>
      </c>
      <c r="G11827" t="s">
        <v>1283</v>
      </c>
      <c r="H11827" t="s">
        <v>277</v>
      </c>
      <c r="I11827" t="s">
        <v>275</v>
      </c>
      <c r="J11827" t="s">
        <v>228</v>
      </c>
      <c r="K11827" t="s">
        <v>342</v>
      </c>
      <c r="M11827" t="s">
        <v>228</v>
      </c>
      <c r="N11827" t="s">
        <v>29</v>
      </c>
      <c r="O11827">
        <v>70</v>
      </c>
      <c r="P11827" t="s">
        <v>237</v>
      </c>
      <c r="Q11827">
        <f>O11827/'Building Calcs'!$B$2</f>
        <v>7.3853909683400004E-5</v>
      </c>
      <c r="R11827">
        <v>42</v>
      </c>
      <c r="S11827">
        <v>97</v>
      </c>
      <c r="T11827" t="s">
        <v>1300</v>
      </c>
    </row>
    <row r="11828" spans="1:20" hidden="1" x14ac:dyDescent="0.45">
      <c r="C11828" s="29" t="s">
        <v>60</v>
      </c>
      <c r="D11828" s="29" t="s">
        <v>195</v>
      </c>
      <c r="F11828" t="s">
        <v>1282</v>
      </c>
      <c r="G11828" t="s">
        <v>1283</v>
      </c>
      <c r="H11828" t="s">
        <v>1239</v>
      </c>
      <c r="I11828" t="s">
        <v>225</v>
      </c>
      <c r="J11828" t="s">
        <v>1240</v>
      </c>
      <c r="K11828" t="s">
        <v>227</v>
      </c>
      <c r="M11828" t="s">
        <v>228</v>
      </c>
      <c r="N11828" t="s">
        <v>291</v>
      </c>
      <c r="O11828">
        <v>0.13</v>
      </c>
      <c r="P11828" t="s">
        <v>1314</v>
      </c>
      <c r="Q11828"/>
      <c r="R11828">
        <v>1.2999999999999999E-2</v>
      </c>
      <c r="S11828">
        <v>0.13</v>
      </c>
      <c r="T11828" t="s">
        <v>1241</v>
      </c>
    </row>
    <row r="11829" spans="1:20" hidden="1" x14ac:dyDescent="0.45">
      <c r="C11829" s="29" t="s">
        <v>60</v>
      </c>
      <c r="D11829" s="29" t="s">
        <v>195</v>
      </c>
      <c r="F11829" t="s">
        <v>1282</v>
      </c>
      <c r="G11829" t="s">
        <v>1283</v>
      </c>
      <c r="H11829" t="s">
        <v>1239</v>
      </c>
      <c r="I11829" t="s">
        <v>225</v>
      </c>
      <c r="J11829" t="s">
        <v>1240</v>
      </c>
      <c r="K11829" t="s">
        <v>227</v>
      </c>
      <c r="M11829" t="s">
        <v>228</v>
      </c>
      <c r="N11829" t="s">
        <v>291</v>
      </c>
      <c r="O11829">
        <v>0.13</v>
      </c>
      <c r="P11829" t="s">
        <v>1314</v>
      </c>
      <c r="Q11829"/>
      <c r="R11829">
        <v>1.2999999999999999E-2</v>
      </c>
      <c r="S11829">
        <v>0.13</v>
      </c>
      <c r="T11829" t="s">
        <v>1241</v>
      </c>
    </row>
    <row r="11830" spans="1:20" hidden="1" x14ac:dyDescent="0.45">
      <c r="C11830" s="29" t="s">
        <v>60</v>
      </c>
      <c r="D11830" s="29" t="s">
        <v>195</v>
      </c>
      <c r="F11830" t="s">
        <v>1282</v>
      </c>
      <c r="G11830" t="s">
        <v>1283</v>
      </c>
      <c r="H11830" t="s">
        <v>1239</v>
      </c>
      <c r="I11830" t="s">
        <v>225</v>
      </c>
      <c r="J11830" t="s">
        <v>1240</v>
      </c>
      <c r="K11830" t="s">
        <v>227</v>
      </c>
      <c r="M11830" t="s">
        <v>228</v>
      </c>
      <c r="N11830" t="s">
        <v>259</v>
      </c>
      <c r="O11830">
        <v>0.22</v>
      </c>
      <c r="P11830" t="s">
        <v>257</v>
      </c>
      <c r="Q11830"/>
      <c r="R11830">
        <v>2.1999999999999999E-2</v>
      </c>
      <c r="S11830">
        <v>0.22</v>
      </c>
      <c r="T11830" t="s">
        <v>1241</v>
      </c>
    </row>
    <row r="11831" spans="1:20" hidden="1" x14ac:dyDescent="0.45">
      <c r="A11831" s="29" t="s">
        <v>3065</v>
      </c>
      <c r="B11831" s="29" t="s">
        <v>24</v>
      </c>
      <c r="C11831" s="29" t="s">
        <v>60</v>
      </c>
      <c r="D11831" s="29" t="s">
        <v>197</v>
      </c>
      <c r="F11831" t="s">
        <v>1282</v>
      </c>
      <c r="G11831" t="s">
        <v>1283</v>
      </c>
      <c r="H11831" t="s">
        <v>281</v>
      </c>
      <c r="I11831" t="s">
        <v>275</v>
      </c>
      <c r="J11831" t="s">
        <v>228</v>
      </c>
      <c r="K11831" t="s">
        <v>232</v>
      </c>
      <c r="M11831" t="s">
        <v>228</v>
      </c>
      <c r="N11831" t="s">
        <v>261</v>
      </c>
      <c r="O11831">
        <v>1.9</v>
      </c>
      <c r="P11831" t="s">
        <v>237</v>
      </c>
      <c r="Q11831">
        <f>O11831/'Building Calcs'!$B$2</f>
        <v>2.004606119978E-6</v>
      </c>
      <c r="R11831">
        <v>1.1000000000000001</v>
      </c>
      <c r="S11831">
        <v>2.6</v>
      </c>
      <c r="T11831" t="s">
        <v>1315</v>
      </c>
    </row>
    <row r="11832" spans="1:20" hidden="1" x14ac:dyDescent="0.45">
      <c r="C11832" s="29" t="s">
        <v>60</v>
      </c>
      <c r="D11832" s="29" t="s">
        <v>45</v>
      </c>
      <c r="F11832" t="s">
        <v>1282</v>
      </c>
      <c r="G11832" t="s">
        <v>1283</v>
      </c>
      <c r="H11832" t="s">
        <v>243</v>
      </c>
      <c r="I11832" t="s">
        <v>225</v>
      </c>
      <c r="J11832" t="s">
        <v>1325</v>
      </c>
      <c r="K11832" t="s">
        <v>1223</v>
      </c>
      <c r="M11832" t="s">
        <v>228</v>
      </c>
      <c r="N11832" t="s">
        <v>249</v>
      </c>
      <c r="O11832">
        <v>180</v>
      </c>
      <c r="P11832" t="s">
        <v>234</v>
      </c>
      <c r="Q11832"/>
      <c r="R11832">
        <v>17</v>
      </c>
      <c r="S11832">
        <v>200</v>
      </c>
      <c r="T11832" t="s">
        <v>377</v>
      </c>
    </row>
    <row r="11833" spans="1:20" hidden="1" x14ac:dyDescent="0.45">
      <c r="C11833" s="29" t="s">
        <v>60</v>
      </c>
      <c r="D11833" s="29" t="s">
        <v>51</v>
      </c>
      <c r="F11833" t="s">
        <v>1282</v>
      </c>
      <c r="G11833" t="s">
        <v>1283</v>
      </c>
      <c r="H11833" t="s">
        <v>1316</v>
      </c>
      <c r="I11833" t="s">
        <v>225</v>
      </c>
      <c r="J11833" t="s">
        <v>1317</v>
      </c>
      <c r="K11833" t="s">
        <v>1219</v>
      </c>
      <c r="M11833" t="s">
        <v>228</v>
      </c>
      <c r="N11833" t="s">
        <v>253</v>
      </c>
      <c r="O11833">
        <v>13</v>
      </c>
      <c r="P11833" t="s">
        <v>234</v>
      </c>
      <c r="Q11833"/>
      <c r="R11833">
        <v>0.5</v>
      </c>
      <c r="S11833">
        <v>87</v>
      </c>
      <c r="T11833" t="s">
        <v>1228</v>
      </c>
    </row>
    <row r="11834" spans="1:20" hidden="1" x14ac:dyDescent="0.45">
      <c r="C11834" s="29" t="s">
        <v>60</v>
      </c>
      <c r="D11834" s="29" t="s">
        <v>51</v>
      </c>
      <c r="F11834" t="s">
        <v>1282</v>
      </c>
      <c r="G11834" t="s">
        <v>1283</v>
      </c>
      <c r="H11834" t="s">
        <v>1316</v>
      </c>
      <c r="I11834" t="s">
        <v>225</v>
      </c>
      <c r="J11834" t="s">
        <v>1317</v>
      </c>
      <c r="K11834" t="s">
        <v>1219</v>
      </c>
      <c r="M11834" t="s">
        <v>228</v>
      </c>
      <c r="N11834" t="s">
        <v>272</v>
      </c>
      <c r="O11834">
        <v>71</v>
      </c>
      <c r="P11834" t="s">
        <v>234</v>
      </c>
      <c r="Q11834"/>
      <c r="R11834">
        <v>7</v>
      </c>
      <c r="S11834">
        <v>710</v>
      </c>
      <c r="T11834" t="s">
        <v>1310</v>
      </c>
    </row>
    <row r="11835" spans="1:20" hidden="1" x14ac:dyDescent="0.45">
      <c r="C11835" s="29" t="s">
        <v>60</v>
      </c>
      <c r="D11835" s="29" t="s">
        <v>51</v>
      </c>
      <c r="F11835" t="s">
        <v>1282</v>
      </c>
      <c r="G11835" t="s">
        <v>1283</v>
      </c>
      <c r="H11835" t="s">
        <v>1316</v>
      </c>
      <c r="I11835" t="s">
        <v>225</v>
      </c>
      <c r="J11835" t="s">
        <v>1317</v>
      </c>
      <c r="K11835" t="s">
        <v>1219</v>
      </c>
      <c r="M11835" t="s">
        <v>228</v>
      </c>
      <c r="N11835" t="s">
        <v>291</v>
      </c>
      <c r="O11835">
        <v>0.03</v>
      </c>
      <c r="P11835" t="s">
        <v>257</v>
      </c>
      <c r="Q11835"/>
      <c r="R11835">
        <v>3.0000000000000001E-3</v>
      </c>
      <c r="S11835">
        <v>0.3</v>
      </c>
      <c r="T11835" t="s">
        <v>376</v>
      </c>
    </row>
    <row r="11836" spans="1:20" hidden="1" x14ac:dyDescent="0.45">
      <c r="C11836" s="29" t="s">
        <v>60</v>
      </c>
      <c r="D11836" s="29" t="s">
        <v>51</v>
      </c>
      <c r="F11836" t="s">
        <v>1282</v>
      </c>
      <c r="G11836" t="s">
        <v>1283</v>
      </c>
      <c r="H11836" t="s">
        <v>1318</v>
      </c>
      <c r="I11836" t="s">
        <v>225</v>
      </c>
      <c r="J11836" t="s">
        <v>1319</v>
      </c>
      <c r="K11836" t="s">
        <v>1219</v>
      </c>
      <c r="M11836" t="s">
        <v>228</v>
      </c>
      <c r="N11836" t="s">
        <v>253</v>
      </c>
      <c r="O11836">
        <v>13</v>
      </c>
      <c r="P11836" t="s">
        <v>234</v>
      </c>
      <c r="Q11836"/>
      <c r="R11836">
        <v>0.5</v>
      </c>
      <c r="S11836">
        <v>87</v>
      </c>
      <c r="T11836" t="s">
        <v>1228</v>
      </c>
    </row>
    <row r="11837" spans="1:20" hidden="1" x14ac:dyDescent="0.45">
      <c r="C11837" s="29" t="s">
        <v>60</v>
      </c>
      <c r="D11837" s="29" t="s">
        <v>51</v>
      </c>
      <c r="F11837" t="s">
        <v>1282</v>
      </c>
      <c r="G11837" t="s">
        <v>1283</v>
      </c>
      <c r="H11837" t="s">
        <v>1318</v>
      </c>
      <c r="I11837" t="s">
        <v>225</v>
      </c>
      <c r="J11837" t="s">
        <v>1319</v>
      </c>
      <c r="K11837" t="s">
        <v>1219</v>
      </c>
      <c r="M11837" t="s">
        <v>228</v>
      </c>
      <c r="N11837" t="s">
        <v>267</v>
      </c>
      <c r="O11837">
        <v>512</v>
      </c>
      <c r="P11837" t="s">
        <v>234</v>
      </c>
      <c r="Q11837"/>
      <c r="R11837">
        <v>80</v>
      </c>
      <c r="S11837">
        <v>1300</v>
      </c>
      <c r="T11837" t="s">
        <v>1220</v>
      </c>
    </row>
    <row r="11838" spans="1:20" hidden="1" x14ac:dyDescent="0.45">
      <c r="B11838" s="29" t="s">
        <v>29</v>
      </c>
      <c r="C11838" s="29" t="s">
        <v>60</v>
      </c>
      <c r="D11838" s="29" t="s">
        <v>51</v>
      </c>
      <c r="F11838" t="s">
        <v>1282</v>
      </c>
      <c r="G11838" t="s">
        <v>1283</v>
      </c>
      <c r="H11838" t="s">
        <v>1321</v>
      </c>
      <c r="I11838" t="s">
        <v>225</v>
      </c>
      <c r="J11838" t="s">
        <v>1322</v>
      </c>
      <c r="K11838" t="s">
        <v>1219</v>
      </c>
      <c r="M11838" t="s">
        <v>228</v>
      </c>
      <c r="N11838" t="s">
        <v>29</v>
      </c>
      <c r="O11838">
        <v>11</v>
      </c>
      <c r="P11838" t="s">
        <v>237</v>
      </c>
      <c r="Q11838">
        <f>O11838/'Building Calcs'!$B$2</f>
        <v>1.160561437882E-5</v>
      </c>
      <c r="R11838">
        <v>8</v>
      </c>
      <c r="S11838">
        <v>40</v>
      </c>
      <c r="T11838" t="s">
        <v>1233</v>
      </c>
    </row>
    <row r="11839" spans="1:20" hidden="1" x14ac:dyDescent="0.45">
      <c r="C11839" s="29" t="s">
        <v>60</v>
      </c>
      <c r="D11839" s="29" t="s">
        <v>51</v>
      </c>
      <c r="F11839" t="s">
        <v>1282</v>
      </c>
      <c r="G11839" t="s">
        <v>1283</v>
      </c>
      <c r="H11839" t="s">
        <v>1321</v>
      </c>
      <c r="I11839" t="s">
        <v>225</v>
      </c>
      <c r="J11839" t="s">
        <v>1322</v>
      </c>
      <c r="K11839" t="s">
        <v>1219</v>
      </c>
      <c r="M11839" t="s">
        <v>228</v>
      </c>
      <c r="N11839" t="s">
        <v>400</v>
      </c>
      <c r="O11839">
        <v>12</v>
      </c>
      <c r="P11839" t="s">
        <v>237</v>
      </c>
      <c r="Q11839"/>
      <c r="R11839">
        <v>6</v>
      </c>
      <c r="S11839">
        <v>24</v>
      </c>
      <c r="T11839" t="s">
        <v>1259</v>
      </c>
    </row>
    <row r="11840" spans="1:20" hidden="1" x14ac:dyDescent="0.45">
      <c r="C11840" s="29" t="s">
        <v>60</v>
      </c>
      <c r="D11840" s="29" t="s">
        <v>51</v>
      </c>
      <c r="F11840" t="s">
        <v>1282</v>
      </c>
      <c r="G11840" t="s">
        <v>1283</v>
      </c>
      <c r="H11840" t="s">
        <v>1318</v>
      </c>
      <c r="I11840" t="s">
        <v>225</v>
      </c>
      <c r="J11840" t="s">
        <v>1319</v>
      </c>
      <c r="K11840" t="s">
        <v>1219</v>
      </c>
      <c r="M11840" t="s">
        <v>228</v>
      </c>
      <c r="N11840" t="s">
        <v>249</v>
      </c>
      <c r="O11840">
        <v>16</v>
      </c>
      <c r="P11840" t="s">
        <v>234</v>
      </c>
      <c r="Q11840"/>
      <c r="R11840">
        <v>8</v>
      </c>
      <c r="S11840">
        <v>32</v>
      </c>
      <c r="T11840" t="s">
        <v>348</v>
      </c>
    </row>
    <row r="11841" spans="2:20" hidden="1" x14ac:dyDescent="0.45">
      <c r="B11841" s="29" t="s">
        <v>24</v>
      </c>
      <c r="C11841" s="29" t="s">
        <v>60</v>
      </c>
      <c r="D11841" s="29" t="s">
        <v>51</v>
      </c>
      <c r="F11841" t="s">
        <v>1282</v>
      </c>
      <c r="G11841" t="s">
        <v>1283</v>
      </c>
      <c r="H11841" t="s">
        <v>1318</v>
      </c>
      <c r="I11841" t="s">
        <v>225</v>
      </c>
      <c r="J11841" t="s">
        <v>1319</v>
      </c>
      <c r="K11841" t="s">
        <v>1219</v>
      </c>
      <c r="M11841" t="s">
        <v>228</v>
      </c>
      <c r="N11841" t="s">
        <v>261</v>
      </c>
      <c r="O11841">
        <v>250</v>
      </c>
      <c r="P11841" t="s">
        <v>237</v>
      </c>
      <c r="Q11841">
        <f>O11841/'Building Calcs'!$B$2</f>
        <v>2.6376396315500001E-4</v>
      </c>
      <c r="R11841">
        <v>20</v>
      </c>
      <c r="S11841">
        <v>500</v>
      </c>
      <c r="T11841" t="s">
        <v>2979</v>
      </c>
    </row>
    <row r="11842" spans="2:20" hidden="1" x14ac:dyDescent="0.45">
      <c r="B11842" s="29" t="s">
        <v>27</v>
      </c>
      <c r="C11842" s="29" t="s">
        <v>60</v>
      </c>
      <c r="D11842" s="29" t="s">
        <v>51</v>
      </c>
      <c r="F11842" t="s">
        <v>1282</v>
      </c>
      <c r="G11842" t="s">
        <v>1283</v>
      </c>
      <c r="H11842" t="s">
        <v>1318</v>
      </c>
      <c r="I11842" t="s">
        <v>225</v>
      </c>
      <c r="J11842" t="s">
        <v>1319</v>
      </c>
      <c r="K11842" t="s">
        <v>1219</v>
      </c>
      <c r="M11842" t="s">
        <v>228</v>
      </c>
      <c r="N11842" t="s">
        <v>27</v>
      </c>
      <c r="O11842">
        <v>95</v>
      </c>
      <c r="P11842" t="s">
        <v>237</v>
      </c>
      <c r="Q11842">
        <f>O11842/'Building Calcs'!$B$2</f>
        <v>1.002303059989E-4</v>
      </c>
      <c r="R11842">
        <v>19</v>
      </c>
      <c r="S11842">
        <v>238</v>
      </c>
      <c r="T11842" t="s">
        <v>2527</v>
      </c>
    </row>
    <row r="11843" spans="2:20" hidden="1" x14ac:dyDescent="0.45">
      <c r="C11843" s="29" t="s">
        <v>60</v>
      </c>
      <c r="D11843" s="29" t="s">
        <v>45</v>
      </c>
      <c r="F11843" t="s">
        <v>1282</v>
      </c>
      <c r="G11843" t="s">
        <v>1283</v>
      </c>
      <c r="H11843" t="s">
        <v>243</v>
      </c>
      <c r="I11843" t="s">
        <v>225</v>
      </c>
      <c r="J11843" t="s">
        <v>1325</v>
      </c>
      <c r="K11843" t="s">
        <v>1223</v>
      </c>
      <c r="M11843" t="s">
        <v>228</v>
      </c>
      <c r="N11843" t="s">
        <v>267</v>
      </c>
      <c r="O11843">
        <v>200</v>
      </c>
      <c r="P11843" t="s">
        <v>234</v>
      </c>
      <c r="Q11843"/>
      <c r="R11843">
        <v>120</v>
      </c>
      <c r="S11843">
        <v>300</v>
      </c>
      <c r="T11843" t="s">
        <v>377</v>
      </c>
    </row>
    <row r="11844" spans="2:20" hidden="1" x14ac:dyDescent="0.45">
      <c r="C11844" s="29" t="s">
        <v>60</v>
      </c>
      <c r="D11844" s="29" t="s">
        <v>195</v>
      </c>
      <c r="F11844" t="s">
        <v>1282</v>
      </c>
      <c r="G11844" t="s">
        <v>1283</v>
      </c>
      <c r="H11844" t="s">
        <v>231</v>
      </c>
      <c r="I11844" t="s">
        <v>225</v>
      </c>
      <c r="J11844" t="s">
        <v>1297</v>
      </c>
      <c r="K11844" t="s">
        <v>227</v>
      </c>
      <c r="M11844" t="s">
        <v>228</v>
      </c>
      <c r="N11844" t="s">
        <v>279</v>
      </c>
      <c r="O11844">
        <v>5.0000000000000001E-3</v>
      </c>
      <c r="P11844" t="s">
        <v>234</v>
      </c>
      <c r="Q11844"/>
      <c r="R11844">
        <v>2.5000000000000001E-3</v>
      </c>
      <c r="S11844">
        <v>0.01</v>
      </c>
      <c r="T11844" t="s">
        <v>1263</v>
      </c>
    </row>
    <row r="11845" spans="2:20" hidden="1" x14ac:dyDescent="0.45">
      <c r="B11845" s="29" t="s">
        <v>27</v>
      </c>
      <c r="C11845" s="29" t="s">
        <v>60</v>
      </c>
      <c r="D11845" s="29" t="s">
        <v>195</v>
      </c>
      <c r="F11845" t="s">
        <v>1282</v>
      </c>
      <c r="G11845" t="s">
        <v>1283</v>
      </c>
      <c r="H11845" t="s">
        <v>224</v>
      </c>
      <c r="I11845" t="s">
        <v>225</v>
      </c>
      <c r="J11845" t="s">
        <v>1284</v>
      </c>
      <c r="K11845" t="s">
        <v>227</v>
      </c>
      <c r="M11845" t="s">
        <v>228</v>
      </c>
      <c r="N11845" t="s">
        <v>27</v>
      </c>
      <c r="O11845">
        <v>1.5</v>
      </c>
      <c r="P11845" t="s">
        <v>237</v>
      </c>
      <c r="Q11845">
        <f>O11845/'Building Calcs'!$B$2</f>
        <v>1.5825837789300002E-6</v>
      </c>
      <c r="R11845">
        <v>1</v>
      </c>
      <c r="S11845">
        <v>2</v>
      </c>
      <c r="T11845" t="s">
        <v>1260</v>
      </c>
    </row>
    <row r="11846" spans="2:20" hidden="1" x14ac:dyDescent="0.45">
      <c r="C11846" s="29" t="s">
        <v>60</v>
      </c>
      <c r="D11846" s="29" t="s">
        <v>195</v>
      </c>
      <c r="F11846" t="s">
        <v>1282</v>
      </c>
      <c r="G11846" t="s">
        <v>1283</v>
      </c>
      <c r="H11846" t="s">
        <v>231</v>
      </c>
      <c r="I11846" t="s">
        <v>225</v>
      </c>
      <c r="J11846" t="s">
        <v>1297</v>
      </c>
      <c r="K11846" t="s">
        <v>227</v>
      </c>
      <c r="M11846" t="s">
        <v>228</v>
      </c>
      <c r="N11846" t="s">
        <v>303</v>
      </c>
      <c r="O11846">
        <v>2E-3</v>
      </c>
      <c r="P11846" t="s">
        <v>234</v>
      </c>
      <c r="Q11846"/>
      <c r="R11846">
        <v>5.0000000000000001E-4</v>
      </c>
      <c r="S11846">
        <v>2E-3</v>
      </c>
      <c r="T11846" t="s">
        <v>1263</v>
      </c>
    </row>
    <row r="11847" spans="2:20" hidden="1" x14ac:dyDescent="0.45">
      <c r="B11847" s="29" t="s">
        <v>26</v>
      </c>
      <c r="C11847" s="29" t="s">
        <v>60</v>
      </c>
      <c r="D11847" s="29" t="s">
        <v>195</v>
      </c>
      <c r="F11847" t="s">
        <v>1282</v>
      </c>
      <c r="G11847" t="s">
        <v>1283</v>
      </c>
      <c r="H11847" t="s">
        <v>231</v>
      </c>
      <c r="I11847" t="s">
        <v>225</v>
      </c>
      <c r="J11847" t="s">
        <v>1297</v>
      </c>
      <c r="K11847" t="s">
        <v>227</v>
      </c>
      <c r="M11847" t="s">
        <v>228</v>
      </c>
      <c r="N11847" t="s">
        <v>26</v>
      </c>
      <c r="O11847">
        <v>34</v>
      </c>
      <c r="P11847" t="s">
        <v>237</v>
      </c>
      <c r="Q11847">
        <f>O11847/'Building Calcs'!$B$2</f>
        <v>3.5871898989079999E-5</v>
      </c>
      <c r="R11847">
        <v>20</v>
      </c>
      <c r="S11847">
        <v>48</v>
      </c>
      <c r="T11847" t="s">
        <v>1327</v>
      </c>
    </row>
    <row r="11848" spans="2:20" hidden="1" x14ac:dyDescent="0.45">
      <c r="C11848" s="29" t="s">
        <v>60</v>
      </c>
      <c r="D11848" s="29" t="s">
        <v>195</v>
      </c>
      <c r="F11848" t="s">
        <v>1282</v>
      </c>
      <c r="G11848" t="s">
        <v>1283</v>
      </c>
      <c r="H11848" t="s">
        <v>231</v>
      </c>
      <c r="I11848" t="s">
        <v>225</v>
      </c>
      <c r="J11848" t="s">
        <v>1297</v>
      </c>
      <c r="K11848" t="s">
        <v>227</v>
      </c>
      <c r="M11848" t="s">
        <v>228</v>
      </c>
      <c r="N11848" t="s">
        <v>267</v>
      </c>
      <c r="O11848">
        <v>0.42</v>
      </c>
      <c r="P11848" t="s">
        <v>234</v>
      </c>
      <c r="Q11848"/>
      <c r="R11848">
        <v>0.21</v>
      </c>
      <c r="S11848">
        <v>0.84</v>
      </c>
      <c r="T11848" t="s">
        <v>1263</v>
      </c>
    </row>
    <row r="11849" spans="2:20" hidden="1" x14ac:dyDescent="0.45">
      <c r="C11849" s="29" t="s">
        <v>60</v>
      </c>
      <c r="D11849" s="29" t="s">
        <v>195</v>
      </c>
      <c r="F11849" t="s">
        <v>1282</v>
      </c>
      <c r="G11849" t="s">
        <v>1283</v>
      </c>
      <c r="H11849" t="s">
        <v>231</v>
      </c>
      <c r="I11849" t="s">
        <v>225</v>
      </c>
      <c r="J11849" t="s">
        <v>1297</v>
      </c>
      <c r="K11849" t="s">
        <v>227</v>
      </c>
      <c r="M11849" t="s">
        <v>228</v>
      </c>
      <c r="N11849" t="s">
        <v>262</v>
      </c>
      <c r="O11849">
        <v>0.12</v>
      </c>
      <c r="P11849" t="s">
        <v>234</v>
      </c>
      <c r="Q11849"/>
      <c r="R11849">
        <v>0.03</v>
      </c>
      <c r="S11849">
        <v>0.12</v>
      </c>
      <c r="T11849" t="s">
        <v>1263</v>
      </c>
    </row>
    <row r="11850" spans="2:20" hidden="1" x14ac:dyDescent="0.45">
      <c r="C11850" s="29" t="s">
        <v>60</v>
      </c>
      <c r="D11850" s="29" t="s">
        <v>195</v>
      </c>
      <c r="F11850" t="s">
        <v>1282</v>
      </c>
      <c r="G11850" t="s">
        <v>1283</v>
      </c>
      <c r="H11850" t="s">
        <v>231</v>
      </c>
      <c r="I11850" t="s">
        <v>225</v>
      </c>
      <c r="J11850" t="s">
        <v>1297</v>
      </c>
      <c r="K11850" t="s">
        <v>227</v>
      </c>
      <c r="M11850" t="s">
        <v>228</v>
      </c>
      <c r="N11850" t="s">
        <v>233</v>
      </c>
      <c r="O11850">
        <v>2E-3</v>
      </c>
      <c r="P11850" t="s">
        <v>234</v>
      </c>
      <c r="Q11850"/>
      <c r="R11850">
        <v>5.0000000000000001E-4</v>
      </c>
      <c r="S11850">
        <v>2E-3</v>
      </c>
      <c r="T11850" t="s">
        <v>1263</v>
      </c>
    </row>
    <row r="11851" spans="2:20" hidden="1" x14ac:dyDescent="0.45">
      <c r="C11851" s="29" t="s">
        <v>60</v>
      </c>
      <c r="D11851" s="29" t="s">
        <v>45</v>
      </c>
      <c r="F11851" t="s">
        <v>1282</v>
      </c>
      <c r="G11851" t="s">
        <v>1283</v>
      </c>
      <c r="H11851" t="s">
        <v>243</v>
      </c>
      <c r="I11851" t="s">
        <v>225</v>
      </c>
      <c r="J11851" t="s">
        <v>1325</v>
      </c>
      <c r="K11851" t="s">
        <v>1223</v>
      </c>
      <c r="M11851" t="s">
        <v>228</v>
      </c>
      <c r="N11851" t="s">
        <v>272</v>
      </c>
      <c r="O11851">
        <v>80</v>
      </c>
      <c r="P11851" t="s">
        <v>234</v>
      </c>
      <c r="Q11851"/>
      <c r="R11851">
        <v>6</v>
      </c>
      <c r="S11851">
        <v>100</v>
      </c>
      <c r="T11851" t="s">
        <v>377</v>
      </c>
    </row>
    <row r="11852" spans="2:20" hidden="1" x14ac:dyDescent="0.45">
      <c r="C11852" s="29" t="s">
        <v>60</v>
      </c>
      <c r="D11852" s="29" t="s">
        <v>195</v>
      </c>
      <c r="F11852" t="s">
        <v>1282</v>
      </c>
      <c r="G11852" t="s">
        <v>1283</v>
      </c>
      <c r="H11852" t="s">
        <v>224</v>
      </c>
      <c r="I11852" t="s">
        <v>225</v>
      </c>
      <c r="J11852" t="s">
        <v>1284</v>
      </c>
      <c r="K11852" t="s">
        <v>227</v>
      </c>
      <c r="M11852" t="s">
        <v>228</v>
      </c>
      <c r="N11852" t="s">
        <v>249</v>
      </c>
      <c r="O11852">
        <v>40</v>
      </c>
      <c r="P11852" t="s">
        <v>234</v>
      </c>
      <c r="Q11852"/>
      <c r="R11852">
        <v>8</v>
      </c>
      <c r="S11852">
        <v>60</v>
      </c>
      <c r="T11852" t="s">
        <v>1326</v>
      </c>
    </row>
    <row r="11853" spans="2:20" hidden="1" x14ac:dyDescent="0.45">
      <c r="C11853" s="29" t="s">
        <v>60</v>
      </c>
      <c r="D11853" s="29" t="s">
        <v>46</v>
      </c>
      <c r="F11853" t="s">
        <v>1282</v>
      </c>
      <c r="G11853" t="s">
        <v>1283</v>
      </c>
      <c r="H11853" t="s">
        <v>1267</v>
      </c>
      <c r="I11853" t="s">
        <v>225</v>
      </c>
      <c r="J11853" t="s">
        <v>226</v>
      </c>
      <c r="K11853" t="s">
        <v>18</v>
      </c>
      <c r="M11853" t="s">
        <v>228</v>
      </c>
      <c r="N11853" t="s">
        <v>253</v>
      </c>
      <c r="O11853">
        <v>2.5000000000000001E-4</v>
      </c>
      <c r="P11853" t="s">
        <v>234</v>
      </c>
      <c r="Q11853"/>
      <c r="R11853">
        <v>1.2999999999999999E-4</v>
      </c>
      <c r="S11853">
        <v>5.0000000000000001E-4</v>
      </c>
      <c r="T11853" t="s">
        <v>1257</v>
      </c>
    </row>
    <row r="11854" spans="2:20" hidden="1" x14ac:dyDescent="0.45">
      <c r="C11854" s="29" t="s">
        <v>60</v>
      </c>
      <c r="D11854" s="29" t="s">
        <v>46</v>
      </c>
      <c r="F11854" t="s">
        <v>1282</v>
      </c>
      <c r="G11854" t="s">
        <v>1283</v>
      </c>
      <c r="H11854" t="s">
        <v>1267</v>
      </c>
      <c r="I11854" t="s">
        <v>225</v>
      </c>
      <c r="J11854" t="s">
        <v>226</v>
      </c>
      <c r="K11854" t="s">
        <v>18</v>
      </c>
      <c r="M11854" t="s">
        <v>228</v>
      </c>
      <c r="N11854" t="s">
        <v>303</v>
      </c>
      <c r="O11854">
        <v>1.0999999999999999E-2</v>
      </c>
      <c r="P11854" t="s">
        <v>234</v>
      </c>
      <c r="Q11854"/>
      <c r="R11854">
        <v>3.7000000000000002E-3</v>
      </c>
      <c r="S11854">
        <v>3.4000000000000002E-2</v>
      </c>
      <c r="T11854" t="s">
        <v>1254</v>
      </c>
    </row>
    <row r="11855" spans="2:20" hidden="1" x14ac:dyDescent="0.45">
      <c r="C11855" s="29" t="s">
        <v>60</v>
      </c>
      <c r="D11855" s="29" t="s">
        <v>46</v>
      </c>
      <c r="F11855" t="s">
        <v>1282</v>
      </c>
      <c r="G11855" t="s">
        <v>1283</v>
      </c>
      <c r="H11855" t="s">
        <v>1267</v>
      </c>
      <c r="I11855" t="s">
        <v>225</v>
      </c>
      <c r="J11855" t="s">
        <v>226</v>
      </c>
      <c r="K11855" t="s">
        <v>18</v>
      </c>
      <c r="M11855" t="s">
        <v>228</v>
      </c>
      <c r="N11855" t="s">
        <v>303</v>
      </c>
      <c r="O11855">
        <v>1.0999999999999999E-2</v>
      </c>
      <c r="P11855" t="s">
        <v>234</v>
      </c>
      <c r="Q11855"/>
      <c r="R11855">
        <v>3.7000000000000002E-3</v>
      </c>
      <c r="S11855">
        <v>3.4000000000000002E-2</v>
      </c>
      <c r="T11855" t="s">
        <v>1254</v>
      </c>
    </row>
    <row r="11856" spans="2:20" hidden="1" x14ac:dyDescent="0.45">
      <c r="C11856" s="29" t="s">
        <v>60</v>
      </c>
      <c r="D11856" s="29" t="s">
        <v>46</v>
      </c>
      <c r="F11856" t="s">
        <v>1282</v>
      </c>
      <c r="G11856" t="s">
        <v>1283</v>
      </c>
      <c r="H11856" t="s">
        <v>1267</v>
      </c>
      <c r="I11856" t="s">
        <v>225</v>
      </c>
      <c r="J11856" t="s">
        <v>226</v>
      </c>
      <c r="K11856" t="s">
        <v>18</v>
      </c>
      <c r="M11856" t="s">
        <v>228</v>
      </c>
      <c r="N11856" t="s">
        <v>264</v>
      </c>
      <c r="O11856">
        <v>0.56000000000000005</v>
      </c>
      <c r="P11856" t="s">
        <v>257</v>
      </c>
      <c r="Q11856"/>
      <c r="R11856">
        <v>0.19</v>
      </c>
      <c r="S11856">
        <v>0.56000000000000005</v>
      </c>
      <c r="T11856" t="s">
        <v>1254</v>
      </c>
    </row>
    <row r="11857" spans="2:20" hidden="1" x14ac:dyDescent="0.45">
      <c r="C11857" s="29" t="s">
        <v>60</v>
      </c>
      <c r="D11857" s="29" t="s">
        <v>46</v>
      </c>
      <c r="F11857" t="s">
        <v>1282</v>
      </c>
      <c r="G11857" t="s">
        <v>1283</v>
      </c>
      <c r="H11857" t="s">
        <v>1267</v>
      </c>
      <c r="I11857" t="s">
        <v>225</v>
      </c>
      <c r="J11857" t="s">
        <v>226</v>
      </c>
      <c r="K11857" t="s">
        <v>18</v>
      </c>
      <c r="M11857" t="s">
        <v>228</v>
      </c>
      <c r="N11857" t="s">
        <v>249</v>
      </c>
      <c r="O11857">
        <v>0.84</v>
      </c>
      <c r="P11857" t="s">
        <v>257</v>
      </c>
      <c r="Q11857"/>
      <c r="R11857">
        <v>0.28000000000000003</v>
      </c>
      <c r="S11857">
        <v>0.84</v>
      </c>
      <c r="T11857" t="s">
        <v>1254</v>
      </c>
    </row>
    <row r="11858" spans="2:20" hidden="1" x14ac:dyDescent="0.45">
      <c r="C11858" s="29" t="s">
        <v>60</v>
      </c>
      <c r="D11858" s="29" t="s">
        <v>46</v>
      </c>
      <c r="F11858" t="s">
        <v>1282</v>
      </c>
      <c r="G11858" t="s">
        <v>1283</v>
      </c>
      <c r="H11858" t="s">
        <v>1267</v>
      </c>
      <c r="I11858" t="s">
        <v>225</v>
      </c>
      <c r="J11858" t="s">
        <v>226</v>
      </c>
      <c r="K11858" t="s">
        <v>18</v>
      </c>
      <c r="M11858" t="s">
        <v>228</v>
      </c>
      <c r="N11858" t="s">
        <v>262</v>
      </c>
      <c r="O11858">
        <v>0.1</v>
      </c>
      <c r="P11858" t="s">
        <v>234</v>
      </c>
      <c r="Q11858"/>
      <c r="R11858">
        <v>1.2999999999999999E-3</v>
      </c>
      <c r="S11858">
        <v>0.68</v>
      </c>
      <c r="T11858" t="s">
        <v>1241</v>
      </c>
    </row>
    <row r="11859" spans="2:20" hidden="1" x14ac:dyDescent="0.45">
      <c r="C11859" s="29" t="s">
        <v>60</v>
      </c>
      <c r="D11859" s="29" t="s">
        <v>46</v>
      </c>
      <c r="F11859" t="s">
        <v>1282</v>
      </c>
      <c r="G11859" t="s">
        <v>1283</v>
      </c>
      <c r="H11859" t="s">
        <v>1267</v>
      </c>
      <c r="I11859" t="s">
        <v>225</v>
      </c>
      <c r="J11859" t="s">
        <v>226</v>
      </c>
      <c r="K11859" t="s">
        <v>18</v>
      </c>
      <c r="M11859" t="s">
        <v>228</v>
      </c>
      <c r="N11859" t="s">
        <v>262</v>
      </c>
      <c r="O11859">
        <v>0.1</v>
      </c>
      <c r="P11859" t="s">
        <v>234</v>
      </c>
      <c r="Q11859"/>
      <c r="R11859">
        <v>1.2999999999999999E-3</v>
      </c>
      <c r="S11859">
        <v>0.68</v>
      </c>
      <c r="T11859" t="s">
        <v>1241</v>
      </c>
    </row>
    <row r="11860" spans="2:20" hidden="1" x14ac:dyDescent="0.45">
      <c r="C11860" s="29" t="s">
        <v>60</v>
      </c>
      <c r="D11860" s="29" t="s">
        <v>46</v>
      </c>
      <c r="F11860" t="s">
        <v>1282</v>
      </c>
      <c r="G11860" t="s">
        <v>1283</v>
      </c>
      <c r="H11860" t="s">
        <v>1267</v>
      </c>
      <c r="I11860" t="s">
        <v>225</v>
      </c>
      <c r="J11860" t="s">
        <v>226</v>
      </c>
      <c r="K11860" t="s">
        <v>18</v>
      </c>
      <c r="M11860" t="s">
        <v>228</v>
      </c>
      <c r="N11860" t="s">
        <v>233</v>
      </c>
      <c r="O11860">
        <v>0.12</v>
      </c>
      <c r="P11860" t="s">
        <v>234</v>
      </c>
      <c r="Q11860"/>
      <c r="R11860">
        <v>0.06</v>
      </c>
      <c r="S11860">
        <v>0.24</v>
      </c>
      <c r="T11860" t="s">
        <v>1257</v>
      </c>
    </row>
    <row r="11861" spans="2:20" hidden="1" x14ac:dyDescent="0.45">
      <c r="C11861" s="29" t="s">
        <v>60</v>
      </c>
      <c r="D11861" s="29" t="s">
        <v>46</v>
      </c>
      <c r="F11861" t="s">
        <v>1282</v>
      </c>
      <c r="G11861" t="s">
        <v>1283</v>
      </c>
      <c r="H11861" t="s">
        <v>1267</v>
      </c>
      <c r="I11861" t="s">
        <v>225</v>
      </c>
      <c r="J11861" t="s">
        <v>226</v>
      </c>
      <c r="K11861" t="s">
        <v>18</v>
      </c>
      <c r="M11861" t="s">
        <v>228</v>
      </c>
      <c r="N11861" t="s">
        <v>272</v>
      </c>
      <c r="O11861">
        <v>0.84</v>
      </c>
      <c r="P11861" t="s">
        <v>257</v>
      </c>
      <c r="Q11861"/>
      <c r="R11861">
        <v>0.28000000000000003</v>
      </c>
      <c r="S11861">
        <v>0.84</v>
      </c>
      <c r="T11861" t="s">
        <v>1254</v>
      </c>
    </row>
    <row r="11862" spans="2:20" hidden="1" x14ac:dyDescent="0.45">
      <c r="C11862" s="29" t="s">
        <v>60</v>
      </c>
      <c r="D11862" s="29" t="s">
        <v>46</v>
      </c>
      <c r="F11862" t="s">
        <v>1282</v>
      </c>
      <c r="G11862" t="s">
        <v>1283</v>
      </c>
      <c r="H11862" t="s">
        <v>1267</v>
      </c>
      <c r="I11862" t="s">
        <v>225</v>
      </c>
      <c r="J11862" t="s">
        <v>226</v>
      </c>
      <c r="K11862" t="s">
        <v>18</v>
      </c>
      <c r="M11862" t="s">
        <v>228</v>
      </c>
      <c r="N11862" t="s">
        <v>265</v>
      </c>
      <c r="O11862" s="27">
        <v>7.6000000000000004E-5</v>
      </c>
      <c r="P11862" t="s">
        <v>234</v>
      </c>
      <c r="Q11862"/>
      <c r="R11862" s="27">
        <v>3.8000000000000002E-5</v>
      </c>
      <c r="S11862">
        <v>1.4999999999999999E-4</v>
      </c>
      <c r="T11862" t="s">
        <v>1257</v>
      </c>
    </row>
    <row r="11863" spans="2:20" hidden="1" x14ac:dyDescent="0.45">
      <c r="C11863" s="29" t="s">
        <v>60</v>
      </c>
      <c r="D11863" s="29" t="s">
        <v>195</v>
      </c>
      <c r="F11863" t="s">
        <v>1282</v>
      </c>
      <c r="G11863" t="s">
        <v>1283</v>
      </c>
      <c r="H11863" t="s">
        <v>439</v>
      </c>
      <c r="I11863" t="s">
        <v>225</v>
      </c>
      <c r="J11863" t="s">
        <v>226</v>
      </c>
      <c r="K11863" t="s">
        <v>227</v>
      </c>
      <c r="M11863" t="s">
        <v>228</v>
      </c>
      <c r="N11863" t="s">
        <v>236</v>
      </c>
      <c r="O11863">
        <v>9.5</v>
      </c>
      <c r="P11863" t="s">
        <v>237</v>
      </c>
      <c r="Q11863"/>
      <c r="R11863">
        <v>6</v>
      </c>
      <c r="S11863">
        <v>13</v>
      </c>
      <c r="T11863" t="s">
        <v>1241</v>
      </c>
    </row>
    <row r="11864" spans="2:20" hidden="1" x14ac:dyDescent="0.45">
      <c r="C11864" s="29" t="s">
        <v>60</v>
      </c>
      <c r="D11864" s="29" t="s">
        <v>195</v>
      </c>
      <c r="F11864" t="s">
        <v>1282</v>
      </c>
      <c r="G11864" t="s">
        <v>1283</v>
      </c>
      <c r="H11864" t="s">
        <v>439</v>
      </c>
      <c r="I11864" t="s">
        <v>225</v>
      </c>
      <c r="J11864" t="s">
        <v>226</v>
      </c>
      <c r="K11864" t="s">
        <v>227</v>
      </c>
      <c r="M11864" t="s">
        <v>228</v>
      </c>
      <c r="N11864" t="s">
        <v>240</v>
      </c>
      <c r="O11864">
        <v>1.2E-2</v>
      </c>
      <c r="P11864" t="s">
        <v>234</v>
      </c>
      <c r="Q11864"/>
      <c r="R11864">
        <v>6.0000000000000001E-3</v>
      </c>
      <c r="S11864">
        <v>2.4E-2</v>
      </c>
      <c r="T11864" t="s">
        <v>1263</v>
      </c>
    </row>
    <row r="11865" spans="2:20" hidden="1" x14ac:dyDescent="0.45">
      <c r="B11865" s="29" t="s">
        <v>27</v>
      </c>
      <c r="C11865" s="29" t="s">
        <v>60</v>
      </c>
      <c r="D11865" s="29" t="s">
        <v>195</v>
      </c>
      <c r="F11865" t="s">
        <v>1282</v>
      </c>
      <c r="G11865" t="s">
        <v>1283</v>
      </c>
      <c r="H11865" t="s">
        <v>439</v>
      </c>
      <c r="I11865" t="s">
        <v>225</v>
      </c>
      <c r="J11865" t="s">
        <v>226</v>
      </c>
      <c r="K11865" t="s">
        <v>227</v>
      </c>
      <c r="M11865" t="s">
        <v>228</v>
      </c>
      <c r="N11865" t="s">
        <v>27</v>
      </c>
      <c r="O11865">
        <v>9.5</v>
      </c>
      <c r="P11865" t="s">
        <v>237</v>
      </c>
      <c r="Q11865">
        <f>O11865/'Building Calcs'!$B$2</f>
        <v>1.002303059989E-5</v>
      </c>
      <c r="R11865">
        <v>6</v>
      </c>
      <c r="S11865">
        <v>13</v>
      </c>
      <c r="T11865" t="s">
        <v>1328</v>
      </c>
    </row>
    <row r="11866" spans="2:20" hidden="1" x14ac:dyDescent="0.45">
      <c r="C11866" s="29" t="s">
        <v>60</v>
      </c>
      <c r="D11866" s="29" t="s">
        <v>46</v>
      </c>
      <c r="F11866" t="s">
        <v>1282</v>
      </c>
      <c r="G11866" t="s">
        <v>1283</v>
      </c>
      <c r="H11866" t="s">
        <v>1267</v>
      </c>
      <c r="I11866" t="s">
        <v>225</v>
      </c>
      <c r="J11866" t="s">
        <v>226</v>
      </c>
      <c r="K11866" t="s">
        <v>18</v>
      </c>
      <c r="M11866" t="s">
        <v>228</v>
      </c>
      <c r="N11866" t="s">
        <v>246</v>
      </c>
      <c r="O11866">
        <v>0.5</v>
      </c>
      <c r="P11866" t="s">
        <v>247</v>
      </c>
      <c r="Q11866"/>
      <c r="R11866">
        <v>0.3</v>
      </c>
      <c r="S11866">
        <v>0.8</v>
      </c>
      <c r="T11866" t="s">
        <v>1269</v>
      </c>
    </row>
    <row r="11867" spans="2:20" hidden="1" x14ac:dyDescent="0.45">
      <c r="B11867" s="29" t="s">
        <v>30</v>
      </c>
      <c r="C11867" s="29" t="s">
        <v>60</v>
      </c>
      <c r="D11867" s="29" t="s">
        <v>46</v>
      </c>
      <c r="F11867" t="s">
        <v>1282</v>
      </c>
      <c r="G11867" t="s">
        <v>1283</v>
      </c>
      <c r="H11867" t="s">
        <v>1267</v>
      </c>
      <c r="I11867" t="s">
        <v>225</v>
      </c>
      <c r="J11867" t="s">
        <v>226</v>
      </c>
      <c r="K11867" t="s">
        <v>18</v>
      </c>
      <c r="M11867" t="s">
        <v>228</v>
      </c>
      <c r="N11867" t="s">
        <v>30</v>
      </c>
      <c r="O11867">
        <v>2.5</v>
      </c>
      <c r="P11867" t="s">
        <v>229</v>
      </c>
      <c r="Q11867"/>
      <c r="R11867">
        <v>1.5</v>
      </c>
      <c r="S11867">
        <v>3.5</v>
      </c>
      <c r="T11867" t="s">
        <v>1268</v>
      </c>
    </row>
    <row r="11868" spans="2:20" hidden="1" x14ac:dyDescent="0.45">
      <c r="C11868" s="29" t="s">
        <v>60</v>
      </c>
      <c r="D11868" s="29" t="s">
        <v>46</v>
      </c>
      <c r="F11868" t="s">
        <v>1282</v>
      </c>
      <c r="G11868" t="s">
        <v>1283</v>
      </c>
      <c r="H11868" t="s">
        <v>1267</v>
      </c>
      <c r="I11868" t="s">
        <v>225</v>
      </c>
      <c r="J11868" t="s">
        <v>226</v>
      </c>
      <c r="K11868" t="s">
        <v>18</v>
      </c>
      <c r="M11868" t="s">
        <v>228</v>
      </c>
      <c r="N11868" t="s">
        <v>246</v>
      </c>
      <c r="O11868">
        <v>0.5</v>
      </c>
      <c r="P11868" t="s">
        <v>247</v>
      </c>
      <c r="Q11868"/>
      <c r="R11868">
        <v>0.3</v>
      </c>
      <c r="S11868">
        <v>0.8</v>
      </c>
      <c r="T11868" t="s">
        <v>1269</v>
      </c>
    </row>
    <row r="11869" spans="2:20" hidden="1" x14ac:dyDescent="0.45">
      <c r="B11869" s="29" t="s">
        <v>26</v>
      </c>
      <c r="C11869" s="29" t="s">
        <v>60</v>
      </c>
      <c r="D11869" s="29" t="s">
        <v>195</v>
      </c>
      <c r="F11869" t="s">
        <v>1282</v>
      </c>
      <c r="G11869" t="s">
        <v>1283</v>
      </c>
      <c r="H11869" t="s">
        <v>439</v>
      </c>
      <c r="I11869" t="s">
        <v>225</v>
      </c>
      <c r="J11869" t="s">
        <v>226</v>
      </c>
      <c r="K11869" t="s">
        <v>227</v>
      </c>
      <c r="M11869" t="s">
        <v>228</v>
      </c>
      <c r="N11869" t="s">
        <v>26</v>
      </c>
      <c r="O11869">
        <v>83</v>
      </c>
      <c r="P11869" t="s">
        <v>237</v>
      </c>
      <c r="Q11869">
        <f>O11869/'Building Calcs'!$B$2</f>
        <v>8.7569635767460001E-5</v>
      </c>
      <c r="R11869">
        <v>50</v>
      </c>
      <c r="S11869">
        <v>116</v>
      </c>
      <c r="T11869" t="s">
        <v>1241</v>
      </c>
    </row>
    <row r="11870" spans="2:20" hidden="1" x14ac:dyDescent="0.45">
      <c r="B11870" s="29" t="s">
        <v>26</v>
      </c>
      <c r="C11870" s="29" t="s">
        <v>60</v>
      </c>
      <c r="D11870" s="29" t="s">
        <v>195</v>
      </c>
      <c r="F11870" t="s">
        <v>1282</v>
      </c>
      <c r="G11870" t="s">
        <v>1283</v>
      </c>
      <c r="H11870" t="s">
        <v>439</v>
      </c>
      <c r="I11870" t="s">
        <v>225</v>
      </c>
      <c r="J11870" t="s">
        <v>226</v>
      </c>
      <c r="K11870" t="s">
        <v>227</v>
      </c>
      <c r="M11870" t="s">
        <v>228</v>
      </c>
      <c r="N11870" t="s">
        <v>26</v>
      </c>
      <c r="O11870">
        <v>83</v>
      </c>
      <c r="P11870" t="s">
        <v>237</v>
      </c>
      <c r="Q11870">
        <f>O11870/'Building Calcs'!$B$2</f>
        <v>8.7569635767460001E-5</v>
      </c>
      <c r="R11870">
        <v>50</v>
      </c>
      <c r="S11870">
        <v>116</v>
      </c>
      <c r="T11870" t="s">
        <v>1241</v>
      </c>
    </row>
    <row r="11871" spans="2:20" hidden="1" x14ac:dyDescent="0.45">
      <c r="C11871" s="29" t="s">
        <v>60</v>
      </c>
      <c r="D11871" s="29" t="s">
        <v>45</v>
      </c>
      <c r="F11871" t="s">
        <v>1282</v>
      </c>
      <c r="G11871" t="s">
        <v>1283</v>
      </c>
      <c r="H11871" t="s">
        <v>289</v>
      </c>
      <c r="I11871" t="s">
        <v>275</v>
      </c>
      <c r="J11871" t="s">
        <v>228</v>
      </c>
      <c r="K11871" t="s">
        <v>1242</v>
      </c>
      <c r="M11871" t="s">
        <v>228</v>
      </c>
      <c r="N11871" t="s">
        <v>262</v>
      </c>
      <c r="O11871">
        <v>5.0999999999999996</v>
      </c>
      <c r="P11871" t="s">
        <v>234</v>
      </c>
      <c r="Q11871"/>
      <c r="R11871">
        <v>3</v>
      </c>
      <c r="S11871">
        <v>6</v>
      </c>
      <c r="T11871" t="s">
        <v>377</v>
      </c>
    </row>
    <row r="11872" spans="2:20" hidden="1" x14ac:dyDescent="0.45">
      <c r="C11872" s="29" t="s">
        <v>60</v>
      </c>
      <c r="D11872" s="29" t="s">
        <v>45</v>
      </c>
      <c r="F11872" t="s">
        <v>1282</v>
      </c>
      <c r="G11872" t="s">
        <v>1283</v>
      </c>
      <c r="H11872" t="s">
        <v>289</v>
      </c>
      <c r="I11872" t="s">
        <v>275</v>
      </c>
      <c r="J11872" t="s">
        <v>228</v>
      </c>
      <c r="K11872" t="s">
        <v>1242</v>
      </c>
      <c r="M11872" t="s">
        <v>228</v>
      </c>
      <c r="N11872" t="s">
        <v>291</v>
      </c>
      <c r="O11872">
        <v>170</v>
      </c>
      <c r="P11872" t="s">
        <v>257</v>
      </c>
      <c r="Q11872"/>
      <c r="R11872">
        <v>85</v>
      </c>
      <c r="S11872">
        <v>260</v>
      </c>
      <c r="T11872" t="s">
        <v>349</v>
      </c>
    </row>
    <row r="11873" spans="1:20" hidden="1" x14ac:dyDescent="0.45">
      <c r="C11873" s="29" t="s">
        <v>60</v>
      </c>
      <c r="D11873" s="29" t="s">
        <v>45</v>
      </c>
      <c r="F11873" t="s">
        <v>1282</v>
      </c>
      <c r="G11873" t="s">
        <v>1283</v>
      </c>
      <c r="H11873" t="s">
        <v>289</v>
      </c>
      <c r="I11873" t="s">
        <v>275</v>
      </c>
      <c r="J11873" t="s">
        <v>228</v>
      </c>
      <c r="K11873" t="s">
        <v>1242</v>
      </c>
      <c r="M11873" t="s">
        <v>228</v>
      </c>
      <c r="N11873" t="s">
        <v>253</v>
      </c>
      <c r="O11873">
        <v>1.5</v>
      </c>
      <c r="P11873" t="s">
        <v>234</v>
      </c>
      <c r="Q11873"/>
      <c r="R11873">
        <v>0.5</v>
      </c>
      <c r="S11873">
        <v>3</v>
      </c>
      <c r="T11873" t="s">
        <v>377</v>
      </c>
    </row>
    <row r="11874" spans="1:20" hidden="1" x14ac:dyDescent="0.45">
      <c r="C11874" s="29" t="s">
        <v>60</v>
      </c>
      <c r="D11874" s="29" t="s">
        <v>45</v>
      </c>
      <c r="F11874" t="s">
        <v>1282</v>
      </c>
      <c r="G11874" t="s">
        <v>1283</v>
      </c>
      <c r="H11874" t="s">
        <v>289</v>
      </c>
      <c r="I11874" t="s">
        <v>275</v>
      </c>
      <c r="J11874" t="s">
        <v>228</v>
      </c>
      <c r="K11874" t="s">
        <v>1242</v>
      </c>
      <c r="M11874" t="s">
        <v>228</v>
      </c>
      <c r="N11874" t="s">
        <v>233</v>
      </c>
      <c r="O11874">
        <v>2.5</v>
      </c>
      <c r="P11874" t="s">
        <v>234</v>
      </c>
      <c r="Q11874"/>
      <c r="R11874">
        <v>1.5</v>
      </c>
      <c r="S11874">
        <v>5</v>
      </c>
      <c r="T11874" t="s">
        <v>377</v>
      </c>
    </row>
    <row r="11875" spans="1:20" hidden="1" x14ac:dyDescent="0.45">
      <c r="C11875" s="29" t="s">
        <v>60</v>
      </c>
      <c r="D11875" s="29" t="s">
        <v>45</v>
      </c>
      <c r="F11875" t="s">
        <v>1282</v>
      </c>
      <c r="G11875" t="s">
        <v>1283</v>
      </c>
      <c r="H11875" t="s">
        <v>289</v>
      </c>
      <c r="I11875" t="s">
        <v>275</v>
      </c>
      <c r="J11875" t="s">
        <v>228</v>
      </c>
      <c r="K11875" t="s">
        <v>1242</v>
      </c>
      <c r="M11875" t="s">
        <v>228</v>
      </c>
      <c r="N11875" t="s">
        <v>279</v>
      </c>
      <c r="O11875">
        <v>12.7</v>
      </c>
      <c r="P11875" t="s">
        <v>234</v>
      </c>
      <c r="Q11875"/>
      <c r="R11875">
        <v>10</v>
      </c>
      <c r="S11875">
        <v>20</v>
      </c>
      <c r="T11875" t="s">
        <v>377</v>
      </c>
    </row>
    <row r="11876" spans="1:20" hidden="1" x14ac:dyDescent="0.45">
      <c r="C11876" s="29" t="s">
        <v>60</v>
      </c>
      <c r="D11876" s="29" t="s">
        <v>46</v>
      </c>
      <c r="F11876" t="s">
        <v>1282</v>
      </c>
      <c r="G11876" t="s">
        <v>1283</v>
      </c>
      <c r="H11876" t="s">
        <v>1267</v>
      </c>
      <c r="I11876" t="s">
        <v>225</v>
      </c>
      <c r="J11876" t="s">
        <v>226</v>
      </c>
      <c r="K11876" t="s">
        <v>18</v>
      </c>
      <c r="M11876" t="s">
        <v>228</v>
      </c>
      <c r="N11876" t="s">
        <v>253</v>
      </c>
      <c r="O11876">
        <v>2.5000000000000001E-4</v>
      </c>
      <c r="P11876" t="s">
        <v>234</v>
      </c>
      <c r="Q11876"/>
      <c r="R11876">
        <v>1.2999999999999999E-4</v>
      </c>
      <c r="S11876">
        <v>5.0000000000000001E-4</v>
      </c>
      <c r="T11876" t="s">
        <v>1257</v>
      </c>
    </row>
    <row r="11877" spans="1:20" hidden="1" x14ac:dyDescent="0.45">
      <c r="A11877" s="29" t="s">
        <v>3065</v>
      </c>
      <c r="B11877" s="29" t="s">
        <v>24</v>
      </c>
      <c r="C11877" s="29" t="s">
        <v>60</v>
      </c>
      <c r="D11877" s="29" t="s">
        <v>45</v>
      </c>
      <c r="F11877" t="s">
        <v>1282</v>
      </c>
      <c r="G11877" t="s">
        <v>1283</v>
      </c>
      <c r="H11877" t="s">
        <v>289</v>
      </c>
      <c r="I11877" t="s">
        <v>275</v>
      </c>
      <c r="J11877" t="s">
        <v>228</v>
      </c>
      <c r="K11877" t="s">
        <v>1242</v>
      </c>
      <c r="M11877" t="s">
        <v>228</v>
      </c>
      <c r="N11877" t="s">
        <v>261</v>
      </c>
      <c r="O11877">
        <v>484</v>
      </c>
      <c r="P11877" t="s">
        <v>237</v>
      </c>
      <c r="Q11877">
        <f>O11877/'Building Calcs'!$B$2</f>
        <v>5.1064703266807997E-4</v>
      </c>
      <c r="R11877">
        <v>250</v>
      </c>
      <c r="S11877">
        <v>840</v>
      </c>
      <c r="T11877" t="s">
        <v>377</v>
      </c>
    </row>
    <row r="11878" spans="1:20" hidden="1" x14ac:dyDescent="0.45">
      <c r="C11878" s="29" t="s">
        <v>60</v>
      </c>
      <c r="D11878" s="29" t="s">
        <v>51</v>
      </c>
      <c r="F11878" t="s">
        <v>1282</v>
      </c>
      <c r="G11878" t="s">
        <v>1283</v>
      </c>
      <c r="H11878" t="s">
        <v>1321</v>
      </c>
      <c r="I11878" t="s">
        <v>225</v>
      </c>
      <c r="J11878" t="s">
        <v>1322</v>
      </c>
      <c r="K11878" t="s">
        <v>1219</v>
      </c>
      <c r="M11878" t="s">
        <v>228</v>
      </c>
      <c r="N11878" t="s">
        <v>249</v>
      </c>
      <c r="O11878">
        <v>16</v>
      </c>
      <c r="P11878" t="s">
        <v>234</v>
      </c>
      <c r="Q11878"/>
      <c r="R11878">
        <v>8</v>
      </c>
      <c r="S11878">
        <v>32</v>
      </c>
      <c r="T11878" t="s">
        <v>348</v>
      </c>
    </row>
    <row r="11879" spans="1:20" hidden="1" x14ac:dyDescent="0.45">
      <c r="B11879" s="29" t="s">
        <v>29</v>
      </c>
      <c r="C11879" s="29" t="s">
        <v>60</v>
      </c>
      <c r="D11879" s="29" t="s">
        <v>46</v>
      </c>
      <c r="F11879" t="s">
        <v>1282</v>
      </c>
      <c r="G11879" t="s">
        <v>1283</v>
      </c>
      <c r="H11879" t="s">
        <v>1267</v>
      </c>
      <c r="I11879" t="s">
        <v>225</v>
      </c>
      <c r="J11879" t="s">
        <v>226</v>
      </c>
      <c r="K11879" t="s">
        <v>18</v>
      </c>
      <c r="M11879" t="s">
        <v>228</v>
      </c>
      <c r="N11879" t="s">
        <v>29</v>
      </c>
      <c r="O11879">
        <v>0.5</v>
      </c>
      <c r="P11879" t="s">
        <v>237</v>
      </c>
      <c r="Q11879">
        <f>O11879/'Building Calcs'!$B$2</f>
        <v>5.2752792630999998E-7</v>
      </c>
      <c r="R11879">
        <v>0.3</v>
      </c>
      <c r="S11879">
        <v>0.7</v>
      </c>
      <c r="T11879" t="s">
        <v>1246</v>
      </c>
    </row>
    <row r="11880" spans="1:20" hidden="1" x14ac:dyDescent="0.45">
      <c r="B11880" s="29" t="s">
        <v>27</v>
      </c>
      <c r="C11880" s="29" t="s">
        <v>60</v>
      </c>
      <c r="D11880" s="29" t="s">
        <v>46</v>
      </c>
      <c r="F11880" t="s">
        <v>1282</v>
      </c>
      <c r="G11880" t="s">
        <v>1283</v>
      </c>
      <c r="H11880" t="s">
        <v>1267</v>
      </c>
      <c r="I11880" t="s">
        <v>225</v>
      </c>
      <c r="J11880" t="s">
        <v>226</v>
      </c>
      <c r="K11880" t="s">
        <v>18</v>
      </c>
      <c r="M11880" t="s">
        <v>228</v>
      </c>
      <c r="N11880" t="s">
        <v>27</v>
      </c>
      <c r="O11880">
        <v>0.2</v>
      </c>
      <c r="P11880" t="s">
        <v>237</v>
      </c>
      <c r="Q11880">
        <f>O11880/'Building Calcs'!$B$2</f>
        <v>2.1101117052400001E-7</v>
      </c>
      <c r="R11880">
        <v>0.12</v>
      </c>
      <c r="S11880">
        <v>0.28000000000000003</v>
      </c>
      <c r="T11880" t="s">
        <v>1246</v>
      </c>
    </row>
    <row r="11881" spans="1:20" hidden="1" x14ac:dyDescent="0.45">
      <c r="C11881" s="29" t="s">
        <v>60</v>
      </c>
      <c r="D11881" s="29" t="s">
        <v>46</v>
      </c>
      <c r="F11881" t="s">
        <v>1282</v>
      </c>
      <c r="G11881" t="s">
        <v>1283</v>
      </c>
      <c r="H11881" t="s">
        <v>1267</v>
      </c>
      <c r="I11881" t="s">
        <v>225</v>
      </c>
      <c r="J11881" t="s">
        <v>226</v>
      </c>
      <c r="K11881" t="s">
        <v>18</v>
      </c>
      <c r="M11881" t="s">
        <v>228</v>
      </c>
      <c r="N11881" t="s">
        <v>240</v>
      </c>
      <c r="O11881">
        <v>1.5E-3</v>
      </c>
      <c r="P11881" t="s">
        <v>234</v>
      </c>
      <c r="Q11881"/>
      <c r="R11881">
        <v>7.5000000000000002E-4</v>
      </c>
      <c r="S11881">
        <v>3.0000000000000001E-3</v>
      </c>
      <c r="T11881" t="s">
        <v>1257</v>
      </c>
    </row>
    <row r="11882" spans="1:20" hidden="1" x14ac:dyDescent="0.45">
      <c r="B11882" s="29" t="s">
        <v>25</v>
      </c>
      <c r="C11882" s="29" t="s">
        <v>60</v>
      </c>
      <c r="D11882" s="29" t="s">
        <v>46</v>
      </c>
      <c r="F11882" t="s">
        <v>1282</v>
      </c>
      <c r="G11882" t="s">
        <v>1283</v>
      </c>
      <c r="H11882" t="s">
        <v>1267</v>
      </c>
      <c r="I11882" t="s">
        <v>225</v>
      </c>
      <c r="J11882" t="s">
        <v>226</v>
      </c>
      <c r="K11882" t="s">
        <v>18</v>
      </c>
      <c r="M11882" t="s">
        <v>228</v>
      </c>
      <c r="N11882" t="s">
        <v>25</v>
      </c>
      <c r="O11882">
        <v>4.8</v>
      </c>
      <c r="P11882" t="s">
        <v>237</v>
      </c>
      <c r="Q11882">
        <f>O11882/'Building Calcs'!$B$2</f>
        <v>5.064268092576E-6</v>
      </c>
      <c r="R11882">
        <v>1.8</v>
      </c>
      <c r="S11882">
        <v>42</v>
      </c>
      <c r="T11882" t="s">
        <v>1241</v>
      </c>
    </row>
    <row r="11883" spans="1:20" hidden="1" x14ac:dyDescent="0.45">
      <c r="C11883" s="29" t="s">
        <v>60</v>
      </c>
      <c r="D11883" s="29" t="s">
        <v>45</v>
      </c>
      <c r="F11883" t="s">
        <v>1282</v>
      </c>
      <c r="G11883" t="s">
        <v>1283</v>
      </c>
      <c r="H11883" t="s">
        <v>289</v>
      </c>
      <c r="I11883" t="s">
        <v>275</v>
      </c>
      <c r="J11883" t="s">
        <v>228</v>
      </c>
      <c r="K11883" t="s">
        <v>1242</v>
      </c>
      <c r="M11883" t="s">
        <v>228</v>
      </c>
      <c r="N11883" t="s">
        <v>272</v>
      </c>
      <c r="O11883">
        <v>110</v>
      </c>
      <c r="P11883" t="s">
        <v>234</v>
      </c>
      <c r="Q11883"/>
      <c r="R11883">
        <v>48</v>
      </c>
      <c r="S11883">
        <v>144</v>
      </c>
      <c r="T11883" t="s">
        <v>377</v>
      </c>
    </row>
    <row r="11884" spans="1:20" hidden="1" x14ac:dyDescent="0.45">
      <c r="B11884" s="29" t="s">
        <v>26</v>
      </c>
      <c r="C11884" s="29" t="s">
        <v>60</v>
      </c>
      <c r="D11884" s="29" t="s">
        <v>46</v>
      </c>
      <c r="F11884" t="s">
        <v>1282</v>
      </c>
      <c r="G11884" t="s">
        <v>1283</v>
      </c>
      <c r="H11884" t="s">
        <v>1267</v>
      </c>
      <c r="I11884" t="s">
        <v>225</v>
      </c>
      <c r="J11884" t="s">
        <v>226</v>
      </c>
      <c r="K11884" t="s">
        <v>18</v>
      </c>
      <c r="M11884" t="s">
        <v>228</v>
      </c>
      <c r="N11884" t="s">
        <v>26</v>
      </c>
      <c r="O11884">
        <v>48</v>
      </c>
      <c r="P11884" t="s">
        <v>237</v>
      </c>
      <c r="Q11884">
        <f>O11884/'Building Calcs'!$B$2</f>
        <v>5.0642680925760005E-5</v>
      </c>
      <c r="R11884">
        <v>29</v>
      </c>
      <c r="S11884">
        <v>67</v>
      </c>
      <c r="T11884" t="s">
        <v>1241</v>
      </c>
    </row>
    <row r="11885" spans="1:20" hidden="1" x14ac:dyDescent="0.45">
      <c r="C11885" s="29" t="s">
        <v>60</v>
      </c>
      <c r="D11885" s="29" t="s">
        <v>45</v>
      </c>
      <c r="F11885" t="s">
        <v>1282</v>
      </c>
      <c r="G11885" t="s">
        <v>1283</v>
      </c>
      <c r="H11885" t="s">
        <v>289</v>
      </c>
      <c r="I11885" t="s">
        <v>275</v>
      </c>
      <c r="J11885" t="s">
        <v>228</v>
      </c>
      <c r="K11885" t="s">
        <v>1242</v>
      </c>
      <c r="M11885" t="s">
        <v>228</v>
      </c>
      <c r="N11885" t="s">
        <v>264</v>
      </c>
      <c r="O11885">
        <v>230</v>
      </c>
      <c r="P11885" t="s">
        <v>234</v>
      </c>
      <c r="Q11885"/>
      <c r="R11885">
        <v>60</v>
      </c>
      <c r="S11885">
        <v>300</v>
      </c>
      <c r="T11885" t="s">
        <v>377</v>
      </c>
    </row>
    <row r="11886" spans="1:20" hidden="1" x14ac:dyDescent="0.45">
      <c r="B11886" s="29" t="s">
        <v>30</v>
      </c>
      <c r="D11886" s="29" t="s">
        <v>53</v>
      </c>
      <c r="F11886" t="s">
        <v>1330</v>
      </c>
      <c r="G11886" t="s">
        <v>1331</v>
      </c>
      <c r="H11886" t="s">
        <v>423</v>
      </c>
      <c r="I11886" t="s">
        <v>225</v>
      </c>
      <c r="J11886" t="s">
        <v>416</v>
      </c>
      <c r="K11886" t="s">
        <v>35</v>
      </c>
      <c r="M11886" t="s">
        <v>228</v>
      </c>
      <c r="N11886" t="s">
        <v>30</v>
      </c>
      <c r="O11886">
        <v>800</v>
      </c>
      <c r="P11886" t="s">
        <v>385</v>
      </c>
      <c r="Q11886"/>
      <c r="T11886" t="s">
        <v>386</v>
      </c>
    </row>
    <row r="11887" spans="1:20" hidden="1" x14ac:dyDescent="0.45">
      <c r="D11887" s="29" t="s">
        <v>53</v>
      </c>
      <c r="F11887" t="s">
        <v>1330</v>
      </c>
      <c r="G11887" t="s">
        <v>1331</v>
      </c>
      <c r="H11887" t="s">
        <v>423</v>
      </c>
      <c r="I11887" t="s">
        <v>225</v>
      </c>
      <c r="J11887" t="s">
        <v>416</v>
      </c>
      <c r="K11887" t="s">
        <v>35</v>
      </c>
      <c r="M11887" t="s">
        <v>228</v>
      </c>
      <c r="N11887" t="s">
        <v>236</v>
      </c>
      <c r="O11887">
        <v>1005</v>
      </c>
      <c r="P11887" t="s">
        <v>385</v>
      </c>
      <c r="Q11887"/>
      <c r="T11887" t="s">
        <v>386</v>
      </c>
    </row>
    <row r="11888" spans="1:20" hidden="1" x14ac:dyDescent="0.45">
      <c r="B11888" s="29" t="s">
        <v>27</v>
      </c>
      <c r="D11888" s="29" t="s">
        <v>53</v>
      </c>
      <c r="F11888" t="s">
        <v>1330</v>
      </c>
      <c r="G11888" t="s">
        <v>1331</v>
      </c>
      <c r="H11888" t="s">
        <v>421</v>
      </c>
      <c r="I11888" t="s">
        <v>225</v>
      </c>
      <c r="J11888" t="s">
        <v>409</v>
      </c>
      <c r="K11888" t="s">
        <v>35</v>
      </c>
      <c r="M11888" t="s">
        <v>228</v>
      </c>
      <c r="N11888" t="s">
        <v>27</v>
      </c>
      <c r="O11888">
        <v>116</v>
      </c>
      <c r="P11888" t="s">
        <v>385</v>
      </c>
      <c r="Q11888"/>
      <c r="T11888" t="s">
        <v>386</v>
      </c>
    </row>
    <row r="11889" spans="2:20" hidden="1" x14ac:dyDescent="0.45">
      <c r="B11889" s="29" t="s">
        <v>33</v>
      </c>
      <c r="D11889" s="29" t="s">
        <v>55</v>
      </c>
      <c r="F11889" t="s">
        <v>1330</v>
      </c>
      <c r="G11889" t="s">
        <v>1331</v>
      </c>
      <c r="H11889" t="s">
        <v>428</v>
      </c>
      <c r="I11889" t="s">
        <v>225</v>
      </c>
      <c r="J11889" t="s">
        <v>384</v>
      </c>
      <c r="K11889" t="s">
        <v>391</v>
      </c>
      <c r="M11889" t="s">
        <v>228</v>
      </c>
      <c r="N11889" t="s">
        <v>33</v>
      </c>
      <c r="O11889">
        <v>12</v>
      </c>
      <c r="P11889" t="s">
        <v>385</v>
      </c>
      <c r="Q11889"/>
      <c r="T11889" t="s">
        <v>386</v>
      </c>
    </row>
    <row r="11890" spans="2:20" hidden="1" x14ac:dyDescent="0.45">
      <c r="D11890" s="29" t="s">
        <v>53</v>
      </c>
      <c r="F11890" t="s">
        <v>1330</v>
      </c>
      <c r="G11890" t="s">
        <v>1331</v>
      </c>
      <c r="H11890" t="s">
        <v>420</v>
      </c>
      <c r="I11890" t="s">
        <v>225</v>
      </c>
      <c r="J11890" t="s">
        <v>407</v>
      </c>
      <c r="K11890" t="s">
        <v>35</v>
      </c>
      <c r="M11890" t="s">
        <v>228</v>
      </c>
      <c r="N11890" t="s">
        <v>236</v>
      </c>
      <c r="O11890">
        <v>98</v>
      </c>
      <c r="P11890" t="s">
        <v>385</v>
      </c>
      <c r="Q11890"/>
      <c r="T11890" t="s">
        <v>386</v>
      </c>
    </row>
    <row r="11891" spans="2:20" hidden="1" x14ac:dyDescent="0.45">
      <c r="B11891" s="29" t="s">
        <v>32</v>
      </c>
      <c r="D11891" s="29" t="s">
        <v>53</v>
      </c>
      <c r="F11891" t="s">
        <v>1330</v>
      </c>
      <c r="G11891" t="s">
        <v>1331</v>
      </c>
      <c r="H11891" t="s">
        <v>421</v>
      </c>
      <c r="I11891" t="s">
        <v>225</v>
      </c>
      <c r="J11891" t="s">
        <v>409</v>
      </c>
      <c r="K11891" t="s">
        <v>35</v>
      </c>
      <c r="M11891" t="s">
        <v>228</v>
      </c>
      <c r="N11891" t="s">
        <v>32</v>
      </c>
      <c r="O11891">
        <v>23</v>
      </c>
      <c r="P11891" t="s">
        <v>385</v>
      </c>
      <c r="Q11891"/>
      <c r="T11891" t="s">
        <v>386</v>
      </c>
    </row>
    <row r="11892" spans="2:20" hidden="1" x14ac:dyDescent="0.45">
      <c r="D11892" s="29" t="s">
        <v>53</v>
      </c>
      <c r="F11892" t="s">
        <v>1330</v>
      </c>
      <c r="G11892" t="s">
        <v>1331</v>
      </c>
      <c r="H11892" t="s">
        <v>419</v>
      </c>
      <c r="I11892" t="s">
        <v>225</v>
      </c>
      <c r="J11892" t="s">
        <v>405</v>
      </c>
      <c r="K11892" t="s">
        <v>35</v>
      </c>
      <c r="M11892" t="s">
        <v>228</v>
      </c>
      <c r="N11892" t="s">
        <v>400</v>
      </c>
      <c r="O11892">
        <v>8</v>
      </c>
      <c r="P11892" t="s">
        <v>385</v>
      </c>
      <c r="Q11892"/>
      <c r="T11892" t="s">
        <v>386</v>
      </c>
    </row>
    <row r="11893" spans="2:20" hidden="1" x14ac:dyDescent="0.45">
      <c r="B11893" s="29" t="s">
        <v>26</v>
      </c>
      <c r="D11893" s="29" t="s">
        <v>53</v>
      </c>
      <c r="F11893" t="s">
        <v>1330</v>
      </c>
      <c r="G11893" t="s">
        <v>1331</v>
      </c>
      <c r="H11893" t="s">
        <v>419</v>
      </c>
      <c r="I11893" t="s">
        <v>225</v>
      </c>
      <c r="J11893" t="s">
        <v>405</v>
      </c>
      <c r="K11893" t="s">
        <v>35</v>
      </c>
      <c r="M11893" t="s">
        <v>228</v>
      </c>
      <c r="N11893" t="s">
        <v>26</v>
      </c>
      <c r="O11893">
        <v>1570</v>
      </c>
      <c r="P11893" t="s">
        <v>385</v>
      </c>
      <c r="Q11893"/>
      <c r="T11893" t="s">
        <v>386</v>
      </c>
    </row>
    <row r="11894" spans="2:20" hidden="1" x14ac:dyDescent="0.45">
      <c r="B11894" s="29" t="s">
        <v>26</v>
      </c>
      <c r="D11894" s="29" t="s">
        <v>55</v>
      </c>
      <c r="F11894" t="s">
        <v>1330</v>
      </c>
      <c r="G11894" t="s">
        <v>1331</v>
      </c>
      <c r="H11894" t="s">
        <v>398</v>
      </c>
      <c r="I11894" t="s">
        <v>275</v>
      </c>
      <c r="J11894" t="s">
        <v>228</v>
      </c>
      <c r="K11894" t="s">
        <v>399</v>
      </c>
      <c r="M11894" t="s">
        <v>228</v>
      </c>
      <c r="N11894" t="s">
        <v>26</v>
      </c>
      <c r="O11894">
        <v>7117</v>
      </c>
      <c r="P11894" t="s">
        <v>385</v>
      </c>
      <c r="Q11894"/>
      <c r="T11894" t="s">
        <v>386</v>
      </c>
    </row>
    <row r="11895" spans="2:20" hidden="1" x14ac:dyDescent="0.45">
      <c r="B11895" s="29" t="s">
        <v>27</v>
      </c>
      <c r="D11895" s="29" t="s">
        <v>55</v>
      </c>
      <c r="F11895" t="s">
        <v>1330</v>
      </c>
      <c r="G11895" t="s">
        <v>1331</v>
      </c>
      <c r="H11895" t="s">
        <v>398</v>
      </c>
      <c r="I11895" t="s">
        <v>275</v>
      </c>
      <c r="J11895" t="s">
        <v>228</v>
      </c>
      <c r="K11895" t="s">
        <v>399</v>
      </c>
      <c r="M11895" t="s">
        <v>228</v>
      </c>
      <c r="N11895" t="s">
        <v>27</v>
      </c>
      <c r="O11895">
        <v>157</v>
      </c>
      <c r="P11895" t="s">
        <v>385</v>
      </c>
      <c r="Q11895"/>
      <c r="T11895" t="s">
        <v>386</v>
      </c>
    </row>
    <row r="11896" spans="2:20" hidden="1" x14ac:dyDescent="0.45">
      <c r="B11896" s="29" t="s">
        <v>32</v>
      </c>
      <c r="D11896" s="29" t="s">
        <v>55</v>
      </c>
      <c r="F11896" t="s">
        <v>1330</v>
      </c>
      <c r="G11896" t="s">
        <v>1331</v>
      </c>
      <c r="H11896" t="s">
        <v>390</v>
      </c>
      <c r="I11896" t="s">
        <v>275</v>
      </c>
      <c r="J11896" t="s">
        <v>228</v>
      </c>
      <c r="K11896" t="s">
        <v>391</v>
      </c>
      <c r="M11896" t="s">
        <v>228</v>
      </c>
      <c r="N11896" t="s">
        <v>32</v>
      </c>
      <c r="O11896">
        <v>17108</v>
      </c>
      <c r="P11896" t="s">
        <v>385</v>
      </c>
      <c r="Q11896"/>
      <c r="T11896" t="s">
        <v>386</v>
      </c>
    </row>
    <row r="11897" spans="2:20" hidden="1" x14ac:dyDescent="0.45">
      <c r="B11897" s="29" t="s">
        <v>33</v>
      </c>
      <c r="D11897" s="29" t="s">
        <v>55</v>
      </c>
      <c r="F11897" t="s">
        <v>1330</v>
      </c>
      <c r="G11897" t="s">
        <v>1331</v>
      </c>
      <c r="H11897" t="s">
        <v>390</v>
      </c>
      <c r="I11897" t="s">
        <v>275</v>
      </c>
      <c r="J11897" t="s">
        <v>228</v>
      </c>
      <c r="K11897" t="s">
        <v>391</v>
      </c>
      <c r="M11897" t="s">
        <v>228</v>
      </c>
      <c r="N11897" t="s">
        <v>33</v>
      </c>
      <c r="O11897">
        <v>17</v>
      </c>
      <c r="P11897" t="s">
        <v>385</v>
      </c>
      <c r="Q11897"/>
      <c r="T11897" t="s">
        <v>386</v>
      </c>
    </row>
    <row r="11898" spans="2:20" hidden="1" x14ac:dyDescent="0.45">
      <c r="D11898" s="29" t="s">
        <v>53</v>
      </c>
      <c r="F11898" t="s">
        <v>1330</v>
      </c>
      <c r="G11898" t="s">
        <v>1331</v>
      </c>
      <c r="H11898" t="s">
        <v>396</v>
      </c>
      <c r="I11898" t="s">
        <v>275</v>
      </c>
      <c r="J11898" t="s">
        <v>228</v>
      </c>
      <c r="K11898" t="s">
        <v>35</v>
      </c>
      <c r="M11898" t="s">
        <v>228</v>
      </c>
      <c r="N11898" t="s">
        <v>253</v>
      </c>
      <c r="O11898">
        <v>0.01</v>
      </c>
      <c r="P11898" t="s">
        <v>389</v>
      </c>
      <c r="Q11898"/>
      <c r="T11898" t="s">
        <v>386</v>
      </c>
    </row>
    <row r="11899" spans="2:20" hidden="1" x14ac:dyDescent="0.45">
      <c r="D11899" s="29" t="s">
        <v>53</v>
      </c>
      <c r="F11899" t="s">
        <v>1330</v>
      </c>
      <c r="G11899" t="s">
        <v>1331</v>
      </c>
      <c r="H11899" t="s">
        <v>396</v>
      </c>
      <c r="I11899" t="s">
        <v>275</v>
      </c>
      <c r="J11899" t="s">
        <v>228</v>
      </c>
      <c r="K11899" t="s">
        <v>35</v>
      </c>
      <c r="M11899" t="s">
        <v>228</v>
      </c>
      <c r="N11899" t="s">
        <v>265</v>
      </c>
      <c r="O11899">
        <v>1.7</v>
      </c>
      <c r="P11899" t="s">
        <v>1332</v>
      </c>
      <c r="Q11899"/>
      <c r="T11899" t="s">
        <v>386</v>
      </c>
    </row>
    <row r="11900" spans="2:20" hidden="1" x14ac:dyDescent="0.45">
      <c r="B11900" s="29" t="s">
        <v>32</v>
      </c>
      <c r="D11900" s="29" t="s">
        <v>55</v>
      </c>
      <c r="F11900" t="s">
        <v>1330</v>
      </c>
      <c r="G11900" t="s">
        <v>1331</v>
      </c>
      <c r="H11900" t="s">
        <v>398</v>
      </c>
      <c r="I11900" t="s">
        <v>275</v>
      </c>
      <c r="J11900" t="s">
        <v>228</v>
      </c>
      <c r="K11900" t="s">
        <v>399</v>
      </c>
      <c r="M11900" t="s">
        <v>228</v>
      </c>
      <c r="N11900" t="s">
        <v>32</v>
      </c>
      <c r="O11900">
        <v>665</v>
      </c>
      <c r="P11900" t="s">
        <v>385</v>
      </c>
      <c r="Q11900"/>
      <c r="T11900" t="s">
        <v>386</v>
      </c>
    </row>
    <row r="11901" spans="2:20" hidden="1" x14ac:dyDescent="0.45">
      <c r="B11901" s="29" t="s">
        <v>26</v>
      </c>
      <c r="F11901" t="s">
        <v>1330</v>
      </c>
      <c r="G11901" t="s">
        <v>1331</v>
      </c>
      <c r="H11901" t="s">
        <v>1281</v>
      </c>
      <c r="I11901" t="s">
        <v>275</v>
      </c>
      <c r="J11901" t="s">
        <v>228</v>
      </c>
      <c r="K11901" t="s">
        <v>21</v>
      </c>
      <c r="M11901" t="s">
        <v>228</v>
      </c>
      <c r="N11901" t="s">
        <v>26</v>
      </c>
      <c r="O11901">
        <v>28571</v>
      </c>
      <c r="P11901" t="s">
        <v>385</v>
      </c>
      <c r="Q11901"/>
      <c r="T11901" t="s">
        <v>386</v>
      </c>
    </row>
    <row r="11902" spans="2:20" hidden="1" x14ac:dyDescent="0.45">
      <c r="B11902" s="29" t="s">
        <v>27</v>
      </c>
      <c r="D11902" s="29" t="s">
        <v>55</v>
      </c>
      <c r="F11902" t="s">
        <v>1330</v>
      </c>
      <c r="G11902" t="s">
        <v>1331</v>
      </c>
      <c r="H11902" t="s">
        <v>390</v>
      </c>
      <c r="I11902" t="s">
        <v>275</v>
      </c>
      <c r="J11902" t="s">
        <v>228</v>
      </c>
      <c r="K11902" t="s">
        <v>391</v>
      </c>
      <c r="M11902" t="s">
        <v>228</v>
      </c>
      <c r="N11902" t="s">
        <v>27</v>
      </c>
      <c r="O11902">
        <v>3762</v>
      </c>
      <c r="P11902" t="s">
        <v>385</v>
      </c>
      <c r="Q11902"/>
      <c r="T11902" t="s">
        <v>386</v>
      </c>
    </row>
    <row r="11903" spans="2:20" hidden="1" x14ac:dyDescent="0.45">
      <c r="B11903" s="29" t="s">
        <v>34</v>
      </c>
      <c r="D11903" s="29" t="s">
        <v>53</v>
      </c>
      <c r="F11903" t="s">
        <v>1330</v>
      </c>
      <c r="G11903" t="s">
        <v>1331</v>
      </c>
      <c r="H11903" t="s">
        <v>394</v>
      </c>
      <c r="I11903" t="s">
        <v>225</v>
      </c>
      <c r="J11903" t="s">
        <v>395</v>
      </c>
      <c r="K11903" t="s">
        <v>35</v>
      </c>
      <c r="M11903" t="s">
        <v>228</v>
      </c>
      <c r="N11903" t="s">
        <v>34</v>
      </c>
      <c r="O11903">
        <v>3160</v>
      </c>
      <c r="P11903" t="s">
        <v>387</v>
      </c>
      <c r="Q11903"/>
      <c r="T11903" t="s">
        <v>386</v>
      </c>
    </row>
    <row r="11904" spans="2:20" hidden="1" x14ac:dyDescent="0.45">
      <c r="D11904" s="29" t="s">
        <v>53</v>
      </c>
      <c r="F11904" t="s">
        <v>1330</v>
      </c>
      <c r="G11904" t="s">
        <v>1331</v>
      </c>
      <c r="H11904" t="s">
        <v>383</v>
      </c>
      <c r="I11904" t="s">
        <v>225</v>
      </c>
      <c r="J11904" t="s">
        <v>384</v>
      </c>
      <c r="K11904" t="s">
        <v>35</v>
      </c>
      <c r="M11904" t="s">
        <v>228</v>
      </c>
      <c r="N11904" t="s">
        <v>236</v>
      </c>
      <c r="O11904">
        <v>6207</v>
      </c>
      <c r="P11904" t="s">
        <v>385</v>
      </c>
      <c r="Q11904"/>
      <c r="T11904" t="s">
        <v>386</v>
      </c>
    </row>
    <row r="11905" spans="2:20" hidden="1" x14ac:dyDescent="0.45">
      <c r="B11905" s="29" t="s">
        <v>27</v>
      </c>
      <c r="D11905" s="29" t="s">
        <v>53</v>
      </c>
      <c r="F11905" t="s">
        <v>1330</v>
      </c>
      <c r="G11905" t="s">
        <v>1331</v>
      </c>
      <c r="H11905" t="s">
        <v>394</v>
      </c>
      <c r="I11905" t="s">
        <v>225</v>
      </c>
      <c r="J11905" t="s">
        <v>395</v>
      </c>
      <c r="K11905" t="s">
        <v>35</v>
      </c>
      <c r="M11905" t="s">
        <v>228</v>
      </c>
      <c r="N11905" t="s">
        <v>27</v>
      </c>
      <c r="O11905">
        <v>4308</v>
      </c>
      <c r="P11905" t="s">
        <v>385</v>
      </c>
      <c r="Q11905"/>
      <c r="T11905" t="s">
        <v>386</v>
      </c>
    </row>
    <row r="11906" spans="2:20" hidden="1" x14ac:dyDescent="0.45">
      <c r="B11906" s="29" t="s">
        <v>43</v>
      </c>
      <c r="D11906" s="29" t="s">
        <v>53</v>
      </c>
      <c r="F11906" t="s">
        <v>1330</v>
      </c>
      <c r="G11906" t="s">
        <v>1331</v>
      </c>
      <c r="H11906" t="s">
        <v>383</v>
      </c>
      <c r="I11906" t="s">
        <v>225</v>
      </c>
      <c r="J11906" t="s">
        <v>384</v>
      </c>
      <c r="K11906" t="s">
        <v>35</v>
      </c>
      <c r="M11906" t="s">
        <v>228</v>
      </c>
      <c r="N11906" t="s">
        <v>28</v>
      </c>
      <c r="O11906">
        <v>6207</v>
      </c>
      <c r="P11906" t="s">
        <v>385</v>
      </c>
      <c r="Q11906"/>
      <c r="T11906" t="s">
        <v>386</v>
      </c>
    </row>
    <row r="11907" spans="2:20" hidden="1" x14ac:dyDescent="0.45">
      <c r="B11907" s="29" t="s">
        <v>32</v>
      </c>
      <c r="D11907" s="29" t="s">
        <v>53</v>
      </c>
      <c r="F11907" t="s">
        <v>1330</v>
      </c>
      <c r="G11907" t="s">
        <v>1331</v>
      </c>
      <c r="H11907" t="s">
        <v>392</v>
      </c>
      <c r="I11907" t="s">
        <v>225</v>
      </c>
      <c r="J11907" t="s">
        <v>393</v>
      </c>
      <c r="K11907" t="s">
        <v>35</v>
      </c>
      <c r="M11907" t="s">
        <v>228</v>
      </c>
      <c r="N11907" t="s">
        <v>32</v>
      </c>
      <c r="O11907">
        <v>144</v>
      </c>
      <c r="P11907" t="s">
        <v>385</v>
      </c>
      <c r="Q11907"/>
      <c r="T11907" t="s">
        <v>386</v>
      </c>
    </row>
    <row r="11908" spans="2:20" hidden="1" x14ac:dyDescent="0.45">
      <c r="B11908" s="29" t="s">
        <v>26</v>
      </c>
      <c r="D11908" s="29" t="s">
        <v>53</v>
      </c>
      <c r="F11908" t="s">
        <v>1330</v>
      </c>
      <c r="G11908" t="s">
        <v>1331</v>
      </c>
      <c r="H11908" t="s">
        <v>392</v>
      </c>
      <c r="I11908" t="s">
        <v>225</v>
      </c>
      <c r="J11908" t="s">
        <v>393</v>
      </c>
      <c r="K11908" t="s">
        <v>35</v>
      </c>
      <c r="M11908" t="s">
        <v>228</v>
      </c>
      <c r="N11908" t="s">
        <v>26</v>
      </c>
      <c r="O11908">
        <v>43552</v>
      </c>
      <c r="P11908" t="s">
        <v>385</v>
      </c>
      <c r="Q11908"/>
      <c r="T11908" t="s">
        <v>386</v>
      </c>
    </row>
    <row r="11909" spans="2:20" hidden="1" x14ac:dyDescent="0.45">
      <c r="B11909" s="29" t="s">
        <v>30</v>
      </c>
      <c r="D11909" s="29" t="s">
        <v>53</v>
      </c>
      <c r="F11909" t="s">
        <v>1330</v>
      </c>
      <c r="G11909" t="s">
        <v>1331</v>
      </c>
      <c r="H11909" t="s">
        <v>394</v>
      </c>
      <c r="I11909" t="s">
        <v>225</v>
      </c>
      <c r="J11909" t="s">
        <v>395</v>
      </c>
      <c r="K11909" t="s">
        <v>35</v>
      </c>
      <c r="M11909" t="s">
        <v>228</v>
      </c>
      <c r="N11909" t="s">
        <v>30</v>
      </c>
      <c r="O11909">
        <v>2369</v>
      </c>
      <c r="P11909" t="s">
        <v>385</v>
      </c>
      <c r="Q11909"/>
      <c r="T11909" t="s">
        <v>386</v>
      </c>
    </row>
    <row r="11910" spans="2:20" hidden="1" x14ac:dyDescent="0.45">
      <c r="D11910" s="29" t="s">
        <v>55</v>
      </c>
      <c r="F11910" t="s">
        <v>1330</v>
      </c>
      <c r="G11910" t="s">
        <v>1331</v>
      </c>
      <c r="H11910" t="s">
        <v>388</v>
      </c>
      <c r="I11910" t="s">
        <v>275</v>
      </c>
      <c r="J11910" t="s">
        <v>228</v>
      </c>
      <c r="K11910" t="s">
        <v>20</v>
      </c>
      <c r="M11910" t="s">
        <v>228</v>
      </c>
      <c r="N11910" t="s">
        <v>249</v>
      </c>
      <c r="O11910">
        <v>40</v>
      </c>
      <c r="P11910" t="s">
        <v>1280</v>
      </c>
      <c r="Q11910"/>
      <c r="T11910" t="s">
        <v>386</v>
      </c>
    </row>
    <row r="11911" spans="2:20" hidden="1" x14ac:dyDescent="0.45">
      <c r="B11911" s="29" t="s">
        <v>43</v>
      </c>
      <c r="D11911" s="29" t="s">
        <v>55</v>
      </c>
      <c r="F11911" t="s">
        <v>1330</v>
      </c>
      <c r="G11911" t="s">
        <v>1331</v>
      </c>
      <c r="H11911" t="s">
        <v>403</v>
      </c>
      <c r="I11911" t="s">
        <v>225</v>
      </c>
      <c r="J11911" t="s">
        <v>393</v>
      </c>
      <c r="K11911" t="s">
        <v>399</v>
      </c>
      <c r="M11911" t="s">
        <v>228</v>
      </c>
      <c r="N11911" t="s">
        <v>28</v>
      </c>
      <c r="O11911">
        <v>157</v>
      </c>
      <c r="P11911" t="s">
        <v>385</v>
      </c>
      <c r="Q11911"/>
      <c r="T11911" t="s">
        <v>386</v>
      </c>
    </row>
    <row r="11912" spans="2:20" hidden="1" x14ac:dyDescent="0.45">
      <c r="D11912" s="29" t="s">
        <v>55</v>
      </c>
      <c r="F11912" t="s">
        <v>1330</v>
      </c>
      <c r="G11912" t="s">
        <v>1331</v>
      </c>
      <c r="H11912" t="s">
        <v>415</v>
      </c>
      <c r="I11912" t="s">
        <v>225</v>
      </c>
      <c r="J11912" t="s">
        <v>416</v>
      </c>
      <c r="K11912" t="s">
        <v>399</v>
      </c>
      <c r="M11912" t="s">
        <v>228</v>
      </c>
      <c r="N11912" t="s">
        <v>400</v>
      </c>
      <c r="O11912">
        <v>4</v>
      </c>
      <c r="P11912" t="s">
        <v>385</v>
      </c>
      <c r="Q11912"/>
      <c r="T11912" t="s">
        <v>386</v>
      </c>
    </row>
    <row r="11913" spans="2:20" hidden="1" x14ac:dyDescent="0.45">
      <c r="B11913" s="29" t="s">
        <v>26</v>
      </c>
      <c r="D11913" s="29" t="s">
        <v>55</v>
      </c>
      <c r="F11913" t="s">
        <v>1330</v>
      </c>
      <c r="G11913" t="s">
        <v>1331</v>
      </c>
      <c r="H11913" t="s">
        <v>415</v>
      </c>
      <c r="I11913" t="s">
        <v>225</v>
      </c>
      <c r="J11913" t="s">
        <v>416</v>
      </c>
      <c r="K11913" t="s">
        <v>399</v>
      </c>
      <c r="M11913" t="s">
        <v>228</v>
      </c>
      <c r="N11913" t="s">
        <v>26</v>
      </c>
      <c r="O11913">
        <v>7088</v>
      </c>
      <c r="P11913" t="s">
        <v>385</v>
      </c>
      <c r="Q11913"/>
      <c r="T11913" t="s">
        <v>386</v>
      </c>
    </row>
    <row r="11914" spans="2:20" hidden="1" x14ac:dyDescent="0.45">
      <c r="D11914" s="29" t="s">
        <v>55</v>
      </c>
      <c r="F11914" t="s">
        <v>1330</v>
      </c>
      <c r="G11914" t="s">
        <v>1331</v>
      </c>
      <c r="H11914" t="s">
        <v>403</v>
      </c>
      <c r="I11914" t="s">
        <v>225</v>
      </c>
      <c r="J11914" t="s">
        <v>393</v>
      </c>
      <c r="K11914" t="s">
        <v>399</v>
      </c>
      <c r="M11914" t="s">
        <v>228</v>
      </c>
      <c r="N11914" t="s">
        <v>400</v>
      </c>
      <c r="O11914">
        <v>4</v>
      </c>
      <c r="P11914" t="s">
        <v>385</v>
      </c>
      <c r="Q11914"/>
      <c r="T11914" t="s">
        <v>386</v>
      </c>
    </row>
    <row r="11915" spans="2:20" hidden="1" x14ac:dyDescent="0.45">
      <c r="B11915" s="29" t="s">
        <v>24</v>
      </c>
      <c r="D11915" s="29" t="s">
        <v>55</v>
      </c>
      <c r="F11915" t="s">
        <v>1330</v>
      </c>
      <c r="G11915" t="s">
        <v>1331</v>
      </c>
      <c r="H11915" t="s">
        <v>415</v>
      </c>
      <c r="I11915" t="s">
        <v>225</v>
      </c>
      <c r="J11915" t="s">
        <v>416</v>
      </c>
      <c r="K11915" t="s">
        <v>399</v>
      </c>
      <c r="M11915" t="s">
        <v>228</v>
      </c>
      <c r="N11915" t="s">
        <v>261</v>
      </c>
      <c r="O11915">
        <v>18469</v>
      </c>
      <c r="P11915" t="s">
        <v>385</v>
      </c>
      <c r="Q11915"/>
      <c r="T11915" t="s">
        <v>386</v>
      </c>
    </row>
    <row r="11916" spans="2:20" hidden="1" x14ac:dyDescent="0.45">
      <c r="B11916" s="29" t="s">
        <v>24</v>
      </c>
      <c r="D11916" s="29" t="s">
        <v>55</v>
      </c>
      <c r="F11916" t="s">
        <v>1330</v>
      </c>
      <c r="G11916" t="s">
        <v>1331</v>
      </c>
      <c r="H11916" t="s">
        <v>401</v>
      </c>
      <c r="I11916" t="s">
        <v>225</v>
      </c>
      <c r="J11916" t="s">
        <v>384</v>
      </c>
      <c r="K11916" t="s">
        <v>399</v>
      </c>
      <c r="M11916" t="s">
        <v>228</v>
      </c>
      <c r="N11916" t="s">
        <v>261</v>
      </c>
      <c r="O11916">
        <v>20182</v>
      </c>
      <c r="P11916" t="s">
        <v>385</v>
      </c>
      <c r="Q11916"/>
      <c r="T11916" t="s">
        <v>386</v>
      </c>
    </row>
    <row r="11917" spans="2:20" hidden="1" x14ac:dyDescent="0.45">
      <c r="B11917" s="29" t="s">
        <v>43</v>
      </c>
      <c r="D11917" s="29" t="s">
        <v>55</v>
      </c>
      <c r="F11917" t="s">
        <v>1330</v>
      </c>
      <c r="G11917" t="s">
        <v>1331</v>
      </c>
      <c r="H11917" t="s">
        <v>401</v>
      </c>
      <c r="I11917" t="s">
        <v>225</v>
      </c>
      <c r="J11917" t="s">
        <v>384</v>
      </c>
      <c r="K11917" t="s">
        <v>399</v>
      </c>
      <c r="M11917" t="s">
        <v>228</v>
      </c>
      <c r="N11917" t="s">
        <v>28</v>
      </c>
      <c r="O11917">
        <v>148</v>
      </c>
      <c r="P11917" t="s">
        <v>385</v>
      </c>
      <c r="Q11917"/>
      <c r="T11917" t="s">
        <v>386</v>
      </c>
    </row>
    <row r="11918" spans="2:20" hidden="1" x14ac:dyDescent="0.45">
      <c r="D11918" s="29" t="s">
        <v>55</v>
      </c>
      <c r="F11918" t="s">
        <v>1330</v>
      </c>
      <c r="G11918" t="s">
        <v>1331</v>
      </c>
      <c r="H11918" t="s">
        <v>402</v>
      </c>
      <c r="I11918" t="s">
        <v>225</v>
      </c>
      <c r="J11918" t="s">
        <v>395</v>
      </c>
      <c r="K11918" t="s">
        <v>399</v>
      </c>
      <c r="M11918" t="s">
        <v>228</v>
      </c>
      <c r="N11918" t="s">
        <v>236</v>
      </c>
      <c r="O11918">
        <v>147</v>
      </c>
      <c r="P11918" t="s">
        <v>385</v>
      </c>
      <c r="Q11918"/>
      <c r="T11918" t="s">
        <v>386</v>
      </c>
    </row>
    <row r="11919" spans="2:20" hidden="1" x14ac:dyDescent="0.45">
      <c r="B11919" s="29" t="s">
        <v>33</v>
      </c>
      <c r="D11919" s="29" t="s">
        <v>55</v>
      </c>
      <c r="F11919" t="s">
        <v>1330</v>
      </c>
      <c r="G11919" t="s">
        <v>1331</v>
      </c>
      <c r="H11919" t="s">
        <v>403</v>
      </c>
      <c r="I11919" t="s">
        <v>225</v>
      </c>
      <c r="J11919" t="s">
        <v>393</v>
      </c>
      <c r="K11919" t="s">
        <v>399</v>
      </c>
      <c r="M11919" t="s">
        <v>228</v>
      </c>
      <c r="N11919" t="s">
        <v>33</v>
      </c>
      <c r="O11919">
        <v>59</v>
      </c>
      <c r="P11919" t="s">
        <v>385</v>
      </c>
      <c r="Q11919"/>
      <c r="T11919" t="s">
        <v>386</v>
      </c>
    </row>
    <row r="11920" spans="2:20" hidden="1" x14ac:dyDescent="0.45">
      <c r="D11920" s="29" t="s">
        <v>55</v>
      </c>
      <c r="F11920" t="s">
        <v>1330</v>
      </c>
      <c r="G11920" t="s">
        <v>1331</v>
      </c>
      <c r="H11920" t="s">
        <v>411</v>
      </c>
      <c r="I11920" t="s">
        <v>225</v>
      </c>
      <c r="J11920" t="s">
        <v>405</v>
      </c>
      <c r="K11920" t="s">
        <v>399</v>
      </c>
      <c r="M11920" t="s">
        <v>228</v>
      </c>
      <c r="N11920" t="s">
        <v>236</v>
      </c>
      <c r="P11920" t="s">
        <v>385</v>
      </c>
      <c r="Q11920"/>
      <c r="T11920" t="s">
        <v>386</v>
      </c>
    </row>
    <row r="11921" spans="2:20" hidden="1" x14ac:dyDescent="0.45">
      <c r="B11921" s="29" t="s">
        <v>43</v>
      </c>
      <c r="D11921" s="29" t="s">
        <v>55</v>
      </c>
      <c r="F11921" t="s">
        <v>1330</v>
      </c>
      <c r="G11921" t="s">
        <v>1331</v>
      </c>
      <c r="H11921" t="s">
        <v>412</v>
      </c>
      <c r="I11921" t="s">
        <v>225</v>
      </c>
      <c r="J11921" t="s">
        <v>409</v>
      </c>
      <c r="K11921" t="s">
        <v>399</v>
      </c>
      <c r="M11921" t="s">
        <v>228</v>
      </c>
      <c r="N11921" t="s">
        <v>28</v>
      </c>
      <c r="O11921">
        <v>159</v>
      </c>
      <c r="P11921" t="s">
        <v>385</v>
      </c>
      <c r="Q11921"/>
      <c r="T11921" t="s">
        <v>386</v>
      </c>
    </row>
    <row r="11922" spans="2:20" hidden="1" x14ac:dyDescent="0.45">
      <c r="D11922" s="29" t="s">
        <v>55</v>
      </c>
      <c r="F11922" t="s">
        <v>1330</v>
      </c>
      <c r="G11922" t="s">
        <v>1331</v>
      </c>
      <c r="H11922" t="s">
        <v>412</v>
      </c>
      <c r="I11922" t="s">
        <v>225</v>
      </c>
      <c r="J11922" t="s">
        <v>409</v>
      </c>
      <c r="K11922" t="s">
        <v>399</v>
      </c>
      <c r="M11922" t="s">
        <v>228</v>
      </c>
      <c r="N11922" t="s">
        <v>236</v>
      </c>
      <c r="O11922">
        <v>159</v>
      </c>
      <c r="P11922" t="s">
        <v>385</v>
      </c>
      <c r="Q11922"/>
      <c r="T11922" t="s">
        <v>386</v>
      </c>
    </row>
    <row r="11923" spans="2:20" hidden="1" x14ac:dyDescent="0.45">
      <c r="B11923" s="29" t="s">
        <v>25</v>
      </c>
      <c r="D11923" s="29" t="s">
        <v>55</v>
      </c>
      <c r="F11923" t="s">
        <v>1330</v>
      </c>
      <c r="G11923" t="s">
        <v>1331</v>
      </c>
      <c r="H11923" t="s">
        <v>417</v>
      </c>
      <c r="I11923" t="s">
        <v>225</v>
      </c>
      <c r="J11923" t="s">
        <v>418</v>
      </c>
      <c r="K11923" t="s">
        <v>399</v>
      </c>
      <c r="M11923" t="s">
        <v>228</v>
      </c>
      <c r="N11923" t="s">
        <v>25</v>
      </c>
      <c r="P11923" t="s">
        <v>385</v>
      </c>
      <c r="Q11923"/>
      <c r="T11923" t="s">
        <v>386</v>
      </c>
    </row>
    <row r="11924" spans="2:20" hidden="1" x14ac:dyDescent="0.45">
      <c r="B11924" s="29" t="s">
        <v>27</v>
      </c>
      <c r="D11924" s="29" t="s">
        <v>55</v>
      </c>
      <c r="F11924" t="s">
        <v>1330</v>
      </c>
      <c r="G11924" t="s">
        <v>1331</v>
      </c>
      <c r="H11924" t="s">
        <v>417</v>
      </c>
      <c r="I11924" t="s">
        <v>225</v>
      </c>
      <c r="J11924" t="s">
        <v>418</v>
      </c>
      <c r="K11924" t="s">
        <v>399</v>
      </c>
      <c r="M11924" t="s">
        <v>228</v>
      </c>
      <c r="N11924" t="s">
        <v>27</v>
      </c>
      <c r="P11924" t="s">
        <v>385</v>
      </c>
      <c r="Q11924"/>
      <c r="T11924" t="s">
        <v>386</v>
      </c>
    </row>
    <row r="11925" spans="2:20" hidden="1" x14ac:dyDescent="0.45">
      <c r="D11925" s="29" t="s">
        <v>55</v>
      </c>
      <c r="F11925" t="s">
        <v>1330</v>
      </c>
      <c r="G11925" t="s">
        <v>1331</v>
      </c>
      <c r="H11925" t="s">
        <v>417</v>
      </c>
      <c r="I11925" t="s">
        <v>225</v>
      </c>
      <c r="J11925" t="s">
        <v>418</v>
      </c>
      <c r="K11925" t="s">
        <v>399</v>
      </c>
      <c r="M11925" t="s">
        <v>228</v>
      </c>
      <c r="N11925" t="s">
        <v>236</v>
      </c>
      <c r="P11925" t="s">
        <v>385</v>
      </c>
      <c r="Q11925"/>
      <c r="T11925" t="s">
        <v>386</v>
      </c>
    </row>
    <row r="11926" spans="2:20" hidden="1" x14ac:dyDescent="0.45">
      <c r="B11926" s="29" t="s">
        <v>34</v>
      </c>
      <c r="D11926" s="29" t="s">
        <v>55</v>
      </c>
      <c r="F11926" t="s">
        <v>1330</v>
      </c>
      <c r="G11926" t="s">
        <v>1331</v>
      </c>
      <c r="H11926" t="s">
        <v>410</v>
      </c>
      <c r="I11926" t="s">
        <v>225</v>
      </c>
      <c r="J11926" t="s">
        <v>407</v>
      </c>
      <c r="K11926" t="s">
        <v>399</v>
      </c>
      <c r="M11926" t="s">
        <v>228</v>
      </c>
      <c r="N11926" t="s">
        <v>34</v>
      </c>
      <c r="P11926" t="s">
        <v>387</v>
      </c>
      <c r="Q11926"/>
      <c r="T11926" t="s">
        <v>386</v>
      </c>
    </row>
    <row r="11927" spans="2:20" hidden="1" x14ac:dyDescent="0.45">
      <c r="B11927" s="29" t="s">
        <v>33</v>
      </c>
      <c r="D11927" s="29" t="s">
        <v>55</v>
      </c>
      <c r="F11927" t="s">
        <v>1330</v>
      </c>
      <c r="G11927" t="s">
        <v>1331</v>
      </c>
      <c r="H11927" t="s">
        <v>410</v>
      </c>
      <c r="I11927" t="s">
        <v>225</v>
      </c>
      <c r="J11927" t="s">
        <v>407</v>
      </c>
      <c r="K11927" t="s">
        <v>399</v>
      </c>
      <c r="M11927" t="s">
        <v>228</v>
      </c>
      <c r="N11927" t="s">
        <v>33</v>
      </c>
      <c r="P11927" t="s">
        <v>385</v>
      </c>
      <c r="Q11927"/>
      <c r="T11927" t="s">
        <v>386</v>
      </c>
    </row>
    <row r="11928" spans="2:20" hidden="1" x14ac:dyDescent="0.45">
      <c r="B11928" s="29" t="s">
        <v>33</v>
      </c>
      <c r="D11928" s="29" t="s">
        <v>55</v>
      </c>
      <c r="F11928" t="s">
        <v>1330</v>
      </c>
      <c r="G11928" t="s">
        <v>1331</v>
      </c>
      <c r="H11928" t="s">
        <v>426</v>
      </c>
      <c r="I11928" t="s">
        <v>225</v>
      </c>
      <c r="J11928" t="s">
        <v>416</v>
      </c>
      <c r="K11928" t="s">
        <v>391</v>
      </c>
      <c r="M11928" t="s">
        <v>228</v>
      </c>
      <c r="N11928" t="s">
        <v>33</v>
      </c>
      <c r="O11928">
        <v>18</v>
      </c>
      <c r="P11928" t="s">
        <v>385</v>
      </c>
      <c r="Q11928"/>
      <c r="T11928" t="s">
        <v>386</v>
      </c>
    </row>
    <row r="11929" spans="2:20" hidden="1" x14ac:dyDescent="0.45">
      <c r="D11929" s="29" t="s">
        <v>55</v>
      </c>
      <c r="F11929" t="s">
        <v>1330</v>
      </c>
      <c r="G11929" t="s">
        <v>1331</v>
      </c>
      <c r="H11929" t="s">
        <v>427</v>
      </c>
      <c r="I11929" t="s">
        <v>225</v>
      </c>
      <c r="J11929" t="s">
        <v>414</v>
      </c>
      <c r="K11929" t="s">
        <v>391</v>
      </c>
      <c r="M11929" t="s">
        <v>228</v>
      </c>
      <c r="N11929" t="s">
        <v>400</v>
      </c>
      <c r="O11929">
        <v>4</v>
      </c>
      <c r="P11929" t="s">
        <v>385</v>
      </c>
      <c r="Q11929"/>
      <c r="T11929" t="s">
        <v>386</v>
      </c>
    </row>
    <row r="11930" spans="2:20" hidden="1" x14ac:dyDescent="0.45">
      <c r="B11930" s="29" t="s">
        <v>27</v>
      </c>
      <c r="D11930" s="29" t="s">
        <v>55</v>
      </c>
      <c r="F11930" t="s">
        <v>1330</v>
      </c>
      <c r="G11930" t="s">
        <v>1331</v>
      </c>
      <c r="H11930" t="s">
        <v>429</v>
      </c>
      <c r="I11930" t="s">
        <v>225</v>
      </c>
      <c r="J11930" t="s">
        <v>395</v>
      </c>
      <c r="K11930" t="s">
        <v>391</v>
      </c>
      <c r="M11930" t="s">
        <v>228</v>
      </c>
      <c r="N11930" t="s">
        <v>27</v>
      </c>
      <c r="O11930">
        <v>4786</v>
      </c>
      <c r="P11930" t="s">
        <v>385</v>
      </c>
      <c r="Q11930"/>
      <c r="T11930" t="s">
        <v>386</v>
      </c>
    </row>
    <row r="11931" spans="2:20" hidden="1" x14ac:dyDescent="0.45">
      <c r="B11931" s="29" t="s">
        <v>24</v>
      </c>
      <c r="D11931" s="29" t="s">
        <v>55</v>
      </c>
      <c r="F11931" t="s">
        <v>1330</v>
      </c>
      <c r="G11931" t="s">
        <v>1331</v>
      </c>
      <c r="H11931" t="s">
        <v>417</v>
      </c>
      <c r="I11931" t="s">
        <v>225</v>
      </c>
      <c r="J11931" t="s">
        <v>418</v>
      </c>
      <c r="K11931" t="s">
        <v>399</v>
      </c>
      <c r="M11931" t="s">
        <v>228</v>
      </c>
      <c r="N11931" t="s">
        <v>261</v>
      </c>
      <c r="P11931" t="s">
        <v>385</v>
      </c>
      <c r="Q11931"/>
      <c r="T11931" t="s">
        <v>386</v>
      </c>
    </row>
    <row r="11932" spans="2:20" hidden="1" x14ac:dyDescent="0.45">
      <c r="B11932" s="29" t="s">
        <v>33</v>
      </c>
      <c r="D11932" s="29" t="s">
        <v>55</v>
      </c>
      <c r="F11932" t="s">
        <v>1330</v>
      </c>
      <c r="G11932" t="s">
        <v>1331</v>
      </c>
      <c r="H11932" t="s">
        <v>401</v>
      </c>
      <c r="I11932" t="s">
        <v>225</v>
      </c>
      <c r="J11932" t="s">
        <v>384</v>
      </c>
      <c r="K11932" t="s">
        <v>399</v>
      </c>
      <c r="M11932" t="s">
        <v>228</v>
      </c>
      <c r="N11932" t="s">
        <v>33</v>
      </c>
      <c r="O11932">
        <v>56</v>
      </c>
      <c r="P11932" t="s">
        <v>385</v>
      </c>
      <c r="Q11932"/>
      <c r="T11932" t="s">
        <v>386</v>
      </c>
    </row>
    <row r="11933" spans="2:20" hidden="1" x14ac:dyDescent="0.45">
      <c r="B11933" s="29" t="s">
        <v>32</v>
      </c>
      <c r="D11933" s="29" t="s">
        <v>55</v>
      </c>
      <c r="F11933" t="s">
        <v>1330</v>
      </c>
      <c r="G11933" t="s">
        <v>1331</v>
      </c>
      <c r="H11933" t="s">
        <v>429</v>
      </c>
      <c r="I11933" t="s">
        <v>225</v>
      </c>
      <c r="J11933" t="s">
        <v>395</v>
      </c>
      <c r="K11933" t="s">
        <v>391</v>
      </c>
      <c r="M11933" t="s">
        <v>228</v>
      </c>
      <c r="N11933" t="s">
        <v>32</v>
      </c>
      <c r="O11933">
        <v>19462</v>
      </c>
      <c r="P11933" t="s">
        <v>385</v>
      </c>
      <c r="Q11933"/>
      <c r="T11933" t="s">
        <v>386</v>
      </c>
    </row>
    <row r="11934" spans="2:20" hidden="1" x14ac:dyDescent="0.45">
      <c r="B11934" s="29" t="s">
        <v>25</v>
      </c>
      <c r="D11934" s="29" t="s">
        <v>55</v>
      </c>
      <c r="F11934" t="s">
        <v>1330</v>
      </c>
      <c r="G11934" t="s">
        <v>1331</v>
      </c>
      <c r="H11934" t="s">
        <v>429</v>
      </c>
      <c r="I11934" t="s">
        <v>225</v>
      </c>
      <c r="J11934" t="s">
        <v>395</v>
      </c>
      <c r="K11934" t="s">
        <v>391</v>
      </c>
      <c r="M11934" t="s">
        <v>228</v>
      </c>
      <c r="N11934" t="s">
        <v>25</v>
      </c>
      <c r="O11934">
        <v>699494</v>
      </c>
      <c r="P11934" t="s">
        <v>385</v>
      </c>
      <c r="Q11934"/>
      <c r="T11934" t="s">
        <v>386</v>
      </c>
    </row>
    <row r="11935" spans="2:20" hidden="1" x14ac:dyDescent="0.45">
      <c r="D11935" s="29" t="s">
        <v>55</v>
      </c>
      <c r="F11935" t="s">
        <v>1330</v>
      </c>
      <c r="G11935" t="s">
        <v>1331</v>
      </c>
      <c r="H11935" t="s">
        <v>429</v>
      </c>
      <c r="I11935" t="s">
        <v>225</v>
      </c>
      <c r="J11935" t="s">
        <v>395</v>
      </c>
      <c r="K11935" t="s">
        <v>391</v>
      </c>
      <c r="M11935" t="s">
        <v>228</v>
      </c>
      <c r="N11935" t="s">
        <v>400</v>
      </c>
      <c r="O11935">
        <v>3</v>
      </c>
      <c r="P11935" t="s">
        <v>385</v>
      </c>
      <c r="Q11935"/>
      <c r="T11935" t="s">
        <v>386</v>
      </c>
    </row>
    <row r="11936" spans="2:20" hidden="1" x14ac:dyDescent="0.45">
      <c r="B11936" s="29" t="s">
        <v>26</v>
      </c>
      <c r="D11936" s="29" t="s">
        <v>55</v>
      </c>
      <c r="F11936" t="s">
        <v>1330</v>
      </c>
      <c r="G11936" t="s">
        <v>1331</v>
      </c>
      <c r="H11936" t="s">
        <v>429</v>
      </c>
      <c r="I11936" t="s">
        <v>225</v>
      </c>
      <c r="J11936" t="s">
        <v>395</v>
      </c>
      <c r="K11936" t="s">
        <v>391</v>
      </c>
      <c r="M11936" t="s">
        <v>228</v>
      </c>
      <c r="N11936" t="s">
        <v>26</v>
      </c>
      <c r="O11936">
        <v>1682</v>
      </c>
      <c r="P11936" t="s">
        <v>385</v>
      </c>
      <c r="Q11936"/>
      <c r="T11936" t="s">
        <v>386</v>
      </c>
    </row>
    <row r="11937" spans="2:20" hidden="1" x14ac:dyDescent="0.45">
      <c r="D11937" s="29" t="s">
        <v>55</v>
      </c>
      <c r="F11937" t="s">
        <v>1330</v>
      </c>
      <c r="G11937" t="s">
        <v>1331</v>
      </c>
      <c r="H11937" t="s">
        <v>430</v>
      </c>
      <c r="I11937" t="s">
        <v>225</v>
      </c>
      <c r="J11937" t="s">
        <v>393</v>
      </c>
      <c r="K11937" t="s">
        <v>391</v>
      </c>
      <c r="M11937" t="s">
        <v>228</v>
      </c>
      <c r="N11937" t="s">
        <v>236</v>
      </c>
      <c r="O11937">
        <v>3869</v>
      </c>
      <c r="P11937" t="s">
        <v>385</v>
      </c>
      <c r="Q11937"/>
      <c r="T11937" t="s">
        <v>386</v>
      </c>
    </row>
    <row r="11938" spans="2:20" hidden="1" x14ac:dyDescent="0.45">
      <c r="B11938" s="29" t="s">
        <v>43</v>
      </c>
      <c r="D11938" s="29" t="s">
        <v>55</v>
      </c>
      <c r="F11938" t="s">
        <v>1330</v>
      </c>
      <c r="G11938" t="s">
        <v>1331</v>
      </c>
      <c r="H11938" t="s">
        <v>429</v>
      </c>
      <c r="I11938" t="s">
        <v>225</v>
      </c>
      <c r="J11938" t="s">
        <v>395</v>
      </c>
      <c r="K11938" t="s">
        <v>391</v>
      </c>
      <c r="M11938" t="s">
        <v>228</v>
      </c>
      <c r="N11938" t="s">
        <v>28</v>
      </c>
      <c r="O11938">
        <v>4786</v>
      </c>
      <c r="P11938" t="s">
        <v>385</v>
      </c>
      <c r="Q11938"/>
      <c r="T11938" t="s">
        <v>386</v>
      </c>
    </row>
    <row r="11939" spans="2:20" hidden="1" x14ac:dyDescent="0.45">
      <c r="B11939" s="29" t="s">
        <v>24</v>
      </c>
      <c r="D11939" s="29" t="s">
        <v>55</v>
      </c>
      <c r="F11939" t="s">
        <v>1330</v>
      </c>
      <c r="G11939" t="s">
        <v>1331</v>
      </c>
      <c r="H11939" t="s">
        <v>408</v>
      </c>
      <c r="I11939" t="s">
        <v>225</v>
      </c>
      <c r="J11939" t="s">
        <v>409</v>
      </c>
      <c r="K11939" t="s">
        <v>391</v>
      </c>
      <c r="M11939" t="s">
        <v>228</v>
      </c>
      <c r="N11939" t="s">
        <v>261</v>
      </c>
      <c r="O11939">
        <v>111450</v>
      </c>
      <c r="P11939" t="s">
        <v>385</v>
      </c>
      <c r="Q11939"/>
      <c r="T11939" t="s">
        <v>386</v>
      </c>
    </row>
    <row r="11940" spans="2:20" hidden="1" x14ac:dyDescent="0.45">
      <c r="B11940" s="29" t="s">
        <v>33</v>
      </c>
      <c r="D11940" s="29" t="s">
        <v>55</v>
      </c>
      <c r="F11940" t="s">
        <v>1330</v>
      </c>
      <c r="G11940" t="s">
        <v>1331</v>
      </c>
      <c r="H11940" t="s">
        <v>404</v>
      </c>
      <c r="I11940" t="s">
        <v>225</v>
      </c>
      <c r="J11940" t="s">
        <v>405</v>
      </c>
      <c r="K11940" t="s">
        <v>391</v>
      </c>
      <c r="M11940" t="s">
        <v>228</v>
      </c>
      <c r="N11940" t="s">
        <v>33</v>
      </c>
      <c r="P11940" t="s">
        <v>385</v>
      </c>
      <c r="Q11940"/>
      <c r="T11940" t="s">
        <v>386</v>
      </c>
    </row>
    <row r="11941" spans="2:20" hidden="1" x14ac:dyDescent="0.45">
      <c r="B11941" s="29" t="s">
        <v>24</v>
      </c>
      <c r="D11941" s="29" t="s">
        <v>55</v>
      </c>
      <c r="F11941" t="s">
        <v>1330</v>
      </c>
      <c r="G11941" t="s">
        <v>1331</v>
      </c>
      <c r="H11941" t="s">
        <v>404</v>
      </c>
      <c r="I11941" t="s">
        <v>225</v>
      </c>
      <c r="J11941" t="s">
        <v>405</v>
      </c>
      <c r="K11941" t="s">
        <v>391</v>
      </c>
      <c r="M11941" t="s">
        <v>228</v>
      </c>
      <c r="N11941" t="s">
        <v>261</v>
      </c>
      <c r="P11941" t="s">
        <v>385</v>
      </c>
      <c r="Q11941"/>
      <c r="T11941" t="s">
        <v>386</v>
      </c>
    </row>
    <row r="11942" spans="2:20" hidden="1" x14ac:dyDescent="0.45">
      <c r="B11942" s="29" t="s">
        <v>26</v>
      </c>
      <c r="D11942" s="29" t="s">
        <v>55</v>
      </c>
      <c r="F11942" t="s">
        <v>1330</v>
      </c>
      <c r="G11942" t="s">
        <v>1331</v>
      </c>
      <c r="H11942" t="s">
        <v>404</v>
      </c>
      <c r="I11942" t="s">
        <v>225</v>
      </c>
      <c r="J11942" t="s">
        <v>405</v>
      </c>
      <c r="K11942" t="s">
        <v>391</v>
      </c>
      <c r="M11942" t="s">
        <v>228</v>
      </c>
      <c r="N11942" t="s">
        <v>26</v>
      </c>
      <c r="P11942" t="s">
        <v>385</v>
      </c>
      <c r="Q11942"/>
      <c r="T11942" t="s">
        <v>386</v>
      </c>
    </row>
    <row r="11943" spans="2:20" hidden="1" x14ac:dyDescent="0.45">
      <c r="D11943" s="29" t="s">
        <v>55</v>
      </c>
      <c r="F11943" t="s">
        <v>1330</v>
      </c>
      <c r="G11943" t="s">
        <v>1331</v>
      </c>
      <c r="H11943" t="s">
        <v>404</v>
      </c>
      <c r="I11943" t="s">
        <v>225</v>
      </c>
      <c r="J11943" t="s">
        <v>405</v>
      </c>
      <c r="K11943" t="s">
        <v>391</v>
      </c>
      <c r="M11943" t="s">
        <v>228</v>
      </c>
      <c r="N11943" t="s">
        <v>236</v>
      </c>
      <c r="P11943" t="s">
        <v>385</v>
      </c>
      <c r="Q11943"/>
      <c r="T11943" t="s">
        <v>386</v>
      </c>
    </row>
    <row r="11944" spans="2:20" hidden="1" x14ac:dyDescent="0.45">
      <c r="B11944" s="29" t="s">
        <v>32</v>
      </c>
      <c r="D11944" s="29" t="s">
        <v>55</v>
      </c>
      <c r="F11944" t="s">
        <v>1330</v>
      </c>
      <c r="G11944" t="s">
        <v>1331</v>
      </c>
      <c r="H11944" t="s">
        <v>408</v>
      </c>
      <c r="I11944" t="s">
        <v>225</v>
      </c>
      <c r="J11944" t="s">
        <v>409</v>
      </c>
      <c r="K11944" t="s">
        <v>391</v>
      </c>
      <c r="M11944" t="s">
        <v>228</v>
      </c>
      <c r="N11944" t="s">
        <v>32</v>
      </c>
      <c r="O11944">
        <v>8539</v>
      </c>
      <c r="P11944" t="s">
        <v>385</v>
      </c>
      <c r="Q11944"/>
      <c r="T11944" t="s">
        <v>386</v>
      </c>
    </row>
    <row r="11945" spans="2:20" hidden="1" x14ac:dyDescent="0.45">
      <c r="D11945" s="29" t="s">
        <v>55</v>
      </c>
      <c r="F11945" t="s">
        <v>1330</v>
      </c>
      <c r="G11945" t="s">
        <v>1331</v>
      </c>
      <c r="H11945" t="s">
        <v>408</v>
      </c>
      <c r="I11945" t="s">
        <v>225</v>
      </c>
      <c r="J11945" t="s">
        <v>409</v>
      </c>
      <c r="K11945" t="s">
        <v>391</v>
      </c>
      <c r="M11945" t="s">
        <v>228</v>
      </c>
      <c r="N11945" t="s">
        <v>400</v>
      </c>
      <c r="O11945">
        <v>4</v>
      </c>
      <c r="P11945" t="s">
        <v>385</v>
      </c>
      <c r="Q11945"/>
      <c r="T11945" t="s">
        <v>386</v>
      </c>
    </row>
    <row r="11946" spans="2:20" hidden="1" x14ac:dyDescent="0.45">
      <c r="B11946" s="29" t="s">
        <v>27</v>
      </c>
      <c r="D11946" s="29" t="s">
        <v>55</v>
      </c>
      <c r="F11946" t="s">
        <v>1330</v>
      </c>
      <c r="G11946" t="s">
        <v>1331</v>
      </c>
      <c r="H11946" t="s">
        <v>408</v>
      </c>
      <c r="I11946" t="s">
        <v>225</v>
      </c>
      <c r="J11946" t="s">
        <v>409</v>
      </c>
      <c r="K11946" t="s">
        <v>391</v>
      </c>
      <c r="M11946" t="s">
        <v>228</v>
      </c>
      <c r="N11946" t="s">
        <v>27</v>
      </c>
      <c r="O11946">
        <v>4278</v>
      </c>
      <c r="P11946" t="s">
        <v>385</v>
      </c>
      <c r="Q11946"/>
      <c r="T11946" t="s">
        <v>386</v>
      </c>
    </row>
    <row r="11947" spans="2:20" hidden="1" x14ac:dyDescent="0.45">
      <c r="B11947" s="29" t="s">
        <v>26</v>
      </c>
      <c r="D11947" s="29" t="s">
        <v>55</v>
      </c>
      <c r="F11947" t="s">
        <v>1330</v>
      </c>
      <c r="G11947" t="s">
        <v>1331</v>
      </c>
      <c r="H11947" t="s">
        <v>430</v>
      </c>
      <c r="I11947" t="s">
        <v>225</v>
      </c>
      <c r="J11947" t="s">
        <v>393</v>
      </c>
      <c r="K11947" t="s">
        <v>391</v>
      </c>
      <c r="M11947" t="s">
        <v>228</v>
      </c>
      <c r="N11947" t="s">
        <v>26</v>
      </c>
      <c r="O11947">
        <v>1852</v>
      </c>
      <c r="P11947" t="s">
        <v>385</v>
      </c>
      <c r="Q11947"/>
      <c r="T11947" t="s">
        <v>386</v>
      </c>
    </row>
    <row r="11948" spans="2:20" hidden="1" x14ac:dyDescent="0.45">
      <c r="B11948" s="29" t="s">
        <v>25</v>
      </c>
      <c r="D11948" s="29" t="s">
        <v>55</v>
      </c>
      <c r="F11948" t="s">
        <v>1330</v>
      </c>
      <c r="G11948" t="s">
        <v>1331</v>
      </c>
      <c r="H11948" t="s">
        <v>401</v>
      </c>
      <c r="I11948" t="s">
        <v>225</v>
      </c>
      <c r="J11948" t="s">
        <v>384</v>
      </c>
      <c r="K11948" t="s">
        <v>399</v>
      </c>
      <c r="M11948" t="s">
        <v>228</v>
      </c>
      <c r="N11948" t="s">
        <v>25</v>
      </c>
      <c r="O11948">
        <v>1214855</v>
      </c>
      <c r="P11948" t="s">
        <v>385</v>
      </c>
      <c r="Q11948"/>
      <c r="T11948" t="s">
        <v>386</v>
      </c>
    </row>
    <row r="11949" spans="2:20" hidden="1" x14ac:dyDescent="0.45">
      <c r="D11949" s="29" t="s">
        <v>55</v>
      </c>
      <c r="F11949" t="s">
        <v>1330</v>
      </c>
      <c r="G11949" t="s">
        <v>1331</v>
      </c>
      <c r="H11949" t="s">
        <v>422</v>
      </c>
      <c r="I11949" t="s">
        <v>225</v>
      </c>
      <c r="J11949" t="s">
        <v>418</v>
      </c>
      <c r="K11949" t="s">
        <v>391</v>
      </c>
      <c r="M11949" t="s">
        <v>228</v>
      </c>
      <c r="N11949" t="s">
        <v>236</v>
      </c>
      <c r="P11949" t="s">
        <v>385</v>
      </c>
      <c r="Q11949"/>
      <c r="T11949" t="s">
        <v>386</v>
      </c>
    </row>
    <row r="11950" spans="2:20" hidden="1" x14ac:dyDescent="0.45">
      <c r="B11950" s="29" t="s">
        <v>24</v>
      </c>
      <c r="D11950" s="29" t="s">
        <v>55</v>
      </c>
      <c r="F11950" t="s">
        <v>1330</v>
      </c>
      <c r="G11950" t="s">
        <v>1331</v>
      </c>
      <c r="H11950" t="s">
        <v>422</v>
      </c>
      <c r="I11950" t="s">
        <v>225</v>
      </c>
      <c r="J11950" t="s">
        <v>418</v>
      </c>
      <c r="K11950" t="s">
        <v>391</v>
      </c>
      <c r="M11950" t="s">
        <v>228</v>
      </c>
      <c r="N11950" t="s">
        <v>261</v>
      </c>
      <c r="P11950" t="s">
        <v>385</v>
      </c>
      <c r="Q11950"/>
      <c r="T11950" t="s">
        <v>386</v>
      </c>
    </row>
    <row r="11951" spans="2:20" hidden="1" x14ac:dyDescent="0.45">
      <c r="B11951" s="29" t="s">
        <v>25</v>
      </c>
      <c r="D11951" s="29" t="s">
        <v>46</v>
      </c>
      <c r="F11951" t="s">
        <v>1333</v>
      </c>
      <c r="G11951" t="s">
        <v>1334</v>
      </c>
      <c r="H11951" t="s">
        <v>1253</v>
      </c>
      <c r="I11951" t="s">
        <v>225</v>
      </c>
      <c r="J11951" t="s">
        <v>1232</v>
      </c>
      <c r="K11951" t="s">
        <v>18</v>
      </c>
      <c r="M11951" t="s">
        <v>228</v>
      </c>
      <c r="N11951" t="s">
        <v>25</v>
      </c>
      <c r="O11951">
        <v>24</v>
      </c>
      <c r="P11951" t="s">
        <v>237</v>
      </c>
      <c r="Q11951"/>
      <c r="R11951">
        <v>18</v>
      </c>
      <c r="S11951">
        <v>42</v>
      </c>
      <c r="T11951" t="s">
        <v>1261</v>
      </c>
    </row>
    <row r="11952" spans="2:20" hidden="1" x14ac:dyDescent="0.45">
      <c r="F11952" t="s">
        <v>1333</v>
      </c>
      <c r="G11952" t="s">
        <v>1334</v>
      </c>
      <c r="H11952" t="s">
        <v>1225</v>
      </c>
      <c r="I11952" t="s">
        <v>225</v>
      </c>
      <c r="J11952" t="s">
        <v>1226</v>
      </c>
      <c r="K11952" t="s">
        <v>1219</v>
      </c>
      <c r="M11952" t="s">
        <v>228</v>
      </c>
      <c r="N11952" t="s">
        <v>236</v>
      </c>
      <c r="O11952">
        <v>40</v>
      </c>
      <c r="P11952" t="s">
        <v>237</v>
      </c>
      <c r="Q11952"/>
      <c r="R11952">
        <v>20</v>
      </c>
      <c r="S11952">
        <v>80</v>
      </c>
      <c r="T11952" t="s">
        <v>1262</v>
      </c>
    </row>
    <row r="11953" spans="2:20" hidden="1" x14ac:dyDescent="0.45">
      <c r="F11953" t="s">
        <v>1333</v>
      </c>
      <c r="G11953" t="s">
        <v>1334</v>
      </c>
      <c r="H11953" t="s">
        <v>1225</v>
      </c>
      <c r="I11953" t="s">
        <v>225</v>
      </c>
      <c r="J11953" t="s">
        <v>1226</v>
      </c>
      <c r="K11953" t="s">
        <v>1219</v>
      </c>
      <c r="M11953" t="s">
        <v>228</v>
      </c>
      <c r="N11953" t="s">
        <v>240</v>
      </c>
      <c r="O11953">
        <v>27</v>
      </c>
      <c r="P11953" t="s">
        <v>234</v>
      </c>
      <c r="Q11953"/>
      <c r="R11953">
        <v>0.5</v>
      </c>
      <c r="S11953">
        <v>118</v>
      </c>
      <c r="T11953" t="s">
        <v>1220</v>
      </c>
    </row>
    <row r="11954" spans="2:20" hidden="1" x14ac:dyDescent="0.45">
      <c r="F11954" t="s">
        <v>1333</v>
      </c>
      <c r="G11954" t="s">
        <v>1334</v>
      </c>
      <c r="H11954" t="s">
        <v>1225</v>
      </c>
      <c r="I11954" t="s">
        <v>225</v>
      </c>
      <c r="J11954" t="s">
        <v>1226</v>
      </c>
      <c r="K11954" t="s">
        <v>1219</v>
      </c>
      <c r="M11954" t="s">
        <v>228</v>
      </c>
      <c r="N11954" t="s">
        <v>240</v>
      </c>
      <c r="O11954">
        <v>27</v>
      </c>
      <c r="P11954" t="s">
        <v>234</v>
      </c>
      <c r="Q11954"/>
      <c r="R11954">
        <v>0.5</v>
      </c>
      <c r="S11954">
        <v>118</v>
      </c>
      <c r="T11954" t="s">
        <v>1220</v>
      </c>
    </row>
    <row r="11955" spans="2:20" hidden="1" x14ac:dyDescent="0.45">
      <c r="D11955" s="29" t="s">
        <v>46</v>
      </c>
      <c r="F11955" t="s">
        <v>1333</v>
      </c>
      <c r="G11955" t="s">
        <v>1334</v>
      </c>
      <c r="H11955" t="s">
        <v>1253</v>
      </c>
      <c r="I11955" t="s">
        <v>225</v>
      </c>
      <c r="J11955" t="s">
        <v>1232</v>
      </c>
      <c r="K11955" t="s">
        <v>18</v>
      </c>
      <c r="M11955" t="s">
        <v>228</v>
      </c>
      <c r="N11955" t="s">
        <v>233</v>
      </c>
      <c r="O11955">
        <v>0.12</v>
      </c>
      <c r="P11955" t="s">
        <v>234</v>
      </c>
      <c r="Q11955"/>
      <c r="R11955">
        <v>0.06</v>
      </c>
      <c r="S11955">
        <v>0.24</v>
      </c>
      <c r="T11955" t="s">
        <v>1257</v>
      </c>
    </row>
    <row r="11956" spans="2:20" hidden="1" x14ac:dyDescent="0.45">
      <c r="F11956" t="s">
        <v>1333</v>
      </c>
      <c r="G11956" t="s">
        <v>1334</v>
      </c>
      <c r="H11956" t="s">
        <v>1225</v>
      </c>
      <c r="I11956" t="s">
        <v>225</v>
      </c>
      <c r="J11956" t="s">
        <v>1226</v>
      </c>
      <c r="K11956" t="s">
        <v>1219</v>
      </c>
      <c r="M11956" t="s">
        <v>228</v>
      </c>
      <c r="N11956" t="s">
        <v>246</v>
      </c>
      <c r="O11956">
        <v>100</v>
      </c>
      <c r="P11956" t="s">
        <v>247</v>
      </c>
      <c r="Q11956"/>
      <c r="R11956">
        <v>30</v>
      </c>
      <c r="S11956">
        <v>500</v>
      </c>
      <c r="T11956" t="s">
        <v>376</v>
      </c>
    </row>
    <row r="11957" spans="2:20" hidden="1" x14ac:dyDescent="0.45">
      <c r="D11957" s="29" t="s">
        <v>46</v>
      </c>
      <c r="F11957" t="s">
        <v>1333</v>
      </c>
      <c r="G11957" t="s">
        <v>1334</v>
      </c>
      <c r="H11957" t="s">
        <v>1253</v>
      </c>
      <c r="I11957" t="s">
        <v>225</v>
      </c>
      <c r="J11957" t="s">
        <v>1232</v>
      </c>
      <c r="K11957" t="s">
        <v>18</v>
      </c>
      <c r="M11957" t="s">
        <v>228</v>
      </c>
      <c r="N11957" t="s">
        <v>253</v>
      </c>
      <c r="O11957">
        <v>2.5000000000000001E-4</v>
      </c>
      <c r="P11957" t="s">
        <v>234</v>
      </c>
      <c r="Q11957"/>
      <c r="R11957">
        <v>1.2999999999999999E-4</v>
      </c>
      <c r="S11957">
        <v>5.0000000000000001E-4</v>
      </c>
      <c r="T11957" t="s">
        <v>1257</v>
      </c>
    </row>
    <row r="11958" spans="2:20" hidden="1" x14ac:dyDescent="0.45">
      <c r="D11958" s="29" t="s">
        <v>46</v>
      </c>
      <c r="F11958" t="s">
        <v>1333</v>
      </c>
      <c r="G11958" t="s">
        <v>1334</v>
      </c>
      <c r="H11958" t="s">
        <v>1253</v>
      </c>
      <c r="I11958" t="s">
        <v>225</v>
      </c>
      <c r="J11958" t="s">
        <v>1232</v>
      </c>
      <c r="K11958" t="s">
        <v>18</v>
      </c>
      <c r="M11958" t="s">
        <v>228</v>
      </c>
      <c r="N11958" t="s">
        <v>240</v>
      </c>
      <c r="O11958">
        <v>1.5E-3</v>
      </c>
      <c r="P11958" t="s">
        <v>234</v>
      </c>
      <c r="Q11958"/>
      <c r="R11958">
        <v>7.5000000000000002E-4</v>
      </c>
      <c r="S11958">
        <v>3.0000000000000001E-3</v>
      </c>
      <c r="T11958" t="s">
        <v>1257</v>
      </c>
    </row>
    <row r="11959" spans="2:20" hidden="1" x14ac:dyDescent="0.45">
      <c r="B11959" s="29" t="s">
        <v>43</v>
      </c>
      <c r="D11959" s="29" t="s">
        <v>46</v>
      </c>
      <c r="F11959" t="s">
        <v>1333</v>
      </c>
      <c r="G11959" t="s">
        <v>1334</v>
      </c>
      <c r="H11959" t="s">
        <v>1253</v>
      </c>
      <c r="I11959" t="s">
        <v>225</v>
      </c>
      <c r="J11959" t="s">
        <v>1232</v>
      </c>
      <c r="K11959" t="s">
        <v>18</v>
      </c>
      <c r="M11959" t="s">
        <v>228</v>
      </c>
      <c r="N11959" t="s">
        <v>28</v>
      </c>
      <c r="O11959">
        <v>0.45</v>
      </c>
      <c r="P11959" t="s">
        <v>237</v>
      </c>
      <c r="Q11959"/>
      <c r="R11959">
        <v>0.27</v>
      </c>
      <c r="S11959">
        <v>0.63</v>
      </c>
      <c r="T11959" t="s">
        <v>1260</v>
      </c>
    </row>
    <row r="11960" spans="2:20" hidden="1" x14ac:dyDescent="0.45">
      <c r="B11960" s="29" t="s">
        <v>43</v>
      </c>
      <c r="D11960" s="29" t="s">
        <v>46</v>
      </c>
      <c r="F11960" t="s">
        <v>1333</v>
      </c>
      <c r="G11960" t="s">
        <v>1334</v>
      </c>
      <c r="H11960" t="s">
        <v>1253</v>
      </c>
      <c r="I11960" t="s">
        <v>225</v>
      </c>
      <c r="J11960" t="s">
        <v>1232</v>
      </c>
      <c r="K11960" t="s">
        <v>18</v>
      </c>
      <c r="M11960" t="s">
        <v>228</v>
      </c>
      <c r="N11960" t="s">
        <v>28</v>
      </c>
      <c r="O11960">
        <v>0.45</v>
      </c>
      <c r="P11960" t="s">
        <v>237</v>
      </c>
      <c r="Q11960"/>
      <c r="R11960">
        <v>0.27</v>
      </c>
      <c r="S11960">
        <v>0.63</v>
      </c>
      <c r="T11960" t="s">
        <v>1260</v>
      </c>
    </row>
    <row r="11961" spans="2:20" hidden="1" x14ac:dyDescent="0.45">
      <c r="F11961" t="s">
        <v>1333</v>
      </c>
      <c r="G11961" t="s">
        <v>1334</v>
      </c>
      <c r="H11961" t="s">
        <v>1225</v>
      </c>
      <c r="I11961" t="s">
        <v>225</v>
      </c>
      <c r="J11961" t="s">
        <v>1226</v>
      </c>
      <c r="K11961" t="s">
        <v>1219</v>
      </c>
      <c r="M11961" t="s">
        <v>228</v>
      </c>
      <c r="N11961" t="s">
        <v>262</v>
      </c>
      <c r="O11961">
        <v>0.56000000000000005</v>
      </c>
      <c r="P11961" t="s">
        <v>234</v>
      </c>
      <c r="Q11961"/>
      <c r="R11961">
        <v>0.2</v>
      </c>
      <c r="S11961">
        <v>1</v>
      </c>
      <c r="T11961" t="s">
        <v>433</v>
      </c>
    </row>
    <row r="11962" spans="2:20" hidden="1" x14ac:dyDescent="0.45">
      <c r="F11962" t="s">
        <v>1333</v>
      </c>
      <c r="G11962" t="s">
        <v>1334</v>
      </c>
      <c r="H11962" t="s">
        <v>1225</v>
      </c>
      <c r="I11962" t="s">
        <v>225</v>
      </c>
      <c r="J11962" t="s">
        <v>1226</v>
      </c>
      <c r="K11962" t="s">
        <v>1219</v>
      </c>
      <c r="M11962" t="s">
        <v>228</v>
      </c>
      <c r="N11962" t="s">
        <v>246</v>
      </c>
      <c r="O11962">
        <v>100</v>
      </c>
      <c r="P11962" t="s">
        <v>247</v>
      </c>
      <c r="Q11962"/>
      <c r="R11962">
        <v>30</v>
      </c>
      <c r="S11962">
        <v>500</v>
      </c>
      <c r="T11962" t="s">
        <v>376</v>
      </c>
    </row>
    <row r="11963" spans="2:20" hidden="1" x14ac:dyDescent="0.45">
      <c r="D11963" s="29" t="s">
        <v>46</v>
      </c>
      <c r="F11963" t="s">
        <v>1333</v>
      </c>
      <c r="G11963" t="s">
        <v>1334</v>
      </c>
      <c r="H11963" t="s">
        <v>1253</v>
      </c>
      <c r="I11963" t="s">
        <v>225</v>
      </c>
      <c r="J11963" t="s">
        <v>1232</v>
      </c>
      <c r="K11963" t="s">
        <v>18</v>
      </c>
      <c r="M11963" t="s">
        <v>228</v>
      </c>
      <c r="N11963" t="s">
        <v>265</v>
      </c>
      <c r="O11963" s="27">
        <v>7.6000000000000004E-5</v>
      </c>
      <c r="P11963" t="s">
        <v>234</v>
      </c>
      <c r="Q11963"/>
      <c r="R11963" s="27">
        <v>3.8000000000000002E-5</v>
      </c>
      <c r="S11963">
        <v>1.4999999999999999E-4</v>
      </c>
      <c r="T11963" t="s">
        <v>1257</v>
      </c>
    </row>
    <row r="11964" spans="2:20" hidden="1" x14ac:dyDescent="0.45">
      <c r="B11964" s="29" t="s">
        <v>26</v>
      </c>
      <c r="D11964" s="29" t="s">
        <v>46</v>
      </c>
      <c r="F11964" t="s">
        <v>1333</v>
      </c>
      <c r="G11964" t="s">
        <v>1334</v>
      </c>
      <c r="H11964" t="s">
        <v>1267</v>
      </c>
      <c r="I11964" t="s">
        <v>225</v>
      </c>
      <c r="J11964" t="s">
        <v>226</v>
      </c>
      <c r="K11964" t="s">
        <v>18</v>
      </c>
      <c r="M11964" t="s">
        <v>228</v>
      </c>
      <c r="N11964" t="s">
        <v>26</v>
      </c>
      <c r="O11964">
        <v>48</v>
      </c>
      <c r="P11964" t="s">
        <v>237</v>
      </c>
      <c r="Q11964"/>
      <c r="R11964">
        <v>29</v>
      </c>
      <c r="S11964">
        <v>67</v>
      </c>
      <c r="T11964" t="s">
        <v>1241</v>
      </c>
    </row>
    <row r="11965" spans="2:20" hidden="1" x14ac:dyDescent="0.45">
      <c r="F11965" t="s">
        <v>1333</v>
      </c>
      <c r="G11965" t="s">
        <v>1334</v>
      </c>
      <c r="H11965" t="s">
        <v>1225</v>
      </c>
      <c r="I11965" t="s">
        <v>225</v>
      </c>
      <c r="J11965" t="s">
        <v>1226</v>
      </c>
      <c r="K11965" t="s">
        <v>1219</v>
      </c>
      <c r="M11965" t="s">
        <v>228</v>
      </c>
      <c r="N11965" t="s">
        <v>249</v>
      </c>
      <c r="O11965">
        <v>16</v>
      </c>
      <c r="P11965" t="s">
        <v>234</v>
      </c>
      <c r="Q11965"/>
      <c r="R11965">
        <v>8</v>
      </c>
      <c r="S11965">
        <v>32</v>
      </c>
      <c r="T11965" t="s">
        <v>348</v>
      </c>
    </row>
    <row r="11966" spans="2:20" hidden="1" x14ac:dyDescent="0.45">
      <c r="B11966" s="29" t="s">
        <v>30</v>
      </c>
      <c r="F11966" t="s">
        <v>1333</v>
      </c>
      <c r="G11966" t="s">
        <v>1334</v>
      </c>
      <c r="H11966" t="s">
        <v>1225</v>
      </c>
      <c r="I11966" t="s">
        <v>225</v>
      </c>
      <c r="J11966" t="s">
        <v>1226</v>
      </c>
      <c r="K11966" t="s">
        <v>1219</v>
      </c>
      <c r="M11966" t="s">
        <v>228</v>
      </c>
      <c r="N11966" t="s">
        <v>30</v>
      </c>
      <c r="O11966">
        <v>15</v>
      </c>
      <c r="P11966" t="s">
        <v>229</v>
      </c>
      <c r="Q11966"/>
      <c r="R11966">
        <v>6</v>
      </c>
      <c r="S11966">
        <v>39</v>
      </c>
      <c r="T11966" t="s">
        <v>1336</v>
      </c>
    </row>
    <row r="11967" spans="2:20" hidden="1" x14ac:dyDescent="0.45">
      <c r="F11967" t="s">
        <v>1333</v>
      </c>
      <c r="G11967" t="s">
        <v>1334</v>
      </c>
      <c r="H11967" t="s">
        <v>1225</v>
      </c>
      <c r="I11967" t="s">
        <v>225</v>
      </c>
      <c r="J11967" t="s">
        <v>1226</v>
      </c>
      <c r="K11967" t="s">
        <v>1219</v>
      </c>
      <c r="M11967" t="s">
        <v>228</v>
      </c>
      <c r="N11967" t="s">
        <v>400</v>
      </c>
      <c r="O11967">
        <v>37</v>
      </c>
      <c r="P11967" t="s">
        <v>237</v>
      </c>
      <c r="Q11967"/>
      <c r="R11967">
        <v>18</v>
      </c>
      <c r="S11967">
        <v>74</v>
      </c>
      <c r="T11967" t="s">
        <v>1259</v>
      </c>
    </row>
    <row r="11968" spans="2:20" hidden="1" x14ac:dyDescent="0.45">
      <c r="F11968" t="s">
        <v>1333</v>
      </c>
      <c r="G11968" t="s">
        <v>1334</v>
      </c>
      <c r="H11968" t="s">
        <v>1225</v>
      </c>
      <c r="I11968" t="s">
        <v>225</v>
      </c>
      <c r="J11968" t="s">
        <v>1226</v>
      </c>
      <c r="K11968" t="s">
        <v>1219</v>
      </c>
      <c r="M11968" t="s">
        <v>228</v>
      </c>
      <c r="N11968" t="s">
        <v>400</v>
      </c>
      <c r="O11968">
        <v>37</v>
      </c>
      <c r="P11968" t="s">
        <v>237</v>
      </c>
      <c r="Q11968"/>
      <c r="R11968">
        <v>18</v>
      </c>
      <c r="S11968">
        <v>74</v>
      </c>
      <c r="T11968" t="s">
        <v>1259</v>
      </c>
    </row>
    <row r="11969" spans="2:20" hidden="1" x14ac:dyDescent="0.45">
      <c r="B11969" s="29" t="s">
        <v>25</v>
      </c>
      <c r="F11969" t="s">
        <v>1333</v>
      </c>
      <c r="G11969" t="s">
        <v>1334</v>
      </c>
      <c r="H11969" t="s">
        <v>1225</v>
      </c>
      <c r="I11969" t="s">
        <v>225</v>
      </c>
      <c r="J11969" t="s">
        <v>1226</v>
      </c>
      <c r="K11969" t="s">
        <v>1219</v>
      </c>
      <c r="M11969" t="s">
        <v>228</v>
      </c>
      <c r="N11969" t="s">
        <v>25</v>
      </c>
      <c r="O11969">
        <v>300</v>
      </c>
      <c r="P11969" t="s">
        <v>237</v>
      </c>
      <c r="Q11969"/>
      <c r="R11969">
        <v>50</v>
      </c>
      <c r="S11969">
        <v>4000</v>
      </c>
      <c r="T11969" t="s">
        <v>1258</v>
      </c>
    </row>
    <row r="11970" spans="2:20" hidden="1" x14ac:dyDescent="0.45">
      <c r="B11970" s="29" t="s">
        <v>25</v>
      </c>
      <c r="F11970" t="s">
        <v>1333</v>
      </c>
      <c r="G11970" t="s">
        <v>1334</v>
      </c>
      <c r="H11970" t="s">
        <v>1225</v>
      </c>
      <c r="I11970" t="s">
        <v>225</v>
      </c>
      <c r="J11970" t="s">
        <v>1226</v>
      </c>
      <c r="K11970" t="s">
        <v>1219</v>
      </c>
      <c r="M11970" t="s">
        <v>228</v>
      </c>
      <c r="N11970" t="s">
        <v>25</v>
      </c>
      <c r="O11970">
        <v>300</v>
      </c>
      <c r="P11970" t="s">
        <v>237</v>
      </c>
      <c r="Q11970"/>
      <c r="R11970">
        <v>50</v>
      </c>
      <c r="S11970">
        <v>4000</v>
      </c>
      <c r="T11970" t="s">
        <v>1258</v>
      </c>
    </row>
    <row r="11971" spans="2:20" hidden="1" x14ac:dyDescent="0.45">
      <c r="D11971" s="29" t="s">
        <v>46</v>
      </c>
      <c r="F11971" t="s">
        <v>1333</v>
      </c>
      <c r="G11971" t="s">
        <v>1334</v>
      </c>
      <c r="H11971" t="s">
        <v>443</v>
      </c>
      <c r="I11971" t="s">
        <v>225</v>
      </c>
      <c r="J11971" t="s">
        <v>1235</v>
      </c>
      <c r="K11971" t="s">
        <v>18</v>
      </c>
      <c r="M11971" t="s">
        <v>228</v>
      </c>
      <c r="N11971" t="s">
        <v>264</v>
      </c>
      <c r="O11971">
        <v>0.56000000000000005</v>
      </c>
      <c r="P11971" t="s">
        <v>257</v>
      </c>
      <c r="Q11971"/>
      <c r="R11971">
        <v>0.19</v>
      </c>
      <c r="S11971">
        <v>0.56000000000000005</v>
      </c>
      <c r="T11971" t="s">
        <v>1254</v>
      </c>
    </row>
    <row r="11972" spans="2:20" hidden="1" x14ac:dyDescent="0.45">
      <c r="D11972" s="29" t="s">
        <v>46</v>
      </c>
      <c r="F11972" t="s">
        <v>1333</v>
      </c>
      <c r="G11972" t="s">
        <v>1334</v>
      </c>
      <c r="H11972" t="s">
        <v>1267</v>
      </c>
      <c r="I11972" t="s">
        <v>225</v>
      </c>
      <c r="J11972" t="s">
        <v>226</v>
      </c>
      <c r="K11972" t="s">
        <v>18</v>
      </c>
      <c r="M11972" t="s">
        <v>228</v>
      </c>
      <c r="N11972" t="s">
        <v>236</v>
      </c>
      <c r="O11972">
        <v>0.2</v>
      </c>
      <c r="P11972" t="s">
        <v>237</v>
      </c>
      <c r="Q11972"/>
      <c r="R11972">
        <v>0.12</v>
      </c>
      <c r="S11972">
        <v>0.28000000000000003</v>
      </c>
      <c r="T11972" t="s">
        <v>1246</v>
      </c>
    </row>
    <row r="11973" spans="2:20" hidden="1" x14ac:dyDescent="0.45">
      <c r="D11973" s="29" t="s">
        <v>46</v>
      </c>
      <c r="F11973" t="s">
        <v>1333</v>
      </c>
      <c r="G11973" t="s">
        <v>1334</v>
      </c>
      <c r="H11973" t="s">
        <v>443</v>
      </c>
      <c r="I11973" t="s">
        <v>225</v>
      </c>
      <c r="J11973" t="s">
        <v>1235</v>
      </c>
      <c r="K11973" t="s">
        <v>18</v>
      </c>
      <c r="M11973" t="s">
        <v>228</v>
      </c>
      <c r="N11973" t="s">
        <v>262</v>
      </c>
      <c r="O11973">
        <v>0.1</v>
      </c>
      <c r="P11973" t="s">
        <v>234</v>
      </c>
      <c r="Q11973"/>
      <c r="R11973">
        <v>1.2999999999999999E-3</v>
      </c>
      <c r="S11973">
        <v>0.68</v>
      </c>
      <c r="T11973" t="s">
        <v>1241</v>
      </c>
    </row>
    <row r="11974" spans="2:20" hidden="1" x14ac:dyDescent="0.45">
      <c r="B11974" s="29" t="s">
        <v>26</v>
      </c>
      <c r="D11974" s="29" t="s">
        <v>46</v>
      </c>
      <c r="F11974" t="s">
        <v>1333</v>
      </c>
      <c r="G11974" t="s">
        <v>1334</v>
      </c>
      <c r="H11974" t="s">
        <v>1267</v>
      </c>
      <c r="I11974" t="s">
        <v>225</v>
      </c>
      <c r="J11974" t="s">
        <v>226</v>
      </c>
      <c r="K11974" t="s">
        <v>18</v>
      </c>
      <c r="M11974" t="s">
        <v>228</v>
      </c>
      <c r="N11974" t="s">
        <v>26</v>
      </c>
      <c r="O11974">
        <v>48</v>
      </c>
      <c r="P11974" t="s">
        <v>237</v>
      </c>
      <c r="Q11974"/>
      <c r="R11974">
        <v>29</v>
      </c>
      <c r="S11974">
        <v>67</v>
      </c>
      <c r="T11974" t="s">
        <v>1241</v>
      </c>
    </row>
    <row r="11975" spans="2:20" hidden="1" x14ac:dyDescent="0.45">
      <c r="D11975" s="29" t="s">
        <v>46</v>
      </c>
      <c r="F11975" t="s">
        <v>1333</v>
      </c>
      <c r="G11975" t="s">
        <v>1334</v>
      </c>
      <c r="H11975" t="s">
        <v>443</v>
      </c>
      <c r="I11975" t="s">
        <v>225</v>
      </c>
      <c r="J11975" t="s">
        <v>1235</v>
      </c>
      <c r="K11975" t="s">
        <v>18</v>
      </c>
      <c r="M11975" t="s">
        <v>228</v>
      </c>
      <c r="N11975" t="s">
        <v>358</v>
      </c>
      <c r="O11975">
        <v>0.84</v>
      </c>
      <c r="P11975" t="s">
        <v>257</v>
      </c>
      <c r="Q11975"/>
      <c r="R11975">
        <v>0.28000000000000003</v>
      </c>
      <c r="S11975">
        <v>0.84</v>
      </c>
      <c r="T11975" t="s">
        <v>1254</v>
      </c>
    </row>
    <row r="11976" spans="2:20" hidden="1" x14ac:dyDescent="0.45">
      <c r="D11976" s="29" t="s">
        <v>46</v>
      </c>
      <c r="F11976" t="s">
        <v>1333</v>
      </c>
      <c r="G11976" t="s">
        <v>1334</v>
      </c>
      <c r="H11976" t="s">
        <v>1253</v>
      </c>
      <c r="I11976" t="s">
        <v>225</v>
      </c>
      <c r="J11976" t="s">
        <v>1232</v>
      </c>
      <c r="K11976" t="s">
        <v>18</v>
      </c>
      <c r="M11976" t="s">
        <v>228</v>
      </c>
      <c r="N11976" t="s">
        <v>272</v>
      </c>
      <c r="O11976">
        <v>0.84</v>
      </c>
      <c r="P11976" t="s">
        <v>257</v>
      </c>
      <c r="Q11976"/>
      <c r="R11976">
        <v>0.28000000000000003</v>
      </c>
      <c r="S11976">
        <v>0.84</v>
      </c>
      <c r="T11976" t="s">
        <v>1254</v>
      </c>
    </row>
    <row r="11977" spans="2:20" hidden="1" x14ac:dyDescent="0.45">
      <c r="D11977" s="29" t="s">
        <v>46</v>
      </c>
      <c r="F11977" t="s">
        <v>1333</v>
      </c>
      <c r="G11977" t="s">
        <v>1334</v>
      </c>
      <c r="H11977" t="s">
        <v>1253</v>
      </c>
      <c r="I11977" t="s">
        <v>225</v>
      </c>
      <c r="J11977" t="s">
        <v>1232</v>
      </c>
      <c r="K11977" t="s">
        <v>18</v>
      </c>
      <c r="M11977" t="s">
        <v>228</v>
      </c>
      <c r="N11977" t="s">
        <v>358</v>
      </c>
      <c r="O11977">
        <v>0.84</v>
      </c>
      <c r="P11977" t="s">
        <v>257</v>
      </c>
      <c r="Q11977"/>
      <c r="R11977">
        <v>0.28000000000000003</v>
      </c>
      <c r="S11977">
        <v>0.84</v>
      </c>
      <c r="T11977" t="s">
        <v>1254</v>
      </c>
    </row>
    <row r="11978" spans="2:20" hidden="1" x14ac:dyDescent="0.45">
      <c r="D11978" s="29" t="s">
        <v>46</v>
      </c>
      <c r="F11978" t="s">
        <v>1333</v>
      </c>
      <c r="G11978" t="s">
        <v>1334</v>
      </c>
      <c r="H11978" t="s">
        <v>1253</v>
      </c>
      <c r="I11978" t="s">
        <v>225</v>
      </c>
      <c r="J11978" t="s">
        <v>1232</v>
      </c>
      <c r="K11978" t="s">
        <v>18</v>
      </c>
      <c r="M11978" t="s">
        <v>228</v>
      </c>
      <c r="N11978" t="s">
        <v>246</v>
      </c>
      <c r="O11978">
        <v>0.5</v>
      </c>
      <c r="P11978" t="s">
        <v>247</v>
      </c>
      <c r="Q11978"/>
      <c r="R11978">
        <v>0.3</v>
      </c>
      <c r="S11978">
        <v>0.8</v>
      </c>
      <c r="T11978" t="s">
        <v>1269</v>
      </c>
    </row>
    <row r="11979" spans="2:20" hidden="1" x14ac:dyDescent="0.45">
      <c r="D11979" s="29" t="s">
        <v>46</v>
      </c>
      <c r="F11979" t="s">
        <v>1333</v>
      </c>
      <c r="G11979" t="s">
        <v>1334</v>
      </c>
      <c r="H11979" t="s">
        <v>1253</v>
      </c>
      <c r="I11979" t="s">
        <v>225</v>
      </c>
      <c r="J11979" t="s">
        <v>1232</v>
      </c>
      <c r="K11979" t="s">
        <v>18</v>
      </c>
      <c r="M11979" t="s">
        <v>228</v>
      </c>
      <c r="N11979" t="s">
        <v>267</v>
      </c>
      <c r="O11979">
        <v>1.5E-3</v>
      </c>
      <c r="P11979" t="s">
        <v>234</v>
      </c>
      <c r="Q11979"/>
      <c r="R11979">
        <v>7.5000000000000002E-4</v>
      </c>
      <c r="S11979">
        <v>3.0000000000000001E-3</v>
      </c>
      <c r="T11979" t="s">
        <v>1257</v>
      </c>
    </row>
    <row r="11980" spans="2:20" hidden="1" x14ac:dyDescent="0.45">
      <c r="D11980" s="29" t="s">
        <v>46</v>
      </c>
      <c r="F11980" t="s">
        <v>1333</v>
      </c>
      <c r="G11980" t="s">
        <v>1334</v>
      </c>
      <c r="H11980" t="s">
        <v>1253</v>
      </c>
      <c r="I11980" t="s">
        <v>225</v>
      </c>
      <c r="J11980" t="s">
        <v>1232</v>
      </c>
      <c r="K11980" t="s">
        <v>18</v>
      </c>
      <c r="M11980" t="s">
        <v>228</v>
      </c>
      <c r="N11980" t="s">
        <v>279</v>
      </c>
      <c r="O11980">
        <v>5.1000000000000004E-4</v>
      </c>
      <c r="P11980" t="s">
        <v>234</v>
      </c>
      <c r="Q11980"/>
      <c r="R11980">
        <v>2.5999999999999998E-4</v>
      </c>
      <c r="S11980">
        <v>1E-3</v>
      </c>
      <c r="T11980" t="s">
        <v>1257</v>
      </c>
    </row>
    <row r="11981" spans="2:20" hidden="1" x14ac:dyDescent="0.45">
      <c r="D11981" s="29" t="s">
        <v>46</v>
      </c>
      <c r="F11981" t="s">
        <v>1333</v>
      </c>
      <c r="G11981" t="s">
        <v>1334</v>
      </c>
      <c r="H11981" t="s">
        <v>443</v>
      </c>
      <c r="I11981" t="s">
        <v>225</v>
      </c>
      <c r="J11981" t="s">
        <v>1235</v>
      </c>
      <c r="K11981" t="s">
        <v>18</v>
      </c>
      <c r="M11981" t="s">
        <v>228</v>
      </c>
      <c r="N11981" t="s">
        <v>240</v>
      </c>
      <c r="O11981">
        <v>1.5E-3</v>
      </c>
      <c r="P11981" t="s">
        <v>234</v>
      </c>
      <c r="Q11981"/>
      <c r="R11981">
        <v>7.5000000000000002E-4</v>
      </c>
      <c r="S11981">
        <v>3.0000000000000001E-3</v>
      </c>
      <c r="T11981" t="s">
        <v>1257</v>
      </c>
    </row>
    <row r="11982" spans="2:20" hidden="1" x14ac:dyDescent="0.45">
      <c r="B11982" s="29" t="s">
        <v>43</v>
      </c>
      <c r="D11982" s="29" t="s">
        <v>46</v>
      </c>
      <c r="F11982" t="s">
        <v>1333</v>
      </c>
      <c r="G11982" t="s">
        <v>1334</v>
      </c>
      <c r="H11982" t="s">
        <v>443</v>
      </c>
      <c r="I11982" t="s">
        <v>225</v>
      </c>
      <c r="J11982" t="s">
        <v>1235</v>
      </c>
      <c r="K11982" t="s">
        <v>18</v>
      </c>
      <c r="M11982" t="s">
        <v>228</v>
      </c>
      <c r="N11982" t="s">
        <v>28</v>
      </c>
      <c r="O11982">
        <v>0.45</v>
      </c>
      <c r="P11982" t="s">
        <v>237</v>
      </c>
      <c r="Q11982"/>
      <c r="R11982">
        <v>0.27</v>
      </c>
      <c r="S11982">
        <v>0.63</v>
      </c>
      <c r="T11982" t="s">
        <v>1260</v>
      </c>
    </row>
    <row r="11983" spans="2:20" hidden="1" x14ac:dyDescent="0.45">
      <c r="B11983" s="29" t="s">
        <v>27</v>
      </c>
      <c r="D11983" s="29" t="s">
        <v>46</v>
      </c>
      <c r="F11983" t="s">
        <v>1333</v>
      </c>
      <c r="G11983" t="s">
        <v>1334</v>
      </c>
      <c r="H11983" t="s">
        <v>443</v>
      </c>
      <c r="I11983" t="s">
        <v>225</v>
      </c>
      <c r="J11983" t="s">
        <v>1235</v>
      </c>
      <c r="K11983" t="s">
        <v>18</v>
      </c>
      <c r="M11983" t="s">
        <v>228</v>
      </c>
      <c r="N11983" t="s">
        <v>27</v>
      </c>
      <c r="O11983">
        <v>0.45</v>
      </c>
      <c r="P11983" t="s">
        <v>237</v>
      </c>
      <c r="Q11983"/>
      <c r="R11983">
        <v>0.27</v>
      </c>
      <c r="S11983">
        <v>0.63</v>
      </c>
      <c r="T11983" t="s">
        <v>1260</v>
      </c>
    </row>
    <row r="11984" spans="2:20" hidden="1" x14ac:dyDescent="0.45">
      <c r="B11984" s="29" t="s">
        <v>29</v>
      </c>
      <c r="D11984" s="29" t="s">
        <v>46</v>
      </c>
      <c r="F11984" t="s">
        <v>1333</v>
      </c>
      <c r="G11984" t="s">
        <v>1334</v>
      </c>
      <c r="H11984" t="s">
        <v>443</v>
      </c>
      <c r="I11984" t="s">
        <v>225</v>
      </c>
      <c r="J11984" t="s">
        <v>1235</v>
      </c>
      <c r="K11984" t="s">
        <v>18</v>
      </c>
      <c r="M11984" t="s">
        <v>228</v>
      </c>
      <c r="N11984" t="s">
        <v>29</v>
      </c>
      <c r="O11984">
        <v>0.3</v>
      </c>
      <c r="P11984" t="s">
        <v>237</v>
      </c>
      <c r="Q11984"/>
      <c r="R11984">
        <v>0.2</v>
      </c>
      <c r="S11984">
        <v>0.4</v>
      </c>
      <c r="T11984" t="s">
        <v>1255</v>
      </c>
    </row>
    <row r="11985" spans="2:20" hidden="1" x14ac:dyDescent="0.45">
      <c r="B11985" s="29" t="s">
        <v>25</v>
      </c>
      <c r="D11985" s="29" t="s">
        <v>46</v>
      </c>
      <c r="F11985" t="s">
        <v>1333</v>
      </c>
      <c r="G11985" t="s">
        <v>1334</v>
      </c>
      <c r="H11985" t="s">
        <v>443</v>
      </c>
      <c r="I11985" t="s">
        <v>225</v>
      </c>
      <c r="J11985" t="s">
        <v>1235</v>
      </c>
      <c r="K11985" t="s">
        <v>18</v>
      </c>
      <c r="M11985" t="s">
        <v>228</v>
      </c>
      <c r="N11985" t="s">
        <v>25</v>
      </c>
      <c r="O11985">
        <v>30</v>
      </c>
      <c r="P11985" t="s">
        <v>237</v>
      </c>
      <c r="Q11985"/>
      <c r="R11985">
        <v>15</v>
      </c>
      <c r="S11985">
        <v>30</v>
      </c>
      <c r="T11985" t="s">
        <v>1255</v>
      </c>
    </row>
    <row r="11986" spans="2:20" hidden="1" x14ac:dyDescent="0.45">
      <c r="F11986" t="s">
        <v>1333</v>
      </c>
      <c r="G11986" t="s">
        <v>1334</v>
      </c>
      <c r="H11986" t="s">
        <v>251</v>
      </c>
      <c r="I11986" t="s">
        <v>225</v>
      </c>
      <c r="J11986" t="s">
        <v>1232</v>
      </c>
      <c r="K11986" t="s">
        <v>1223</v>
      </c>
      <c r="M11986" t="s">
        <v>228</v>
      </c>
      <c r="N11986" t="s">
        <v>246</v>
      </c>
      <c r="O11986">
        <v>400</v>
      </c>
      <c r="P11986" t="s">
        <v>247</v>
      </c>
      <c r="Q11986"/>
      <c r="R11986">
        <v>40</v>
      </c>
      <c r="S11986">
        <v>500</v>
      </c>
      <c r="T11986" t="s">
        <v>377</v>
      </c>
    </row>
    <row r="11987" spans="2:20" hidden="1" x14ac:dyDescent="0.45">
      <c r="F11987" t="s">
        <v>1333</v>
      </c>
      <c r="G11987" t="s">
        <v>1334</v>
      </c>
      <c r="H11987" t="s">
        <v>1234</v>
      </c>
      <c r="I11987" t="s">
        <v>225</v>
      </c>
      <c r="J11987" t="s">
        <v>1235</v>
      </c>
      <c r="K11987" t="s">
        <v>1223</v>
      </c>
      <c r="M11987" t="s">
        <v>228</v>
      </c>
      <c r="N11987" t="s">
        <v>236</v>
      </c>
      <c r="O11987">
        <v>80</v>
      </c>
      <c r="P11987" t="s">
        <v>237</v>
      </c>
      <c r="Q11987"/>
      <c r="R11987">
        <v>70</v>
      </c>
      <c r="S11987">
        <v>250</v>
      </c>
      <c r="T11987" t="s">
        <v>377</v>
      </c>
    </row>
    <row r="11988" spans="2:20" hidden="1" x14ac:dyDescent="0.45">
      <c r="B11988" s="29" t="s">
        <v>24</v>
      </c>
      <c r="F11988" t="s">
        <v>1333</v>
      </c>
      <c r="G11988" t="s">
        <v>1334</v>
      </c>
      <c r="H11988" t="s">
        <v>1234</v>
      </c>
      <c r="I11988" t="s">
        <v>225</v>
      </c>
      <c r="J11988" t="s">
        <v>1235</v>
      </c>
      <c r="K11988" t="s">
        <v>1223</v>
      </c>
      <c r="M11988" t="s">
        <v>228</v>
      </c>
      <c r="N11988" t="s">
        <v>261</v>
      </c>
      <c r="O11988">
        <v>20</v>
      </c>
      <c r="P11988" t="s">
        <v>237</v>
      </c>
      <c r="Q11988"/>
      <c r="R11988">
        <v>10</v>
      </c>
      <c r="S11988">
        <v>300</v>
      </c>
      <c r="T11988" t="s">
        <v>377</v>
      </c>
    </row>
    <row r="11989" spans="2:20" hidden="1" x14ac:dyDescent="0.45">
      <c r="B11989" s="29" t="s">
        <v>30</v>
      </c>
      <c r="F11989" t="s">
        <v>1333</v>
      </c>
      <c r="G11989" t="s">
        <v>1334</v>
      </c>
      <c r="H11989" t="s">
        <v>251</v>
      </c>
      <c r="I11989" t="s">
        <v>225</v>
      </c>
      <c r="J11989" t="s">
        <v>1232</v>
      </c>
      <c r="K11989" t="s">
        <v>1223</v>
      </c>
      <c r="M11989" t="s">
        <v>228</v>
      </c>
      <c r="N11989" t="s">
        <v>30</v>
      </c>
      <c r="O11989">
        <v>6.4</v>
      </c>
      <c r="P11989" t="s">
        <v>229</v>
      </c>
      <c r="Q11989"/>
      <c r="R11989">
        <v>2</v>
      </c>
      <c r="S11989">
        <v>26</v>
      </c>
      <c r="T11989" t="s">
        <v>1236</v>
      </c>
    </row>
    <row r="11990" spans="2:20" hidden="1" x14ac:dyDescent="0.45">
      <c r="F11990" t="s">
        <v>1333</v>
      </c>
      <c r="G11990" t="s">
        <v>1334</v>
      </c>
      <c r="H11990" t="s">
        <v>251</v>
      </c>
      <c r="I11990" t="s">
        <v>225</v>
      </c>
      <c r="J11990" t="s">
        <v>1232</v>
      </c>
      <c r="K11990" t="s">
        <v>1223</v>
      </c>
      <c r="M11990" t="s">
        <v>228</v>
      </c>
      <c r="N11990" t="s">
        <v>259</v>
      </c>
      <c r="O11990">
        <v>0.62</v>
      </c>
      <c r="P11990" t="s">
        <v>257</v>
      </c>
      <c r="Q11990"/>
      <c r="R11990">
        <v>0.31</v>
      </c>
      <c r="S11990">
        <v>1.2</v>
      </c>
      <c r="T11990" t="s">
        <v>377</v>
      </c>
    </row>
    <row r="11991" spans="2:20" hidden="1" x14ac:dyDescent="0.45">
      <c r="F11991" t="s">
        <v>1333</v>
      </c>
      <c r="G11991" t="s">
        <v>1334</v>
      </c>
      <c r="H11991" t="s">
        <v>251</v>
      </c>
      <c r="I11991" t="s">
        <v>225</v>
      </c>
      <c r="J11991" t="s">
        <v>1232</v>
      </c>
      <c r="K11991" t="s">
        <v>1223</v>
      </c>
      <c r="M11991" t="s">
        <v>228</v>
      </c>
      <c r="N11991" t="s">
        <v>242</v>
      </c>
      <c r="O11991">
        <v>15</v>
      </c>
      <c r="P11991" t="s">
        <v>234</v>
      </c>
      <c r="Q11991"/>
      <c r="R11991">
        <v>1</v>
      </c>
      <c r="S11991">
        <v>20</v>
      </c>
      <c r="T11991" t="s">
        <v>377</v>
      </c>
    </row>
    <row r="11992" spans="2:20" hidden="1" x14ac:dyDescent="0.45">
      <c r="F11992" t="s">
        <v>1333</v>
      </c>
      <c r="G11992" t="s">
        <v>1334</v>
      </c>
      <c r="H11992" t="s">
        <v>1237</v>
      </c>
      <c r="I11992" t="s">
        <v>225</v>
      </c>
      <c r="J11992" t="s">
        <v>1238</v>
      </c>
      <c r="K11992" t="s">
        <v>1223</v>
      </c>
      <c r="M11992" t="s">
        <v>228</v>
      </c>
      <c r="N11992" t="s">
        <v>262</v>
      </c>
      <c r="O11992">
        <v>6</v>
      </c>
      <c r="P11992" t="s">
        <v>234</v>
      </c>
      <c r="Q11992"/>
      <c r="R11992">
        <v>5</v>
      </c>
      <c r="S11992">
        <v>9</v>
      </c>
      <c r="T11992" t="s">
        <v>377</v>
      </c>
    </row>
    <row r="11993" spans="2:20" hidden="1" x14ac:dyDescent="0.45">
      <c r="B11993" s="29" t="s">
        <v>27</v>
      </c>
      <c r="F11993" t="s">
        <v>1333</v>
      </c>
      <c r="G11993" t="s">
        <v>1334</v>
      </c>
      <c r="H11993" t="s">
        <v>1237</v>
      </c>
      <c r="I11993" t="s">
        <v>225</v>
      </c>
      <c r="J11993" t="s">
        <v>1238</v>
      </c>
      <c r="K11993" t="s">
        <v>1223</v>
      </c>
      <c r="M11993" t="s">
        <v>228</v>
      </c>
      <c r="N11993" t="s">
        <v>27</v>
      </c>
      <c r="O11993">
        <v>140</v>
      </c>
      <c r="P11993" t="s">
        <v>237</v>
      </c>
      <c r="Q11993"/>
      <c r="R11993">
        <v>76</v>
      </c>
      <c r="S11993">
        <v>240</v>
      </c>
      <c r="T11993" t="s">
        <v>377</v>
      </c>
    </row>
    <row r="11994" spans="2:20" hidden="1" x14ac:dyDescent="0.45">
      <c r="B11994" s="29" t="s">
        <v>24</v>
      </c>
      <c r="F11994" t="s">
        <v>1333</v>
      </c>
      <c r="G11994" t="s">
        <v>1334</v>
      </c>
      <c r="H11994" t="s">
        <v>1237</v>
      </c>
      <c r="I11994" t="s">
        <v>225</v>
      </c>
      <c r="J11994" t="s">
        <v>1238</v>
      </c>
      <c r="K11994" t="s">
        <v>1223</v>
      </c>
      <c r="M11994" t="s">
        <v>228</v>
      </c>
      <c r="N11994" t="s">
        <v>261</v>
      </c>
      <c r="O11994">
        <v>100</v>
      </c>
      <c r="P11994" t="s">
        <v>237</v>
      </c>
      <c r="Q11994"/>
      <c r="R11994">
        <v>20</v>
      </c>
      <c r="S11994">
        <v>300</v>
      </c>
      <c r="T11994" t="s">
        <v>377</v>
      </c>
    </row>
    <row r="11995" spans="2:20" hidden="1" x14ac:dyDescent="0.45">
      <c r="B11995" s="29" t="s">
        <v>26</v>
      </c>
      <c r="F11995" t="s">
        <v>1333</v>
      </c>
      <c r="G11995" t="s">
        <v>1334</v>
      </c>
      <c r="H11995" t="s">
        <v>1237</v>
      </c>
      <c r="I11995" t="s">
        <v>225</v>
      </c>
      <c r="J11995" t="s">
        <v>1238</v>
      </c>
      <c r="K11995" t="s">
        <v>1223</v>
      </c>
      <c r="M11995" t="s">
        <v>228</v>
      </c>
      <c r="N11995" t="s">
        <v>26</v>
      </c>
      <c r="O11995">
        <v>200</v>
      </c>
      <c r="P11995" t="s">
        <v>237</v>
      </c>
      <c r="Q11995"/>
      <c r="R11995">
        <v>150</v>
      </c>
      <c r="S11995">
        <v>300</v>
      </c>
      <c r="T11995" t="s">
        <v>377</v>
      </c>
    </row>
    <row r="11996" spans="2:20" hidden="1" x14ac:dyDescent="0.45">
      <c r="F11996" t="s">
        <v>1333</v>
      </c>
      <c r="G11996" t="s">
        <v>1334</v>
      </c>
      <c r="H11996" t="s">
        <v>1234</v>
      </c>
      <c r="I11996" t="s">
        <v>225</v>
      </c>
      <c r="J11996" t="s">
        <v>1235</v>
      </c>
      <c r="K11996" t="s">
        <v>1223</v>
      </c>
      <c r="M11996" t="s">
        <v>228</v>
      </c>
      <c r="N11996" t="s">
        <v>259</v>
      </c>
      <c r="O11996">
        <v>0.62</v>
      </c>
      <c r="P11996" t="s">
        <v>257</v>
      </c>
      <c r="Q11996"/>
      <c r="R11996">
        <v>0.31</v>
      </c>
      <c r="S11996">
        <v>1.2</v>
      </c>
      <c r="T11996" t="s">
        <v>377</v>
      </c>
    </row>
    <row r="11997" spans="2:20" hidden="1" x14ac:dyDescent="0.45">
      <c r="F11997" t="s">
        <v>1333</v>
      </c>
      <c r="G11997" t="s">
        <v>1334</v>
      </c>
      <c r="H11997" t="s">
        <v>1234</v>
      </c>
      <c r="I11997" t="s">
        <v>225</v>
      </c>
      <c r="J11997" t="s">
        <v>1235</v>
      </c>
      <c r="K11997" t="s">
        <v>1223</v>
      </c>
      <c r="M11997" t="s">
        <v>228</v>
      </c>
      <c r="N11997" t="s">
        <v>264</v>
      </c>
      <c r="O11997">
        <v>13</v>
      </c>
      <c r="P11997" t="s">
        <v>234</v>
      </c>
      <c r="Q11997"/>
      <c r="R11997">
        <v>10</v>
      </c>
      <c r="S11997">
        <v>150</v>
      </c>
      <c r="T11997" t="s">
        <v>377</v>
      </c>
    </row>
    <row r="11998" spans="2:20" hidden="1" x14ac:dyDescent="0.45">
      <c r="F11998" t="s">
        <v>1333</v>
      </c>
      <c r="G11998" t="s">
        <v>1334</v>
      </c>
      <c r="H11998" t="s">
        <v>1234</v>
      </c>
      <c r="I11998" t="s">
        <v>225</v>
      </c>
      <c r="J11998" t="s">
        <v>1235</v>
      </c>
      <c r="K11998" t="s">
        <v>1223</v>
      </c>
      <c r="M11998" t="s">
        <v>228</v>
      </c>
      <c r="N11998" t="s">
        <v>246</v>
      </c>
      <c r="O11998">
        <v>100</v>
      </c>
      <c r="P11998" t="s">
        <v>247</v>
      </c>
      <c r="Q11998"/>
      <c r="R11998">
        <v>40</v>
      </c>
      <c r="S11998">
        <v>500</v>
      </c>
      <c r="T11998" t="s">
        <v>377</v>
      </c>
    </row>
    <row r="11999" spans="2:20" hidden="1" x14ac:dyDescent="0.45">
      <c r="F11999" t="s">
        <v>1333</v>
      </c>
      <c r="G11999" t="s">
        <v>1334</v>
      </c>
      <c r="H11999" t="s">
        <v>1234</v>
      </c>
      <c r="I11999" t="s">
        <v>225</v>
      </c>
      <c r="J11999" t="s">
        <v>1235</v>
      </c>
      <c r="K11999" t="s">
        <v>1223</v>
      </c>
      <c r="M11999" t="s">
        <v>228</v>
      </c>
      <c r="N11999" t="s">
        <v>265</v>
      </c>
      <c r="O11999">
        <v>10</v>
      </c>
      <c r="P11999" t="s">
        <v>234</v>
      </c>
      <c r="Q11999"/>
      <c r="R11999">
        <v>8</v>
      </c>
      <c r="S11999">
        <v>30</v>
      </c>
      <c r="T11999" t="s">
        <v>377</v>
      </c>
    </row>
    <row r="12000" spans="2:20" hidden="1" x14ac:dyDescent="0.45">
      <c r="F12000" t="s">
        <v>1333</v>
      </c>
      <c r="G12000" t="s">
        <v>1334</v>
      </c>
      <c r="H12000" t="s">
        <v>296</v>
      </c>
      <c r="I12000" t="s">
        <v>275</v>
      </c>
      <c r="J12000" t="s">
        <v>228</v>
      </c>
      <c r="K12000" t="s">
        <v>38</v>
      </c>
      <c r="M12000" t="s">
        <v>228</v>
      </c>
      <c r="N12000" t="s">
        <v>233</v>
      </c>
      <c r="O12000">
        <v>0.19</v>
      </c>
      <c r="P12000" t="s">
        <v>234</v>
      </c>
      <c r="Q12000"/>
      <c r="R12000">
        <v>0.05</v>
      </c>
      <c r="S12000">
        <v>12</v>
      </c>
      <c r="T12000" t="s">
        <v>433</v>
      </c>
    </row>
    <row r="12001" spans="2:20" hidden="1" x14ac:dyDescent="0.45">
      <c r="F12001" t="s">
        <v>1333</v>
      </c>
      <c r="G12001" t="s">
        <v>1334</v>
      </c>
      <c r="H12001" t="s">
        <v>296</v>
      </c>
      <c r="I12001" t="s">
        <v>275</v>
      </c>
      <c r="J12001" t="s">
        <v>228</v>
      </c>
      <c r="K12001" t="s">
        <v>38</v>
      </c>
      <c r="M12001" t="s">
        <v>228</v>
      </c>
      <c r="N12001" t="s">
        <v>265</v>
      </c>
      <c r="O12001">
        <v>6</v>
      </c>
      <c r="P12001" t="s">
        <v>234</v>
      </c>
      <c r="Q12001"/>
      <c r="R12001">
        <v>4</v>
      </c>
      <c r="S12001">
        <v>89</v>
      </c>
      <c r="T12001" t="s">
        <v>1220</v>
      </c>
    </row>
    <row r="12002" spans="2:20" hidden="1" x14ac:dyDescent="0.45">
      <c r="F12002" t="s">
        <v>1333</v>
      </c>
      <c r="G12002" t="s">
        <v>1334</v>
      </c>
      <c r="H12002" t="s">
        <v>296</v>
      </c>
      <c r="I12002" t="s">
        <v>275</v>
      </c>
      <c r="J12002" t="s">
        <v>228</v>
      </c>
      <c r="K12002" t="s">
        <v>38</v>
      </c>
      <c r="M12002" t="s">
        <v>228</v>
      </c>
      <c r="N12002" t="s">
        <v>267</v>
      </c>
      <c r="O12002">
        <v>512</v>
      </c>
      <c r="P12002" t="s">
        <v>234</v>
      </c>
      <c r="Q12002"/>
      <c r="R12002">
        <v>80</v>
      </c>
      <c r="S12002">
        <v>1300</v>
      </c>
      <c r="T12002" t="s">
        <v>1220</v>
      </c>
    </row>
    <row r="12003" spans="2:20" hidden="1" x14ac:dyDescent="0.45">
      <c r="F12003" t="s">
        <v>1333</v>
      </c>
      <c r="G12003" t="s">
        <v>1334</v>
      </c>
      <c r="H12003" t="s">
        <v>296</v>
      </c>
      <c r="I12003" t="s">
        <v>275</v>
      </c>
      <c r="J12003" t="s">
        <v>228</v>
      </c>
      <c r="K12003" t="s">
        <v>38</v>
      </c>
      <c r="M12003" t="s">
        <v>228</v>
      </c>
      <c r="N12003" t="s">
        <v>240</v>
      </c>
      <c r="O12003">
        <v>27</v>
      </c>
      <c r="P12003" t="s">
        <v>234</v>
      </c>
      <c r="Q12003"/>
      <c r="R12003">
        <v>0.5</v>
      </c>
      <c r="S12003">
        <v>118</v>
      </c>
      <c r="T12003" t="s">
        <v>1220</v>
      </c>
    </row>
    <row r="12004" spans="2:20" hidden="1" x14ac:dyDescent="0.45">
      <c r="F12004" t="s">
        <v>1333</v>
      </c>
      <c r="G12004" t="s">
        <v>1334</v>
      </c>
      <c r="H12004" t="s">
        <v>296</v>
      </c>
      <c r="I12004" t="s">
        <v>275</v>
      </c>
      <c r="J12004" t="s">
        <v>228</v>
      </c>
      <c r="K12004" t="s">
        <v>38</v>
      </c>
      <c r="M12004" t="s">
        <v>228</v>
      </c>
      <c r="N12004" t="s">
        <v>358</v>
      </c>
      <c r="O12004">
        <v>5</v>
      </c>
      <c r="P12004" t="s">
        <v>234</v>
      </c>
      <c r="Q12004"/>
      <c r="R12004">
        <v>2</v>
      </c>
      <c r="S12004">
        <v>10</v>
      </c>
      <c r="T12004" t="s">
        <v>348</v>
      </c>
    </row>
    <row r="12005" spans="2:20" hidden="1" x14ac:dyDescent="0.45">
      <c r="F12005" t="s">
        <v>1333</v>
      </c>
      <c r="G12005" t="s">
        <v>1334</v>
      </c>
      <c r="H12005" t="s">
        <v>296</v>
      </c>
      <c r="I12005" t="s">
        <v>275</v>
      </c>
      <c r="J12005" t="s">
        <v>228</v>
      </c>
      <c r="K12005" t="s">
        <v>38</v>
      </c>
      <c r="M12005" t="s">
        <v>228</v>
      </c>
      <c r="N12005" t="s">
        <v>291</v>
      </c>
      <c r="O12005">
        <v>0.06</v>
      </c>
      <c r="P12005" t="s">
        <v>257</v>
      </c>
      <c r="Q12005"/>
      <c r="R12005">
        <v>6.0000000000000001E-3</v>
      </c>
      <c r="S12005">
        <v>0.6</v>
      </c>
      <c r="T12005" t="s">
        <v>376</v>
      </c>
    </row>
    <row r="12006" spans="2:20" hidden="1" x14ac:dyDescent="0.45">
      <c r="F12006" t="s">
        <v>1333</v>
      </c>
      <c r="G12006" t="s">
        <v>1334</v>
      </c>
      <c r="H12006" t="s">
        <v>1237</v>
      </c>
      <c r="I12006" t="s">
        <v>225</v>
      </c>
      <c r="J12006" t="s">
        <v>1238</v>
      </c>
      <c r="K12006" t="s">
        <v>1223</v>
      </c>
      <c r="M12006" t="s">
        <v>228</v>
      </c>
      <c r="N12006" t="s">
        <v>279</v>
      </c>
      <c r="O12006">
        <v>15</v>
      </c>
      <c r="P12006" t="s">
        <v>234</v>
      </c>
      <c r="Q12006"/>
      <c r="R12006">
        <v>2</v>
      </c>
      <c r="S12006">
        <v>20</v>
      </c>
      <c r="T12006" t="s">
        <v>377</v>
      </c>
    </row>
    <row r="12007" spans="2:20" hidden="1" x14ac:dyDescent="0.45">
      <c r="B12007" s="29" t="s">
        <v>24</v>
      </c>
      <c r="F12007" t="s">
        <v>1333</v>
      </c>
      <c r="G12007" t="s">
        <v>1334</v>
      </c>
      <c r="H12007" t="s">
        <v>251</v>
      </c>
      <c r="I12007" t="s">
        <v>225</v>
      </c>
      <c r="J12007" t="s">
        <v>1232</v>
      </c>
      <c r="K12007" t="s">
        <v>1223</v>
      </c>
      <c r="M12007" t="s">
        <v>228</v>
      </c>
      <c r="N12007" t="s">
        <v>261</v>
      </c>
      <c r="O12007">
        <v>200</v>
      </c>
      <c r="P12007" t="s">
        <v>237</v>
      </c>
      <c r="Q12007"/>
      <c r="R12007">
        <v>20</v>
      </c>
      <c r="S12007">
        <v>300</v>
      </c>
      <c r="T12007" t="s">
        <v>377</v>
      </c>
    </row>
    <row r="12008" spans="2:20" hidden="1" x14ac:dyDescent="0.45">
      <c r="B12008" s="29" t="s">
        <v>26</v>
      </c>
      <c r="F12008" t="s">
        <v>1333</v>
      </c>
      <c r="G12008" t="s">
        <v>1334</v>
      </c>
      <c r="H12008" t="s">
        <v>251</v>
      </c>
      <c r="I12008" t="s">
        <v>225</v>
      </c>
      <c r="J12008" t="s">
        <v>1232</v>
      </c>
      <c r="K12008" t="s">
        <v>1223</v>
      </c>
      <c r="M12008" t="s">
        <v>228</v>
      </c>
      <c r="N12008" t="s">
        <v>26</v>
      </c>
      <c r="O12008">
        <v>160</v>
      </c>
      <c r="P12008" t="s">
        <v>237</v>
      </c>
      <c r="Q12008"/>
      <c r="R12008">
        <v>150</v>
      </c>
      <c r="S12008">
        <v>200</v>
      </c>
      <c r="T12008" t="s">
        <v>377</v>
      </c>
    </row>
    <row r="12009" spans="2:20" hidden="1" x14ac:dyDescent="0.45">
      <c r="B12009" s="29" t="s">
        <v>29</v>
      </c>
      <c r="F12009" t="s">
        <v>1333</v>
      </c>
      <c r="G12009" t="s">
        <v>1334</v>
      </c>
      <c r="H12009" t="s">
        <v>296</v>
      </c>
      <c r="I12009" t="s">
        <v>275</v>
      </c>
      <c r="J12009" t="s">
        <v>228</v>
      </c>
      <c r="K12009" t="s">
        <v>38</v>
      </c>
      <c r="M12009" t="s">
        <v>228</v>
      </c>
      <c r="N12009" t="s">
        <v>29</v>
      </c>
      <c r="O12009">
        <v>11</v>
      </c>
      <c r="P12009" t="s">
        <v>237</v>
      </c>
      <c r="Q12009"/>
      <c r="R12009">
        <v>8</v>
      </c>
      <c r="S12009">
        <v>40</v>
      </c>
      <c r="T12009" t="s">
        <v>1233</v>
      </c>
    </row>
    <row r="12010" spans="2:20" hidden="1" x14ac:dyDescent="0.45">
      <c r="B12010" s="29" t="s">
        <v>26</v>
      </c>
      <c r="F12010" t="s">
        <v>1333</v>
      </c>
      <c r="G12010" t="s">
        <v>1334</v>
      </c>
      <c r="H12010" t="s">
        <v>296</v>
      </c>
      <c r="I12010" t="s">
        <v>275</v>
      </c>
      <c r="J12010" t="s">
        <v>228</v>
      </c>
      <c r="K12010" t="s">
        <v>38</v>
      </c>
      <c r="M12010" t="s">
        <v>228</v>
      </c>
      <c r="N12010" t="s">
        <v>26</v>
      </c>
      <c r="O12010">
        <v>91</v>
      </c>
      <c r="P12010" t="s">
        <v>237</v>
      </c>
      <c r="Q12010"/>
      <c r="R12010">
        <v>20</v>
      </c>
      <c r="S12010">
        <v>120</v>
      </c>
      <c r="T12010" t="s">
        <v>1229</v>
      </c>
    </row>
    <row r="12011" spans="2:20" hidden="1" x14ac:dyDescent="0.45">
      <c r="F12011" t="s">
        <v>1333</v>
      </c>
      <c r="G12011" t="s">
        <v>1334</v>
      </c>
      <c r="H12011" t="s">
        <v>251</v>
      </c>
      <c r="I12011" t="s">
        <v>225</v>
      </c>
      <c r="J12011" t="s">
        <v>1232</v>
      </c>
      <c r="K12011" t="s">
        <v>1223</v>
      </c>
      <c r="M12011" t="s">
        <v>228</v>
      </c>
      <c r="N12011" t="s">
        <v>236</v>
      </c>
      <c r="O12011">
        <v>200</v>
      </c>
      <c r="P12011" t="s">
        <v>237</v>
      </c>
      <c r="Q12011"/>
      <c r="R12011">
        <v>80</v>
      </c>
      <c r="S12011">
        <v>250</v>
      </c>
      <c r="T12011" t="s">
        <v>377</v>
      </c>
    </row>
    <row r="12012" spans="2:20" hidden="1" x14ac:dyDescent="0.45">
      <c r="B12012" s="29" t="s">
        <v>30</v>
      </c>
      <c r="F12012" t="s">
        <v>1333</v>
      </c>
      <c r="G12012" t="s">
        <v>1334</v>
      </c>
      <c r="H12012" t="s">
        <v>296</v>
      </c>
      <c r="I12012" t="s">
        <v>275</v>
      </c>
      <c r="J12012" t="s">
        <v>228</v>
      </c>
      <c r="K12012" t="s">
        <v>38</v>
      </c>
      <c r="M12012" t="s">
        <v>228</v>
      </c>
      <c r="N12012" t="s">
        <v>30</v>
      </c>
      <c r="O12012">
        <v>28</v>
      </c>
      <c r="P12012" t="s">
        <v>229</v>
      </c>
      <c r="Q12012"/>
      <c r="R12012">
        <v>11</v>
      </c>
      <c r="S12012">
        <v>39</v>
      </c>
      <c r="T12012" t="s">
        <v>1231</v>
      </c>
    </row>
    <row r="12013" spans="2:20" hidden="1" x14ac:dyDescent="0.45">
      <c r="B12013" s="29" t="s">
        <v>27</v>
      </c>
      <c r="F12013" t="s">
        <v>1333</v>
      </c>
      <c r="G12013" t="s">
        <v>1334</v>
      </c>
      <c r="H12013" t="s">
        <v>1217</v>
      </c>
      <c r="I12013" t="s">
        <v>225</v>
      </c>
      <c r="J12013" t="s">
        <v>1218</v>
      </c>
      <c r="K12013" t="s">
        <v>1219</v>
      </c>
      <c r="M12013" t="s">
        <v>228</v>
      </c>
      <c r="N12013" t="s">
        <v>27</v>
      </c>
      <c r="O12013">
        <v>163</v>
      </c>
      <c r="P12013" t="s">
        <v>237</v>
      </c>
      <c r="Q12013"/>
      <c r="R12013">
        <v>81</v>
      </c>
      <c r="S12013">
        <v>326</v>
      </c>
      <c r="T12013" t="s">
        <v>1227</v>
      </c>
    </row>
    <row r="12014" spans="2:20" hidden="1" x14ac:dyDescent="0.45">
      <c r="F12014" t="s">
        <v>1333</v>
      </c>
      <c r="G12014" t="s">
        <v>1334</v>
      </c>
      <c r="H12014" t="s">
        <v>1217</v>
      </c>
      <c r="I12014" t="s">
        <v>225</v>
      </c>
      <c r="J12014" t="s">
        <v>1218</v>
      </c>
      <c r="K12014" t="s">
        <v>1219</v>
      </c>
      <c r="M12014" t="s">
        <v>228</v>
      </c>
      <c r="N12014" t="s">
        <v>267</v>
      </c>
      <c r="O12014">
        <v>512</v>
      </c>
      <c r="P12014" t="s">
        <v>234</v>
      </c>
      <c r="Q12014"/>
      <c r="R12014">
        <v>80</v>
      </c>
      <c r="S12014">
        <v>1300</v>
      </c>
      <c r="T12014" t="s">
        <v>1220</v>
      </c>
    </row>
    <row r="12015" spans="2:20" hidden="1" x14ac:dyDescent="0.45">
      <c r="F12015" t="s">
        <v>1333</v>
      </c>
      <c r="G12015" t="s">
        <v>1334</v>
      </c>
      <c r="H12015" t="s">
        <v>1217</v>
      </c>
      <c r="I12015" t="s">
        <v>225</v>
      </c>
      <c r="J12015" t="s">
        <v>1218</v>
      </c>
      <c r="K12015" t="s">
        <v>1219</v>
      </c>
      <c r="M12015" t="s">
        <v>228</v>
      </c>
      <c r="N12015" t="s">
        <v>265</v>
      </c>
      <c r="O12015">
        <v>6</v>
      </c>
      <c r="P12015" t="s">
        <v>234</v>
      </c>
      <c r="Q12015"/>
      <c r="R12015">
        <v>4</v>
      </c>
      <c r="S12015">
        <v>89</v>
      </c>
      <c r="T12015" t="s">
        <v>1220</v>
      </c>
    </row>
    <row r="12016" spans="2:20" hidden="1" x14ac:dyDescent="0.45">
      <c r="F12016" t="s">
        <v>1333</v>
      </c>
      <c r="G12016" t="s">
        <v>1334</v>
      </c>
      <c r="H12016" t="s">
        <v>1217</v>
      </c>
      <c r="I12016" t="s">
        <v>225</v>
      </c>
      <c r="J12016" t="s">
        <v>1218</v>
      </c>
      <c r="K12016" t="s">
        <v>1219</v>
      </c>
      <c r="M12016" t="s">
        <v>228</v>
      </c>
      <c r="N12016" t="s">
        <v>262</v>
      </c>
      <c r="O12016">
        <v>0.56000000000000005</v>
      </c>
      <c r="P12016" t="s">
        <v>234</v>
      </c>
      <c r="Q12016"/>
      <c r="R12016">
        <v>0.2</v>
      </c>
      <c r="S12016">
        <v>1</v>
      </c>
      <c r="T12016" t="s">
        <v>433</v>
      </c>
    </row>
    <row r="12017" spans="2:20" hidden="1" x14ac:dyDescent="0.45">
      <c r="F12017" t="s">
        <v>1333</v>
      </c>
      <c r="G12017" t="s">
        <v>1334</v>
      </c>
      <c r="H12017" t="s">
        <v>1217</v>
      </c>
      <c r="I12017" t="s">
        <v>225</v>
      </c>
      <c r="J12017" t="s">
        <v>1218</v>
      </c>
      <c r="K12017" t="s">
        <v>1219</v>
      </c>
      <c r="M12017" t="s">
        <v>228</v>
      </c>
      <c r="N12017" t="s">
        <v>249</v>
      </c>
      <c r="O12017">
        <v>16</v>
      </c>
      <c r="P12017" t="s">
        <v>234</v>
      </c>
      <c r="Q12017"/>
      <c r="R12017">
        <v>8</v>
      </c>
      <c r="S12017">
        <v>32</v>
      </c>
      <c r="T12017" t="s">
        <v>348</v>
      </c>
    </row>
    <row r="12018" spans="2:20" hidden="1" x14ac:dyDescent="0.45">
      <c r="F12018" t="s">
        <v>1333</v>
      </c>
      <c r="G12018" t="s">
        <v>1334</v>
      </c>
      <c r="H12018" t="s">
        <v>1217</v>
      </c>
      <c r="I12018" t="s">
        <v>225</v>
      </c>
      <c r="J12018" t="s">
        <v>1218</v>
      </c>
      <c r="K12018" t="s">
        <v>1219</v>
      </c>
      <c r="M12018" t="s">
        <v>228</v>
      </c>
      <c r="N12018" t="s">
        <v>240</v>
      </c>
      <c r="O12018">
        <v>27</v>
      </c>
      <c r="P12018" t="s">
        <v>234</v>
      </c>
      <c r="Q12018"/>
      <c r="R12018">
        <v>0.5</v>
      </c>
      <c r="S12018">
        <v>118</v>
      </c>
      <c r="T12018" t="s">
        <v>1220</v>
      </c>
    </row>
    <row r="12019" spans="2:20" hidden="1" x14ac:dyDescent="0.45">
      <c r="B12019" s="29" t="s">
        <v>26</v>
      </c>
      <c r="F12019" t="s">
        <v>1333</v>
      </c>
      <c r="G12019" t="s">
        <v>1334</v>
      </c>
      <c r="H12019" t="s">
        <v>1217</v>
      </c>
      <c r="I12019" t="s">
        <v>225</v>
      </c>
      <c r="J12019" t="s">
        <v>1218</v>
      </c>
      <c r="K12019" t="s">
        <v>1219</v>
      </c>
      <c r="M12019" t="s">
        <v>228</v>
      </c>
      <c r="N12019" t="s">
        <v>26</v>
      </c>
      <c r="O12019">
        <v>91</v>
      </c>
      <c r="P12019" t="s">
        <v>237</v>
      </c>
      <c r="Q12019"/>
      <c r="R12019">
        <v>20</v>
      </c>
      <c r="S12019">
        <v>120</v>
      </c>
      <c r="T12019" t="s">
        <v>1229</v>
      </c>
    </row>
    <row r="12020" spans="2:20" hidden="1" x14ac:dyDescent="0.45">
      <c r="F12020" t="s">
        <v>1333</v>
      </c>
      <c r="G12020" t="s">
        <v>1334</v>
      </c>
      <c r="H12020" t="s">
        <v>1237</v>
      </c>
      <c r="I12020" t="s">
        <v>225</v>
      </c>
      <c r="J12020" t="s">
        <v>1238</v>
      </c>
      <c r="K12020" t="s">
        <v>1223</v>
      </c>
      <c r="M12020" t="s">
        <v>228</v>
      </c>
      <c r="N12020" t="s">
        <v>242</v>
      </c>
      <c r="O12020">
        <v>10</v>
      </c>
      <c r="P12020" t="s">
        <v>234</v>
      </c>
      <c r="Q12020"/>
      <c r="R12020">
        <v>1</v>
      </c>
      <c r="S12020">
        <v>15</v>
      </c>
      <c r="T12020" t="s">
        <v>377</v>
      </c>
    </row>
    <row r="12021" spans="2:20" hidden="1" x14ac:dyDescent="0.45">
      <c r="F12021" t="s">
        <v>1333</v>
      </c>
      <c r="G12021" t="s">
        <v>1334</v>
      </c>
      <c r="H12021" t="s">
        <v>1225</v>
      </c>
      <c r="I12021" t="s">
        <v>225</v>
      </c>
      <c r="J12021" t="s">
        <v>1226</v>
      </c>
      <c r="K12021" t="s">
        <v>1219</v>
      </c>
      <c r="M12021" t="s">
        <v>228</v>
      </c>
      <c r="N12021" t="s">
        <v>291</v>
      </c>
      <c r="O12021">
        <v>7.0000000000000001E-3</v>
      </c>
      <c r="P12021" t="s">
        <v>257</v>
      </c>
      <c r="Q12021"/>
      <c r="R12021">
        <v>6.9999999999999999E-4</v>
      </c>
      <c r="S12021">
        <v>7.0000000000000007E-2</v>
      </c>
      <c r="T12021" t="s">
        <v>376</v>
      </c>
    </row>
    <row r="12022" spans="2:20" hidden="1" x14ac:dyDescent="0.45">
      <c r="F12022" t="s">
        <v>1333</v>
      </c>
      <c r="G12022" t="s">
        <v>1334</v>
      </c>
      <c r="H12022" t="s">
        <v>1225</v>
      </c>
      <c r="I12022" t="s">
        <v>225</v>
      </c>
      <c r="J12022" t="s">
        <v>1226</v>
      </c>
      <c r="K12022" t="s">
        <v>1219</v>
      </c>
      <c r="M12022" t="s">
        <v>228</v>
      </c>
      <c r="N12022" t="s">
        <v>279</v>
      </c>
      <c r="O12022">
        <v>2</v>
      </c>
      <c r="P12022" t="s">
        <v>234</v>
      </c>
      <c r="Q12022"/>
      <c r="R12022">
        <v>0.5</v>
      </c>
      <c r="S12022">
        <v>16</v>
      </c>
      <c r="T12022" t="s">
        <v>1228</v>
      </c>
    </row>
    <row r="12023" spans="2:20" hidden="1" x14ac:dyDescent="0.45">
      <c r="F12023" t="s">
        <v>1333</v>
      </c>
      <c r="G12023" t="s">
        <v>1334</v>
      </c>
      <c r="H12023" t="s">
        <v>1225</v>
      </c>
      <c r="I12023" t="s">
        <v>225</v>
      </c>
      <c r="J12023" t="s">
        <v>1226</v>
      </c>
      <c r="K12023" t="s">
        <v>1219</v>
      </c>
      <c r="M12023" t="s">
        <v>228</v>
      </c>
      <c r="N12023" t="s">
        <v>279</v>
      </c>
      <c r="O12023">
        <v>2</v>
      </c>
      <c r="P12023" t="s">
        <v>234</v>
      </c>
      <c r="Q12023"/>
      <c r="R12023">
        <v>0.5</v>
      </c>
      <c r="S12023">
        <v>16</v>
      </c>
      <c r="T12023" t="s">
        <v>1228</v>
      </c>
    </row>
    <row r="12024" spans="2:20" hidden="1" x14ac:dyDescent="0.45">
      <c r="F12024" t="s">
        <v>1333</v>
      </c>
      <c r="G12024" t="s">
        <v>1334</v>
      </c>
      <c r="H12024" t="s">
        <v>1225</v>
      </c>
      <c r="I12024" t="s">
        <v>225</v>
      </c>
      <c r="J12024" t="s">
        <v>1226</v>
      </c>
      <c r="K12024" t="s">
        <v>1219</v>
      </c>
      <c r="M12024" t="s">
        <v>228</v>
      </c>
      <c r="N12024" t="s">
        <v>279</v>
      </c>
      <c r="O12024">
        <v>2</v>
      </c>
      <c r="P12024" t="s">
        <v>234</v>
      </c>
      <c r="Q12024"/>
      <c r="R12024">
        <v>0.5</v>
      </c>
      <c r="S12024">
        <v>16</v>
      </c>
      <c r="T12024" t="s">
        <v>1228</v>
      </c>
    </row>
    <row r="12025" spans="2:20" hidden="1" x14ac:dyDescent="0.45">
      <c r="B12025" s="29" t="s">
        <v>27</v>
      </c>
      <c r="F12025" t="s">
        <v>1333</v>
      </c>
      <c r="G12025" t="s">
        <v>1334</v>
      </c>
      <c r="H12025" t="s">
        <v>1217</v>
      </c>
      <c r="I12025" t="s">
        <v>225</v>
      </c>
      <c r="J12025" t="s">
        <v>1218</v>
      </c>
      <c r="K12025" t="s">
        <v>1219</v>
      </c>
      <c r="M12025" t="s">
        <v>228</v>
      </c>
      <c r="N12025" t="s">
        <v>27</v>
      </c>
      <c r="O12025">
        <v>163</v>
      </c>
      <c r="P12025" t="s">
        <v>237</v>
      </c>
      <c r="Q12025"/>
      <c r="R12025">
        <v>81</v>
      </c>
      <c r="S12025">
        <v>326</v>
      </c>
      <c r="T12025" t="s">
        <v>1227</v>
      </c>
    </row>
    <row r="12026" spans="2:20" hidden="1" x14ac:dyDescent="0.45">
      <c r="F12026" t="s">
        <v>1333</v>
      </c>
      <c r="G12026" t="s">
        <v>1334</v>
      </c>
      <c r="H12026" t="s">
        <v>1225</v>
      </c>
      <c r="I12026" t="s">
        <v>225</v>
      </c>
      <c r="J12026" t="s">
        <v>1226</v>
      </c>
      <c r="K12026" t="s">
        <v>1219</v>
      </c>
      <c r="M12026" t="s">
        <v>228</v>
      </c>
      <c r="N12026" t="s">
        <v>233</v>
      </c>
      <c r="O12026">
        <v>0.19</v>
      </c>
      <c r="P12026" t="s">
        <v>234</v>
      </c>
      <c r="Q12026"/>
      <c r="R12026">
        <v>0.05</v>
      </c>
      <c r="S12026">
        <v>12</v>
      </c>
      <c r="T12026" t="s">
        <v>433</v>
      </c>
    </row>
    <row r="12027" spans="2:20" hidden="1" x14ac:dyDescent="0.45">
      <c r="F12027" t="s">
        <v>1333</v>
      </c>
      <c r="G12027" t="s">
        <v>1334</v>
      </c>
      <c r="H12027" t="s">
        <v>1221</v>
      </c>
      <c r="I12027" t="s">
        <v>225</v>
      </c>
      <c r="J12027" t="s">
        <v>1222</v>
      </c>
      <c r="K12027" t="s">
        <v>1223</v>
      </c>
      <c r="M12027" t="s">
        <v>228</v>
      </c>
      <c r="N12027" t="s">
        <v>259</v>
      </c>
      <c r="O12027">
        <v>0.62</v>
      </c>
      <c r="P12027" t="s">
        <v>257</v>
      </c>
      <c r="Q12027"/>
      <c r="R12027">
        <v>0.31</v>
      </c>
      <c r="S12027">
        <v>1.2</v>
      </c>
      <c r="T12027" t="s">
        <v>377</v>
      </c>
    </row>
    <row r="12028" spans="2:20" hidden="1" x14ac:dyDescent="0.45">
      <c r="F12028" t="s">
        <v>1333</v>
      </c>
      <c r="G12028" t="s">
        <v>1334</v>
      </c>
      <c r="H12028" t="s">
        <v>1221</v>
      </c>
      <c r="I12028" t="s">
        <v>225</v>
      </c>
      <c r="J12028" t="s">
        <v>1222</v>
      </c>
      <c r="K12028" t="s">
        <v>1223</v>
      </c>
      <c r="M12028" t="s">
        <v>228</v>
      </c>
      <c r="N12028" t="s">
        <v>358</v>
      </c>
      <c r="O12028">
        <v>0.84499999999999997</v>
      </c>
      <c r="P12028" t="s">
        <v>234</v>
      </c>
      <c r="Q12028"/>
      <c r="R12028">
        <v>0.08</v>
      </c>
      <c r="S12028">
        <v>8.5</v>
      </c>
      <c r="T12028" t="s">
        <v>1224</v>
      </c>
    </row>
    <row r="12029" spans="2:20" hidden="1" x14ac:dyDescent="0.45">
      <c r="F12029" t="s">
        <v>1333</v>
      </c>
      <c r="G12029" t="s">
        <v>1334</v>
      </c>
      <c r="H12029" t="s">
        <v>1237</v>
      </c>
      <c r="I12029" t="s">
        <v>225</v>
      </c>
      <c r="J12029" t="s">
        <v>1238</v>
      </c>
      <c r="K12029" t="s">
        <v>1223</v>
      </c>
      <c r="M12029" t="s">
        <v>228</v>
      </c>
      <c r="N12029" t="s">
        <v>358</v>
      </c>
      <c r="O12029">
        <v>50</v>
      </c>
      <c r="P12029" t="s">
        <v>234</v>
      </c>
      <c r="Q12029"/>
      <c r="R12029">
        <v>8</v>
      </c>
      <c r="S12029">
        <v>100</v>
      </c>
      <c r="T12029" t="s">
        <v>377</v>
      </c>
    </row>
    <row r="12030" spans="2:20" hidden="1" x14ac:dyDescent="0.45">
      <c r="F12030" t="s">
        <v>1333</v>
      </c>
      <c r="G12030" t="s">
        <v>1334</v>
      </c>
      <c r="H12030" t="s">
        <v>1225</v>
      </c>
      <c r="I12030" t="s">
        <v>225</v>
      </c>
      <c r="J12030" t="s">
        <v>1226</v>
      </c>
      <c r="K12030" t="s">
        <v>1219</v>
      </c>
      <c r="M12030" t="s">
        <v>228</v>
      </c>
      <c r="N12030" t="s">
        <v>303</v>
      </c>
      <c r="O12030">
        <v>0.5</v>
      </c>
      <c r="P12030" t="s">
        <v>234</v>
      </c>
      <c r="Q12030"/>
      <c r="R12030">
        <v>0.25</v>
      </c>
      <c r="S12030">
        <v>1.1000000000000001</v>
      </c>
      <c r="T12030" t="s">
        <v>350</v>
      </c>
    </row>
    <row r="12031" spans="2:20" hidden="1" x14ac:dyDescent="0.45">
      <c r="F12031" t="s">
        <v>1333</v>
      </c>
      <c r="G12031" t="s">
        <v>1334</v>
      </c>
      <c r="H12031" t="s">
        <v>1217</v>
      </c>
      <c r="I12031" t="s">
        <v>225</v>
      </c>
      <c r="J12031" t="s">
        <v>1218</v>
      </c>
      <c r="K12031" t="s">
        <v>1219</v>
      </c>
      <c r="M12031" t="s">
        <v>228</v>
      </c>
      <c r="N12031" t="s">
        <v>303</v>
      </c>
      <c r="O12031">
        <v>0.5</v>
      </c>
      <c r="P12031" t="s">
        <v>234</v>
      </c>
      <c r="Q12031"/>
      <c r="R12031">
        <v>0.25</v>
      </c>
      <c r="S12031">
        <v>1.1000000000000001</v>
      </c>
      <c r="T12031" t="s">
        <v>350</v>
      </c>
    </row>
    <row r="12032" spans="2:20" hidden="1" x14ac:dyDescent="0.45">
      <c r="F12032" t="s">
        <v>1333</v>
      </c>
      <c r="G12032" t="s">
        <v>1334</v>
      </c>
      <c r="H12032" t="s">
        <v>1217</v>
      </c>
      <c r="I12032" t="s">
        <v>225</v>
      </c>
      <c r="J12032" t="s">
        <v>1218</v>
      </c>
      <c r="K12032" t="s">
        <v>1219</v>
      </c>
      <c r="M12032" t="s">
        <v>228</v>
      </c>
      <c r="N12032" t="s">
        <v>233</v>
      </c>
      <c r="O12032">
        <v>0.19</v>
      </c>
      <c r="P12032" t="s">
        <v>234</v>
      </c>
      <c r="Q12032"/>
      <c r="R12032">
        <v>0.05</v>
      </c>
      <c r="S12032">
        <v>12</v>
      </c>
      <c r="T12032" t="s">
        <v>433</v>
      </c>
    </row>
    <row r="12033" spans="2:20" hidden="1" x14ac:dyDescent="0.45">
      <c r="B12033" s="29" t="s">
        <v>24</v>
      </c>
      <c r="F12033" t="s">
        <v>1333</v>
      </c>
      <c r="G12033" t="s">
        <v>1334</v>
      </c>
      <c r="H12033" t="s">
        <v>1217</v>
      </c>
      <c r="I12033" t="s">
        <v>225</v>
      </c>
      <c r="J12033" t="s">
        <v>1218</v>
      </c>
      <c r="K12033" t="s">
        <v>1219</v>
      </c>
      <c r="M12033" t="s">
        <v>228</v>
      </c>
      <c r="N12033" t="s">
        <v>261</v>
      </c>
      <c r="O12033">
        <v>300</v>
      </c>
      <c r="P12033" t="s">
        <v>237</v>
      </c>
      <c r="Q12033"/>
      <c r="R12033">
        <v>5</v>
      </c>
      <c r="S12033">
        <v>500</v>
      </c>
      <c r="T12033" t="s">
        <v>361</v>
      </c>
    </row>
    <row r="12034" spans="2:20" hidden="1" x14ac:dyDescent="0.45">
      <c r="F12034" t="s">
        <v>1333</v>
      </c>
      <c r="G12034" t="s">
        <v>1334</v>
      </c>
      <c r="H12034" t="s">
        <v>1217</v>
      </c>
      <c r="I12034" t="s">
        <v>225</v>
      </c>
      <c r="J12034" t="s">
        <v>1218</v>
      </c>
      <c r="K12034" t="s">
        <v>1219</v>
      </c>
      <c r="M12034" t="s">
        <v>228</v>
      </c>
      <c r="N12034" t="s">
        <v>246</v>
      </c>
      <c r="O12034">
        <v>100</v>
      </c>
      <c r="P12034" t="s">
        <v>247</v>
      </c>
      <c r="Q12034"/>
      <c r="R12034">
        <v>30</v>
      </c>
      <c r="S12034">
        <v>500</v>
      </c>
      <c r="T12034" t="s">
        <v>376</v>
      </c>
    </row>
    <row r="12035" spans="2:20" hidden="1" x14ac:dyDescent="0.45">
      <c r="F12035" t="s">
        <v>1333</v>
      </c>
      <c r="G12035" t="s">
        <v>1334</v>
      </c>
      <c r="H12035" t="s">
        <v>1217</v>
      </c>
      <c r="I12035" t="s">
        <v>225</v>
      </c>
      <c r="J12035" t="s">
        <v>1218</v>
      </c>
      <c r="K12035" t="s">
        <v>1219</v>
      </c>
      <c r="M12035" t="s">
        <v>228</v>
      </c>
      <c r="N12035" t="s">
        <v>246</v>
      </c>
      <c r="O12035">
        <v>100</v>
      </c>
      <c r="P12035" t="s">
        <v>247</v>
      </c>
      <c r="Q12035"/>
      <c r="R12035">
        <v>30</v>
      </c>
      <c r="S12035">
        <v>500</v>
      </c>
      <c r="T12035" t="s">
        <v>376</v>
      </c>
    </row>
    <row r="12036" spans="2:20" hidden="1" x14ac:dyDescent="0.45">
      <c r="F12036" t="s">
        <v>1333</v>
      </c>
      <c r="G12036" t="s">
        <v>1334</v>
      </c>
      <c r="H12036" t="s">
        <v>1217</v>
      </c>
      <c r="I12036" t="s">
        <v>225</v>
      </c>
      <c r="J12036" t="s">
        <v>1218</v>
      </c>
      <c r="K12036" t="s">
        <v>1219</v>
      </c>
      <c r="M12036" t="s">
        <v>228</v>
      </c>
      <c r="N12036" t="s">
        <v>400</v>
      </c>
      <c r="O12036">
        <v>37</v>
      </c>
      <c r="P12036" t="s">
        <v>237</v>
      </c>
      <c r="Q12036"/>
      <c r="R12036">
        <v>18</v>
      </c>
      <c r="S12036">
        <v>74</v>
      </c>
      <c r="T12036" t="s">
        <v>1259</v>
      </c>
    </row>
    <row r="12037" spans="2:20" hidden="1" x14ac:dyDescent="0.45">
      <c r="B12037" s="29" t="s">
        <v>26</v>
      </c>
      <c r="F12037" t="s">
        <v>1333</v>
      </c>
      <c r="G12037" t="s">
        <v>1334</v>
      </c>
      <c r="H12037" t="s">
        <v>1221</v>
      </c>
      <c r="I12037" t="s">
        <v>225</v>
      </c>
      <c r="J12037" t="s">
        <v>1222</v>
      </c>
      <c r="K12037" t="s">
        <v>1223</v>
      </c>
      <c r="M12037" t="s">
        <v>228</v>
      </c>
      <c r="N12037" t="s">
        <v>26</v>
      </c>
      <c r="O12037">
        <v>165</v>
      </c>
      <c r="P12037" t="s">
        <v>237</v>
      </c>
      <c r="Q12037"/>
      <c r="R12037">
        <v>100</v>
      </c>
      <c r="S12037">
        <v>250</v>
      </c>
      <c r="T12037" t="s">
        <v>1254</v>
      </c>
    </row>
    <row r="12038" spans="2:20" hidden="1" x14ac:dyDescent="0.45">
      <c r="F12038" t="s">
        <v>1333</v>
      </c>
      <c r="G12038" t="s">
        <v>1334</v>
      </c>
      <c r="H12038" t="s">
        <v>1221</v>
      </c>
      <c r="I12038" t="s">
        <v>225</v>
      </c>
      <c r="J12038" t="s">
        <v>1222</v>
      </c>
      <c r="K12038" t="s">
        <v>1223</v>
      </c>
      <c r="M12038" t="s">
        <v>228</v>
      </c>
      <c r="N12038" t="s">
        <v>265</v>
      </c>
      <c r="O12038">
        <v>192</v>
      </c>
      <c r="P12038" t="s">
        <v>234</v>
      </c>
      <c r="Q12038"/>
      <c r="R12038">
        <v>19.2</v>
      </c>
      <c r="S12038">
        <v>400</v>
      </c>
      <c r="T12038" t="s">
        <v>1224</v>
      </c>
    </row>
    <row r="12039" spans="2:20" hidden="1" x14ac:dyDescent="0.45">
      <c r="F12039" t="s">
        <v>1333</v>
      </c>
      <c r="G12039" t="s">
        <v>1334</v>
      </c>
      <c r="H12039" t="s">
        <v>1221</v>
      </c>
      <c r="I12039" t="s">
        <v>225</v>
      </c>
      <c r="J12039" t="s">
        <v>1222</v>
      </c>
      <c r="K12039" t="s">
        <v>1223</v>
      </c>
      <c r="M12039" t="s">
        <v>228</v>
      </c>
      <c r="N12039" t="s">
        <v>242</v>
      </c>
      <c r="O12039">
        <v>6</v>
      </c>
      <c r="P12039" t="s">
        <v>234</v>
      </c>
      <c r="Q12039"/>
      <c r="R12039">
        <v>2</v>
      </c>
      <c r="S12039">
        <v>18</v>
      </c>
      <c r="T12039" t="s">
        <v>1224</v>
      </c>
    </row>
    <row r="12040" spans="2:20" hidden="1" x14ac:dyDescent="0.45">
      <c r="F12040" t="s">
        <v>1333</v>
      </c>
      <c r="G12040" t="s">
        <v>1334</v>
      </c>
      <c r="H12040" t="s">
        <v>301</v>
      </c>
      <c r="I12040" t="s">
        <v>275</v>
      </c>
      <c r="J12040" t="s">
        <v>228</v>
      </c>
      <c r="K12040" t="s">
        <v>1247</v>
      </c>
      <c r="M12040" t="s">
        <v>228</v>
      </c>
      <c r="N12040" t="s">
        <v>272</v>
      </c>
      <c r="O12040">
        <v>1.5</v>
      </c>
      <c r="P12040" t="s">
        <v>257</v>
      </c>
      <c r="Q12040"/>
      <c r="R12040">
        <v>0.15</v>
      </c>
      <c r="S12040">
        <v>1.5</v>
      </c>
      <c r="T12040" t="s">
        <v>1241</v>
      </c>
    </row>
    <row r="12041" spans="2:20" hidden="1" x14ac:dyDescent="0.45">
      <c r="B12041" s="29" t="s">
        <v>25</v>
      </c>
      <c r="F12041" t="s">
        <v>1333</v>
      </c>
      <c r="G12041" t="s">
        <v>1334</v>
      </c>
      <c r="H12041" t="s">
        <v>301</v>
      </c>
      <c r="I12041" t="s">
        <v>275</v>
      </c>
      <c r="J12041" t="s">
        <v>228</v>
      </c>
      <c r="K12041" t="s">
        <v>1247</v>
      </c>
      <c r="M12041" t="s">
        <v>228</v>
      </c>
      <c r="N12041" t="s">
        <v>25</v>
      </c>
      <c r="O12041">
        <v>93</v>
      </c>
      <c r="P12041" t="s">
        <v>237</v>
      </c>
      <c r="Q12041"/>
      <c r="R12041">
        <v>24</v>
      </c>
      <c r="S12041">
        <v>200</v>
      </c>
      <c r="T12041" t="s">
        <v>1248</v>
      </c>
    </row>
    <row r="12042" spans="2:20" hidden="1" x14ac:dyDescent="0.45">
      <c r="B12042" s="29" t="s">
        <v>24</v>
      </c>
      <c r="F12042" t="s">
        <v>1333</v>
      </c>
      <c r="G12042" t="s">
        <v>1334</v>
      </c>
      <c r="H12042" t="s">
        <v>301</v>
      </c>
      <c r="I12042" t="s">
        <v>275</v>
      </c>
      <c r="J12042" t="s">
        <v>228</v>
      </c>
      <c r="K12042" t="s">
        <v>1247</v>
      </c>
      <c r="M12042" t="s">
        <v>228</v>
      </c>
      <c r="N12042" t="s">
        <v>261</v>
      </c>
      <c r="O12042">
        <v>20</v>
      </c>
      <c r="P12042" t="s">
        <v>237</v>
      </c>
      <c r="Q12042"/>
      <c r="R12042">
        <v>1.7999999999999999E-2</v>
      </c>
      <c r="S12042">
        <v>70</v>
      </c>
      <c r="T12042" t="s">
        <v>1248</v>
      </c>
    </row>
    <row r="12043" spans="2:20" hidden="1" x14ac:dyDescent="0.45">
      <c r="B12043" s="29" t="s">
        <v>29</v>
      </c>
      <c r="F12043" t="s">
        <v>1333</v>
      </c>
      <c r="G12043" t="s">
        <v>1334</v>
      </c>
      <c r="H12043" t="s">
        <v>301</v>
      </c>
      <c r="I12043" t="s">
        <v>275</v>
      </c>
      <c r="J12043" t="s">
        <v>228</v>
      </c>
      <c r="K12043" t="s">
        <v>1247</v>
      </c>
      <c r="M12043" t="s">
        <v>228</v>
      </c>
      <c r="N12043" t="s">
        <v>29</v>
      </c>
      <c r="O12043">
        <v>94</v>
      </c>
      <c r="P12043" t="s">
        <v>237</v>
      </c>
      <c r="Q12043"/>
      <c r="R12043">
        <v>28</v>
      </c>
      <c r="S12043">
        <v>140</v>
      </c>
      <c r="T12043" t="s">
        <v>1248</v>
      </c>
    </row>
    <row r="12044" spans="2:20" hidden="1" x14ac:dyDescent="0.45">
      <c r="F12044" t="s">
        <v>1333</v>
      </c>
      <c r="G12044" t="s">
        <v>1334</v>
      </c>
      <c r="H12044" t="s">
        <v>1251</v>
      </c>
      <c r="I12044" t="s">
        <v>275</v>
      </c>
      <c r="J12044" t="s">
        <v>228</v>
      </c>
      <c r="K12044" t="s">
        <v>232</v>
      </c>
      <c r="M12044" t="s">
        <v>228</v>
      </c>
      <c r="N12044" t="s">
        <v>358</v>
      </c>
      <c r="O12044">
        <v>1.1000000000000001</v>
      </c>
      <c r="P12044" t="s">
        <v>257</v>
      </c>
      <c r="Q12044"/>
      <c r="R12044">
        <v>0.3</v>
      </c>
      <c r="S12044">
        <v>2.8</v>
      </c>
      <c r="T12044" t="s">
        <v>1252</v>
      </c>
    </row>
    <row r="12045" spans="2:20" hidden="1" x14ac:dyDescent="0.45">
      <c r="B12045" s="29" t="s">
        <v>30</v>
      </c>
      <c r="F12045" t="s">
        <v>1333</v>
      </c>
      <c r="G12045" t="s">
        <v>1334</v>
      </c>
      <c r="H12045" t="s">
        <v>301</v>
      </c>
      <c r="I12045" t="s">
        <v>275</v>
      </c>
      <c r="J12045" t="s">
        <v>228</v>
      </c>
      <c r="K12045" t="s">
        <v>1247</v>
      </c>
      <c r="M12045" t="s">
        <v>228</v>
      </c>
      <c r="N12045" t="s">
        <v>30</v>
      </c>
      <c r="O12045">
        <v>56</v>
      </c>
      <c r="P12045" t="s">
        <v>229</v>
      </c>
      <c r="Q12045"/>
      <c r="R12045">
        <v>20</v>
      </c>
      <c r="S12045">
        <v>100</v>
      </c>
      <c r="T12045" t="s">
        <v>1248</v>
      </c>
    </row>
    <row r="12046" spans="2:20" hidden="1" x14ac:dyDescent="0.45">
      <c r="F12046" t="s">
        <v>1333</v>
      </c>
      <c r="G12046" t="s">
        <v>1334</v>
      </c>
      <c r="H12046" t="s">
        <v>301</v>
      </c>
      <c r="I12046" t="s">
        <v>275</v>
      </c>
      <c r="J12046" t="s">
        <v>228</v>
      </c>
      <c r="K12046" t="s">
        <v>1247</v>
      </c>
      <c r="M12046" t="s">
        <v>228</v>
      </c>
      <c r="N12046" t="s">
        <v>303</v>
      </c>
      <c r="O12046">
        <v>0.1</v>
      </c>
      <c r="P12046" t="s">
        <v>234</v>
      </c>
      <c r="Q12046"/>
      <c r="R12046">
        <v>5.0000000000000001E-4</v>
      </c>
      <c r="S12046">
        <v>0.44</v>
      </c>
      <c r="T12046" t="s">
        <v>1248</v>
      </c>
    </row>
    <row r="12047" spans="2:20" hidden="1" x14ac:dyDescent="0.45">
      <c r="F12047" t="s">
        <v>1333</v>
      </c>
      <c r="G12047" t="s">
        <v>1334</v>
      </c>
      <c r="H12047" t="s">
        <v>301</v>
      </c>
      <c r="I12047" t="s">
        <v>275</v>
      </c>
      <c r="J12047" t="s">
        <v>228</v>
      </c>
      <c r="K12047" t="s">
        <v>1247</v>
      </c>
      <c r="M12047" t="s">
        <v>228</v>
      </c>
      <c r="N12047" t="s">
        <v>303</v>
      </c>
      <c r="O12047">
        <v>0.1</v>
      </c>
      <c r="P12047" t="s">
        <v>234</v>
      </c>
      <c r="Q12047"/>
      <c r="R12047">
        <v>5.0000000000000001E-4</v>
      </c>
      <c r="S12047">
        <v>0.44</v>
      </c>
      <c r="T12047" t="s">
        <v>1248</v>
      </c>
    </row>
    <row r="12048" spans="2:20" hidden="1" x14ac:dyDescent="0.45">
      <c r="F12048" t="s">
        <v>1333</v>
      </c>
      <c r="G12048" t="s">
        <v>1334</v>
      </c>
      <c r="H12048" t="s">
        <v>1251</v>
      </c>
      <c r="I12048" t="s">
        <v>275</v>
      </c>
      <c r="J12048" t="s">
        <v>228</v>
      </c>
      <c r="K12048" t="s">
        <v>232</v>
      </c>
      <c r="M12048" t="s">
        <v>228</v>
      </c>
      <c r="N12048" t="s">
        <v>272</v>
      </c>
      <c r="O12048">
        <v>1.08</v>
      </c>
      <c r="P12048" t="s">
        <v>257</v>
      </c>
      <c r="Q12048"/>
      <c r="R12048">
        <v>0.3</v>
      </c>
      <c r="S12048">
        <v>2.9</v>
      </c>
      <c r="T12048" t="s">
        <v>1252</v>
      </c>
    </row>
    <row r="12049" spans="2:20" hidden="1" x14ac:dyDescent="0.45">
      <c r="F12049" t="s">
        <v>1333</v>
      </c>
      <c r="G12049" t="s">
        <v>1334</v>
      </c>
      <c r="H12049" t="s">
        <v>301</v>
      </c>
      <c r="I12049" t="s">
        <v>275</v>
      </c>
      <c r="J12049" t="s">
        <v>228</v>
      </c>
      <c r="K12049" t="s">
        <v>1247</v>
      </c>
      <c r="M12049" t="s">
        <v>228</v>
      </c>
      <c r="N12049" t="s">
        <v>267</v>
      </c>
      <c r="O12049">
        <v>18</v>
      </c>
      <c r="P12049" t="s">
        <v>234</v>
      </c>
      <c r="Q12049"/>
      <c r="R12049">
        <v>0.21</v>
      </c>
      <c r="S12049">
        <v>116</v>
      </c>
      <c r="T12049" t="s">
        <v>1248</v>
      </c>
    </row>
    <row r="12050" spans="2:20" hidden="1" x14ac:dyDescent="0.45">
      <c r="F12050" t="s">
        <v>1333</v>
      </c>
      <c r="G12050" t="s">
        <v>1334</v>
      </c>
      <c r="H12050" t="s">
        <v>301</v>
      </c>
      <c r="I12050" t="s">
        <v>275</v>
      </c>
      <c r="J12050" t="s">
        <v>228</v>
      </c>
      <c r="K12050" t="s">
        <v>1247</v>
      </c>
      <c r="M12050" t="s">
        <v>228</v>
      </c>
      <c r="N12050" t="s">
        <v>249</v>
      </c>
      <c r="O12050">
        <v>15</v>
      </c>
      <c r="P12050" t="s">
        <v>257</v>
      </c>
      <c r="Q12050"/>
      <c r="R12050">
        <v>1.5</v>
      </c>
      <c r="S12050">
        <v>15</v>
      </c>
      <c r="T12050" t="s">
        <v>1241</v>
      </c>
    </row>
    <row r="12051" spans="2:20" hidden="1" x14ac:dyDescent="0.45">
      <c r="F12051" t="s">
        <v>1333</v>
      </c>
      <c r="G12051" t="s">
        <v>1334</v>
      </c>
      <c r="H12051" t="s">
        <v>301</v>
      </c>
      <c r="I12051" t="s">
        <v>275</v>
      </c>
      <c r="J12051" t="s">
        <v>228</v>
      </c>
      <c r="K12051" t="s">
        <v>1247</v>
      </c>
      <c r="M12051" t="s">
        <v>228</v>
      </c>
      <c r="N12051" t="s">
        <v>358</v>
      </c>
      <c r="O12051">
        <v>1.7</v>
      </c>
      <c r="P12051" t="s">
        <v>257</v>
      </c>
      <c r="Q12051"/>
      <c r="R12051">
        <v>0.17</v>
      </c>
      <c r="S12051">
        <v>1.7</v>
      </c>
      <c r="T12051" t="s">
        <v>1241</v>
      </c>
    </row>
    <row r="12052" spans="2:20" hidden="1" x14ac:dyDescent="0.45">
      <c r="F12052" t="s">
        <v>1333</v>
      </c>
      <c r="G12052" t="s">
        <v>1334</v>
      </c>
      <c r="H12052" t="s">
        <v>284</v>
      </c>
      <c r="I12052" t="s">
        <v>275</v>
      </c>
      <c r="J12052" t="s">
        <v>228</v>
      </c>
      <c r="K12052" t="s">
        <v>1242</v>
      </c>
      <c r="M12052" t="s">
        <v>228</v>
      </c>
      <c r="N12052" t="s">
        <v>246</v>
      </c>
      <c r="O12052">
        <v>203</v>
      </c>
      <c r="P12052" t="s">
        <v>247</v>
      </c>
      <c r="Q12052"/>
      <c r="R12052">
        <v>40</v>
      </c>
      <c r="S12052">
        <v>500</v>
      </c>
      <c r="T12052" t="s">
        <v>377</v>
      </c>
    </row>
    <row r="12053" spans="2:20" hidden="1" x14ac:dyDescent="0.45">
      <c r="F12053" t="s">
        <v>1333</v>
      </c>
      <c r="G12053" t="s">
        <v>1334</v>
      </c>
      <c r="H12053" t="s">
        <v>301</v>
      </c>
      <c r="I12053" t="s">
        <v>275</v>
      </c>
      <c r="J12053" t="s">
        <v>228</v>
      </c>
      <c r="K12053" t="s">
        <v>1247</v>
      </c>
      <c r="M12053" t="s">
        <v>228</v>
      </c>
      <c r="N12053" t="s">
        <v>240</v>
      </c>
      <c r="O12053">
        <v>8</v>
      </c>
      <c r="P12053" t="s">
        <v>234</v>
      </c>
      <c r="Q12053"/>
      <c r="R12053">
        <v>6.0000000000000001E-3</v>
      </c>
      <c r="S12053">
        <v>40</v>
      </c>
      <c r="T12053" t="s">
        <v>1248</v>
      </c>
    </row>
    <row r="12054" spans="2:20" hidden="1" x14ac:dyDescent="0.45">
      <c r="F12054" t="s">
        <v>1333</v>
      </c>
      <c r="G12054" t="s">
        <v>1334</v>
      </c>
      <c r="H12054" t="s">
        <v>301</v>
      </c>
      <c r="I12054" t="s">
        <v>275</v>
      </c>
      <c r="J12054" t="s">
        <v>228</v>
      </c>
      <c r="K12054" t="s">
        <v>1247</v>
      </c>
      <c r="M12054" t="s">
        <v>228</v>
      </c>
      <c r="N12054" t="s">
        <v>253</v>
      </c>
      <c r="O12054">
        <v>0.15</v>
      </c>
      <c r="P12054" t="s">
        <v>234</v>
      </c>
      <c r="Q12054"/>
      <c r="R12054">
        <v>2.5000000000000001E-4</v>
      </c>
      <c r="S12054">
        <v>0.6</v>
      </c>
      <c r="T12054" t="s">
        <v>1248</v>
      </c>
    </row>
    <row r="12055" spans="2:20" hidden="1" x14ac:dyDescent="0.45">
      <c r="F12055" t="s">
        <v>1333</v>
      </c>
      <c r="G12055" t="s">
        <v>1334</v>
      </c>
      <c r="H12055" t="s">
        <v>301</v>
      </c>
      <c r="I12055" t="s">
        <v>275</v>
      </c>
      <c r="J12055" t="s">
        <v>228</v>
      </c>
      <c r="K12055" t="s">
        <v>1247</v>
      </c>
      <c r="M12055" t="s">
        <v>228</v>
      </c>
      <c r="N12055" t="s">
        <v>279</v>
      </c>
      <c r="O12055">
        <v>125</v>
      </c>
      <c r="P12055" t="s">
        <v>234</v>
      </c>
      <c r="Q12055"/>
      <c r="R12055">
        <v>2.5000000000000001E-3</v>
      </c>
      <c r="S12055">
        <v>600</v>
      </c>
      <c r="T12055" t="s">
        <v>1248</v>
      </c>
    </row>
    <row r="12056" spans="2:20" hidden="1" x14ac:dyDescent="0.45">
      <c r="B12056" s="29" t="s">
        <v>26</v>
      </c>
      <c r="F12056" t="s">
        <v>1333</v>
      </c>
      <c r="G12056" t="s">
        <v>1334</v>
      </c>
      <c r="H12056" t="s">
        <v>1251</v>
      </c>
      <c r="I12056" t="s">
        <v>275</v>
      </c>
      <c r="J12056" t="s">
        <v>228</v>
      </c>
      <c r="K12056" t="s">
        <v>232</v>
      </c>
      <c r="M12056" t="s">
        <v>228</v>
      </c>
      <c r="N12056" t="s">
        <v>26</v>
      </c>
      <c r="O12056">
        <v>74</v>
      </c>
      <c r="P12056" t="s">
        <v>237</v>
      </c>
      <c r="Q12056"/>
      <c r="R12056">
        <v>46</v>
      </c>
      <c r="S12056">
        <v>103</v>
      </c>
      <c r="T12056" t="s">
        <v>1252</v>
      </c>
    </row>
    <row r="12057" spans="2:20" hidden="1" x14ac:dyDescent="0.45">
      <c r="B12057" s="29" t="s">
        <v>30</v>
      </c>
      <c r="F12057" t="s">
        <v>1333</v>
      </c>
      <c r="G12057" t="s">
        <v>1334</v>
      </c>
      <c r="H12057" t="s">
        <v>1251</v>
      </c>
      <c r="I12057" t="s">
        <v>275</v>
      </c>
      <c r="J12057" t="s">
        <v>228</v>
      </c>
      <c r="K12057" t="s">
        <v>232</v>
      </c>
      <c r="M12057" t="s">
        <v>228</v>
      </c>
      <c r="N12057" t="s">
        <v>30</v>
      </c>
      <c r="O12057">
        <v>4</v>
      </c>
      <c r="P12057" t="s">
        <v>229</v>
      </c>
      <c r="Q12057"/>
      <c r="R12057">
        <v>2.1</v>
      </c>
      <c r="S12057">
        <v>7</v>
      </c>
      <c r="T12057" t="s">
        <v>1252</v>
      </c>
    </row>
    <row r="12058" spans="2:20" hidden="1" x14ac:dyDescent="0.45">
      <c r="B12058" s="29" t="s">
        <v>29</v>
      </c>
      <c r="F12058" t="s">
        <v>1333</v>
      </c>
      <c r="G12058" t="s">
        <v>1334</v>
      </c>
      <c r="H12058" t="s">
        <v>1251</v>
      </c>
      <c r="I12058" t="s">
        <v>275</v>
      </c>
      <c r="J12058" t="s">
        <v>228</v>
      </c>
      <c r="K12058" t="s">
        <v>232</v>
      </c>
      <c r="M12058" t="s">
        <v>228</v>
      </c>
      <c r="N12058" t="s">
        <v>29</v>
      </c>
      <c r="O12058">
        <v>0.67</v>
      </c>
      <c r="P12058" t="s">
        <v>237</v>
      </c>
      <c r="Q12058"/>
      <c r="R12058">
        <v>0.4</v>
      </c>
      <c r="S12058">
        <v>0.94</v>
      </c>
      <c r="T12058" t="s">
        <v>1252</v>
      </c>
    </row>
    <row r="12059" spans="2:20" hidden="1" x14ac:dyDescent="0.45">
      <c r="F12059" t="s">
        <v>1333</v>
      </c>
      <c r="G12059" t="s">
        <v>1334</v>
      </c>
      <c r="H12059" t="s">
        <v>1251</v>
      </c>
      <c r="I12059" t="s">
        <v>275</v>
      </c>
      <c r="J12059" t="s">
        <v>228</v>
      </c>
      <c r="K12059" t="s">
        <v>232</v>
      </c>
      <c r="M12059" t="s">
        <v>228</v>
      </c>
      <c r="N12059" t="s">
        <v>249</v>
      </c>
      <c r="O12059">
        <v>2.9</v>
      </c>
      <c r="P12059" t="s">
        <v>257</v>
      </c>
      <c r="Q12059"/>
      <c r="R12059">
        <v>0.7</v>
      </c>
      <c r="S12059">
        <v>12</v>
      </c>
      <c r="T12059" t="s">
        <v>1252</v>
      </c>
    </row>
    <row r="12060" spans="2:20" hidden="1" x14ac:dyDescent="0.45">
      <c r="B12060" s="29" t="s">
        <v>24</v>
      </c>
      <c r="F12060" t="s">
        <v>1333</v>
      </c>
      <c r="G12060" t="s">
        <v>1334</v>
      </c>
      <c r="H12060" t="s">
        <v>1251</v>
      </c>
      <c r="I12060" t="s">
        <v>275</v>
      </c>
      <c r="J12060" t="s">
        <v>228</v>
      </c>
      <c r="K12060" t="s">
        <v>232</v>
      </c>
      <c r="M12060" t="s">
        <v>228</v>
      </c>
      <c r="N12060" t="s">
        <v>261</v>
      </c>
      <c r="O12060">
        <v>23</v>
      </c>
      <c r="P12060" t="s">
        <v>237</v>
      </c>
      <c r="Q12060"/>
      <c r="R12060">
        <v>14</v>
      </c>
      <c r="S12060">
        <v>33</v>
      </c>
      <c r="T12060" t="s">
        <v>1252</v>
      </c>
    </row>
    <row r="12061" spans="2:20" hidden="1" x14ac:dyDescent="0.45">
      <c r="F12061" t="s">
        <v>1333</v>
      </c>
      <c r="G12061" t="s">
        <v>1334</v>
      </c>
      <c r="H12061" t="s">
        <v>284</v>
      </c>
      <c r="I12061" t="s">
        <v>275</v>
      </c>
      <c r="J12061" t="s">
        <v>228</v>
      </c>
      <c r="K12061" t="s">
        <v>1242</v>
      </c>
      <c r="M12061" t="s">
        <v>228</v>
      </c>
      <c r="N12061" t="s">
        <v>264</v>
      </c>
      <c r="O12061">
        <v>45.5</v>
      </c>
      <c r="P12061" t="s">
        <v>234</v>
      </c>
      <c r="Q12061"/>
      <c r="R12061">
        <v>10</v>
      </c>
      <c r="S12061">
        <v>150</v>
      </c>
      <c r="T12061" t="s">
        <v>377</v>
      </c>
    </row>
    <row r="12062" spans="2:20" hidden="1" x14ac:dyDescent="0.45">
      <c r="F12062" t="s">
        <v>1333</v>
      </c>
      <c r="G12062" t="s">
        <v>1334</v>
      </c>
      <c r="H12062" t="s">
        <v>284</v>
      </c>
      <c r="I12062" t="s">
        <v>275</v>
      </c>
      <c r="J12062" t="s">
        <v>228</v>
      </c>
      <c r="K12062" t="s">
        <v>1242</v>
      </c>
      <c r="M12062" t="s">
        <v>228</v>
      </c>
      <c r="N12062" t="s">
        <v>249</v>
      </c>
      <c r="O12062">
        <v>58.9</v>
      </c>
      <c r="P12062" t="s">
        <v>234</v>
      </c>
      <c r="Q12062"/>
      <c r="R12062">
        <v>10</v>
      </c>
      <c r="S12062">
        <v>180</v>
      </c>
      <c r="T12062" t="s">
        <v>377</v>
      </c>
    </row>
    <row r="12063" spans="2:20" hidden="1" x14ac:dyDescent="0.45">
      <c r="F12063" t="s">
        <v>1333</v>
      </c>
      <c r="G12063" t="s">
        <v>1334</v>
      </c>
      <c r="H12063" t="s">
        <v>284</v>
      </c>
      <c r="I12063" t="s">
        <v>275</v>
      </c>
      <c r="J12063" t="s">
        <v>228</v>
      </c>
      <c r="K12063" t="s">
        <v>1242</v>
      </c>
      <c r="M12063" t="s">
        <v>228</v>
      </c>
      <c r="N12063" t="s">
        <v>358</v>
      </c>
      <c r="O12063">
        <v>23.7</v>
      </c>
      <c r="P12063" t="s">
        <v>234</v>
      </c>
      <c r="Q12063"/>
      <c r="R12063">
        <v>8</v>
      </c>
      <c r="S12063">
        <v>100</v>
      </c>
      <c r="T12063" t="s">
        <v>377</v>
      </c>
    </row>
    <row r="12064" spans="2:20" hidden="1" x14ac:dyDescent="0.45">
      <c r="B12064" s="29" t="s">
        <v>30</v>
      </c>
      <c r="F12064" t="s">
        <v>1333</v>
      </c>
      <c r="G12064" t="s">
        <v>1334</v>
      </c>
      <c r="H12064" t="s">
        <v>1251</v>
      </c>
      <c r="I12064" t="s">
        <v>275</v>
      </c>
      <c r="J12064" t="s">
        <v>228</v>
      </c>
      <c r="K12064" t="s">
        <v>232</v>
      </c>
      <c r="M12064" t="s">
        <v>228</v>
      </c>
      <c r="N12064" t="s">
        <v>30</v>
      </c>
      <c r="O12064">
        <v>4</v>
      </c>
      <c r="P12064" t="s">
        <v>229</v>
      </c>
      <c r="Q12064"/>
      <c r="R12064">
        <v>2.1</v>
      </c>
      <c r="S12064">
        <v>7</v>
      </c>
      <c r="T12064" t="s">
        <v>1252</v>
      </c>
    </row>
    <row r="12065" spans="2:20" hidden="1" x14ac:dyDescent="0.45">
      <c r="F12065" t="s">
        <v>1333</v>
      </c>
      <c r="G12065" t="s">
        <v>1334</v>
      </c>
      <c r="H12065" t="s">
        <v>284</v>
      </c>
      <c r="I12065" t="s">
        <v>275</v>
      </c>
      <c r="J12065" t="s">
        <v>228</v>
      </c>
      <c r="K12065" t="s">
        <v>1242</v>
      </c>
      <c r="M12065" t="s">
        <v>228</v>
      </c>
      <c r="N12065" t="s">
        <v>259</v>
      </c>
      <c r="O12065">
        <v>0.62</v>
      </c>
      <c r="P12065" t="s">
        <v>257</v>
      </c>
      <c r="Q12065"/>
      <c r="R12065">
        <v>0.31</v>
      </c>
      <c r="S12065">
        <v>1.2</v>
      </c>
      <c r="T12065" t="s">
        <v>377</v>
      </c>
    </row>
    <row r="12066" spans="2:20" hidden="1" x14ac:dyDescent="0.45">
      <c r="F12066" t="s">
        <v>1333</v>
      </c>
      <c r="G12066" t="s">
        <v>1334</v>
      </c>
      <c r="H12066" t="s">
        <v>1251</v>
      </c>
      <c r="I12066" t="s">
        <v>275</v>
      </c>
      <c r="J12066" t="s">
        <v>228</v>
      </c>
      <c r="K12066" t="s">
        <v>232</v>
      </c>
      <c r="M12066" t="s">
        <v>228</v>
      </c>
      <c r="N12066" t="s">
        <v>267</v>
      </c>
      <c r="O12066">
        <v>0.73</v>
      </c>
      <c r="P12066" t="s">
        <v>234</v>
      </c>
      <c r="Q12066"/>
      <c r="R12066">
        <v>0.36</v>
      </c>
      <c r="S12066">
        <v>1.5</v>
      </c>
      <c r="T12066" t="s">
        <v>1252</v>
      </c>
    </row>
    <row r="12067" spans="2:20" hidden="1" x14ac:dyDescent="0.45">
      <c r="F12067" t="s">
        <v>1333</v>
      </c>
      <c r="G12067" t="s">
        <v>1334</v>
      </c>
      <c r="H12067" t="s">
        <v>1251</v>
      </c>
      <c r="I12067" t="s">
        <v>275</v>
      </c>
      <c r="J12067" t="s">
        <v>228</v>
      </c>
      <c r="K12067" t="s">
        <v>232</v>
      </c>
      <c r="M12067" t="s">
        <v>228</v>
      </c>
      <c r="N12067" t="s">
        <v>303</v>
      </c>
      <c r="O12067">
        <v>5.8000000000000003E-2</v>
      </c>
      <c r="P12067" t="s">
        <v>234</v>
      </c>
      <c r="Q12067"/>
      <c r="R12067">
        <v>1.4999999999999999E-2</v>
      </c>
      <c r="S12067">
        <v>5.8000000000000003E-2</v>
      </c>
      <c r="T12067" t="s">
        <v>1252</v>
      </c>
    </row>
    <row r="12068" spans="2:20" hidden="1" x14ac:dyDescent="0.45">
      <c r="F12068" t="s">
        <v>1333</v>
      </c>
      <c r="G12068" t="s">
        <v>1334</v>
      </c>
      <c r="H12068" t="s">
        <v>1251</v>
      </c>
      <c r="I12068" t="s">
        <v>275</v>
      </c>
      <c r="J12068" t="s">
        <v>228</v>
      </c>
      <c r="K12068" t="s">
        <v>232</v>
      </c>
      <c r="M12068" t="s">
        <v>228</v>
      </c>
      <c r="N12068" t="s">
        <v>246</v>
      </c>
      <c r="O12068">
        <v>0.52</v>
      </c>
      <c r="P12068" t="s">
        <v>247</v>
      </c>
      <c r="Q12068"/>
      <c r="R12068">
        <v>0.25</v>
      </c>
      <c r="S12068">
        <v>1.3</v>
      </c>
      <c r="T12068" t="s">
        <v>1252</v>
      </c>
    </row>
    <row r="12069" spans="2:20" hidden="1" x14ac:dyDescent="0.45">
      <c r="B12069" s="29" t="s">
        <v>43</v>
      </c>
      <c r="F12069" t="s">
        <v>1333</v>
      </c>
      <c r="G12069" t="s">
        <v>1334</v>
      </c>
      <c r="H12069" t="s">
        <v>1251</v>
      </c>
      <c r="I12069" t="s">
        <v>275</v>
      </c>
      <c r="J12069" t="s">
        <v>228</v>
      </c>
      <c r="K12069" t="s">
        <v>232</v>
      </c>
      <c r="M12069" t="s">
        <v>228</v>
      </c>
      <c r="N12069" t="s">
        <v>28</v>
      </c>
      <c r="O12069">
        <v>0.78</v>
      </c>
      <c r="P12069" t="s">
        <v>237</v>
      </c>
      <c r="Q12069"/>
      <c r="R12069">
        <v>0.47</v>
      </c>
      <c r="S12069">
        <v>1.0900000000000001</v>
      </c>
      <c r="T12069" t="s">
        <v>1252</v>
      </c>
    </row>
    <row r="12070" spans="2:20" hidden="1" x14ac:dyDescent="0.45">
      <c r="F12070" t="s">
        <v>1333</v>
      </c>
      <c r="G12070" t="s">
        <v>1334</v>
      </c>
      <c r="H12070" t="s">
        <v>1251</v>
      </c>
      <c r="I12070" t="s">
        <v>275</v>
      </c>
      <c r="J12070" t="s">
        <v>228</v>
      </c>
      <c r="K12070" t="s">
        <v>232</v>
      </c>
      <c r="M12070" t="s">
        <v>228</v>
      </c>
      <c r="N12070" t="s">
        <v>253</v>
      </c>
      <c r="O12070">
        <v>8.9999999999999998E-4</v>
      </c>
      <c r="P12070" t="s">
        <v>234</v>
      </c>
      <c r="Q12070"/>
      <c r="R12070">
        <v>2.9999999999999997E-4</v>
      </c>
      <c r="S12070">
        <v>1.1000000000000001E-3</v>
      </c>
      <c r="T12070" t="s">
        <v>1252</v>
      </c>
    </row>
    <row r="12071" spans="2:20" hidden="1" x14ac:dyDescent="0.45">
      <c r="F12071" t="s">
        <v>1333</v>
      </c>
      <c r="G12071" t="s">
        <v>1334</v>
      </c>
      <c r="H12071" t="s">
        <v>1251</v>
      </c>
      <c r="I12071" t="s">
        <v>275</v>
      </c>
      <c r="J12071" t="s">
        <v>228</v>
      </c>
      <c r="K12071" t="s">
        <v>232</v>
      </c>
      <c r="M12071" t="s">
        <v>228</v>
      </c>
      <c r="N12071" t="s">
        <v>242</v>
      </c>
      <c r="O12071">
        <v>1.2999999999999999E-2</v>
      </c>
      <c r="P12071" t="s">
        <v>234</v>
      </c>
      <c r="Q12071"/>
      <c r="R12071">
        <v>7.0000000000000001E-3</v>
      </c>
      <c r="S12071">
        <v>2.5999999999999999E-2</v>
      </c>
      <c r="T12071" t="s">
        <v>1252</v>
      </c>
    </row>
    <row r="12072" spans="2:20" hidden="1" x14ac:dyDescent="0.45">
      <c r="F12072" t="s">
        <v>1333</v>
      </c>
      <c r="G12072" t="s">
        <v>1334</v>
      </c>
      <c r="H12072" t="s">
        <v>1270</v>
      </c>
      <c r="I12072" t="s">
        <v>225</v>
      </c>
      <c r="J12072" t="s">
        <v>1271</v>
      </c>
      <c r="K12072" t="s">
        <v>1219</v>
      </c>
      <c r="M12072" t="s">
        <v>228</v>
      </c>
      <c r="N12072" t="s">
        <v>233</v>
      </c>
      <c r="O12072">
        <v>0.19</v>
      </c>
      <c r="P12072" t="s">
        <v>234</v>
      </c>
      <c r="Q12072"/>
      <c r="R12072">
        <v>0.05</v>
      </c>
      <c r="S12072">
        <v>12</v>
      </c>
      <c r="T12072" t="s">
        <v>433</v>
      </c>
    </row>
    <row r="12073" spans="2:20" hidden="1" x14ac:dyDescent="0.45">
      <c r="D12073" s="29" t="s">
        <v>196</v>
      </c>
      <c r="F12073" t="s">
        <v>1333</v>
      </c>
      <c r="G12073" t="s">
        <v>1334</v>
      </c>
      <c r="H12073" t="s">
        <v>450</v>
      </c>
      <c r="I12073" t="s">
        <v>225</v>
      </c>
      <c r="J12073" t="s">
        <v>1273</v>
      </c>
      <c r="K12073" t="s">
        <v>1274</v>
      </c>
      <c r="M12073" t="s">
        <v>228</v>
      </c>
      <c r="N12073" t="s">
        <v>240</v>
      </c>
      <c r="O12073">
        <v>10</v>
      </c>
      <c r="P12073" t="s">
        <v>234</v>
      </c>
      <c r="Q12073"/>
      <c r="R12073">
        <v>2.5</v>
      </c>
      <c r="S12073">
        <v>20</v>
      </c>
      <c r="T12073" t="s">
        <v>377</v>
      </c>
    </row>
    <row r="12074" spans="2:20" hidden="1" x14ac:dyDescent="0.45">
      <c r="F12074" t="s">
        <v>1333</v>
      </c>
      <c r="G12074" t="s">
        <v>1334</v>
      </c>
      <c r="H12074" t="s">
        <v>1270</v>
      </c>
      <c r="I12074" t="s">
        <v>225</v>
      </c>
      <c r="J12074" t="s">
        <v>1271</v>
      </c>
      <c r="K12074" t="s">
        <v>1219</v>
      </c>
      <c r="M12074" t="s">
        <v>228</v>
      </c>
      <c r="N12074" t="s">
        <v>358</v>
      </c>
      <c r="O12074">
        <v>5</v>
      </c>
      <c r="P12074" t="s">
        <v>234</v>
      </c>
      <c r="Q12074"/>
      <c r="R12074">
        <v>2</v>
      </c>
      <c r="S12074">
        <v>10</v>
      </c>
      <c r="T12074" t="s">
        <v>348</v>
      </c>
    </row>
    <row r="12075" spans="2:20" hidden="1" x14ac:dyDescent="0.45">
      <c r="B12075" s="29" t="s">
        <v>25</v>
      </c>
      <c r="D12075" s="29" t="s">
        <v>196</v>
      </c>
      <c r="F12075" t="s">
        <v>1333</v>
      </c>
      <c r="G12075" t="s">
        <v>1334</v>
      </c>
      <c r="H12075" t="s">
        <v>450</v>
      </c>
      <c r="I12075" t="s">
        <v>225</v>
      </c>
      <c r="J12075" t="s">
        <v>1273</v>
      </c>
      <c r="K12075" t="s">
        <v>1274</v>
      </c>
      <c r="M12075" t="s">
        <v>228</v>
      </c>
      <c r="N12075" t="s">
        <v>25</v>
      </c>
      <c r="O12075">
        <v>40</v>
      </c>
      <c r="P12075" t="s">
        <v>237</v>
      </c>
      <c r="Q12075"/>
      <c r="R12075">
        <v>10</v>
      </c>
      <c r="S12075">
        <v>80</v>
      </c>
      <c r="T12075" t="s">
        <v>377</v>
      </c>
    </row>
    <row r="12076" spans="2:20" hidden="1" x14ac:dyDescent="0.45">
      <c r="B12076" s="29" t="s">
        <v>29</v>
      </c>
      <c r="F12076" t="s">
        <v>1333</v>
      </c>
      <c r="G12076" t="s">
        <v>1334</v>
      </c>
      <c r="H12076" t="s">
        <v>434</v>
      </c>
      <c r="I12076" t="s">
        <v>225</v>
      </c>
      <c r="J12076" t="s">
        <v>1275</v>
      </c>
      <c r="K12076" t="s">
        <v>1276</v>
      </c>
      <c r="M12076" t="s">
        <v>228</v>
      </c>
      <c r="N12076" t="s">
        <v>29</v>
      </c>
      <c r="O12076">
        <v>140</v>
      </c>
      <c r="P12076" t="s">
        <v>237</v>
      </c>
      <c r="Q12076"/>
      <c r="R12076">
        <v>84</v>
      </c>
      <c r="S12076">
        <v>140</v>
      </c>
      <c r="T12076" t="s">
        <v>377</v>
      </c>
    </row>
    <row r="12077" spans="2:20" hidden="1" x14ac:dyDescent="0.45">
      <c r="F12077" t="s">
        <v>1333</v>
      </c>
      <c r="G12077" t="s">
        <v>1334</v>
      </c>
      <c r="H12077" t="s">
        <v>434</v>
      </c>
      <c r="I12077" t="s">
        <v>225</v>
      </c>
      <c r="J12077" t="s">
        <v>1275</v>
      </c>
      <c r="K12077" t="s">
        <v>1276</v>
      </c>
      <c r="M12077" t="s">
        <v>228</v>
      </c>
      <c r="N12077" t="s">
        <v>267</v>
      </c>
      <c r="O12077">
        <v>10</v>
      </c>
      <c r="P12077" t="s">
        <v>234</v>
      </c>
      <c r="Q12077"/>
      <c r="R12077">
        <v>2.5</v>
      </c>
      <c r="S12077">
        <v>20</v>
      </c>
      <c r="T12077" t="s">
        <v>377</v>
      </c>
    </row>
    <row r="12078" spans="2:20" hidden="1" x14ac:dyDescent="0.45">
      <c r="D12078" s="29" t="s">
        <v>196</v>
      </c>
      <c r="F12078" t="s">
        <v>1333</v>
      </c>
      <c r="G12078" t="s">
        <v>1334</v>
      </c>
      <c r="H12078" t="s">
        <v>450</v>
      </c>
      <c r="I12078" t="s">
        <v>225</v>
      </c>
      <c r="J12078" t="s">
        <v>1273</v>
      </c>
      <c r="K12078" t="s">
        <v>1274</v>
      </c>
      <c r="M12078" t="s">
        <v>228</v>
      </c>
      <c r="N12078" t="s">
        <v>264</v>
      </c>
      <c r="O12078">
        <v>1</v>
      </c>
      <c r="P12078" t="s">
        <v>234</v>
      </c>
      <c r="Q12078"/>
      <c r="R12078">
        <v>0.5</v>
      </c>
      <c r="S12078">
        <v>2</v>
      </c>
      <c r="T12078" t="s">
        <v>377</v>
      </c>
    </row>
    <row r="12079" spans="2:20" hidden="1" x14ac:dyDescent="0.45">
      <c r="D12079" s="29" t="s">
        <v>196</v>
      </c>
      <c r="F12079" t="s">
        <v>1333</v>
      </c>
      <c r="G12079" t="s">
        <v>1334</v>
      </c>
      <c r="H12079" t="s">
        <v>450</v>
      </c>
      <c r="I12079" t="s">
        <v>225</v>
      </c>
      <c r="J12079" t="s">
        <v>1273</v>
      </c>
      <c r="K12079" t="s">
        <v>1274</v>
      </c>
      <c r="M12079" t="s">
        <v>228</v>
      </c>
      <c r="N12079" t="s">
        <v>242</v>
      </c>
      <c r="O12079">
        <v>20</v>
      </c>
      <c r="P12079" t="s">
        <v>234</v>
      </c>
      <c r="Q12079"/>
      <c r="R12079">
        <v>5</v>
      </c>
      <c r="S12079">
        <v>40</v>
      </c>
      <c r="T12079" t="s">
        <v>377</v>
      </c>
    </row>
    <row r="12080" spans="2:20" hidden="1" x14ac:dyDescent="0.45">
      <c r="D12080" s="29" t="s">
        <v>196</v>
      </c>
      <c r="F12080" t="s">
        <v>1333</v>
      </c>
      <c r="G12080" t="s">
        <v>1334</v>
      </c>
      <c r="H12080" t="s">
        <v>450</v>
      </c>
      <c r="I12080" t="s">
        <v>225</v>
      </c>
      <c r="J12080" t="s">
        <v>1273</v>
      </c>
      <c r="K12080" t="s">
        <v>1274</v>
      </c>
      <c r="M12080" t="s">
        <v>228</v>
      </c>
      <c r="N12080" t="s">
        <v>272</v>
      </c>
      <c r="O12080">
        <v>1</v>
      </c>
      <c r="P12080" t="s">
        <v>234</v>
      </c>
      <c r="Q12080"/>
      <c r="R12080">
        <v>0.5</v>
      </c>
      <c r="S12080">
        <v>2</v>
      </c>
      <c r="T12080" t="s">
        <v>377</v>
      </c>
    </row>
    <row r="12081" spans="2:20" hidden="1" x14ac:dyDescent="0.45">
      <c r="B12081" s="29" t="s">
        <v>27</v>
      </c>
      <c r="F12081" t="s">
        <v>1333</v>
      </c>
      <c r="G12081" t="s">
        <v>1334</v>
      </c>
      <c r="H12081" t="s">
        <v>1270</v>
      </c>
      <c r="I12081" t="s">
        <v>225</v>
      </c>
      <c r="J12081" t="s">
        <v>1271</v>
      </c>
      <c r="K12081" t="s">
        <v>1219</v>
      </c>
      <c r="M12081" t="s">
        <v>228</v>
      </c>
      <c r="N12081" t="s">
        <v>27</v>
      </c>
      <c r="O12081">
        <v>38</v>
      </c>
      <c r="P12081" t="s">
        <v>237</v>
      </c>
      <c r="Q12081"/>
      <c r="R12081">
        <v>19</v>
      </c>
      <c r="S12081">
        <v>76</v>
      </c>
      <c r="T12081" t="s">
        <v>1262</v>
      </c>
    </row>
    <row r="12082" spans="2:20" hidden="1" x14ac:dyDescent="0.45">
      <c r="B12082" s="29" t="s">
        <v>26</v>
      </c>
      <c r="F12082" t="s">
        <v>1333</v>
      </c>
      <c r="G12082" t="s">
        <v>1334</v>
      </c>
      <c r="H12082" t="s">
        <v>1270</v>
      </c>
      <c r="I12082" t="s">
        <v>225</v>
      </c>
      <c r="J12082" t="s">
        <v>1271</v>
      </c>
      <c r="K12082" t="s">
        <v>1219</v>
      </c>
      <c r="M12082" t="s">
        <v>228</v>
      </c>
      <c r="N12082" t="s">
        <v>26</v>
      </c>
      <c r="O12082">
        <v>210</v>
      </c>
      <c r="P12082" t="s">
        <v>237</v>
      </c>
      <c r="Q12082"/>
      <c r="R12082">
        <v>50</v>
      </c>
      <c r="S12082">
        <v>300</v>
      </c>
      <c r="T12082" t="s">
        <v>1367</v>
      </c>
    </row>
    <row r="12083" spans="2:20" hidden="1" x14ac:dyDescent="0.45">
      <c r="F12083" t="s">
        <v>1333</v>
      </c>
      <c r="G12083" t="s">
        <v>1334</v>
      </c>
      <c r="H12083" t="s">
        <v>1270</v>
      </c>
      <c r="I12083" t="s">
        <v>225</v>
      </c>
      <c r="J12083" t="s">
        <v>1271</v>
      </c>
      <c r="K12083" t="s">
        <v>1219</v>
      </c>
      <c r="M12083" t="s">
        <v>228</v>
      </c>
      <c r="N12083" t="s">
        <v>303</v>
      </c>
      <c r="O12083">
        <v>0.5</v>
      </c>
      <c r="P12083" t="s">
        <v>234</v>
      </c>
      <c r="Q12083"/>
      <c r="R12083">
        <v>0.25</v>
      </c>
      <c r="S12083">
        <v>1.1000000000000001</v>
      </c>
      <c r="T12083" t="s">
        <v>350</v>
      </c>
    </row>
    <row r="12084" spans="2:20" hidden="1" x14ac:dyDescent="0.45">
      <c r="B12084" s="29" t="s">
        <v>29</v>
      </c>
      <c r="F12084" t="s">
        <v>1333</v>
      </c>
      <c r="G12084" t="s">
        <v>1334</v>
      </c>
      <c r="H12084" t="s">
        <v>1270</v>
      </c>
      <c r="I12084" t="s">
        <v>225</v>
      </c>
      <c r="J12084" t="s">
        <v>1271</v>
      </c>
      <c r="K12084" t="s">
        <v>1219</v>
      </c>
      <c r="M12084" t="s">
        <v>228</v>
      </c>
      <c r="N12084" t="s">
        <v>29</v>
      </c>
      <c r="O12084">
        <v>11</v>
      </c>
      <c r="P12084" t="s">
        <v>237</v>
      </c>
      <c r="Q12084"/>
      <c r="R12084">
        <v>8</v>
      </c>
      <c r="S12084">
        <v>40</v>
      </c>
      <c r="T12084" t="s">
        <v>1367</v>
      </c>
    </row>
    <row r="12085" spans="2:20" hidden="1" x14ac:dyDescent="0.45">
      <c r="F12085" t="s">
        <v>1333</v>
      </c>
      <c r="G12085" t="s">
        <v>1334</v>
      </c>
      <c r="H12085" t="s">
        <v>1270</v>
      </c>
      <c r="I12085" t="s">
        <v>225</v>
      </c>
      <c r="J12085" t="s">
        <v>1271</v>
      </c>
      <c r="K12085" t="s">
        <v>1219</v>
      </c>
      <c r="M12085" t="s">
        <v>228</v>
      </c>
      <c r="N12085" t="s">
        <v>267</v>
      </c>
      <c r="O12085">
        <v>512</v>
      </c>
      <c r="P12085" t="s">
        <v>234</v>
      </c>
      <c r="Q12085"/>
      <c r="R12085">
        <v>80</v>
      </c>
      <c r="S12085">
        <v>1300</v>
      </c>
      <c r="T12085" t="s">
        <v>1220</v>
      </c>
    </row>
    <row r="12086" spans="2:20" hidden="1" x14ac:dyDescent="0.45">
      <c r="B12086" s="29" t="s">
        <v>43</v>
      </c>
      <c r="F12086" t="s">
        <v>1333</v>
      </c>
      <c r="G12086" t="s">
        <v>1334</v>
      </c>
      <c r="H12086" t="s">
        <v>1270</v>
      </c>
      <c r="I12086" t="s">
        <v>225</v>
      </c>
      <c r="J12086" t="s">
        <v>1271</v>
      </c>
      <c r="K12086" t="s">
        <v>1219</v>
      </c>
      <c r="M12086" t="s">
        <v>228</v>
      </c>
      <c r="N12086" t="s">
        <v>28</v>
      </c>
      <c r="O12086">
        <v>37</v>
      </c>
      <c r="P12086" t="s">
        <v>237</v>
      </c>
      <c r="Q12086"/>
      <c r="R12086">
        <v>18</v>
      </c>
      <c r="S12086">
        <v>74</v>
      </c>
      <c r="T12086" t="s">
        <v>1262</v>
      </c>
    </row>
    <row r="12087" spans="2:20" hidden="1" x14ac:dyDescent="0.45">
      <c r="F12087" t="s">
        <v>1333</v>
      </c>
      <c r="G12087" t="s">
        <v>1334</v>
      </c>
      <c r="H12087" t="s">
        <v>1270</v>
      </c>
      <c r="I12087" t="s">
        <v>225</v>
      </c>
      <c r="J12087" t="s">
        <v>1271</v>
      </c>
      <c r="K12087" t="s">
        <v>1219</v>
      </c>
      <c r="M12087" t="s">
        <v>228</v>
      </c>
      <c r="N12087" t="s">
        <v>400</v>
      </c>
      <c r="O12087">
        <v>37</v>
      </c>
      <c r="P12087" t="s">
        <v>237</v>
      </c>
      <c r="Q12087"/>
      <c r="R12087">
        <v>18</v>
      </c>
      <c r="S12087">
        <v>74</v>
      </c>
      <c r="T12087" t="s">
        <v>1259</v>
      </c>
    </row>
    <row r="12088" spans="2:20" hidden="1" x14ac:dyDescent="0.45">
      <c r="F12088" t="s">
        <v>1333</v>
      </c>
      <c r="G12088" t="s">
        <v>1334</v>
      </c>
      <c r="H12088" t="s">
        <v>1270</v>
      </c>
      <c r="I12088" t="s">
        <v>225</v>
      </c>
      <c r="J12088" t="s">
        <v>1271</v>
      </c>
      <c r="K12088" t="s">
        <v>1219</v>
      </c>
      <c r="M12088" t="s">
        <v>228</v>
      </c>
      <c r="N12088" t="s">
        <v>265</v>
      </c>
      <c r="O12088">
        <v>6</v>
      </c>
      <c r="P12088" t="s">
        <v>234</v>
      </c>
      <c r="Q12088"/>
      <c r="R12088">
        <v>4</v>
      </c>
      <c r="S12088">
        <v>89</v>
      </c>
      <c r="T12088" t="s">
        <v>1220</v>
      </c>
    </row>
    <row r="12089" spans="2:20" hidden="1" x14ac:dyDescent="0.45">
      <c r="F12089" t="s">
        <v>1333</v>
      </c>
      <c r="G12089" t="s">
        <v>1334</v>
      </c>
      <c r="H12089" t="s">
        <v>1270</v>
      </c>
      <c r="I12089" t="s">
        <v>225</v>
      </c>
      <c r="J12089" t="s">
        <v>1271</v>
      </c>
      <c r="K12089" t="s">
        <v>1219</v>
      </c>
      <c r="M12089" t="s">
        <v>228</v>
      </c>
      <c r="N12089" t="s">
        <v>259</v>
      </c>
      <c r="O12089">
        <v>5</v>
      </c>
      <c r="P12089" t="s">
        <v>257</v>
      </c>
      <c r="Q12089"/>
      <c r="R12089">
        <v>0.1</v>
      </c>
      <c r="S12089">
        <v>30</v>
      </c>
      <c r="T12089" t="s">
        <v>373</v>
      </c>
    </row>
    <row r="12090" spans="2:20" hidden="1" x14ac:dyDescent="0.45">
      <c r="F12090" t="s">
        <v>1333</v>
      </c>
      <c r="G12090" t="s">
        <v>1334</v>
      </c>
      <c r="H12090" t="s">
        <v>1270</v>
      </c>
      <c r="I12090" t="s">
        <v>225</v>
      </c>
      <c r="J12090" t="s">
        <v>1271</v>
      </c>
      <c r="K12090" t="s">
        <v>1219</v>
      </c>
      <c r="M12090" t="s">
        <v>228</v>
      </c>
      <c r="N12090" t="s">
        <v>262</v>
      </c>
      <c r="O12090">
        <v>0.56000000000000005</v>
      </c>
      <c r="P12090" t="s">
        <v>234</v>
      </c>
      <c r="Q12090"/>
      <c r="R12090">
        <v>0.2</v>
      </c>
      <c r="S12090">
        <v>1</v>
      </c>
      <c r="T12090" t="s">
        <v>433</v>
      </c>
    </row>
    <row r="12091" spans="2:20" hidden="1" x14ac:dyDescent="0.45">
      <c r="F12091" t="s">
        <v>1333</v>
      </c>
      <c r="G12091" t="s">
        <v>1334</v>
      </c>
      <c r="H12091" t="s">
        <v>1249</v>
      </c>
      <c r="I12091" t="s">
        <v>225</v>
      </c>
      <c r="J12091" t="s">
        <v>1250</v>
      </c>
      <c r="K12091" t="s">
        <v>1219</v>
      </c>
      <c r="M12091" t="s">
        <v>228</v>
      </c>
      <c r="N12091" t="s">
        <v>265</v>
      </c>
      <c r="O12091">
        <v>6</v>
      </c>
      <c r="P12091" t="s">
        <v>234</v>
      </c>
      <c r="Q12091"/>
      <c r="R12091">
        <v>4</v>
      </c>
      <c r="S12091">
        <v>89</v>
      </c>
      <c r="T12091" t="s">
        <v>1220</v>
      </c>
    </row>
    <row r="12092" spans="2:20" hidden="1" x14ac:dyDescent="0.45">
      <c r="F12092" t="s">
        <v>1333</v>
      </c>
      <c r="G12092" t="s">
        <v>1334</v>
      </c>
      <c r="H12092" t="s">
        <v>1249</v>
      </c>
      <c r="I12092" t="s">
        <v>225</v>
      </c>
      <c r="J12092" t="s">
        <v>1250</v>
      </c>
      <c r="K12092" t="s">
        <v>1219</v>
      </c>
      <c r="M12092" t="s">
        <v>228</v>
      </c>
      <c r="N12092" t="s">
        <v>259</v>
      </c>
      <c r="O12092">
        <v>5</v>
      </c>
      <c r="P12092" t="s">
        <v>257</v>
      </c>
      <c r="Q12092"/>
      <c r="R12092">
        <v>0.1</v>
      </c>
      <c r="S12092">
        <v>30</v>
      </c>
      <c r="T12092" t="s">
        <v>373</v>
      </c>
    </row>
    <row r="12093" spans="2:20" hidden="1" x14ac:dyDescent="0.45">
      <c r="B12093" s="29" t="s">
        <v>30</v>
      </c>
      <c r="F12093" t="s">
        <v>1333</v>
      </c>
      <c r="G12093" t="s">
        <v>1334</v>
      </c>
      <c r="H12093" t="s">
        <v>1249</v>
      </c>
      <c r="I12093" t="s">
        <v>225</v>
      </c>
      <c r="J12093" t="s">
        <v>1250</v>
      </c>
      <c r="K12093" t="s">
        <v>1219</v>
      </c>
      <c r="M12093" t="s">
        <v>228</v>
      </c>
      <c r="N12093" t="s">
        <v>30</v>
      </c>
      <c r="O12093">
        <v>26</v>
      </c>
      <c r="P12093" t="s">
        <v>229</v>
      </c>
      <c r="Q12093"/>
      <c r="R12093">
        <v>8.5</v>
      </c>
      <c r="S12093">
        <v>39</v>
      </c>
      <c r="T12093" t="s">
        <v>1277</v>
      </c>
    </row>
    <row r="12094" spans="2:20" hidden="1" x14ac:dyDescent="0.45">
      <c r="F12094" t="s">
        <v>1333</v>
      </c>
      <c r="G12094" t="s">
        <v>1334</v>
      </c>
      <c r="H12094" t="s">
        <v>301</v>
      </c>
      <c r="I12094" t="s">
        <v>275</v>
      </c>
      <c r="J12094" t="s">
        <v>228</v>
      </c>
      <c r="K12094" t="s">
        <v>1247</v>
      </c>
      <c r="M12094" t="s">
        <v>228</v>
      </c>
      <c r="N12094" t="s">
        <v>272</v>
      </c>
      <c r="O12094">
        <v>1.5</v>
      </c>
      <c r="P12094" t="s">
        <v>257</v>
      </c>
      <c r="Q12094"/>
      <c r="R12094">
        <v>0.15</v>
      </c>
      <c r="S12094">
        <v>1.5</v>
      </c>
      <c r="T12094" t="s">
        <v>1241</v>
      </c>
    </row>
    <row r="12095" spans="2:20" hidden="1" x14ac:dyDescent="0.45">
      <c r="F12095" t="s">
        <v>1333</v>
      </c>
      <c r="G12095" t="s">
        <v>1334</v>
      </c>
      <c r="H12095" t="s">
        <v>301</v>
      </c>
      <c r="I12095" t="s">
        <v>275</v>
      </c>
      <c r="J12095" t="s">
        <v>228</v>
      </c>
      <c r="K12095" t="s">
        <v>1247</v>
      </c>
      <c r="M12095" t="s">
        <v>228</v>
      </c>
      <c r="N12095" t="s">
        <v>259</v>
      </c>
      <c r="O12095">
        <v>0.22</v>
      </c>
      <c r="P12095" t="s">
        <v>257</v>
      </c>
      <c r="Q12095"/>
      <c r="R12095">
        <v>2.1999999999999999E-2</v>
      </c>
      <c r="S12095">
        <v>1.5</v>
      </c>
      <c r="T12095" t="s">
        <v>1241</v>
      </c>
    </row>
    <row r="12096" spans="2:20" hidden="1" x14ac:dyDescent="0.45">
      <c r="F12096" t="s">
        <v>1333</v>
      </c>
      <c r="G12096" t="s">
        <v>1334</v>
      </c>
      <c r="H12096" t="s">
        <v>301</v>
      </c>
      <c r="I12096" t="s">
        <v>275</v>
      </c>
      <c r="J12096" t="s">
        <v>228</v>
      </c>
      <c r="K12096" t="s">
        <v>1247</v>
      </c>
      <c r="M12096" t="s">
        <v>228</v>
      </c>
      <c r="N12096" t="s">
        <v>291</v>
      </c>
      <c r="O12096">
        <v>0.13</v>
      </c>
      <c r="P12096" t="s">
        <v>257</v>
      </c>
      <c r="Q12096"/>
      <c r="R12096">
        <v>1.2999999999999999E-2</v>
      </c>
      <c r="S12096">
        <v>0.22</v>
      </c>
      <c r="T12096" t="s">
        <v>1241</v>
      </c>
    </row>
    <row r="12097" spans="2:20" hidden="1" x14ac:dyDescent="0.45">
      <c r="F12097" t="s">
        <v>1333</v>
      </c>
      <c r="G12097" t="s">
        <v>1334</v>
      </c>
      <c r="H12097" t="s">
        <v>1249</v>
      </c>
      <c r="I12097" t="s">
        <v>225</v>
      </c>
      <c r="J12097" t="s">
        <v>1250</v>
      </c>
      <c r="K12097" t="s">
        <v>1219</v>
      </c>
      <c r="M12097" t="s">
        <v>228</v>
      </c>
      <c r="N12097" t="s">
        <v>253</v>
      </c>
      <c r="O12097">
        <v>13</v>
      </c>
      <c r="P12097" t="s">
        <v>234</v>
      </c>
      <c r="Q12097"/>
      <c r="R12097">
        <v>0.5</v>
      </c>
      <c r="S12097">
        <v>87</v>
      </c>
      <c r="T12097" t="s">
        <v>1228</v>
      </c>
    </row>
    <row r="12098" spans="2:20" hidden="1" x14ac:dyDescent="0.45">
      <c r="F12098" t="s">
        <v>1333</v>
      </c>
      <c r="G12098" t="s">
        <v>1334</v>
      </c>
      <c r="H12098" t="s">
        <v>1249</v>
      </c>
      <c r="I12098" t="s">
        <v>225</v>
      </c>
      <c r="J12098" t="s">
        <v>1250</v>
      </c>
      <c r="K12098" t="s">
        <v>1219</v>
      </c>
      <c r="M12098" t="s">
        <v>228</v>
      </c>
      <c r="N12098" t="s">
        <v>249</v>
      </c>
      <c r="O12098">
        <v>16</v>
      </c>
      <c r="P12098" t="s">
        <v>234</v>
      </c>
      <c r="Q12098"/>
      <c r="R12098">
        <v>8</v>
      </c>
      <c r="S12098">
        <v>32</v>
      </c>
      <c r="T12098" t="s">
        <v>348</v>
      </c>
    </row>
    <row r="12099" spans="2:20" hidden="1" x14ac:dyDescent="0.45">
      <c r="B12099" s="29" t="s">
        <v>24</v>
      </c>
      <c r="F12099" t="s">
        <v>1333</v>
      </c>
      <c r="G12099" t="s">
        <v>1334</v>
      </c>
      <c r="H12099" t="s">
        <v>1249</v>
      </c>
      <c r="I12099" t="s">
        <v>225</v>
      </c>
      <c r="J12099" t="s">
        <v>1250</v>
      </c>
      <c r="K12099" t="s">
        <v>1219</v>
      </c>
      <c r="M12099" t="s">
        <v>228</v>
      </c>
      <c r="N12099" t="s">
        <v>261</v>
      </c>
      <c r="O12099">
        <v>156</v>
      </c>
      <c r="P12099" t="s">
        <v>237</v>
      </c>
      <c r="Q12099"/>
      <c r="R12099">
        <v>5</v>
      </c>
      <c r="S12099">
        <v>400</v>
      </c>
      <c r="T12099" t="s">
        <v>1338</v>
      </c>
    </row>
    <row r="12100" spans="2:20" hidden="1" x14ac:dyDescent="0.45">
      <c r="F12100" t="s">
        <v>1333</v>
      </c>
      <c r="G12100" t="s">
        <v>1334</v>
      </c>
      <c r="H12100" t="s">
        <v>1249</v>
      </c>
      <c r="I12100" t="s">
        <v>225</v>
      </c>
      <c r="J12100" t="s">
        <v>1250</v>
      </c>
      <c r="K12100" t="s">
        <v>1219</v>
      </c>
      <c r="M12100" t="s">
        <v>228</v>
      </c>
      <c r="N12100" t="s">
        <v>233</v>
      </c>
      <c r="O12100">
        <v>0.19</v>
      </c>
      <c r="P12100" t="s">
        <v>234</v>
      </c>
      <c r="Q12100"/>
      <c r="R12100">
        <v>0.05</v>
      </c>
      <c r="S12100">
        <v>12</v>
      </c>
      <c r="T12100" t="s">
        <v>433</v>
      </c>
    </row>
    <row r="12101" spans="2:20" hidden="1" x14ac:dyDescent="0.45">
      <c r="F12101" t="s">
        <v>1333</v>
      </c>
      <c r="G12101" t="s">
        <v>1334</v>
      </c>
      <c r="H12101" t="s">
        <v>434</v>
      </c>
      <c r="I12101" t="s">
        <v>225</v>
      </c>
      <c r="J12101" t="s">
        <v>1275</v>
      </c>
      <c r="K12101" t="s">
        <v>1276</v>
      </c>
      <c r="M12101" t="s">
        <v>228</v>
      </c>
      <c r="N12101" t="s">
        <v>272</v>
      </c>
      <c r="O12101">
        <v>3</v>
      </c>
      <c r="P12101" t="s">
        <v>234</v>
      </c>
      <c r="Q12101"/>
      <c r="R12101">
        <v>0.75</v>
      </c>
      <c r="S12101">
        <v>6</v>
      </c>
      <c r="T12101" t="s">
        <v>377</v>
      </c>
    </row>
    <row r="12102" spans="2:20" hidden="1" x14ac:dyDescent="0.45">
      <c r="B12102" s="29" t="s">
        <v>25</v>
      </c>
      <c r="F12102" t="s">
        <v>1333</v>
      </c>
      <c r="G12102" t="s">
        <v>1334</v>
      </c>
      <c r="H12102" t="s">
        <v>434</v>
      </c>
      <c r="I12102" t="s">
        <v>225</v>
      </c>
      <c r="J12102" t="s">
        <v>1275</v>
      </c>
      <c r="K12102" t="s">
        <v>1276</v>
      </c>
      <c r="M12102" t="s">
        <v>228</v>
      </c>
      <c r="N12102" t="s">
        <v>25</v>
      </c>
      <c r="O12102">
        <v>40</v>
      </c>
      <c r="P12102" t="s">
        <v>237</v>
      </c>
      <c r="Q12102"/>
      <c r="R12102">
        <v>24</v>
      </c>
      <c r="S12102">
        <v>40</v>
      </c>
      <c r="T12102" t="s">
        <v>377</v>
      </c>
    </row>
    <row r="12103" spans="2:20" hidden="1" x14ac:dyDescent="0.45">
      <c r="F12103" t="s">
        <v>1333</v>
      </c>
      <c r="G12103" t="s">
        <v>1334</v>
      </c>
      <c r="H12103" t="s">
        <v>1249</v>
      </c>
      <c r="I12103" t="s">
        <v>225</v>
      </c>
      <c r="J12103" t="s">
        <v>1250</v>
      </c>
      <c r="K12103" t="s">
        <v>1219</v>
      </c>
      <c r="M12103" t="s">
        <v>228</v>
      </c>
      <c r="N12103" t="s">
        <v>240</v>
      </c>
      <c r="O12103">
        <v>27</v>
      </c>
      <c r="P12103" t="s">
        <v>234</v>
      </c>
      <c r="Q12103"/>
      <c r="R12103">
        <v>0.5</v>
      </c>
      <c r="S12103">
        <v>118</v>
      </c>
      <c r="T12103" t="s">
        <v>1220</v>
      </c>
    </row>
    <row r="12104" spans="2:20" hidden="1" x14ac:dyDescent="0.45">
      <c r="B12104" s="29" t="s">
        <v>43</v>
      </c>
      <c r="F12104" t="s">
        <v>1333</v>
      </c>
      <c r="G12104" t="s">
        <v>1334</v>
      </c>
      <c r="H12104" t="s">
        <v>1249</v>
      </c>
      <c r="I12104" t="s">
        <v>225</v>
      </c>
      <c r="J12104" t="s">
        <v>1250</v>
      </c>
      <c r="K12104" t="s">
        <v>1219</v>
      </c>
      <c r="M12104" t="s">
        <v>228</v>
      </c>
      <c r="N12104" t="s">
        <v>28</v>
      </c>
      <c r="O12104">
        <v>98.5</v>
      </c>
      <c r="P12104" t="s">
        <v>237</v>
      </c>
      <c r="Q12104"/>
      <c r="R12104">
        <v>38.5</v>
      </c>
      <c r="S12104">
        <v>154</v>
      </c>
      <c r="T12104" t="s">
        <v>1277</v>
      </c>
    </row>
    <row r="12105" spans="2:20" hidden="1" x14ac:dyDescent="0.45">
      <c r="F12105" t="s">
        <v>1333</v>
      </c>
      <c r="G12105" t="s">
        <v>1334</v>
      </c>
      <c r="H12105" t="s">
        <v>1249</v>
      </c>
      <c r="I12105" t="s">
        <v>225</v>
      </c>
      <c r="J12105" t="s">
        <v>1250</v>
      </c>
      <c r="K12105" t="s">
        <v>1219</v>
      </c>
      <c r="M12105" t="s">
        <v>228</v>
      </c>
      <c r="N12105" t="s">
        <v>236</v>
      </c>
      <c r="O12105">
        <v>105</v>
      </c>
      <c r="P12105" t="s">
        <v>237</v>
      </c>
      <c r="Q12105"/>
      <c r="R12105">
        <v>41.5</v>
      </c>
      <c r="S12105">
        <v>166</v>
      </c>
      <c r="T12105" t="s">
        <v>1277</v>
      </c>
    </row>
    <row r="12106" spans="2:20" hidden="1" x14ac:dyDescent="0.45">
      <c r="B12106" s="29" t="s">
        <v>27</v>
      </c>
      <c r="F12106" t="s">
        <v>1333</v>
      </c>
      <c r="G12106" t="s">
        <v>1334</v>
      </c>
      <c r="H12106" t="s">
        <v>434</v>
      </c>
      <c r="I12106" t="s">
        <v>225</v>
      </c>
      <c r="J12106" t="s">
        <v>1275</v>
      </c>
      <c r="K12106" t="s">
        <v>1276</v>
      </c>
      <c r="M12106" t="s">
        <v>228</v>
      </c>
      <c r="N12106" t="s">
        <v>27</v>
      </c>
      <c r="O12106">
        <v>3</v>
      </c>
      <c r="P12106" t="s">
        <v>237</v>
      </c>
      <c r="Q12106"/>
      <c r="R12106">
        <v>0.75</v>
      </c>
      <c r="S12106">
        <v>6</v>
      </c>
      <c r="T12106" t="s">
        <v>377</v>
      </c>
    </row>
    <row r="12107" spans="2:20" hidden="1" x14ac:dyDescent="0.45">
      <c r="F12107" t="s">
        <v>1333</v>
      </c>
      <c r="G12107" t="s">
        <v>1334</v>
      </c>
      <c r="H12107" t="s">
        <v>439</v>
      </c>
      <c r="I12107" t="s">
        <v>225</v>
      </c>
      <c r="J12107" t="s">
        <v>226</v>
      </c>
      <c r="K12107" t="s">
        <v>227</v>
      </c>
      <c r="M12107" t="s">
        <v>228</v>
      </c>
      <c r="N12107" t="s">
        <v>267</v>
      </c>
      <c r="O12107">
        <v>0.42</v>
      </c>
      <c r="P12107" t="s">
        <v>234</v>
      </c>
      <c r="Q12107"/>
      <c r="R12107">
        <v>0.21</v>
      </c>
      <c r="S12107">
        <v>0.84</v>
      </c>
      <c r="T12107" t="s">
        <v>1263</v>
      </c>
    </row>
    <row r="12108" spans="2:20" hidden="1" x14ac:dyDescent="0.45">
      <c r="F12108" t="s">
        <v>1333</v>
      </c>
      <c r="G12108" t="s">
        <v>1334</v>
      </c>
      <c r="H12108" t="s">
        <v>439</v>
      </c>
      <c r="I12108" t="s">
        <v>225</v>
      </c>
      <c r="J12108" t="s">
        <v>226</v>
      </c>
      <c r="K12108" t="s">
        <v>227</v>
      </c>
      <c r="M12108" t="s">
        <v>228</v>
      </c>
      <c r="N12108" t="s">
        <v>267</v>
      </c>
      <c r="O12108">
        <v>0.42</v>
      </c>
      <c r="P12108" t="s">
        <v>234</v>
      </c>
      <c r="Q12108"/>
      <c r="R12108">
        <v>0.21</v>
      </c>
      <c r="S12108">
        <v>0.84</v>
      </c>
      <c r="T12108" t="s">
        <v>1263</v>
      </c>
    </row>
    <row r="12109" spans="2:20" hidden="1" x14ac:dyDescent="0.45">
      <c r="B12109" s="29" t="s">
        <v>25</v>
      </c>
      <c r="D12109" s="29" t="s">
        <v>46</v>
      </c>
      <c r="F12109" t="s">
        <v>1333</v>
      </c>
      <c r="G12109" t="s">
        <v>1334</v>
      </c>
      <c r="H12109" t="s">
        <v>1244</v>
      </c>
      <c r="I12109" t="s">
        <v>225</v>
      </c>
      <c r="J12109" t="s">
        <v>1245</v>
      </c>
      <c r="K12109" t="s">
        <v>18</v>
      </c>
      <c r="M12109" t="s">
        <v>228</v>
      </c>
      <c r="N12109" t="s">
        <v>25</v>
      </c>
      <c r="O12109">
        <v>56</v>
      </c>
      <c r="P12109" t="s">
        <v>237</v>
      </c>
      <c r="Q12109"/>
      <c r="R12109">
        <v>34</v>
      </c>
      <c r="S12109">
        <v>78</v>
      </c>
      <c r="T12109" t="s">
        <v>1241</v>
      </c>
    </row>
    <row r="12110" spans="2:20" hidden="1" x14ac:dyDescent="0.45">
      <c r="B12110" s="29" t="s">
        <v>25</v>
      </c>
      <c r="D12110" s="29" t="s">
        <v>46</v>
      </c>
      <c r="F12110" t="s">
        <v>1333</v>
      </c>
      <c r="G12110" t="s">
        <v>1334</v>
      </c>
      <c r="H12110" t="s">
        <v>1244</v>
      </c>
      <c r="I12110" t="s">
        <v>225</v>
      </c>
      <c r="J12110" t="s">
        <v>1245</v>
      </c>
      <c r="K12110" t="s">
        <v>18</v>
      </c>
      <c r="M12110" t="s">
        <v>228</v>
      </c>
      <c r="N12110" t="s">
        <v>25</v>
      </c>
      <c r="O12110">
        <v>56</v>
      </c>
      <c r="P12110" t="s">
        <v>237</v>
      </c>
      <c r="Q12110"/>
      <c r="R12110">
        <v>34</v>
      </c>
      <c r="S12110">
        <v>78</v>
      </c>
      <c r="T12110" t="s">
        <v>1241</v>
      </c>
    </row>
    <row r="12111" spans="2:20" hidden="1" x14ac:dyDescent="0.45">
      <c r="F12111" t="s">
        <v>1333</v>
      </c>
      <c r="G12111" t="s">
        <v>1334</v>
      </c>
      <c r="H12111" t="s">
        <v>439</v>
      </c>
      <c r="I12111" t="s">
        <v>225</v>
      </c>
      <c r="J12111" t="s">
        <v>226</v>
      </c>
      <c r="K12111" t="s">
        <v>227</v>
      </c>
      <c r="M12111" t="s">
        <v>228</v>
      </c>
      <c r="N12111" t="s">
        <v>233</v>
      </c>
      <c r="O12111">
        <v>2E-3</v>
      </c>
      <c r="P12111" t="s">
        <v>234</v>
      </c>
      <c r="Q12111"/>
      <c r="R12111">
        <v>5.0000000000000001E-4</v>
      </c>
      <c r="S12111">
        <v>2E-3</v>
      </c>
      <c r="T12111" t="s">
        <v>1263</v>
      </c>
    </row>
    <row r="12112" spans="2:20" hidden="1" x14ac:dyDescent="0.45">
      <c r="F12112" t="s">
        <v>1333</v>
      </c>
      <c r="G12112" t="s">
        <v>1334</v>
      </c>
      <c r="H12112" t="s">
        <v>439</v>
      </c>
      <c r="I12112" t="s">
        <v>225</v>
      </c>
      <c r="J12112" t="s">
        <v>226</v>
      </c>
      <c r="K12112" t="s">
        <v>227</v>
      </c>
      <c r="M12112" t="s">
        <v>228</v>
      </c>
      <c r="N12112" t="s">
        <v>265</v>
      </c>
      <c r="O12112">
        <v>0.13</v>
      </c>
      <c r="P12112" t="s">
        <v>234</v>
      </c>
      <c r="Q12112"/>
      <c r="R12112">
        <v>6.5000000000000002E-2</v>
      </c>
      <c r="S12112">
        <v>0.26</v>
      </c>
      <c r="T12112" t="s">
        <v>1263</v>
      </c>
    </row>
    <row r="12113" spans="2:20" hidden="1" x14ac:dyDescent="0.45">
      <c r="D12113" s="29" t="s">
        <v>46</v>
      </c>
      <c r="F12113" t="s">
        <v>1333</v>
      </c>
      <c r="G12113" t="s">
        <v>1334</v>
      </c>
      <c r="H12113" t="s">
        <v>1244</v>
      </c>
      <c r="I12113" t="s">
        <v>225</v>
      </c>
      <c r="J12113" t="s">
        <v>1245</v>
      </c>
      <c r="K12113" t="s">
        <v>18</v>
      </c>
      <c r="M12113" t="s">
        <v>228</v>
      </c>
      <c r="N12113" t="s">
        <v>279</v>
      </c>
      <c r="O12113">
        <v>0.05</v>
      </c>
      <c r="P12113" t="s">
        <v>234</v>
      </c>
      <c r="Q12113"/>
      <c r="R12113">
        <v>2.5000000000000001E-2</v>
      </c>
      <c r="S12113">
        <v>0.1</v>
      </c>
      <c r="T12113" t="s">
        <v>1241</v>
      </c>
    </row>
    <row r="12114" spans="2:20" hidden="1" x14ac:dyDescent="0.45">
      <c r="D12114" s="29" t="s">
        <v>46</v>
      </c>
      <c r="F12114" t="s">
        <v>1333</v>
      </c>
      <c r="G12114" t="s">
        <v>1334</v>
      </c>
      <c r="H12114" t="s">
        <v>1244</v>
      </c>
      <c r="I12114" t="s">
        <v>225</v>
      </c>
      <c r="J12114" t="s">
        <v>1245</v>
      </c>
      <c r="K12114" t="s">
        <v>18</v>
      </c>
      <c r="M12114" t="s">
        <v>228</v>
      </c>
      <c r="N12114" t="s">
        <v>279</v>
      </c>
      <c r="O12114">
        <v>0.05</v>
      </c>
      <c r="P12114" t="s">
        <v>234</v>
      </c>
      <c r="Q12114"/>
      <c r="R12114">
        <v>2.5000000000000001E-2</v>
      </c>
      <c r="S12114">
        <v>0.1</v>
      </c>
      <c r="T12114" t="s">
        <v>1241</v>
      </c>
    </row>
    <row r="12115" spans="2:20" hidden="1" x14ac:dyDescent="0.45">
      <c r="D12115" s="29" t="s">
        <v>46</v>
      </c>
      <c r="F12115" t="s">
        <v>1333</v>
      </c>
      <c r="G12115" t="s">
        <v>1334</v>
      </c>
      <c r="H12115" t="s">
        <v>1244</v>
      </c>
      <c r="I12115" t="s">
        <v>225</v>
      </c>
      <c r="J12115" t="s">
        <v>1245</v>
      </c>
      <c r="K12115" t="s">
        <v>18</v>
      </c>
      <c r="M12115" t="s">
        <v>228</v>
      </c>
      <c r="N12115" t="s">
        <v>303</v>
      </c>
      <c r="O12115">
        <v>0.2</v>
      </c>
      <c r="P12115" t="s">
        <v>234</v>
      </c>
      <c r="Q12115"/>
      <c r="R12115">
        <v>0.05</v>
      </c>
      <c r="S12115">
        <v>0.2</v>
      </c>
      <c r="T12115" t="s">
        <v>1241</v>
      </c>
    </row>
    <row r="12116" spans="2:20" hidden="1" x14ac:dyDescent="0.45">
      <c r="D12116" s="29" t="s">
        <v>46</v>
      </c>
      <c r="F12116" t="s">
        <v>1333</v>
      </c>
      <c r="G12116" t="s">
        <v>1334</v>
      </c>
      <c r="H12116" t="s">
        <v>1244</v>
      </c>
      <c r="I12116" t="s">
        <v>225</v>
      </c>
      <c r="J12116" t="s">
        <v>1245</v>
      </c>
      <c r="K12116" t="s">
        <v>18</v>
      </c>
      <c r="M12116" t="s">
        <v>228</v>
      </c>
      <c r="N12116" t="s">
        <v>236</v>
      </c>
      <c r="O12116">
        <v>2</v>
      </c>
      <c r="P12116" t="s">
        <v>237</v>
      </c>
      <c r="Q12116"/>
      <c r="R12116">
        <v>1</v>
      </c>
      <c r="S12116">
        <v>3</v>
      </c>
      <c r="T12116" t="s">
        <v>1246</v>
      </c>
    </row>
    <row r="12117" spans="2:20" hidden="1" x14ac:dyDescent="0.45">
      <c r="D12117" s="29" t="s">
        <v>46</v>
      </c>
      <c r="F12117" t="s">
        <v>1333</v>
      </c>
      <c r="G12117" t="s">
        <v>1334</v>
      </c>
      <c r="H12117" t="s">
        <v>1244</v>
      </c>
      <c r="I12117" t="s">
        <v>225</v>
      </c>
      <c r="J12117" t="s">
        <v>1245</v>
      </c>
      <c r="K12117" t="s">
        <v>18</v>
      </c>
      <c r="M12117" t="s">
        <v>228</v>
      </c>
      <c r="N12117" t="s">
        <v>236</v>
      </c>
      <c r="O12117">
        <v>2</v>
      </c>
      <c r="P12117" t="s">
        <v>237</v>
      </c>
      <c r="Q12117"/>
      <c r="R12117">
        <v>1</v>
      </c>
      <c r="S12117">
        <v>3</v>
      </c>
      <c r="T12117" t="s">
        <v>1246</v>
      </c>
    </row>
    <row r="12118" spans="2:20" hidden="1" x14ac:dyDescent="0.45">
      <c r="D12118" s="29" t="s">
        <v>46</v>
      </c>
      <c r="F12118" t="s">
        <v>1333</v>
      </c>
      <c r="G12118" t="s">
        <v>1334</v>
      </c>
      <c r="H12118" t="s">
        <v>1244</v>
      </c>
      <c r="I12118" t="s">
        <v>225</v>
      </c>
      <c r="J12118" t="s">
        <v>1245</v>
      </c>
      <c r="K12118" t="s">
        <v>18</v>
      </c>
      <c r="M12118" t="s">
        <v>228</v>
      </c>
      <c r="N12118" t="s">
        <v>262</v>
      </c>
      <c r="O12118">
        <v>0.1</v>
      </c>
      <c r="P12118" t="s">
        <v>234</v>
      </c>
      <c r="Q12118"/>
      <c r="R12118">
        <v>2.5000000000000001E-2</v>
      </c>
      <c r="S12118">
        <v>0.1</v>
      </c>
      <c r="T12118" t="s">
        <v>1241</v>
      </c>
    </row>
    <row r="12119" spans="2:20" hidden="1" x14ac:dyDescent="0.45">
      <c r="B12119" s="29" t="s">
        <v>25</v>
      </c>
      <c r="F12119" t="s">
        <v>1333</v>
      </c>
      <c r="G12119" t="s">
        <v>1334</v>
      </c>
      <c r="H12119" t="s">
        <v>1251</v>
      </c>
      <c r="I12119" t="s">
        <v>275</v>
      </c>
      <c r="J12119" t="s">
        <v>228</v>
      </c>
      <c r="K12119" t="s">
        <v>232</v>
      </c>
      <c r="M12119" t="s">
        <v>228</v>
      </c>
      <c r="N12119" t="s">
        <v>25</v>
      </c>
      <c r="O12119">
        <v>29</v>
      </c>
      <c r="P12119" t="s">
        <v>237</v>
      </c>
      <c r="Q12119"/>
      <c r="R12119">
        <v>21</v>
      </c>
      <c r="S12119">
        <v>48</v>
      </c>
      <c r="T12119" t="s">
        <v>1252</v>
      </c>
    </row>
    <row r="12120" spans="2:20" hidden="1" x14ac:dyDescent="0.45">
      <c r="D12120" s="29" t="s">
        <v>46</v>
      </c>
      <c r="F12120" t="s">
        <v>1333</v>
      </c>
      <c r="G12120" t="s">
        <v>1334</v>
      </c>
      <c r="H12120" t="s">
        <v>1244</v>
      </c>
      <c r="I12120" t="s">
        <v>225</v>
      </c>
      <c r="J12120" t="s">
        <v>1245</v>
      </c>
      <c r="K12120" t="s">
        <v>18</v>
      </c>
      <c r="M12120" t="s">
        <v>228</v>
      </c>
      <c r="N12120" t="s">
        <v>240</v>
      </c>
      <c r="O12120">
        <v>0.04</v>
      </c>
      <c r="P12120" t="s">
        <v>234</v>
      </c>
      <c r="Q12120"/>
      <c r="R12120">
        <v>0.02</v>
      </c>
      <c r="S12120">
        <v>0.08</v>
      </c>
      <c r="T12120" t="s">
        <v>1241</v>
      </c>
    </row>
    <row r="12121" spans="2:20" hidden="1" x14ac:dyDescent="0.45">
      <c r="F12121" t="s">
        <v>1333</v>
      </c>
      <c r="G12121" t="s">
        <v>1334</v>
      </c>
      <c r="H12121" t="s">
        <v>284</v>
      </c>
      <c r="I12121" t="s">
        <v>275</v>
      </c>
      <c r="J12121" t="s">
        <v>228</v>
      </c>
      <c r="K12121" t="s">
        <v>1242</v>
      </c>
      <c r="M12121" t="s">
        <v>228</v>
      </c>
      <c r="N12121" t="s">
        <v>246</v>
      </c>
      <c r="O12121">
        <v>203</v>
      </c>
      <c r="P12121" t="s">
        <v>247</v>
      </c>
      <c r="Q12121"/>
      <c r="R12121">
        <v>40</v>
      </c>
      <c r="S12121">
        <v>500</v>
      </c>
      <c r="T12121" t="s">
        <v>377</v>
      </c>
    </row>
    <row r="12122" spans="2:20" hidden="1" x14ac:dyDescent="0.45">
      <c r="D12122" s="29" t="s">
        <v>46</v>
      </c>
      <c r="F12122" t="s">
        <v>1333</v>
      </c>
      <c r="G12122" t="s">
        <v>1334</v>
      </c>
      <c r="H12122" t="s">
        <v>1267</v>
      </c>
      <c r="I12122" t="s">
        <v>225</v>
      </c>
      <c r="J12122" t="s">
        <v>226</v>
      </c>
      <c r="K12122" t="s">
        <v>18</v>
      </c>
      <c r="M12122" t="s">
        <v>228</v>
      </c>
      <c r="N12122" t="s">
        <v>267</v>
      </c>
      <c r="O12122">
        <v>1.5E-3</v>
      </c>
      <c r="P12122" t="s">
        <v>234</v>
      </c>
      <c r="Q12122"/>
      <c r="R12122">
        <v>7.5000000000000002E-4</v>
      </c>
      <c r="S12122">
        <v>3.0000000000000001E-3</v>
      </c>
      <c r="T12122" t="s">
        <v>1257</v>
      </c>
    </row>
    <row r="12123" spans="2:20" hidden="1" x14ac:dyDescent="0.45">
      <c r="D12123" s="29" t="s">
        <v>46</v>
      </c>
      <c r="F12123" t="s">
        <v>1333</v>
      </c>
      <c r="G12123" t="s">
        <v>1334</v>
      </c>
      <c r="H12123" t="s">
        <v>1267</v>
      </c>
      <c r="I12123" t="s">
        <v>225</v>
      </c>
      <c r="J12123" t="s">
        <v>226</v>
      </c>
      <c r="K12123" t="s">
        <v>18</v>
      </c>
      <c r="M12123" t="s">
        <v>228</v>
      </c>
      <c r="N12123" t="s">
        <v>358</v>
      </c>
      <c r="O12123">
        <v>0.84</v>
      </c>
      <c r="P12123" t="s">
        <v>257</v>
      </c>
      <c r="Q12123"/>
      <c r="R12123">
        <v>0.28000000000000003</v>
      </c>
      <c r="S12123">
        <v>0.84</v>
      </c>
      <c r="T12123" t="s">
        <v>1254</v>
      </c>
    </row>
    <row r="12124" spans="2:20" hidden="1" x14ac:dyDescent="0.45">
      <c r="D12124" s="29" t="s">
        <v>46</v>
      </c>
      <c r="F12124" t="s">
        <v>1333</v>
      </c>
      <c r="G12124" t="s">
        <v>1334</v>
      </c>
      <c r="H12124" t="s">
        <v>1267</v>
      </c>
      <c r="I12124" t="s">
        <v>225</v>
      </c>
      <c r="J12124" t="s">
        <v>226</v>
      </c>
      <c r="K12124" t="s">
        <v>18</v>
      </c>
      <c r="M12124" t="s">
        <v>228</v>
      </c>
      <c r="N12124" t="s">
        <v>265</v>
      </c>
      <c r="O12124" s="27">
        <v>7.6000000000000004E-5</v>
      </c>
      <c r="P12124" t="s">
        <v>234</v>
      </c>
      <c r="Q12124"/>
      <c r="R12124" s="27">
        <v>3.8000000000000002E-5</v>
      </c>
      <c r="S12124">
        <v>1.4999999999999999E-4</v>
      </c>
      <c r="T12124" t="s">
        <v>1257</v>
      </c>
    </row>
    <row r="12125" spans="2:20" hidden="1" x14ac:dyDescent="0.45">
      <c r="B12125" s="29" t="s">
        <v>43</v>
      </c>
      <c r="D12125" s="29" t="s">
        <v>46</v>
      </c>
      <c r="F12125" t="s">
        <v>1333</v>
      </c>
      <c r="G12125" t="s">
        <v>1334</v>
      </c>
      <c r="H12125" t="s">
        <v>1267</v>
      </c>
      <c r="I12125" t="s">
        <v>225</v>
      </c>
      <c r="J12125" t="s">
        <v>226</v>
      </c>
      <c r="K12125" t="s">
        <v>18</v>
      </c>
      <c r="M12125" t="s">
        <v>228</v>
      </c>
      <c r="N12125" t="s">
        <v>28</v>
      </c>
      <c r="O12125">
        <v>0.2</v>
      </c>
      <c r="P12125" t="s">
        <v>237</v>
      </c>
      <c r="Q12125"/>
      <c r="R12125">
        <v>0.12</v>
      </c>
      <c r="S12125">
        <v>0.28000000000000003</v>
      </c>
      <c r="T12125" t="s">
        <v>1260</v>
      </c>
    </row>
    <row r="12126" spans="2:20" hidden="1" x14ac:dyDescent="0.45">
      <c r="D12126" s="29" t="s">
        <v>46</v>
      </c>
      <c r="F12126" t="s">
        <v>1333</v>
      </c>
      <c r="G12126" t="s">
        <v>1334</v>
      </c>
      <c r="H12126" t="s">
        <v>1267</v>
      </c>
      <c r="I12126" t="s">
        <v>225</v>
      </c>
      <c r="J12126" t="s">
        <v>226</v>
      </c>
      <c r="K12126" t="s">
        <v>18</v>
      </c>
      <c r="M12126" t="s">
        <v>228</v>
      </c>
      <c r="N12126" t="s">
        <v>240</v>
      </c>
      <c r="O12126">
        <v>1.5E-3</v>
      </c>
      <c r="P12126" t="s">
        <v>234</v>
      </c>
      <c r="Q12126"/>
      <c r="R12126">
        <v>7.5000000000000002E-4</v>
      </c>
      <c r="S12126">
        <v>3.0000000000000001E-3</v>
      </c>
      <c r="T12126" t="s">
        <v>1257</v>
      </c>
    </row>
    <row r="12127" spans="2:20" hidden="1" x14ac:dyDescent="0.45">
      <c r="D12127" s="29" t="s">
        <v>46</v>
      </c>
      <c r="F12127" t="s">
        <v>1333</v>
      </c>
      <c r="G12127" t="s">
        <v>1334</v>
      </c>
      <c r="H12127" t="s">
        <v>1267</v>
      </c>
      <c r="I12127" t="s">
        <v>225</v>
      </c>
      <c r="J12127" t="s">
        <v>226</v>
      </c>
      <c r="K12127" t="s">
        <v>18</v>
      </c>
      <c r="M12127" t="s">
        <v>228</v>
      </c>
      <c r="N12127" t="s">
        <v>240</v>
      </c>
      <c r="O12127">
        <v>1.5E-3</v>
      </c>
      <c r="P12127" t="s">
        <v>234</v>
      </c>
      <c r="Q12127"/>
      <c r="R12127">
        <v>7.5000000000000002E-4</v>
      </c>
      <c r="S12127">
        <v>3.0000000000000001E-3</v>
      </c>
      <c r="T12127" t="s">
        <v>1257</v>
      </c>
    </row>
    <row r="12128" spans="2:20" hidden="1" x14ac:dyDescent="0.45">
      <c r="D12128" s="29" t="s">
        <v>46</v>
      </c>
      <c r="F12128" t="s">
        <v>1333</v>
      </c>
      <c r="G12128" t="s">
        <v>1334</v>
      </c>
      <c r="H12128" t="s">
        <v>1267</v>
      </c>
      <c r="I12128" t="s">
        <v>225</v>
      </c>
      <c r="J12128" t="s">
        <v>226</v>
      </c>
      <c r="K12128" t="s">
        <v>18</v>
      </c>
      <c r="M12128" t="s">
        <v>228</v>
      </c>
      <c r="N12128" t="s">
        <v>262</v>
      </c>
      <c r="O12128">
        <v>0.1</v>
      </c>
      <c r="P12128" t="s">
        <v>234</v>
      </c>
      <c r="Q12128"/>
      <c r="R12128">
        <v>1.2999999999999999E-3</v>
      </c>
      <c r="S12128">
        <v>0.68</v>
      </c>
      <c r="T12128" t="s">
        <v>1241</v>
      </c>
    </row>
    <row r="12129" spans="2:20" hidden="1" x14ac:dyDescent="0.45">
      <c r="B12129" s="29" t="s">
        <v>43</v>
      </c>
      <c r="F12129" t="s">
        <v>1333</v>
      </c>
      <c r="G12129" t="s">
        <v>1334</v>
      </c>
      <c r="H12129" t="s">
        <v>439</v>
      </c>
      <c r="I12129" t="s">
        <v>225</v>
      </c>
      <c r="J12129" t="s">
        <v>226</v>
      </c>
      <c r="K12129" t="s">
        <v>227</v>
      </c>
      <c r="M12129" t="s">
        <v>228</v>
      </c>
      <c r="N12129" t="s">
        <v>28</v>
      </c>
      <c r="O12129">
        <v>9.5</v>
      </c>
      <c r="P12129" t="s">
        <v>237</v>
      </c>
      <c r="Q12129"/>
      <c r="R12129">
        <v>6</v>
      </c>
      <c r="S12129">
        <v>13</v>
      </c>
      <c r="T12129" t="s">
        <v>1328</v>
      </c>
    </row>
    <row r="12130" spans="2:20" hidden="1" x14ac:dyDescent="0.45">
      <c r="F12130" t="s">
        <v>1333</v>
      </c>
      <c r="G12130" t="s">
        <v>1334</v>
      </c>
      <c r="H12130" t="s">
        <v>439</v>
      </c>
      <c r="I12130" t="s">
        <v>225</v>
      </c>
      <c r="J12130" t="s">
        <v>226</v>
      </c>
      <c r="K12130" t="s">
        <v>227</v>
      </c>
      <c r="M12130" t="s">
        <v>228</v>
      </c>
      <c r="N12130" t="s">
        <v>236</v>
      </c>
      <c r="O12130">
        <v>9.5</v>
      </c>
      <c r="P12130" t="s">
        <v>237</v>
      </c>
      <c r="Q12130"/>
      <c r="R12130">
        <v>6</v>
      </c>
      <c r="S12130">
        <v>13</v>
      </c>
      <c r="T12130" t="s">
        <v>1241</v>
      </c>
    </row>
    <row r="12131" spans="2:20" hidden="1" x14ac:dyDescent="0.45">
      <c r="D12131" s="29" t="s">
        <v>46</v>
      </c>
      <c r="F12131" t="s">
        <v>1333</v>
      </c>
      <c r="G12131" t="s">
        <v>1334</v>
      </c>
      <c r="H12131" t="s">
        <v>1267</v>
      </c>
      <c r="I12131" t="s">
        <v>225</v>
      </c>
      <c r="J12131" t="s">
        <v>226</v>
      </c>
      <c r="K12131" t="s">
        <v>18</v>
      </c>
      <c r="M12131" t="s">
        <v>228</v>
      </c>
      <c r="N12131" t="s">
        <v>272</v>
      </c>
      <c r="O12131">
        <v>0.84</v>
      </c>
      <c r="P12131" t="s">
        <v>257</v>
      </c>
      <c r="Q12131"/>
      <c r="R12131">
        <v>0.28000000000000003</v>
      </c>
      <c r="S12131">
        <v>0.84</v>
      </c>
      <c r="T12131" t="s">
        <v>1254</v>
      </c>
    </row>
    <row r="12132" spans="2:20" hidden="1" x14ac:dyDescent="0.45">
      <c r="D12132" s="29" t="s">
        <v>46</v>
      </c>
      <c r="F12132" t="s">
        <v>1333</v>
      </c>
      <c r="G12132" t="s">
        <v>1334</v>
      </c>
      <c r="H12132" t="s">
        <v>1267</v>
      </c>
      <c r="I12132" t="s">
        <v>225</v>
      </c>
      <c r="J12132" t="s">
        <v>226</v>
      </c>
      <c r="K12132" t="s">
        <v>18</v>
      </c>
      <c r="M12132" t="s">
        <v>228</v>
      </c>
      <c r="N12132" t="s">
        <v>246</v>
      </c>
      <c r="O12132">
        <v>0.5</v>
      </c>
      <c r="P12132" t="s">
        <v>247</v>
      </c>
      <c r="Q12132"/>
      <c r="R12132">
        <v>0.3</v>
      </c>
      <c r="S12132">
        <v>0.8</v>
      </c>
      <c r="T12132" t="s">
        <v>1269</v>
      </c>
    </row>
    <row r="12133" spans="2:20" hidden="1" x14ac:dyDescent="0.45">
      <c r="B12133" s="29" t="s">
        <v>24</v>
      </c>
      <c r="F12133" t="s">
        <v>1333</v>
      </c>
      <c r="G12133" t="s">
        <v>1334</v>
      </c>
      <c r="H12133" t="s">
        <v>439</v>
      </c>
      <c r="I12133" t="s">
        <v>225</v>
      </c>
      <c r="J12133" t="s">
        <v>226</v>
      </c>
      <c r="K12133" t="s">
        <v>227</v>
      </c>
      <c r="M12133" t="s">
        <v>228</v>
      </c>
      <c r="N12133" t="s">
        <v>261</v>
      </c>
      <c r="O12133">
        <v>0.18</v>
      </c>
      <c r="P12133" t="s">
        <v>237</v>
      </c>
      <c r="Q12133"/>
      <c r="R12133">
        <v>1.7999999999999999E-2</v>
      </c>
      <c r="S12133">
        <v>1.8</v>
      </c>
      <c r="T12133" t="s">
        <v>1265</v>
      </c>
    </row>
    <row r="12134" spans="2:20" hidden="1" x14ac:dyDescent="0.45">
      <c r="B12134" s="29" t="s">
        <v>26</v>
      </c>
      <c r="F12134" t="s">
        <v>1333</v>
      </c>
      <c r="G12134" t="s">
        <v>1334</v>
      </c>
      <c r="H12134" t="s">
        <v>439</v>
      </c>
      <c r="I12134" t="s">
        <v>225</v>
      </c>
      <c r="J12134" t="s">
        <v>226</v>
      </c>
      <c r="K12134" t="s">
        <v>227</v>
      </c>
      <c r="M12134" t="s">
        <v>228</v>
      </c>
      <c r="N12134" t="s">
        <v>26</v>
      </c>
      <c r="O12134">
        <v>83</v>
      </c>
      <c r="P12134" t="s">
        <v>237</v>
      </c>
      <c r="Q12134"/>
      <c r="R12134">
        <v>50</v>
      </c>
      <c r="S12134">
        <v>116</v>
      </c>
      <c r="T12134" t="s">
        <v>1241</v>
      </c>
    </row>
    <row r="12135" spans="2:20" hidden="1" x14ac:dyDescent="0.45">
      <c r="B12135" s="29" t="s">
        <v>25</v>
      </c>
      <c r="F12135" t="s">
        <v>1333</v>
      </c>
      <c r="G12135" t="s">
        <v>1334</v>
      </c>
      <c r="H12135" t="s">
        <v>439</v>
      </c>
      <c r="I12135" t="s">
        <v>225</v>
      </c>
      <c r="J12135" t="s">
        <v>226</v>
      </c>
      <c r="K12135" t="s">
        <v>227</v>
      </c>
      <c r="M12135" t="s">
        <v>228</v>
      </c>
      <c r="N12135" t="s">
        <v>25</v>
      </c>
      <c r="O12135">
        <v>2.6</v>
      </c>
      <c r="P12135" t="s">
        <v>237</v>
      </c>
      <c r="Q12135"/>
      <c r="R12135">
        <v>2</v>
      </c>
      <c r="S12135">
        <v>4</v>
      </c>
      <c r="T12135" t="s">
        <v>1241</v>
      </c>
    </row>
    <row r="12136" spans="2:20" hidden="1" x14ac:dyDescent="0.45">
      <c r="B12136" s="29" t="s">
        <v>25</v>
      </c>
      <c r="F12136" t="s">
        <v>1333</v>
      </c>
      <c r="G12136" t="s">
        <v>1334</v>
      </c>
      <c r="H12136" t="s">
        <v>439</v>
      </c>
      <c r="I12136" t="s">
        <v>225</v>
      </c>
      <c r="J12136" t="s">
        <v>226</v>
      </c>
      <c r="K12136" t="s">
        <v>227</v>
      </c>
      <c r="M12136" t="s">
        <v>228</v>
      </c>
      <c r="N12136" t="s">
        <v>25</v>
      </c>
      <c r="O12136">
        <v>2.6</v>
      </c>
      <c r="P12136" t="s">
        <v>237</v>
      </c>
      <c r="Q12136"/>
      <c r="R12136">
        <v>2</v>
      </c>
      <c r="S12136">
        <v>4</v>
      </c>
      <c r="T12136" t="s">
        <v>1241</v>
      </c>
    </row>
    <row r="12137" spans="2:20" hidden="1" x14ac:dyDescent="0.45">
      <c r="D12137" s="29" t="s">
        <v>46</v>
      </c>
      <c r="F12137" t="s">
        <v>1333</v>
      </c>
      <c r="G12137" t="s">
        <v>1334</v>
      </c>
      <c r="H12137" t="s">
        <v>1267</v>
      </c>
      <c r="I12137" t="s">
        <v>225</v>
      </c>
      <c r="J12137" t="s">
        <v>226</v>
      </c>
      <c r="K12137" t="s">
        <v>18</v>
      </c>
      <c r="M12137" t="s">
        <v>228</v>
      </c>
      <c r="N12137" t="s">
        <v>246</v>
      </c>
      <c r="O12137">
        <v>0.5</v>
      </c>
      <c r="P12137" t="s">
        <v>247</v>
      </c>
      <c r="Q12137"/>
      <c r="R12137">
        <v>0.3</v>
      </c>
      <c r="S12137">
        <v>0.8</v>
      </c>
      <c r="T12137" t="s">
        <v>1269</v>
      </c>
    </row>
    <row r="12138" spans="2:20" hidden="1" x14ac:dyDescent="0.45">
      <c r="B12138" s="29" t="s">
        <v>30</v>
      </c>
      <c r="F12138" t="s">
        <v>1333</v>
      </c>
      <c r="G12138" t="s">
        <v>1334</v>
      </c>
      <c r="H12138" t="s">
        <v>284</v>
      </c>
      <c r="I12138" t="s">
        <v>275</v>
      </c>
      <c r="J12138" t="s">
        <v>228</v>
      </c>
      <c r="K12138" t="s">
        <v>1242</v>
      </c>
      <c r="M12138" t="s">
        <v>228</v>
      </c>
      <c r="N12138" t="s">
        <v>30</v>
      </c>
      <c r="O12138">
        <v>6.4</v>
      </c>
      <c r="P12138" t="s">
        <v>229</v>
      </c>
      <c r="Q12138"/>
      <c r="R12138">
        <v>2</v>
      </c>
      <c r="S12138">
        <v>26</v>
      </c>
      <c r="T12138" t="s">
        <v>241</v>
      </c>
    </row>
    <row r="12139" spans="2:20" hidden="1" x14ac:dyDescent="0.45">
      <c r="B12139" s="29" t="s">
        <v>30</v>
      </c>
      <c r="F12139" t="s">
        <v>1333</v>
      </c>
      <c r="G12139" t="s">
        <v>1334</v>
      </c>
      <c r="H12139" t="s">
        <v>284</v>
      </c>
      <c r="I12139" t="s">
        <v>275</v>
      </c>
      <c r="J12139" t="s">
        <v>228</v>
      </c>
      <c r="K12139" t="s">
        <v>1242</v>
      </c>
      <c r="M12139" t="s">
        <v>228</v>
      </c>
      <c r="N12139" t="s">
        <v>30</v>
      </c>
      <c r="O12139">
        <v>6.4</v>
      </c>
      <c r="P12139" t="s">
        <v>229</v>
      </c>
      <c r="Q12139"/>
      <c r="R12139">
        <v>2</v>
      </c>
      <c r="S12139">
        <v>26</v>
      </c>
      <c r="T12139" t="s">
        <v>241</v>
      </c>
    </row>
    <row r="12140" spans="2:20" hidden="1" x14ac:dyDescent="0.45">
      <c r="B12140" s="29" t="s">
        <v>29</v>
      </c>
      <c r="F12140" t="s">
        <v>1333</v>
      </c>
      <c r="G12140" t="s">
        <v>1334</v>
      </c>
      <c r="H12140" t="s">
        <v>284</v>
      </c>
      <c r="I12140" t="s">
        <v>275</v>
      </c>
      <c r="J12140" t="s">
        <v>228</v>
      </c>
      <c r="K12140" t="s">
        <v>1242</v>
      </c>
      <c r="M12140" t="s">
        <v>228</v>
      </c>
      <c r="N12140" t="s">
        <v>29</v>
      </c>
      <c r="O12140">
        <v>840</v>
      </c>
      <c r="P12140" t="s">
        <v>237</v>
      </c>
      <c r="Q12140"/>
      <c r="R12140">
        <v>450</v>
      </c>
      <c r="S12140">
        <v>1000</v>
      </c>
      <c r="T12140" t="s">
        <v>377</v>
      </c>
    </row>
    <row r="12141" spans="2:20" hidden="1" x14ac:dyDescent="0.45">
      <c r="F12141" t="s">
        <v>1333</v>
      </c>
      <c r="G12141" t="s">
        <v>1334</v>
      </c>
      <c r="H12141" t="s">
        <v>284</v>
      </c>
      <c r="I12141" t="s">
        <v>275</v>
      </c>
      <c r="J12141" t="s">
        <v>228</v>
      </c>
      <c r="K12141" t="s">
        <v>1242</v>
      </c>
      <c r="M12141" t="s">
        <v>228</v>
      </c>
      <c r="N12141" t="s">
        <v>236</v>
      </c>
      <c r="O12141">
        <v>124</v>
      </c>
      <c r="P12141" t="s">
        <v>237</v>
      </c>
      <c r="Q12141"/>
      <c r="R12141">
        <v>70</v>
      </c>
      <c r="S12141">
        <v>250</v>
      </c>
      <c r="T12141" t="s">
        <v>377</v>
      </c>
    </row>
    <row r="12142" spans="2:20" hidden="1" x14ac:dyDescent="0.45">
      <c r="F12142" t="s">
        <v>1333</v>
      </c>
      <c r="G12142" t="s">
        <v>1334</v>
      </c>
      <c r="H12142" t="s">
        <v>1239</v>
      </c>
      <c r="I12142" t="s">
        <v>225</v>
      </c>
      <c r="J12142" t="s">
        <v>1240</v>
      </c>
      <c r="K12142" t="s">
        <v>227</v>
      </c>
      <c r="M12142" t="s">
        <v>228</v>
      </c>
      <c r="N12142" t="s">
        <v>246</v>
      </c>
      <c r="O12142">
        <v>0.99</v>
      </c>
      <c r="P12142" t="s">
        <v>247</v>
      </c>
      <c r="Q12142"/>
      <c r="R12142">
        <v>0.2</v>
      </c>
      <c r="S12142">
        <v>5</v>
      </c>
      <c r="T12142" t="s">
        <v>1241</v>
      </c>
    </row>
    <row r="12143" spans="2:20" hidden="1" x14ac:dyDescent="0.45">
      <c r="F12143" t="s">
        <v>1333</v>
      </c>
      <c r="G12143" t="s">
        <v>1334</v>
      </c>
      <c r="H12143" t="s">
        <v>1239</v>
      </c>
      <c r="I12143" t="s">
        <v>225</v>
      </c>
      <c r="J12143" t="s">
        <v>1240</v>
      </c>
      <c r="K12143" t="s">
        <v>227</v>
      </c>
      <c r="M12143" t="s">
        <v>228</v>
      </c>
      <c r="N12143" t="s">
        <v>358</v>
      </c>
      <c r="O12143">
        <v>1.7</v>
      </c>
      <c r="P12143" t="s">
        <v>257</v>
      </c>
      <c r="Q12143"/>
      <c r="R12143">
        <v>0.17</v>
      </c>
      <c r="S12143">
        <v>1.7</v>
      </c>
      <c r="T12143" t="s">
        <v>1241</v>
      </c>
    </row>
    <row r="12144" spans="2:20" hidden="1" x14ac:dyDescent="0.45">
      <c r="F12144" t="s">
        <v>1333</v>
      </c>
      <c r="G12144" t="s">
        <v>1334</v>
      </c>
      <c r="H12144" t="s">
        <v>1239</v>
      </c>
      <c r="I12144" t="s">
        <v>225</v>
      </c>
      <c r="J12144" t="s">
        <v>1240</v>
      </c>
      <c r="K12144" t="s">
        <v>227</v>
      </c>
      <c r="M12144" t="s">
        <v>228</v>
      </c>
      <c r="N12144" t="s">
        <v>272</v>
      </c>
      <c r="O12144">
        <v>1.5</v>
      </c>
      <c r="P12144" t="s">
        <v>257</v>
      </c>
      <c r="Q12144"/>
      <c r="R12144">
        <v>0.15</v>
      </c>
      <c r="S12144">
        <v>1.5</v>
      </c>
      <c r="T12144" t="s">
        <v>1241</v>
      </c>
    </row>
    <row r="12145" spans="2:20" hidden="1" x14ac:dyDescent="0.45">
      <c r="F12145" t="s">
        <v>1333</v>
      </c>
      <c r="G12145" t="s">
        <v>1334</v>
      </c>
      <c r="H12145" t="s">
        <v>1239</v>
      </c>
      <c r="I12145" t="s">
        <v>225</v>
      </c>
      <c r="J12145" t="s">
        <v>1240</v>
      </c>
      <c r="K12145" t="s">
        <v>227</v>
      </c>
      <c r="M12145" t="s">
        <v>228</v>
      </c>
      <c r="N12145" t="s">
        <v>246</v>
      </c>
      <c r="O12145">
        <v>0.99</v>
      </c>
      <c r="P12145" t="s">
        <v>247</v>
      </c>
      <c r="Q12145"/>
      <c r="R12145">
        <v>0.2</v>
      </c>
      <c r="S12145">
        <v>5</v>
      </c>
      <c r="T12145" t="s">
        <v>1241</v>
      </c>
    </row>
    <row r="12146" spans="2:20" hidden="1" x14ac:dyDescent="0.45">
      <c r="F12146" t="s">
        <v>1333</v>
      </c>
      <c r="G12146" t="s">
        <v>1334</v>
      </c>
      <c r="H12146" t="s">
        <v>284</v>
      </c>
      <c r="I12146" t="s">
        <v>275</v>
      </c>
      <c r="J12146" t="s">
        <v>228</v>
      </c>
      <c r="K12146" t="s">
        <v>1242</v>
      </c>
      <c r="M12146" t="s">
        <v>228</v>
      </c>
      <c r="N12146" t="s">
        <v>303</v>
      </c>
      <c r="O12146">
        <v>1.8</v>
      </c>
      <c r="P12146" t="s">
        <v>234</v>
      </c>
      <c r="Q12146"/>
      <c r="R12146">
        <v>0.2</v>
      </c>
      <c r="S12146">
        <v>3</v>
      </c>
      <c r="T12146" t="s">
        <v>377</v>
      </c>
    </row>
    <row r="12147" spans="2:20" hidden="1" x14ac:dyDescent="0.45">
      <c r="B12147" s="29" t="s">
        <v>43</v>
      </c>
      <c r="F12147" t="s">
        <v>1333</v>
      </c>
      <c r="G12147" t="s">
        <v>1334</v>
      </c>
      <c r="H12147" t="s">
        <v>284</v>
      </c>
      <c r="I12147" t="s">
        <v>275</v>
      </c>
      <c r="J12147" t="s">
        <v>228</v>
      </c>
      <c r="K12147" t="s">
        <v>1242</v>
      </c>
      <c r="M12147" t="s">
        <v>228</v>
      </c>
      <c r="N12147" t="s">
        <v>28</v>
      </c>
      <c r="O12147">
        <v>108</v>
      </c>
      <c r="P12147" t="s">
        <v>237</v>
      </c>
      <c r="Q12147"/>
      <c r="R12147">
        <v>60</v>
      </c>
      <c r="S12147">
        <v>220</v>
      </c>
      <c r="T12147" t="s">
        <v>377</v>
      </c>
    </row>
    <row r="12148" spans="2:20" hidden="1" x14ac:dyDescent="0.45">
      <c r="F12148" t="s">
        <v>1333</v>
      </c>
      <c r="G12148" t="s">
        <v>1334</v>
      </c>
      <c r="H12148" t="s">
        <v>284</v>
      </c>
      <c r="I12148" t="s">
        <v>275</v>
      </c>
      <c r="J12148" t="s">
        <v>228</v>
      </c>
      <c r="K12148" t="s">
        <v>1242</v>
      </c>
      <c r="M12148" t="s">
        <v>228</v>
      </c>
      <c r="N12148" t="s">
        <v>242</v>
      </c>
      <c r="O12148">
        <v>13.5</v>
      </c>
      <c r="P12148" t="s">
        <v>234</v>
      </c>
      <c r="Q12148"/>
      <c r="R12148">
        <v>0.5</v>
      </c>
      <c r="S12148">
        <v>20</v>
      </c>
      <c r="T12148" t="s">
        <v>377</v>
      </c>
    </row>
    <row r="12149" spans="2:20" hidden="1" x14ac:dyDescent="0.45">
      <c r="F12149" t="s">
        <v>1333</v>
      </c>
      <c r="G12149" t="s">
        <v>1334</v>
      </c>
      <c r="H12149" t="s">
        <v>284</v>
      </c>
      <c r="I12149" t="s">
        <v>275</v>
      </c>
      <c r="J12149" t="s">
        <v>228</v>
      </c>
      <c r="K12149" t="s">
        <v>1242</v>
      </c>
      <c r="M12149" t="s">
        <v>228</v>
      </c>
      <c r="N12149" t="s">
        <v>233</v>
      </c>
      <c r="O12149">
        <v>4</v>
      </c>
      <c r="P12149" t="s">
        <v>234</v>
      </c>
      <c r="Q12149"/>
      <c r="R12149">
        <v>0.2</v>
      </c>
      <c r="S12149">
        <v>8</v>
      </c>
      <c r="T12149" t="s">
        <v>377</v>
      </c>
    </row>
    <row r="12150" spans="2:20" hidden="1" x14ac:dyDescent="0.45">
      <c r="B12150" s="29" t="s">
        <v>26</v>
      </c>
      <c r="F12150" t="s">
        <v>1333</v>
      </c>
      <c r="G12150" t="s">
        <v>1334</v>
      </c>
      <c r="H12150" t="s">
        <v>1239</v>
      </c>
      <c r="I12150" t="s">
        <v>225</v>
      </c>
      <c r="J12150" t="s">
        <v>1240</v>
      </c>
      <c r="K12150" t="s">
        <v>227</v>
      </c>
      <c r="M12150" t="s">
        <v>228</v>
      </c>
      <c r="N12150" t="s">
        <v>26</v>
      </c>
      <c r="O12150">
        <v>942</v>
      </c>
      <c r="P12150" t="s">
        <v>237</v>
      </c>
      <c r="Q12150"/>
      <c r="R12150">
        <v>565</v>
      </c>
      <c r="S12150">
        <v>1319</v>
      </c>
      <c r="T12150" t="s">
        <v>1241</v>
      </c>
    </row>
    <row r="12151" spans="2:20" hidden="1" x14ac:dyDescent="0.45">
      <c r="B12151" s="29" t="s">
        <v>25</v>
      </c>
      <c r="F12151" t="s">
        <v>1333</v>
      </c>
      <c r="G12151" t="s">
        <v>1334</v>
      </c>
      <c r="H12151" t="s">
        <v>1239</v>
      </c>
      <c r="I12151" t="s">
        <v>225</v>
      </c>
      <c r="J12151" t="s">
        <v>1240</v>
      </c>
      <c r="K12151" t="s">
        <v>227</v>
      </c>
      <c r="M12151" t="s">
        <v>228</v>
      </c>
      <c r="N12151" t="s">
        <v>25</v>
      </c>
      <c r="O12151">
        <v>130</v>
      </c>
      <c r="P12151" t="s">
        <v>237</v>
      </c>
      <c r="Q12151"/>
      <c r="R12151">
        <v>78</v>
      </c>
      <c r="S12151">
        <v>182</v>
      </c>
      <c r="T12151" t="s">
        <v>1241</v>
      </c>
    </row>
    <row r="12152" spans="2:20" hidden="1" x14ac:dyDescent="0.45">
      <c r="B12152" s="29" t="s">
        <v>25</v>
      </c>
      <c r="F12152" t="s">
        <v>1333</v>
      </c>
      <c r="G12152" t="s">
        <v>1334</v>
      </c>
      <c r="H12152" t="s">
        <v>1239</v>
      </c>
      <c r="I12152" t="s">
        <v>225</v>
      </c>
      <c r="J12152" t="s">
        <v>1240</v>
      </c>
      <c r="K12152" t="s">
        <v>227</v>
      </c>
      <c r="M12152" t="s">
        <v>228</v>
      </c>
      <c r="N12152" t="s">
        <v>25</v>
      </c>
      <c r="O12152">
        <v>130</v>
      </c>
      <c r="P12152" t="s">
        <v>237</v>
      </c>
      <c r="Q12152"/>
      <c r="R12152">
        <v>78</v>
      </c>
      <c r="S12152">
        <v>182</v>
      </c>
      <c r="T12152" t="s">
        <v>1241</v>
      </c>
    </row>
    <row r="12153" spans="2:20" hidden="1" x14ac:dyDescent="0.45">
      <c r="D12153" s="29" t="s">
        <v>46</v>
      </c>
      <c r="F12153" t="s">
        <v>1333</v>
      </c>
      <c r="G12153" t="s">
        <v>1334</v>
      </c>
      <c r="H12153" t="s">
        <v>1244</v>
      </c>
      <c r="I12153" t="s">
        <v>225</v>
      </c>
      <c r="J12153" t="s">
        <v>1245</v>
      </c>
      <c r="K12153" t="s">
        <v>18</v>
      </c>
      <c r="M12153" t="s">
        <v>228</v>
      </c>
      <c r="N12153" t="s">
        <v>246</v>
      </c>
      <c r="O12153">
        <v>0.56999999999999995</v>
      </c>
      <c r="P12153" t="s">
        <v>247</v>
      </c>
      <c r="Q12153"/>
      <c r="R12153">
        <v>0.11</v>
      </c>
      <c r="S12153">
        <v>2.9</v>
      </c>
      <c r="T12153" t="s">
        <v>1241</v>
      </c>
    </row>
    <row r="12154" spans="2:20" hidden="1" x14ac:dyDescent="0.45">
      <c r="F12154" t="s">
        <v>1333</v>
      </c>
      <c r="G12154" t="s">
        <v>1334</v>
      </c>
      <c r="H12154" t="s">
        <v>1239</v>
      </c>
      <c r="I12154" t="s">
        <v>225</v>
      </c>
      <c r="J12154" t="s">
        <v>1240</v>
      </c>
      <c r="K12154" t="s">
        <v>227</v>
      </c>
      <c r="M12154" t="s">
        <v>228</v>
      </c>
      <c r="N12154" t="s">
        <v>236</v>
      </c>
      <c r="O12154">
        <v>30</v>
      </c>
      <c r="P12154" t="s">
        <v>237</v>
      </c>
      <c r="Q12154"/>
      <c r="R12154">
        <v>18</v>
      </c>
      <c r="S12154">
        <v>42</v>
      </c>
      <c r="T12154" t="s">
        <v>1246</v>
      </c>
    </row>
    <row r="12155" spans="2:20" hidden="1" x14ac:dyDescent="0.45">
      <c r="D12155" s="29" t="s">
        <v>46</v>
      </c>
      <c r="F12155" t="s">
        <v>1333</v>
      </c>
      <c r="G12155" t="s">
        <v>1334</v>
      </c>
      <c r="H12155" t="s">
        <v>1244</v>
      </c>
      <c r="I12155" t="s">
        <v>225</v>
      </c>
      <c r="J12155" t="s">
        <v>1245</v>
      </c>
      <c r="K12155" t="s">
        <v>18</v>
      </c>
      <c r="M12155" t="s">
        <v>228</v>
      </c>
      <c r="N12155" t="s">
        <v>264</v>
      </c>
      <c r="O12155">
        <v>1.2</v>
      </c>
      <c r="P12155" t="s">
        <v>257</v>
      </c>
      <c r="Q12155"/>
      <c r="R12155">
        <v>0.24</v>
      </c>
      <c r="S12155">
        <v>6</v>
      </c>
      <c r="T12155" t="s">
        <v>1241</v>
      </c>
    </row>
    <row r="12156" spans="2:20" hidden="1" x14ac:dyDescent="0.45">
      <c r="D12156" s="29" t="s">
        <v>46</v>
      </c>
      <c r="F12156" t="s">
        <v>1333</v>
      </c>
      <c r="G12156" t="s">
        <v>1334</v>
      </c>
      <c r="H12156" t="s">
        <v>1244</v>
      </c>
      <c r="I12156" t="s">
        <v>225</v>
      </c>
      <c r="J12156" t="s">
        <v>1245</v>
      </c>
      <c r="K12156" t="s">
        <v>18</v>
      </c>
      <c r="M12156" t="s">
        <v>228</v>
      </c>
      <c r="N12156" t="s">
        <v>249</v>
      </c>
      <c r="O12156">
        <v>9</v>
      </c>
      <c r="P12156" t="s">
        <v>257</v>
      </c>
      <c r="Q12156"/>
      <c r="R12156">
        <v>1.8</v>
      </c>
      <c r="S12156">
        <v>45</v>
      </c>
      <c r="T12156" t="s">
        <v>1241</v>
      </c>
    </row>
    <row r="12157" spans="2:20" hidden="1" x14ac:dyDescent="0.45">
      <c r="D12157" s="29" t="s">
        <v>46</v>
      </c>
      <c r="F12157" t="s">
        <v>1333</v>
      </c>
      <c r="G12157" t="s">
        <v>1334</v>
      </c>
      <c r="H12157" t="s">
        <v>1244</v>
      </c>
      <c r="I12157" t="s">
        <v>225</v>
      </c>
      <c r="J12157" t="s">
        <v>1245</v>
      </c>
      <c r="K12157" t="s">
        <v>18</v>
      </c>
      <c r="M12157" t="s">
        <v>228</v>
      </c>
      <c r="N12157" t="s">
        <v>272</v>
      </c>
      <c r="O12157">
        <v>1.8</v>
      </c>
      <c r="P12157" t="s">
        <v>257</v>
      </c>
      <c r="Q12157"/>
      <c r="R12157">
        <v>0.36</v>
      </c>
      <c r="S12157">
        <v>9</v>
      </c>
      <c r="T12157" t="s">
        <v>1241</v>
      </c>
    </row>
    <row r="12158" spans="2:20" hidden="1" x14ac:dyDescent="0.45">
      <c r="F12158" t="s">
        <v>1333</v>
      </c>
      <c r="G12158" t="s">
        <v>1334</v>
      </c>
      <c r="H12158" t="s">
        <v>1239</v>
      </c>
      <c r="I12158" t="s">
        <v>225</v>
      </c>
      <c r="J12158" t="s">
        <v>1240</v>
      </c>
      <c r="K12158" t="s">
        <v>227</v>
      </c>
      <c r="M12158" t="s">
        <v>228</v>
      </c>
      <c r="N12158" t="s">
        <v>265</v>
      </c>
      <c r="O12158">
        <v>0.3</v>
      </c>
      <c r="P12158" t="s">
        <v>234</v>
      </c>
      <c r="Q12158"/>
      <c r="R12158">
        <v>0.15</v>
      </c>
      <c r="S12158">
        <v>0.6</v>
      </c>
      <c r="T12158" t="s">
        <v>1241</v>
      </c>
    </row>
    <row r="12159" spans="2:20" hidden="1" x14ac:dyDescent="0.45">
      <c r="F12159" t="s">
        <v>1333</v>
      </c>
      <c r="G12159" t="s">
        <v>1334</v>
      </c>
      <c r="H12159" t="s">
        <v>1239</v>
      </c>
      <c r="I12159" t="s">
        <v>225</v>
      </c>
      <c r="J12159" t="s">
        <v>1240</v>
      </c>
      <c r="K12159" t="s">
        <v>227</v>
      </c>
      <c r="M12159" t="s">
        <v>228</v>
      </c>
      <c r="N12159" t="s">
        <v>279</v>
      </c>
      <c r="O12159">
        <v>0.01</v>
      </c>
      <c r="P12159" t="s">
        <v>234</v>
      </c>
      <c r="Q12159"/>
      <c r="R12159">
        <v>5.0000000000000001E-3</v>
      </c>
      <c r="S12159">
        <v>0.02</v>
      </c>
      <c r="T12159" t="s">
        <v>1241</v>
      </c>
    </row>
    <row r="12160" spans="2:20" hidden="1" x14ac:dyDescent="0.45">
      <c r="F12160" t="s">
        <v>1333</v>
      </c>
      <c r="G12160" t="s">
        <v>1334</v>
      </c>
      <c r="H12160" t="s">
        <v>1239</v>
      </c>
      <c r="I12160" t="s">
        <v>225</v>
      </c>
      <c r="J12160" t="s">
        <v>1240</v>
      </c>
      <c r="K12160" t="s">
        <v>227</v>
      </c>
      <c r="M12160" t="s">
        <v>228</v>
      </c>
      <c r="N12160" t="s">
        <v>303</v>
      </c>
      <c r="O12160">
        <v>0.22</v>
      </c>
      <c r="P12160" t="s">
        <v>234</v>
      </c>
      <c r="Q12160"/>
      <c r="R12160">
        <v>0.11</v>
      </c>
      <c r="S12160">
        <v>0.44</v>
      </c>
      <c r="T12160" t="s">
        <v>1241</v>
      </c>
    </row>
    <row r="12161" spans="2:20" hidden="1" x14ac:dyDescent="0.45">
      <c r="F12161" t="s">
        <v>1333</v>
      </c>
      <c r="G12161" t="s">
        <v>1334</v>
      </c>
      <c r="H12161" t="s">
        <v>1239</v>
      </c>
      <c r="I12161" t="s">
        <v>225</v>
      </c>
      <c r="J12161" t="s">
        <v>1240</v>
      </c>
      <c r="K12161" t="s">
        <v>227</v>
      </c>
      <c r="M12161" t="s">
        <v>228</v>
      </c>
      <c r="N12161" t="s">
        <v>264</v>
      </c>
      <c r="O12161">
        <v>1.9</v>
      </c>
      <c r="P12161" t="s">
        <v>257</v>
      </c>
      <c r="Q12161"/>
      <c r="R12161">
        <v>0.19</v>
      </c>
      <c r="S12161">
        <v>1.9</v>
      </c>
      <c r="T12161" t="s">
        <v>1241</v>
      </c>
    </row>
    <row r="12162" spans="2:20" hidden="1" x14ac:dyDescent="0.45">
      <c r="F12162" t="s">
        <v>1333</v>
      </c>
      <c r="G12162" t="s">
        <v>1334</v>
      </c>
      <c r="H12162" t="s">
        <v>1239</v>
      </c>
      <c r="I12162" t="s">
        <v>225</v>
      </c>
      <c r="J12162" t="s">
        <v>1240</v>
      </c>
      <c r="K12162" t="s">
        <v>227</v>
      </c>
      <c r="M12162" t="s">
        <v>228</v>
      </c>
      <c r="N12162" t="s">
        <v>240</v>
      </c>
      <c r="O12162">
        <v>0.15</v>
      </c>
      <c r="P12162" t="s">
        <v>234</v>
      </c>
      <c r="Q12162"/>
      <c r="R12162">
        <v>7.4999999999999997E-2</v>
      </c>
      <c r="S12162">
        <v>0.3</v>
      </c>
      <c r="T12162" t="s">
        <v>1241</v>
      </c>
    </row>
    <row r="12163" spans="2:20" hidden="1" x14ac:dyDescent="0.45">
      <c r="F12163" t="s">
        <v>1333</v>
      </c>
      <c r="G12163" t="s">
        <v>1334</v>
      </c>
      <c r="H12163" t="s">
        <v>1239</v>
      </c>
      <c r="I12163" t="s">
        <v>225</v>
      </c>
      <c r="J12163" t="s">
        <v>1240</v>
      </c>
      <c r="K12163" t="s">
        <v>227</v>
      </c>
      <c r="M12163" t="s">
        <v>228</v>
      </c>
      <c r="N12163" t="s">
        <v>264</v>
      </c>
      <c r="O12163">
        <v>1.9</v>
      </c>
      <c r="P12163" t="s">
        <v>257</v>
      </c>
      <c r="Q12163"/>
      <c r="R12163">
        <v>0.19</v>
      </c>
      <c r="S12163">
        <v>1.9</v>
      </c>
      <c r="T12163" t="s">
        <v>1241</v>
      </c>
    </row>
    <row r="12164" spans="2:20" hidden="1" x14ac:dyDescent="0.45">
      <c r="F12164" t="s">
        <v>1333</v>
      </c>
      <c r="G12164" t="s">
        <v>1334</v>
      </c>
      <c r="H12164" t="s">
        <v>1239</v>
      </c>
      <c r="I12164" t="s">
        <v>225</v>
      </c>
      <c r="J12164" t="s">
        <v>1240</v>
      </c>
      <c r="K12164" t="s">
        <v>227</v>
      </c>
      <c r="M12164" t="s">
        <v>228</v>
      </c>
      <c r="N12164" t="s">
        <v>240</v>
      </c>
      <c r="O12164">
        <v>0.15</v>
      </c>
      <c r="P12164" t="s">
        <v>234</v>
      </c>
      <c r="Q12164"/>
      <c r="R12164">
        <v>7.4999999999999997E-2</v>
      </c>
      <c r="S12164">
        <v>0.3</v>
      </c>
      <c r="T12164" t="s">
        <v>1241</v>
      </c>
    </row>
    <row r="12165" spans="2:20" hidden="1" x14ac:dyDescent="0.45">
      <c r="F12165" t="s">
        <v>1333</v>
      </c>
      <c r="G12165" t="s">
        <v>1334</v>
      </c>
      <c r="H12165" t="s">
        <v>1239</v>
      </c>
      <c r="I12165" t="s">
        <v>225</v>
      </c>
      <c r="J12165" t="s">
        <v>1240</v>
      </c>
      <c r="K12165" t="s">
        <v>227</v>
      </c>
      <c r="M12165" t="s">
        <v>228</v>
      </c>
      <c r="N12165" t="s">
        <v>233</v>
      </c>
      <c r="O12165">
        <v>0.06</v>
      </c>
      <c r="P12165" t="s">
        <v>234</v>
      </c>
      <c r="Q12165"/>
      <c r="R12165">
        <v>0.03</v>
      </c>
      <c r="S12165">
        <v>0.12</v>
      </c>
      <c r="T12165" t="s">
        <v>1241</v>
      </c>
    </row>
    <row r="12166" spans="2:20" hidden="1" x14ac:dyDescent="0.45">
      <c r="F12166" t="s">
        <v>1333</v>
      </c>
      <c r="G12166" t="s">
        <v>1334</v>
      </c>
      <c r="H12166" t="s">
        <v>1239</v>
      </c>
      <c r="I12166" t="s">
        <v>225</v>
      </c>
      <c r="J12166" t="s">
        <v>1240</v>
      </c>
      <c r="K12166" t="s">
        <v>227</v>
      </c>
      <c r="M12166" t="s">
        <v>228</v>
      </c>
      <c r="N12166" t="s">
        <v>240</v>
      </c>
      <c r="O12166">
        <v>0.15</v>
      </c>
      <c r="P12166" t="s">
        <v>234</v>
      </c>
      <c r="Q12166"/>
      <c r="R12166">
        <v>7.4999999999999997E-2</v>
      </c>
      <c r="S12166">
        <v>0.3</v>
      </c>
      <c r="T12166" t="s">
        <v>1241</v>
      </c>
    </row>
    <row r="12167" spans="2:20" hidden="1" x14ac:dyDescent="0.45">
      <c r="B12167" s="29" t="s">
        <v>34</v>
      </c>
      <c r="D12167" s="29" t="s">
        <v>55</v>
      </c>
      <c r="F12167" t="s">
        <v>1339</v>
      </c>
      <c r="G12167" t="s">
        <v>1340</v>
      </c>
      <c r="H12167" t="s">
        <v>426</v>
      </c>
      <c r="I12167" t="s">
        <v>225</v>
      </c>
      <c r="J12167" t="s">
        <v>416</v>
      </c>
      <c r="K12167" t="s">
        <v>391</v>
      </c>
      <c r="M12167" t="s">
        <v>228</v>
      </c>
      <c r="N12167" t="s">
        <v>34</v>
      </c>
      <c r="O12167">
        <v>3197</v>
      </c>
      <c r="P12167" t="s">
        <v>387</v>
      </c>
      <c r="Q12167"/>
      <c r="T12167" t="s">
        <v>386</v>
      </c>
    </row>
    <row r="12168" spans="2:20" hidden="1" x14ac:dyDescent="0.45">
      <c r="B12168" s="29" t="s">
        <v>32</v>
      </c>
      <c r="D12168" s="29" t="s">
        <v>55</v>
      </c>
      <c r="F12168" t="s">
        <v>1339</v>
      </c>
      <c r="G12168" t="s">
        <v>1340</v>
      </c>
      <c r="H12168" t="s">
        <v>430</v>
      </c>
      <c r="I12168" t="s">
        <v>225</v>
      </c>
      <c r="J12168" t="s">
        <v>393</v>
      </c>
      <c r="K12168" t="s">
        <v>391</v>
      </c>
      <c r="M12168" t="s">
        <v>228</v>
      </c>
      <c r="N12168" t="s">
        <v>32</v>
      </c>
      <c r="O12168">
        <v>17284</v>
      </c>
      <c r="P12168" t="s">
        <v>385</v>
      </c>
      <c r="Q12168"/>
      <c r="T12168" t="s">
        <v>386</v>
      </c>
    </row>
    <row r="12169" spans="2:20" hidden="1" x14ac:dyDescent="0.45">
      <c r="B12169" s="29" t="s">
        <v>34</v>
      </c>
      <c r="D12169" s="29" t="s">
        <v>55</v>
      </c>
      <c r="F12169" t="s">
        <v>1339</v>
      </c>
      <c r="G12169" t="s">
        <v>1340</v>
      </c>
      <c r="H12169" t="s">
        <v>430</v>
      </c>
      <c r="I12169" t="s">
        <v>225</v>
      </c>
      <c r="J12169" t="s">
        <v>393</v>
      </c>
      <c r="K12169" t="s">
        <v>391</v>
      </c>
      <c r="M12169" t="s">
        <v>228</v>
      </c>
      <c r="N12169" t="s">
        <v>34</v>
      </c>
      <c r="O12169">
        <v>3197</v>
      </c>
      <c r="P12169" t="s">
        <v>387</v>
      </c>
      <c r="Q12169"/>
      <c r="T12169" t="s">
        <v>386</v>
      </c>
    </row>
    <row r="12170" spans="2:20" hidden="1" x14ac:dyDescent="0.45">
      <c r="B12170" s="29" t="s">
        <v>43</v>
      </c>
      <c r="D12170" s="29" t="s">
        <v>55</v>
      </c>
      <c r="F12170" t="s">
        <v>1339</v>
      </c>
      <c r="G12170" t="s">
        <v>1340</v>
      </c>
      <c r="H12170" t="s">
        <v>429</v>
      </c>
      <c r="I12170" t="s">
        <v>225</v>
      </c>
      <c r="J12170" t="s">
        <v>395</v>
      </c>
      <c r="K12170" t="s">
        <v>391</v>
      </c>
      <c r="M12170" t="s">
        <v>228</v>
      </c>
      <c r="N12170" t="s">
        <v>28</v>
      </c>
      <c r="O12170">
        <v>4786</v>
      </c>
      <c r="P12170" t="s">
        <v>385</v>
      </c>
      <c r="Q12170"/>
      <c r="T12170" t="s">
        <v>386</v>
      </c>
    </row>
    <row r="12171" spans="2:20" hidden="1" x14ac:dyDescent="0.45">
      <c r="D12171" s="29" t="s">
        <v>55</v>
      </c>
      <c r="F12171" t="s">
        <v>1339</v>
      </c>
      <c r="G12171" t="s">
        <v>1340</v>
      </c>
      <c r="H12171" t="s">
        <v>430</v>
      </c>
      <c r="I12171" t="s">
        <v>225</v>
      </c>
      <c r="J12171" t="s">
        <v>393</v>
      </c>
      <c r="K12171" t="s">
        <v>391</v>
      </c>
      <c r="M12171" t="s">
        <v>228</v>
      </c>
      <c r="N12171" t="s">
        <v>236</v>
      </c>
      <c r="O12171">
        <v>3869</v>
      </c>
      <c r="P12171" t="s">
        <v>385</v>
      </c>
      <c r="Q12171"/>
      <c r="T12171" t="s">
        <v>386</v>
      </c>
    </row>
    <row r="12172" spans="2:20" hidden="1" x14ac:dyDescent="0.45">
      <c r="D12172" s="29" t="s">
        <v>53</v>
      </c>
      <c r="F12172" t="s">
        <v>1339</v>
      </c>
      <c r="G12172" t="s">
        <v>1340</v>
      </c>
      <c r="H12172" t="s">
        <v>423</v>
      </c>
      <c r="I12172" t="s">
        <v>225</v>
      </c>
      <c r="J12172" t="s">
        <v>416</v>
      </c>
      <c r="K12172" t="s">
        <v>35</v>
      </c>
      <c r="M12172" t="s">
        <v>228</v>
      </c>
      <c r="N12172" t="s">
        <v>400</v>
      </c>
      <c r="O12172">
        <v>8</v>
      </c>
      <c r="P12172" t="s">
        <v>385</v>
      </c>
      <c r="Q12172"/>
      <c r="T12172" t="s">
        <v>386</v>
      </c>
    </row>
    <row r="12173" spans="2:20" hidden="1" x14ac:dyDescent="0.45">
      <c r="D12173" s="29" t="s">
        <v>55</v>
      </c>
      <c r="F12173" t="s">
        <v>1339</v>
      </c>
      <c r="G12173" t="s">
        <v>1340</v>
      </c>
      <c r="H12173" t="s">
        <v>430</v>
      </c>
      <c r="I12173" t="s">
        <v>225</v>
      </c>
      <c r="J12173" t="s">
        <v>393</v>
      </c>
      <c r="K12173" t="s">
        <v>391</v>
      </c>
      <c r="M12173" t="s">
        <v>228</v>
      </c>
      <c r="N12173" t="s">
        <v>400</v>
      </c>
      <c r="O12173">
        <v>3</v>
      </c>
      <c r="P12173" t="s">
        <v>385</v>
      </c>
      <c r="Q12173"/>
      <c r="T12173" t="s">
        <v>386</v>
      </c>
    </row>
    <row r="12174" spans="2:20" hidden="1" x14ac:dyDescent="0.45">
      <c r="B12174" s="29" t="s">
        <v>24</v>
      </c>
      <c r="D12174" s="29" t="s">
        <v>55</v>
      </c>
      <c r="F12174" t="s">
        <v>1339</v>
      </c>
      <c r="G12174" t="s">
        <v>1340</v>
      </c>
      <c r="H12174" t="s">
        <v>428</v>
      </c>
      <c r="I12174" t="s">
        <v>225</v>
      </c>
      <c r="J12174" t="s">
        <v>384</v>
      </c>
      <c r="K12174" t="s">
        <v>391</v>
      </c>
      <c r="M12174" t="s">
        <v>228</v>
      </c>
      <c r="N12174" t="s">
        <v>261</v>
      </c>
      <c r="O12174">
        <v>298703</v>
      </c>
      <c r="P12174" t="s">
        <v>385</v>
      </c>
      <c r="Q12174"/>
      <c r="T12174" t="s">
        <v>386</v>
      </c>
    </row>
    <row r="12175" spans="2:20" hidden="1" x14ac:dyDescent="0.45">
      <c r="B12175" s="29" t="s">
        <v>26</v>
      </c>
      <c r="D12175" s="29" t="s">
        <v>55</v>
      </c>
      <c r="F12175" t="s">
        <v>1339</v>
      </c>
      <c r="G12175" t="s">
        <v>1340</v>
      </c>
      <c r="H12175" t="s">
        <v>429</v>
      </c>
      <c r="I12175" t="s">
        <v>225</v>
      </c>
      <c r="J12175" t="s">
        <v>395</v>
      </c>
      <c r="K12175" t="s">
        <v>391</v>
      </c>
      <c r="M12175" t="s">
        <v>228</v>
      </c>
      <c r="N12175" t="s">
        <v>26</v>
      </c>
      <c r="O12175">
        <v>1682</v>
      </c>
      <c r="P12175" t="s">
        <v>385</v>
      </c>
      <c r="Q12175"/>
      <c r="T12175" t="s">
        <v>386</v>
      </c>
    </row>
    <row r="12176" spans="2:20" hidden="1" x14ac:dyDescent="0.45">
      <c r="B12176" s="29" t="s">
        <v>24</v>
      </c>
      <c r="D12176" s="29" t="s">
        <v>55</v>
      </c>
      <c r="F12176" t="s">
        <v>1339</v>
      </c>
      <c r="G12176" t="s">
        <v>1340</v>
      </c>
      <c r="H12176" t="s">
        <v>422</v>
      </c>
      <c r="I12176" t="s">
        <v>225</v>
      </c>
      <c r="J12176" t="s">
        <v>418</v>
      </c>
      <c r="K12176" t="s">
        <v>391</v>
      </c>
      <c r="M12176" t="s">
        <v>228</v>
      </c>
      <c r="N12176" t="s">
        <v>261</v>
      </c>
      <c r="P12176" t="s">
        <v>385</v>
      </c>
      <c r="Q12176"/>
      <c r="T12176" t="s">
        <v>386</v>
      </c>
    </row>
    <row r="12177" spans="2:20" hidden="1" x14ac:dyDescent="0.45">
      <c r="B12177" s="29" t="s">
        <v>25</v>
      </c>
      <c r="D12177" s="29" t="s">
        <v>55</v>
      </c>
      <c r="F12177" t="s">
        <v>1339</v>
      </c>
      <c r="G12177" t="s">
        <v>1340</v>
      </c>
      <c r="H12177" t="s">
        <v>426</v>
      </c>
      <c r="I12177" t="s">
        <v>225</v>
      </c>
      <c r="J12177" t="s">
        <v>416</v>
      </c>
      <c r="K12177" t="s">
        <v>391</v>
      </c>
      <c r="M12177" t="s">
        <v>228</v>
      </c>
      <c r="N12177" t="s">
        <v>25</v>
      </c>
      <c r="O12177">
        <v>620519</v>
      </c>
      <c r="P12177" t="s">
        <v>385</v>
      </c>
      <c r="Q12177"/>
      <c r="T12177" t="s">
        <v>386</v>
      </c>
    </row>
    <row r="12178" spans="2:20" hidden="1" x14ac:dyDescent="0.45">
      <c r="B12178" s="29" t="s">
        <v>30</v>
      </c>
      <c r="D12178" s="29" t="s">
        <v>55</v>
      </c>
      <c r="F12178" t="s">
        <v>1339</v>
      </c>
      <c r="G12178" t="s">
        <v>1340</v>
      </c>
      <c r="H12178" t="s">
        <v>406</v>
      </c>
      <c r="I12178" t="s">
        <v>225</v>
      </c>
      <c r="J12178" t="s">
        <v>407</v>
      </c>
      <c r="K12178" t="s">
        <v>391</v>
      </c>
      <c r="M12178" t="s">
        <v>228</v>
      </c>
      <c r="N12178" t="s">
        <v>30</v>
      </c>
      <c r="P12178" t="s">
        <v>385</v>
      </c>
      <c r="Q12178"/>
      <c r="T12178" t="s">
        <v>386</v>
      </c>
    </row>
    <row r="12179" spans="2:20" hidden="1" x14ac:dyDescent="0.45">
      <c r="B12179" s="29" t="s">
        <v>33</v>
      </c>
      <c r="D12179" s="29" t="s">
        <v>55</v>
      </c>
      <c r="F12179" t="s">
        <v>1339</v>
      </c>
      <c r="G12179" t="s">
        <v>1340</v>
      </c>
      <c r="H12179" t="s">
        <v>422</v>
      </c>
      <c r="I12179" t="s">
        <v>225</v>
      </c>
      <c r="J12179" t="s">
        <v>418</v>
      </c>
      <c r="K12179" t="s">
        <v>391</v>
      </c>
      <c r="M12179" t="s">
        <v>228</v>
      </c>
      <c r="N12179" t="s">
        <v>33</v>
      </c>
      <c r="P12179" t="s">
        <v>385</v>
      </c>
      <c r="Q12179"/>
      <c r="T12179" t="s">
        <v>386</v>
      </c>
    </row>
    <row r="12180" spans="2:20" hidden="1" x14ac:dyDescent="0.45">
      <c r="B12180" s="29" t="s">
        <v>34</v>
      </c>
      <c r="D12180" s="29" t="s">
        <v>55</v>
      </c>
      <c r="F12180" t="s">
        <v>1339</v>
      </c>
      <c r="G12180" t="s">
        <v>1340</v>
      </c>
      <c r="H12180" t="s">
        <v>428</v>
      </c>
      <c r="I12180" t="s">
        <v>225</v>
      </c>
      <c r="J12180" t="s">
        <v>384</v>
      </c>
      <c r="K12180" t="s">
        <v>391</v>
      </c>
      <c r="M12180" t="s">
        <v>228</v>
      </c>
      <c r="N12180" t="s">
        <v>34</v>
      </c>
      <c r="O12180">
        <v>3197</v>
      </c>
      <c r="P12180" t="s">
        <v>387</v>
      </c>
      <c r="Q12180"/>
      <c r="T12180" t="s">
        <v>386</v>
      </c>
    </row>
    <row r="12181" spans="2:20" hidden="1" x14ac:dyDescent="0.45">
      <c r="B12181" s="29" t="s">
        <v>43</v>
      </c>
      <c r="D12181" s="29" t="s">
        <v>53</v>
      </c>
      <c r="F12181" t="s">
        <v>1339</v>
      </c>
      <c r="G12181" t="s">
        <v>1340</v>
      </c>
      <c r="H12181" t="s">
        <v>425</v>
      </c>
      <c r="I12181" t="s">
        <v>225</v>
      </c>
      <c r="J12181" t="s">
        <v>418</v>
      </c>
      <c r="K12181" t="s">
        <v>35</v>
      </c>
      <c r="M12181" t="s">
        <v>228</v>
      </c>
      <c r="N12181" t="s">
        <v>28</v>
      </c>
      <c r="O12181">
        <v>950</v>
      </c>
      <c r="P12181" t="s">
        <v>385</v>
      </c>
      <c r="Q12181"/>
      <c r="T12181" t="s">
        <v>386</v>
      </c>
    </row>
    <row r="12182" spans="2:20" hidden="1" x14ac:dyDescent="0.45">
      <c r="B12182" s="29" t="s">
        <v>25</v>
      </c>
      <c r="D12182" s="29" t="s">
        <v>53</v>
      </c>
      <c r="F12182" t="s">
        <v>1339</v>
      </c>
      <c r="G12182" t="s">
        <v>1340</v>
      </c>
      <c r="H12182" t="s">
        <v>420</v>
      </c>
      <c r="I12182" t="s">
        <v>225</v>
      </c>
      <c r="J12182" t="s">
        <v>407</v>
      </c>
      <c r="K12182" t="s">
        <v>35</v>
      </c>
      <c r="M12182" t="s">
        <v>228</v>
      </c>
      <c r="N12182" t="s">
        <v>25</v>
      </c>
      <c r="O12182">
        <v>6445</v>
      </c>
      <c r="P12182" t="s">
        <v>385</v>
      </c>
      <c r="Q12182"/>
      <c r="T12182" t="s">
        <v>386</v>
      </c>
    </row>
    <row r="12183" spans="2:20" hidden="1" x14ac:dyDescent="0.45">
      <c r="B12183" s="29" t="s">
        <v>24</v>
      </c>
      <c r="D12183" s="29" t="s">
        <v>53</v>
      </c>
      <c r="F12183" t="s">
        <v>1339</v>
      </c>
      <c r="G12183" t="s">
        <v>1340</v>
      </c>
      <c r="H12183" t="s">
        <v>423</v>
      </c>
      <c r="I12183" t="s">
        <v>225</v>
      </c>
      <c r="J12183" t="s">
        <v>416</v>
      </c>
      <c r="K12183" t="s">
        <v>35</v>
      </c>
      <c r="M12183" t="s">
        <v>228</v>
      </c>
      <c r="N12183" t="s">
        <v>261</v>
      </c>
      <c r="O12183">
        <v>1725</v>
      </c>
      <c r="P12183" t="s">
        <v>385</v>
      </c>
      <c r="Q12183"/>
      <c r="T12183" t="s">
        <v>386</v>
      </c>
    </row>
    <row r="12184" spans="2:20" hidden="1" x14ac:dyDescent="0.45">
      <c r="B12184" s="29" t="s">
        <v>27</v>
      </c>
      <c r="D12184" s="29" t="s">
        <v>53</v>
      </c>
      <c r="F12184" t="s">
        <v>1339</v>
      </c>
      <c r="G12184" t="s">
        <v>1340</v>
      </c>
      <c r="H12184" t="s">
        <v>423</v>
      </c>
      <c r="I12184" t="s">
        <v>225</v>
      </c>
      <c r="J12184" t="s">
        <v>416</v>
      </c>
      <c r="K12184" t="s">
        <v>35</v>
      </c>
      <c r="M12184" t="s">
        <v>228</v>
      </c>
      <c r="N12184" t="s">
        <v>27</v>
      </c>
      <c r="O12184">
        <v>1005</v>
      </c>
      <c r="P12184" t="s">
        <v>385</v>
      </c>
      <c r="Q12184"/>
      <c r="T12184" t="s">
        <v>386</v>
      </c>
    </row>
    <row r="12185" spans="2:20" hidden="1" x14ac:dyDescent="0.45">
      <c r="B12185" s="29" t="s">
        <v>34</v>
      </c>
      <c r="D12185" s="29" t="s">
        <v>53</v>
      </c>
      <c r="F12185" t="s">
        <v>1339</v>
      </c>
      <c r="G12185" t="s">
        <v>1340</v>
      </c>
      <c r="H12185" t="s">
        <v>424</v>
      </c>
      <c r="I12185" t="s">
        <v>225</v>
      </c>
      <c r="J12185" t="s">
        <v>414</v>
      </c>
      <c r="K12185" t="s">
        <v>35</v>
      </c>
      <c r="M12185" t="s">
        <v>228</v>
      </c>
      <c r="N12185" t="s">
        <v>34</v>
      </c>
      <c r="O12185">
        <v>3160</v>
      </c>
      <c r="P12185" t="s">
        <v>387</v>
      </c>
      <c r="Q12185"/>
      <c r="T12185" t="s">
        <v>386</v>
      </c>
    </row>
    <row r="12186" spans="2:20" hidden="1" x14ac:dyDescent="0.45">
      <c r="B12186" s="29" t="s">
        <v>34</v>
      </c>
      <c r="D12186" s="29" t="s">
        <v>53</v>
      </c>
      <c r="F12186" t="s">
        <v>1339</v>
      </c>
      <c r="G12186" t="s">
        <v>1340</v>
      </c>
      <c r="H12186" t="s">
        <v>420</v>
      </c>
      <c r="I12186" t="s">
        <v>225</v>
      </c>
      <c r="J12186" t="s">
        <v>407</v>
      </c>
      <c r="K12186" t="s">
        <v>35</v>
      </c>
      <c r="M12186" t="s">
        <v>228</v>
      </c>
      <c r="N12186" t="s">
        <v>34</v>
      </c>
      <c r="O12186">
        <v>3160</v>
      </c>
      <c r="P12186" t="s">
        <v>387</v>
      </c>
      <c r="Q12186"/>
      <c r="T12186" t="s">
        <v>386</v>
      </c>
    </row>
    <row r="12187" spans="2:20" hidden="1" x14ac:dyDescent="0.45">
      <c r="B12187" s="29" t="s">
        <v>24</v>
      </c>
      <c r="D12187" s="29" t="s">
        <v>53</v>
      </c>
      <c r="F12187" t="s">
        <v>1339</v>
      </c>
      <c r="G12187" t="s">
        <v>1340</v>
      </c>
      <c r="H12187" t="s">
        <v>421</v>
      </c>
      <c r="I12187" t="s">
        <v>225</v>
      </c>
      <c r="J12187" t="s">
        <v>409</v>
      </c>
      <c r="K12187" t="s">
        <v>35</v>
      </c>
      <c r="M12187" t="s">
        <v>228</v>
      </c>
      <c r="N12187" t="s">
        <v>261</v>
      </c>
      <c r="O12187">
        <v>930</v>
      </c>
      <c r="P12187" t="s">
        <v>385</v>
      </c>
      <c r="Q12187"/>
      <c r="T12187" t="s">
        <v>386</v>
      </c>
    </row>
    <row r="12188" spans="2:20" hidden="1" x14ac:dyDescent="0.45">
      <c r="B12188" s="29" t="s">
        <v>27</v>
      </c>
      <c r="D12188" s="29" t="s">
        <v>53</v>
      </c>
      <c r="F12188" t="s">
        <v>1339</v>
      </c>
      <c r="G12188" t="s">
        <v>1340</v>
      </c>
      <c r="H12188" t="s">
        <v>421</v>
      </c>
      <c r="I12188" t="s">
        <v>225</v>
      </c>
      <c r="J12188" t="s">
        <v>409</v>
      </c>
      <c r="K12188" t="s">
        <v>35</v>
      </c>
      <c r="M12188" t="s">
        <v>228</v>
      </c>
      <c r="N12188" t="s">
        <v>27</v>
      </c>
      <c r="O12188">
        <v>116</v>
      </c>
      <c r="P12188" t="s">
        <v>385</v>
      </c>
      <c r="Q12188"/>
      <c r="T12188" t="s">
        <v>386</v>
      </c>
    </row>
    <row r="12189" spans="2:20" hidden="1" x14ac:dyDescent="0.45">
      <c r="B12189" s="29" t="s">
        <v>33</v>
      </c>
      <c r="D12189" s="29" t="s">
        <v>55</v>
      </c>
      <c r="F12189" t="s">
        <v>1339</v>
      </c>
      <c r="G12189" t="s">
        <v>1340</v>
      </c>
      <c r="H12189" t="s">
        <v>428</v>
      </c>
      <c r="I12189" t="s">
        <v>225</v>
      </c>
      <c r="J12189" t="s">
        <v>384</v>
      </c>
      <c r="K12189" t="s">
        <v>391</v>
      </c>
      <c r="M12189" t="s">
        <v>228</v>
      </c>
      <c r="N12189" t="s">
        <v>33</v>
      </c>
      <c r="O12189">
        <v>12</v>
      </c>
      <c r="P12189" t="s">
        <v>385</v>
      </c>
      <c r="Q12189"/>
      <c r="T12189" t="s">
        <v>386</v>
      </c>
    </row>
    <row r="12190" spans="2:20" hidden="1" x14ac:dyDescent="0.45">
      <c r="D12190" s="29" t="s">
        <v>55</v>
      </c>
      <c r="F12190" t="s">
        <v>1339</v>
      </c>
      <c r="G12190" t="s">
        <v>1340</v>
      </c>
      <c r="H12190" t="s">
        <v>417</v>
      </c>
      <c r="I12190" t="s">
        <v>225</v>
      </c>
      <c r="J12190" t="s">
        <v>418</v>
      </c>
      <c r="K12190" t="s">
        <v>399</v>
      </c>
      <c r="M12190" t="s">
        <v>228</v>
      </c>
      <c r="N12190" t="s">
        <v>400</v>
      </c>
      <c r="P12190" t="s">
        <v>385</v>
      </c>
      <c r="Q12190"/>
      <c r="T12190" t="s">
        <v>386</v>
      </c>
    </row>
    <row r="12191" spans="2:20" hidden="1" x14ac:dyDescent="0.45">
      <c r="B12191" s="29" t="s">
        <v>43</v>
      </c>
      <c r="D12191" s="29" t="s">
        <v>55</v>
      </c>
      <c r="F12191" t="s">
        <v>1339</v>
      </c>
      <c r="G12191" t="s">
        <v>1340</v>
      </c>
      <c r="H12191" t="s">
        <v>417</v>
      </c>
      <c r="I12191" t="s">
        <v>225</v>
      </c>
      <c r="J12191" t="s">
        <v>418</v>
      </c>
      <c r="K12191" t="s">
        <v>399</v>
      </c>
      <c r="M12191" t="s">
        <v>228</v>
      </c>
      <c r="N12191" t="s">
        <v>28</v>
      </c>
      <c r="P12191" t="s">
        <v>385</v>
      </c>
      <c r="Q12191"/>
      <c r="T12191" t="s">
        <v>386</v>
      </c>
    </row>
    <row r="12192" spans="2:20" hidden="1" x14ac:dyDescent="0.45">
      <c r="B12192" s="29" t="s">
        <v>25</v>
      </c>
      <c r="D12192" s="29" t="s">
        <v>55</v>
      </c>
      <c r="F12192" t="s">
        <v>1339</v>
      </c>
      <c r="G12192" t="s">
        <v>1340</v>
      </c>
      <c r="H12192" t="s">
        <v>406</v>
      </c>
      <c r="I12192" t="s">
        <v>225</v>
      </c>
      <c r="J12192" t="s">
        <v>407</v>
      </c>
      <c r="K12192" t="s">
        <v>391</v>
      </c>
      <c r="M12192" t="s">
        <v>228</v>
      </c>
      <c r="N12192" t="s">
        <v>25</v>
      </c>
      <c r="P12192" t="s">
        <v>385</v>
      </c>
      <c r="Q12192"/>
      <c r="T12192" t="s">
        <v>386</v>
      </c>
    </row>
    <row r="12193" spans="2:20" hidden="1" x14ac:dyDescent="0.45">
      <c r="B12193" s="29" t="s">
        <v>27</v>
      </c>
      <c r="D12193" s="29" t="s">
        <v>55</v>
      </c>
      <c r="F12193" t="s">
        <v>1339</v>
      </c>
      <c r="G12193" t="s">
        <v>1340</v>
      </c>
      <c r="H12193" t="s">
        <v>413</v>
      </c>
      <c r="I12193" t="s">
        <v>225</v>
      </c>
      <c r="J12193" t="s">
        <v>414</v>
      </c>
      <c r="K12193" t="s">
        <v>399</v>
      </c>
      <c r="M12193" t="s">
        <v>228</v>
      </c>
      <c r="N12193" t="s">
        <v>27</v>
      </c>
      <c r="O12193">
        <v>159</v>
      </c>
      <c r="P12193" t="s">
        <v>385</v>
      </c>
      <c r="Q12193"/>
      <c r="T12193" t="s">
        <v>386</v>
      </c>
    </row>
    <row r="12194" spans="2:20" hidden="1" x14ac:dyDescent="0.45">
      <c r="B12194" s="29" t="s">
        <v>32</v>
      </c>
      <c r="D12194" s="29" t="s">
        <v>55</v>
      </c>
      <c r="F12194" t="s">
        <v>1339</v>
      </c>
      <c r="G12194" t="s">
        <v>1340</v>
      </c>
      <c r="H12194" t="s">
        <v>413</v>
      </c>
      <c r="I12194" t="s">
        <v>225</v>
      </c>
      <c r="J12194" t="s">
        <v>414</v>
      </c>
      <c r="K12194" t="s">
        <v>399</v>
      </c>
      <c r="M12194" t="s">
        <v>228</v>
      </c>
      <c r="N12194" t="s">
        <v>32</v>
      </c>
      <c r="O12194">
        <v>568</v>
      </c>
      <c r="P12194" t="s">
        <v>385</v>
      </c>
      <c r="Q12194"/>
      <c r="T12194" t="s">
        <v>386</v>
      </c>
    </row>
    <row r="12195" spans="2:20" hidden="1" x14ac:dyDescent="0.45">
      <c r="B12195" s="29" t="s">
        <v>25</v>
      </c>
      <c r="D12195" s="29" t="s">
        <v>55</v>
      </c>
      <c r="F12195" t="s">
        <v>1339</v>
      </c>
      <c r="G12195" t="s">
        <v>1340</v>
      </c>
      <c r="H12195" t="s">
        <v>413</v>
      </c>
      <c r="I12195" t="s">
        <v>225</v>
      </c>
      <c r="J12195" t="s">
        <v>414</v>
      </c>
      <c r="K12195" t="s">
        <v>399</v>
      </c>
      <c r="M12195" t="s">
        <v>228</v>
      </c>
      <c r="N12195" t="s">
        <v>25</v>
      </c>
      <c r="O12195">
        <v>804157</v>
      </c>
      <c r="P12195" t="s">
        <v>385</v>
      </c>
      <c r="Q12195"/>
      <c r="T12195" t="s">
        <v>386</v>
      </c>
    </row>
    <row r="12196" spans="2:20" hidden="1" x14ac:dyDescent="0.45">
      <c r="B12196" s="29" t="s">
        <v>33</v>
      </c>
      <c r="D12196" s="29" t="s">
        <v>55</v>
      </c>
      <c r="F12196" t="s">
        <v>1339</v>
      </c>
      <c r="G12196" t="s">
        <v>1340</v>
      </c>
      <c r="H12196" t="s">
        <v>412</v>
      </c>
      <c r="I12196" t="s">
        <v>225</v>
      </c>
      <c r="J12196" t="s">
        <v>409</v>
      </c>
      <c r="K12196" t="s">
        <v>399</v>
      </c>
      <c r="M12196" t="s">
        <v>228</v>
      </c>
      <c r="N12196" t="s">
        <v>33</v>
      </c>
      <c r="O12196">
        <v>59</v>
      </c>
      <c r="P12196" t="s">
        <v>385</v>
      </c>
      <c r="Q12196"/>
      <c r="T12196" t="s">
        <v>386</v>
      </c>
    </row>
    <row r="12197" spans="2:20" hidden="1" x14ac:dyDescent="0.45">
      <c r="B12197" s="29" t="s">
        <v>27</v>
      </c>
      <c r="D12197" s="29" t="s">
        <v>55</v>
      </c>
      <c r="F12197" t="s">
        <v>1339</v>
      </c>
      <c r="G12197" t="s">
        <v>1340</v>
      </c>
      <c r="H12197" t="s">
        <v>411</v>
      </c>
      <c r="I12197" t="s">
        <v>225</v>
      </c>
      <c r="J12197" t="s">
        <v>405</v>
      </c>
      <c r="K12197" t="s">
        <v>399</v>
      </c>
      <c r="M12197" t="s">
        <v>228</v>
      </c>
      <c r="N12197" t="s">
        <v>27</v>
      </c>
      <c r="P12197" t="s">
        <v>385</v>
      </c>
      <c r="Q12197"/>
      <c r="T12197" t="s">
        <v>386</v>
      </c>
    </row>
    <row r="12198" spans="2:20" hidden="1" x14ac:dyDescent="0.45">
      <c r="B12198" s="29" t="s">
        <v>30</v>
      </c>
      <c r="D12198" s="29" t="s">
        <v>55</v>
      </c>
      <c r="F12198" t="s">
        <v>1339</v>
      </c>
      <c r="G12198" t="s">
        <v>1340</v>
      </c>
      <c r="H12198" t="s">
        <v>410</v>
      </c>
      <c r="I12198" t="s">
        <v>225</v>
      </c>
      <c r="J12198" t="s">
        <v>407</v>
      </c>
      <c r="K12198" t="s">
        <v>399</v>
      </c>
      <c r="M12198" t="s">
        <v>228</v>
      </c>
      <c r="N12198" t="s">
        <v>30</v>
      </c>
      <c r="P12198" t="s">
        <v>385</v>
      </c>
      <c r="Q12198"/>
      <c r="T12198" t="s">
        <v>386</v>
      </c>
    </row>
    <row r="12199" spans="2:20" hidden="1" x14ac:dyDescent="0.45">
      <c r="D12199" s="29" t="s">
        <v>55</v>
      </c>
      <c r="F12199" t="s">
        <v>1339</v>
      </c>
      <c r="G12199" t="s">
        <v>1340</v>
      </c>
      <c r="H12199" t="s">
        <v>411</v>
      </c>
      <c r="I12199" t="s">
        <v>225</v>
      </c>
      <c r="J12199" t="s">
        <v>405</v>
      </c>
      <c r="K12199" t="s">
        <v>399</v>
      </c>
      <c r="M12199" t="s">
        <v>228</v>
      </c>
      <c r="N12199" t="s">
        <v>400</v>
      </c>
      <c r="P12199" t="s">
        <v>385</v>
      </c>
      <c r="Q12199"/>
      <c r="T12199" t="s">
        <v>386</v>
      </c>
    </row>
    <row r="12200" spans="2:20" hidden="1" x14ac:dyDescent="0.45">
      <c r="D12200" s="29" t="s">
        <v>55</v>
      </c>
      <c r="F12200" t="s">
        <v>1339</v>
      </c>
      <c r="G12200" t="s">
        <v>1340</v>
      </c>
      <c r="H12200" t="s">
        <v>412</v>
      </c>
      <c r="I12200" t="s">
        <v>225</v>
      </c>
      <c r="J12200" t="s">
        <v>409</v>
      </c>
      <c r="K12200" t="s">
        <v>399</v>
      </c>
      <c r="M12200" t="s">
        <v>228</v>
      </c>
      <c r="N12200" t="s">
        <v>236</v>
      </c>
      <c r="O12200">
        <v>159</v>
      </c>
      <c r="P12200" t="s">
        <v>385</v>
      </c>
      <c r="Q12200"/>
      <c r="T12200" t="s">
        <v>386</v>
      </c>
    </row>
    <row r="12201" spans="2:20" hidden="1" x14ac:dyDescent="0.45">
      <c r="B12201" s="29" t="s">
        <v>33</v>
      </c>
      <c r="D12201" s="29" t="s">
        <v>55</v>
      </c>
      <c r="F12201" t="s">
        <v>1339</v>
      </c>
      <c r="G12201" t="s">
        <v>1340</v>
      </c>
      <c r="H12201" t="s">
        <v>410</v>
      </c>
      <c r="I12201" t="s">
        <v>225</v>
      </c>
      <c r="J12201" t="s">
        <v>407</v>
      </c>
      <c r="K12201" t="s">
        <v>399</v>
      </c>
      <c r="M12201" t="s">
        <v>228</v>
      </c>
      <c r="N12201" t="s">
        <v>33</v>
      </c>
      <c r="P12201" t="s">
        <v>385</v>
      </c>
      <c r="Q12201"/>
      <c r="T12201" t="s">
        <v>386</v>
      </c>
    </row>
    <row r="12202" spans="2:20" hidden="1" x14ac:dyDescent="0.45">
      <c r="D12202" s="29" t="s">
        <v>55</v>
      </c>
      <c r="F12202" t="s">
        <v>1339</v>
      </c>
      <c r="G12202" t="s">
        <v>1340</v>
      </c>
      <c r="H12202" t="s">
        <v>406</v>
      </c>
      <c r="I12202" t="s">
        <v>225</v>
      </c>
      <c r="J12202" t="s">
        <v>407</v>
      </c>
      <c r="K12202" t="s">
        <v>391</v>
      </c>
      <c r="M12202" t="s">
        <v>228</v>
      </c>
      <c r="N12202" t="s">
        <v>400</v>
      </c>
      <c r="P12202" t="s">
        <v>385</v>
      </c>
      <c r="Q12202"/>
      <c r="T12202" t="s">
        <v>386</v>
      </c>
    </row>
    <row r="12203" spans="2:20" hidden="1" x14ac:dyDescent="0.45">
      <c r="D12203" s="29" t="s">
        <v>55</v>
      </c>
      <c r="F12203" t="s">
        <v>1339</v>
      </c>
      <c r="G12203" t="s">
        <v>1340</v>
      </c>
      <c r="H12203" t="s">
        <v>406</v>
      </c>
      <c r="I12203" t="s">
        <v>225</v>
      </c>
      <c r="J12203" t="s">
        <v>407</v>
      </c>
      <c r="K12203" t="s">
        <v>391</v>
      </c>
      <c r="M12203" t="s">
        <v>228</v>
      </c>
      <c r="N12203" t="s">
        <v>236</v>
      </c>
      <c r="P12203" t="s">
        <v>385</v>
      </c>
      <c r="Q12203"/>
      <c r="T12203" t="s">
        <v>386</v>
      </c>
    </row>
    <row r="12204" spans="2:20" hidden="1" x14ac:dyDescent="0.45">
      <c r="B12204" s="29" t="s">
        <v>33</v>
      </c>
      <c r="D12204" s="29" t="s">
        <v>55</v>
      </c>
      <c r="F12204" t="s">
        <v>1339</v>
      </c>
      <c r="G12204" t="s">
        <v>1340</v>
      </c>
      <c r="H12204" t="s">
        <v>404</v>
      </c>
      <c r="I12204" t="s">
        <v>225</v>
      </c>
      <c r="J12204" t="s">
        <v>405</v>
      </c>
      <c r="K12204" t="s">
        <v>391</v>
      </c>
      <c r="M12204" t="s">
        <v>228</v>
      </c>
      <c r="N12204" t="s">
        <v>33</v>
      </c>
      <c r="P12204" t="s">
        <v>385</v>
      </c>
      <c r="Q12204"/>
      <c r="T12204" t="s">
        <v>386</v>
      </c>
    </row>
    <row r="12205" spans="2:20" hidden="1" x14ac:dyDescent="0.45">
      <c r="B12205" s="29" t="s">
        <v>24</v>
      </c>
      <c r="D12205" s="29" t="s">
        <v>55</v>
      </c>
      <c r="F12205" t="s">
        <v>1339</v>
      </c>
      <c r="G12205" t="s">
        <v>1340</v>
      </c>
      <c r="H12205" t="s">
        <v>404</v>
      </c>
      <c r="I12205" t="s">
        <v>225</v>
      </c>
      <c r="J12205" t="s">
        <v>405</v>
      </c>
      <c r="K12205" t="s">
        <v>391</v>
      </c>
      <c r="M12205" t="s">
        <v>228</v>
      </c>
      <c r="N12205" t="s">
        <v>261</v>
      </c>
      <c r="P12205" t="s">
        <v>385</v>
      </c>
      <c r="Q12205"/>
      <c r="T12205" t="s">
        <v>386</v>
      </c>
    </row>
    <row r="12206" spans="2:20" hidden="1" x14ac:dyDescent="0.45">
      <c r="B12206" s="29" t="s">
        <v>32</v>
      </c>
      <c r="D12206" s="29" t="s">
        <v>55</v>
      </c>
      <c r="F12206" t="s">
        <v>1339</v>
      </c>
      <c r="G12206" t="s">
        <v>1340</v>
      </c>
      <c r="H12206" t="s">
        <v>401</v>
      </c>
      <c r="I12206" t="s">
        <v>225</v>
      </c>
      <c r="J12206" t="s">
        <v>384</v>
      </c>
      <c r="K12206" t="s">
        <v>399</v>
      </c>
      <c r="M12206" t="s">
        <v>228</v>
      </c>
      <c r="N12206" t="s">
        <v>32</v>
      </c>
      <c r="O12206">
        <v>710</v>
      </c>
      <c r="P12206" t="s">
        <v>385</v>
      </c>
      <c r="Q12206"/>
      <c r="T12206" t="s">
        <v>386</v>
      </c>
    </row>
    <row r="12207" spans="2:20" hidden="1" x14ac:dyDescent="0.45">
      <c r="B12207" s="29" t="s">
        <v>26</v>
      </c>
      <c r="D12207" s="29" t="s">
        <v>55</v>
      </c>
      <c r="F12207" t="s">
        <v>1339</v>
      </c>
      <c r="G12207" t="s">
        <v>1340</v>
      </c>
      <c r="H12207" t="s">
        <v>401</v>
      </c>
      <c r="I12207" t="s">
        <v>225</v>
      </c>
      <c r="J12207" t="s">
        <v>384</v>
      </c>
      <c r="K12207" t="s">
        <v>399</v>
      </c>
      <c r="M12207" t="s">
        <v>228</v>
      </c>
      <c r="N12207" t="s">
        <v>26</v>
      </c>
      <c r="O12207">
        <v>2429</v>
      </c>
      <c r="P12207" t="s">
        <v>385</v>
      </c>
      <c r="Q12207"/>
      <c r="T12207" t="s">
        <v>386</v>
      </c>
    </row>
    <row r="12208" spans="2:20" hidden="1" x14ac:dyDescent="0.45">
      <c r="B12208" s="29" t="s">
        <v>30</v>
      </c>
      <c r="D12208" s="29" t="s">
        <v>53</v>
      </c>
      <c r="F12208" t="s">
        <v>1339</v>
      </c>
      <c r="G12208" t="s">
        <v>1340</v>
      </c>
      <c r="H12208" t="s">
        <v>1342</v>
      </c>
      <c r="I12208" t="s">
        <v>225</v>
      </c>
      <c r="J12208" t="s">
        <v>407</v>
      </c>
      <c r="K12208" t="s">
        <v>35</v>
      </c>
      <c r="M12208" t="s">
        <v>228</v>
      </c>
      <c r="N12208" t="s">
        <v>30</v>
      </c>
      <c r="O12208">
        <v>74</v>
      </c>
      <c r="P12208" t="s">
        <v>385</v>
      </c>
      <c r="Q12208"/>
      <c r="T12208" t="s">
        <v>386</v>
      </c>
    </row>
    <row r="12209" spans="2:20" hidden="1" x14ac:dyDescent="0.45">
      <c r="B12209" s="29" t="s">
        <v>34</v>
      </c>
      <c r="D12209" s="29" t="s">
        <v>53</v>
      </c>
      <c r="F12209" t="s">
        <v>1339</v>
      </c>
      <c r="G12209" t="s">
        <v>1340</v>
      </c>
      <c r="H12209" t="s">
        <v>1341</v>
      </c>
      <c r="I12209" t="s">
        <v>225</v>
      </c>
      <c r="J12209" t="s">
        <v>418</v>
      </c>
      <c r="K12209" t="s">
        <v>35</v>
      </c>
      <c r="M12209" t="s">
        <v>228</v>
      </c>
      <c r="N12209" t="s">
        <v>34</v>
      </c>
      <c r="O12209">
        <v>3160</v>
      </c>
      <c r="P12209" t="s">
        <v>387</v>
      </c>
      <c r="Q12209"/>
      <c r="T12209" t="s">
        <v>386</v>
      </c>
    </row>
    <row r="12210" spans="2:20" hidden="1" x14ac:dyDescent="0.45">
      <c r="B12210" s="29" t="s">
        <v>24</v>
      </c>
      <c r="D12210" s="29" t="s">
        <v>53</v>
      </c>
      <c r="F12210" t="s">
        <v>1339</v>
      </c>
      <c r="G12210" t="s">
        <v>1340</v>
      </c>
      <c r="H12210" t="s">
        <v>1343</v>
      </c>
      <c r="I12210" t="s">
        <v>225</v>
      </c>
      <c r="J12210" t="s">
        <v>414</v>
      </c>
      <c r="K12210" t="s">
        <v>35</v>
      </c>
      <c r="M12210" t="s">
        <v>228</v>
      </c>
      <c r="N12210" t="s">
        <v>261</v>
      </c>
      <c r="O12210">
        <v>1181</v>
      </c>
      <c r="P12210" t="s">
        <v>385</v>
      </c>
      <c r="Q12210"/>
      <c r="T12210" t="s">
        <v>386</v>
      </c>
    </row>
    <row r="12211" spans="2:20" hidden="1" x14ac:dyDescent="0.45">
      <c r="D12211" s="29" t="s">
        <v>53</v>
      </c>
      <c r="F12211" t="s">
        <v>1339</v>
      </c>
      <c r="G12211" t="s">
        <v>1340</v>
      </c>
      <c r="H12211" t="s">
        <v>1343</v>
      </c>
      <c r="I12211" t="s">
        <v>225</v>
      </c>
      <c r="J12211" t="s">
        <v>414</v>
      </c>
      <c r="K12211" t="s">
        <v>35</v>
      </c>
      <c r="M12211" t="s">
        <v>228</v>
      </c>
      <c r="N12211" t="s">
        <v>400</v>
      </c>
      <c r="O12211">
        <v>8</v>
      </c>
      <c r="P12211" t="s">
        <v>385</v>
      </c>
      <c r="Q12211"/>
      <c r="T12211" t="s">
        <v>386</v>
      </c>
    </row>
    <row r="12212" spans="2:20" hidden="1" x14ac:dyDescent="0.45">
      <c r="B12212" s="29" t="s">
        <v>27</v>
      </c>
      <c r="D12212" s="29" t="s">
        <v>53</v>
      </c>
      <c r="F12212" t="s">
        <v>1339</v>
      </c>
      <c r="G12212" t="s">
        <v>1340</v>
      </c>
      <c r="H12212" t="s">
        <v>1343</v>
      </c>
      <c r="I12212" t="s">
        <v>225</v>
      </c>
      <c r="J12212" t="s">
        <v>414</v>
      </c>
      <c r="K12212" t="s">
        <v>35</v>
      </c>
      <c r="M12212" t="s">
        <v>228</v>
      </c>
      <c r="N12212" t="s">
        <v>27</v>
      </c>
      <c r="O12212">
        <v>624</v>
      </c>
      <c r="P12212" t="s">
        <v>385</v>
      </c>
      <c r="Q12212"/>
      <c r="T12212" t="s">
        <v>386</v>
      </c>
    </row>
    <row r="12213" spans="2:20" hidden="1" x14ac:dyDescent="0.45">
      <c r="D12213" s="29" t="s">
        <v>53</v>
      </c>
      <c r="F12213" t="s">
        <v>1339</v>
      </c>
      <c r="G12213" t="s">
        <v>1340</v>
      </c>
      <c r="H12213" t="s">
        <v>1343</v>
      </c>
      <c r="I12213" t="s">
        <v>225</v>
      </c>
      <c r="J12213" t="s">
        <v>414</v>
      </c>
      <c r="K12213" t="s">
        <v>35</v>
      </c>
      <c r="M12213" t="s">
        <v>228</v>
      </c>
      <c r="N12213" t="s">
        <v>236</v>
      </c>
      <c r="O12213">
        <v>624</v>
      </c>
      <c r="P12213" t="s">
        <v>385</v>
      </c>
      <c r="Q12213"/>
      <c r="T12213" t="s">
        <v>386</v>
      </c>
    </row>
    <row r="12214" spans="2:20" hidden="1" x14ac:dyDescent="0.45">
      <c r="B12214" s="29" t="s">
        <v>33</v>
      </c>
      <c r="D12214" s="29" t="s">
        <v>53</v>
      </c>
      <c r="F12214" t="s">
        <v>1339</v>
      </c>
      <c r="G12214" t="s">
        <v>1340</v>
      </c>
      <c r="H12214" t="s">
        <v>423</v>
      </c>
      <c r="I12214" t="s">
        <v>225</v>
      </c>
      <c r="J12214" t="s">
        <v>416</v>
      </c>
      <c r="K12214" t="s">
        <v>35</v>
      </c>
      <c r="M12214" t="s">
        <v>228</v>
      </c>
      <c r="N12214" t="s">
        <v>33</v>
      </c>
      <c r="O12214">
        <v>137</v>
      </c>
      <c r="P12214" t="s">
        <v>385</v>
      </c>
      <c r="Q12214"/>
      <c r="T12214" t="s">
        <v>386</v>
      </c>
    </row>
    <row r="12215" spans="2:20" hidden="1" x14ac:dyDescent="0.45">
      <c r="B12215" s="29" t="s">
        <v>27</v>
      </c>
      <c r="D12215" s="29" t="s">
        <v>53</v>
      </c>
      <c r="F12215" t="s">
        <v>1339</v>
      </c>
      <c r="G12215" t="s">
        <v>1340</v>
      </c>
      <c r="H12215" t="s">
        <v>1344</v>
      </c>
      <c r="I12215" t="s">
        <v>225</v>
      </c>
      <c r="J12215" t="s">
        <v>409</v>
      </c>
      <c r="K12215" t="s">
        <v>35</v>
      </c>
      <c r="M12215" t="s">
        <v>228</v>
      </c>
      <c r="N12215" t="s">
        <v>27</v>
      </c>
      <c r="O12215">
        <v>59</v>
      </c>
      <c r="P12215" t="s">
        <v>385</v>
      </c>
      <c r="Q12215"/>
      <c r="T12215" t="s">
        <v>386</v>
      </c>
    </row>
    <row r="12216" spans="2:20" hidden="1" x14ac:dyDescent="0.45">
      <c r="B12216" s="29" t="s">
        <v>32</v>
      </c>
      <c r="D12216" s="29" t="s">
        <v>53</v>
      </c>
      <c r="F12216" t="s">
        <v>1339</v>
      </c>
      <c r="G12216" t="s">
        <v>1340</v>
      </c>
      <c r="H12216" t="s">
        <v>1344</v>
      </c>
      <c r="I12216" t="s">
        <v>225</v>
      </c>
      <c r="J12216" t="s">
        <v>409</v>
      </c>
      <c r="K12216" t="s">
        <v>35</v>
      </c>
      <c r="M12216" t="s">
        <v>228</v>
      </c>
      <c r="N12216" t="s">
        <v>32</v>
      </c>
      <c r="O12216">
        <v>13</v>
      </c>
      <c r="P12216" t="s">
        <v>385</v>
      </c>
      <c r="Q12216"/>
      <c r="T12216" t="s">
        <v>386</v>
      </c>
    </row>
    <row r="12217" spans="2:20" hidden="1" x14ac:dyDescent="0.45">
      <c r="B12217" s="29" t="s">
        <v>25</v>
      </c>
      <c r="D12217" s="29" t="s">
        <v>53</v>
      </c>
      <c r="F12217" t="s">
        <v>1339</v>
      </c>
      <c r="G12217" t="s">
        <v>1340</v>
      </c>
      <c r="H12217" t="s">
        <v>1345</v>
      </c>
      <c r="I12217" t="s">
        <v>225</v>
      </c>
      <c r="J12217" t="s">
        <v>384</v>
      </c>
      <c r="K12217" t="s">
        <v>35</v>
      </c>
      <c r="M12217" t="s">
        <v>228</v>
      </c>
      <c r="N12217" t="s">
        <v>25</v>
      </c>
      <c r="O12217">
        <v>19014</v>
      </c>
      <c r="P12217" t="s">
        <v>385</v>
      </c>
      <c r="Q12217"/>
      <c r="T12217" t="s">
        <v>386</v>
      </c>
    </row>
    <row r="12218" spans="2:20" hidden="1" x14ac:dyDescent="0.45">
      <c r="B12218" s="29" t="s">
        <v>34</v>
      </c>
      <c r="D12218" s="29" t="s">
        <v>53</v>
      </c>
      <c r="F12218" t="s">
        <v>1339</v>
      </c>
      <c r="G12218" t="s">
        <v>1340</v>
      </c>
      <c r="H12218" t="s">
        <v>1345</v>
      </c>
      <c r="I12218" t="s">
        <v>225</v>
      </c>
      <c r="J12218" t="s">
        <v>384</v>
      </c>
      <c r="K12218" t="s">
        <v>35</v>
      </c>
      <c r="M12218" t="s">
        <v>228</v>
      </c>
      <c r="N12218" t="s">
        <v>34</v>
      </c>
      <c r="O12218">
        <v>3160</v>
      </c>
      <c r="P12218" t="s">
        <v>387</v>
      </c>
      <c r="Q12218"/>
      <c r="T12218" t="s">
        <v>386</v>
      </c>
    </row>
    <row r="12219" spans="2:20" hidden="1" x14ac:dyDescent="0.45">
      <c r="D12219" s="29" t="s">
        <v>53</v>
      </c>
      <c r="F12219" t="s">
        <v>1339</v>
      </c>
      <c r="G12219" t="s">
        <v>1340</v>
      </c>
      <c r="H12219" t="s">
        <v>1345</v>
      </c>
      <c r="I12219" t="s">
        <v>225</v>
      </c>
      <c r="J12219" t="s">
        <v>384</v>
      </c>
      <c r="K12219" t="s">
        <v>35</v>
      </c>
      <c r="M12219" t="s">
        <v>228</v>
      </c>
      <c r="N12219" t="s">
        <v>400</v>
      </c>
      <c r="O12219">
        <v>7</v>
      </c>
      <c r="P12219" t="s">
        <v>385</v>
      </c>
      <c r="Q12219"/>
      <c r="T12219" t="s">
        <v>386</v>
      </c>
    </row>
    <row r="12220" spans="2:20" hidden="1" x14ac:dyDescent="0.45">
      <c r="B12220" s="29" t="s">
        <v>25</v>
      </c>
      <c r="D12220" s="29" t="s">
        <v>53</v>
      </c>
      <c r="F12220" t="s">
        <v>1339</v>
      </c>
      <c r="G12220" t="s">
        <v>1340</v>
      </c>
      <c r="H12220" t="s">
        <v>1347</v>
      </c>
      <c r="I12220" t="s">
        <v>225</v>
      </c>
      <c r="J12220" t="s">
        <v>405</v>
      </c>
      <c r="K12220" t="s">
        <v>35</v>
      </c>
      <c r="M12220" t="s">
        <v>228</v>
      </c>
      <c r="N12220" t="s">
        <v>25</v>
      </c>
      <c r="O12220">
        <v>6024</v>
      </c>
      <c r="P12220" t="s">
        <v>385</v>
      </c>
      <c r="Q12220"/>
      <c r="T12220" t="s">
        <v>386</v>
      </c>
    </row>
    <row r="12221" spans="2:20" hidden="1" x14ac:dyDescent="0.45">
      <c r="B12221" s="29" t="s">
        <v>34</v>
      </c>
      <c r="D12221" s="29" t="s">
        <v>53</v>
      </c>
      <c r="F12221" t="s">
        <v>1339</v>
      </c>
      <c r="G12221" t="s">
        <v>1340</v>
      </c>
      <c r="H12221" t="s">
        <v>1344</v>
      </c>
      <c r="I12221" t="s">
        <v>225</v>
      </c>
      <c r="J12221" t="s">
        <v>409</v>
      </c>
      <c r="K12221" t="s">
        <v>35</v>
      </c>
      <c r="M12221" t="s">
        <v>228</v>
      </c>
      <c r="N12221" t="s">
        <v>34</v>
      </c>
      <c r="O12221">
        <v>3160</v>
      </c>
      <c r="P12221" t="s">
        <v>387</v>
      </c>
      <c r="Q12221"/>
      <c r="T12221" t="s">
        <v>386</v>
      </c>
    </row>
    <row r="12222" spans="2:20" hidden="1" x14ac:dyDescent="0.45">
      <c r="D12222" s="29" t="s">
        <v>53</v>
      </c>
      <c r="F12222" t="s">
        <v>1339</v>
      </c>
      <c r="G12222" t="s">
        <v>1340</v>
      </c>
      <c r="H12222" t="s">
        <v>1347</v>
      </c>
      <c r="I12222" t="s">
        <v>225</v>
      </c>
      <c r="J12222" t="s">
        <v>405</v>
      </c>
      <c r="K12222" t="s">
        <v>35</v>
      </c>
      <c r="M12222" t="s">
        <v>228</v>
      </c>
      <c r="N12222" t="s">
        <v>236</v>
      </c>
      <c r="O12222">
        <v>99</v>
      </c>
      <c r="P12222" t="s">
        <v>385</v>
      </c>
      <c r="Q12222"/>
      <c r="T12222" t="s">
        <v>386</v>
      </c>
    </row>
    <row r="12223" spans="2:20" hidden="1" x14ac:dyDescent="0.45">
      <c r="B12223" s="29" t="s">
        <v>33</v>
      </c>
      <c r="D12223" s="29" t="s">
        <v>53</v>
      </c>
      <c r="F12223" t="s">
        <v>1339</v>
      </c>
      <c r="G12223" t="s">
        <v>1340</v>
      </c>
      <c r="H12223" t="s">
        <v>1347</v>
      </c>
      <c r="I12223" t="s">
        <v>225</v>
      </c>
      <c r="J12223" t="s">
        <v>405</v>
      </c>
      <c r="K12223" t="s">
        <v>35</v>
      </c>
      <c r="M12223" t="s">
        <v>228</v>
      </c>
      <c r="N12223" t="s">
        <v>33</v>
      </c>
      <c r="O12223">
        <v>139</v>
      </c>
      <c r="P12223" t="s">
        <v>385</v>
      </c>
      <c r="Q12223"/>
      <c r="T12223" t="s">
        <v>386</v>
      </c>
    </row>
    <row r="12224" spans="2:20" hidden="1" x14ac:dyDescent="0.45">
      <c r="D12224" s="29" t="s">
        <v>55</v>
      </c>
      <c r="F12224" t="s">
        <v>1339</v>
      </c>
      <c r="G12224" t="s">
        <v>1340</v>
      </c>
      <c r="H12224" t="s">
        <v>388</v>
      </c>
      <c r="I12224" t="s">
        <v>275</v>
      </c>
      <c r="J12224" t="s">
        <v>228</v>
      </c>
      <c r="K12224" t="s">
        <v>20</v>
      </c>
      <c r="M12224" t="s">
        <v>228</v>
      </c>
      <c r="N12224" t="s">
        <v>303</v>
      </c>
      <c r="O12224">
        <v>0.01</v>
      </c>
      <c r="P12224" t="s">
        <v>389</v>
      </c>
      <c r="Q12224"/>
      <c r="T12224" t="s">
        <v>386</v>
      </c>
    </row>
    <row r="12225" spans="2:20" hidden="1" x14ac:dyDescent="0.45">
      <c r="D12225" s="29" t="s">
        <v>53</v>
      </c>
      <c r="F12225" t="s">
        <v>1339</v>
      </c>
      <c r="G12225" t="s">
        <v>1340</v>
      </c>
      <c r="H12225" t="s">
        <v>1350</v>
      </c>
      <c r="I12225" t="s">
        <v>225</v>
      </c>
      <c r="J12225" t="s">
        <v>384</v>
      </c>
      <c r="K12225" t="s">
        <v>35</v>
      </c>
      <c r="M12225" t="s">
        <v>228</v>
      </c>
      <c r="N12225" t="s">
        <v>400</v>
      </c>
      <c r="O12225">
        <v>7</v>
      </c>
      <c r="P12225" t="s">
        <v>385</v>
      </c>
      <c r="Q12225"/>
      <c r="T12225" t="s">
        <v>386</v>
      </c>
    </row>
    <row r="12226" spans="2:20" hidden="1" x14ac:dyDescent="0.45">
      <c r="D12226" s="29" t="s">
        <v>53</v>
      </c>
      <c r="F12226" t="s">
        <v>1339</v>
      </c>
      <c r="G12226" t="s">
        <v>1340</v>
      </c>
      <c r="H12226" t="s">
        <v>1350</v>
      </c>
      <c r="I12226" t="s">
        <v>225</v>
      </c>
      <c r="J12226" t="s">
        <v>384</v>
      </c>
      <c r="K12226" t="s">
        <v>35</v>
      </c>
      <c r="M12226" t="s">
        <v>228</v>
      </c>
      <c r="N12226" t="s">
        <v>236</v>
      </c>
      <c r="O12226">
        <v>5861</v>
      </c>
      <c r="P12226" t="s">
        <v>385</v>
      </c>
      <c r="Q12226"/>
      <c r="T12226" t="s">
        <v>386</v>
      </c>
    </row>
    <row r="12227" spans="2:20" hidden="1" x14ac:dyDescent="0.45">
      <c r="B12227" s="29" t="s">
        <v>26</v>
      </c>
      <c r="D12227" s="29" t="s">
        <v>55</v>
      </c>
      <c r="F12227" t="s">
        <v>1339</v>
      </c>
      <c r="G12227" t="s">
        <v>1340</v>
      </c>
      <c r="H12227" t="s">
        <v>390</v>
      </c>
      <c r="I12227" t="s">
        <v>275</v>
      </c>
      <c r="J12227" t="s">
        <v>228</v>
      </c>
      <c r="K12227" t="s">
        <v>391</v>
      </c>
      <c r="M12227" t="s">
        <v>228</v>
      </c>
      <c r="N12227" t="s">
        <v>26</v>
      </c>
      <c r="O12227">
        <v>2765</v>
      </c>
      <c r="P12227" t="s">
        <v>385</v>
      </c>
      <c r="Q12227"/>
      <c r="T12227" t="s">
        <v>386</v>
      </c>
    </row>
    <row r="12228" spans="2:20" hidden="1" x14ac:dyDescent="0.45">
      <c r="D12228" s="29" t="s">
        <v>55</v>
      </c>
      <c r="F12228" t="s">
        <v>1339</v>
      </c>
      <c r="G12228" t="s">
        <v>1340</v>
      </c>
      <c r="H12228" t="s">
        <v>390</v>
      </c>
      <c r="I12228" t="s">
        <v>275</v>
      </c>
      <c r="J12228" t="s">
        <v>228</v>
      </c>
      <c r="K12228" t="s">
        <v>391</v>
      </c>
      <c r="M12228" t="s">
        <v>228</v>
      </c>
      <c r="N12228" t="s">
        <v>236</v>
      </c>
      <c r="O12228">
        <v>3762</v>
      </c>
      <c r="P12228" t="s">
        <v>385</v>
      </c>
      <c r="Q12228"/>
      <c r="T12228" t="s">
        <v>386</v>
      </c>
    </row>
    <row r="12229" spans="2:20" hidden="1" x14ac:dyDescent="0.45">
      <c r="B12229" s="29" t="s">
        <v>32</v>
      </c>
      <c r="D12229" s="29" t="s">
        <v>53</v>
      </c>
      <c r="F12229" t="s">
        <v>1339</v>
      </c>
      <c r="G12229" t="s">
        <v>1340</v>
      </c>
      <c r="H12229" t="s">
        <v>1346</v>
      </c>
      <c r="I12229" t="s">
        <v>225</v>
      </c>
      <c r="J12229" t="s">
        <v>416</v>
      </c>
      <c r="K12229" t="s">
        <v>35</v>
      </c>
      <c r="M12229" t="s">
        <v>228</v>
      </c>
      <c r="N12229" t="s">
        <v>32</v>
      </c>
      <c r="O12229">
        <v>38</v>
      </c>
      <c r="P12229" t="s">
        <v>385</v>
      </c>
      <c r="Q12229"/>
      <c r="T12229" t="s">
        <v>386</v>
      </c>
    </row>
    <row r="12230" spans="2:20" hidden="1" x14ac:dyDescent="0.45">
      <c r="B12230" s="29" t="s">
        <v>26</v>
      </c>
      <c r="D12230" s="29" t="s">
        <v>53</v>
      </c>
      <c r="F12230" t="s">
        <v>1339</v>
      </c>
      <c r="G12230" t="s">
        <v>1340</v>
      </c>
      <c r="H12230" t="s">
        <v>1349</v>
      </c>
      <c r="I12230" t="s">
        <v>225</v>
      </c>
      <c r="J12230" t="s">
        <v>395</v>
      </c>
      <c r="K12230" t="s">
        <v>35</v>
      </c>
      <c r="M12230" t="s">
        <v>228</v>
      </c>
      <c r="N12230" t="s">
        <v>26</v>
      </c>
      <c r="O12230">
        <v>37383</v>
      </c>
      <c r="P12230" t="s">
        <v>385</v>
      </c>
      <c r="Q12230"/>
      <c r="T12230" t="s">
        <v>386</v>
      </c>
    </row>
    <row r="12231" spans="2:20" hidden="1" x14ac:dyDescent="0.45">
      <c r="B12231" s="29" t="s">
        <v>27</v>
      </c>
      <c r="D12231" s="29" t="s">
        <v>53</v>
      </c>
      <c r="F12231" t="s">
        <v>1339</v>
      </c>
      <c r="G12231" t="s">
        <v>1340</v>
      </c>
      <c r="H12231" t="s">
        <v>1349</v>
      </c>
      <c r="I12231" t="s">
        <v>225</v>
      </c>
      <c r="J12231" t="s">
        <v>395</v>
      </c>
      <c r="K12231" t="s">
        <v>35</v>
      </c>
      <c r="M12231" t="s">
        <v>228</v>
      </c>
      <c r="N12231" t="s">
        <v>27</v>
      </c>
      <c r="O12231">
        <v>4047</v>
      </c>
      <c r="P12231" t="s">
        <v>385</v>
      </c>
      <c r="Q12231"/>
      <c r="T12231" t="s">
        <v>386</v>
      </c>
    </row>
    <row r="12232" spans="2:20" hidden="1" x14ac:dyDescent="0.45">
      <c r="D12232" s="29" t="s">
        <v>53</v>
      </c>
      <c r="F12232" t="s">
        <v>1339</v>
      </c>
      <c r="G12232" t="s">
        <v>1340</v>
      </c>
      <c r="H12232" t="s">
        <v>1349</v>
      </c>
      <c r="I12232" t="s">
        <v>225</v>
      </c>
      <c r="J12232" t="s">
        <v>395</v>
      </c>
      <c r="K12232" t="s">
        <v>35</v>
      </c>
      <c r="M12232" t="s">
        <v>228</v>
      </c>
      <c r="N12232" t="s">
        <v>236</v>
      </c>
      <c r="O12232">
        <v>4047</v>
      </c>
      <c r="P12232" t="s">
        <v>385</v>
      </c>
      <c r="Q12232"/>
      <c r="T12232" t="s">
        <v>386</v>
      </c>
    </row>
    <row r="12233" spans="2:20" hidden="1" x14ac:dyDescent="0.45">
      <c r="B12233" s="29" t="s">
        <v>30</v>
      </c>
      <c r="D12233" s="29" t="s">
        <v>53</v>
      </c>
      <c r="F12233" t="s">
        <v>1339</v>
      </c>
      <c r="G12233" t="s">
        <v>1340</v>
      </c>
      <c r="H12233" t="s">
        <v>1348</v>
      </c>
      <c r="I12233" t="s">
        <v>225</v>
      </c>
      <c r="J12233" t="s">
        <v>393</v>
      </c>
      <c r="K12233" t="s">
        <v>35</v>
      </c>
      <c r="M12233" t="s">
        <v>228</v>
      </c>
      <c r="N12233" t="s">
        <v>30</v>
      </c>
      <c r="O12233">
        <v>1074</v>
      </c>
      <c r="P12233" t="s">
        <v>385</v>
      </c>
      <c r="Q12233"/>
      <c r="T12233" t="s">
        <v>386</v>
      </c>
    </row>
    <row r="12234" spans="2:20" hidden="1" x14ac:dyDescent="0.45">
      <c r="B12234" s="29" t="s">
        <v>32</v>
      </c>
      <c r="D12234" s="29" t="s">
        <v>53</v>
      </c>
      <c r="F12234" t="s">
        <v>1339</v>
      </c>
      <c r="G12234" t="s">
        <v>1340</v>
      </c>
      <c r="H12234" t="s">
        <v>1348</v>
      </c>
      <c r="I12234" t="s">
        <v>225</v>
      </c>
      <c r="J12234" t="s">
        <v>393</v>
      </c>
      <c r="K12234" t="s">
        <v>35</v>
      </c>
      <c r="M12234" t="s">
        <v>228</v>
      </c>
      <c r="N12234" t="s">
        <v>32</v>
      </c>
      <c r="O12234">
        <v>110</v>
      </c>
      <c r="P12234" t="s">
        <v>385</v>
      </c>
      <c r="Q12234"/>
      <c r="T12234" t="s">
        <v>386</v>
      </c>
    </row>
    <row r="12235" spans="2:20" hidden="1" x14ac:dyDescent="0.45">
      <c r="B12235" s="29" t="s">
        <v>43</v>
      </c>
      <c r="D12235" s="29" t="s">
        <v>53</v>
      </c>
      <c r="F12235" t="s">
        <v>1339</v>
      </c>
      <c r="G12235" t="s">
        <v>1340</v>
      </c>
      <c r="H12235" t="s">
        <v>1351</v>
      </c>
      <c r="I12235" t="s">
        <v>225</v>
      </c>
      <c r="J12235" t="s">
        <v>409</v>
      </c>
      <c r="K12235" t="s">
        <v>35</v>
      </c>
      <c r="M12235" t="s">
        <v>228</v>
      </c>
      <c r="N12235" t="s">
        <v>28</v>
      </c>
      <c r="O12235">
        <v>59</v>
      </c>
      <c r="P12235" t="s">
        <v>385</v>
      </c>
      <c r="Q12235"/>
      <c r="T12235" t="s">
        <v>386</v>
      </c>
    </row>
    <row r="12236" spans="2:20" hidden="1" x14ac:dyDescent="0.45">
      <c r="B12236" s="29" t="s">
        <v>34</v>
      </c>
      <c r="D12236" s="29" t="s">
        <v>53</v>
      </c>
      <c r="F12236" t="s">
        <v>1339</v>
      </c>
      <c r="G12236" t="s">
        <v>1340</v>
      </c>
      <c r="H12236" t="s">
        <v>1351</v>
      </c>
      <c r="I12236" t="s">
        <v>225</v>
      </c>
      <c r="J12236" t="s">
        <v>409</v>
      </c>
      <c r="K12236" t="s">
        <v>35</v>
      </c>
      <c r="M12236" t="s">
        <v>228</v>
      </c>
      <c r="N12236" t="s">
        <v>34</v>
      </c>
      <c r="O12236">
        <v>3160</v>
      </c>
      <c r="P12236" t="s">
        <v>387</v>
      </c>
      <c r="Q12236"/>
      <c r="T12236" t="s">
        <v>386</v>
      </c>
    </row>
    <row r="12237" spans="2:20" hidden="1" x14ac:dyDescent="0.45">
      <c r="B12237" s="29" t="s">
        <v>33</v>
      </c>
      <c r="D12237" s="29" t="s">
        <v>53</v>
      </c>
      <c r="F12237" t="s">
        <v>1339</v>
      </c>
      <c r="G12237" t="s">
        <v>1340</v>
      </c>
      <c r="H12237" t="s">
        <v>1351</v>
      </c>
      <c r="I12237" t="s">
        <v>225</v>
      </c>
      <c r="J12237" t="s">
        <v>409</v>
      </c>
      <c r="K12237" t="s">
        <v>35</v>
      </c>
      <c r="M12237" t="s">
        <v>228</v>
      </c>
      <c r="N12237" t="s">
        <v>33</v>
      </c>
      <c r="O12237">
        <v>139</v>
      </c>
      <c r="P12237" t="s">
        <v>385</v>
      </c>
      <c r="Q12237"/>
      <c r="T12237" t="s">
        <v>386</v>
      </c>
    </row>
    <row r="12238" spans="2:20" hidden="1" x14ac:dyDescent="0.45">
      <c r="B12238" s="29" t="s">
        <v>32</v>
      </c>
      <c r="D12238" s="29" t="s">
        <v>53</v>
      </c>
      <c r="F12238" t="s">
        <v>1339</v>
      </c>
      <c r="G12238" t="s">
        <v>1340</v>
      </c>
      <c r="H12238" t="s">
        <v>1353</v>
      </c>
      <c r="I12238" t="s">
        <v>225</v>
      </c>
      <c r="J12238" t="s">
        <v>405</v>
      </c>
      <c r="K12238" t="s">
        <v>35</v>
      </c>
      <c r="M12238" t="s">
        <v>228</v>
      </c>
      <c r="N12238" t="s">
        <v>32</v>
      </c>
      <c r="O12238">
        <v>13</v>
      </c>
      <c r="P12238" t="s">
        <v>385</v>
      </c>
      <c r="Q12238"/>
      <c r="T12238" t="s">
        <v>386</v>
      </c>
    </row>
    <row r="12239" spans="2:20" hidden="1" x14ac:dyDescent="0.45">
      <c r="D12239" s="29" t="s">
        <v>53</v>
      </c>
      <c r="F12239" t="s">
        <v>1339</v>
      </c>
      <c r="G12239" t="s">
        <v>1340</v>
      </c>
      <c r="H12239" t="s">
        <v>1353</v>
      </c>
      <c r="I12239" t="s">
        <v>225</v>
      </c>
      <c r="J12239" t="s">
        <v>405</v>
      </c>
      <c r="K12239" t="s">
        <v>35</v>
      </c>
      <c r="M12239" t="s">
        <v>228</v>
      </c>
      <c r="N12239" t="s">
        <v>400</v>
      </c>
      <c r="O12239">
        <v>8</v>
      </c>
      <c r="P12239" t="s">
        <v>385</v>
      </c>
      <c r="Q12239"/>
      <c r="T12239" t="s">
        <v>386</v>
      </c>
    </row>
    <row r="12240" spans="2:20" hidden="1" x14ac:dyDescent="0.45">
      <c r="B12240" s="29" t="s">
        <v>24</v>
      </c>
      <c r="D12240" s="29" t="s">
        <v>53</v>
      </c>
      <c r="F12240" t="s">
        <v>1339</v>
      </c>
      <c r="G12240" t="s">
        <v>1340</v>
      </c>
      <c r="H12240" t="s">
        <v>1353</v>
      </c>
      <c r="I12240" t="s">
        <v>225</v>
      </c>
      <c r="J12240" t="s">
        <v>405</v>
      </c>
      <c r="K12240" t="s">
        <v>35</v>
      </c>
      <c r="M12240" t="s">
        <v>228</v>
      </c>
      <c r="N12240" t="s">
        <v>261</v>
      </c>
      <c r="O12240">
        <v>515</v>
      </c>
      <c r="P12240" t="s">
        <v>385</v>
      </c>
      <c r="Q12240"/>
      <c r="T12240" t="s">
        <v>386</v>
      </c>
    </row>
    <row r="12241" spans="2:20" hidden="1" x14ac:dyDescent="0.45">
      <c r="B12241" s="29" t="s">
        <v>43</v>
      </c>
      <c r="D12241" s="29" t="s">
        <v>53</v>
      </c>
      <c r="F12241" t="s">
        <v>1339</v>
      </c>
      <c r="G12241" t="s">
        <v>1340</v>
      </c>
      <c r="H12241" t="s">
        <v>1353</v>
      </c>
      <c r="I12241" t="s">
        <v>225</v>
      </c>
      <c r="J12241" t="s">
        <v>405</v>
      </c>
      <c r="K12241" t="s">
        <v>35</v>
      </c>
      <c r="M12241" t="s">
        <v>228</v>
      </c>
      <c r="N12241" t="s">
        <v>28</v>
      </c>
      <c r="O12241">
        <v>99</v>
      </c>
      <c r="P12241" t="s">
        <v>385</v>
      </c>
      <c r="Q12241"/>
      <c r="T12241" t="s">
        <v>386</v>
      </c>
    </row>
    <row r="12242" spans="2:20" hidden="1" x14ac:dyDescent="0.45">
      <c r="B12242" s="29" t="s">
        <v>25</v>
      </c>
      <c r="D12242" s="29" t="s">
        <v>53</v>
      </c>
      <c r="F12242" t="s">
        <v>1339</v>
      </c>
      <c r="G12242" t="s">
        <v>1340</v>
      </c>
      <c r="H12242" t="s">
        <v>392</v>
      </c>
      <c r="I12242" t="s">
        <v>225</v>
      </c>
      <c r="J12242" t="s">
        <v>393</v>
      </c>
      <c r="K12242" t="s">
        <v>35</v>
      </c>
      <c r="M12242" t="s">
        <v>228</v>
      </c>
      <c r="N12242" t="s">
        <v>25</v>
      </c>
      <c r="O12242">
        <v>16258</v>
      </c>
      <c r="P12242" t="s">
        <v>385</v>
      </c>
      <c r="Q12242"/>
      <c r="T12242" t="s">
        <v>386</v>
      </c>
    </row>
    <row r="12243" spans="2:20" hidden="1" x14ac:dyDescent="0.45">
      <c r="B12243" s="29" t="s">
        <v>24</v>
      </c>
      <c r="D12243" s="29" t="s">
        <v>53</v>
      </c>
      <c r="F12243" t="s">
        <v>1339</v>
      </c>
      <c r="G12243" t="s">
        <v>1340</v>
      </c>
      <c r="H12243" t="s">
        <v>392</v>
      </c>
      <c r="I12243" t="s">
        <v>225</v>
      </c>
      <c r="J12243" t="s">
        <v>393</v>
      </c>
      <c r="K12243" t="s">
        <v>35</v>
      </c>
      <c r="M12243" t="s">
        <v>228</v>
      </c>
      <c r="N12243" t="s">
        <v>261</v>
      </c>
      <c r="O12243">
        <v>5851</v>
      </c>
      <c r="P12243" t="s">
        <v>385</v>
      </c>
      <c r="Q12243"/>
      <c r="T12243" t="s">
        <v>386</v>
      </c>
    </row>
    <row r="12244" spans="2:20" hidden="1" x14ac:dyDescent="0.45">
      <c r="B12244" s="29" t="s">
        <v>43</v>
      </c>
      <c r="D12244" s="29" t="s">
        <v>53</v>
      </c>
      <c r="F12244" t="s">
        <v>1339</v>
      </c>
      <c r="G12244" t="s">
        <v>1340</v>
      </c>
      <c r="H12244" t="s">
        <v>383</v>
      </c>
      <c r="I12244" t="s">
        <v>225</v>
      </c>
      <c r="J12244" t="s">
        <v>384</v>
      </c>
      <c r="K12244" t="s">
        <v>35</v>
      </c>
      <c r="M12244" t="s">
        <v>228</v>
      </c>
      <c r="N12244" t="s">
        <v>28</v>
      </c>
      <c r="O12244">
        <v>6207</v>
      </c>
      <c r="P12244" t="s">
        <v>385</v>
      </c>
      <c r="Q12244"/>
      <c r="T12244" t="s">
        <v>386</v>
      </c>
    </row>
    <row r="12245" spans="2:20" hidden="1" x14ac:dyDescent="0.45">
      <c r="B12245" s="29" t="s">
        <v>32</v>
      </c>
      <c r="D12245" s="29" t="s">
        <v>53</v>
      </c>
      <c r="F12245" t="s">
        <v>1339</v>
      </c>
      <c r="G12245" t="s">
        <v>1340</v>
      </c>
      <c r="H12245" t="s">
        <v>392</v>
      </c>
      <c r="I12245" t="s">
        <v>225</v>
      </c>
      <c r="J12245" t="s">
        <v>393</v>
      </c>
      <c r="K12245" t="s">
        <v>35</v>
      </c>
      <c r="M12245" t="s">
        <v>228</v>
      </c>
      <c r="N12245" t="s">
        <v>32</v>
      </c>
      <c r="O12245">
        <v>144</v>
      </c>
      <c r="P12245" t="s">
        <v>385</v>
      </c>
      <c r="Q12245"/>
      <c r="T12245" t="s">
        <v>386</v>
      </c>
    </row>
    <row r="12246" spans="2:20" hidden="1" x14ac:dyDescent="0.45">
      <c r="B12246" s="29" t="s">
        <v>32</v>
      </c>
      <c r="D12246" s="29" t="s">
        <v>53</v>
      </c>
      <c r="F12246" t="s">
        <v>1339</v>
      </c>
      <c r="G12246" t="s">
        <v>1340</v>
      </c>
      <c r="H12246" t="s">
        <v>394</v>
      </c>
      <c r="I12246" t="s">
        <v>225</v>
      </c>
      <c r="J12246" t="s">
        <v>395</v>
      </c>
      <c r="K12246" t="s">
        <v>35</v>
      </c>
      <c r="M12246" t="s">
        <v>228</v>
      </c>
      <c r="N12246" t="s">
        <v>32</v>
      </c>
      <c r="O12246">
        <v>171</v>
      </c>
      <c r="P12246" t="s">
        <v>385</v>
      </c>
      <c r="Q12246"/>
      <c r="T12246" t="s">
        <v>386</v>
      </c>
    </row>
    <row r="12247" spans="2:20" hidden="1" x14ac:dyDescent="0.45">
      <c r="B12247" s="29" t="s">
        <v>30</v>
      </c>
      <c r="D12247" s="29" t="s">
        <v>53</v>
      </c>
      <c r="F12247" t="s">
        <v>1339</v>
      </c>
      <c r="G12247" t="s">
        <v>1340</v>
      </c>
      <c r="H12247" t="s">
        <v>1355</v>
      </c>
      <c r="I12247" t="s">
        <v>225</v>
      </c>
      <c r="J12247" t="s">
        <v>416</v>
      </c>
      <c r="K12247" t="s">
        <v>35</v>
      </c>
      <c r="M12247" t="s">
        <v>228</v>
      </c>
      <c r="N12247" t="s">
        <v>30</v>
      </c>
      <c r="O12247">
        <v>607</v>
      </c>
      <c r="P12247" t="s">
        <v>385</v>
      </c>
      <c r="Q12247"/>
      <c r="T12247" t="s">
        <v>386</v>
      </c>
    </row>
    <row r="12248" spans="2:20" hidden="1" x14ac:dyDescent="0.45">
      <c r="B12248" s="29" t="s">
        <v>43</v>
      </c>
      <c r="D12248" s="29" t="s">
        <v>53</v>
      </c>
      <c r="F12248" t="s">
        <v>1339</v>
      </c>
      <c r="G12248" t="s">
        <v>1340</v>
      </c>
      <c r="H12248" t="s">
        <v>1345</v>
      </c>
      <c r="I12248" t="s">
        <v>225</v>
      </c>
      <c r="J12248" t="s">
        <v>384</v>
      </c>
      <c r="K12248" t="s">
        <v>35</v>
      </c>
      <c r="M12248" t="s">
        <v>228</v>
      </c>
      <c r="N12248" t="s">
        <v>28</v>
      </c>
      <c r="O12248">
        <v>5493</v>
      </c>
      <c r="P12248" t="s">
        <v>385</v>
      </c>
      <c r="Q12248"/>
      <c r="T12248" t="s">
        <v>386</v>
      </c>
    </row>
    <row r="12249" spans="2:20" hidden="1" x14ac:dyDescent="0.45">
      <c r="B12249" s="29" t="s">
        <v>43</v>
      </c>
      <c r="D12249" s="29" t="s">
        <v>53</v>
      </c>
      <c r="F12249" t="s">
        <v>1339</v>
      </c>
      <c r="G12249" t="s">
        <v>1340</v>
      </c>
      <c r="H12249" t="s">
        <v>1356</v>
      </c>
      <c r="I12249" t="s">
        <v>225</v>
      </c>
      <c r="J12249" t="s">
        <v>395</v>
      </c>
      <c r="K12249" t="s">
        <v>35</v>
      </c>
      <c r="M12249" t="s">
        <v>228</v>
      </c>
      <c r="N12249" t="s">
        <v>28</v>
      </c>
      <c r="O12249">
        <v>3731</v>
      </c>
      <c r="P12249" t="s">
        <v>385</v>
      </c>
      <c r="Q12249"/>
      <c r="T12249" t="s">
        <v>386</v>
      </c>
    </row>
    <row r="12250" spans="2:20" hidden="1" x14ac:dyDescent="0.45">
      <c r="D12250" s="29" t="s">
        <v>53</v>
      </c>
      <c r="F12250" t="s">
        <v>1339</v>
      </c>
      <c r="G12250" t="s">
        <v>1340</v>
      </c>
      <c r="H12250" t="s">
        <v>1356</v>
      </c>
      <c r="I12250" t="s">
        <v>225</v>
      </c>
      <c r="J12250" t="s">
        <v>395</v>
      </c>
      <c r="K12250" t="s">
        <v>35</v>
      </c>
      <c r="M12250" t="s">
        <v>228</v>
      </c>
      <c r="N12250" t="s">
        <v>236</v>
      </c>
      <c r="O12250">
        <v>3731</v>
      </c>
      <c r="P12250" t="s">
        <v>385</v>
      </c>
      <c r="Q12250"/>
      <c r="T12250" t="s">
        <v>386</v>
      </c>
    </row>
    <row r="12251" spans="2:20" hidden="1" x14ac:dyDescent="0.45">
      <c r="B12251" s="29" t="s">
        <v>30</v>
      </c>
      <c r="D12251" s="29" t="s">
        <v>53</v>
      </c>
      <c r="F12251" t="s">
        <v>1339</v>
      </c>
      <c r="G12251" t="s">
        <v>1340</v>
      </c>
      <c r="H12251" t="s">
        <v>1352</v>
      </c>
      <c r="I12251" t="s">
        <v>225</v>
      </c>
      <c r="J12251" t="s">
        <v>407</v>
      </c>
      <c r="K12251" t="s">
        <v>35</v>
      </c>
      <c r="M12251" t="s">
        <v>228</v>
      </c>
      <c r="N12251" t="s">
        <v>30</v>
      </c>
      <c r="O12251">
        <v>74</v>
      </c>
      <c r="P12251" t="s">
        <v>385</v>
      </c>
      <c r="Q12251"/>
      <c r="T12251" t="s">
        <v>386</v>
      </c>
    </row>
    <row r="12252" spans="2:20" hidden="1" x14ac:dyDescent="0.45">
      <c r="D12252" s="29" t="s">
        <v>53</v>
      </c>
      <c r="F12252" t="s">
        <v>1339</v>
      </c>
      <c r="G12252" t="s">
        <v>1340</v>
      </c>
      <c r="H12252" t="s">
        <v>1357</v>
      </c>
      <c r="I12252" t="s">
        <v>225</v>
      </c>
      <c r="J12252" t="s">
        <v>418</v>
      </c>
      <c r="K12252" t="s">
        <v>35</v>
      </c>
      <c r="M12252" t="s">
        <v>228</v>
      </c>
      <c r="N12252" t="s">
        <v>236</v>
      </c>
      <c r="O12252">
        <v>573</v>
      </c>
      <c r="P12252" t="s">
        <v>385</v>
      </c>
      <c r="Q12252"/>
      <c r="T12252" t="s">
        <v>386</v>
      </c>
    </row>
    <row r="12253" spans="2:20" hidden="1" x14ac:dyDescent="0.45">
      <c r="B12253" s="29" t="s">
        <v>30</v>
      </c>
      <c r="D12253" s="29" t="s">
        <v>53</v>
      </c>
      <c r="F12253" t="s">
        <v>1339</v>
      </c>
      <c r="G12253" t="s">
        <v>1340</v>
      </c>
      <c r="H12253" t="s">
        <v>1356</v>
      </c>
      <c r="I12253" t="s">
        <v>225</v>
      </c>
      <c r="J12253" t="s">
        <v>395</v>
      </c>
      <c r="K12253" t="s">
        <v>35</v>
      </c>
      <c r="M12253" t="s">
        <v>228</v>
      </c>
      <c r="N12253" t="s">
        <v>30</v>
      </c>
      <c r="O12253">
        <v>2052</v>
      </c>
      <c r="P12253" t="s">
        <v>385</v>
      </c>
      <c r="Q12253"/>
      <c r="T12253" t="s">
        <v>386</v>
      </c>
    </row>
    <row r="12254" spans="2:20" hidden="1" x14ac:dyDescent="0.45">
      <c r="B12254" s="29" t="s">
        <v>34</v>
      </c>
      <c r="D12254" s="29" t="s">
        <v>53</v>
      </c>
      <c r="F12254" t="s">
        <v>1339</v>
      </c>
      <c r="G12254" t="s">
        <v>1340</v>
      </c>
      <c r="H12254" t="s">
        <v>1358</v>
      </c>
      <c r="I12254" t="s">
        <v>225</v>
      </c>
      <c r="J12254" t="s">
        <v>414</v>
      </c>
      <c r="K12254" t="s">
        <v>35</v>
      </c>
      <c r="M12254" t="s">
        <v>228</v>
      </c>
      <c r="N12254" t="s">
        <v>34</v>
      </c>
      <c r="O12254">
        <v>3160</v>
      </c>
      <c r="P12254" t="s">
        <v>387</v>
      </c>
      <c r="Q12254"/>
      <c r="T12254" t="s">
        <v>386</v>
      </c>
    </row>
    <row r="12255" spans="2:20" hidden="1" x14ac:dyDescent="0.45">
      <c r="B12255" s="29" t="s">
        <v>33</v>
      </c>
      <c r="D12255" s="29" t="s">
        <v>53</v>
      </c>
      <c r="F12255" t="s">
        <v>1339</v>
      </c>
      <c r="G12255" t="s">
        <v>1340</v>
      </c>
      <c r="H12255" t="s">
        <v>1358</v>
      </c>
      <c r="I12255" t="s">
        <v>225</v>
      </c>
      <c r="J12255" t="s">
        <v>414</v>
      </c>
      <c r="K12255" t="s">
        <v>35</v>
      </c>
      <c r="M12255" t="s">
        <v>228</v>
      </c>
      <c r="N12255" t="s">
        <v>33</v>
      </c>
      <c r="O12255">
        <v>139</v>
      </c>
      <c r="P12255" t="s">
        <v>385</v>
      </c>
      <c r="Q12255"/>
      <c r="T12255" t="s">
        <v>386</v>
      </c>
    </row>
    <row r="12256" spans="2:20" hidden="1" x14ac:dyDescent="0.45">
      <c r="B12256" s="29" t="s">
        <v>24</v>
      </c>
      <c r="D12256" s="29" t="s">
        <v>53</v>
      </c>
      <c r="F12256" t="s">
        <v>1339</v>
      </c>
      <c r="G12256" t="s">
        <v>1340</v>
      </c>
      <c r="H12256" t="s">
        <v>1358</v>
      </c>
      <c r="I12256" t="s">
        <v>225</v>
      </c>
      <c r="J12256" t="s">
        <v>414</v>
      </c>
      <c r="K12256" t="s">
        <v>35</v>
      </c>
      <c r="M12256" t="s">
        <v>228</v>
      </c>
      <c r="N12256" t="s">
        <v>261</v>
      </c>
      <c r="O12256">
        <v>1160</v>
      </c>
      <c r="P12256" t="s">
        <v>385</v>
      </c>
      <c r="Q12256"/>
      <c r="T12256" t="s">
        <v>386</v>
      </c>
    </row>
    <row r="12257" spans="2:20" hidden="1" x14ac:dyDescent="0.45">
      <c r="D12257" s="29" t="s">
        <v>53</v>
      </c>
      <c r="F12257" t="s">
        <v>1339</v>
      </c>
      <c r="G12257" t="s">
        <v>1340</v>
      </c>
      <c r="H12257" t="s">
        <v>396</v>
      </c>
      <c r="I12257" t="s">
        <v>275</v>
      </c>
      <c r="J12257" t="s">
        <v>228</v>
      </c>
      <c r="K12257" t="s">
        <v>35</v>
      </c>
      <c r="M12257" t="s">
        <v>228</v>
      </c>
      <c r="N12257" t="s">
        <v>267</v>
      </c>
      <c r="O12257">
        <v>1</v>
      </c>
      <c r="P12257" t="s">
        <v>1332</v>
      </c>
      <c r="Q12257"/>
      <c r="T12257" t="s">
        <v>386</v>
      </c>
    </row>
    <row r="12258" spans="2:20" hidden="1" x14ac:dyDescent="0.45">
      <c r="D12258" s="29" t="s">
        <v>53</v>
      </c>
      <c r="F12258" t="s">
        <v>1339</v>
      </c>
      <c r="G12258" t="s">
        <v>1340</v>
      </c>
      <c r="H12258" t="s">
        <v>396</v>
      </c>
      <c r="I12258" t="s">
        <v>275</v>
      </c>
      <c r="J12258" t="s">
        <v>228</v>
      </c>
      <c r="K12258" t="s">
        <v>35</v>
      </c>
      <c r="M12258" t="s">
        <v>228</v>
      </c>
      <c r="N12258" t="s">
        <v>264</v>
      </c>
      <c r="O12258">
        <v>30</v>
      </c>
      <c r="P12258" t="s">
        <v>1280</v>
      </c>
      <c r="Q12258"/>
      <c r="T12258" t="s">
        <v>386</v>
      </c>
    </row>
    <row r="12259" spans="2:20" hidden="1" x14ac:dyDescent="0.45">
      <c r="B12259" s="29" t="s">
        <v>24</v>
      </c>
      <c r="F12259" t="s">
        <v>1339</v>
      </c>
      <c r="G12259" t="s">
        <v>1340</v>
      </c>
      <c r="H12259" t="s">
        <v>1281</v>
      </c>
      <c r="I12259" t="s">
        <v>275</v>
      </c>
      <c r="J12259" t="s">
        <v>228</v>
      </c>
      <c r="K12259" t="s">
        <v>21</v>
      </c>
      <c r="M12259" t="s">
        <v>228</v>
      </c>
      <c r="N12259" t="s">
        <v>261</v>
      </c>
      <c r="O12259">
        <v>6720</v>
      </c>
      <c r="P12259" t="s">
        <v>385</v>
      </c>
      <c r="Q12259"/>
      <c r="T12259" t="s">
        <v>386</v>
      </c>
    </row>
    <row r="12260" spans="2:20" hidden="1" x14ac:dyDescent="0.45">
      <c r="B12260" s="29" t="s">
        <v>43</v>
      </c>
      <c r="F12260" t="s">
        <v>1339</v>
      </c>
      <c r="G12260" t="s">
        <v>1340</v>
      </c>
      <c r="H12260" t="s">
        <v>1281</v>
      </c>
      <c r="I12260" t="s">
        <v>275</v>
      </c>
      <c r="J12260" t="s">
        <v>228</v>
      </c>
      <c r="K12260" t="s">
        <v>21</v>
      </c>
      <c r="M12260" t="s">
        <v>228</v>
      </c>
      <c r="N12260" t="s">
        <v>28</v>
      </c>
      <c r="O12260">
        <v>225</v>
      </c>
      <c r="P12260" t="s">
        <v>385</v>
      </c>
      <c r="Q12260"/>
      <c r="T12260" t="s">
        <v>386</v>
      </c>
    </row>
    <row r="12261" spans="2:20" hidden="1" x14ac:dyDescent="0.45">
      <c r="B12261" s="29" t="s">
        <v>25</v>
      </c>
      <c r="D12261" s="29" t="s">
        <v>55</v>
      </c>
      <c r="F12261" t="s">
        <v>1339</v>
      </c>
      <c r="G12261" t="s">
        <v>1340</v>
      </c>
      <c r="H12261" t="s">
        <v>398</v>
      </c>
      <c r="I12261" t="s">
        <v>275</v>
      </c>
      <c r="J12261" t="s">
        <v>228</v>
      </c>
      <c r="K12261" t="s">
        <v>399</v>
      </c>
      <c r="M12261" t="s">
        <v>228</v>
      </c>
      <c r="N12261" t="s">
        <v>25</v>
      </c>
      <c r="O12261">
        <v>770368</v>
      </c>
      <c r="P12261" t="s">
        <v>385</v>
      </c>
      <c r="Q12261"/>
      <c r="T12261" t="s">
        <v>386</v>
      </c>
    </row>
    <row r="12262" spans="2:20" hidden="1" x14ac:dyDescent="0.45">
      <c r="B12262" s="29" t="s">
        <v>24</v>
      </c>
      <c r="D12262" s="29" t="s">
        <v>55</v>
      </c>
      <c r="F12262" t="s">
        <v>1339</v>
      </c>
      <c r="G12262" t="s">
        <v>1340</v>
      </c>
      <c r="H12262" t="s">
        <v>398</v>
      </c>
      <c r="I12262" t="s">
        <v>275</v>
      </c>
      <c r="J12262" t="s">
        <v>228</v>
      </c>
      <c r="K12262" t="s">
        <v>399</v>
      </c>
      <c r="M12262" t="s">
        <v>228</v>
      </c>
      <c r="N12262" t="s">
        <v>261</v>
      </c>
      <c r="O12262">
        <v>18893</v>
      </c>
      <c r="P12262" t="s">
        <v>385</v>
      </c>
      <c r="Q12262"/>
      <c r="T12262" t="s">
        <v>386</v>
      </c>
    </row>
    <row r="12263" spans="2:20" hidden="1" x14ac:dyDescent="0.45">
      <c r="B12263" s="29" t="s">
        <v>32</v>
      </c>
      <c r="D12263" s="29" t="s">
        <v>53</v>
      </c>
      <c r="F12263" t="s">
        <v>1339</v>
      </c>
      <c r="G12263" t="s">
        <v>1340</v>
      </c>
      <c r="H12263" t="s">
        <v>1359</v>
      </c>
      <c r="I12263" t="s">
        <v>275</v>
      </c>
      <c r="J12263" t="s">
        <v>228</v>
      </c>
      <c r="K12263" t="s">
        <v>35</v>
      </c>
      <c r="M12263" t="s">
        <v>228</v>
      </c>
      <c r="N12263" t="s">
        <v>32</v>
      </c>
      <c r="O12263">
        <v>87</v>
      </c>
      <c r="P12263" t="s">
        <v>385</v>
      </c>
      <c r="Q12263"/>
      <c r="T12263" t="s">
        <v>386</v>
      </c>
    </row>
    <row r="12264" spans="2:20" hidden="1" x14ac:dyDescent="0.45">
      <c r="B12264" s="29" t="s">
        <v>26</v>
      </c>
      <c r="D12264" s="29" t="s">
        <v>53</v>
      </c>
      <c r="F12264" t="s">
        <v>1339</v>
      </c>
      <c r="G12264" t="s">
        <v>1340</v>
      </c>
      <c r="H12264" t="s">
        <v>1359</v>
      </c>
      <c r="I12264" t="s">
        <v>275</v>
      </c>
      <c r="J12264" t="s">
        <v>228</v>
      </c>
      <c r="K12264" t="s">
        <v>35</v>
      </c>
      <c r="M12264" t="s">
        <v>228</v>
      </c>
      <c r="N12264" t="s">
        <v>26</v>
      </c>
      <c r="O12264">
        <v>34457</v>
      </c>
      <c r="P12264" t="s">
        <v>385</v>
      </c>
      <c r="Q12264"/>
      <c r="T12264" t="s">
        <v>386</v>
      </c>
    </row>
    <row r="12265" spans="2:20" hidden="1" x14ac:dyDescent="0.45">
      <c r="D12265" s="29" t="s">
        <v>53</v>
      </c>
      <c r="F12265" t="s">
        <v>1339</v>
      </c>
      <c r="G12265" t="s">
        <v>1340</v>
      </c>
      <c r="H12265" t="s">
        <v>1360</v>
      </c>
      <c r="I12265" t="s">
        <v>275</v>
      </c>
      <c r="J12265" t="s">
        <v>228</v>
      </c>
      <c r="K12265" t="s">
        <v>35</v>
      </c>
      <c r="M12265" t="s">
        <v>228</v>
      </c>
      <c r="N12265" t="s">
        <v>236</v>
      </c>
      <c r="O12265">
        <v>943</v>
      </c>
      <c r="P12265" t="s">
        <v>385</v>
      </c>
      <c r="Q12265"/>
      <c r="T12265" t="s">
        <v>386</v>
      </c>
    </row>
    <row r="12266" spans="2:20" hidden="1" x14ac:dyDescent="0.45">
      <c r="D12266" s="29" t="s">
        <v>196</v>
      </c>
      <c r="F12266" t="s">
        <v>1361</v>
      </c>
      <c r="G12266" t="s">
        <v>1362</v>
      </c>
      <c r="H12266" t="s">
        <v>1189</v>
      </c>
      <c r="I12266" t="s">
        <v>275</v>
      </c>
      <c r="J12266" t="s">
        <v>228</v>
      </c>
      <c r="K12266" t="s">
        <v>1195</v>
      </c>
      <c r="M12266" t="s">
        <v>228</v>
      </c>
      <c r="N12266" t="s">
        <v>249</v>
      </c>
      <c r="O12266">
        <v>0.03</v>
      </c>
      <c r="P12266" t="s">
        <v>1190</v>
      </c>
      <c r="Q12266"/>
      <c r="R12266">
        <v>0</v>
      </c>
      <c r="S12266">
        <v>0</v>
      </c>
      <c r="T12266" t="s">
        <v>1198</v>
      </c>
    </row>
    <row r="12267" spans="2:20" hidden="1" x14ac:dyDescent="0.45">
      <c r="D12267" s="29" t="s">
        <v>196</v>
      </c>
      <c r="F12267" t="s">
        <v>1361</v>
      </c>
      <c r="G12267" t="s">
        <v>1362</v>
      </c>
      <c r="H12267" t="s">
        <v>1189</v>
      </c>
      <c r="I12267" t="s">
        <v>275</v>
      </c>
      <c r="J12267" t="s">
        <v>228</v>
      </c>
      <c r="K12267" t="s">
        <v>1195</v>
      </c>
      <c r="M12267" t="s">
        <v>228</v>
      </c>
      <c r="N12267" t="s">
        <v>264</v>
      </c>
      <c r="O12267">
        <v>5.0000000000000001E-3</v>
      </c>
      <c r="P12267" t="s">
        <v>1190</v>
      </c>
      <c r="Q12267"/>
      <c r="R12267">
        <v>0</v>
      </c>
      <c r="S12267">
        <v>0</v>
      </c>
      <c r="T12267" t="s">
        <v>1198</v>
      </c>
    </row>
    <row r="12268" spans="2:20" hidden="1" x14ac:dyDescent="0.45">
      <c r="D12268" s="29" t="s">
        <v>196</v>
      </c>
      <c r="F12268" t="s">
        <v>1361</v>
      </c>
      <c r="G12268" t="s">
        <v>1362</v>
      </c>
      <c r="H12268" t="s">
        <v>1189</v>
      </c>
      <c r="I12268" t="s">
        <v>275</v>
      </c>
      <c r="J12268" t="s">
        <v>228</v>
      </c>
      <c r="K12268" t="s">
        <v>1195</v>
      </c>
      <c r="M12268" t="s">
        <v>228</v>
      </c>
      <c r="N12268" t="s">
        <v>264</v>
      </c>
      <c r="O12268">
        <v>5.0000000000000001E-3</v>
      </c>
      <c r="P12268" t="s">
        <v>1190</v>
      </c>
      <c r="Q12268"/>
      <c r="R12268">
        <v>0</v>
      </c>
      <c r="S12268">
        <v>0</v>
      </c>
      <c r="T12268" t="s">
        <v>1198</v>
      </c>
    </row>
    <row r="12269" spans="2:20" hidden="1" x14ac:dyDescent="0.45">
      <c r="D12269" s="29" t="s">
        <v>196</v>
      </c>
      <c r="F12269" t="s">
        <v>1361</v>
      </c>
      <c r="G12269" t="s">
        <v>1362</v>
      </c>
      <c r="H12269" t="s">
        <v>286</v>
      </c>
      <c r="I12269" t="s">
        <v>275</v>
      </c>
      <c r="J12269" t="s">
        <v>228</v>
      </c>
      <c r="K12269" t="s">
        <v>1199</v>
      </c>
      <c r="M12269" t="s">
        <v>228</v>
      </c>
      <c r="N12269" t="s">
        <v>262</v>
      </c>
      <c r="O12269">
        <v>0.03</v>
      </c>
      <c r="P12269" t="s">
        <v>1190</v>
      </c>
      <c r="Q12269"/>
      <c r="T12269" t="s">
        <v>1198</v>
      </c>
    </row>
    <row r="12270" spans="2:20" hidden="1" x14ac:dyDescent="0.45">
      <c r="D12270" s="29" t="s">
        <v>196</v>
      </c>
      <c r="F12270" t="s">
        <v>1361</v>
      </c>
      <c r="G12270" t="s">
        <v>1362</v>
      </c>
      <c r="H12270" t="s">
        <v>1189</v>
      </c>
      <c r="I12270" t="s">
        <v>275</v>
      </c>
      <c r="J12270" t="s">
        <v>228</v>
      </c>
      <c r="K12270" t="s">
        <v>1195</v>
      </c>
      <c r="M12270" t="s">
        <v>228</v>
      </c>
      <c r="N12270" t="s">
        <v>267</v>
      </c>
      <c r="O12270">
        <v>1.2</v>
      </c>
      <c r="P12270" t="s">
        <v>1190</v>
      </c>
      <c r="Q12270"/>
      <c r="T12270" t="s">
        <v>1198</v>
      </c>
    </row>
    <row r="12271" spans="2:20" hidden="1" x14ac:dyDescent="0.45">
      <c r="D12271" s="29" t="s">
        <v>196</v>
      </c>
      <c r="F12271" t="s">
        <v>1361</v>
      </c>
      <c r="G12271" t="s">
        <v>1362</v>
      </c>
      <c r="H12271" t="s">
        <v>1189</v>
      </c>
      <c r="I12271" t="s">
        <v>275</v>
      </c>
      <c r="J12271" t="s">
        <v>228</v>
      </c>
      <c r="K12271" t="s">
        <v>1195</v>
      </c>
      <c r="M12271" t="s">
        <v>228</v>
      </c>
      <c r="N12271" t="s">
        <v>259</v>
      </c>
      <c r="O12271">
        <v>0.14000000000000001</v>
      </c>
      <c r="P12271" t="s">
        <v>1196</v>
      </c>
      <c r="Q12271"/>
      <c r="T12271" t="s">
        <v>1197</v>
      </c>
    </row>
    <row r="12272" spans="2:20" hidden="1" x14ac:dyDescent="0.45">
      <c r="D12272" s="29" t="s">
        <v>196</v>
      </c>
      <c r="F12272" t="s">
        <v>1361</v>
      </c>
      <c r="G12272" t="s">
        <v>1362</v>
      </c>
      <c r="H12272" t="s">
        <v>1189</v>
      </c>
      <c r="I12272" t="s">
        <v>275</v>
      </c>
      <c r="J12272" t="s">
        <v>228</v>
      </c>
      <c r="K12272" t="s">
        <v>1195</v>
      </c>
      <c r="M12272" t="s">
        <v>228</v>
      </c>
      <c r="N12272" t="s">
        <v>259</v>
      </c>
      <c r="O12272">
        <v>0.14000000000000001</v>
      </c>
      <c r="P12272" t="s">
        <v>1196</v>
      </c>
      <c r="Q12272"/>
      <c r="T12272" t="s">
        <v>1197</v>
      </c>
    </row>
    <row r="12273" spans="2:20" hidden="1" x14ac:dyDescent="0.45">
      <c r="D12273" s="29" t="s">
        <v>196</v>
      </c>
      <c r="F12273" t="s">
        <v>1361</v>
      </c>
      <c r="G12273" t="s">
        <v>1362</v>
      </c>
      <c r="H12273" t="s">
        <v>1189</v>
      </c>
      <c r="I12273" t="s">
        <v>275</v>
      </c>
      <c r="J12273" t="s">
        <v>228</v>
      </c>
      <c r="K12273" t="s">
        <v>1195</v>
      </c>
      <c r="M12273" t="s">
        <v>228</v>
      </c>
      <c r="N12273" t="s">
        <v>291</v>
      </c>
      <c r="O12273">
        <v>0.56999999999999995</v>
      </c>
      <c r="P12273" t="s">
        <v>1196</v>
      </c>
      <c r="Q12273"/>
      <c r="T12273" t="s">
        <v>1197</v>
      </c>
    </row>
    <row r="12274" spans="2:20" hidden="1" x14ac:dyDescent="0.45">
      <c r="D12274" s="29" t="s">
        <v>196</v>
      </c>
      <c r="F12274" t="s">
        <v>1361</v>
      </c>
      <c r="G12274" t="s">
        <v>1362</v>
      </c>
      <c r="H12274" t="s">
        <v>286</v>
      </c>
      <c r="I12274" t="s">
        <v>275</v>
      </c>
      <c r="J12274" t="s">
        <v>228</v>
      </c>
      <c r="K12274" t="s">
        <v>1199</v>
      </c>
      <c r="M12274" t="s">
        <v>228</v>
      </c>
      <c r="N12274" t="s">
        <v>233</v>
      </c>
      <c r="O12274">
        <v>0.04</v>
      </c>
      <c r="P12274" t="s">
        <v>1190</v>
      </c>
      <c r="Q12274"/>
      <c r="T12274" t="s">
        <v>1198</v>
      </c>
    </row>
    <row r="12275" spans="2:20" hidden="1" x14ac:dyDescent="0.45">
      <c r="B12275" s="29" t="s">
        <v>43</v>
      </c>
      <c r="D12275" s="29" t="s">
        <v>196</v>
      </c>
      <c r="F12275" t="s">
        <v>1361</v>
      </c>
      <c r="G12275" t="s">
        <v>1362</v>
      </c>
      <c r="H12275" t="s">
        <v>1189</v>
      </c>
      <c r="I12275" t="s">
        <v>275</v>
      </c>
      <c r="J12275" t="s">
        <v>228</v>
      </c>
      <c r="K12275" t="s">
        <v>1195</v>
      </c>
      <c r="M12275" t="s">
        <v>228</v>
      </c>
      <c r="N12275" t="s">
        <v>28</v>
      </c>
      <c r="O12275">
        <v>5.6</v>
      </c>
      <c r="P12275" t="s">
        <v>518</v>
      </c>
      <c r="Q12275"/>
      <c r="T12275" t="s">
        <v>1200</v>
      </c>
    </row>
    <row r="12276" spans="2:20" hidden="1" x14ac:dyDescent="0.45">
      <c r="D12276" s="29" t="s">
        <v>196</v>
      </c>
      <c r="F12276" t="s">
        <v>1361</v>
      </c>
      <c r="G12276" t="s">
        <v>1362</v>
      </c>
      <c r="H12276" t="s">
        <v>286</v>
      </c>
      <c r="I12276" t="s">
        <v>275</v>
      </c>
      <c r="J12276" t="s">
        <v>228</v>
      </c>
      <c r="K12276" t="s">
        <v>1199</v>
      </c>
      <c r="M12276" t="s">
        <v>228</v>
      </c>
      <c r="N12276" t="s">
        <v>259</v>
      </c>
      <c r="O12276">
        <v>0.08</v>
      </c>
      <c r="P12276" t="s">
        <v>1196</v>
      </c>
      <c r="Q12276"/>
      <c r="T12276" t="s">
        <v>1197</v>
      </c>
    </row>
    <row r="12277" spans="2:20" hidden="1" x14ac:dyDescent="0.45">
      <c r="D12277" s="29" t="s">
        <v>196</v>
      </c>
      <c r="F12277" t="s">
        <v>1361</v>
      </c>
      <c r="G12277" t="s">
        <v>1362</v>
      </c>
      <c r="H12277" t="s">
        <v>286</v>
      </c>
      <c r="I12277" t="s">
        <v>275</v>
      </c>
      <c r="J12277" t="s">
        <v>228</v>
      </c>
      <c r="K12277" t="s">
        <v>1199</v>
      </c>
      <c r="M12277" t="s">
        <v>228</v>
      </c>
      <c r="N12277" t="s">
        <v>303</v>
      </c>
      <c r="O12277">
        <v>0.01</v>
      </c>
      <c r="P12277" t="s">
        <v>1190</v>
      </c>
      <c r="Q12277"/>
      <c r="T12277" t="s">
        <v>1198</v>
      </c>
    </row>
    <row r="12278" spans="2:20" hidden="1" x14ac:dyDescent="0.45">
      <c r="D12278" s="29" t="s">
        <v>196</v>
      </c>
      <c r="F12278" t="s">
        <v>1361</v>
      </c>
      <c r="G12278" t="s">
        <v>1362</v>
      </c>
      <c r="H12278" t="s">
        <v>286</v>
      </c>
      <c r="I12278" t="s">
        <v>275</v>
      </c>
      <c r="J12278" t="s">
        <v>228</v>
      </c>
      <c r="K12278" t="s">
        <v>1199</v>
      </c>
      <c r="M12278" t="s">
        <v>228</v>
      </c>
      <c r="N12278" t="s">
        <v>242</v>
      </c>
      <c r="O12278">
        <v>0.05</v>
      </c>
      <c r="P12278" t="s">
        <v>1190</v>
      </c>
      <c r="Q12278"/>
      <c r="T12278" t="s">
        <v>1198</v>
      </c>
    </row>
    <row r="12279" spans="2:20" hidden="1" x14ac:dyDescent="0.45">
      <c r="B12279" s="29" t="s">
        <v>43</v>
      </c>
      <c r="D12279" s="29" t="s">
        <v>196</v>
      </c>
      <c r="F12279" t="s">
        <v>1361</v>
      </c>
      <c r="G12279" t="s">
        <v>1362</v>
      </c>
      <c r="H12279" t="s">
        <v>1189</v>
      </c>
      <c r="I12279" t="s">
        <v>275</v>
      </c>
      <c r="J12279" t="s">
        <v>228</v>
      </c>
      <c r="K12279" t="s">
        <v>1195</v>
      </c>
      <c r="M12279" t="s">
        <v>228</v>
      </c>
      <c r="N12279" t="s">
        <v>28</v>
      </c>
      <c r="O12279">
        <v>5.6</v>
      </c>
      <c r="P12279" t="s">
        <v>518</v>
      </c>
      <c r="Q12279"/>
      <c r="T12279" t="s">
        <v>1200</v>
      </c>
    </row>
    <row r="12280" spans="2:20" hidden="1" x14ac:dyDescent="0.45">
      <c r="D12280" s="29" t="s">
        <v>196</v>
      </c>
      <c r="F12280" t="s">
        <v>1361</v>
      </c>
      <c r="G12280" t="s">
        <v>1362</v>
      </c>
      <c r="H12280" t="s">
        <v>1189</v>
      </c>
      <c r="I12280" t="s">
        <v>275</v>
      </c>
      <c r="J12280" t="s">
        <v>228</v>
      </c>
      <c r="K12280" t="s">
        <v>1195</v>
      </c>
      <c r="M12280" t="s">
        <v>228</v>
      </c>
      <c r="N12280" t="s">
        <v>240</v>
      </c>
      <c r="O12280">
        <v>0.18</v>
      </c>
      <c r="P12280" t="s">
        <v>1190</v>
      </c>
      <c r="Q12280"/>
      <c r="T12280" t="s">
        <v>1198</v>
      </c>
    </row>
    <row r="12281" spans="2:20" hidden="1" x14ac:dyDescent="0.45">
      <c r="B12281" s="29" t="s">
        <v>24</v>
      </c>
      <c r="D12281" s="29" t="s">
        <v>196</v>
      </c>
      <c r="F12281" t="s">
        <v>1361</v>
      </c>
      <c r="G12281" t="s">
        <v>1362</v>
      </c>
      <c r="H12281" t="s">
        <v>1189</v>
      </c>
      <c r="I12281" t="s">
        <v>275</v>
      </c>
      <c r="J12281" t="s">
        <v>228</v>
      </c>
      <c r="K12281" t="s">
        <v>1195</v>
      </c>
      <c r="M12281" t="s">
        <v>228</v>
      </c>
      <c r="N12281" t="s">
        <v>261</v>
      </c>
      <c r="O12281">
        <v>2.7</v>
      </c>
      <c r="P12281" t="s">
        <v>518</v>
      </c>
      <c r="Q12281"/>
      <c r="T12281" t="s">
        <v>1206</v>
      </c>
    </row>
    <row r="12282" spans="2:20" hidden="1" x14ac:dyDescent="0.45">
      <c r="B12282" s="29" t="s">
        <v>24</v>
      </c>
      <c r="D12282" s="29" t="s">
        <v>196</v>
      </c>
      <c r="F12282" t="s">
        <v>1361</v>
      </c>
      <c r="G12282" t="s">
        <v>1362</v>
      </c>
      <c r="H12282" t="s">
        <v>1189</v>
      </c>
      <c r="I12282" t="s">
        <v>275</v>
      </c>
      <c r="J12282" t="s">
        <v>228</v>
      </c>
      <c r="K12282" t="s">
        <v>1195</v>
      </c>
      <c r="M12282" t="s">
        <v>228</v>
      </c>
      <c r="N12282" t="s">
        <v>261</v>
      </c>
      <c r="O12282">
        <v>2.7</v>
      </c>
      <c r="P12282" t="s">
        <v>518</v>
      </c>
      <c r="Q12282"/>
      <c r="T12282" t="s">
        <v>1206</v>
      </c>
    </row>
    <row r="12283" spans="2:20" hidden="1" x14ac:dyDescent="0.45">
      <c r="B12283" s="29" t="s">
        <v>25</v>
      </c>
      <c r="D12283" s="29" t="s">
        <v>196</v>
      </c>
      <c r="F12283" t="s">
        <v>1361</v>
      </c>
      <c r="G12283" t="s">
        <v>1362</v>
      </c>
      <c r="H12283" t="s">
        <v>1189</v>
      </c>
      <c r="I12283" t="s">
        <v>275</v>
      </c>
      <c r="J12283" t="s">
        <v>228</v>
      </c>
      <c r="K12283" t="s">
        <v>1195</v>
      </c>
      <c r="M12283" t="s">
        <v>228</v>
      </c>
      <c r="N12283" t="s">
        <v>25</v>
      </c>
      <c r="O12283">
        <v>7.4</v>
      </c>
      <c r="P12283" t="s">
        <v>518</v>
      </c>
      <c r="Q12283"/>
      <c r="T12283" t="s">
        <v>1202</v>
      </c>
    </row>
    <row r="12284" spans="2:20" hidden="1" x14ac:dyDescent="0.45">
      <c r="B12284" s="29" t="s">
        <v>29</v>
      </c>
      <c r="D12284" s="29" t="s">
        <v>196</v>
      </c>
      <c r="F12284" t="s">
        <v>1361</v>
      </c>
      <c r="G12284" t="s">
        <v>1362</v>
      </c>
      <c r="H12284" t="s">
        <v>1189</v>
      </c>
      <c r="I12284" t="s">
        <v>275</v>
      </c>
      <c r="J12284" t="s">
        <v>228</v>
      </c>
      <c r="K12284" t="s">
        <v>1195</v>
      </c>
      <c r="M12284" t="s">
        <v>228</v>
      </c>
      <c r="N12284" t="s">
        <v>29</v>
      </c>
      <c r="O12284">
        <v>20</v>
      </c>
      <c r="P12284" t="s">
        <v>518</v>
      </c>
      <c r="Q12284"/>
      <c r="T12284" t="s">
        <v>1201</v>
      </c>
    </row>
    <row r="12285" spans="2:20" hidden="1" x14ac:dyDescent="0.45">
      <c r="D12285" s="29" t="s">
        <v>196</v>
      </c>
      <c r="F12285" t="s">
        <v>1361</v>
      </c>
      <c r="G12285" t="s">
        <v>1362</v>
      </c>
      <c r="H12285" t="s">
        <v>1189</v>
      </c>
      <c r="I12285" t="s">
        <v>275</v>
      </c>
      <c r="J12285" t="s">
        <v>228</v>
      </c>
      <c r="K12285" t="s">
        <v>1195</v>
      </c>
      <c r="M12285" t="s">
        <v>228</v>
      </c>
      <c r="N12285" t="s">
        <v>279</v>
      </c>
      <c r="O12285">
        <v>32</v>
      </c>
      <c r="P12285" t="s">
        <v>1190</v>
      </c>
      <c r="Q12285"/>
      <c r="T12285" t="s">
        <v>1198</v>
      </c>
    </row>
    <row r="12286" spans="2:20" hidden="1" x14ac:dyDescent="0.45">
      <c r="D12286" s="29" t="s">
        <v>196</v>
      </c>
      <c r="F12286" t="s">
        <v>1361</v>
      </c>
      <c r="G12286" t="s">
        <v>1362</v>
      </c>
      <c r="H12286" t="s">
        <v>1189</v>
      </c>
      <c r="I12286" t="s">
        <v>275</v>
      </c>
      <c r="J12286" t="s">
        <v>228</v>
      </c>
      <c r="K12286" t="s">
        <v>1195</v>
      </c>
      <c r="M12286" t="s">
        <v>228</v>
      </c>
      <c r="N12286" t="s">
        <v>253</v>
      </c>
      <c r="O12286">
        <v>0.02</v>
      </c>
      <c r="P12286" t="s">
        <v>1190</v>
      </c>
      <c r="Q12286"/>
      <c r="T12286" t="s">
        <v>1198</v>
      </c>
    </row>
    <row r="12287" spans="2:20" hidden="1" x14ac:dyDescent="0.45">
      <c r="D12287" s="29" t="s">
        <v>196</v>
      </c>
      <c r="F12287" t="s">
        <v>1361</v>
      </c>
      <c r="G12287" t="s">
        <v>1362</v>
      </c>
      <c r="H12287" t="s">
        <v>1189</v>
      </c>
      <c r="I12287" t="s">
        <v>275</v>
      </c>
      <c r="J12287" t="s">
        <v>228</v>
      </c>
      <c r="K12287" t="s">
        <v>1195</v>
      </c>
      <c r="M12287" t="s">
        <v>228</v>
      </c>
      <c r="N12287" t="s">
        <v>233</v>
      </c>
      <c r="O12287">
        <v>0.05</v>
      </c>
      <c r="P12287" t="s">
        <v>1190</v>
      </c>
      <c r="Q12287"/>
      <c r="T12287" t="s">
        <v>1198</v>
      </c>
    </row>
    <row r="12288" spans="2:20" hidden="1" x14ac:dyDescent="0.45">
      <c r="C12288" s="29" t="s">
        <v>60</v>
      </c>
      <c r="D12288" s="29" t="s">
        <v>51</v>
      </c>
      <c r="F12288" t="s">
        <v>1365</v>
      </c>
      <c r="G12288" t="s">
        <v>1366</v>
      </c>
      <c r="H12288" t="s">
        <v>296</v>
      </c>
      <c r="I12288" t="s">
        <v>275</v>
      </c>
      <c r="J12288" t="s">
        <v>228</v>
      </c>
      <c r="K12288" t="s">
        <v>38</v>
      </c>
      <c r="M12288" t="s">
        <v>228</v>
      </c>
      <c r="N12288" t="s">
        <v>291</v>
      </c>
      <c r="O12288">
        <v>0.06</v>
      </c>
      <c r="P12288" t="s">
        <v>257</v>
      </c>
      <c r="Q12288"/>
      <c r="R12288">
        <v>6.0000000000000001E-3</v>
      </c>
      <c r="S12288">
        <v>0.6</v>
      </c>
      <c r="T12288" t="s">
        <v>376</v>
      </c>
    </row>
    <row r="12289" spans="2:20" hidden="1" x14ac:dyDescent="0.45">
      <c r="B12289" s="29" t="s">
        <v>25</v>
      </c>
      <c r="C12289" s="29" t="s">
        <v>60</v>
      </c>
      <c r="D12289" s="29" t="s">
        <v>45</v>
      </c>
      <c r="F12289" t="s">
        <v>1365</v>
      </c>
      <c r="G12289" t="s">
        <v>1366</v>
      </c>
      <c r="H12289" t="s">
        <v>284</v>
      </c>
      <c r="I12289" t="s">
        <v>275</v>
      </c>
      <c r="J12289" t="s">
        <v>228</v>
      </c>
      <c r="K12289" t="s">
        <v>1242</v>
      </c>
      <c r="M12289" t="s">
        <v>228</v>
      </c>
      <c r="N12289" t="s">
        <v>25</v>
      </c>
      <c r="O12289">
        <v>931</v>
      </c>
      <c r="P12289" t="s">
        <v>237</v>
      </c>
      <c r="Q12289">
        <f>O12289/'Building Calcs'!$B$2</f>
        <v>9.8225699878922009E-4</v>
      </c>
      <c r="R12289">
        <v>150</v>
      </c>
      <c r="S12289">
        <v>2000</v>
      </c>
      <c r="T12289" t="s">
        <v>377</v>
      </c>
    </row>
    <row r="12290" spans="2:20" hidden="1" x14ac:dyDescent="0.45">
      <c r="B12290" s="29" t="s">
        <v>30</v>
      </c>
      <c r="C12290" s="29" t="s">
        <v>60</v>
      </c>
      <c r="D12290" s="29" t="s">
        <v>46</v>
      </c>
      <c r="F12290" t="s">
        <v>1365</v>
      </c>
      <c r="G12290" t="s">
        <v>1366</v>
      </c>
      <c r="H12290" t="s">
        <v>443</v>
      </c>
      <c r="I12290" t="s">
        <v>225</v>
      </c>
      <c r="J12290" t="s">
        <v>1235</v>
      </c>
      <c r="K12290" t="s">
        <v>18</v>
      </c>
      <c r="M12290" t="s">
        <v>228</v>
      </c>
      <c r="N12290" t="s">
        <v>30</v>
      </c>
      <c r="O12290">
        <v>5.4</v>
      </c>
      <c r="P12290" t="s">
        <v>229</v>
      </c>
      <c r="Q12290"/>
      <c r="R12290">
        <v>2.7</v>
      </c>
      <c r="S12290">
        <v>11</v>
      </c>
      <c r="T12290" t="s">
        <v>1256</v>
      </c>
    </row>
    <row r="12291" spans="2:20" hidden="1" x14ac:dyDescent="0.45">
      <c r="C12291" s="29" t="s">
        <v>60</v>
      </c>
      <c r="D12291" s="29" t="s">
        <v>46</v>
      </c>
      <c r="F12291" t="s">
        <v>1365</v>
      </c>
      <c r="G12291" t="s">
        <v>1366</v>
      </c>
      <c r="H12291" t="s">
        <v>443</v>
      </c>
      <c r="I12291" t="s">
        <v>225</v>
      </c>
      <c r="J12291" t="s">
        <v>1235</v>
      </c>
      <c r="K12291" t="s">
        <v>18</v>
      </c>
      <c r="M12291" t="s">
        <v>228</v>
      </c>
      <c r="N12291" t="s">
        <v>264</v>
      </c>
      <c r="O12291">
        <v>0.56000000000000005</v>
      </c>
      <c r="P12291" t="s">
        <v>257</v>
      </c>
      <c r="Q12291"/>
      <c r="R12291">
        <v>0.19</v>
      </c>
      <c r="S12291">
        <v>0.56000000000000005</v>
      </c>
      <c r="T12291" t="s">
        <v>1254</v>
      </c>
    </row>
    <row r="12292" spans="2:20" hidden="1" x14ac:dyDescent="0.45">
      <c r="C12292" s="29" t="s">
        <v>60</v>
      </c>
      <c r="D12292" s="29" t="s">
        <v>46</v>
      </c>
      <c r="F12292" t="s">
        <v>1365</v>
      </c>
      <c r="G12292" t="s">
        <v>1366</v>
      </c>
      <c r="H12292" t="s">
        <v>443</v>
      </c>
      <c r="I12292" t="s">
        <v>225</v>
      </c>
      <c r="J12292" t="s">
        <v>1235</v>
      </c>
      <c r="K12292" t="s">
        <v>18</v>
      </c>
      <c r="M12292" t="s">
        <v>228</v>
      </c>
      <c r="N12292" t="s">
        <v>303</v>
      </c>
      <c r="O12292">
        <v>1.0999999999999999E-2</v>
      </c>
      <c r="P12292" t="s">
        <v>234</v>
      </c>
      <c r="Q12292"/>
      <c r="R12292">
        <v>3.7000000000000002E-3</v>
      </c>
      <c r="S12292">
        <v>3.4000000000000002E-2</v>
      </c>
      <c r="T12292" t="s">
        <v>1254</v>
      </c>
    </row>
    <row r="12293" spans="2:20" hidden="1" x14ac:dyDescent="0.45">
      <c r="C12293" s="29" t="s">
        <v>60</v>
      </c>
      <c r="D12293" s="29" t="s">
        <v>46</v>
      </c>
      <c r="F12293" t="s">
        <v>1365</v>
      </c>
      <c r="G12293" t="s">
        <v>1366</v>
      </c>
      <c r="H12293" t="s">
        <v>443</v>
      </c>
      <c r="I12293" t="s">
        <v>225</v>
      </c>
      <c r="J12293" t="s">
        <v>1235</v>
      </c>
      <c r="K12293" t="s">
        <v>18</v>
      </c>
      <c r="M12293" t="s">
        <v>228</v>
      </c>
      <c r="N12293" t="s">
        <v>267</v>
      </c>
      <c r="O12293">
        <v>1.5E-3</v>
      </c>
      <c r="P12293" t="s">
        <v>234</v>
      </c>
      <c r="Q12293"/>
      <c r="R12293">
        <v>7.5000000000000002E-4</v>
      </c>
      <c r="S12293">
        <v>3.0000000000000001E-3</v>
      </c>
      <c r="T12293" t="s">
        <v>1257</v>
      </c>
    </row>
    <row r="12294" spans="2:20" hidden="1" x14ac:dyDescent="0.45">
      <c r="C12294" s="29" t="s">
        <v>60</v>
      </c>
      <c r="D12294" s="29" t="s">
        <v>46</v>
      </c>
      <c r="F12294" t="s">
        <v>1365</v>
      </c>
      <c r="G12294" t="s">
        <v>1366</v>
      </c>
      <c r="H12294" t="s">
        <v>443</v>
      </c>
      <c r="I12294" t="s">
        <v>225</v>
      </c>
      <c r="J12294" t="s">
        <v>1235</v>
      </c>
      <c r="K12294" t="s">
        <v>18</v>
      </c>
      <c r="M12294" t="s">
        <v>228</v>
      </c>
      <c r="N12294" t="s">
        <v>246</v>
      </c>
      <c r="O12294">
        <v>0.5</v>
      </c>
      <c r="P12294" t="s">
        <v>247</v>
      </c>
      <c r="Q12294"/>
      <c r="R12294">
        <v>0.3</v>
      </c>
      <c r="S12294">
        <v>0.8</v>
      </c>
      <c r="T12294" t="s">
        <v>1269</v>
      </c>
    </row>
    <row r="12295" spans="2:20" hidden="1" x14ac:dyDescent="0.45">
      <c r="C12295" s="29" t="s">
        <v>60</v>
      </c>
      <c r="D12295" s="29" t="s">
        <v>46</v>
      </c>
      <c r="F12295" t="s">
        <v>1365</v>
      </c>
      <c r="G12295" t="s">
        <v>1366</v>
      </c>
      <c r="H12295" t="s">
        <v>443</v>
      </c>
      <c r="I12295" t="s">
        <v>225</v>
      </c>
      <c r="J12295" t="s">
        <v>1235</v>
      </c>
      <c r="K12295" t="s">
        <v>18</v>
      </c>
      <c r="M12295" t="s">
        <v>228</v>
      </c>
      <c r="N12295" t="s">
        <v>358</v>
      </c>
      <c r="O12295">
        <v>0.84</v>
      </c>
      <c r="P12295" t="s">
        <v>257</v>
      </c>
      <c r="Q12295"/>
      <c r="R12295">
        <v>0.28000000000000003</v>
      </c>
      <c r="S12295">
        <v>0.84</v>
      </c>
      <c r="T12295" t="s">
        <v>1254</v>
      </c>
    </row>
    <row r="12296" spans="2:20" hidden="1" x14ac:dyDescent="0.45">
      <c r="C12296" s="29" t="s">
        <v>60</v>
      </c>
      <c r="D12296" s="29" t="s">
        <v>46</v>
      </c>
      <c r="F12296" t="s">
        <v>1365</v>
      </c>
      <c r="G12296" t="s">
        <v>1366</v>
      </c>
      <c r="H12296" t="s">
        <v>443</v>
      </c>
      <c r="I12296" t="s">
        <v>225</v>
      </c>
      <c r="J12296" t="s">
        <v>1235</v>
      </c>
      <c r="K12296" t="s">
        <v>18</v>
      </c>
      <c r="M12296" t="s">
        <v>228</v>
      </c>
      <c r="N12296" t="s">
        <v>358</v>
      </c>
      <c r="O12296">
        <v>0.84</v>
      </c>
      <c r="P12296" t="s">
        <v>257</v>
      </c>
      <c r="Q12296"/>
      <c r="R12296">
        <v>0.28000000000000003</v>
      </c>
      <c r="S12296">
        <v>0.84</v>
      </c>
      <c r="T12296" t="s">
        <v>1254</v>
      </c>
    </row>
    <row r="12297" spans="2:20" hidden="1" x14ac:dyDescent="0.45">
      <c r="C12297" s="29" t="s">
        <v>60</v>
      </c>
      <c r="D12297" s="29" t="s">
        <v>46</v>
      </c>
      <c r="F12297" t="s">
        <v>1365</v>
      </c>
      <c r="G12297" t="s">
        <v>1366</v>
      </c>
      <c r="H12297" t="s">
        <v>443</v>
      </c>
      <c r="I12297" t="s">
        <v>225</v>
      </c>
      <c r="J12297" t="s">
        <v>1235</v>
      </c>
      <c r="K12297" t="s">
        <v>18</v>
      </c>
      <c r="M12297" t="s">
        <v>228</v>
      </c>
      <c r="N12297" t="s">
        <v>264</v>
      </c>
      <c r="O12297">
        <v>0.56000000000000005</v>
      </c>
      <c r="P12297" t="s">
        <v>257</v>
      </c>
      <c r="Q12297"/>
      <c r="R12297">
        <v>0.19</v>
      </c>
      <c r="S12297">
        <v>0.56000000000000005</v>
      </c>
      <c r="T12297" t="s">
        <v>1254</v>
      </c>
    </row>
    <row r="12298" spans="2:20" hidden="1" x14ac:dyDescent="0.45">
      <c r="C12298" s="29" t="s">
        <v>60</v>
      </c>
      <c r="D12298" s="29" t="s">
        <v>45</v>
      </c>
      <c r="F12298" t="s">
        <v>1365</v>
      </c>
      <c r="G12298" t="s">
        <v>1366</v>
      </c>
      <c r="H12298" t="s">
        <v>284</v>
      </c>
      <c r="I12298" t="s">
        <v>275</v>
      </c>
      <c r="J12298" t="s">
        <v>228</v>
      </c>
      <c r="K12298" t="s">
        <v>1242</v>
      </c>
      <c r="M12298" t="s">
        <v>228</v>
      </c>
      <c r="N12298" t="s">
        <v>236</v>
      </c>
      <c r="O12298">
        <v>124</v>
      </c>
      <c r="P12298" t="s">
        <v>237</v>
      </c>
      <c r="Q12298"/>
      <c r="R12298">
        <v>70</v>
      </c>
      <c r="S12298">
        <v>250</v>
      </c>
      <c r="T12298" t="s">
        <v>377</v>
      </c>
    </row>
    <row r="12299" spans="2:20" hidden="1" x14ac:dyDescent="0.45">
      <c r="C12299" s="29" t="s">
        <v>60</v>
      </c>
      <c r="D12299" s="29" t="s">
        <v>45</v>
      </c>
      <c r="F12299" t="s">
        <v>1365</v>
      </c>
      <c r="G12299" t="s">
        <v>1366</v>
      </c>
      <c r="H12299" t="s">
        <v>284</v>
      </c>
      <c r="I12299" t="s">
        <v>275</v>
      </c>
      <c r="J12299" t="s">
        <v>228</v>
      </c>
      <c r="K12299" t="s">
        <v>1242</v>
      </c>
      <c r="M12299" t="s">
        <v>228</v>
      </c>
      <c r="N12299" t="s">
        <v>265</v>
      </c>
      <c r="O12299">
        <v>17.5</v>
      </c>
      <c r="P12299" t="s">
        <v>234</v>
      </c>
      <c r="Q12299"/>
      <c r="R12299">
        <v>5</v>
      </c>
      <c r="S12299">
        <v>50</v>
      </c>
      <c r="T12299" t="s">
        <v>377</v>
      </c>
    </row>
    <row r="12300" spans="2:20" hidden="1" x14ac:dyDescent="0.45">
      <c r="C12300" s="29" t="s">
        <v>60</v>
      </c>
      <c r="D12300" s="29" t="s">
        <v>45</v>
      </c>
      <c r="F12300" t="s">
        <v>1365</v>
      </c>
      <c r="G12300" t="s">
        <v>1366</v>
      </c>
      <c r="H12300" t="s">
        <v>284</v>
      </c>
      <c r="I12300" t="s">
        <v>275</v>
      </c>
      <c r="J12300" t="s">
        <v>228</v>
      </c>
      <c r="K12300" t="s">
        <v>1242</v>
      </c>
      <c r="M12300" t="s">
        <v>228</v>
      </c>
      <c r="N12300" t="s">
        <v>233</v>
      </c>
      <c r="O12300">
        <v>4</v>
      </c>
      <c r="P12300" t="s">
        <v>234</v>
      </c>
      <c r="Q12300"/>
      <c r="R12300">
        <v>0.2</v>
      </c>
      <c r="S12300">
        <v>8</v>
      </c>
      <c r="T12300" t="s">
        <v>377</v>
      </c>
    </row>
    <row r="12301" spans="2:20" hidden="1" x14ac:dyDescent="0.45">
      <c r="C12301" s="29" t="s">
        <v>60</v>
      </c>
      <c r="D12301" s="29" t="s">
        <v>45</v>
      </c>
      <c r="F12301" t="s">
        <v>1365</v>
      </c>
      <c r="G12301" t="s">
        <v>1366</v>
      </c>
      <c r="H12301" t="s">
        <v>284</v>
      </c>
      <c r="I12301" t="s">
        <v>275</v>
      </c>
      <c r="J12301" t="s">
        <v>228</v>
      </c>
      <c r="K12301" t="s">
        <v>1242</v>
      </c>
      <c r="M12301" t="s">
        <v>228</v>
      </c>
      <c r="N12301" t="s">
        <v>267</v>
      </c>
      <c r="O12301">
        <v>200</v>
      </c>
      <c r="P12301" t="s">
        <v>234</v>
      </c>
      <c r="Q12301"/>
      <c r="R12301">
        <v>50</v>
      </c>
      <c r="S12301">
        <v>500</v>
      </c>
      <c r="T12301" t="s">
        <v>377</v>
      </c>
    </row>
    <row r="12302" spans="2:20" hidden="1" x14ac:dyDescent="0.45">
      <c r="C12302" s="29" t="s">
        <v>60</v>
      </c>
      <c r="D12302" s="29" t="s">
        <v>45</v>
      </c>
      <c r="F12302" t="s">
        <v>1365</v>
      </c>
      <c r="G12302" t="s">
        <v>1366</v>
      </c>
      <c r="H12302" t="s">
        <v>284</v>
      </c>
      <c r="I12302" t="s">
        <v>275</v>
      </c>
      <c r="J12302" t="s">
        <v>228</v>
      </c>
      <c r="K12302" t="s">
        <v>1242</v>
      </c>
      <c r="M12302" t="s">
        <v>228</v>
      </c>
      <c r="N12302" t="s">
        <v>267</v>
      </c>
      <c r="O12302">
        <v>200</v>
      </c>
      <c r="P12302" t="s">
        <v>234</v>
      </c>
      <c r="Q12302"/>
      <c r="R12302">
        <v>50</v>
      </c>
      <c r="S12302">
        <v>500</v>
      </c>
      <c r="T12302" t="s">
        <v>377</v>
      </c>
    </row>
    <row r="12303" spans="2:20" hidden="1" x14ac:dyDescent="0.45">
      <c r="C12303" s="29" t="s">
        <v>60</v>
      </c>
      <c r="D12303" s="29" t="s">
        <v>45</v>
      </c>
      <c r="F12303" t="s">
        <v>1365</v>
      </c>
      <c r="G12303" t="s">
        <v>1366</v>
      </c>
      <c r="H12303" t="s">
        <v>284</v>
      </c>
      <c r="I12303" t="s">
        <v>275</v>
      </c>
      <c r="J12303" t="s">
        <v>228</v>
      </c>
      <c r="K12303" t="s">
        <v>1242</v>
      </c>
      <c r="M12303" t="s">
        <v>228</v>
      </c>
      <c r="N12303" t="s">
        <v>291</v>
      </c>
      <c r="O12303">
        <v>170</v>
      </c>
      <c r="P12303" t="s">
        <v>257</v>
      </c>
      <c r="Q12303"/>
      <c r="R12303">
        <v>85</v>
      </c>
      <c r="S12303">
        <v>260</v>
      </c>
      <c r="T12303" t="s">
        <v>349</v>
      </c>
    </row>
    <row r="12304" spans="2:20" hidden="1" x14ac:dyDescent="0.45">
      <c r="C12304" s="29" t="s">
        <v>60</v>
      </c>
      <c r="D12304" s="29" t="s">
        <v>45</v>
      </c>
      <c r="F12304" t="s">
        <v>1365</v>
      </c>
      <c r="G12304" t="s">
        <v>1366</v>
      </c>
      <c r="H12304" t="s">
        <v>284</v>
      </c>
      <c r="I12304" t="s">
        <v>275</v>
      </c>
      <c r="J12304" t="s">
        <v>228</v>
      </c>
      <c r="K12304" t="s">
        <v>1242</v>
      </c>
      <c r="M12304" t="s">
        <v>228</v>
      </c>
      <c r="N12304" t="s">
        <v>279</v>
      </c>
      <c r="O12304">
        <v>13</v>
      </c>
      <c r="P12304" t="s">
        <v>234</v>
      </c>
      <c r="Q12304"/>
      <c r="R12304">
        <v>0.5</v>
      </c>
      <c r="S12304">
        <v>30</v>
      </c>
      <c r="T12304" t="s">
        <v>377</v>
      </c>
    </row>
    <row r="12305" spans="2:20" hidden="1" x14ac:dyDescent="0.45">
      <c r="B12305" s="29" t="s">
        <v>43</v>
      </c>
      <c r="C12305" s="29" t="s">
        <v>60</v>
      </c>
      <c r="D12305" s="29" t="s">
        <v>45</v>
      </c>
      <c r="F12305" t="s">
        <v>1365</v>
      </c>
      <c r="G12305" t="s">
        <v>1366</v>
      </c>
      <c r="H12305" t="s">
        <v>284</v>
      </c>
      <c r="I12305" t="s">
        <v>275</v>
      </c>
      <c r="J12305" t="s">
        <v>228</v>
      </c>
      <c r="K12305" t="s">
        <v>1242</v>
      </c>
      <c r="M12305" t="s">
        <v>228</v>
      </c>
      <c r="N12305" t="s">
        <v>28</v>
      </c>
      <c r="O12305">
        <v>108</v>
      </c>
      <c r="P12305" t="s">
        <v>237</v>
      </c>
      <c r="Q12305">
        <f>O12305/'Building Calcs'!$B$2</f>
        <v>1.1394603208296001E-4</v>
      </c>
      <c r="R12305">
        <v>60</v>
      </c>
      <c r="S12305">
        <v>220</v>
      </c>
      <c r="T12305" t="s">
        <v>377</v>
      </c>
    </row>
    <row r="12306" spans="2:20" hidden="1" x14ac:dyDescent="0.45">
      <c r="C12306" s="29" t="s">
        <v>60</v>
      </c>
      <c r="D12306" s="29" t="s">
        <v>45</v>
      </c>
      <c r="F12306" t="s">
        <v>1365</v>
      </c>
      <c r="G12306" t="s">
        <v>1366</v>
      </c>
      <c r="H12306" t="s">
        <v>284</v>
      </c>
      <c r="I12306" t="s">
        <v>275</v>
      </c>
      <c r="J12306" t="s">
        <v>228</v>
      </c>
      <c r="K12306" t="s">
        <v>1242</v>
      </c>
      <c r="M12306" t="s">
        <v>228</v>
      </c>
      <c r="N12306" t="s">
        <v>253</v>
      </c>
      <c r="O12306">
        <v>1.8</v>
      </c>
      <c r="P12306" t="s">
        <v>234</v>
      </c>
      <c r="Q12306"/>
      <c r="R12306">
        <v>0.2</v>
      </c>
      <c r="S12306">
        <v>5</v>
      </c>
      <c r="T12306" t="s">
        <v>377</v>
      </c>
    </row>
    <row r="12307" spans="2:20" hidden="1" x14ac:dyDescent="0.45">
      <c r="C12307" s="29" t="s">
        <v>60</v>
      </c>
      <c r="D12307" s="29" t="s">
        <v>45</v>
      </c>
      <c r="F12307" t="s">
        <v>1365</v>
      </c>
      <c r="G12307" t="s">
        <v>1366</v>
      </c>
      <c r="H12307" t="s">
        <v>284</v>
      </c>
      <c r="I12307" t="s">
        <v>275</v>
      </c>
      <c r="J12307" t="s">
        <v>228</v>
      </c>
      <c r="K12307" t="s">
        <v>1242</v>
      </c>
      <c r="M12307" t="s">
        <v>228</v>
      </c>
      <c r="N12307" t="s">
        <v>262</v>
      </c>
      <c r="O12307">
        <v>7.9</v>
      </c>
      <c r="P12307" t="s">
        <v>234</v>
      </c>
      <c r="Q12307"/>
      <c r="R12307">
        <v>5</v>
      </c>
      <c r="S12307">
        <v>10</v>
      </c>
      <c r="T12307" t="s">
        <v>377</v>
      </c>
    </row>
    <row r="12308" spans="2:20" hidden="1" x14ac:dyDescent="0.45">
      <c r="C12308" s="29" t="s">
        <v>60</v>
      </c>
      <c r="D12308" s="29" t="s">
        <v>45</v>
      </c>
      <c r="F12308" t="s">
        <v>1365</v>
      </c>
      <c r="G12308" t="s">
        <v>1366</v>
      </c>
      <c r="H12308" t="s">
        <v>284</v>
      </c>
      <c r="I12308" t="s">
        <v>275</v>
      </c>
      <c r="J12308" t="s">
        <v>228</v>
      </c>
      <c r="K12308" t="s">
        <v>1242</v>
      </c>
      <c r="M12308" t="s">
        <v>228</v>
      </c>
      <c r="N12308" t="s">
        <v>233</v>
      </c>
      <c r="O12308">
        <v>4</v>
      </c>
      <c r="P12308" t="s">
        <v>234</v>
      </c>
      <c r="Q12308"/>
      <c r="R12308">
        <v>0.2</v>
      </c>
      <c r="S12308">
        <v>8</v>
      </c>
      <c r="T12308" t="s">
        <v>377</v>
      </c>
    </row>
    <row r="12309" spans="2:20" hidden="1" x14ac:dyDescent="0.45">
      <c r="C12309" s="29" t="s">
        <v>60</v>
      </c>
      <c r="D12309" s="29" t="s">
        <v>45</v>
      </c>
      <c r="F12309" t="s">
        <v>1365</v>
      </c>
      <c r="G12309" t="s">
        <v>1366</v>
      </c>
      <c r="H12309" t="s">
        <v>284</v>
      </c>
      <c r="I12309" t="s">
        <v>275</v>
      </c>
      <c r="J12309" t="s">
        <v>228</v>
      </c>
      <c r="K12309" t="s">
        <v>1242</v>
      </c>
      <c r="M12309" t="s">
        <v>228</v>
      </c>
      <c r="N12309" t="s">
        <v>233</v>
      </c>
      <c r="O12309">
        <v>4</v>
      </c>
      <c r="P12309" t="s">
        <v>234</v>
      </c>
      <c r="Q12309"/>
      <c r="R12309">
        <v>0.2</v>
      </c>
      <c r="S12309">
        <v>8</v>
      </c>
      <c r="T12309" t="s">
        <v>377</v>
      </c>
    </row>
    <row r="12310" spans="2:20" hidden="1" x14ac:dyDescent="0.45">
      <c r="B12310" s="29" t="s">
        <v>30</v>
      </c>
      <c r="C12310" s="29" t="s">
        <v>60</v>
      </c>
      <c r="D12310" s="29" t="s">
        <v>46</v>
      </c>
      <c r="F12310" t="s">
        <v>1365</v>
      </c>
      <c r="G12310" t="s">
        <v>1366</v>
      </c>
      <c r="H12310" t="s">
        <v>1253</v>
      </c>
      <c r="I12310" t="s">
        <v>225</v>
      </c>
      <c r="J12310" t="s">
        <v>1232</v>
      </c>
      <c r="K12310" t="s">
        <v>18</v>
      </c>
      <c r="M12310" t="s">
        <v>228</v>
      </c>
      <c r="N12310" t="s">
        <v>30</v>
      </c>
      <c r="O12310">
        <v>5.4</v>
      </c>
      <c r="P12310" t="s">
        <v>229</v>
      </c>
      <c r="Q12310"/>
      <c r="R12310">
        <v>2.7</v>
      </c>
      <c r="S12310">
        <v>11</v>
      </c>
      <c r="T12310" t="s">
        <v>1256</v>
      </c>
    </row>
    <row r="12311" spans="2:20" hidden="1" x14ac:dyDescent="0.45">
      <c r="B12311" s="29" t="s">
        <v>26</v>
      </c>
      <c r="C12311" s="29" t="s">
        <v>60</v>
      </c>
      <c r="D12311" s="29" t="s">
        <v>46</v>
      </c>
      <c r="F12311" t="s">
        <v>1365</v>
      </c>
      <c r="G12311" t="s">
        <v>1366</v>
      </c>
      <c r="H12311" t="s">
        <v>443</v>
      </c>
      <c r="I12311" t="s">
        <v>225</v>
      </c>
      <c r="J12311" t="s">
        <v>1235</v>
      </c>
      <c r="K12311" t="s">
        <v>18</v>
      </c>
      <c r="M12311" t="s">
        <v>228</v>
      </c>
      <c r="N12311" t="s">
        <v>26</v>
      </c>
      <c r="O12311">
        <v>40</v>
      </c>
      <c r="P12311" t="s">
        <v>237</v>
      </c>
      <c r="Q12311">
        <f>O12311/'Building Calcs'!$B$2</f>
        <v>4.2202234104799999E-5</v>
      </c>
      <c r="R12311">
        <v>30</v>
      </c>
      <c r="S12311">
        <v>55</v>
      </c>
      <c r="T12311" t="s">
        <v>1255</v>
      </c>
    </row>
    <row r="12312" spans="2:20" hidden="1" x14ac:dyDescent="0.45">
      <c r="C12312" s="29" t="s">
        <v>60</v>
      </c>
      <c r="D12312" s="29" t="s">
        <v>46</v>
      </c>
      <c r="F12312" t="s">
        <v>1365</v>
      </c>
      <c r="G12312" t="s">
        <v>1366</v>
      </c>
      <c r="H12312" t="s">
        <v>443</v>
      </c>
      <c r="I12312" t="s">
        <v>225</v>
      </c>
      <c r="J12312" t="s">
        <v>1235</v>
      </c>
      <c r="K12312" t="s">
        <v>18</v>
      </c>
      <c r="M12312" t="s">
        <v>228</v>
      </c>
      <c r="N12312" t="s">
        <v>303</v>
      </c>
      <c r="O12312">
        <v>1.0999999999999999E-2</v>
      </c>
      <c r="P12312" t="s">
        <v>234</v>
      </c>
      <c r="Q12312"/>
      <c r="R12312">
        <v>3.7000000000000002E-3</v>
      </c>
      <c r="S12312">
        <v>3.4000000000000002E-2</v>
      </c>
      <c r="T12312" t="s">
        <v>1254</v>
      </c>
    </row>
    <row r="12313" spans="2:20" hidden="1" x14ac:dyDescent="0.45">
      <c r="C12313" s="29" t="s">
        <v>60</v>
      </c>
      <c r="D12313" s="29" t="s">
        <v>46</v>
      </c>
      <c r="F12313" t="s">
        <v>1365</v>
      </c>
      <c r="G12313" t="s">
        <v>1366</v>
      </c>
      <c r="H12313" t="s">
        <v>1253</v>
      </c>
      <c r="I12313" t="s">
        <v>225</v>
      </c>
      <c r="J12313" t="s">
        <v>1232</v>
      </c>
      <c r="K12313" t="s">
        <v>18</v>
      </c>
      <c r="M12313" t="s">
        <v>228</v>
      </c>
      <c r="N12313" t="s">
        <v>358</v>
      </c>
      <c r="O12313">
        <v>0.84</v>
      </c>
      <c r="P12313" t="s">
        <v>257</v>
      </c>
      <c r="Q12313"/>
      <c r="R12313">
        <v>0.28000000000000003</v>
      </c>
      <c r="S12313">
        <v>0.84</v>
      </c>
      <c r="T12313" t="s">
        <v>1254</v>
      </c>
    </row>
    <row r="12314" spans="2:20" hidden="1" x14ac:dyDescent="0.45">
      <c r="C12314" s="29" t="s">
        <v>60</v>
      </c>
      <c r="D12314" s="29" t="s">
        <v>46</v>
      </c>
      <c r="F12314" t="s">
        <v>1365</v>
      </c>
      <c r="G12314" t="s">
        <v>1366</v>
      </c>
      <c r="H12314" t="s">
        <v>1253</v>
      </c>
      <c r="I12314" t="s">
        <v>225</v>
      </c>
      <c r="J12314" t="s">
        <v>1232</v>
      </c>
      <c r="K12314" t="s">
        <v>18</v>
      </c>
      <c r="M12314" t="s">
        <v>228</v>
      </c>
      <c r="N12314" t="s">
        <v>233</v>
      </c>
      <c r="O12314">
        <v>0.12</v>
      </c>
      <c r="P12314" t="s">
        <v>234</v>
      </c>
      <c r="Q12314"/>
      <c r="R12314">
        <v>0.06</v>
      </c>
      <c r="S12314">
        <v>0.24</v>
      </c>
      <c r="T12314" t="s">
        <v>1257</v>
      </c>
    </row>
    <row r="12315" spans="2:20" hidden="1" x14ac:dyDescent="0.45">
      <c r="B12315" s="29" t="s">
        <v>25</v>
      </c>
      <c r="C12315" s="29" t="s">
        <v>60</v>
      </c>
      <c r="D12315" s="29" t="s">
        <v>46</v>
      </c>
      <c r="F12315" t="s">
        <v>1365</v>
      </c>
      <c r="G12315" t="s">
        <v>1366</v>
      </c>
      <c r="H12315" t="s">
        <v>443</v>
      </c>
      <c r="I12315" t="s">
        <v>225</v>
      </c>
      <c r="J12315" t="s">
        <v>1235</v>
      </c>
      <c r="K12315" t="s">
        <v>18</v>
      </c>
      <c r="M12315" t="s">
        <v>228</v>
      </c>
      <c r="N12315" t="s">
        <v>25</v>
      </c>
      <c r="O12315">
        <v>30</v>
      </c>
      <c r="P12315" t="s">
        <v>237</v>
      </c>
      <c r="Q12315">
        <f>O12315/'Building Calcs'!$B$2</f>
        <v>3.1651675578599999E-5</v>
      </c>
      <c r="R12315">
        <v>15</v>
      </c>
      <c r="S12315">
        <v>30</v>
      </c>
      <c r="T12315" t="s">
        <v>1255</v>
      </c>
    </row>
    <row r="12316" spans="2:20" hidden="1" x14ac:dyDescent="0.45">
      <c r="C12316" s="29" t="s">
        <v>60</v>
      </c>
      <c r="D12316" s="29" t="s">
        <v>46</v>
      </c>
      <c r="F12316" t="s">
        <v>1365</v>
      </c>
      <c r="G12316" t="s">
        <v>1366</v>
      </c>
      <c r="H12316" t="s">
        <v>1253</v>
      </c>
      <c r="I12316" t="s">
        <v>225</v>
      </c>
      <c r="J12316" t="s">
        <v>1232</v>
      </c>
      <c r="K12316" t="s">
        <v>18</v>
      </c>
      <c r="M12316" t="s">
        <v>228</v>
      </c>
      <c r="N12316" t="s">
        <v>279</v>
      </c>
      <c r="O12316">
        <v>5.1000000000000004E-4</v>
      </c>
      <c r="P12316" t="s">
        <v>234</v>
      </c>
      <c r="Q12316"/>
      <c r="R12316">
        <v>2.5999999999999998E-4</v>
      </c>
      <c r="S12316">
        <v>1E-3</v>
      </c>
      <c r="T12316" t="s">
        <v>1257</v>
      </c>
    </row>
    <row r="12317" spans="2:20" hidden="1" x14ac:dyDescent="0.45">
      <c r="C12317" s="29" t="s">
        <v>60</v>
      </c>
      <c r="D12317" s="29" t="s">
        <v>46</v>
      </c>
      <c r="F12317" t="s">
        <v>1365</v>
      </c>
      <c r="G12317" t="s">
        <v>1366</v>
      </c>
      <c r="H12317" t="s">
        <v>443</v>
      </c>
      <c r="I12317" t="s">
        <v>225</v>
      </c>
      <c r="J12317" t="s">
        <v>1235</v>
      </c>
      <c r="K12317" t="s">
        <v>18</v>
      </c>
      <c r="M12317" t="s">
        <v>228</v>
      </c>
      <c r="N12317" t="s">
        <v>242</v>
      </c>
      <c r="O12317">
        <v>7.6000000000000004E-4</v>
      </c>
      <c r="P12317" t="s">
        <v>234</v>
      </c>
      <c r="Q12317"/>
      <c r="R12317">
        <v>3.8000000000000002E-4</v>
      </c>
      <c r="S12317">
        <v>1.5E-3</v>
      </c>
      <c r="T12317" t="s">
        <v>1257</v>
      </c>
    </row>
    <row r="12318" spans="2:20" hidden="1" x14ac:dyDescent="0.45">
      <c r="C12318" s="29" t="s">
        <v>60</v>
      </c>
      <c r="D12318" s="29" t="s">
        <v>46</v>
      </c>
      <c r="F12318" t="s">
        <v>1365</v>
      </c>
      <c r="G12318" t="s">
        <v>1366</v>
      </c>
      <c r="H12318" t="s">
        <v>443</v>
      </c>
      <c r="I12318" t="s">
        <v>225</v>
      </c>
      <c r="J12318" t="s">
        <v>1235</v>
      </c>
      <c r="K12318" t="s">
        <v>18</v>
      </c>
      <c r="M12318" t="s">
        <v>228</v>
      </c>
      <c r="N12318" t="s">
        <v>262</v>
      </c>
      <c r="O12318">
        <v>0.1</v>
      </c>
      <c r="P12318" t="s">
        <v>234</v>
      </c>
      <c r="Q12318"/>
      <c r="R12318">
        <v>1.2999999999999999E-3</v>
      </c>
      <c r="S12318">
        <v>0.68</v>
      </c>
      <c r="T12318" t="s">
        <v>1241</v>
      </c>
    </row>
    <row r="12319" spans="2:20" hidden="1" x14ac:dyDescent="0.45">
      <c r="C12319" s="29" t="s">
        <v>60</v>
      </c>
      <c r="D12319" s="29" t="s">
        <v>46</v>
      </c>
      <c r="F12319" t="s">
        <v>1365</v>
      </c>
      <c r="G12319" t="s">
        <v>1366</v>
      </c>
      <c r="H12319" t="s">
        <v>443</v>
      </c>
      <c r="I12319" t="s">
        <v>225</v>
      </c>
      <c r="J12319" t="s">
        <v>1235</v>
      </c>
      <c r="K12319" t="s">
        <v>18</v>
      </c>
      <c r="M12319" t="s">
        <v>228</v>
      </c>
      <c r="N12319" t="s">
        <v>233</v>
      </c>
      <c r="O12319">
        <v>0.12</v>
      </c>
      <c r="P12319" t="s">
        <v>234</v>
      </c>
      <c r="Q12319"/>
      <c r="R12319">
        <v>0.06</v>
      </c>
      <c r="S12319">
        <v>0.24</v>
      </c>
      <c r="T12319" t="s">
        <v>1257</v>
      </c>
    </row>
    <row r="12320" spans="2:20" hidden="1" x14ac:dyDescent="0.45">
      <c r="C12320" s="29" t="s">
        <v>60</v>
      </c>
      <c r="D12320" s="29" t="s">
        <v>46</v>
      </c>
      <c r="F12320" t="s">
        <v>1365</v>
      </c>
      <c r="G12320" t="s">
        <v>1366</v>
      </c>
      <c r="H12320" t="s">
        <v>443</v>
      </c>
      <c r="I12320" t="s">
        <v>225</v>
      </c>
      <c r="J12320" t="s">
        <v>1235</v>
      </c>
      <c r="K12320" t="s">
        <v>18</v>
      </c>
      <c r="M12320" t="s">
        <v>228</v>
      </c>
      <c r="N12320" t="s">
        <v>240</v>
      </c>
      <c r="O12320">
        <v>1.5E-3</v>
      </c>
      <c r="P12320" t="s">
        <v>234</v>
      </c>
      <c r="Q12320"/>
      <c r="R12320">
        <v>7.5000000000000002E-4</v>
      </c>
      <c r="S12320">
        <v>3.0000000000000001E-3</v>
      </c>
      <c r="T12320" t="s">
        <v>1257</v>
      </c>
    </row>
    <row r="12321" spans="2:20" hidden="1" x14ac:dyDescent="0.45">
      <c r="C12321" s="29" t="s">
        <v>60</v>
      </c>
      <c r="D12321" s="29" t="s">
        <v>46</v>
      </c>
      <c r="F12321" t="s">
        <v>1365</v>
      </c>
      <c r="G12321" t="s">
        <v>1366</v>
      </c>
      <c r="H12321" t="s">
        <v>443</v>
      </c>
      <c r="I12321" t="s">
        <v>225</v>
      </c>
      <c r="J12321" t="s">
        <v>1235</v>
      </c>
      <c r="K12321" t="s">
        <v>18</v>
      </c>
      <c r="M12321" t="s">
        <v>228</v>
      </c>
      <c r="N12321" t="s">
        <v>242</v>
      </c>
      <c r="O12321">
        <v>7.6000000000000004E-4</v>
      </c>
      <c r="P12321" t="s">
        <v>234</v>
      </c>
      <c r="Q12321"/>
      <c r="R12321">
        <v>3.8000000000000002E-4</v>
      </c>
      <c r="S12321">
        <v>1.5E-3</v>
      </c>
      <c r="T12321" t="s">
        <v>1257</v>
      </c>
    </row>
    <row r="12322" spans="2:20" hidden="1" x14ac:dyDescent="0.45">
      <c r="C12322" s="29" t="s">
        <v>60</v>
      </c>
      <c r="D12322" s="29" t="s">
        <v>46</v>
      </c>
      <c r="F12322" t="s">
        <v>1365</v>
      </c>
      <c r="G12322" t="s">
        <v>1366</v>
      </c>
      <c r="H12322" t="s">
        <v>443</v>
      </c>
      <c r="I12322" t="s">
        <v>225</v>
      </c>
      <c r="J12322" t="s">
        <v>1235</v>
      </c>
      <c r="K12322" t="s">
        <v>18</v>
      </c>
      <c r="M12322" t="s">
        <v>228</v>
      </c>
      <c r="N12322" t="s">
        <v>265</v>
      </c>
      <c r="O12322" s="27">
        <v>7.6000000000000004E-5</v>
      </c>
      <c r="P12322" t="s">
        <v>234</v>
      </c>
      <c r="Q12322"/>
      <c r="R12322" s="27">
        <v>3.8000000000000002E-5</v>
      </c>
      <c r="S12322">
        <v>1.4999999999999999E-4</v>
      </c>
      <c r="T12322" t="s">
        <v>1257</v>
      </c>
    </row>
    <row r="12323" spans="2:20" hidden="1" x14ac:dyDescent="0.45">
      <c r="C12323" s="29" t="s">
        <v>60</v>
      </c>
      <c r="D12323" s="29" t="s">
        <v>46</v>
      </c>
      <c r="F12323" t="s">
        <v>1365</v>
      </c>
      <c r="G12323" t="s">
        <v>1366</v>
      </c>
      <c r="H12323" t="s">
        <v>443</v>
      </c>
      <c r="I12323" t="s">
        <v>225</v>
      </c>
      <c r="J12323" t="s">
        <v>1235</v>
      </c>
      <c r="K12323" t="s">
        <v>18</v>
      </c>
      <c r="M12323" t="s">
        <v>228</v>
      </c>
      <c r="N12323" t="s">
        <v>265</v>
      </c>
      <c r="O12323" s="27">
        <v>7.6000000000000004E-5</v>
      </c>
      <c r="P12323" t="s">
        <v>234</v>
      </c>
      <c r="Q12323"/>
      <c r="R12323" s="27">
        <v>3.8000000000000002E-5</v>
      </c>
      <c r="S12323">
        <v>1.4999999999999999E-4</v>
      </c>
      <c r="T12323" t="s">
        <v>1257</v>
      </c>
    </row>
    <row r="12324" spans="2:20" hidden="1" x14ac:dyDescent="0.45">
      <c r="B12324" s="29" t="s">
        <v>24</v>
      </c>
      <c r="C12324" s="29" t="s">
        <v>60</v>
      </c>
      <c r="D12324" s="29" t="s">
        <v>46</v>
      </c>
      <c r="F12324" t="s">
        <v>1365</v>
      </c>
      <c r="G12324" t="s">
        <v>1366</v>
      </c>
      <c r="H12324" t="s">
        <v>443</v>
      </c>
      <c r="I12324" t="s">
        <v>225</v>
      </c>
      <c r="J12324" t="s">
        <v>1235</v>
      </c>
      <c r="K12324" t="s">
        <v>18</v>
      </c>
      <c r="M12324" t="s">
        <v>228</v>
      </c>
      <c r="N12324" t="s">
        <v>261</v>
      </c>
      <c r="O12324">
        <v>2</v>
      </c>
      <c r="P12324" t="s">
        <v>237</v>
      </c>
      <c r="Q12324">
        <f>O12324/'Building Calcs'!$B$2</f>
        <v>2.1101117052399999E-6</v>
      </c>
      <c r="R12324">
        <v>1.2</v>
      </c>
      <c r="S12324">
        <v>2.8</v>
      </c>
      <c r="T12324" t="s">
        <v>1255</v>
      </c>
    </row>
    <row r="12325" spans="2:20" hidden="1" x14ac:dyDescent="0.45">
      <c r="C12325" s="29" t="s">
        <v>60</v>
      </c>
      <c r="D12325" s="29" t="s">
        <v>46</v>
      </c>
      <c r="F12325" t="s">
        <v>1365</v>
      </c>
      <c r="G12325" t="s">
        <v>1366</v>
      </c>
      <c r="H12325" t="s">
        <v>443</v>
      </c>
      <c r="I12325" t="s">
        <v>225</v>
      </c>
      <c r="J12325" t="s">
        <v>1235</v>
      </c>
      <c r="K12325" t="s">
        <v>18</v>
      </c>
      <c r="M12325" t="s">
        <v>228</v>
      </c>
      <c r="N12325" t="s">
        <v>236</v>
      </c>
      <c r="O12325">
        <v>0.45</v>
      </c>
      <c r="P12325" t="s">
        <v>237</v>
      </c>
      <c r="Q12325"/>
      <c r="R12325">
        <v>0.27</v>
      </c>
      <c r="S12325">
        <v>0.63</v>
      </c>
      <c r="T12325" t="s">
        <v>1261</v>
      </c>
    </row>
    <row r="12326" spans="2:20" hidden="1" x14ac:dyDescent="0.45">
      <c r="B12326" s="29" t="s">
        <v>27</v>
      </c>
      <c r="C12326" s="29" t="s">
        <v>60</v>
      </c>
      <c r="D12326" s="29" t="s">
        <v>46</v>
      </c>
      <c r="F12326" t="s">
        <v>1365</v>
      </c>
      <c r="G12326" t="s">
        <v>1366</v>
      </c>
      <c r="H12326" t="s">
        <v>443</v>
      </c>
      <c r="I12326" t="s">
        <v>225</v>
      </c>
      <c r="J12326" t="s">
        <v>1235</v>
      </c>
      <c r="K12326" t="s">
        <v>18</v>
      </c>
      <c r="M12326" t="s">
        <v>228</v>
      </c>
      <c r="N12326" t="s">
        <v>27</v>
      </c>
      <c r="O12326">
        <v>0.45</v>
      </c>
      <c r="P12326" t="s">
        <v>237</v>
      </c>
      <c r="Q12326">
        <f>O12326/'Building Calcs'!$B$2</f>
        <v>4.7477513367900003E-7</v>
      </c>
      <c r="R12326">
        <v>0.27</v>
      </c>
      <c r="S12326">
        <v>0.63</v>
      </c>
      <c r="T12326" t="s">
        <v>1260</v>
      </c>
    </row>
    <row r="12327" spans="2:20" hidden="1" x14ac:dyDescent="0.45">
      <c r="B12327" s="29" t="s">
        <v>27</v>
      </c>
      <c r="C12327" s="29" t="s">
        <v>60</v>
      </c>
      <c r="D12327" s="29" t="s">
        <v>46</v>
      </c>
      <c r="F12327" t="s">
        <v>1365</v>
      </c>
      <c r="G12327" t="s">
        <v>1366</v>
      </c>
      <c r="H12327" t="s">
        <v>443</v>
      </c>
      <c r="I12327" t="s">
        <v>225</v>
      </c>
      <c r="J12327" t="s">
        <v>1235</v>
      </c>
      <c r="K12327" t="s">
        <v>18</v>
      </c>
      <c r="M12327" t="s">
        <v>228</v>
      </c>
      <c r="N12327" t="s">
        <v>27</v>
      </c>
      <c r="O12327">
        <v>0.45</v>
      </c>
      <c r="P12327" t="s">
        <v>237</v>
      </c>
      <c r="Q12327">
        <f>O12327/'Building Calcs'!$B$2</f>
        <v>4.7477513367900003E-7</v>
      </c>
      <c r="R12327">
        <v>0.27</v>
      </c>
      <c r="S12327">
        <v>0.63</v>
      </c>
      <c r="T12327" t="s">
        <v>1260</v>
      </c>
    </row>
    <row r="12328" spans="2:20" hidden="1" x14ac:dyDescent="0.45">
      <c r="C12328" s="29" t="s">
        <v>60</v>
      </c>
      <c r="D12328" s="29" t="s">
        <v>195</v>
      </c>
      <c r="F12328" t="s">
        <v>1365</v>
      </c>
      <c r="G12328" t="s">
        <v>1366</v>
      </c>
      <c r="H12328" t="s">
        <v>301</v>
      </c>
      <c r="I12328" t="s">
        <v>275</v>
      </c>
      <c r="J12328" t="s">
        <v>228</v>
      </c>
      <c r="K12328" t="s">
        <v>1247</v>
      </c>
      <c r="M12328" t="s">
        <v>228</v>
      </c>
      <c r="N12328" t="s">
        <v>240</v>
      </c>
      <c r="O12328">
        <v>8</v>
      </c>
      <c r="P12328" t="s">
        <v>234</v>
      </c>
      <c r="Q12328"/>
      <c r="R12328">
        <v>6.0000000000000001E-3</v>
      </c>
      <c r="S12328">
        <v>40</v>
      </c>
      <c r="T12328" t="s">
        <v>1248</v>
      </c>
    </row>
    <row r="12329" spans="2:20" hidden="1" x14ac:dyDescent="0.45">
      <c r="C12329" s="29" t="s">
        <v>60</v>
      </c>
      <c r="D12329" s="29" t="s">
        <v>195</v>
      </c>
      <c r="F12329" t="s">
        <v>1365</v>
      </c>
      <c r="G12329" t="s">
        <v>1366</v>
      </c>
      <c r="H12329" t="s">
        <v>301</v>
      </c>
      <c r="I12329" t="s">
        <v>275</v>
      </c>
      <c r="J12329" t="s">
        <v>228</v>
      </c>
      <c r="K12329" t="s">
        <v>1247</v>
      </c>
      <c r="M12329" t="s">
        <v>228</v>
      </c>
      <c r="N12329" t="s">
        <v>236</v>
      </c>
      <c r="O12329">
        <v>20</v>
      </c>
      <c r="P12329" t="s">
        <v>237</v>
      </c>
      <c r="Q12329"/>
      <c r="R12329">
        <v>6</v>
      </c>
      <c r="S12329">
        <v>42</v>
      </c>
      <c r="T12329" t="s">
        <v>1248</v>
      </c>
    </row>
    <row r="12330" spans="2:20" hidden="1" x14ac:dyDescent="0.45">
      <c r="B12330" s="29" t="s">
        <v>27</v>
      </c>
      <c r="C12330" s="29" t="s">
        <v>60</v>
      </c>
      <c r="D12330" s="29" t="s">
        <v>195</v>
      </c>
      <c r="F12330" t="s">
        <v>1365</v>
      </c>
      <c r="G12330" t="s">
        <v>1366</v>
      </c>
      <c r="H12330" t="s">
        <v>301</v>
      </c>
      <c r="I12330" t="s">
        <v>275</v>
      </c>
      <c r="J12330" t="s">
        <v>228</v>
      </c>
      <c r="K12330" t="s">
        <v>1247</v>
      </c>
      <c r="M12330" t="s">
        <v>228</v>
      </c>
      <c r="N12330" t="s">
        <v>27</v>
      </c>
      <c r="O12330">
        <v>21</v>
      </c>
      <c r="P12330" t="s">
        <v>237</v>
      </c>
      <c r="Q12330">
        <f>O12330/'Building Calcs'!$B$2</f>
        <v>2.2156172905019999E-5</v>
      </c>
      <c r="R12330">
        <v>0.75</v>
      </c>
      <c r="S12330">
        <v>80</v>
      </c>
      <c r="T12330" t="s">
        <v>1248</v>
      </c>
    </row>
    <row r="12331" spans="2:20" hidden="1" x14ac:dyDescent="0.45">
      <c r="C12331" s="29" t="s">
        <v>60</v>
      </c>
      <c r="D12331" s="29" t="s">
        <v>195</v>
      </c>
      <c r="F12331" t="s">
        <v>1365</v>
      </c>
      <c r="G12331" t="s">
        <v>1366</v>
      </c>
      <c r="H12331" t="s">
        <v>301</v>
      </c>
      <c r="I12331" t="s">
        <v>275</v>
      </c>
      <c r="J12331" t="s">
        <v>228</v>
      </c>
      <c r="K12331" t="s">
        <v>1247</v>
      </c>
      <c r="M12331" t="s">
        <v>228</v>
      </c>
      <c r="N12331" t="s">
        <v>236</v>
      </c>
      <c r="O12331">
        <v>20</v>
      </c>
      <c r="P12331" t="s">
        <v>237</v>
      </c>
      <c r="Q12331"/>
      <c r="R12331">
        <v>6</v>
      </c>
      <c r="S12331">
        <v>42</v>
      </c>
      <c r="T12331" t="s">
        <v>1248</v>
      </c>
    </row>
    <row r="12332" spans="2:20" hidden="1" x14ac:dyDescent="0.45">
      <c r="B12332" s="29" t="s">
        <v>43</v>
      </c>
      <c r="C12332" s="29" t="s">
        <v>60</v>
      </c>
      <c r="D12332" s="29" t="s">
        <v>195</v>
      </c>
      <c r="F12332" t="s">
        <v>1365</v>
      </c>
      <c r="G12332" t="s">
        <v>1366</v>
      </c>
      <c r="H12332" t="s">
        <v>301</v>
      </c>
      <c r="I12332" t="s">
        <v>275</v>
      </c>
      <c r="J12332" t="s">
        <v>228</v>
      </c>
      <c r="K12332" t="s">
        <v>1247</v>
      </c>
      <c r="M12332" t="s">
        <v>228</v>
      </c>
      <c r="N12332" t="s">
        <v>28</v>
      </c>
      <c r="O12332">
        <v>18</v>
      </c>
      <c r="P12332" t="s">
        <v>237</v>
      </c>
      <c r="Q12332">
        <f>O12332/'Building Calcs'!$B$2</f>
        <v>1.8991005347159999E-5</v>
      </c>
      <c r="R12332">
        <v>0.75</v>
      </c>
      <c r="S12332">
        <v>60</v>
      </c>
      <c r="T12332" t="s">
        <v>1248</v>
      </c>
    </row>
    <row r="12333" spans="2:20" hidden="1" x14ac:dyDescent="0.45">
      <c r="B12333" s="29" t="s">
        <v>30</v>
      </c>
      <c r="C12333" s="29" t="s">
        <v>60</v>
      </c>
      <c r="D12333" s="29" t="s">
        <v>195</v>
      </c>
      <c r="F12333" t="s">
        <v>1365</v>
      </c>
      <c r="G12333" t="s">
        <v>1366</v>
      </c>
      <c r="H12333" t="s">
        <v>301</v>
      </c>
      <c r="I12333" t="s">
        <v>275</v>
      </c>
      <c r="J12333" t="s">
        <v>228</v>
      </c>
      <c r="K12333" t="s">
        <v>1247</v>
      </c>
      <c r="M12333" t="s">
        <v>228</v>
      </c>
      <c r="N12333" t="s">
        <v>30</v>
      </c>
      <c r="O12333">
        <v>56</v>
      </c>
      <c r="P12333" t="s">
        <v>229</v>
      </c>
      <c r="Q12333"/>
      <c r="R12333">
        <v>20</v>
      </c>
      <c r="S12333">
        <v>100</v>
      </c>
      <c r="T12333" t="s">
        <v>1248</v>
      </c>
    </row>
    <row r="12334" spans="2:20" hidden="1" x14ac:dyDescent="0.45">
      <c r="B12334" s="29" t="s">
        <v>25</v>
      </c>
      <c r="C12334" s="29" t="s">
        <v>60</v>
      </c>
      <c r="D12334" s="29" t="s">
        <v>195</v>
      </c>
      <c r="F12334" t="s">
        <v>1365</v>
      </c>
      <c r="G12334" t="s">
        <v>1366</v>
      </c>
      <c r="H12334" t="s">
        <v>301</v>
      </c>
      <c r="I12334" t="s">
        <v>275</v>
      </c>
      <c r="J12334" t="s">
        <v>228</v>
      </c>
      <c r="K12334" t="s">
        <v>1247</v>
      </c>
      <c r="M12334" t="s">
        <v>228</v>
      </c>
      <c r="N12334" t="s">
        <v>25</v>
      </c>
      <c r="O12334">
        <v>93</v>
      </c>
      <c r="P12334" t="s">
        <v>237</v>
      </c>
      <c r="Q12334">
        <f>O12334/'Building Calcs'!$B$2</f>
        <v>9.8120194293660007E-5</v>
      </c>
      <c r="R12334">
        <v>24</v>
      </c>
      <c r="S12334">
        <v>200</v>
      </c>
      <c r="T12334" t="s">
        <v>1248</v>
      </c>
    </row>
    <row r="12335" spans="2:20" hidden="1" x14ac:dyDescent="0.45">
      <c r="B12335" s="29" t="s">
        <v>25</v>
      </c>
      <c r="C12335" s="29" t="s">
        <v>60</v>
      </c>
      <c r="D12335" s="29" t="s">
        <v>195</v>
      </c>
      <c r="F12335" t="s">
        <v>1365</v>
      </c>
      <c r="G12335" t="s">
        <v>1366</v>
      </c>
      <c r="H12335" t="s">
        <v>301</v>
      </c>
      <c r="I12335" t="s">
        <v>275</v>
      </c>
      <c r="J12335" t="s">
        <v>228</v>
      </c>
      <c r="K12335" t="s">
        <v>1247</v>
      </c>
      <c r="M12335" t="s">
        <v>228</v>
      </c>
      <c r="N12335" t="s">
        <v>25</v>
      </c>
      <c r="O12335">
        <v>93</v>
      </c>
      <c r="P12335" t="s">
        <v>237</v>
      </c>
      <c r="Q12335">
        <f>O12335/'Building Calcs'!$B$2</f>
        <v>9.8120194293660007E-5</v>
      </c>
      <c r="R12335">
        <v>24</v>
      </c>
      <c r="S12335">
        <v>200</v>
      </c>
      <c r="T12335" t="s">
        <v>1248</v>
      </c>
    </row>
    <row r="12336" spans="2:20" hidden="1" x14ac:dyDescent="0.45">
      <c r="C12336" s="29" t="s">
        <v>60</v>
      </c>
      <c r="D12336" s="29" t="s">
        <v>195</v>
      </c>
      <c r="F12336" t="s">
        <v>1365</v>
      </c>
      <c r="G12336" t="s">
        <v>1366</v>
      </c>
      <c r="H12336" t="s">
        <v>301</v>
      </c>
      <c r="I12336" t="s">
        <v>275</v>
      </c>
      <c r="J12336" t="s">
        <v>228</v>
      </c>
      <c r="K12336" t="s">
        <v>1247</v>
      </c>
      <c r="M12336" t="s">
        <v>228</v>
      </c>
      <c r="N12336" t="s">
        <v>358</v>
      </c>
      <c r="O12336">
        <v>1.7</v>
      </c>
      <c r="P12336" t="s">
        <v>257</v>
      </c>
      <c r="Q12336"/>
      <c r="R12336">
        <v>0.17</v>
      </c>
      <c r="S12336">
        <v>1.7</v>
      </c>
      <c r="T12336" t="s">
        <v>1241</v>
      </c>
    </row>
    <row r="12337" spans="2:20" hidden="1" x14ac:dyDescent="0.45">
      <c r="C12337" s="29" t="s">
        <v>60</v>
      </c>
      <c r="D12337" s="29" t="s">
        <v>195</v>
      </c>
      <c r="F12337" t="s">
        <v>1365</v>
      </c>
      <c r="G12337" t="s">
        <v>1366</v>
      </c>
      <c r="H12337" t="s">
        <v>301</v>
      </c>
      <c r="I12337" t="s">
        <v>275</v>
      </c>
      <c r="J12337" t="s">
        <v>228</v>
      </c>
      <c r="K12337" t="s">
        <v>1247</v>
      </c>
      <c r="M12337" t="s">
        <v>228</v>
      </c>
      <c r="N12337" t="s">
        <v>249</v>
      </c>
      <c r="O12337">
        <v>15</v>
      </c>
      <c r="P12337" t="s">
        <v>257</v>
      </c>
      <c r="Q12337"/>
      <c r="R12337">
        <v>1.5</v>
      </c>
      <c r="S12337">
        <v>15</v>
      </c>
      <c r="T12337" t="s">
        <v>1241</v>
      </c>
    </row>
    <row r="12338" spans="2:20" hidden="1" x14ac:dyDescent="0.45">
      <c r="C12338" s="29" t="s">
        <v>60</v>
      </c>
      <c r="D12338" s="29" t="s">
        <v>195</v>
      </c>
      <c r="F12338" t="s">
        <v>1365</v>
      </c>
      <c r="G12338" t="s">
        <v>1366</v>
      </c>
      <c r="H12338" t="s">
        <v>301</v>
      </c>
      <c r="I12338" t="s">
        <v>275</v>
      </c>
      <c r="J12338" t="s">
        <v>228</v>
      </c>
      <c r="K12338" t="s">
        <v>1247</v>
      </c>
      <c r="M12338" t="s">
        <v>228</v>
      </c>
      <c r="N12338" t="s">
        <v>242</v>
      </c>
      <c r="O12338">
        <v>10</v>
      </c>
      <c r="P12338" t="s">
        <v>234</v>
      </c>
      <c r="Q12338"/>
      <c r="R12338">
        <v>0.1</v>
      </c>
      <c r="S12338">
        <v>40</v>
      </c>
      <c r="T12338" t="s">
        <v>1248</v>
      </c>
    </row>
    <row r="12339" spans="2:20" hidden="1" x14ac:dyDescent="0.45">
      <c r="C12339" s="29" t="s">
        <v>60</v>
      </c>
      <c r="D12339" s="29" t="s">
        <v>195</v>
      </c>
      <c r="F12339" t="s">
        <v>1365</v>
      </c>
      <c r="G12339" t="s">
        <v>1366</v>
      </c>
      <c r="H12339" t="s">
        <v>301</v>
      </c>
      <c r="I12339" t="s">
        <v>275</v>
      </c>
      <c r="J12339" t="s">
        <v>228</v>
      </c>
      <c r="K12339" t="s">
        <v>1247</v>
      </c>
      <c r="M12339" t="s">
        <v>228</v>
      </c>
      <c r="N12339" t="s">
        <v>265</v>
      </c>
      <c r="O12339">
        <v>3</v>
      </c>
      <c r="P12339" t="s">
        <v>234</v>
      </c>
      <c r="Q12339"/>
      <c r="R12339">
        <v>6.5000000000000002E-2</v>
      </c>
      <c r="S12339">
        <v>20</v>
      </c>
      <c r="T12339" t="s">
        <v>1248</v>
      </c>
    </row>
    <row r="12340" spans="2:20" hidden="1" x14ac:dyDescent="0.45">
      <c r="C12340" s="29" t="s">
        <v>60</v>
      </c>
      <c r="D12340" s="29" t="s">
        <v>195</v>
      </c>
      <c r="F12340" t="s">
        <v>1365</v>
      </c>
      <c r="G12340" t="s">
        <v>1366</v>
      </c>
      <c r="H12340" t="s">
        <v>301</v>
      </c>
      <c r="I12340" t="s">
        <v>275</v>
      </c>
      <c r="J12340" t="s">
        <v>228</v>
      </c>
      <c r="K12340" t="s">
        <v>1247</v>
      </c>
      <c r="M12340" t="s">
        <v>228</v>
      </c>
      <c r="N12340" t="s">
        <v>279</v>
      </c>
      <c r="O12340">
        <v>125</v>
      </c>
      <c r="P12340" t="s">
        <v>234</v>
      </c>
      <c r="Q12340"/>
      <c r="R12340">
        <v>2.5000000000000001E-3</v>
      </c>
      <c r="S12340">
        <v>600</v>
      </c>
      <c r="T12340" t="s">
        <v>1248</v>
      </c>
    </row>
    <row r="12341" spans="2:20" hidden="1" x14ac:dyDescent="0.45">
      <c r="C12341" s="29" t="s">
        <v>60</v>
      </c>
      <c r="D12341" s="29" t="s">
        <v>195</v>
      </c>
      <c r="F12341" t="s">
        <v>1365</v>
      </c>
      <c r="G12341" t="s">
        <v>1366</v>
      </c>
      <c r="H12341" t="s">
        <v>301</v>
      </c>
      <c r="I12341" t="s">
        <v>275</v>
      </c>
      <c r="J12341" t="s">
        <v>228</v>
      </c>
      <c r="K12341" t="s">
        <v>1247</v>
      </c>
      <c r="M12341" t="s">
        <v>228</v>
      </c>
      <c r="N12341" t="s">
        <v>264</v>
      </c>
      <c r="O12341">
        <v>1.9</v>
      </c>
      <c r="P12341" t="s">
        <v>257</v>
      </c>
      <c r="Q12341"/>
      <c r="R12341">
        <v>0.2</v>
      </c>
      <c r="S12341">
        <v>1.9</v>
      </c>
      <c r="T12341" t="s">
        <v>1241</v>
      </c>
    </row>
    <row r="12342" spans="2:20" hidden="1" x14ac:dyDescent="0.45">
      <c r="B12342" s="29" t="s">
        <v>27</v>
      </c>
      <c r="C12342" s="29" t="s">
        <v>60</v>
      </c>
      <c r="D12342" s="29" t="s">
        <v>197</v>
      </c>
      <c r="F12342" t="s">
        <v>1365</v>
      </c>
      <c r="G12342" t="s">
        <v>1366</v>
      </c>
      <c r="H12342" t="s">
        <v>1251</v>
      </c>
      <c r="I12342" t="s">
        <v>275</v>
      </c>
      <c r="J12342" t="s">
        <v>228</v>
      </c>
      <c r="K12342" t="s">
        <v>232</v>
      </c>
      <c r="M12342" t="s">
        <v>228</v>
      </c>
      <c r="N12342" t="s">
        <v>27</v>
      </c>
      <c r="O12342">
        <v>0.78</v>
      </c>
      <c r="P12342" t="s">
        <v>237</v>
      </c>
      <c r="Q12342">
        <f>O12342/'Building Calcs'!$B$2</f>
        <v>8.2294356504360001E-7</v>
      </c>
      <c r="R12342">
        <v>0.47</v>
      </c>
      <c r="S12342">
        <v>1.0900000000000001</v>
      </c>
      <c r="T12342" t="s">
        <v>1252</v>
      </c>
    </row>
    <row r="12343" spans="2:20" hidden="1" x14ac:dyDescent="0.45">
      <c r="B12343" s="29" t="s">
        <v>27</v>
      </c>
      <c r="C12343" s="29" t="s">
        <v>60</v>
      </c>
      <c r="D12343" s="29" t="s">
        <v>197</v>
      </c>
      <c r="F12343" t="s">
        <v>1365</v>
      </c>
      <c r="G12343" t="s">
        <v>1366</v>
      </c>
      <c r="H12343" t="s">
        <v>1251</v>
      </c>
      <c r="I12343" t="s">
        <v>275</v>
      </c>
      <c r="J12343" t="s">
        <v>228</v>
      </c>
      <c r="K12343" t="s">
        <v>232</v>
      </c>
      <c r="M12343" t="s">
        <v>228</v>
      </c>
      <c r="N12343" t="s">
        <v>27</v>
      </c>
      <c r="O12343">
        <v>0.78</v>
      </c>
      <c r="P12343" t="s">
        <v>237</v>
      </c>
      <c r="Q12343">
        <f>O12343/'Building Calcs'!$B$2</f>
        <v>8.2294356504360001E-7</v>
      </c>
      <c r="R12343">
        <v>0.47</v>
      </c>
      <c r="S12343">
        <v>1.0900000000000001</v>
      </c>
      <c r="T12343" t="s">
        <v>1252</v>
      </c>
    </row>
    <row r="12344" spans="2:20" hidden="1" x14ac:dyDescent="0.45">
      <c r="C12344" s="29" t="s">
        <v>60</v>
      </c>
      <c r="D12344" s="29" t="s">
        <v>45</v>
      </c>
      <c r="F12344" t="s">
        <v>1365</v>
      </c>
      <c r="G12344" t="s">
        <v>1366</v>
      </c>
      <c r="H12344" t="s">
        <v>284</v>
      </c>
      <c r="I12344" t="s">
        <v>275</v>
      </c>
      <c r="J12344" t="s">
        <v>228</v>
      </c>
      <c r="K12344" t="s">
        <v>1242</v>
      </c>
      <c r="M12344" t="s">
        <v>228</v>
      </c>
      <c r="N12344" t="s">
        <v>264</v>
      </c>
      <c r="O12344">
        <v>45.5</v>
      </c>
      <c r="P12344" t="s">
        <v>234</v>
      </c>
      <c r="Q12344"/>
      <c r="R12344">
        <v>10</v>
      </c>
      <c r="S12344">
        <v>150</v>
      </c>
      <c r="T12344" t="s">
        <v>377</v>
      </c>
    </row>
    <row r="12345" spans="2:20" hidden="1" x14ac:dyDescent="0.45">
      <c r="B12345" s="29" t="s">
        <v>26</v>
      </c>
      <c r="C12345" s="29" t="s">
        <v>60</v>
      </c>
      <c r="D12345" s="29" t="s">
        <v>197</v>
      </c>
      <c r="F12345" t="s">
        <v>1365</v>
      </c>
      <c r="G12345" t="s">
        <v>1366</v>
      </c>
      <c r="H12345" t="s">
        <v>1251</v>
      </c>
      <c r="I12345" t="s">
        <v>275</v>
      </c>
      <c r="J12345" t="s">
        <v>228</v>
      </c>
      <c r="K12345" t="s">
        <v>232</v>
      </c>
      <c r="M12345" t="s">
        <v>228</v>
      </c>
      <c r="N12345" t="s">
        <v>26</v>
      </c>
      <c r="O12345">
        <v>74</v>
      </c>
      <c r="P12345" t="s">
        <v>237</v>
      </c>
      <c r="Q12345">
        <f>O12345/'Building Calcs'!$B$2</f>
        <v>7.8074133093880004E-5</v>
      </c>
      <c r="R12345">
        <v>46</v>
      </c>
      <c r="S12345">
        <v>103</v>
      </c>
      <c r="T12345" t="s">
        <v>1252</v>
      </c>
    </row>
    <row r="12346" spans="2:20" hidden="1" x14ac:dyDescent="0.45">
      <c r="C12346" s="29" t="s">
        <v>60</v>
      </c>
      <c r="D12346" s="29" t="s">
        <v>45</v>
      </c>
      <c r="F12346" t="s">
        <v>1365</v>
      </c>
      <c r="G12346" t="s">
        <v>1366</v>
      </c>
      <c r="H12346" t="s">
        <v>284</v>
      </c>
      <c r="I12346" t="s">
        <v>275</v>
      </c>
      <c r="J12346" t="s">
        <v>228</v>
      </c>
      <c r="K12346" t="s">
        <v>1242</v>
      </c>
      <c r="M12346" t="s">
        <v>228</v>
      </c>
      <c r="N12346" t="s">
        <v>259</v>
      </c>
      <c r="O12346">
        <v>0.62</v>
      </c>
      <c r="P12346" t="s">
        <v>257</v>
      </c>
      <c r="Q12346"/>
      <c r="R12346">
        <v>0.31</v>
      </c>
      <c r="S12346">
        <v>1.2</v>
      </c>
      <c r="T12346" t="s">
        <v>377</v>
      </c>
    </row>
    <row r="12347" spans="2:20" hidden="1" x14ac:dyDescent="0.45">
      <c r="C12347" s="29" t="s">
        <v>60</v>
      </c>
      <c r="D12347" s="29" t="s">
        <v>197</v>
      </c>
      <c r="F12347" t="s">
        <v>1365</v>
      </c>
      <c r="G12347" t="s">
        <v>1366</v>
      </c>
      <c r="H12347" t="s">
        <v>1251</v>
      </c>
      <c r="I12347" t="s">
        <v>275</v>
      </c>
      <c r="J12347" t="s">
        <v>228</v>
      </c>
      <c r="K12347" t="s">
        <v>232</v>
      </c>
      <c r="M12347" t="s">
        <v>228</v>
      </c>
      <c r="N12347" t="s">
        <v>303</v>
      </c>
      <c r="O12347">
        <v>5.8000000000000003E-2</v>
      </c>
      <c r="P12347" t="s">
        <v>234</v>
      </c>
      <c r="Q12347"/>
      <c r="R12347">
        <v>1.4999999999999999E-2</v>
      </c>
      <c r="S12347">
        <v>5.8000000000000003E-2</v>
      </c>
      <c r="T12347" t="s">
        <v>1252</v>
      </c>
    </row>
    <row r="12348" spans="2:20" hidden="1" x14ac:dyDescent="0.45">
      <c r="C12348" s="29" t="s">
        <v>60</v>
      </c>
      <c r="D12348" s="29" t="s">
        <v>197</v>
      </c>
      <c r="F12348" t="s">
        <v>1365</v>
      </c>
      <c r="G12348" t="s">
        <v>1366</v>
      </c>
      <c r="H12348" t="s">
        <v>1251</v>
      </c>
      <c r="I12348" t="s">
        <v>275</v>
      </c>
      <c r="J12348" t="s">
        <v>228</v>
      </c>
      <c r="K12348" t="s">
        <v>232</v>
      </c>
      <c r="M12348" t="s">
        <v>228</v>
      </c>
      <c r="N12348" t="s">
        <v>267</v>
      </c>
      <c r="O12348">
        <v>0.73</v>
      </c>
      <c r="P12348" t="s">
        <v>234</v>
      </c>
      <c r="Q12348"/>
      <c r="R12348">
        <v>0.36</v>
      </c>
      <c r="S12348">
        <v>1.5</v>
      </c>
      <c r="T12348" t="s">
        <v>1252</v>
      </c>
    </row>
    <row r="12349" spans="2:20" hidden="1" x14ac:dyDescent="0.45">
      <c r="C12349" s="29" t="s">
        <v>60</v>
      </c>
      <c r="D12349" s="29" t="s">
        <v>197</v>
      </c>
      <c r="F12349" t="s">
        <v>1365</v>
      </c>
      <c r="G12349" t="s">
        <v>1366</v>
      </c>
      <c r="H12349" t="s">
        <v>1251</v>
      </c>
      <c r="I12349" t="s">
        <v>275</v>
      </c>
      <c r="J12349" t="s">
        <v>228</v>
      </c>
      <c r="K12349" t="s">
        <v>232</v>
      </c>
      <c r="M12349" t="s">
        <v>228</v>
      </c>
      <c r="N12349" t="s">
        <v>279</v>
      </c>
      <c r="O12349">
        <v>1.2999999999999999E-2</v>
      </c>
      <c r="P12349" t="s">
        <v>234</v>
      </c>
      <c r="Q12349"/>
      <c r="R12349">
        <v>6.0000000000000001E-3</v>
      </c>
      <c r="S12349">
        <v>2.5999999999999999E-2</v>
      </c>
      <c r="T12349" t="s">
        <v>1252</v>
      </c>
    </row>
    <row r="12350" spans="2:20" hidden="1" x14ac:dyDescent="0.45">
      <c r="C12350" s="29" t="s">
        <v>60</v>
      </c>
      <c r="D12350" s="29" t="s">
        <v>197</v>
      </c>
      <c r="F12350" t="s">
        <v>1365</v>
      </c>
      <c r="G12350" t="s">
        <v>1366</v>
      </c>
      <c r="H12350" t="s">
        <v>1251</v>
      </c>
      <c r="I12350" t="s">
        <v>275</v>
      </c>
      <c r="J12350" t="s">
        <v>228</v>
      </c>
      <c r="K12350" t="s">
        <v>232</v>
      </c>
      <c r="M12350" t="s">
        <v>228</v>
      </c>
      <c r="N12350" t="s">
        <v>279</v>
      </c>
      <c r="O12350">
        <v>1.2999999999999999E-2</v>
      </c>
      <c r="P12350" t="s">
        <v>234</v>
      </c>
      <c r="Q12350"/>
      <c r="R12350">
        <v>6.0000000000000001E-3</v>
      </c>
      <c r="S12350">
        <v>2.5999999999999999E-2</v>
      </c>
      <c r="T12350" t="s">
        <v>1252</v>
      </c>
    </row>
    <row r="12351" spans="2:20" hidden="1" x14ac:dyDescent="0.45">
      <c r="C12351" s="29" t="s">
        <v>60</v>
      </c>
      <c r="D12351" s="29" t="s">
        <v>197</v>
      </c>
      <c r="F12351" t="s">
        <v>1365</v>
      </c>
      <c r="G12351" t="s">
        <v>1366</v>
      </c>
      <c r="H12351" t="s">
        <v>1251</v>
      </c>
      <c r="I12351" t="s">
        <v>275</v>
      </c>
      <c r="J12351" t="s">
        <v>228</v>
      </c>
      <c r="K12351" t="s">
        <v>232</v>
      </c>
      <c r="M12351" t="s">
        <v>228</v>
      </c>
      <c r="N12351" t="s">
        <v>358</v>
      </c>
      <c r="O12351">
        <v>1.1000000000000001</v>
      </c>
      <c r="P12351" t="s">
        <v>257</v>
      </c>
      <c r="Q12351"/>
      <c r="R12351">
        <v>0.3</v>
      </c>
      <c r="S12351">
        <v>2.8</v>
      </c>
      <c r="T12351" t="s">
        <v>1252</v>
      </c>
    </row>
    <row r="12352" spans="2:20" hidden="1" x14ac:dyDescent="0.45">
      <c r="C12352" s="29" t="s">
        <v>60</v>
      </c>
      <c r="D12352" s="29" t="s">
        <v>197</v>
      </c>
      <c r="F12352" t="s">
        <v>1365</v>
      </c>
      <c r="G12352" t="s">
        <v>1366</v>
      </c>
      <c r="H12352" t="s">
        <v>1251</v>
      </c>
      <c r="I12352" t="s">
        <v>275</v>
      </c>
      <c r="J12352" t="s">
        <v>228</v>
      </c>
      <c r="K12352" t="s">
        <v>232</v>
      </c>
      <c r="M12352" t="s">
        <v>228</v>
      </c>
      <c r="N12352" t="s">
        <v>233</v>
      </c>
      <c r="O12352">
        <v>0.1</v>
      </c>
      <c r="P12352" t="s">
        <v>234</v>
      </c>
      <c r="Q12352"/>
      <c r="R12352">
        <v>0.05</v>
      </c>
      <c r="S12352">
        <v>0.19</v>
      </c>
      <c r="T12352" t="s">
        <v>1252</v>
      </c>
    </row>
    <row r="12353" spans="2:20" hidden="1" x14ac:dyDescent="0.45">
      <c r="C12353" s="29" t="s">
        <v>60</v>
      </c>
      <c r="D12353" s="29" t="s">
        <v>197</v>
      </c>
      <c r="F12353" t="s">
        <v>1365</v>
      </c>
      <c r="G12353" t="s">
        <v>1366</v>
      </c>
      <c r="H12353" t="s">
        <v>1251</v>
      </c>
      <c r="I12353" t="s">
        <v>275</v>
      </c>
      <c r="J12353" t="s">
        <v>228</v>
      </c>
      <c r="K12353" t="s">
        <v>232</v>
      </c>
      <c r="M12353" t="s">
        <v>228</v>
      </c>
      <c r="N12353" t="s">
        <v>253</v>
      </c>
      <c r="O12353">
        <v>8.9999999999999998E-4</v>
      </c>
      <c r="P12353" t="s">
        <v>234</v>
      </c>
      <c r="Q12353"/>
      <c r="R12353">
        <v>2.9999999999999997E-4</v>
      </c>
      <c r="S12353">
        <v>1.1000000000000001E-3</v>
      </c>
      <c r="T12353" t="s">
        <v>1252</v>
      </c>
    </row>
    <row r="12354" spans="2:20" hidden="1" x14ac:dyDescent="0.45">
      <c r="C12354" s="29" t="s">
        <v>60</v>
      </c>
      <c r="D12354" s="29" t="s">
        <v>197</v>
      </c>
      <c r="F12354" t="s">
        <v>1365</v>
      </c>
      <c r="G12354" t="s">
        <v>1366</v>
      </c>
      <c r="H12354" t="s">
        <v>1251</v>
      </c>
      <c r="I12354" t="s">
        <v>275</v>
      </c>
      <c r="J12354" t="s">
        <v>228</v>
      </c>
      <c r="K12354" t="s">
        <v>232</v>
      </c>
      <c r="M12354" t="s">
        <v>228</v>
      </c>
      <c r="N12354" t="s">
        <v>262</v>
      </c>
      <c r="O12354">
        <v>0.1</v>
      </c>
      <c r="P12354" t="s">
        <v>234</v>
      </c>
      <c r="Q12354"/>
      <c r="R12354">
        <v>7.0000000000000001E-3</v>
      </c>
      <c r="S12354">
        <v>0.54</v>
      </c>
      <c r="T12354" t="s">
        <v>1252</v>
      </c>
    </row>
    <row r="12355" spans="2:20" hidden="1" x14ac:dyDescent="0.45">
      <c r="C12355" s="29" t="s">
        <v>60</v>
      </c>
      <c r="D12355" s="29" t="s">
        <v>197</v>
      </c>
      <c r="F12355" t="s">
        <v>1365</v>
      </c>
      <c r="G12355" t="s">
        <v>1366</v>
      </c>
      <c r="H12355" t="s">
        <v>1251</v>
      </c>
      <c r="I12355" t="s">
        <v>275</v>
      </c>
      <c r="J12355" t="s">
        <v>228</v>
      </c>
      <c r="K12355" t="s">
        <v>232</v>
      </c>
      <c r="M12355" t="s">
        <v>228</v>
      </c>
      <c r="N12355" t="s">
        <v>303</v>
      </c>
      <c r="O12355">
        <v>5.8000000000000003E-2</v>
      </c>
      <c r="P12355" t="s">
        <v>234</v>
      </c>
      <c r="Q12355"/>
      <c r="R12355">
        <v>1.4999999999999999E-2</v>
      </c>
      <c r="S12355">
        <v>5.8000000000000003E-2</v>
      </c>
      <c r="T12355" t="s">
        <v>1252</v>
      </c>
    </row>
    <row r="12356" spans="2:20" hidden="1" x14ac:dyDescent="0.45">
      <c r="C12356" s="29" t="s">
        <v>60</v>
      </c>
      <c r="D12356" s="29" t="s">
        <v>45</v>
      </c>
      <c r="F12356" t="s">
        <v>1365</v>
      </c>
      <c r="G12356" t="s">
        <v>1366</v>
      </c>
      <c r="H12356" t="s">
        <v>1237</v>
      </c>
      <c r="I12356" t="s">
        <v>225</v>
      </c>
      <c r="J12356" t="s">
        <v>1238</v>
      </c>
      <c r="K12356" t="s">
        <v>1223</v>
      </c>
      <c r="M12356" t="s">
        <v>228</v>
      </c>
      <c r="N12356" t="s">
        <v>246</v>
      </c>
      <c r="O12356">
        <v>200</v>
      </c>
      <c r="P12356" t="s">
        <v>247</v>
      </c>
      <c r="Q12356"/>
      <c r="R12356">
        <v>40</v>
      </c>
      <c r="S12356">
        <v>500</v>
      </c>
      <c r="T12356" t="s">
        <v>377</v>
      </c>
    </row>
    <row r="12357" spans="2:20" hidden="1" x14ac:dyDescent="0.45">
      <c r="C12357" s="29" t="s">
        <v>60</v>
      </c>
      <c r="D12357" s="29" t="s">
        <v>45</v>
      </c>
      <c r="F12357" t="s">
        <v>1365</v>
      </c>
      <c r="G12357" t="s">
        <v>1366</v>
      </c>
      <c r="H12357" t="s">
        <v>1237</v>
      </c>
      <c r="I12357" t="s">
        <v>225</v>
      </c>
      <c r="J12357" t="s">
        <v>1238</v>
      </c>
      <c r="K12357" t="s">
        <v>1223</v>
      </c>
      <c r="M12357" t="s">
        <v>228</v>
      </c>
      <c r="N12357" t="s">
        <v>272</v>
      </c>
      <c r="O12357">
        <v>40</v>
      </c>
      <c r="P12357" t="s">
        <v>234</v>
      </c>
      <c r="Q12357"/>
      <c r="R12357">
        <v>6</v>
      </c>
      <c r="S12357">
        <v>80</v>
      </c>
      <c r="T12357" t="s">
        <v>377</v>
      </c>
    </row>
    <row r="12358" spans="2:20" hidden="1" x14ac:dyDescent="0.45">
      <c r="C12358" s="29" t="s">
        <v>60</v>
      </c>
      <c r="D12358" s="29" t="s">
        <v>45</v>
      </c>
      <c r="F12358" t="s">
        <v>1365</v>
      </c>
      <c r="G12358" t="s">
        <v>1366</v>
      </c>
      <c r="H12358" t="s">
        <v>1237</v>
      </c>
      <c r="I12358" t="s">
        <v>225</v>
      </c>
      <c r="J12358" t="s">
        <v>1238</v>
      </c>
      <c r="K12358" t="s">
        <v>1223</v>
      </c>
      <c r="M12358" t="s">
        <v>228</v>
      </c>
      <c r="N12358" t="s">
        <v>259</v>
      </c>
      <c r="O12358">
        <v>0.62</v>
      </c>
      <c r="P12358" t="s">
        <v>257</v>
      </c>
      <c r="Q12358"/>
      <c r="R12358">
        <v>0.31</v>
      </c>
      <c r="S12358">
        <v>1.2</v>
      </c>
      <c r="T12358" t="s">
        <v>377</v>
      </c>
    </row>
    <row r="12359" spans="2:20" hidden="1" x14ac:dyDescent="0.45">
      <c r="C12359" s="29" t="s">
        <v>60</v>
      </c>
      <c r="D12359" s="29" t="s">
        <v>45</v>
      </c>
      <c r="F12359" t="s">
        <v>1365</v>
      </c>
      <c r="G12359" t="s">
        <v>1366</v>
      </c>
      <c r="H12359" t="s">
        <v>1221</v>
      </c>
      <c r="I12359" t="s">
        <v>225</v>
      </c>
      <c r="J12359" t="s">
        <v>1222</v>
      </c>
      <c r="K12359" t="s">
        <v>1223</v>
      </c>
      <c r="M12359" t="s">
        <v>228</v>
      </c>
      <c r="N12359" t="s">
        <v>291</v>
      </c>
      <c r="O12359">
        <v>170</v>
      </c>
      <c r="P12359" t="s">
        <v>257</v>
      </c>
      <c r="Q12359"/>
      <c r="R12359">
        <v>85</v>
      </c>
      <c r="S12359">
        <v>260</v>
      </c>
      <c r="T12359" t="s">
        <v>349</v>
      </c>
    </row>
    <row r="12360" spans="2:20" hidden="1" x14ac:dyDescent="0.45">
      <c r="C12360" s="29" t="s">
        <v>60</v>
      </c>
      <c r="D12360" s="29" t="s">
        <v>45</v>
      </c>
      <c r="F12360" t="s">
        <v>1365</v>
      </c>
      <c r="G12360" t="s">
        <v>1366</v>
      </c>
      <c r="H12360" t="s">
        <v>1237</v>
      </c>
      <c r="I12360" t="s">
        <v>225</v>
      </c>
      <c r="J12360" t="s">
        <v>1238</v>
      </c>
      <c r="K12360" t="s">
        <v>1223</v>
      </c>
      <c r="M12360" t="s">
        <v>228</v>
      </c>
      <c r="N12360" t="s">
        <v>267</v>
      </c>
      <c r="O12360">
        <v>200</v>
      </c>
      <c r="P12360" t="s">
        <v>234</v>
      </c>
      <c r="Q12360"/>
      <c r="R12360">
        <v>100</v>
      </c>
      <c r="S12360">
        <v>300</v>
      </c>
      <c r="T12360" t="s">
        <v>377</v>
      </c>
    </row>
    <row r="12361" spans="2:20" hidden="1" x14ac:dyDescent="0.45">
      <c r="C12361" s="29" t="s">
        <v>60</v>
      </c>
      <c r="D12361" s="29" t="s">
        <v>51</v>
      </c>
      <c r="F12361" t="s">
        <v>1365</v>
      </c>
      <c r="G12361" t="s">
        <v>1366</v>
      </c>
      <c r="H12361" t="s">
        <v>1217</v>
      </c>
      <c r="I12361" t="s">
        <v>225</v>
      </c>
      <c r="J12361" t="s">
        <v>1218</v>
      </c>
      <c r="K12361" t="s">
        <v>1219</v>
      </c>
      <c r="M12361" t="s">
        <v>228</v>
      </c>
      <c r="N12361" t="s">
        <v>233</v>
      </c>
      <c r="O12361">
        <v>0.19</v>
      </c>
      <c r="P12361" t="s">
        <v>234</v>
      </c>
      <c r="Q12361"/>
      <c r="R12361">
        <v>0.05</v>
      </c>
      <c r="S12361">
        <v>12</v>
      </c>
      <c r="T12361" t="s">
        <v>433</v>
      </c>
    </row>
    <row r="12362" spans="2:20" hidden="1" x14ac:dyDescent="0.45">
      <c r="C12362" s="29" t="s">
        <v>60</v>
      </c>
      <c r="D12362" s="29" t="s">
        <v>45</v>
      </c>
      <c r="F12362" t="s">
        <v>1365</v>
      </c>
      <c r="G12362" t="s">
        <v>1366</v>
      </c>
      <c r="H12362" t="s">
        <v>1234</v>
      </c>
      <c r="I12362" t="s">
        <v>225</v>
      </c>
      <c r="J12362" t="s">
        <v>1235</v>
      </c>
      <c r="K12362" t="s">
        <v>1223</v>
      </c>
      <c r="M12362" t="s">
        <v>228</v>
      </c>
      <c r="N12362" t="s">
        <v>264</v>
      </c>
      <c r="O12362">
        <v>13</v>
      </c>
      <c r="P12362" t="s">
        <v>234</v>
      </c>
      <c r="Q12362"/>
      <c r="R12362">
        <v>10</v>
      </c>
      <c r="S12362">
        <v>150</v>
      </c>
      <c r="T12362" t="s">
        <v>377</v>
      </c>
    </row>
    <row r="12363" spans="2:20" hidden="1" x14ac:dyDescent="0.45">
      <c r="C12363" s="29" t="s">
        <v>60</v>
      </c>
      <c r="D12363" s="29" t="s">
        <v>45</v>
      </c>
      <c r="F12363" t="s">
        <v>1365</v>
      </c>
      <c r="G12363" t="s">
        <v>1366</v>
      </c>
      <c r="H12363" t="s">
        <v>1234</v>
      </c>
      <c r="I12363" t="s">
        <v>225</v>
      </c>
      <c r="J12363" t="s">
        <v>1235</v>
      </c>
      <c r="K12363" t="s">
        <v>1223</v>
      </c>
      <c r="M12363" t="s">
        <v>228</v>
      </c>
      <c r="N12363" t="s">
        <v>358</v>
      </c>
      <c r="O12363">
        <v>9</v>
      </c>
      <c r="P12363" t="s">
        <v>234</v>
      </c>
      <c r="Q12363"/>
      <c r="R12363">
        <v>8</v>
      </c>
      <c r="S12363">
        <v>100</v>
      </c>
      <c r="T12363" t="s">
        <v>377</v>
      </c>
    </row>
    <row r="12364" spans="2:20" hidden="1" x14ac:dyDescent="0.45">
      <c r="C12364" s="29" t="s">
        <v>60</v>
      </c>
      <c r="D12364" s="29" t="s">
        <v>45</v>
      </c>
      <c r="F12364" t="s">
        <v>1365</v>
      </c>
      <c r="G12364" t="s">
        <v>1366</v>
      </c>
      <c r="H12364" t="s">
        <v>1237</v>
      </c>
      <c r="I12364" t="s">
        <v>225</v>
      </c>
      <c r="J12364" t="s">
        <v>1238</v>
      </c>
      <c r="K12364" t="s">
        <v>1223</v>
      </c>
      <c r="M12364" t="s">
        <v>228</v>
      </c>
      <c r="N12364" t="s">
        <v>236</v>
      </c>
      <c r="O12364">
        <v>150</v>
      </c>
      <c r="P12364" t="s">
        <v>237</v>
      </c>
      <c r="Q12364"/>
      <c r="R12364">
        <v>80</v>
      </c>
      <c r="S12364">
        <v>250</v>
      </c>
      <c r="T12364" t="s">
        <v>377</v>
      </c>
    </row>
    <row r="12365" spans="2:20" hidden="1" x14ac:dyDescent="0.45">
      <c r="C12365" s="29" t="s">
        <v>60</v>
      </c>
      <c r="D12365" s="29" t="s">
        <v>51</v>
      </c>
      <c r="F12365" t="s">
        <v>1365</v>
      </c>
      <c r="G12365" t="s">
        <v>1366</v>
      </c>
      <c r="H12365" t="s">
        <v>1217</v>
      </c>
      <c r="I12365" t="s">
        <v>225</v>
      </c>
      <c r="J12365" t="s">
        <v>1218</v>
      </c>
      <c r="K12365" t="s">
        <v>1219</v>
      </c>
      <c r="M12365" t="s">
        <v>228</v>
      </c>
      <c r="N12365" t="s">
        <v>279</v>
      </c>
      <c r="O12365">
        <v>2</v>
      </c>
      <c r="P12365" t="s">
        <v>234</v>
      </c>
      <c r="Q12365"/>
      <c r="R12365">
        <v>0.5</v>
      </c>
      <c r="S12365">
        <v>16</v>
      </c>
      <c r="T12365" t="s">
        <v>1228</v>
      </c>
    </row>
    <row r="12366" spans="2:20" hidden="1" x14ac:dyDescent="0.45">
      <c r="C12366" s="29" t="s">
        <v>60</v>
      </c>
      <c r="D12366" s="29" t="s">
        <v>51</v>
      </c>
      <c r="F12366" t="s">
        <v>1365</v>
      </c>
      <c r="G12366" t="s">
        <v>1366</v>
      </c>
      <c r="H12366" t="s">
        <v>1217</v>
      </c>
      <c r="I12366" t="s">
        <v>225</v>
      </c>
      <c r="J12366" t="s">
        <v>1218</v>
      </c>
      <c r="K12366" t="s">
        <v>1219</v>
      </c>
      <c r="M12366" t="s">
        <v>228</v>
      </c>
      <c r="N12366" t="s">
        <v>400</v>
      </c>
      <c r="O12366">
        <v>37</v>
      </c>
      <c r="P12366" t="s">
        <v>237</v>
      </c>
      <c r="Q12366"/>
      <c r="R12366">
        <v>18</v>
      </c>
      <c r="S12366">
        <v>74</v>
      </c>
      <c r="T12366" t="s">
        <v>1259</v>
      </c>
    </row>
    <row r="12367" spans="2:20" hidden="1" x14ac:dyDescent="0.45">
      <c r="C12367" s="29" t="s">
        <v>60</v>
      </c>
      <c r="D12367" s="29" t="s">
        <v>51</v>
      </c>
      <c r="F12367" t="s">
        <v>1365</v>
      </c>
      <c r="G12367" t="s">
        <v>1366</v>
      </c>
      <c r="H12367" t="s">
        <v>1217</v>
      </c>
      <c r="I12367" t="s">
        <v>225</v>
      </c>
      <c r="J12367" t="s">
        <v>1218</v>
      </c>
      <c r="K12367" t="s">
        <v>1219</v>
      </c>
      <c r="M12367" t="s">
        <v>228</v>
      </c>
      <c r="N12367" t="s">
        <v>303</v>
      </c>
      <c r="O12367">
        <v>0.5</v>
      </c>
      <c r="P12367" t="s">
        <v>234</v>
      </c>
      <c r="Q12367"/>
      <c r="R12367">
        <v>0.25</v>
      </c>
      <c r="S12367">
        <v>1.1000000000000001</v>
      </c>
      <c r="T12367" t="s">
        <v>350</v>
      </c>
    </row>
    <row r="12368" spans="2:20" hidden="1" x14ac:dyDescent="0.45">
      <c r="B12368" s="29" t="s">
        <v>26</v>
      </c>
      <c r="C12368" s="29" t="s">
        <v>60</v>
      </c>
      <c r="D12368" s="29" t="s">
        <v>45</v>
      </c>
      <c r="F12368" t="s">
        <v>1365</v>
      </c>
      <c r="G12368" t="s">
        <v>1366</v>
      </c>
      <c r="H12368" t="s">
        <v>1221</v>
      </c>
      <c r="I12368" t="s">
        <v>225</v>
      </c>
      <c r="J12368" t="s">
        <v>1222</v>
      </c>
      <c r="K12368" t="s">
        <v>1223</v>
      </c>
      <c r="M12368" t="s">
        <v>228</v>
      </c>
      <c r="N12368" t="s">
        <v>26</v>
      </c>
      <c r="O12368">
        <v>165</v>
      </c>
      <c r="P12368" t="s">
        <v>237</v>
      </c>
      <c r="Q12368">
        <f>O12368/'Building Calcs'!$B$2</f>
        <v>1.740842156823E-4</v>
      </c>
      <c r="R12368">
        <v>100</v>
      </c>
      <c r="S12368">
        <v>250</v>
      </c>
      <c r="T12368" t="s">
        <v>1254</v>
      </c>
    </row>
    <row r="12369" spans="2:20" hidden="1" x14ac:dyDescent="0.45">
      <c r="C12369" s="29" t="s">
        <v>60</v>
      </c>
      <c r="D12369" s="29" t="s">
        <v>51</v>
      </c>
      <c r="F12369" t="s">
        <v>1365</v>
      </c>
      <c r="G12369" t="s">
        <v>1366</v>
      </c>
      <c r="H12369" t="s">
        <v>1217</v>
      </c>
      <c r="I12369" t="s">
        <v>225</v>
      </c>
      <c r="J12369" t="s">
        <v>1218</v>
      </c>
      <c r="K12369" t="s">
        <v>1219</v>
      </c>
      <c r="M12369" t="s">
        <v>228</v>
      </c>
      <c r="N12369" t="s">
        <v>246</v>
      </c>
      <c r="O12369">
        <v>100</v>
      </c>
      <c r="P12369" t="s">
        <v>247</v>
      </c>
      <c r="Q12369"/>
      <c r="R12369">
        <v>30</v>
      </c>
      <c r="S12369">
        <v>500</v>
      </c>
      <c r="T12369" t="s">
        <v>376</v>
      </c>
    </row>
    <row r="12370" spans="2:20" hidden="1" x14ac:dyDescent="0.45">
      <c r="C12370" s="29" t="s">
        <v>60</v>
      </c>
      <c r="D12370" s="29" t="s">
        <v>51</v>
      </c>
      <c r="F12370" t="s">
        <v>1365</v>
      </c>
      <c r="G12370" t="s">
        <v>1366</v>
      </c>
      <c r="H12370" t="s">
        <v>1217</v>
      </c>
      <c r="I12370" t="s">
        <v>225</v>
      </c>
      <c r="J12370" t="s">
        <v>1218</v>
      </c>
      <c r="K12370" t="s">
        <v>1219</v>
      </c>
      <c r="M12370" t="s">
        <v>228</v>
      </c>
      <c r="N12370" t="s">
        <v>303</v>
      </c>
      <c r="O12370">
        <v>0.5</v>
      </c>
      <c r="P12370" t="s">
        <v>234</v>
      </c>
      <c r="Q12370"/>
      <c r="R12370">
        <v>0.25</v>
      </c>
      <c r="S12370">
        <v>1.1000000000000001</v>
      </c>
      <c r="T12370" t="s">
        <v>350</v>
      </c>
    </row>
    <row r="12371" spans="2:20" hidden="1" x14ac:dyDescent="0.45">
      <c r="C12371" s="29" t="s">
        <v>60</v>
      </c>
      <c r="D12371" s="29" t="s">
        <v>45</v>
      </c>
      <c r="F12371" t="s">
        <v>1365</v>
      </c>
      <c r="G12371" t="s">
        <v>1366</v>
      </c>
      <c r="H12371" t="s">
        <v>1221</v>
      </c>
      <c r="I12371" t="s">
        <v>225</v>
      </c>
      <c r="J12371" t="s">
        <v>1222</v>
      </c>
      <c r="K12371" t="s">
        <v>1223</v>
      </c>
      <c r="M12371" t="s">
        <v>228</v>
      </c>
      <c r="N12371" t="s">
        <v>240</v>
      </c>
      <c r="O12371">
        <v>167</v>
      </c>
      <c r="P12371" t="s">
        <v>234</v>
      </c>
      <c r="Q12371"/>
      <c r="R12371">
        <v>83</v>
      </c>
      <c r="S12371">
        <v>335</v>
      </c>
      <c r="T12371" t="s">
        <v>1224</v>
      </c>
    </row>
    <row r="12372" spans="2:20" hidden="1" x14ac:dyDescent="0.45">
      <c r="B12372" s="29" t="s">
        <v>24</v>
      </c>
      <c r="C12372" s="29" t="s">
        <v>60</v>
      </c>
      <c r="D12372" s="29" t="s">
        <v>45</v>
      </c>
      <c r="F12372" t="s">
        <v>1365</v>
      </c>
      <c r="G12372" t="s">
        <v>1366</v>
      </c>
      <c r="H12372" t="s">
        <v>1221</v>
      </c>
      <c r="I12372" t="s">
        <v>225</v>
      </c>
      <c r="J12372" t="s">
        <v>1222</v>
      </c>
      <c r="K12372" t="s">
        <v>1223</v>
      </c>
      <c r="M12372" t="s">
        <v>228</v>
      </c>
      <c r="N12372" t="s">
        <v>261</v>
      </c>
      <c r="O12372">
        <v>23</v>
      </c>
      <c r="P12372" t="s">
        <v>237</v>
      </c>
      <c r="Q12372">
        <f>O12372/'Building Calcs'!$B$2</f>
        <v>2.4266284610259999E-5</v>
      </c>
      <c r="R12372">
        <v>10</v>
      </c>
      <c r="S12372">
        <v>100</v>
      </c>
      <c r="T12372" t="s">
        <v>1254</v>
      </c>
    </row>
    <row r="12373" spans="2:20" hidden="1" x14ac:dyDescent="0.45">
      <c r="C12373" s="29" t="s">
        <v>60</v>
      </c>
      <c r="D12373" s="29" t="s">
        <v>45</v>
      </c>
      <c r="F12373" t="s">
        <v>1365</v>
      </c>
      <c r="G12373" t="s">
        <v>1366</v>
      </c>
      <c r="H12373" t="s">
        <v>1221</v>
      </c>
      <c r="I12373" t="s">
        <v>225</v>
      </c>
      <c r="J12373" t="s">
        <v>1222</v>
      </c>
      <c r="K12373" t="s">
        <v>1223</v>
      </c>
      <c r="M12373" t="s">
        <v>228</v>
      </c>
      <c r="N12373" t="s">
        <v>242</v>
      </c>
      <c r="O12373">
        <v>6</v>
      </c>
      <c r="P12373" t="s">
        <v>234</v>
      </c>
      <c r="Q12373"/>
      <c r="R12373">
        <v>2</v>
      </c>
      <c r="S12373">
        <v>18</v>
      </c>
      <c r="T12373" t="s">
        <v>1224</v>
      </c>
    </row>
    <row r="12374" spans="2:20" hidden="1" x14ac:dyDescent="0.45">
      <c r="B12374" s="29" t="s">
        <v>43</v>
      </c>
      <c r="C12374" s="29" t="s">
        <v>60</v>
      </c>
      <c r="D12374" s="29" t="s">
        <v>45</v>
      </c>
      <c r="F12374" t="s">
        <v>1365</v>
      </c>
      <c r="G12374" t="s">
        <v>1366</v>
      </c>
      <c r="H12374" t="s">
        <v>1221</v>
      </c>
      <c r="I12374" t="s">
        <v>225</v>
      </c>
      <c r="J12374" t="s">
        <v>1222</v>
      </c>
      <c r="K12374" t="s">
        <v>1223</v>
      </c>
      <c r="M12374" t="s">
        <v>228</v>
      </c>
      <c r="N12374" t="s">
        <v>28</v>
      </c>
      <c r="O12374">
        <v>70</v>
      </c>
      <c r="P12374" t="s">
        <v>237</v>
      </c>
      <c r="Q12374">
        <f>O12374/'Building Calcs'!$B$2</f>
        <v>7.3853909683400004E-5</v>
      </c>
      <c r="R12374">
        <v>35</v>
      </c>
      <c r="S12374">
        <v>140</v>
      </c>
      <c r="T12374" t="s">
        <v>433</v>
      </c>
    </row>
    <row r="12375" spans="2:20" hidden="1" x14ac:dyDescent="0.45">
      <c r="C12375" s="29" t="s">
        <v>60</v>
      </c>
      <c r="D12375" s="29" t="s">
        <v>51</v>
      </c>
      <c r="F12375" t="s">
        <v>1365</v>
      </c>
      <c r="G12375" t="s">
        <v>1366</v>
      </c>
      <c r="H12375" t="s">
        <v>296</v>
      </c>
      <c r="I12375" t="s">
        <v>275</v>
      </c>
      <c r="J12375" t="s">
        <v>228</v>
      </c>
      <c r="K12375" t="s">
        <v>38</v>
      </c>
      <c r="M12375" t="s">
        <v>228</v>
      </c>
      <c r="N12375" t="s">
        <v>249</v>
      </c>
      <c r="O12375">
        <v>16</v>
      </c>
      <c r="P12375" t="s">
        <v>234</v>
      </c>
      <c r="Q12375"/>
      <c r="R12375">
        <v>8</v>
      </c>
      <c r="S12375">
        <v>32</v>
      </c>
      <c r="T12375" t="s">
        <v>348</v>
      </c>
    </row>
    <row r="12376" spans="2:20" hidden="1" x14ac:dyDescent="0.45">
      <c r="C12376" s="29" t="s">
        <v>60</v>
      </c>
      <c r="D12376" s="29" t="s">
        <v>45</v>
      </c>
      <c r="F12376" t="s">
        <v>1365</v>
      </c>
      <c r="G12376" t="s">
        <v>1366</v>
      </c>
      <c r="H12376" t="s">
        <v>1234</v>
      </c>
      <c r="I12376" t="s">
        <v>225</v>
      </c>
      <c r="J12376" t="s">
        <v>1235</v>
      </c>
      <c r="K12376" t="s">
        <v>1223</v>
      </c>
      <c r="M12376" t="s">
        <v>228</v>
      </c>
      <c r="N12376" t="s">
        <v>265</v>
      </c>
      <c r="O12376">
        <v>10</v>
      </c>
      <c r="P12376" t="s">
        <v>234</v>
      </c>
      <c r="Q12376"/>
      <c r="R12376">
        <v>8</v>
      </c>
      <c r="S12376">
        <v>30</v>
      </c>
      <c r="T12376" t="s">
        <v>377</v>
      </c>
    </row>
    <row r="12377" spans="2:20" hidden="1" x14ac:dyDescent="0.45">
      <c r="C12377" s="29" t="s">
        <v>60</v>
      </c>
      <c r="D12377" s="29" t="s">
        <v>51</v>
      </c>
      <c r="F12377" t="s">
        <v>1365</v>
      </c>
      <c r="G12377" t="s">
        <v>1366</v>
      </c>
      <c r="H12377" t="s">
        <v>296</v>
      </c>
      <c r="I12377" t="s">
        <v>275</v>
      </c>
      <c r="J12377" t="s">
        <v>228</v>
      </c>
      <c r="K12377" t="s">
        <v>38</v>
      </c>
      <c r="M12377" t="s">
        <v>228</v>
      </c>
      <c r="N12377" t="s">
        <v>264</v>
      </c>
      <c r="O12377">
        <v>10</v>
      </c>
      <c r="P12377" t="s">
        <v>234</v>
      </c>
      <c r="Q12377"/>
      <c r="R12377">
        <v>5</v>
      </c>
      <c r="S12377">
        <v>20</v>
      </c>
      <c r="T12377" t="s">
        <v>348</v>
      </c>
    </row>
    <row r="12378" spans="2:20" hidden="1" x14ac:dyDescent="0.45">
      <c r="C12378" s="29" t="s">
        <v>60</v>
      </c>
      <c r="D12378" s="29" t="s">
        <v>51</v>
      </c>
      <c r="F12378" t="s">
        <v>1365</v>
      </c>
      <c r="G12378" t="s">
        <v>1366</v>
      </c>
      <c r="H12378" t="s">
        <v>296</v>
      </c>
      <c r="I12378" t="s">
        <v>275</v>
      </c>
      <c r="J12378" t="s">
        <v>228</v>
      </c>
      <c r="K12378" t="s">
        <v>38</v>
      </c>
      <c r="M12378" t="s">
        <v>228</v>
      </c>
      <c r="N12378" t="s">
        <v>265</v>
      </c>
      <c r="O12378">
        <v>6</v>
      </c>
      <c r="P12378" t="s">
        <v>234</v>
      </c>
      <c r="Q12378"/>
      <c r="R12378">
        <v>4</v>
      </c>
      <c r="S12378">
        <v>89</v>
      </c>
      <c r="T12378" t="s">
        <v>1220</v>
      </c>
    </row>
    <row r="12379" spans="2:20" hidden="1" x14ac:dyDescent="0.45">
      <c r="C12379" s="29" t="s">
        <v>60</v>
      </c>
      <c r="D12379" s="29" t="s">
        <v>51</v>
      </c>
      <c r="F12379" t="s">
        <v>1365</v>
      </c>
      <c r="G12379" t="s">
        <v>1366</v>
      </c>
      <c r="H12379" t="s">
        <v>296</v>
      </c>
      <c r="I12379" t="s">
        <v>275</v>
      </c>
      <c r="J12379" t="s">
        <v>228</v>
      </c>
      <c r="K12379" t="s">
        <v>38</v>
      </c>
      <c r="M12379" t="s">
        <v>228</v>
      </c>
      <c r="N12379" t="s">
        <v>233</v>
      </c>
      <c r="O12379">
        <v>0.19</v>
      </c>
      <c r="P12379" t="s">
        <v>234</v>
      </c>
      <c r="Q12379"/>
      <c r="R12379">
        <v>0.05</v>
      </c>
      <c r="S12379">
        <v>12</v>
      </c>
      <c r="T12379" t="s">
        <v>433</v>
      </c>
    </row>
    <row r="12380" spans="2:20" hidden="1" x14ac:dyDescent="0.45">
      <c r="B12380" s="29" t="s">
        <v>24</v>
      </c>
      <c r="C12380" s="29" t="s">
        <v>60</v>
      </c>
      <c r="D12380" s="29" t="s">
        <v>51</v>
      </c>
      <c r="F12380" t="s">
        <v>1365</v>
      </c>
      <c r="G12380" t="s">
        <v>1366</v>
      </c>
      <c r="H12380" t="s">
        <v>296</v>
      </c>
      <c r="I12380" t="s">
        <v>275</v>
      </c>
      <c r="J12380" t="s">
        <v>228</v>
      </c>
      <c r="K12380" t="s">
        <v>38</v>
      </c>
      <c r="M12380" t="s">
        <v>228</v>
      </c>
      <c r="N12380" t="s">
        <v>261</v>
      </c>
      <c r="O12380">
        <v>300</v>
      </c>
      <c r="P12380" t="s">
        <v>237</v>
      </c>
      <c r="Q12380">
        <f>O12380/'Building Calcs'!$B$2</f>
        <v>3.16516755786E-4</v>
      </c>
      <c r="R12380">
        <v>5</v>
      </c>
      <c r="S12380">
        <v>500</v>
      </c>
      <c r="T12380" t="s">
        <v>361</v>
      </c>
    </row>
    <row r="12381" spans="2:20" hidden="1" x14ac:dyDescent="0.45">
      <c r="C12381" s="29" t="s">
        <v>60</v>
      </c>
      <c r="D12381" s="29" t="s">
        <v>45</v>
      </c>
      <c r="F12381" t="s">
        <v>1365</v>
      </c>
      <c r="G12381" t="s">
        <v>1366</v>
      </c>
      <c r="H12381" t="s">
        <v>251</v>
      </c>
      <c r="I12381" t="s">
        <v>225</v>
      </c>
      <c r="J12381" t="s">
        <v>1232</v>
      </c>
      <c r="K12381" t="s">
        <v>1223</v>
      </c>
      <c r="M12381" t="s">
        <v>228</v>
      </c>
      <c r="N12381" t="s">
        <v>249</v>
      </c>
      <c r="O12381">
        <v>130</v>
      </c>
      <c r="P12381" t="s">
        <v>234</v>
      </c>
      <c r="Q12381"/>
      <c r="R12381">
        <v>17</v>
      </c>
      <c r="S12381">
        <v>180</v>
      </c>
      <c r="T12381" t="s">
        <v>377</v>
      </c>
    </row>
    <row r="12382" spans="2:20" hidden="1" x14ac:dyDescent="0.45">
      <c r="C12382" s="29" t="s">
        <v>60</v>
      </c>
      <c r="D12382" s="29" t="s">
        <v>45</v>
      </c>
      <c r="F12382" t="s">
        <v>1365</v>
      </c>
      <c r="G12382" t="s">
        <v>1366</v>
      </c>
      <c r="H12382" t="s">
        <v>1234</v>
      </c>
      <c r="I12382" t="s">
        <v>225</v>
      </c>
      <c r="J12382" t="s">
        <v>1235</v>
      </c>
      <c r="K12382" t="s">
        <v>1223</v>
      </c>
      <c r="M12382" t="s">
        <v>228</v>
      </c>
      <c r="N12382" t="s">
        <v>236</v>
      </c>
      <c r="O12382">
        <v>80</v>
      </c>
      <c r="P12382" t="s">
        <v>237</v>
      </c>
      <c r="Q12382"/>
      <c r="R12382">
        <v>70</v>
      </c>
      <c r="S12382">
        <v>250</v>
      </c>
      <c r="T12382" t="s">
        <v>377</v>
      </c>
    </row>
    <row r="12383" spans="2:20" hidden="1" x14ac:dyDescent="0.45">
      <c r="B12383" s="29" t="s">
        <v>27</v>
      </c>
      <c r="C12383" s="29" t="s">
        <v>60</v>
      </c>
      <c r="D12383" s="29" t="s">
        <v>45</v>
      </c>
      <c r="F12383" t="s">
        <v>1365</v>
      </c>
      <c r="G12383" t="s">
        <v>1366</v>
      </c>
      <c r="H12383" t="s">
        <v>1234</v>
      </c>
      <c r="I12383" t="s">
        <v>225</v>
      </c>
      <c r="J12383" t="s">
        <v>1235</v>
      </c>
      <c r="K12383" t="s">
        <v>1223</v>
      </c>
      <c r="M12383" t="s">
        <v>228</v>
      </c>
      <c r="N12383" t="s">
        <v>27</v>
      </c>
      <c r="O12383">
        <v>76</v>
      </c>
      <c r="P12383" t="s">
        <v>237</v>
      </c>
      <c r="Q12383">
        <f>O12383/'Building Calcs'!$B$2</f>
        <v>8.0184244799119998E-5</v>
      </c>
      <c r="R12383">
        <v>60</v>
      </c>
      <c r="S12383">
        <v>240</v>
      </c>
      <c r="T12383" t="s">
        <v>377</v>
      </c>
    </row>
    <row r="12384" spans="2:20" hidden="1" x14ac:dyDescent="0.45">
      <c r="B12384" s="29" t="s">
        <v>43</v>
      </c>
      <c r="C12384" s="29" t="s">
        <v>60</v>
      </c>
      <c r="D12384" s="29" t="s">
        <v>45</v>
      </c>
      <c r="F12384" t="s">
        <v>1365</v>
      </c>
      <c r="G12384" t="s">
        <v>1366</v>
      </c>
      <c r="H12384" t="s">
        <v>1234</v>
      </c>
      <c r="I12384" t="s">
        <v>225</v>
      </c>
      <c r="J12384" t="s">
        <v>1235</v>
      </c>
      <c r="K12384" t="s">
        <v>1223</v>
      </c>
      <c r="M12384" t="s">
        <v>228</v>
      </c>
      <c r="N12384" t="s">
        <v>28</v>
      </c>
      <c r="O12384">
        <v>72</v>
      </c>
      <c r="P12384" t="s">
        <v>237</v>
      </c>
      <c r="Q12384">
        <f>O12384/'Building Calcs'!$B$2</f>
        <v>7.5964021388639998E-5</v>
      </c>
      <c r="R12384">
        <v>60</v>
      </c>
      <c r="S12384">
        <v>220</v>
      </c>
      <c r="T12384" t="s">
        <v>377</v>
      </c>
    </row>
    <row r="12385" spans="2:20" hidden="1" x14ac:dyDescent="0.45">
      <c r="C12385" s="29" t="s">
        <v>60</v>
      </c>
      <c r="D12385" s="29" t="s">
        <v>45</v>
      </c>
      <c r="F12385" t="s">
        <v>1365</v>
      </c>
      <c r="G12385" t="s">
        <v>1366</v>
      </c>
      <c r="H12385" t="s">
        <v>1234</v>
      </c>
      <c r="I12385" t="s">
        <v>225</v>
      </c>
      <c r="J12385" t="s">
        <v>1235</v>
      </c>
      <c r="K12385" t="s">
        <v>1223</v>
      </c>
      <c r="M12385" t="s">
        <v>228</v>
      </c>
      <c r="N12385" t="s">
        <v>253</v>
      </c>
      <c r="O12385">
        <v>1</v>
      </c>
      <c r="P12385" t="s">
        <v>234</v>
      </c>
      <c r="Q12385"/>
      <c r="R12385">
        <v>0.5</v>
      </c>
      <c r="S12385">
        <v>3</v>
      </c>
      <c r="T12385" t="s">
        <v>377</v>
      </c>
    </row>
    <row r="12386" spans="2:20" hidden="1" x14ac:dyDescent="0.45">
      <c r="B12386" s="29" t="s">
        <v>29</v>
      </c>
      <c r="C12386" s="29" t="s">
        <v>60</v>
      </c>
      <c r="D12386" s="29" t="s">
        <v>51</v>
      </c>
      <c r="F12386" t="s">
        <v>1365</v>
      </c>
      <c r="G12386" t="s">
        <v>1366</v>
      </c>
      <c r="H12386" t="s">
        <v>296</v>
      </c>
      <c r="I12386" t="s">
        <v>275</v>
      </c>
      <c r="J12386" t="s">
        <v>228</v>
      </c>
      <c r="K12386" t="s">
        <v>38</v>
      </c>
      <c r="M12386" t="s">
        <v>228</v>
      </c>
      <c r="N12386" t="s">
        <v>29</v>
      </c>
      <c r="O12386">
        <v>11</v>
      </c>
      <c r="P12386" t="s">
        <v>237</v>
      </c>
      <c r="Q12386">
        <f>O12386/'Building Calcs'!$B$2</f>
        <v>1.160561437882E-5</v>
      </c>
      <c r="R12386">
        <v>8</v>
      </c>
      <c r="S12386">
        <v>40</v>
      </c>
      <c r="T12386" t="s">
        <v>1233</v>
      </c>
    </row>
    <row r="12387" spans="2:20" hidden="1" x14ac:dyDescent="0.45">
      <c r="B12387" s="29" t="s">
        <v>26</v>
      </c>
      <c r="C12387" s="29" t="s">
        <v>60</v>
      </c>
      <c r="D12387" s="29" t="s">
        <v>45</v>
      </c>
      <c r="F12387" t="s">
        <v>1365</v>
      </c>
      <c r="G12387" t="s">
        <v>1366</v>
      </c>
      <c r="H12387" t="s">
        <v>251</v>
      </c>
      <c r="I12387" t="s">
        <v>225</v>
      </c>
      <c r="J12387" t="s">
        <v>1232</v>
      </c>
      <c r="K12387" t="s">
        <v>1223</v>
      </c>
      <c r="M12387" t="s">
        <v>228</v>
      </c>
      <c r="N12387" t="s">
        <v>26</v>
      </c>
      <c r="O12387">
        <v>160</v>
      </c>
      <c r="P12387" t="s">
        <v>237</v>
      </c>
      <c r="Q12387">
        <f>O12387/'Building Calcs'!$B$2</f>
        <v>1.6880893641919999E-4</v>
      </c>
      <c r="R12387">
        <v>150</v>
      </c>
      <c r="S12387">
        <v>200</v>
      </c>
      <c r="T12387" t="s">
        <v>377</v>
      </c>
    </row>
    <row r="12388" spans="2:20" hidden="1" x14ac:dyDescent="0.45">
      <c r="B12388" s="29" t="s">
        <v>25</v>
      </c>
      <c r="C12388" s="29" t="s">
        <v>60</v>
      </c>
      <c r="D12388" s="29" t="s">
        <v>45</v>
      </c>
      <c r="F12388" t="s">
        <v>1365</v>
      </c>
      <c r="G12388" t="s">
        <v>1366</v>
      </c>
      <c r="H12388" t="s">
        <v>251</v>
      </c>
      <c r="I12388" t="s">
        <v>225</v>
      </c>
      <c r="J12388" t="s">
        <v>1232</v>
      </c>
      <c r="K12388" t="s">
        <v>1223</v>
      </c>
      <c r="M12388" t="s">
        <v>228</v>
      </c>
      <c r="N12388" t="s">
        <v>25</v>
      </c>
      <c r="O12388">
        <v>2000</v>
      </c>
      <c r="P12388" t="s">
        <v>237</v>
      </c>
      <c r="Q12388">
        <f>O12388/'Building Calcs'!$B$2</f>
        <v>2.1101117052400001E-3</v>
      </c>
      <c r="R12388">
        <v>200</v>
      </c>
      <c r="S12388">
        <v>3000</v>
      </c>
      <c r="T12388" t="s">
        <v>377</v>
      </c>
    </row>
    <row r="12389" spans="2:20" hidden="1" x14ac:dyDescent="0.45">
      <c r="C12389" s="29" t="s">
        <v>60</v>
      </c>
      <c r="D12389" s="29" t="s">
        <v>45</v>
      </c>
      <c r="F12389" t="s">
        <v>1365</v>
      </c>
      <c r="G12389" t="s">
        <v>1366</v>
      </c>
      <c r="H12389" t="s">
        <v>251</v>
      </c>
      <c r="I12389" t="s">
        <v>225</v>
      </c>
      <c r="J12389" t="s">
        <v>1232</v>
      </c>
      <c r="K12389" t="s">
        <v>1223</v>
      </c>
      <c r="M12389" t="s">
        <v>228</v>
      </c>
      <c r="N12389" t="s">
        <v>233</v>
      </c>
      <c r="O12389">
        <v>5</v>
      </c>
      <c r="P12389" t="s">
        <v>234</v>
      </c>
      <c r="Q12389"/>
      <c r="R12389">
        <v>0.5</v>
      </c>
      <c r="S12389">
        <v>8</v>
      </c>
      <c r="T12389" t="s">
        <v>377</v>
      </c>
    </row>
    <row r="12390" spans="2:20" hidden="1" x14ac:dyDescent="0.45">
      <c r="C12390" s="29" t="s">
        <v>60</v>
      </c>
      <c r="D12390" s="29" t="s">
        <v>45</v>
      </c>
      <c r="F12390" t="s">
        <v>1365</v>
      </c>
      <c r="G12390" t="s">
        <v>1366</v>
      </c>
      <c r="H12390" t="s">
        <v>251</v>
      </c>
      <c r="I12390" t="s">
        <v>225</v>
      </c>
      <c r="J12390" t="s">
        <v>1232</v>
      </c>
      <c r="K12390" t="s">
        <v>1223</v>
      </c>
      <c r="M12390" t="s">
        <v>228</v>
      </c>
      <c r="N12390" t="s">
        <v>242</v>
      </c>
      <c r="O12390">
        <v>15</v>
      </c>
      <c r="P12390" t="s">
        <v>234</v>
      </c>
      <c r="Q12390"/>
      <c r="R12390">
        <v>1</v>
      </c>
      <c r="S12390">
        <v>20</v>
      </c>
      <c r="T12390" t="s">
        <v>377</v>
      </c>
    </row>
    <row r="12391" spans="2:20" hidden="1" x14ac:dyDescent="0.45">
      <c r="C12391" s="29" t="s">
        <v>60</v>
      </c>
      <c r="D12391" s="29" t="s">
        <v>45</v>
      </c>
      <c r="F12391" t="s">
        <v>1365</v>
      </c>
      <c r="G12391" t="s">
        <v>1366</v>
      </c>
      <c r="H12391" t="s">
        <v>251</v>
      </c>
      <c r="I12391" t="s">
        <v>225</v>
      </c>
      <c r="J12391" t="s">
        <v>1232</v>
      </c>
      <c r="K12391" t="s">
        <v>1223</v>
      </c>
      <c r="M12391" t="s">
        <v>228</v>
      </c>
      <c r="N12391" t="s">
        <v>265</v>
      </c>
      <c r="O12391">
        <v>30</v>
      </c>
      <c r="P12391" t="s">
        <v>234</v>
      </c>
      <c r="Q12391"/>
      <c r="R12391">
        <v>8</v>
      </c>
      <c r="S12391">
        <v>50</v>
      </c>
      <c r="T12391" t="s">
        <v>377</v>
      </c>
    </row>
    <row r="12392" spans="2:20" hidden="1" x14ac:dyDescent="0.45">
      <c r="C12392" s="29" t="s">
        <v>60</v>
      </c>
      <c r="D12392" s="29" t="s">
        <v>51</v>
      </c>
      <c r="F12392" t="s">
        <v>1365</v>
      </c>
      <c r="G12392" t="s">
        <v>1366</v>
      </c>
      <c r="H12392" t="s">
        <v>1225</v>
      </c>
      <c r="I12392" t="s">
        <v>225</v>
      </c>
      <c r="J12392" t="s">
        <v>1226</v>
      </c>
      <c r="K12392" t="s">
        <v>1219</v>
      </c>
      <c r="M12392" t="s">
        <v>228</v>
      </c>
      <c r="N12392" t="s">
        <v>253</v>
      </c>
      <c r="O12392">
        <v>13</v>
      </c>
      <c r="P12392" t="s">
        <v>234</v>
      </c>
      <c r="Q12392"/>
      <c r="R12392">
        <v>0.5</v>
      </c>
      <c r="S12392">
        <v>87</v>
      </c>
      <c r="T12392" t="s">
        <v>1228</v>
      </c>
    </row>
    <row r="12393" spans="2:20" hidden="1" x14ac:dyDescent="0.45">
      <c r="B12393" s="29" t="s">
        <v>29</v>
      </c>
      <c r="C12393" s="29" t="s">
        <v>60</v>
      </c>
      <c r="D12393" s="29" t="s">
        <v>51</v>
      </c>
      <c r="F12393" t="s">
        <v>1365</v>
      </c>
      <c r="G12393" t="s">
        <v>1366</v>
      </c>
      <c r="H12393" t="s">
        <v>1225</v>
      </c>
      <c r="I12393" t="s">
        <v>225</v>
      </c>
      <c r="J12393" t="s">
        <v>1226</v>
      </c>
      <c r="K12393" t="s">
        <v>1219</v>
      </c>
      <c r="M12393" t="s">
        <v>228</v>
      </c>
      <c r="N12393" t="s">
        <v>29</v>
      </c>
      <c r="O12393">
        <v>11</v>
      </c>
      <c r="P12393" t="s">
        <v>237</v>
      </c>
      <c r="Q12393">
        <f>O12393/'Building Calcs'!$B$2</f>
        <v>1.160561437882E-5</v>
      </c>
      <c r="R12393">
        <v>8</v>
      </c>
      <c r="S12393">
        <v>40</v>
      </c>
      <c r="T12393" t="s">
        <v>1233</v>
      </c>
    </row>
    <row r="12394" spans="2:20" hidden="1" x14ac:dyDescent="0.45">
      <c r="B12394" s="29" t="s">
        <v>29</v>
      </c>
      <c r="C12394" s="29" t="s">
        <v>60</v>
      </c>
      <c r="D12394" s="29" t="s">
        <v>51</v>
      </c>
      <c r="F12394" t="s">
        <v>1365</v>
      </c>
      <c r="G12394" t="s">
        <v>1366</v>
      </c>
      <c r="H12394" t="s">
        <v>1225</v>
      </c>
      <c r="I12394" t="s">
        <v>225</v>
      </c>
      <c r="J12394" t="s">
        <v>1226</v>
      </c>
      <c r="K12394" t="s">
        <v>1219</v>
      </c>
      <c r="M12394" t="s">
        <v>228</v>
      </c>
      <c r="N12394" t="s">
        <v>29</v>
      </c>
      <c r="O12394">
        <v>11</v>
      </c>
      <c r="P12394" t="s">
        <v>237</v>
      </c>
      <c r="Q12394">
        <f>O12394/'Building Calcs'!$B$2</f>
        <v>1.160561437882E-5</v>
      </c>
      <c r="R12394">
        <v>8</v>
      </c>
      <c r="S12394">
        <v>40</v>
      </c>
      <c r="T12394" t="s">
        <v>1233</v>
      </c>
    </row>
    <row r="12395" spans="2:20" hidden="1" x14ac:dyDescent="0.45">
      <c r="B12395" s="29" t="s">
        <v>30</v>
      </c>
      <c r="C12395" s="29" t="s">
        <v>60</v>
      </c>
      <c r="D12395" s="29" t="s">
        <v>51</v>
      </c>
      <c r="F12395" t="s">
        <v>1365</v>
      </c>
      <c r="G12395" t="s">
        <v>1366</v>
      </c>
      <c r="H12395" t="s">
        <v>1225</v>
      </c>
      <c r="I12395" t="s">
        <v>225</v>
      </c>
      <c r="J12395" t="s">
        <v>1226</v>
      </c>
      <c r="K12395" t="s">
        <v>1219</v>
      </c>
      <c r="M12395" t="s">
        <v>228</v>
      </c>
      <c r="N12395" t="s">
        <v>30</v>
      </c>
      <c r="O12395">
        <v>15</v>
      </c>
      <c r="P12395" t="s">
        <v>229</v>
      </c>
      <c r="Q12395"/>
      <c r="R12395">
        <v>6</v>
      </c>
      <c r="S12395">
        <v>39</v>
      </c>
      <c r="T12395" t="s">
        <v>1336</v>
      </c>
    </row>
    <row r="12396" spans="2:20" hidden="1" x14ac:dyDescent="0.45">
      <c r="C12396" s="29" t="s">
        <v>60</v>
      </c>
      <c r="D12396" s="29" t="s">
        <v>51</v>
      </c>
      <c r="F12396" t="s">
        <v>1365</v>
      </c>
      <c r="G12396" t="s">
        <v>1366</v>
      </c>
      <c r="H12396" t="s">
        <v>1217</v>
      </c>
      <c r="I12396" t="s">
        <v>225</v>
      </c>
      <c r="J12396" t="s">
        <v>1218</v>
      </c>
      <c r="K12396" t="s">
        <v>1219</v>
      </c>
      <c r="M12396" t="s">
        <v>228</v>
      </c>
      <c r="N12396" t="s">
        <v>259</v>
      </c>
      <c r="O12396">
        <v>5</v>
      </c>
      <c r="P12396" t="s">
        <v>257</v>
      </c>
      <c r="Q12396"/>
      <c r="R12396">
        <v>0.1</v>
      </c>
      <c r="S12396">
        <v>30</v>
      </c>
      <c r="T12396" t="s">
        <v>373</v>
      </c>
    </row>
    <row r="12397" spans="2:20" hidden="1" x14ac:dyDescent="0.45">
      <c r="B12397" s="29" t="s">
        <v>24</v>
      </c>
      <c r="C12397" s="29" t="s">
        <v>60</v>
      </c>
      <c r="D12397" s="29" t="s">
        <v>51</v>
      </c>
      <c r="F12397" t="s">
        <v>1365</v>
      </c>
      <c r="G12397" t="s">
        <v>1366</v>
      </c>
      <c r="H12397" t="s">
        <v>1225</v>
      </c>
      <c r="I12397" t="s">
        <v>225</v>
      </c>
      <c r="J12397" t="s">
        <v>1226</v>
      </c>
      <c r="K12397" t="s">
        <v>1219</v>
      </c>
      <c r="M12397" t="s">
        <v>228</v>
      </c>
      <c r="N12397" t="s">
        <v>261</v>
      </c>
      <c r="O12397">
        <v>12</v>
      </c>
      <c r="P12397" t="s">
        <v>237</v>
      </c>
      <c r="Q12397">
        <f>O12397/'Building Calcs'!$B$2</f>
        <v>1.2660670231440001E-5</v>
      </c>
      <c r="R12397">
        <v>5</v>
      </c>
      <c r="S12397">
        <v>300</v>
      </c>
      <c r="T12397" t="s">
        <v>1335</v>
      </c>
    </row>
    <row r="12398" spans="2:20" hidden="1" x14ac:dyDescent="0.45">
      <c r="B12398" s="29" t="s">
        <v>24</v>
      </c>
      <c r="C12398" s="29" t="s">
        <v>60</v>
      </c>
      <c r="D12398" s="29" t="s">
        <v>51</v>
      </c>
      <c r="F12398" t="s">
        <v>1365</v>
      </c>
      <c r="G12398" t="s">
        <v>1366</v>
      </c>
      <c r="H12398" t="s">
        <v>1225</v>
      </c>
      <c r="I12398" t="s">
        <v>225</v>
      </c>
      <c r="J12398" t="s">
        <v>1226</v>
      </c>
      <c r="K12398" t="s">
        <v>1219</v>
      </c>
      <c r="M12398" t="s">
        <v>228</v>
      </c>
      <c r="N12398" t="s">
        <v>261</v>
      </c>
      <c r="O12398">
        <v>12</v>
      </c>
      <c r="P12398" t="s">
        <v>237</v>
      </c>
      <c r="Q12398">
        <f>O12398/'Building Calcs'!$B$2</f>
        <v>1.2660670231440001E-5</v>
      </c>
      <c r="R12398">
        <v>5</v>
      </c>
      <c r="S12398">
        <v>300</v>
      </c>
      <c r="T12398" t="s">
        <v>1335</v>
      </c>
    </row>
    <row r="12399" spans="2:20" hidden="1" x14ac:dyDescent="0.45">
      <c r="C12399" s="29" t="s">
        <v>60</v>
      </c>
      <c r="D12399" s="29" t="s">
        <v>51</v>
      </c>
      <c r="F12399" t="s">
        <v>1365</v>
      </c>
      <c r="G12399" t="s">
        <v>1366</v>
      </c>
      <c r="H12399" t="s">
        <v>1225</v>
      </c>
      <c r="I12399" t="s">
        <v>225</v>
      </c>
      <c r="J12399" t="s">
        <v>1226</v>
      </c>
      <c r="K12399" t="s">
        <v>1219</v>
      </c>
      <c r="M12399" t="s">
        <v>228</v>
      </c>
      <c r="N12399" t="s">
        <v>236</v>
      </c>
      <c r="O12399">
        <v>40</v>
      </c>
      <c r="P12399" t="s">
        <v>237</v>
      </c>
      <c r="Q12399"/>
      <c r="R12399">
        <v>20</v>
      </c>
      <c r="S12399">
        <v>80</v>
      </c>
      <c r="T12399" t="s">
        <v>1262</v>
      </c>
    </row>
    <row r="12400" spans="2:20" hidden="1" x14ac:dyDescent="0.45">
      <c r="C12400" s="29" t="s">
        <v>60</v>
      </c>
      <c r="D12400" s="29" t="s">
        <v>51</v>
      </c>
      <c r="F12400" t="s">
        <v>1365</v>
      </c>
      <c r="G12400" t="s">
        <v>1366</v>
      </c>
      <c r="H12400" t="s">
        <v>1225</v>
      </c>
      <c r="I12400" t="s">
        <v>225</v>
      </c>
      <c r="J12400" t="s">
        <v>1226</v>
      </c>
      <c r="K12400" t="s">
        <v>1219</v>
      </c>
      <c r="M12400" t="s">
        <v>228</v>
      </c>
      <c r="N12400" t="s">
        <v>400</v>
      </c>
      <c r="O12400">
        <v>37</v>
      </c>
      <c r="P12400" t="s">
        <v>237</v>
      </c>
      <c r="Q12400"/>
      <c r="R12400">
        <v>18</v>
      </c>
      <c r="S12400">
        <v>74</v>
      </c>
      <c r="T12400" t="s">
        <v>1259</v>
      </c>
    </row>
    <row r="12401" spans="2:20" hidden="1" x14ac:dyDescent="0.45">
      <c r="C12401" s="29" t="s">
        <v>60</v>
      </c>
      <c r="D12401" s="29" t="s">
        <v>46</v>
      </c>
      <c r="F12401" t="s">
        <v>1365</v>
      </c>
      <c r="G12401" t="s">
        <v>1366</v>
      </c>
      <c r="H12401" t="s">
        <v>1253</v>
      </c>
      <c r="I12401" t="s">
        <v>225</v>
      </c>
      <c r="J12401" t="s">
        <v>1232</v>
      </c>
      <c r="K12401" t="s">
        <v>18</v>
      </c>
      <c r="M12401" t="s">
        <v>228</v>
      </c>
      <c r="N12401" t="s">
        <v>236</v>
      </c>
      <c r="O12401">
        <v>0.45</v>
      </c>
      <c r="P12401" t="s">
        <v>237</v>
      </c>
      <c r="Q12401"/>
      <c r="R12401">
        <v>0.27</v>
      </c>
      <c r="S12401">
        <v>0.63</v>
      </c>
      <c r="T12401" t="s">
        <v>1261</v>
      </c>
    </row>
    <row r="12402" spans="2:20" hidden="1" x14ac:dyDescent="0.45">
      <c r="C12402" s="29" t="s">
        <v>60</v>
      </c>
      <c r="D12402" s="29" t="s">
        <v>46</v>
      </c>
      <c r="F12402" t="s">
        <v>1365</v>
      </c>
      <c r="G12402" t="s">
        <v>1366</v>
      </c>
      <c r="H12402" t="s">
        <v>1253</v>
      </c>
      <c r="I12402" t="s">
        <v>225</v>
      </c>
      <c r="J12402" t="s">
        <v>1232</v>
      </c>
      <c r="K12402" t="s">
        <v>18</v>
      </c>
      <c r="M12402" t="s">
        <v>228</v>
      </c>
      <c r="N12402" t="s">
        <v>236</v>
      </c>
      <c r="O12402">
        <v>0.45</v>
      </c>
      <c r="P12402" t="s">
        <v>237</v>
      </c>
      <c r="Q12402"/>
      <c r="R12402">
        <v>0.27</v>
      </c>
      <c r="S12402">
        <v>0.63</v>
      </c>
      <c r="T12402" t="s">
        <v>1261</v>
      </c>
    </row>
    <row r="12403" spans="2:20" hidden="1" x14ac:dyDescent="0.45">
      <c r="B12403" s="29" t="s">
        <v>27</v>
      </c>
      <c r="C12403" s="29" t="s">
        <v>60</v>
      </c>
      <c r="D12403" s="29" t="s">
        <v>46</v>
      </c>
      <c r="F12403" t="s">
        <v>1365</v>
      </c>
      <c r="G12403" t="s">
        <v>1366</v>
      </c>
      <c r="H12403" t="s">
        <v>1253</v>
      </c>
      <c r="I12403" t="s">
        <v>225</v>
      </c>
      <c r="J12403" t="s">
        <v>1232</v>
      </c>
      <c r="K12403" t="s">
        <v>18</v>
      </c>
      <c r="M12403" t="s">
        <v>228</v>
      </c>
      <c r="N12403" t="s">
        <v>27</v>
      </c>
      <c r="O12403">
        <v>0.45</v>
      </c>
      <c r="P12403" t="s">
        <v>237</v>
      </c>
      <c r="Q12403">
        <f>O12403/'Building Calcs'!$B$2</f>
        <v>4.7477513367900003E-7</v>
      </c>
      <c r="R12403">
        <v>0.27</v>
      </c>
      <c r="S12403">
        <v>0.63</v>
      </c>
      <c r="T12403" t="s">
        <v>1260</v>
      </c>
    </row>
    <row r="12404" spans="2:20" hidden="1" x14ac:dyDescent="0.45">
      <c r="B12404" s="29" t="s">
        <v>27</v>
      </c>
      <c r="C12404" s="29" t="s">
        <v>60</v>
      </c>
      <c r="D12404" s="29" t="s">
        <v>46</v>
      </c>
      <c r="F12404" t="s">
        <v>1365</v>
      </c>
      <c r="G12404" t="s">
        <v>1366</v>
      </c>
      <c r="H12404" t="s">
        <v>1253</v>
      </c>
      <c r="I12404" t="s">
        <v>225</v>
      </c>
      <c r="J12404" t="s">
        <v>1232</v>
      </c>
      <c r="K12404" t="s">
        <v>18</v>
      </c>
      <c r="M12404" t="s">
        <v>228</v>
      </c>
      <c r="N12404" t="s">
        <v>27</v>
      </c>
      <c r="O12404">
        <v>0.45</v>
      </c>
      <c r="P12404" t="s">
        <v>237</v>
      </c>
      <c r="Q12404">
        <f>O12404/'Building Calcs'!$B$2</f>
        <v>4.7477513367900003E-7</v>
      </c>
      <c r="R12404">
        <v>0.27</v>
      </c>
      <c r="S12404">
        <v>0.63</v>
      </c>
      <c r="T12404" t="s">
        <v>1260</v>
      </c>
    </row>
    <row r="12405" spans="2:20" hidden="1" x14ac:dyDescent="0.45">
      <c r="B12405" s="29" t="s">
        <v>26</v>
      </c>
      <c r="C12405" s="29" t="s">
        <v>60</v>
      </c>
      <c r="D12405" s="29" t="s">
        <v>46</v>
      </c>
      <c r="F12405" t="s">
        <v>1365</v>
      </c>
      <c r="G12405" t="s">
        <v>1366</v>
      </c>
      <c r="H12405" t="s">
        <v>1253</v>
      </c>
      <c r="I12405" t="s">
        <v>225</v>
      </c>
      <c r="J12405" t="s">
        <v>1232</v>
      </c>
      <c r="K12405" t="s">
        <v>18</v>
      </c>
      <c r="M12405" t="s">
        <v>228</v>
      </c>
      <c r="N12405" t="s">
        <v>26</v>
      </c>
      <c r="O12405">
        <v>73</v>
      </c>
      <c r="P12405" t="s">
        <v>237</v>
      </c>
      <c r="Q12405">
        <f>O12405/'Building Calcs'!$B$2</f>
        <v>7.7019077241260008E-5</v>
      </c>
      <c r="R12405">
        <v>44</v>
      </c>
      <c r="S12405">
        <v>106</v>
      </c>
      <c r="T12405" t="s">
        <v>1261</v>
      </c>
    </row>
    <row r="12406" spans="2:20" hidden="1" x14ac:dyDescent="0.45">
      <c r="B12406" s="29" t="s">
        <v>25</v>
      </c>
      <c r="C12406" s="29" t="s">
        <v>60</v>
      </c>
      <c r="D12406" s="29" t="s">
        <v>46</v>
      </c>
      <c r="F12406" t="s">
        <v>1365</v>
      </c>
      <c r="G12406" t="s">
        <v>1366</v>
      </c>
      <c r="H12406" t="s">
        <v>1253</v>
      </c>
      <c r="I12406" t="s">
        <v>225</v>
      </c>
      <c r="J12406" t="s">
        <v>1232</v>
      </c>
      <c r="K12406" t="s">
        <v>18</v>
      </c>
      <c r="M12406" t="s">
        <v>228</v>
      </c>
      <c r="N12406" t="s">
        <v>25</v>
      </c>
      <c r="O12406">
        <v>24</v>
      </c>
      <c r="P12406" t="s">
        <v>237</v>
      </c>
      <c r="Q12406">
        <f>O12406/'Building Calcs'!$B$2</f>
        <v>2.5321340462880003E-5</v>
      </c>
      <c r="R12406">
        <v>18</v>
      </c>
      <c r="S12406">
        <v>42</v>
      </c>
      <c r="T12406" t="s">
        <v>1261</v>
      </c>
    </row>
    <row r="12407" spans="2:20" hidden="1" x14ac:dyDescent="0.45">
      <c r="B12407" s="29" t="s">
        <v>24</v>
      </c>
      <c r="C12407" s="29" t="s">
        <v>60</v>
      </c>
      <c r="D12407" s="29" t="s">
        <v>46</v>
      </c>
      <c r="F12407" t="s">
        <v>1365</v>
      </c>
      <c r="G12407" t="s">
        <v>1366</v>
      </c>
      <c r="H12407" t="s">
        <v>1253</v>
      </c>
      <c r="I12407" t="s">
        <v>225</v>
      </c>
      <c r="J12407" t="s">
        <v>1232</v>
      </c>
      <c r="K12407" t="s">
        <v>18</v>
      </c>
      <c r="M12407" t="s">
        <v>228</v>
      </c>
      <c r="N12407" t="s">
        <v>261</v>
      </c>
      <c r="O12407">
        <v>0.36</v>
      </c>
      <c r="P12407" t="s">
        <v>237</v>
      </c>
      <c r="Q12407">
        <f>O12407/'Building Calcs'!$B$2</f>
        <v>3.7982010694320002E-7</v>
      </c>
      <c r="R12407">
        <v>0.2</v>
      </c>
      <c r="S12407">
        <v>0.5</v>
      </c>
      <c r="T12407" t="s">
        <v>1327</v>
      </c>
    </row>
    <row r="12408" spans="2:20" hidden="1" x14ac:dyDescent="0.45">
      <c r="C12408" s="29" t="s">
        <v>60</v>
      </c>
      <c r="D12408" s="29" t="s">
        <v>51</v>
      </c>
      <c r="F12408" t="s">
        <v>1365</v>
      </c>
      <c r="G12408" t="s">
        <v>1366</v>
      </c>
      <c r="H12408" t="s">
        <v>1217</v>
      </c>
      <c r="I12408" t="s">
        <v>225</v>
      </c>
      <c r="J12408" t="s">
        <v>1218</v>
      </c>
      <c r="K12408" t="s">
        <v>1219</v>
      </c>
      <c r="M12408" t="s">
        <v>228</v>
      </c>
      <c r="N12408" t="s">
        <v>267</v>
      </c>
      <c r="O12408">
        <v>512</v>
      </c>
      <c r="P12408" t="s">
        <v>234</v>
      </c>
      <c r="Q12408"/>
      <c r="R12408">
        <v>80</v>
      </c>
      <c r="S12408">
        <v>1300</v>
      </c>
      <c r="T12408" t="s">
        <v>1220</v>
      </c>
    </row>
    <row r="12409" spans="2:20" hidden="1" x14ac:dyDescent="0.45">
      <c r="C12409" s="29" t="s">
        <v>60</v>
      </c>
      <c r="D12409" s="29" t="s">
        <v>51</v>
      </c>
      <c r="F12409" t="s">
        <v>1365</v>
      </c>
      <c r="G12409" t="s">
        <v>1366</v>
      </c>
      <c r="H12409" t="s">
        <v>1217</v>
      </c>
      <c r="I12409" t="s">
        <v>225</v>
      </c>
      <c r="J12409" t="s">
        <v>1218</v>
      </c>
      <c r="K12409" t="s">
        <v>1219</v>
      </c>
      <c r="M12409" t="s">
        <v>228</v>
      </c>
      <c r="N12409" t="s">
        <v>272</v>
      </c>
      <c r="O12409">
        <v>4</v>
      </c>
      <c r="P12409" t="s">
        <v>234</v>
      </c>
      <c r="Q12409"/>
      <c r="R12409">
        <v>2</v>
      </c>
      <c r="S12409">
        <v>8</v>
      </c>
      <c r="T12409" t="s">
        <v>348</v>
      </c>
    </row>
    <row r="12410" spans="2:20" hidden="1" x14ac:dyDescent="0.45">
      <c r="C12410" s="29" t="s">
        <v>60</v>
      </c>
      <c r="D12410" s="29" t="s">
        <v>51</v>
      </c>
      <c r="F12410" t="s">
        <v>1365</v>
      </c>
      <c r="G12410" t="s">
        <v>1366</v>
      </c>
      <c r="H12410" t="s">
        <v>1217</v>
      </c>
      <c r="I12410" t="s">
        <v>225</v>
      </c>
      <c r="J12410" t="s">
        <v>1218</v>
      </c>
      <c r="K12410" t="s">
        <v>1219</v>
      </c>
      <c r="M12410" t="s">
        <v>228</v>
      </c>
      <c r="N12410" t="s">
        <v>272</v>
      </c>
      <c r="O12410">
        <v>4</v>
      </c>
      <c r="P12410" t="s">
        <v>234</v>
      </c>
      <c r="Q12410"/>
      <c r="R12410">
        <v>2</v>
      </c>
      <c r="S12410">
        <v>8</v>
      </c>
      <c r="T12410" t="s">
        <v>348</v>
      </c>
    </row>
    <row r="12411" spans="2:20" hidden="1" x14ac:dyDescent="0.45">
      <c r="C12411" s="29" t="s">
        <v>60</v>
      </c>
      <c r="D12411" s="29" t="s">
        <v>51</v>
      </c>
      <c r="F12411" t="s">
        <v>1365</v>
      </c>
      <c r="G12411" t="s">
        <v>1366</v>
      </c>
      <c r="H12411" t="s">
        <v>1217</v>
      </c>
      <c r="I12411" t="s">
        <v>225</v>
      </c>
      <c r="J12411" t="s">
        <v>1218</v>
      </c>
      <c r="K12411" t="s">
        <v>1219</v>
      </c>
      <c r="M12411" t="s">
        <v>228</v>
      </c>
      <c r="N12411" t="s">
        <v>265</v>
      </c>
      <c r="O12411">
        <v>6</v>
      </c>
      <c r="P12411" t="s">
        <v>234</v>
      </c>
      <c r="Q12411"/>
      <c r="R12411">
        <v>4</v>
      </c>
      <c r="S12411">
        <v>89</v>
      </c>
      <c r="T12411" t="s">
        <v>1220</v>
      </c>
    </row>
    <row r="12412" spans="2:20" hidden="1" x14ac:dyDescent="0.45">
      <c r="C12412" s="29" t="s">
        <v>60</v>
      </c>
      <c r="D12412" s="29" t="s">
        <v>51</v>
      </c>
      <c r="F12412" t="s">
        <v>1365</v>
      </c>
      <c r="G12412" t="s">
        <v>1366</v>
      </c>
      <c r="H12412" t="s">
        <v>1217</v>
      </c>
      <c r="I12412" t="s">
        <v>225</v>
      </c>
      <c r="J12412" t="s">
        <v>1218</v>
      </c>
      <c r="K12412" t="s">
        <v>1219</v>
      </c>
      <c r="M12412" t="s">
        <v>228</v>
      </c>
      <c r="N12412" t="s">
        <v>240</v>
      </c>
      <c r="O12412">
        <v>27</v>
      </c>
      <c r="P12412" t="s">
        <v>234</v>
      </c>
      <c r="Q12412"/>
      <c r="R12412">
        <v>0.5</v>
      </c>
      <c r="S12412">
        <v>118</v>
      </c>
      <c r="T12412" t="s">
        <v>1220</v>
      </c>
    </row>
    <row r="12413" spans="2:20" hidden="1" x14ac:dyDescent="0.45">
      <c r="C12413" s="29" t="s">
        <v>60</v>
      </c>
      <c r="D12413" s="29" t="s">
        <v>51</v>
      </c>
      <c r="F12413" t="s">
        <v>1365</v>
      </c>
      <c r="G12413" t="s">
        <v>1366</v>
      </c>
      <c r="H12413" t="s">
        <v>1225</v>
      </c>
      <c r="I12413" t="s">
        <v>225</v>
      </c>
      <c r="J12413" t="s">
        <v>1226</v>
      </c>
      <c r="K12413" t="s">
        <v>1219</v>
      </c>
      <c r="M12413" t="s">
        <v>228</v>
      </c>
      <c r="N12413" t="s">
        <v>267</v>
      </c>
      <c r="O12413">
        <v>512</v>
      </c>
      <c r="P12413" t="s">
        <v>234</v>
      </c>
      <c r="Q12413"/>
      <c r="R12413">
        <v>80</v>
      </c>
      <c r="S12413">
        <v>1300</v>
      </c>
      <c r="T12413" t="s">
        <v>1220</v>
      </c>
    </row>
    <row r="12414" spans="2:20" hidden="1" x14ac:dyDescent="0.45">
      <c r="C12414" s="29" t="s">
        <v>60</v>
      </c>
      <c r="D12414" s="29" t="s">
        <v>51</v>
      </c>
      <c r="F12414" t="s">
        <v>1365</v>
      </c>
      <c r="G12414" t="s">
        <v>1366</v>
      </c>
      <c r="H12414" t="s">
        <v>1225</v>
      </c>
      <c r="I12414" t="s">
        <v>225</v>
      </c>
      <c r="J12414" t="s">
        <v>1226</v>
      </c>
      <c r="K12414" t="s">
        <v>1219</v>
      </c>
      <c r="M12414" t="s">
        <v>228</v>
      </c>
      <c r="N12414" t="s">
        <v>264</v>
      </c>
      <c r="O12414">
        <v>10</v>
      </c>
      <c r="P12414" t="s">
        <v>234</v>
      </c>
      <c r="Q12414"/>
      <c r="R12414">
        <v>5</v>
      </c>
      <c r="S12414">
        <v>20</v>
      </c>
      <c r="T12414" t="s">
        <v>348</v>
      </c>
    </row>
    <row r="12415" spans="2:20" hidden="1" x14ac:dyDescent="0.45">
      <c r="C12415" s="29" t="s">
        <v>60</v>
      </c>
      <c r="D12415" s="29" t="s">
        <v>51</v>
      </c>
      <c r="F12415" t="s">
        <v>1365</v>
      </c>
      <c r="G12415" t="s">
        <v>1366</v>
      </c>
      <c r="H12415" t="s">
        <v>1225</v>
      </c>
      <c r="I12415" t="s">
        <v>225</v>
      </c>
      <c r="J12415" t="s">
        <v>1226</v>
      </c>
      <c r="K12415" t="s">
        <v>1219</v>
      </c>
      <c r="M12415" t="s">
        <v>228</v>
      </c>
      <c r="N12415" t="s">
        <v>249</v>
      </c>
      <c r="O12415">
        <v>16</v>
      </c>
      <c r="P12415" t="s">
        <v>234</v>
      </c>
      <c r="Q12415"/>
      <c r="R12415">
        <v>8</v>
      </c>
      <c r="S12415">
        <v>32</v>
      </c>
      <c r="T12415" t="s">
        <v>348</v>
      </c>
    </row>
    <row r="12416" spans="2:20" hidden="1" x14ac:dyDescent="0.45">
      <c r="C12416" s="29" t="s">
        <v>60</v>
      </c>
      <c r="D12416" s="29" t="s">
        <v>51</v>
      </c>
      <c r="F12416" t="s">
        <v>1365</v>
      </c>
      <c r="G12416" t="s">
        <v>1366</v>
      </c>
      <c r="H12416" t="s">
        <v>1225</v>
      </c>
      <c r="I12416" t="s">
        <v>225</v>
      </c>
      <c r="J12416" t="s">
        <v>1226</v>
      </c>
      <c r="K12416" t="s">
        <v>1219</v>
      </c>
      <c r="M12416" t="s">
        <v>228</v>
      </c>
      <c r="N12416" t="s">
        <v>291</v>
      </c>
      <c r="O12416">
        <v>7.0000000000000001E-3</v>
      </c>
      <c r="P12416" t="s">
        <v>257</v>
      </c>
      <c r="Q12416"/>
      <c r="R12416">
        <v>6.9999999999999999E-4</v>
      </c>
      <c r="S12416">
        <v>7.0000000000000007E-2</v>
      </c>
      <c r="T12416" t="s">
        <v>376</v>
      </c>
    </row>
    <row r="12417" spans="2:20" hidden="1" x14ac:dyDescent="0.45">
      <c r="C12417" s="29" t="s">
        <v>60</v>
      </c>
      <c r="D12417" s="29" t="s">
        <v>51</v>
      </c>
      <c r="F12417" t="s">
        <v>1365</v>
      </c>
      <c r="G12417" t="s">
        <v>1366</v>
      </c>
      <c r="H12417" t="s">
        <v>1225</v>
      </c>
      <c r="I12417" t="s">
        <v>225</v>
      </c>
      <c r="J12417" t="s">
        <v>1226</v>
      </c>
      <c r="K12417" t="s">
        <v>1219</v>
      </c>
      <c r="M12417" t="s">
        <v>228</v>
      </c>
      <c r="N12417" t="s">
        <v>267</v>
      </c>
      <c r="O12417">
        <v>512</v>
      </c>
      <c r="P12417" t="s">
        <v>234</v>
      </c>
      <c r="Q12417"/>
      <c r="R12417">
        <v>80</v>
      </c>
      <c r="S12417">
        <v>1300</v>
      </c>
      <c r="T12417" t="s">
        <v>1220</v>
      </c>
    </row>
    <row r="12418" spans="2:20" hidden="1" x14ac:dyDescent="0.45">
      <c r="C12418" s="29" t="s">
        <v>60</v>
      </c>
      <c r="D12418" s="29" t="s">
        <v>51</v>
      </c>
      <c r="F12418" t="s">
        <v>1365</v>
      </c>
      <c r="G12418" t="s">
        <v>1366</v>
      </c>
      <c r="H12418" t="s">
        <v>1225</v>
      </c>
      <c r="I12418" t="s">
        <v>225</v>
      </c>
      <c r="J12418" t="s">
        <v>1226</v>
      </c>
      <c r="K12418" t="s">
        <v>1219</v>
      </c>
      <c r="M12418" t="s">
        <v>228</v>
      </c>
      <c r="N12418" t="s">
        <v>265</v>
      </c>
      <c r="O12418">
        <v>6</v>
      </c>
      <c r="P12418" t="s">
        <v>234</v>
      </c>
      <c r="Q12418"/>
      <c r="R12418">
        <v>4</v>
      </c>
      <c r="S12418">
        <v>89</v>
      </c>
      <c r="T12418" t="s">
        <v>1220</v>
      </c>
    </row>
    <row r="12419" spans="2:20" hidden="1" x14ac:dyDescent="0.45">
      <c r="C12419" s="29" t="s">
        <v>60</v>
      </c>
      <c r="D12419" s="29" t="s">
        <v>51</v>
      </c>
      <c r="F12419" t="s">
        <v>1365</v>
      </c>
      <c r="G12419" t="s">
        <v>1366</v>
      </c>
      <c r="H12419" t="s">
        <v>1225</v>
      </c>
      <c r="I12419" t="s">
        <v>225</v>
      </c>
      <c r="J12419" t="s">
        <v>1226</v>
      </c>
      <c r="K12419" t="s">
        <v>1219</v>
      </c>
      <c r="M12419" t="s">
        <v>228</v>
      </c>
      <c r="N12419" t="s">
        <v>279</v>
      </c>
      <c r="O12419">
        <v>2</v>
      </c>
      <c r="P12419" t="s">
        <v>234</v>
      </c>
      <c r="Q12419"/>
      <c r="R12419">
        <v>0.5</v>
      </c>
      <c r="S12419">
        <v>16</v>
      </c>
      <c r="T12419" t="s">
        <v>1228</v>
      </c>
    </row>
    <row r="12420" spans="2:20" hidden="1" x14ac:dyDescent="0.45">
      <c r="C12420" s="29" t="s">
        <v>60</v>
      </c>
      <c r="D12420" s="29" t="s">
        <v>51</v>
      </c>
      <c r="F12420" t="s">
        <v>1365</v>
      </c>
      <c r="G12420" t="s">
        <v>1366</v>
      </c>
      <c r="H12420" t="s">
        <v>1225</v>
      </c>
      <c r="I12420" t="s">
        <v>225</v>
      </c>
      <c r="J12420" t="s">
        <v>1226</v>
      </c>
      <c r="K12420" t="s">
        <v>1219</v>
      </c>
      <c r="M12420" t="s">
        <v>228</v>
      </c>
      <c r="N12420" t="s">
        <v>303</v>
      </c>
      <c r="O12420">
        <v>0.5</v>
      </c>
      <c r="P12420" t="s">
        <v>234</v>
      </c>
      <c r="Q12420"/>
      <c r="R12420">
        <v>0.25</v>
      </c>
      <c r="S12420">
        <v>1.1000000000000001</v>
      </c>
      <c r="T12420" t="s">
        <v>350</v>
      </c>
    </row>
    <row r="12421" spans="2:20" hidden="1" x14ac:dyDescent="0.45">
      <c r="C12421" s="29" t="s">
        <v>60</v>
      </c>
      <c r="D12421" s="29" t="s">
        <v>51</v>
      </c>
      <c r="F12421" t="s">
        <v>1365</v>
      </c>
      <c r="G12421" t="s">
        <v>1366</v>
      </c>
      <c r="H12421" t="s">
        <v>1225</v>
      </c>
      <c r="I12421" t="s">
        <v>225</v>
      </c>
      <c r="J12421" t="s">
        <v>1226</v>
      </c>
      <c r="K12421" t="s">
        <v>1219</v>
      </c>
      <c r="M12421" t="s">
        <v>228</v>
      </c>
      <c r="N12421" t="s">
        <v>303</v>
      </c>
      <c r="O12421">
        <v>0.5</v>
      </c>
      <c r="P12421" t="s">
        <v>234</v>
      </c>
      <c r="Q12421"/>
      <c r="R12421">
        <v>0.25</v>
      </c>
      <c r="S12421">
        <v>1.1000000000000001</v>
      </c>
      <c r="T12421" t="s">
        <v>350</v>
      </c>
    </row>
    <row r="12422" spans="2:20" hidden="1" x14ac:dyDescent="0.45">
      <c r="C12422" s="29" t="s">
        <v>60</v>
      </c>
      <c r="D12422" s="29" t="s">
        <v>51</v>
      </c>
      <c r="F12422" t="s">
        <v>1365</v>
      </c>
      <c r="G12422" t="s">
        <v>1366</v>
      </c>
      <c r="H12422" t="s">
        <v>1225</v>
      </c>
      <c r="I12422" t="s">
        <v>225</v>
      </c>
      <c r="J12422" t="s">
        <v>1226</v>
      </c>
      <c r="K12422" t="s">
        <v>1219</v>
      </c>
      <c r="M12422" t="s">
        <v>228</v>
      </c>
      <c r="N12422" t="s">
        <v>265</v>
      </c>
      <c r="O12422">
        <v>6</v>
      </c>
      <c r="P12422" t="s">
        <v>234</v>
      </c>
      <c r="Q12422"/>
      <c r="R12422">
        <v>4</v>
      </c>
      <c r="S12422">
        <v>89</v>
      </c>
      <c r="T12422" t="s">
        <v>1220</v>
      </c>
    </row>
    <row r="12423" spans="2:20" hidden="1" x14ac:dyDescent="0.45">
      <c r="C12423" s="29" t="s">
        <v>60</v>
      </c>
      <c r="D12423" s="29" t="s">
        <v>196</v>
      </c>
      <c r="F12423" t="s">
        <v>1365</v>
      </c>
      <c r="G12423" t="s">
        <v>1366</v>
      </c>
      <c r="H12423" t="s">
        <v>450</v>
      </c>
      <c r="I12423" t="s">
        <v>225</v>
      </c>
      <c r="J12423" t="s">
        <v>1273</v>
      </c>
      <c r="K12423" t="s">
        <v>1274</v>
      </c>
      <c r="M12423" t="s">
        <v>228</v>
      </c>
      <c r="N12423" t="s">
        <v>249</v>
      </c>
      <c r="O12423">
        <v>2</v>
      </c>
      <c r="P12423" t="s">
        <v>234</v>
      </c>
      <c r="Q12423"/>
      <c r="R12423">
        <v>1</v>
      </c>
      <c r="S12423">
        <v>4</v>
      </c>
      <c r="T12423" t="s">
        <v>377</v>
      </c>
    </row>
    <row r="12424" spans="2:20" hidden="1" x14ac:dyDescent="0.45">
      <c r="C12424" s="29" t="s">
        <v>60</v>
      </c>
      <c r="D12424" s="29" t="s">
        <v>196</v>
      </c>
      <c r="F12424" t="s">
        <v>1365</v>
      </c>
      <c r="G12424" t="s">
        <v>1366</v>
      </c>
      <c r="H12424" t="s">
        <v>450</v>
      </c>
      <c r="I12424" t="s">
        <v>225</v>
      </c>
      <c r="J12424" t="s">
        <v>1273</v>
      </c>
      <c r="K12424" t="s">
        <v>1274</v>
      </c>
      <c r="M12424" t="s">
        <v>228</v>
      </c>
      <c r="N12424" t="s">
        <v>253</v>
      </c>
      <c r="O12424">
        <v>0.3</v>
      </c>
      <c r="P12424" t="s">
        <v>234</v>
      </c>
      <c r="Q12424"/>
      <c r="R12424">
        <v>7.4999999999999997E-2</v>
      </c>
      <c r="S12424">
        <v>0.6</v>
      </c>
      <c r="T12424" t="s">
        <v>377</v>
      </c>
    </row>
    <row r="12425" spans="2:20" hidden="1" x14ac:dyDescent="0.45">
      <c r="B12425" s="29" t="s">
        <v>25</v>
      </c>
      <c r="C12425" s="29" t="s">
        <v>60</v>
      </c>
      <c r="D12425" s="29" t="s">
        <v>196</v>
      </c>
      <c r="F12425" t="s">
        <v>1365</v>
      </c>
      <c r="G12425" t="s">
        <v>1366</v>
      </c>
      <c r="H12425" t="s">
        <v>450</v>
      </c>
      <c r="I12425" t="s">
        <v>225</v>
      </c>
      <c r="J12425" t="s">
        <v>1273</v>
      </c>
      <c r="K12425" t="s">
        <v>1274</v>
      </c>
      <c r="M12425" t="s">
        <v>228</v>
      </c>
      <c r="N12425" t="s">
        <v>25</v>
      </c>
      <c r="O12425">
        <v>40</v>
      </c>
      <c r="P12425" t="s">
        <v>237</v>
      </c>
      <c r="Q12425">
        <f>O12425/'Building Calcs'!$B$2</f>
        <v>4.2202234104799999E-5</v>
      </c>
      <c r="R12425">
        <v>10</v>
      </c>
      <c r="S12425">
        <v>80</v>
      </c>
      <c r="T12425" t="s">
        <v>377</v>
      </c>
    </row>
    <row r="12426" spans="2:20" hidden="1" x14ac:dyDescent="0.45">
      <c r="C12426" s="29" t="s">
        <v>60</v>
      </c>
      <c r="D12426" s="29" t="s">
        <v>196</v>
      </c>
      <c r="F12426" t="s">
        <v>1365</v>
      </c>
      <c r="G12426" t="s">
        <v>1366</v>
      </c>
      <c r="H12426" t="s">
        <v>450</v>
      </c>
      <c r="I12426" t="s">
        <v>225</v>
      </c>
      <c r="J12426" t="s">
        <v>1273</v>
      </c>
      <c r="K12426" t="s">
        <v>1274</v>
      </c>
      <c r="M12426" t="s">
        <v>228</v>
      </c>
      <c r="N12426" t="s">
        <v>262</v>
      </c>
      <c r="O12426">
        <v>0.1</v>
      </c>
      <c r="P12426" t="s">
        <v>234</v>
      </c>
      <c r="Q12426"/>
      <c r="R12426">
        <v>2.5000000000000001E-2</v>
      </c>
      <c r="S12426">
        <v>0.2</v>
      </c>
      <c r="T12426" t="s">
        <v>377</v>
      </c>
    </row>
    <row r="12427" spans="2:20" hidden="1" x14ac:dyDescent="0.45">
      <c r="C12427" s="29" t="s">
        <v>60</v>
      </c>
      <c r="D12427" s="29" t="s">
        <v>196</v>
      </c>
      <c r="F12427" t="s">
        <v>1365</v>
      </c>
      <c r="G12427" t="s">
        <v>1366</v>
      </c>
      <c r="H12427" t="s">
        <v>450</v>
      </c>
      <c r="I12427" t="s">
        <v>225</v>
      </c>
      <c r="J12427" t="s">
        <v>1273</v>
      </c>
      <c r="K12427" t="s">
        <v>1274</v>
      </c>
      <c r="M12427" t="s">
        <v>228</v>
      </c>
      <c r="N12427" t="s">
        <v>279</v>
      </c>
      <c r="O12427">
        <v>200</v>
      </c>
      <c r="P12427" t="s">
        <v>234</v>
      </c>
      <c r="Q12427"/>
      <c r="R12427">
        <v>50</v>
      </c>
      <c r="S12427">
        <v>400</v>
      </c>
      <c r="T12427" t="s">
        <v>377</v>
      </c>
    </row>
    <row r="12428" spans="2:20" hidden="1" x14ac:dyDescent="0.45">
      <c r="B12428" s="29" t="s">
        <v>27</v>
      </c>
      <c r="C12428" s="29" t="s">
        <v>60</v>
      </c>
      <c r="D12428" s="29" t="s">
        <v>196</v>
      </c>
      <c r="F12428" t="s">
        <v>1365</v>
      </c>
      <c r="G12428" t="s">
        <v>1366</v>
      </c>
      <c r="H12428" t="s">
        <v>450</v>
      </c>
      <c r="I12428" t="s">
        <v>225</v>
      </c>
      <c r="J12428" t="s">
        <v>1273</v>
      </c>
      <c r="K12428" t="s">
        <v>1274</v>
      </c>
      <c r="M12428" t="s">
        <v>228</v>
      </c>
      <c r="N12428" t="s">
        <v>27</v>
      </c>
      <c r="O12428">
        <v>40</v>
      </c>
      <c r="P12428" t="s">
        <v>237</v>
      </c>
      <c r="Q12428">
        <f>O12428/'Building Calcs'!$B$2</f>
        <v>4.2202234104799999E-5</v>
      </c>
      <c r="R12428">
        <v>10</v>
      </c>
      <c r="S12428">
        <v>80</v>
      </c>
      <c r="T12428" t="s">
        <v>377</v>
      </c>
    </row>
    <row r="12429" spans="2:20" hidden="1" x14ac:dyDescent="0.45">
      <c r="B12429" s="29" t="s">
        <v>29</v>
      </c>
      <c r="C12429" s="29" t="s">
        <v>60</v>
      </c>
      <c r="D12429" s="29" t="s">
        <v>196</v>
      </c>
      <c r="F12429" t="s">
        <v>1365</v>
      </c>
      <c r="G12429" t="s">
        <v>1366</v>
      </c>
      <c r="H12429" t="s">
        <v>450</v>
      </c>
      <c r="I12429" t="s">
        <v>225</v>
      </c>
      <c r="J12429" t="s">
        <v>1273</v>
      </c>
      <c r="K12429" t="s">
        <v>1274</v>
      </c>
      <c r="M12429" t="s">
        <v>228</v>
      </c>
      <c r="N12429" t="s">
        <v>29</v>
      </c>
      <c r="O12429">
        <v>140</v>
      </c>
      <c r="P12429" t="s">
        <v>237</v>
      </c>
      <c r="Q12429">
        <f>O12429/'Building Calcs'!$B$2</f>
        <v>1.4770781936680001E-4</v>
      </c>
      <c r="R12429">
        <v>84</v>
      </c>
      <c r="S12429">
        <v>140</v>
      </c>
      <c r="T12429" t="s">
        <v>377</v>
      </c>
    </row>
    <row r="12430" spans="2:20" hidden="1" x14ac:dyDescent="0.45">
      <c r="C12430" s="29" t="s">
        <v>60</v>
      </c>
      <c r="D12430" s="29" t="s">
        <v>51</v>
      </c>
      <c r="F12430" t="s">
        <v>1365</v>
      </c>
      <c r="G12430" t="s">
        <v>1366</v>
      </c>
      <c r="H12430" t="s">
        <v>1270</v>
      </c>
      <c r="I12430" t="s">
        <v>225</v>
      </c>
      <c r="J12430" t="s">
        <v>1271</v>
      </c>
      <c r="K12430" t="s">
        <v>1219</v>
      </c>
      <c r="M12430" t="s">
        <v>228</v>
      </c>
      <c r="N12430" t="s">
        <v>259</v>
      </c>
      <c r="O12430">
        <v>5</v>
      </c>
      <c r="P12430" t="s">
        <v>257</v>
      </c>
      <c r="Q12430"/>
      <c r="R12430">
        <v>0.1</v>
      </c>
      <c r="S12430">
        <v>30</v>
      </c>
      <c r="T12430" t="s">
        <v>373</v>
      </c>
    </row>
    <row r="12431" spans="2:20" hidden="1" x14ac:dyDescent="0.45">
      <c r="B12431" s="29" t="s">
        <v>27</v>
      </c>
      <c r="C12431" s="29" t="s">
        <v>60</v>
      </c>
      <c r="D12431" s="29" t="s">
        <v>51</v>
      </c>
      <c r="F12431" t="s">
        <v>1365</v>
      </c>
      <c r="G12431" t="s">
        <v>1366</v>
      </c>
      <c r="H12431" t="s">
        <v>1270</v>
      </c>
      <c r="I12431" t="s">
        <v>225</v>
      </c>
      <c r="J12431" t="s">
        <v>1271</v>
      </c>
      <c r="K12431" t="s">
        <v>1219</v>
      </c>
      <c r="M12431" t="s">
        <v>228</v>
      </c>
      <c r="N12431" t="s">
        <v>27</v>
      </c>
      <c r="O12431">
        <v>38</v>
      </c>
      <c r="P12431" t="s">
        <v>237</v>
      </c>
      <c r="Q12431">
        <f>O12431/'Building Calcs'!$B$2</f>
        <v>4.0092122399559999E-5</v>
      </c>
      <c r="R12431">
        <v>19</v>
      </c>
      <c r="S12431">
        <v>76</v>
      </c>
      <c r="T12431" t="s">
        <v>1262</v>
      </c>
    </row>
    <row r="12432" spans="2:20" hidden="1" x14ac:dyDescent="0.45">
      <c r="C12432" s="29" t="s">
        <v>60</v>
      </c>
      <c r="D12432" s="29" t="s">
        <v>51</v>
      </c>
      <c r="F12432" t="s">
        <v>1365</v>
      </c>
      <c r="G12432" t="s">
        <v>1366</v>
      </c>
      <c r="H12432" t="s">
        <v>1270</v>
      </c>
      <c r="I12432" t="s">
        <v>225</v>
      </c>
      <c r="J12432" t="s">
        <v>1271</v>
      </c>
      <c r="K12432" t="s">
        <v>1219</v>
      </c>
      <c r="M12432" t="s">
        <v>228</v>
      </c>
      <c r="N12432" t="s">
        <v>262</v>
      </c>
      <c r="O12432">
        <v>0.56000000000000005</v>
      </c>
      <c r="P12432" t="s">
        <v>234</v>
      </c>
      <c r="Q12432"/>
      <c r="R12432">
        <v>0.2</v>
      </c>
      <c r="S12432">
        <v>1</v>
      </c>
      <c r="T12432" t="s">
        <v>433</v>
      </c>
    </row>
    <row r="12433" spans="2:20" hidden="1" x14ac:dyDescent="0.45">
      <c r="C12433" s="29" t="s">
        <v>60</v>
      </c>
      <c r="D12433" s="29" t="s">
        <v>51</v>
      </c>
      <c r="F12433" t="s">
        <v>1365</v>
      </c>
      <c r="G12433" t="s">
        <v>1366</v>
      </c>
      <c r="H12433" t="s">
        <v>1270</v>
      </c>
      <c r="I12433" t="s">
        <v>225</v>
      </c>
      <c r="J12433" t="s">
        <v>1271</v>
      </c>
      <c r="K12433" t="s">
        <v>1219</v>
      </c>
      <c r="M12433" t="s">
        <v>228</v>
      </c>
      <c r="N12433" t="s">
        <v>400</v>
      </c>
      <c r="O12433">
        <v>37</v>
      </c>
      <c r="P12433" t="s">
        <v>237</v>
      </c>
      <c r="Q12433"/>
      <c r="R12433">
        <v>18</v>
      </c>
      <c r="S12433">
        <v>74</v>
      </c>
      <c r="T12433" t="s">
        <v>1259</v>
      </c>
    </row>
    <row r="12434" spans="2:20" hidden="1" x14ac:dyDescent="0.45">
      <c r="C12434" s="29" t="s">
        <v>60</v>
      </c>
      <c r="D12434" s="29" t="s">
        <v>51</v>
      </c>
      <c r="F12434" t="s">
        <v>1365</v>
      </c>
      <c r="G12434" t="s">
        <v>1366</v>
      </c>
      <c r="H12434" t="s">
        <v>1270</v>
      </c>
      <c r="I12434" t="s">
        <v>225</v>
      </c>
      <c r="J12434" t="s">
        <v>1271</v>
      </c>
      <c r="K12434" t="s">
        <v>1219</v>
      </c>
      <c r="M12434" t="s">
        <v>228</v>
      </c>
      <c r="N12434" t="s">
        <v>400</v>
      </c>
      <c r="O12434">
        <v>37</v>
      </c>
      <c r="P12434" t="s">
        <v>237</v>
      </c>
      <c r="Q12434"/>
      <c r="R12434">
        <v>18</v>
      </c>
      <c r="S12434">
        <v>74</v>
      </c>
      <c r="T12434" t="s">
        <v>1259</v>
      </c>
    </row>
    <row r="12435" spans="2:20" hidden="1" x14ac:dyDescent="0.45">
      <c r="C12435" s="29" t="s">
        <v>60</v>
      </c>
      <c r="D12435" s="29" t="s">
        <v>51</v>
      </c>
      <c r="F12435" t="s">
        <v>1365</v>
      </c>
      <c r="G12435" t="s">
        <v>1366</v>
      </c>
      <c r="H12435" t="s">
        <v>1270</v>
      </c>
      <c r="I12435" t="s">
        <v>225</v>
      </c>
      <c r="J12435" t="s">
        <v>1271</v>
      </c>
      <c r="K12435" t="s">
        <v>1219</v>
      </c>
      <c r="M12435" t="s">
        <v>228</v>
      </c>
      <c r="N12435" t="s">
        <v>246</v>
      </c>
      <c r="O12435">
        <v>100</v>
      </c>
      <c r="P12435" t="s">
        <v>247</v>
      </c>
      <c r="Q12435"/>
      <c r="R12435">
        <v>30</v>
      </c>
      <c r="S12435">
        <v>500</v>
      </c>
      <c r="T12435" t="s">
        <v>376</v>
      </c>
    </row>
    <row r="12436" spans="2:20" hidden="1" x14ac:dyDescent="0.45">
      <c r="C12436" s="29" t="s">
        <v>60</v>
      </c>
      <c r="D12436" s="29" t="s">
        <v>51</v>
      </c>
      <c r="F12436" t="s">
        <v>1365</v>
      </c>
      <c r="G12436" t="s">
        <v>1366</v>
      </c>
      <c r="H12436" t="s">
        <v>1270</v>
      </c>
      <c r="I12436" t="s">
        <v>225</v>
      </c>
      <c r="J12436" t="s">
        <v>1271</v>
      </c>
      <c r="K12436" t="s">
        <v>1219</v>
      </c>
      <c r="M12436" t="s">
        <v>228</v>
      </c>
      <c r="N12436" t="s">
        <v>279</v>
      </c>
      <c r="O12436">
        <v>2</v>
      </c>
      <c r="P12436" t="s">
        <v>234</v>
      </c>
      <c r="Q12436"/>
      <c r="R12436">
        <v>0.5</v>
      </c>
      <c r="S12436">
        <v>16</v>
      </c>
      <c r="T12436" t="s">
        <v>1228</v>
      </c>
    </row>
    <row r="12437" spans="2:20" hidden="1" x14ac:dyDescent="0.45">
      <c r="B12437" s="29" t="s">
        <v>24</v>
      </c>
      <c r="C12437" s="29" t="s">
        <v>60</v>
      </c>
      <c r="D12437" s="29" t="s">
        <v>51</v>
      </c>
      <c r="F12437" t="s">
        <v>1365</v>
      </c>
      <c r="G12437" t="s">
        <v>1366</v>
      </c>
      <c r="H12437" t="s">
        <v>1270</v>
      </c>
      <c r="I12437" t="s">
        <v>225</v>
      </c>
      <c r="J12437" t="s">
        <v>1271</v>
      </c>
      <c r="K12437" t="s">
        <v>1219</v>
      </c>
      <c r="M12437" t="s">
        <v>228</v>
      </c>
      <c r="N12437" t="s">
        <v>261</v>
      </c>
      <c r="O12437">
        <v>12</v>
      </c>
      <c r="P12437" t="s">
        <v>237</v>
      </c>
      <c r="Q12437">
        <f>O12437/'Building Calcs'!$B$2</f>
        <v>1.2660670231440001E-5</v>
      </c>
      <c r="R12437">
        <v>5</v>
      </c>
      <c r="S12437">
        <v>300</v>
      </c>
      <c r="T12437" t="s">
        <v>1335</v>
      </c>
    </row>
    <row r="12438" spans="2:20" hidden="1" x14ac:dyDescent="0.45">
      <c r="B12438" s="29" t="s">
        <v>26</v>
      </c>
      <c r="C12438" s="29" t="s">
        <v>60</v>
      </c>
      <c r="D12438" s="29" t="s">
        <v>51</v>
      </c>
      <c r="F12438" t="s">
        <v>1365</v>
      </c>
      <c r="G12438" t="s">
        <v>1366</v>
      </c>
      <c r="H12438" t="s">
        <v>1270</v>
      </c>
      <c r="I12438" t="s">
        <v>225</v>
      </c>
      <c r="J12438" t="s">
        <v>1271</v>
      </c>
      <c r="K12438" t="s">
        <v>1219</v>
      </c>
      <c r="M12438" t="s">
        <v>228</v>
      </c>
      <c r="N12438" t="s">
        <v>26</v>
      </c>
      <c r="O12438">
        <v>210</v>
      </c>
      <c r="P12438" t="s">
        <v>237</v>
      </c>
      <c r="Q12438">
        <f>O12438/'Building Calcs'!$B$2</f>
        <v>2.2156172905020001E-4</v>
      </c>
      <c r="R12438">
        <v>50</v>
      </c>
      <c r="S12438">
        <v>300</v>
      </c>
      <c r="T12438" t="s">
        <v>1367</v>
      </c>
    </row>
    <row r="12439" spans="2:20" ht="42.75" hidden="1" x14ac:dyDescent="0.45">
      <c r="B12439" s="29" t="s">
        <v>25</v>
      </c>
      <c r="C12439" s="29" t="s">
        <v>60</v>
      </c>
      <c r="D12439" s="29" t="s">
        <v>51</v>
      </c>
      <c r="F12439" t="s">
        <v>1365</v>
      </c>
      <c r="G12439" t="s">
        <v>1366</v>
      </c>
      <c r="H12439" t="s">
        <v>1270</v>
      </c>
      <c r="I12439" t="s">
        <v>225</v>
      </c>
      <c r="J12439" t="s">
        <v>1271</v>
      </c>
      <c r="K12439" t="s">
        <v>1219</v>
      </c>
      <c r="M12439" t="s">
        <v>228</v>
      </c>
      <c r="N12439" t="s">
        <v>25</v>
      </c>
      <c r="O12439">
        <v>300</v>
      </c>
      <c r="P12439" t="s">
        <v>237</v>
      </c>
      <c r="Q12439">
        <f>O12439/'Building Calcs'!$B$2</f>
        <v>3.16516755786E-4</v>
      </c>
      <c r="R12439">
        <v>50</v>
      </c>
      <c r="S12439">
        <v>4000</v>
      </c>
      <c r="T12439" s="20" t="s">
        <v>1337</v>
      </c>
    </row>
    <row r="12440" spans="2:20" hidden="1" x14ac:dyDescent="0.45">
      <c r="C12440" s="29" t="s">
        <v>60</v>
      </c>
      <c r="D12440" s="29" t="s">
        <v>51</v>
      </c>
      <c r="F12440" t="s">
        <v>1365</v>
      </c>
      <c r="G12440" t="s">
        <v>1366</v>
      </c>
      <c r="H12440" t="s">
        <v>1249</v>
      </c>
      <c r="I12440" t="s">
        <v>225</v>
      </c>
      <c r="J12440" t="s">
        <v>1250</v>
      </c>
      <c r="K12440" t="s">
        <v>1219</v>
      </c>
      <c r="M12440" t="s">
        <v>228</v>
      </c>
      <c r="N12440" t="s">
        <v>400</v>
      </c>
      <c r="O12440">
        <v>37</v>
      </c>
      <c r="P12440" t="s">
        <v>237</v>
      </c>
      <c r="Q12440"/>
      <c r="R12440">
        <v>18</v>
      </c>
      <c r="S12440">
        <v>74</v>
      </c>
      <c r="T12440" t="s">
        <v>1259</v>
      </c>
    </row>
    <row r="12441" spans="2:20" hidden="1" x14ac:dyDescent="0.45">
      <c r="B12441" s="29" t="s">
        <v>24</v>
      </c>
      <c r="C12441" s="29" t="s">
        <v>60</v>
      </c>
      <c r="D12441" s="29" t="s">
        <v>51</v>
      </c>
      <c r="F12441" t="s">
        <v>1365</v>
      </c>
      <c r="G12441" t="s">
        <v>1366</v>
      </c>
      <c r="H12441" t="s">
        <v>1249</v>
      </c>
      <c r="I12441" t="s">
        <v>225</v>
      </c>
      <c r="J12441" t="s">
        <v>1250</v>
      </c>
      <c r="K12441" t="s">
        <v>1219</v>
      </c>
      <c r="M12441" t="s">
        <v>228</v>
      </c>
      <c r="N12441" t="s">
        <v>261</v>
      </c>
      <c r="O12441">
        <v>156</v>
      </c>
      <c r="P12441" t="s">
        <v>237</v>
      </c>
      <c r="Q12441">
        <f>O12441/'Building Calcs'!$B$2</f>
        <v>1.6458871300872001E-4</v>
      </c>
      <c r="R12441">
        <v>5</v>
      </c>
      <c r="S12441">
        <v>400</v>
      </c>
      <c r="T12441" t="s">
        <v>1338</v>
      </c>
    </row>
    <row r="12442" spans="2:20" hidden="1" x14ac:dyDescent="0.45">
      <c r="C12442" s="29" t="s">
        <v>60</v>
      </c>
      <c r="D12442" s="29" t="s">
        <v>51</v>
      </c>
      <c r="F12442" t="s">
        <v>1365</v>
      </c>
      <c r="G12442" t="s">
        <v>1366</v>
      </c>
      <c r="H12442" t="s">
        <v>1249</v>
      </c>
      <c r="I12442" t="s">
        <v>225</v>
      </c>
      <c r="J12442" t="s">
        <v>1250</v>
      </c>
      <c r="K12442" t="s">
        <v>1219</v>
      </c>
      <c r="M12442" t="s">
        <v>228</v>
      </c>
      <c r="N12442" t="s">
        <v>272</v>
      </c>
      <c r="O12442">
        <v>4</v>
      </c>
      <c r="P12442" t="s">
        <v>234</v>
      </c>
      <c r="Q12442"/>
      <c r="R12442">
        <v>2</v>
      </c>
      <c r="S12442">
        <v>8</v>
      </c>
      <c r="T12442" t="s">
        <v>348</v>
      </c>
    </row>
    <row r="12443" spans="2:20" hidden="1" x14ac:dyDescent="0.45">
      <c r="B12443" s="29" t="s">
        <v>26</v>
      </c>
      <c r="C12443" s="29" t="s">
        <v>60</v>
      </c>
      <c r="D12443" s="29" t="s">
        <v>51</v>
      </c>
      <c r="F12443" t="s">
        <v>1365</v>
      </c>
      <c r="G12443" t="s">
        <v>1366</v>
      </c>
      <c r="H12443" t="s">
        <v>1249</v>
      </c>
      <c r="I12443" t="s">
        <v>225</v>
      </c>
      <c r="J12443" t="s">
        <v>1250</v>
      </c>
      <c r="K12443" t="s">
        <v>1219</v>
      </c>
      <c r="M12443" t="s">
        <v>228</v>
      </c>
      <c r="N12443" t="s">
        <v>26</v>
      </c>
      <c r="O12443">
        <v>91</v>
      </c>
      <c r="P12443" t="s">
        <v>237</v>
      </c>
      <c r="Q12443">
        <f>O12443/'Building Calcs'!$B$2</f>
        <v>9.601008258842E-5</v>
      </c>
      <c r="R12443">
        <v>20</v>
      </c>
      <c r="S12443">
        <v>120</v>
      </c>
      <c r="T12443" t="s">
        <v>1229</v>
      </c>
    </row>
    <row r="12444" spans="2:20" hidden="1" x14ac:dyDescent="0.45">
      <c r="C12444" s="29" t="s">
        <v>60</v>
      </c>
      <c r="D12444" s="29" t="s">
        <v>51</v>
      </c>
      <c r="F12444" t="s">
        <v>1365</v>
      </c>
      <c r="G12444" t="s">
        <v>1366</v>
      </c>
      <c r="H12444" t="s">
        <v>1249</v>
      </c>
      <c r="I12444" t="s">
        <v>225</v>
      </c>
      <c r="J12444" t="s">
        <v>1250</v>
      </c>
      <c r="K12444" t="s">
        <v>1219</v>
      </c>
      <c r="M12444" t="s">
        <v>228</v>
      </c>
      <c r="N12444" t="s">
        <v>291</v>
      </c>
      <c r="O12444">
        <v>0.03</v>
      </c>
      <c r="P12444" t="s">
        <v>257</v>
      </c>
      <c r="Q12444"/>
      <c r="R12444">
        <v>6.0000000000000001E-3</v>
      </c>
      <c r="S12444">
        <v>0.3</v>
      </c>
      <c r="T12444" t="s">
        <v>376</v>
      </c>
    </row>
    <row r="12445" spans="2:20" hidden="1" x14ac:dyDescent="0.45">
      <c r="B12445" s="29" t="s">
        <v>26</v>
      </c>
      <c r="C12445" s="29" t="s">
        <v>60</v>
      </c>
      <c r="D12445" s="29" t="s">
        <v>51</v>
      </c>
      <c r="F12445" t="s">
        <v>1365</v>
      </c>
      <c r="G12445" t="s">
        <v>1366</v>
      </c>
      <c r="H12445" t="s">
        <v>1249</v>
      </c>
      <c r="I12445" t="s">
        <v>225</v>
      </c>
      <c r="J12445" t="s">
        <v>1250</v>
      </c>
      <c r="K12445" t="s">
        <v>1219</v>
      </c>
      <c r="M12445" t="s">
        <v>228</v>
      </c>
      <c r="N12445" t="s">
        <v>26</v>
      </c>
      <c r="O12445">
        <v>91</v>
      </c>
      <c r="P12445" t="s">
        <v>237</v>
      </c>
      <c r="Q12445">
        <f>O12445/'Building Calcs'!$B$2</f>
        <v>9.601008258842E-5</v>
      </c>
      <c r="R12445">
        <v>20</v>
      </c>
      <c r="S12445">
        <v>120</v>
      </c>
      <c r="T12445" t="s">
        <v>1229</v>
      </c>
    </row>
    <row r="12446" spans="2:20" hidden="1" x14ac:dyDescent="0.45">
      <c r="C12446" s="29" t="s">
        <v>60</v>
      </c>
      <c r="D12446" s="29" t="s">
        <v>51</v>
      </c>
      <c r="F12446" t="s">
        <v>1365</v>
      </c>
      <c r="G12446" t="s">
        <v>1366</v>
      </c>
      <c r="H12446" t="s">
        <v>1249</v>
      </c>
      <c r="I12446" t="s">
        <v>225</v>
      </c>
      <c r="J12446" t="s">
        <v>1250</v>
      </c>
      <c r="K12446" t="s">
        <v>1219</v>
      </c>
      <c r="M12446" t="s">
        <v>228</v>
      </c>
      <c r="N12446" t="s">
        <v>358</v>
      </c>
      <c r="O12446">
        <v>5</v>
      </c>
      <c r="P12446" t="s">
        <v>234</v>
      </c>
      <c r="Q12446"/>
      <c r="R12446">
        <v>2</v>
      </c>
      <c r="S12446">
        <v>10</v>
      </c>
      <c r="T12446" t="s">
        <v>348</v>
      </c>
    </row>
    <row r="12447" spans="2:20" hidden="1" x14ac:dyDescent="0.45">
      <c r="C12447" s="29" t="s">
        <v>60</v>
      </c>
      <c r="D12447" s="29" t="s">
        <v>51</v>
      </c>
      <c r="F12447" t="s">
        <v>1365</v>
      </c>
      <c r="G12447" t="s">
        <v>1366</v>
      </c>
      <c r="H12447" t="s">
        <v>1249</v>
      </c>
      <c r="I12447" t="s">
        <v>225</v>
      </c>
      <c r="J12447" t="s">
        <v>1250</v>
      </c>
      <c r="K12447" t="s">
        <v>1219</v>
      </c>
      <c r="M12447" t="s">
        <v>228</v>
      </c>
      <c r="N12447" t="s">
        <v>262</v>
      </c>
      <c r="O12447">
        <v>0.56000000000000005</v>
      </c>
      <c r="P12447" t="s">
        <v>234</v>
      </c>
      <c r="Q12447"/>
      <c r="R12447">
        <v>0.2</v>
      </c>
      <c r="S12447">
        <v>1</v>
      </c>
      <c r="T12447" t="s">
        <v>433</v>
      </c>
    </row>
    <row r="12448" spans="2:20" hidden="1" x14ac:dyDescent="0.45">
      <c r="C12448" s="29" t="s">
        <v>60</v>
      </c>
      <c r="D12448" s="29" t="s">
        <v>53</v>
      </c>
      <c r="F12448" t="s">
        <v>1365</v>
      </c>
      <c r="G12448" t="s">
        <v>1366</v>
      </c>
      <c r="H12448" t="s">
        <v>434</v>
      </c>
      <c r="I12448" t="s">
        <v>225</v>
      </c>
      <c r="J12448" t="s">
        <v>1275</v>
      </c>
      <c r="K12448" t="s">
        <v>1276</v>
      </c>
      <c r="M12448" t="s">
        <v>228</v>
      </c>
      <c r="N12448" t="s">
        <v>246</v>
      </c>
      <c r="O12448">
        <v>10</v>
      </c>
      <c r="P12448" t="s">
        <v>247</v>
      </c>
      <c r="Q12448"/>
      <c r="R12448">
        <v>2.5</v>
      </c>
      <c r="S12448">
        <v>20</v>
      </c>
      <c r="T12448" t="s">
        <v>377</v>
      </c>
    </row>
    <row r="12449" spans="2:20" hidden="1" x14ac:dyDescent="0.45">
      <c r="C12449" s="29" t="s">
        <v>60</v>
      </c>
      <c r="D12449" s="29" t="s">
        <v>53</v>
      </c>
      <c r="F12449" t="s">
        <v>1365</v>
      </c>
      <c r="G12449" t="s">
        <v>1366</v>
      </c>
      <c r="H12449" t="s">
        <v>434</v>
      </c>
      <c r="I12449" t="s">
        <v>225</v>
      </c>
      <c r="J12449" t="s">
        <v>1275</v>
      </c>
      <c r="K12449" t="s">
        <v>1276</v>
      </c>
      <c r="M12449" t="s">
        <v>228</v>
      </c>
      <c r="N12449" t="s">
        <v>272</v>
      </c>
      <c r="O12449">
        <v>3</v>
      </c>
      <c r="P12449" t="s">
        <v>234</v>
      </c>
      <c r="Q12449"/>
      <c r="R12449">
        <v>0.75</v>
      </c>
      <c r="S12449">
        <v>6</v>
      </c>
      <c r="T12449" t="s">
        <v>377</v>
      </c>
    </row>
    <row r="12450" spans="2:20" hidden="1" x14ac:dyDescent="0.45">
      <c r="B12450" s="29" t="s">
        <v>26</v>
      </c>
      <c r="C12450" s="29" t="s">
        <v>60</v>
      </c>
      <c r="D12450" s="29" t="s">
        <v>53</v>
      </c>
      <c r="F12450" t="s">
        <v>1365</v>
      </c>
      <c r="G12450" t="s">
        <v>1366</v>
      </c>
      <c r="H12450" t="s">
        <v>434</v>
      </c>
      <c r="I12450" t="s">
        <v>225</v>
      </c>
      <c r="J12450" t="s">
        <v>1275</v>
      </c>
      <c r="K12450" t="s">
        <v>1276</v>
      </c>
      <c r="M12450" t="s">
        <v>228</v>
      </c>
      <c r="N12450" t="s">
        <v>26</v>
      </c>
      <c r="O12450">
        <v>100</v>
      </c>
      <c r="P12450" t="s">
        <v>237</v>
      </c>
      <c r="Q12450">
        <f>O12450/'Building Calcs'!$B$2</f>
        <v>1.0550558526200001E-4</v>
      </c>
      <c r="R12450">
        <v>50</v>
      </c>
      <c r="S12450">
        <v>100</v>
      </c>
      <c r="T12450" t="s">
        <v>377</v>
      </c>
    </row>
    <row r="12451" spans="2:20" hidden="1" x14ac:dyDescent="0.45">
      <c r="C12451" s="29" t="s">
        <v>60</v>
      </c>
      <c r="D12451" s="29" t="s">
        <v>53</v>
      </c>
      <c r="F12451" t="s">
        <v>1365</v>
      </c>
      <c r="G12451" t="s">
        <v>1366</v>
      </c>
      <c r="H12451" t="s">
        <v>434</v>
      </c>
      <c r="I12451" t="s">
        <v>225</v>
      </c>
      <c r="J12451" t="s">
        <v>1275</v>
      </c>
      <c r="K12451" t="s">
        <v>1276</v>
      </c>
      <c r="M12451" t="s">
        <v>228</v>
      </c>
      <c r="N12451" t="s">
        <v>264</v>
      </c>
      <c r="O12451">
        <v>8</v>
      </c>
      <c r="P12451" t="s">
        <v>234</v>
      </c>
      <c r="Q12451"/>
      <c r="R12451">
        <v>2</v>
      </c>
      <c r="S12451">
        <v>16</v>
      </c>
      <c r="T12451" t="s">
        <v>377</v>
      </c>
    </row>
    <row r="12452" spans="2:20" hidden="1" x14ac:dyDescent="0.45">
      <c r="C12452" s="29" t="s">
        <v>3074</v>
      </c>
      <c r="D12452" s="29" t="s">
        <v>196</v>
      </c>
      <c r="F12452" t="s">
        <v>1368</v>
      </c>
      <c r="G12452" t="s">
        <v>1369</v>
      </c>
      <c r="H12452" t="s">
        <v>1189</v>
      </c>
      <c r="I12452" t="s">
        <v>275</v>
      </c>
      <c r="J12452" t="s">
        <v>228</v>
      </c>
      <c r="K12452" t="s">
        <v>1195</v>
      </c>
      <c r="M12452" t="s">
        <v>228</v>
      </c>
      <c r="N12452" t="s">
        <v>249</v>
      </c>
      <c r="O12452">
        <v>0.03</v>
      </c>
      <c r="P12452" t="s">
        <v>1190</v>
      </c>
      <c r="Q12452" s="27">
        <f>O12452/('Transportation Calcs'!$B$64*1000)</f>
        <v>7.4542967501829163E-10</v>
      </c>
      <c r="R12452">
        <v>0</v>
      </c>
      <c r="S12452">
        <v>0</v>
      </c>
      <c r="T12452" t="s">
        <v>1198</v>
      </c>
    </row>
    <row r="12453" spans="2:20" hidden="1" x14ac:dyDescent="0.45">
      <c r="C12453" s="29" t="s">
        <v>3074</v>
      </c>
      <c r="D12453" s="29" t="s">
        <v>196</v>
      </c>
      <c r="F12453" t="s">
        <v>1368</v>
      </c>
      <c r="G12453" t="s">
        <v>1369</v>
      </c>
      <c r="H12453" t="s">
        <v>1189</v>
      </c>
      <c r="I12453" t="s">
        <v>275</v>
      </c>
      <c r="J12453" t="s">
        <v>228</v>
      </c>
      <c r="K12453" t="s">
        <v>1195</v>
      </c>
      <c r="M12453" t="s">
        <v>228</v>
      </c>
      <c r="N12453" t="s">
        <v>249</v>
      </c>
      <c r="O12453">
        <v>0.03</v>
      </c>
      <c r="P12453" t="s">
        <v>1190</v>
      </c>
      <c r="Q12453" s="27">
        <f>O12453/('Transportation Calcs'!$B$64*1000)</f>
        <v>7.4542967501829163E-10</v>
      </c>
      <c r="R12453">
        <v>0</v>
      </c>
      <c r="S12453">
        <v>0</v>
      </c>
      <c r="T12453" t="s">
        <v>1198</v>
      </c>
    </row>
    <row r="12454" spans="2:20" hidden="1" x14ac:dyDescent="0.45">
      <c r="C12454" s="29" t="s">
        <v>3074</v>
      </c>
      <c r="D12454" s="29" t="s">
        <v>196</v>
      </c>
      <c r="F12454" t="s">
        <v>1368</v>
      </c>
      <c r="G12454" t="s">
        <v>1369</v>
      </c>
      <c r="H12454" t="s">
        <v>1189</v>
      </c>
      <c r="I12454" t="s">
        <v>275</v>
      </c>
      <c r="J12454" t="s">
        <v>228</v>
      </c>
      <c r="K12454" t="s">
        <v>1195</v>
      </c>
      <c r="M12454" t="s">
        <v>228</v>
      </c>
      <c r="N12454" t="s">
        <v>358</v>
      </c>
      <c r="O12454">
        <v>0.02</v>
      </c>
      <c r="P12454" t="s">
        <v>1190</v>
      </c>
      <c r="Q12454" s="27">
        <f>O12454/('Transportation Calcs'!$B$64*1000)</f>
        <v>4.9695311667886112E-10</v>
      </c>
      <c r="R12454">
        <v>0</v>
      </c>
      <c r="S12454">
        <v>0</v>
      </c>
      <c r="T12454" t="s">
        <v>1198</v>
      </c>
    </row>
    <row r="12455" spans="2:20" hidden="1" x14ac:dyDescent="0.45">
      <c r="C12455" s="29" t="s">
        <v>3074</v>
      </c>
      <c r="D12455" s="29" t="s">
        <v>196</v>
      </c>
      <c r="F12455" t="s">
        <v>1368</v>
      </c>
      <c r="G12455" t="s">
        <v>1369</v>
      </c>
      <c r="H12455" t="s">
        <v>1189</v>
      </c>
      <c r="I12455" t="s">
        <v>275</v>
      </c>
      <c r="J12455" t="s">
        <v>228</v>
      </c>
      <c r="K12455" t="s">
        <v>1195</v>
      </c>
      <c r="M12455" t="s">
        <v>228</v>
      </c>
      <c r="N12455" t="s">
        <v>264</v>
      </c>
      <c r="O12455">
        <v>5.0000000000000001E-3</v>
      </c>
      <c r="P12455" t="s">
        <v>1190</v>
      </c>
      <c r="Q12455" s="27">
        <f>O12455/('Transportation Calcs'!$B$64*1000)</f>
        <v>1.2423827916971528E-10</v>
      </c>
      <c r="R12455">
        <v>0</v>
      </c>
      <c r="S12455">
        <v>0</v>
      </c>
      <c r="T12455" t="s">
        <v>1198</v>
      </c>
    </row>
    <row r="12456" spans="2:20" hidden="1" x14ac:dyDescent="0.45">
      <c r="C12456" s="29" t="s">
        <v>3074</v>
      </c>
      <c r="D12456" s="29" t="s">
        <v>196</v>
      </c>
      <c r="F12456" t="s">
        <v>1368</v>
      </c>
      <c r="G12456" t="s">
        <v>1369</v>
      </c>
      <c r="H12456" t="s">
        <v>1189</v>
      </c>
      <c r="I12456" t="s">
        <v>275</v>
      </c>
      <c r="J12456" t="s">
        <v>228</v>
      </c>
      <c r="K12456" t="s">
        <v>1195</v>
      </c>
      <c r="M12456" t="s">
        <v>228</v>
      </c>
      <c r="N12456" t="s">
        <v>259</v>
      </c>
      <c r="O12456">
        <v>0.14000000000000001</v>
      </c>
      <c r="P12456" t="s">
        <v>1196</v>
      </c>
      <c r="Q12456"/>
      <c r="T12456" t="s">
        <v>1197</v>
      </c>
    </row>
    <row r="12457" spans="2:20" hidden="1" x14ac:dyDescent="0.45">
      <c r="C12457" s="29" t="s">
        <v>3074</v>
      </c>
      <c r="D12457" s="29" t="s">
        <v>196</v>
      </c>
      <c r="F12457" t="s">
        <v>1368</v>
      </c>
      <c r="G12457" t="s">
        <v>1369</v>
      </c>
      <c r="H12457" t="s">
        <v>1189</v>
      </c>
      <c r="I12457" t="s">
        <v>275</v>
      </c>
      <c r="J12457" t="s">
        <v>228</v>
      </c>
      <c r="K12457" t="s">
        <v>1195</v>
      </c>
      <c r="M12457" t="s">
        <v>228</v>
      </c>
      <c r="N12457" t="s">
        <v>267</v>
      </c>
      <c r="O12457">
        <v>1.2</v>
      </c>
      <c r="P12457" t="s">
        <v>1190</v>
      </c>
      <c r="Q12457" s="27">
        <f>O12457/('Transportation Calcs'!$B$64*1000)</f>
        <v>2.9817187000731663E-8</v>
      </c>
      <c r="T12457" t="s">
        <v>1198</v>
      </c>
    </row>
    <row r="12458" spans="2:20" hidden="1" x14ac:dyDescent="0.45">
      <c r="C12458" s="29" t="s">
        <v>3074</v>
      </c>
      <c r="D12458" s="29" t="s">
        <v>196</v>
      </c>
      <c r="F12458" t="s">
        <v>1368</v>
      </c>
      <c r="G12458" t="s">
        <v>1369</v>
      </c>
      <c r="H12458" t="s">
        <v>1189</v>
      </c>
      <c r="I12458" t="s">
        <v>275</v>
      </c>
      <c r="J12458" t="s">
        <v>228</v>
      </c>
      <c r="K12458" t="s">
        <v>1195</v>
      </c>
      <c r="M12458" t="s">
        <v>228</v>
      </c>
      <c r="N12458" t="s">
        <v>264</v>
      </c>
      <c r="O12458">
        <v>5.0000000000000001E-3</v>
      </c>
      <c r="P12458" t="s">
        <v>1190</v>
      </c>
      <c r="Q12458" s="27">
        <f>O12458/('Transportation Calcs'!$B$64*1000)</f>
        <v>1.2423827916971528E-10</v>
      </c>
      <c r="R12458">
        <v>0</v>
      </c>
      <c r="S12458">
        <v>0</v>
      </c>
      <c r="T12458" t="s">
        <v>1198</v>
      </c>
    </row>
    <row r="12459" spans="2:20" hidden="1" x14ac:dyDescent="0.45">
      <c r="C12459" s="29" t="s">
        <v>3074</v>
      </c>
      <c r="D12459" s="29" t="s">
        <v>196</v>
      </c>
      <c r="F12459" t="s">
        <v>1368</v>
      </c>
      <c r="G12459" t="s">
        <v>1369</v>
      </c>
      <c r="H12459" t="s">
        <v>286</v>
      </c>
      <c r="I12459" t="s">
        <v>275</v>
      </c>
      <c r="J12459" t="s">
        <v>228</v>
      </c>
      <c r="K12459" t="s">
        <v>1199</v>
      </c>
      <c r="M12459" t="s">
        <v>228</v>
      </c>
      <c r="N12459" t="s">
        <v>249</v>
      </c>
      <c r="O12459">
        <v>0.01</v>
      </c>
      <c r="P12459" t="s">
        <v>1190</v>
      </c>
      <c r="Q12459" s="27">
        <f>O12459/('Transportation Calcs'!$B$64*1000)</f>
        <v>2.4847655833943056E-10</v>
      </c>
      <c r="R12459">
        <v>0</v>
      </c>
      <c r="S12459">
        <v>0</v>
      </c>
      <c r="T12459" t="s">
        <v>1198</v>
      </c>
    </row>
    <row r="12460" spans="2:20" hidden="1" x14ac:dyDescent="0.45">
      <c r="C12460" s="29" t="s">
        <v>3074</v>
      </c>
      <c r="D12460" s="29" t="s">
        <v>196</v>
      </c>
      <c r="F12460" t="s">
        <v>1368</v>
      </c>
      <c r="G12460" t="s">
        <v>1369</v>
      </c>
      <c r="H12460" t="s">
        <v>286</v>
      </c>
      <c r="I12460" t="s">
        <v>275</v>
      </c>
      <c r="J12460" t="s">
        <v>228</v>
      </c>
      <c r="K12460" t="s">
        <v>1199</v>
      </c>
      <c r="M12460" t="s">
        <v>228</v>
      </c>
      <c r="N12460" t="s">
        <v>291</v>
      </c>
      <c r="O12460">
        <v>3.7999999999999999E-2</v>
      </c>
      <c r="P12460" t="s">
        <v>1196</v>
      </c>
      <c r="Q12460"/>
      <c r="T12460" t="s">
        <v>1197</v>
      </c>
    </row>
    <row r="12461" spans="2:20" hidden="1" x14ac:dyDescent="0.45">
      <c r="C12461" s="29" t="s">
        <v>3074</v>
      </c>
      <c r="D12461" s="29" t="s">
        <v>196</v>
      </c>
      <c r="F12461" t="s">
        <v>1368</v>
      </c>
      <c r="G12461" t="s">
        <v>1369</v>
      </c>
      <c r="H12461" t="s">
        <v>286</v>
      </c>
      <c r="I12461" t="s">
        <v>275</v>
      </c>
      <c r="J12461" t="s">
        <v>228</v>
      </c>
      <c r="K12461" t="s">
        <v>1199</v>
      </c>
      <c r="M12461" t="s">
        <v>228</v>
      </c>
      <c r="N12461" t="s">
        <v>246</v>
      </c>
      <c r="O12461">
        <v>0.13</v>
      </c>
      <c r="P12461" t="s">
        <v>1364</v>
      </c>
      <c r="Q12461"/>
      <c r="T12461" t="s">
        <v>1197</v>
      </c>
    </row>
    <row r="12462" spans="2:20" hidden="1" x14ac:dyDescent="0.45">
      <c r="C12462" s="29" t="s">
        <v>3074</v>
      </c>
      <c r="D12462" s="29" t="s">
        <v>196</v>
      </c>
      <c r="F12462" t="s">
        <v>1368</v>
      </c>
      <c r="G12462" t="s">
        <v>1369</v>
      </c>
      <c r="H12462" t="s">
        <v>286</v>
      </c>
      <c r="I12462" t="s">
        <v>275</v>
      </c>
      <c r="J12462" t="s">
        <v>228</v>
      </c>
      <c r="K12462" t="s">
        <v>1199</v>
      </c>
      <c r="M12462" t="s">
        <v>228</v>
      </c>
      <c r="N12462" t="s">
        <v>303</v>
      </c>
      <c r="O12462">
        <v>0.01</v>
      </c>
      <c r="P12462" t="s">
        <v>1190</v>
      </c>
      <c r="Q12462" s="27">
        <f>O12462/('Transportation Calcs'!$B$64*1000)</f>
        <v>2.4847655833943056E-10</v>
      </c>
      <c r="T12462" t="s">
        <v>1198</v>
      </c>
    </row>
    <row r="12463" spans="2:20" hidden="1" x14ac:dyDescent="0.45">
      <c r="C12463" s="29" t="s">
        <v>3074</v>
      </c>
      <c r="D12463" s="29" t="s">
        <v>196</v>
      </c>
      <c r="F12463" t="s">
        <v>1368</v>
      </c>
      <c r="G12463" t="s">
        <v>1369</v>
      </c>
      <c r="H12463" t="s">
        <v>286</v>
      </c>
      <c r="I12463" t="s">
        <v>275</v>
      </c>
      <c r="J12463" t="s">
        <v>228</v>
      </c>
      <c r="K12463" t="s">
        <v>1199</v>
      </c>
      <c r="M12463" t="s">
        <v>228</v>
      </c>
      <c r="N12463" t="s">
        <v>233</v>
      </c>
      <c r="O12463">
        <v>0.04</v>
      </c>
      <c r="P12463" t="s">
        <v>1190</v>
      </c>
      <c r="Q12463" s="27">
        <f>O12463/('Transportation Calcs'!$B$64*1000)</f>
        <v>9.9390623335772224E-10</v>
      </c>
      <c r="T12463" t="s">
        <v>1198</v>
      </c>
    </row>
    <row r="12464" spans="2:20" hidden="1" x14ac:dyDescent="0.45">
      <c r="B12464" s="29" t="s">
        <v>29</v>
      </c>
      <c r="C12464" s="29" t="s">
        <v>3074</v>
      </c>
      <c r="D12464" s="29" t="s">
        <v>196</v>
      </c>
      <c r="F12464" t="s">
        <v>1368</v>
      </c>
      <c r="G12464" t="s">
        <v>1369</v>
      </c>
      <c r="H12464" t="s">
        <v>286</v>
      </c>
      <c r="I12464" t="s">
        <v>275</v>
      </c>
      <c r="J12464" t="s">
        <v>228</v>
      </c>
      <c r="K12464" t="s">
        <v>1199</v>
      </c>
      <c r="M12464" t="s">
        <v>228</v>
      </c>
      <c r="N12464" t="s">
        <v>29</v>
      </c>
      <c r="O12464">
        <v>20</v>
      </c>
      <c r="P12464" t="s">
        <v>518</v>
      </c>
      <c r="Q12464" s="27">
        <f>O12464/'Transportation Calcs'!$B$64</f>
        <v>4.9695311667886108E-4</v>
      </c>
      <c r="T12464" t="s">
        <v>1201</v>
      </c>
    </row>
    <row r="12465" spans="2:20" hidden="1" x14ac:dyDescent="0.45">
      <c r="B12465" s="29" t="s">
        <v>27</v>
      </c>
      <c r="C12465" s="29" t="s">
        <v>3074</v>
      </c>
      <c r="D12465" s="29" t="s">
        <v>196</v>
      </c>
      <c r="F12465" t="s">
        <v>1368</v>
      </c>
      <c r="G12465" t="s">
        <v>1369</v>
      </c>
      <c r="H12465" t="s">
        <v>1189</v>
      </c>
      <c r="I12465" t="s">
        <v>275</v>
      </c>
      <c r="J12465" t="s">
        <v>228</v>
      </c>
      <c r="K12465" t="s">
        <v>1195</v>
      </c>
      <c r="M12465" t="s">
        <v>228</v>
      </c>
      <c r="N12465" t="s">
        <v>27</v>
      </c>
      <c r="O12465">
        <v>6.2</v>
      </c>
      <c r="P12465" t="s">
        <v>518</v>
      </c>
      <c r="Q12465" s="27">
        <f>O12465/'Transportation Calcs'!$B$64</f>
        <v>1.5405546617044695E-4</v>
      </c>
      <c r="T12465" t="s">
        <v>1200</v>
      </c>
    </row>
    <row r="12466" spans="2:20" hidden="1" x14ac:dyDescent="0.45">
      <c r="C12466" s="29" t="s">
        <v>3074</v>
      </c>
      <c r="D12466" s="29" t="s">
        <v>196</v>
      </c>
      <c r="F12466" t="s">
        <v>1368</v>
      </c>
      <c r="G12466" t="s">
        <v>1369</v>
      </c>
      <c r="H12466" t="s">
        <v>1189</v>
      </c>
      <c r="I12466" t="s">
        <v>275</v>
      </c>
      <c r="J12466" t="s">
        <v>228</v>
      </c>
      <c r="K12466" t="s">
        <v>1195</v>
      </c>
      <c r="M12466" t="s">
        <v>228</v>
      </c>
      <c r="N12466" t="s">
        <v>236</v>
      </c>
      <c r="O12466">
        <v>6.2</v>
      </c>
      <c r="P12466" t="s">
        <v>518</v>
      </c>
      <c r="Q12466" s="27">
        <f>O12466/'Transportation Calcs'!$B$64</f>
        <v>1.5405546617044695E-4</v>
      </c>
      <c r="T12466" t="s">
        <v>1200</v>
      </c>
    </row>
    <row r="12467" spans="2:20" hidden="1" x14ac:dyDescent="0.45">
      <c r="C12467" s="29" t="s">
        <v>3074</v>
      </c>
      <c r="D12467" s="29" t="s">
        <v>196</v>
      </c>
      <c r="F12467" t="s">
        <v>1368</v>
      </c>
      <c r="G12467" t="s">
        <v>1369</v>
      </c>
      <c r="H12467" t="s">
        <v>1189</v>
      </c>
      <c r="I12467" t="s">
        <v>275</v>
      </c>
      <c r="J12467" t="s">
        <v>228</v>
      </c>
      <c r="K12467" t="s">
        <v>1195</v>
      </c>
      <c r="M12467" t="s">
        <v>228</v>
      </c>
      <c r="N12467" t="s">
        <v>236</v>
      </c>
      <c r="O12467">
        <v>6.2</v>
      </c>
      <c r="P12467" t="s">
        <v>518</v>
      </c>
      <c r="Q12467" s="27">
        <f>O12467/'Transportation Calcs'!$B$64</f>
        <v>1.5405546617044695E-4</v>
      </c>
      <c r="T12467" t="s">
        <v>1200</v>
      </c>
    </row>
    <row r="12468" spans="2:20" hidden="1" x14ac:dyDescent="0.45">
      <c r="C12468" s="29" t="s">
        <v>3074</v>
      </c>
      <c r="D12468" s="29" t="s">
        <v>196</v>
      </c>
      <c r="F12468" t="s">
        <v>1368</v>
      </c>
      <c r="G12468" t="s">
        <v>1369</v>
      </c>
      <c r="H12468" t="s">
        <v>1189</v>
      </c>
      <c r="I12468" t="s">
        <v>275</v>
      </c>
      <c r="J12468" t="s">
        <v>228</v>
      </c>
      <c r="K12468" t="s">
        <v>1195</v>
      </c>
      <c r="M12468" t="s">
        <v>228</v>
      </c>
      <c r="N12468" t="s">
        <v>236</v>
      </c>
      <c r="O12468">
        <v>6.2</v>
      </c>
      <c r="P12468" t="s">
        <v>518</v>
      </c>
      <c r="Q12468" s="27">
        <f>O12468/'Transportation Calcs'!$B$64</f>
        <v>1.5405546617044695E-4</v>
      </c>
      <c r="T12468" t="s">
        <v>1200</v>
      </c>
    </row>
    <row r="12469" spans="2:20" hidden="1" x14ac:dyDescent="0.45">
      <c r="B12469" s="29" t="s">
        <v>29</v>
      </c>
      <c r="C12469" s="29" t="s">
        <v>3074</v>
      </c>
      <c r="D12469" s="29" t="s">
        <v>196</v>
      </c>
      <c r="F12469" t="s">
        <v>1368</v>
      </c>
      <c r="G12469" t="s">
        <v>1369</v>
      </c>
      <c r="H12469" t="s">
        <v>1189</v>
      </c>
      <c r="I12469" t="s">
        <v>275</v>
      </c>
      <c r="J12469" t="s">
        <v>228</v>
      </c>
      <c r="K12469" t="s">
        <v>1195</v>
      </c>
      <c r="M12469" t="s">
        <v>228</v>
      </c>
      <c r="N12469" t="s">
        <v>29</v>
      </c>
      <c r="O12469">
        <v>20</v>
      </c>
      <c r="P12469" t="s">
        <v>518</v>
      </c>
      <c r="Q12469" s="27">
        <f>O12469/'Transportation Calcs'!$B$64</f>
        <v>4.9695311667886108E-4</v>
      </c>
      <c r="T12469" t="s">
        <v>1201</v>
      </c>
    </row>
    <row r="12470" spans="2:20" hidden="1" x14ac:dyDescent="0.45">
      <c r="B12470" s="29" t="s">
        <v>25</v>
      </c>
      <c r="C12470" s="29" t="s">
        <v>3074</v>
      </c>
      <c r="D12470" s="29" t="s">
        <v>196</v>
      </c>
      <c r="F12470" t="s">
        <v>1368</v>
      </c>
      <c r="G12470" t="s">
        <v>1369</v>
      </c>
      <c r="H12470" t="s">
        <v>1189</v>
      </c>
      <c r="I12470" t="s">
        <v>275</v>
      </c>
      <c r="J12470" t="s">
        <v>228</v>
      </c>
      <c r="K12470" t="s">
        <v>1195</v>
      </c>
      <c r="M12470" t="s">
        <v>228</v>
      </c>
      <c r="N12470" t="s">
        <v>25</v>
      </c>
      <c r="O12470">
        <v>7.4</v>
      </c>
      <c r="P12470" t="s">
        <v>518</v>
      </c>
      <c r="Q12470" s="27">
        <f>O12470/'Transportation Calcs'!$B$64</f>
        <v>1.8387265317117862E-4</v>
      </c>
      <c r="T12470" t="s">
        <v>1202</v>
      </c>
    </row>
    <row r="12471" spans="2:20" hidden="1" x14ac:dyDescent="0.45">
      <c r="B12471" s="29" t="s">
        <v>25</v>
      </c>
      <c r="C12471" s="29" t="s">
        <v>3074</v>
      </c>
      <c r="D12471" s="29" t="s">
        <v>196</v>
      </c>
      <c r="F12471" t="s">
        <v>1368</v>
      </c>
      <c r="G12471" t="s">
        <v>1369</v>
      </c>
      <c r="H12471" t="s">
        <v>1189</v>
      </c>
      <c r="I12471" t="s">
        <v>275</v>
      </c>
      <c r="J12471" t="s">
        <v>228</v>
      </c>
      <c r="K12471" t="s">
        <v>1195</v>
      </c>
      <c r="M12471" t="s">
        <v>228</v>
      </c>
      <c r="N12471" t="s">
        <v>25</v>
      </c>
      <c r="O12471">
        <v>7.4</v>
      </c>
      <c r="P12471" t="s">
        <v>518</v>
      </c>
      <c r="Q12471" s="27">
        <f>O12471/'Transportation Calcs'!$B$64</f>
        <v>1.8387265317117862E-4</v>
      </c>
      <c r="T12471" t="s">
        <v>1202</v>
      </c>
    </row>
    <row r="12472" spans="2:20" hidden="1" x14ac:dyDescent="0.45">
      <c r="C12472" s="29" t="s">
        <v>3074</v>
      </c>
      <c r="D12472" s="29" t="s">
        <v>196</v>
      </c>
      <c r="F12472" t="s">
        <v>1368</v>
      </c>
      <c r="G12472" t="s">
        <v>1369</v>
      </c>
      <c r="H12472" t="s">
        <v>1189</v>
      </c>
      <c r="I12472" t="s">
        <v>275</v>
      </c>
      <c r="J12472" t="s">
        <v>228</v>
      </c>
      <c r="K12472" t="s">
        <v>1195</v>
      </c>
      <c r="M12472" t="s">
        <v>228</v>
      </c>
      <c r="N12472" t="s">
        <v>303</v>
      </c>
      <c r="O12472">
        <v>0.04</v>
      </c>
      <c r="P12472" t="s">
        <v>1190</v>
      </c>
      <c r="Q12472" s="27">
        <f>O12472/('Transportation Calcs'!$B$64*1000)</f>
        <v>9.9390623335772224E-10</v>
      </c>
      <c r="T12472" t="s">
        <v>1198</v>
      </c>
    </row>
    <row r="12473" spans="2:20" hidden="1" x14ac:dyDescent="0.45">
      <c r="C12473" s="29" t="s">
        <v>3074</v>
      </c>
      <c r="D12473" s="29" t="s">
        <v>196</v>
      </c>
      <c r="F12473" t="s">
        <v>1368</v>
      </c>
      <c r="G12473" t="s">
        <v>1369</v>
      </c>
      <c r="H12473" t="s">
        <v>1189</v>
      </c>
      <c r="I12473" t="s">
        <v>275</v>
      </c>
      <c r="J12473" t="s">
        <v>228</v>
      </c>
      <c r="K12473" t="s">
        <v>1195</v>
      </c>
      <c r="M12473" t="s">
        <v>228</v>
      </c>
      <c r="N12473" t="s">
        <v>233</v>
      </c>
      <c r="O12473">
        <v>0.05</v>
      </c>
      <c r="P12473" t="s">
        <v>1190</v>
      </c>
      <c r="Q12473" s="27">
        <f>O12473/('Transportation Calcs'!$B$64*1000)</f>
        <v>1.242382791697153E-9</v>
      </c>
      <c r="T12473" t="s">
        <v>1198</v>
      </c>
    </row>
    <row r="12474" spans="2:20" hidden="1" x14ac:dyDescent="0.45">
      <c r="C12474" s="29" t="s">
        <v>3074</v>
      </c>
      <c r="D12474" s="29" t="s">
        <v>196</v>
      </c>
      <c r="F12474" t="s">
        <v>1368</v>
      </c>
      <c r="G12474" t="s">
        <v>1369</v>
      </c>
      <c r="H12474" t="s">
        <v>1189</v>
      </c>
      <c r="I12474" t="s">
        <v>275</v>
      </c>
      <c r="J12474" t="s">
        <v>228</v>
      </c>
      <c r="K12474" t="s">
        <v>1195</v>
      </c>
      <c r="M12474" t="s">
        <v>228</v>
      </c>
      <c r="N12474" t="s">
        <v>279</v>
      </c>
      <c r="O12474">
        <v>32</v>
      </c>
      <c r="P12474" t="s">
        <v>1190</v>
      </c>
      <c r="Q12474" s="27">
        <f>O12474/('Transportation Calcs'!$B$64*1000)</f>
        <v>7.9512498668617781E-7</v>
      </c>
      <c r="T12474" t="s">
        <v>1198</v>
      </c>
    </row>
    <row r="12475" spans="2:20" hidden="1" x14ac:dyDescent="0.45">
      <c r="C12475" s="29" t="s">
        <v>3074</v>
      </c>
      <c r="D12475" s="29" t="s">
        <v>196</v>
      </c>
      <c r="F12475" t="s">
        <v>1368</v>
      </c>
      <c r="G12475" t="s">
        <v>1369</v>
      </c>
      <c r="H12475" t="s">
        <v>1189</v>
      </c>
      <c r="I12475" t="s">
        <v>275</v>
      </c>
      <c r="J12475" t="s">
        <v>228</v>
      </c>
      <c r="K12475" t="s">
        <v>1195</v>
      </c>
      <c r="M12475" t="s">
        <v>228</v>
      </c>
      <c r="N12475" t="s">
        <v>265</v>
      </c>
      <c r="O12475">
        <v>0.2</v>
      </c>
      <c r="P12475" t="s">
        <v>1190</v>
      </c>
      <c r="Q12475" s="27">
        <f>O12475/('Transportation Calcs'!$B$64*1000)</f>
        <v>4.9695311667886118E-9</v>
      </c>
      <c r="T12475" t="s">
        <v>1198</v>
      </c>
    </row>
    <row r="12476" spans="2:20" hidden="1" x14ac:dyDescent="0.45">
      <c r="C12476" s="29" t="s">
        <v>3074</v>
      </c>
      <c r="D12476" s="29" t="s">
        <v>196</v>
      </c>
      <c r="F12476" t="s">
        <v>1368</v>
      </c>
      <c r="G12476" t="s">
        <v>1369</v>
      </c>
      <c r="H12476" t="s">
        <v>1189</v>
      </c>
      <c r="I12476" t="s">
        <v>275</v>
      </c>
      <c r="J12476" t="s">
        <v>228</v>
      </c>
      <c r="K12476" t="s">
        <v>1195</v>
      </c>
      <c r="M12476" t="s">
        <v>228</v>
      </c>
      <c r="N12476" t="s">
        <v>242</v>
      </c>
      <c r="O12476">
        <v>0.72</v>
      </c>
      <c r="P12476" t="s">
        <v>1190</v>
      </c>
      <c r="Q12476" s="27">
        <f>O12476/('Transportation Calcs'!$B$64*1000)</f>
        <v>1.7890312200438998E-8</v>
      </c>
      <c r="T12476" t="s">
        <v>1198</v>
      </c>
    </row>
    <row r="12477" spans="2:20" hidden="1" x14ac:dyDescent="0.45">
      <c r="C12477" s="29" t="s">
        <v>3074</v>
      </c>
      <c r="D12477" s="29" t="s">
        <v>196</v>
      </c>
      <c r="F12477" t="s">
        <v>1368</v>
      </c>
      <c r="G12477" t="s">
        <v>1369</v>
      </c>
      <c r="H12477" t="s">
        <v>1189</v>
      </c>
      <c r="I12477" t="s">
        <v>275</v>
      </c>
      <c r="J12477" t="s">
        <v>228</v>
      </c>
      <c r="K12477" t="s">
        <v>1195</v>
      </c>
      <c r="M12477" t="s">
        <v>228</v>
      </c>
      <c r="N12477" t="s">
        <v>240</v>
      </c>
      <c r="O12477">
        <v>0.18</v>
      </c>
      <c r="P12477" t="s">
        <v>1190</v>
      </c>
      <c r="Q12477" s="27">
        <f>O12477/('Transportation Calcs'!$B$64*1000)</f>
        <v>4.4725780501097496E-9</v>
      </c>
      <c r="T12477" t="s">
        <v>1198</v>
      </c>
    </row>
    <row r="12478" spans="2:20" hidden="1" x14ac:dyDescent="0.45">
      <c r="C12478" s="29" t="s">
        <v>3074</v>
      </c>
      <c r="D12478" s="29" t="s">
        <v>196</v>
      </c>
      <c r="F12478" t="s">
        <v>1368</v>
      </c>
      <c r="G12478" t="s">
        <v>1369</v>
      </c>
      <c r="H12478" t="s">
        <v>1189</v>
      </c>
      <c r="I12478" t="s">
        <v>275</v>
      </c>
      <c r="J12478" t="s">
        <v>228</v>
      </c>
      <c r="K12478" t="s">
        <v>1195</v>
      </c>
      <c r="M12478" t="s">
        <v>228</v>
      </c>
      <c r="N12478" t="s">
        <v>253</v>
      </c>
      <c r="O12478">
        <v>0.02</v>
      </c>
      <c r="P12478" t="s">
        <v>1190</v>
      </c>
      <c r="Q12478" s="27">
        <f>O12478/('Transportation Calcs'!$B$64*1000)</f>
        <v>4.9695311667886112E-10</v>
      </c>
      <c r="T12478" t="s">
        <v>1198</v>
      </c>
    </row>
    <row r="12479" spans="2:20" hidden="1" x14ac:dyDescent="0.45">
      <c r="C12479" s="29" t="s">
        <v>3074</v>
      </c>
      <c r="D12479" s="29" t="s">
        <v>196</v>
      </c>
      <c r="F12479" t="s">
        <v>1368</v>
      </c>
      <c r="G12479" t="s">
        <v>1369</v>
      </c>
      <c r="H12479" t="s">
        <v>1189</v>
      </c>
      <c r="I12479" t="s">
        <v>275</v>
      </c>
      <c r="J12479" t="s">
        <v>228</v>
      </c>
      <c r="K12479" t="s">
        <v>1195</v>
      </c>
      <c r="M12479" t="s">
        <v>228</v>
      </c>
      <c r="N12479" t="s">
        <v>262</v>
      </c>
      <c r="O12479">
        <v>0.02</v>
      </c>
      <c r="P12479" t="s">
        <v>1190</v>
      </c>
      <c r="Q12479" s="27">
        <f>O12479/('Transportation Calcs'!$B$64*1000)</f>
        <v>4.9695311667886112E-10</v>
      </c>
      <c r="T12479" t="s">
        <v>1198</v>
      </c>
    </row>
    <row r="12480" spans="2:20" hidden="1" x14ac:dyDescent="0.45">
      <c r="C12480" s="29" t="s">
        <v>3074</v>
      </c>
      <c r="D12480" s="29" t="s">
        <v>196</v>
      </c>
      <c r="F12480" t="s">
        <v>1368</v>
      </c>
      <c r="G12480" t="s">
        <v>1369</v>
      </c>
      <c r="H12480" t="s">
        <v>1189</v>
      </c>
      <c r="I12480" t="s">
        <v>275</v>
      </c>
      <c r="J12480" t="s">
        <v>228</v>
      </c>
      <c r="K12480" t="s">
        <v>1195</v>
      </c>
      <c r="M12480" t="s">
        <v>228</v>
      </c>
      <c r="N12480" t="s">
        <v>233</v>
      </c>
      <c r="O12480">
        <v>0.05</v>
      </c>
      <c r="P12480" t="s">
        <v>1190</v>
      </c>
      <c r="Q12480" s="27">
        <f>O12480/('Transportation Calcs'!$B$64*1000)</f>
        <v>1.242382791697153E-9</v>
      </c>
      <c r="T12480" t="s">
        <v>1198</v>
      </c>
    </row>
    <row r="12481" spans="2:20" hidden="1" x14ac:dyDescent="0.45">
      <c r="C12481" s="29" t="s">
        <v>3074</v>
      </c>
      <c r="D12481" s="29" t="s">
        <v>196</v>
      </c>
      <c r="F12481" t="s">
        <v>1368</v>
      </c>
      <c r="G12481" t="s">
        <v>1369</v>
      </c>
      <c r="H12481" t="s">
        <v>1189</v>
      </c>
      <c r="I12481" t="s">
        <v>275</v>
      </c>
      <c r="J12481" t="s">
        <v>228</v>
      </c>
      <c r="K12481" t="s">
        <v>1195</v>
      </c>
      <c r="M12481" t="s">
        <v>228</v>
      </c>
      <c r="N12481" t="s">
        <v>233</v>
      </c>
      <c r="O12481">
        <v>0.05</v>
      </c>
      <c r="P12481" t="s">
        <v>1190</v>
      </c>
      <c r="Q12481" s="27">
        <f>O12481/('Transportation Calcs'!$B$64*1000)</f>
        <v>1.242382791697153E-9</v>
      </c>
      <c r="T12481" t="s">
        <v>1198</v>
      </c>
    </row>
    <row r="12482" spans="2:20" hidden="1" x14ac:dyDescent="0.45">
      <c r="B12482" s="29" t="s">
        <v>43</v>
      </c>
      <c r="C12482" s="29" t="s">
        <v>3077</v>
      </c>
      <c r="F12482" t="s">
        <v>1370</v>
      </c>
      <c r="G12482" t="s">
        <v>1371</v>
      </c>
      <c r="H12482" t="s">
        <v>281</v>
      </c>
      <c r="I12482" t="s">
        <v>225</v>
      </c>
      <c r="J12482" t="s">
        <v>2170</v>
      </c>
      <c r="K12482" t="s">
        <v>228</v>
      </c>
      <c r="N12482" t="s">
        <v>28</v>
      </c>
      <c r="O12482">
        <v>0.41</v>
      </c>
      <c r="P12482" t="s">
        <v>2175</v>
      </c>
      <c r="Q12482"/>
      <c r="R12482">
        <v>4.1000000000000002E-2</v>
      </c>
      <c r="S12482">
        <v>4.0999999999999996</v>
      </c>
      <c r="T12482" t="s">
        <v>2176</v>
      </c>
    </row>
    <row r="12483" spans="2:20" hidden="1" x14ac:dyDescent="0.45">
      <c r="C12483" s="29" t="s">
        <v>3077</v>
      </c>
      <c r="F12483" t="s">
        <v>1370</v>
      </c>
      <c r="G12483" t="s">
        <v>1371</v>
      </c>
      <c r="H12483" t="s">
        <v>289</v>
      </c>
      <c r="I12483" t="s">
        <v>225</v>
      </c>
      <c r="K12483" t="s">
        <v>228</v>
      </c>
      <c r="N12483" t="s">
        <v>236</v>
      </c>
      <c r="O12483">
        <v>0.59</v>
      </c>
      <c r="P12483" t="s">
        <v>1373</v>
      </c>
      <c r="Q12483"/>
      <c r="R12483">
        <v>5.8999999999999997E-2</v>
      </c>
      <c r="S12483">
        <v>5.9</v>
      </c>
      <c r="T12483" t="s">
        <v>1254</v>
      </c>
    </row>
    <row r="12484" spans="2:20" hidden="1" x14ac:dyDescent="0.45">
      <c r="B12484" s="29" t="s">
        <v>43</v>
      </c>
      <c r="C12484" s="29" t="s">
        <v>3077</v>
      </c>
      <c r="F12484" t="s">
        <v>1370</v>
      </c>
      <c r="G12484" t="s">
        <v>1371</v>
      </c>
      <c r="H12484" t="s">
        <v>286</v>
      </c>
      <c r="I12484" t="s">
        <v>225</v>
      </c>
      <c r="K12484" t="s">
        <v>228</v>
      </c>
      <c r="N12484" t="s">
        <v>28</v>
      </c>
      <c r="O12484">
        <v>6.0000000000000001E-3</v>
      </c>
      <c r="P12484" t="s">
        <v>1372</v>
      </c>
      <c r="Q12484"/>
      <c r="R12484">
        <v>5.9999999999999995E-4</v>
      </c>
      <c r="S12484">
        <v>0.06</v>
      </c>
      <c r="T12484" t="s">
        <v>1254</v>
      </c>
    </row>
    <row r="12485" spans="2:20" hidden="1" x14ac:dyDescent="0.45">
      <c r="B12485" s="29" t="s">
        <v>25</v>
      </c>
      <c r="C12485" s="29" t="s">
        <v>3077</v>
      </c>
      <c r="F12485" t="s">
        <v>1374</v>
      </c>
      <c r="G12485" t="s">
        <v>1375</v>
      </c>
      <c r="H12485" t="s">
        <v>277</v>
      </c>
      <c r="I12485" t="s">
        <v>225</v>
      </c>
      <c r="J12485" t="s">
        <v>2177</v>
      </c>
      <c r="K12485" t="s">
        <v>228</v>
      </c>
      <c r="N12485" t="s">
        <v>25</v>
      </c>
      <c r="O12485">
        <v>447</v>
      </c>
      <c r="P12485" t="s">
        <v>1377</v>
      </c>
      <c r="Q12485"/>
      <c r="R12485">
        <v>100</v>
      </c>
      <c r="S12485">
        <v>2000</v>
      </c>
      <c r="T12485" t="s">
        <v>1386</v>
      </c>
    </row>
    <row r="12486" spans="2:20" hidden="1" x14ac:dyDescent="0.45">
      <c r="B12486" s="29" t="s">
        <v>25</v>
      </c>
      <c r="C12486" s="29" t="s">
        <v>3077</v>
      </c>
      <c r="F12486" t="s">
        <v>1374</v>
      </c>
      <c r="G12486" t="s">
        <v>1375</v>
      </c>
      <c r="H12486" t="s">
        <v>1251</v>
      </c>
      <c r="I12486" t="s">
        <v>225</v>
      </c>
      <c r="J12486" t="s">
        <v>2980</v>
      </c>
      <c r="K12486" t="s">
        <v>228</v>
      </c>
      <c r="N12486" t="s">
        <v>25</v>
      </c>
      <c r="O12486">
        <v>15000</v>
      </c>
      <c r="P12486" t="s">
        <v>1377</v>
      </c>
      <c r="Q12486"/>
      <c r="R12486">
        <v>3000</v>
      </c>
      <c r="S12486">
        <v>75000</v>
      </c>
      <c r="T12486" t="s">
        <v>1378</v>
      </c>
    </row>
    <row r="12487" spans="2:20" hidden="1" x14ac:dyDescent="0.45">
      <c r="C12487" s="29" t="s">
        <v>3077</v>
      </c>
      <c r="F12487" t="s">
        <v>1374</v>
      </c>
      <c r="G12487" t="s">
        <v>1375</v>
      </c>
      <c r="H12487" t="s">
        <v>293</v>
      </c>
      <c r="I12487" t="s">
        <v>225</v>
      </c>
      <c r="J12487" t="s">
        <v>1379</v>
      </c>
      <c r="K12487" t="s">
        <v>228</v>
      </c>
      <c r="L12487" t="s">
        <v>2981</v>
      </c>
      <c r="N12487" t="s">
        <v>236</v>
      </c>
      <c r="O12487">
        <v>0.17</v>
      </c>
      <c r="Q12487"/>
      <c r="R12487">
        <v>0.1</v>
      </c>
      <c r="S12487">
        <v>0.25</v>
      </c>
      <c r="T12487" t="s">
        <v>1378</v>
      </c>
    </row>
    <row r="12488" spans="2:20" hidden="1" x14ac:dyDescent="0.45">
      <c r="B12488" s="29" t="s">
        <v>43</v>
      </c>
      <c r="C12488" s="29" t="s">
        <v>3077</v>
      </c>
      <c r="F12488" t="s">
        <v>1374</v>
      </c>
      <c r="G12488" t="s">
        <v>1375</v>
      </c>
      <c r="H12488" t="s">
        <v>286</v>
      </c>
      <c r="I12488" t="s">
        <v>225</v>
      </c>
      <c r="J12488" t="s">
        <v>1381</v>
      </c>
      <c r="K12488" t="s">
        <v>228</v>
      </c>
      <c r="N12488" t="s">
        <v>28</v>
      </c>
      <c r="O12488">
        <v>2.9</v>
      </c>
      <c r="P12488" t="s">
        <v>1377</v>
      </c>
      <c r="Q12488"/>
      <c r="R12488">
        <v>0.12</v>
      </c>
      <c r="S12488">
        <v>3.9</v>
      </c>
      <c r="T12488" t="s">
        <v>1382</v>
      </c>
    </row>
    <row r="12489" spans="2:20" hidden="1" x14ac:dyDescent="0.45">
      <c r="C12489" s="29" t="s">
        <v>3077</v>
      </c>
      <c r="F12489" t="s">
        <v>1374</v>
      </c>
      <c r="G12489" t="s">
        <v>1375</v>
      </c>
      <c r="H12489" t="s">
        <v>289</v>
      </c>
      <c r="I12489" t="s">
        <v>225</v>
      </c>
      <c r="J12489" t="s">
        <v>1387</v>
      </c>
      <c r="K12489" t="s">
        <v>228</v>
      </c>
      <c r="N12489" t="s">
        <v>400</v>
      </c>
      <c r="O12489">
        <v>0.6</v>
      </c>
      <c r="P12489" t="s">
        <v>1377</v>
      </c>
      <c r="Q12489"/>
      <c r="R12489">
        <v>0.2</v>
      </c>
      <c r="S12489">
        <v>1.8</v>
      </c>
      <c r="T12489" t="s">
        <v>1386</v>
      </c>
    </row>
    <row r="12490" spans="2:20" hidden="1" x14ac:dyDescent="0.45">
      <c r="C12490" s="29" t="s">
        <v>3077</v>
      </c>
      <c r="F12490" t="s">
        <v>1393</v>
      </c>
      <c r="G12490" t="s">
        <v>1394</v>
      </c>
      <c r="H12490" t="s">
        <v>281</v>
      </c>
      <c r="I12490" t="s">
        <v>225</v>
      </c>
      <c r="J12490" t="s">
        <v>1395</v>
      </c>
      <c r="K12490" t="s">
        <v>228</v>
      </c>
      <c r="N12490" t="s">
        <v>303</v>
      </c>
      <c r="O12490">
        <v>0.03</v>
      </c>
      <c r="P12490" t="s">
        <v>1396</v>
      </c>
      <c r="Q12490"/>
      <c r="R12490">
        <v>0.01</v>
      </c>
      <c r="S12490">
        <v>0.1</v>
      </c>
      <c r="T12490" t="s">
        <v>1397</v>
      </c>
    </row>
    <row r="12491" spans="2:20" hidden="1" x14ac:dyDescent="0.45">
      <c r="B12491" s="29" t="s">
        <v>43</v>
      </c>
      <c r="C12491" s="29" t="s">
        <v>3077</v>
      </c>
      <c r="F12491" t="s">
        <v>1393</v>
      </c>
      <c r="G12491" t="s">
        <v>1394</v>
      </c>
      <c r="H12491" t="s">
        <v>281</v>
      </c>
      <c r="I12491" t="s">
        <v>225</v>
      </c>
      <c r="J12491" t="s">
        <v>1395</v>
      </c>
      <c r="K12491" t="s">
        <v>228</v>
      </c>
      <c r="N12491" t="s">
        <v>28</v>
      </c>
      <c r="O12491">
        <v>0.33</v>
      </c>
      <c r="P12491" t="s">
        <v>1399</v>
      </c>
      <c r="Q12491"/>
      <c r="R12491">
        <v>0.2</v>
      </c>
      <c r="S12491">
        <v>1.6</v>
      </c>
      <c r="T12491" t="s">
        <v>2535</v>
      </c>
    </row>
    <row r="12492" spans="2:20" hidden="1" x14ac:dyDescent="0.45">
      <c r="B12492" s="29" t="s">
        <v>27</v>
      </c>
      <c r="C12492" s="29" t="s">
        <v>3077</v>
      </c>
      <c r="F12492" t="s">
        <v>1393</v>
      </c>
      <c r="G12492" t="s">
        <v>1394</v>
      </c>
      <c r="H12492" t="s">
        <v>281</v>
      </c>
      <c r="I12492" t="s">
        <v>225</v>
      </c>
      <c r="J12492" t="s">
        <v>1395</v>
      </c>
      <c r="K12492" t="s">
        <v>228</v>
      </c>
      <c r="N12492" t="s">
        <v>27</v>
      </c>
      <c r="O12492">
        <v>0.77</v>
      </c>
      <c r="P12492" t="s">
        <v>1399</v>
      </c>
      <c r="Q12492"/>
      <c r="R12492">
        <v>0.3</v>
      </c>
      <c r="S12492">
        <v>2.5</v>
      </c>
      <c r="T12492" t="s">
        <v>1397</v>
      </c>
    </row>
    <row r="12493" spans="2:20" hidden="1" x14ac:dyDescent="0.45">
      <c r="C12493" s="29" t="s">
        <v>3077</v>
      </c>
      <c r="F12493" t="s">
        <v>1393</v>
      </c>
      <c r="G12493" t="s">
        <v>1394</v>
      </c>
      <c r="H12493" t="s">
        <v>281</v>
      </c>
      <c r="I12493" t="s">
        <v>225</v>
      </c>
      <c r="J12493" t="s">
        <v>1395</v>
      </c>
      <c r="K12493" t="s">
        <v>228</v>
      </c>
      <c r="N12493" t="s">
        <v>236</v>
      </c>
      <c r="O12493">
        <v>1.5</v>
      </c>
      <c r="P12493" t="s">
        <v>1399</v>
      </c>
      <c r="Q12493"/>
      <c r="R12493">
        <v>0.6</v>
      </c>
      <c r="S12493">
        <v>4.9000000000000004</v>
      </c>
      <c r="T12493" t="s">
        <v>2982</v>
      </c>
    </row>
    <row r="12494" spans="2:20" hidden="1" x14ac:dyDescent="0.45">
      <c r="B12494" s="29" t="s">
        <v>29</v>
      </c>
      <c r="C12494" s="29" t="s">
        <v>3077</v>
      </c>
      <c r="F12494" t="s">
        <v>1393</v>
      </c>
      <c r="G12494" t="s">
        <v>1394</v>
      </c>
      <c r="H12494" t="s">
        <v>277</v>
      </c>
      <c r="I12494" t="s">
        <v>225</v>
      </c>
      <c r="J12494" t="s">
        <v>2983</v>
      </c>
      <c r="K12494" t="s">
        <v>228</v>
      </c>
      <c r="N12494" t="s">
        <v>29</v>
      </c>
      <c r="O12494">
        <v>140</v>
      </c>
      <c r="P12494" t="s">
        <v>2984</v>
      </c>
      <c r="Q12494"/>
      <c r="R12494">
        <v>50</v>
      </c>
      <c r="S12494">
        <v>400</v>
      </c>
      <c r="T12494" t="s">
        <v>1397</v>
      </c>
    </row>
    <row r="12495" spans="2:20" hidden="1" x14ac:dyDescent="0.45">
      <c r="B12495" s="29" t="s">
        <v>25</v>
      </c>
      <c r="C12495" s="29" t="s">
        <v>3077</v>
      </c>
      <c r="F12495" t="s">
        <v>1393</v>
      </c>
      <c r="G12495" t="s">
        <v>1394</v>
      </c>
      <c r="H12495" t="s">
        <v>284</v>
      </c>
      <c r="I12495" t="s">
        <v>1403</v>
      </c>
      <c r="J12495" t="s">
        <v>2184</v>
      </c>
      <c r="K12495" t="s">
        <v>228</v>
      </c>
      <c r="L12495" t="s">
        <v>2185</v>
      </c>
      <c r="N12495" t="s">
        <v>25</v>
      </c>
      <c r="O12495">
        <v>0.995</v>
      </c>
      <c r="Q12495"/>
      <c r="R12495">
        <v>0.99</v>
      </c>
      <c r="S12495">
        <v>1</v>
      </c>
      <c r="T12495" t="s">
        <v>2186</v>
      </c>
    </row>
    <row r="12496" spans="2:20" hidden="1" x14ac:dyDescent="0.45">
      <c r="B12496" s="29" t="s">
        <v>27</v>
      </c>
      <c r="C12496" s="29" t="s">
        <v>3077</v>
      </c>
      <c r="F12496" t="s">
        <v>1393</v>
      </c>
      <c r="G12496" t="s">
        <v>1394</v>
      </c>
      <c r="H12496" t="s">
        <v>284</v>
      </c>
      <c r="I12496" t="s">
        <v>1403</v>
      </c>
      <c r="J12496" t="s">
        <v>2184</v>
      </c>
      <c r="K12496" t="s">
        <v>228</v>
      </c>
      <c r="L12496" t="s">
        <v>2985</v>
      </c>
      <c r="N12496" t="s">
        <v>27</v>
      </c>
      <c r="O12496">
        <v>0.6</v>
      </c>
      <c r="Q12496"/>
      <c r="R12496">
        <v>0.3</v>
      </c>
      <c r="S12496">
        <v>0.9</v>
      </c>
      <c r="T12496" t="s">
        <v>2189</v>
      </c>
    </row>
    <row r="12497" spans="2:20" ht="28.5" hidden="1" x14ac:dyDescent="0.45">
      <c r="C12497" s="29" t="s">
        <v>3077</v>
      </c>
      <c r="F12497" t="s">
        <v>1393</v>
      </c>
      <c r="G12497" t="s">
        <v>1394</v>
      </c>
      <c r="H12497" t="s">
        <v>286</v>
      </c>
      <c r="I12497" t="s">
        <v>225</v>
      </c>
      <c r="J12497" s="20" t="s">
        <v>1398</v>
      </c>
      <c r="K12497" t="s">
        <v>228</v>
      </c>
      <c r="N12497" t="s">
        <v>262</v>
      </c>
      <c r="O12497">
        <v>7.0000000000000007E-2</v>
      </c>
      <c r="P12497" t="s">
        <v>1396</v>
      </c>
      <c r="Q12497"/>
      <c r="R12497">
        <v>2.3E-2</v>
      </c>
      <c r="S12497">
        <v>0.21</v>
      </c>
      <c r="T12497" t="s">
        <v>1397</v>
      </c>
    </row>
    <row r="12498" spans="2:20" ht="28.5" hidden="1" x14ac:dyDescent="0.45">
      <c r="B12498" s="29" t="s">
        <v>27</v>
      </c>
      <c r="C12498" s="29" t="s">
        <v>3077</v>
      </c>
      <c r="F12498" t="s">
        <v>1393</v>
      </c>
      <c r="G12498" t="s">
        <v>1394</v>
      </c>
      <c r="H12498" t="s">
        <v>286</v>
      </c>
      <c r="I12498" t="s">
        <v>225</v>
      </c>
      <c r="J12498" s="20" t="s">
        <v>1398</v>
      </c>
      <c r="K12498" t="s">
        <v>228</v>
      </c>
      <c r="N12498" t="s">
        <v>27</v>
      </c>
      <c r="O12498">
        <v>0.55000000000000004</v>
      </c>
      <c r="P12498" t="s">
        <v>1399</v>
      </c>
      <c r="Q12498"/>
      <c r="R12498">
        <v>0.18</v>
      </c>
      <c r="S12498">
        <v>1.6</v>
      </c>
      <c r="T12498" t="s">
        <v>1397</v>
      </c>
    </row>
    <row r="12499" spans="2:20" ht="28.5" hidden="1" x14ac:dyDescent="0.45">
      <c r="C12499" s="29" t="s">
        <v>3077</v>
      </c>
      <c r="F12499" t="s">
        <v>1393</v>
      </c>
      <c r="G12499" t="s">
        <v>1394</v>
      </c>
      <c r="H12499" t="s">
        <v>286</v>
      </c>
      <c r="I12499" t="s">
        <v>225</v>
      </c>
      <c r="J12499" s="20" t="s">
        <v>1398</v>
      </c>
      <c r="K12499" t="s">
        <v>228</v>
      </c>
      <c r="N12499" t="s">
        <v>265</v>
      </c>
      <c r="O12499">
        <v>0.14000000000000001</v>
      </c>
      <c r="P12499" t="s">
        <v>1396</v>
      </c>
      <c r="Q12499"/>
      <c r="R12499">
        <v>4.5999999999999999E-2</v>
      </c>
      <c r="S12499">
        <v>0.42</v>
      </c>
      <c r="T12499" t="s">
        <v>1397</v>
      </c>
    </row>
    <row r="12500" spans="2:20" ht="28.5" hidden="1" x14ac:dyDescent="0.45">
      <c r="C12500" s="29" t="s">
        <v>3077</v>
      </c>
      <c r="F12500" t="s">
        <v>1393</v>
      </c>
      <c r="G12500" t="s">
        <v>1394</v>
      </c>
      <c r="H12500" t="s">
        <v>286</v>
      </c>
      <c r="I12500" t="s">
        <v>225</v>
      </c>
      <c r="J12500" s="20" t="s">
        <v>1398</v>
      </c>
      <c r="K12500" t="s">
        <v>228</v>
      </c>
      <c r="N12500" t="s">
        <v>242</v>
      </c>
      <c r="O12500">
        <v>0.33</v>
      </c>
      <c r="P12500" t="s">
        <v>2986</v>
      </c>
      <c r="Q12500"/>
      <c r="R12500">
        <v>0.1</v>
      </c>
      <c r="S12500">
        <v>1</v>
      </c>
      <c r="T12500" t="s">
        <v>2987</v>
      </c>
    </row>
    <row r="12501" spans="2:20" ht="28.5" hidden="1" x14ac:dyDescent="0.45">
      <c r="C12501" s="29" t="s">
        <v>3077</v>
      </c>
      <c r="F12501" t="s">
        <v>1393</v>
      </c>
      <c r="G12501" t="s">
        <v>1394</v>
      </c>
      <c r="H12501" t="s">
        <v>286</v>
      </c>
      <c r="I12501" t="s">
        <v>225</v>
      </c>
      <c r="J12501" s="20" t="s">
        <v>1398</v>
      </c>
      <c r="K12501" t="s">
        <v>228</v>
      </c>
      <c r="N12501" t="s">
        <v>264</v>
      </c>
      <c r="O12501">
        <v>0.71</v>
      </c>
      <c r="P12501" t="s">
        <v>2191</v>
      </c>
      <c r="Q12501"/>
      <c r="R12501">
        <v>0.4</v>
      </c>
      <c r="S12501">
        <v>1.4</v>
      </c>
      <c r="T12501" t="s">
        <v>1397</v>
      </c>
    </row>
    <row r="12502" spans="2:20" ht="28.5" hidden="1" x14ac:dyDescent="0.45">
      <c r="C12502" s="29" t="s">
        <v>3077</v>
      </c>
      <c r="F12502" t="s">
        <v>1393</v>
      </c>
      <c r="G12502" t="s">
        <v>1394</v>
      </c>
      <c r="H12502" t="s">
        <v>286</v>
      </c>
      <c r="I12502" t="s">
        <v>225</v>
      </c>
      <c r="J12502" s="20" t="s">
        <v>1398</v>
      </c>
      <c r="K12502" t="s">
        <v>228</v>
      </c>
      <c r="N12502" t="s">
        <v>236</v>
      </c>
      <c r="O12502">
        <v>0.7</v>
      </c>
      <c r="P12502" t="s">
        <v>1399</v>
      </c>
      <c r="Q12502"/>
      <c r="R12502">
        <v>0.05</v>
      </c>
      <c r="S12502">
        <v>2</v>
      </c>
      <c r="T12502" t="s">
        <v>2982</v>
      </c>
    </row>
    <row r="12503" spans="2:20" ht="28.5" hidden="1" x14ac:dyDescent="0.45">
      <c r="C12503" s="29" t="s">
        <v>3077</v>
      </c>
      <c r="F12503" t="s">
        <v>1393</v>
      </c>
      <c r="G12503" t="s">
        <v>1394</v>
      </c>
      <c r="H12503" t="s">
        <v>286</v>
      </c>
      <c r="I12503" t="s">
        <v>225</v>
      </c>
      <c r="J12503" s="20" t="s">
        <v>1398</v>
      </c>
      <c r="K12503" t="s">
        <v>228</v>
      </c>
      <c r="N12503" t="s">
        <v>249</v>
      </c>
      <c r="O12503">
        <v>1.2</v>
      </c>
      <c r="P12503" t="s">
        <v>2191</v>
      </c>
      <c r="Q12503"/>
      <c r="R12503">
        <v>0.6</v>
      </c>
      <c r="S12503">
        <v>2.4</v>
      </c>
      <c r="T12503" t="s">
        <v>1397</v>
      </c>
    </row>
    <row r="12504" spans="2:20" hidden="1" x14ac:dyDescent="0.45">
      <c r="B12504" s="29" t="s">
        <v>43</v>
      </c>
      <c r="C12504" s="29" t="s">
        <v>3077</v>
      </c>
      <c r="F12504" t="s">
        <v>1414</v>
      </c>
      <c r="G12504" t="s">
        <v>1415</v>
      </c>
      <c r="H12504" t="s">
        <v>281</v>
      </c>
      <c r="I12504" t="s">
        <v>225</v>
      </c>
      <c r="K12504" t="s">
        <v>228</v>
      </c>
      <c r="N12504" t="s">
        <v>28</v>
      </c>
      <c r="O12504">
        <v>0.89</v>
      </c>
      <c r="P12504" t="s">
        <v>237</v>
      </c>
      <c r="Q12504"/>
      <c r="R12504">
        <v>0.3</v>
      </c>
      <c r="S12504">
        <v>3</v>
      </c>
      <c r="T12504" t="s">
        <v>2199</v>
      </c>
    </row>
    <row r="12505" spans="2:20" hidden="1" x14ac:dyDescent="0.45">
      <c r="B12505" s="29" t="s">
        <v>25</v>
      </c>
      <c r="C12505" s="29" t="s">
        <v>3077</v>
      </c>
      <c r="F12505" t="s">
        <v>1414</v>
      </c>
      <c r="G12505" t="s">
        <v>1415</v>
      </c>
      <c r="H12505" t="s">
        <v>289</v>
      </c>
      <c r="I12505" t="s">
        <v>225</v>
      </c>
      <c r="J12505" t="s">
        <v>2196</v>
      </c>
      <c r="K12505" t="s">
        <v>228</v>
      </c>
      <c r="M12505" t="s">
        <v>102</v>
      </c>
      <c r="N12505" t="s">
        <v>25</v>
      </c>
      <c r="O12505">
        <v>18</v>
      </c>
      <c r="P12505" t="s">
        <v>2197</v>
      </c>
      <c r="Q12505"/>
      <c r="R12505">
        <v>6</v>
      </c>
      <c r="S12505">
        <v>50</v>
      </c>
      <c r="T12505" t="s">
        <v>2198</v>
      </c>
    </row>
    <row r="12506" spans="2:20" hidden="1" x14ac:dyDescent="0.45">
      <c r="C12506" s="29" t="s">
        <v>3077</v>
      </c>
      <c r="F12506" t="s">
        <v>1420</v>
      </c>
      <c r="G12506" t="s">
        <v>1421</v>
      </c>
      <c r="H12506" t="s">
        <v>1189</v>
      </c>
      <c r="I12506" t="s">
        <v>275</v>
      </c>
      <c r="J12506" t="s">
        <v>228</v>
      </c>
      <c r="K12506" t="s">
        <v>228</v>
      </c>
      <c r="M12506" t="s">
        <v>228</v>
      </c>
      <c r="N12506" t="s">
        <v>233</v>
      </c>
      <c r="O12506">
        <v>2.5000000000000001E-2</v>
      </c>
      <c r="P12506" t="s">
        <v>1422</v>
      </c>
      <c r="Q12506"/>
      <c r="R12506">
        <v>0.02</v>
      </c>
      <c r="S12506">
        <v>4.4999999999999998E-2</v>
      </c>
      <c r="T12506" t="s">
        <v>1423</v>
      </c>
    </row>
    <row r="12507" spans="2:20" hidden="1" x14ac:dyDescent="0.45">
      <c r="F12507" t="s">
        <v>1424</v>
      </c>
      <c r="G12507" t="s">
        <v>1425</v>
      </c>
      <c r="H12507" t="s">
        <v>1251</v>
      </c>
      <c r="I12507" t="s">
        <v>225</v>
      </c>
      <c r="J12507" t="s">
        <v>1429</v>
      </c>
      <c r="K12507" t="s">
        <v>228</v>
      </c>
      <c r="N12507" t="s">
        <v>400</v>
      </c>
      <c r="O12507">
        <v>3</v>
      </c>
      <c r="P12507" t="s">
        <v>1430</v>
      </c>
      <c r="Q12507"/>
      <c r="R12507">
        <v>1</v>
      </c>
      <c r="S12507">
        <v>10</v>
      </c>
      <c r="T12507" t="s">
        <v>1191</v>
      </c>
    </row>
    <row r="12508" spans="2:20" hidden="1" x14ac:dyDescent="0.45">
      <c r="B12508" s="29" t="s">
        <v>30</v>
      </c>
      <c r="F12508" t="s">
        <v>1424</v>
      </c>
      <c r="G12508" t="s">
        <v>1425</v>
      </c>
      <c r="H12508" t="s">
        <v>274</v>
      </c>
      <c r="I12508" t="s">
        <v>225</v>
      </c>
      <c r="J12508" t="s">
        <v>1426</v>
      </c>
      <c r="K12508" t="s">
        <v>228</v>
      </c>
      <c r="N12508" t="s">
        <v>30</v>
      </c>
      <c r="O12508">
        <v>9</v>
      </c>
      <c r="P12508" t="s">
        <v>229</v>
      </c>
      <c r="Q12508"/>
      <c r="R12508">
        <v>2</v>
      </c>
      <c r="S12508">
        <v>18</v>
      </c>
      <c r="T12508" t="s">
        <v>1431</v>
      </c>
    </row>
    <row r="12509" spans="2:20" hidden="1" x14ac:dyDescent="0.45">
      <c r="F12509" t="s">
        <v>1424</v>
      </c>
      <c r="G12509" t="s">
        <v>1425</v>
      </c>
      <c r="H12509" t="s">
        <v>281</v>
      </c>
      <c r="I12509" t="s">
        <v>225</v>
      </c>
      <c r="J12509" t="s">
        <v>1433</v>
      </c>
      <c r="K12509" t="s">
        <v>228</v>
      </c>
      <c r="N12509" t="s">
        <v>400</v>
      </c>
      <c r="O12509">
        <v>30</v>
      </c>
      <c r="P12509" t="s">
        <v>1430</v>
      </c>
      <c r="Q12509"/>
      <c r="R12509">
        <v>10</v>
      </c>
      <c r="S12509">
        <v>90</v>
      </c>
      <c r="T12509" t="s">
        <v>1191</v>
      </c>
    </row>
    <row r="12510" spans="2:20" hidden="1" x14ac:dyDescent="0.45">
      <c r="B12510" s="29" t="s">
        <v>27</v>
      </c>
      <c r="F12510" t="s">
        <v>1424</v>
      </c>
      <c r="G12510" t="s">
        <v>1425</v>
      </c>
      <c r="H12510" t="s">
        <v>277</v>
      </c>
      <c r="I12510" t="s">
        <v>225</v>
      </c>
      <c r="J12510" t="s">
        <v>1432</v>
      </c>
      <c r="K12510" t="s">
        <v>228</v>
      </c>
      <c r="N12510" t="s">
        <v>27</v>
      </c>
      <c r="O12510">
        <v>11</v>
      </c>
      <c r="P12510" t="s">
        <v>1427</v>
      </c>
      <c r="Q12510"/>
      <c r="R12510">
        <v>2</v>
      </c>
      <c r="S12510">
        <v>80</v>
      </c>
      <c r="T12510" t="s">
        <v>1428</v>
      </c>
    </row>
    <row r="12511" spans="2:20" hidden="1" x14ac:dyDescent="0.45">
      <c r="B12511" s="29" t="s">
        <v>26</v>
      </c>
      <c r="F12511" t="s">
        <v>1424</v>
      </c>
      <c r="G12511" t="s">
        <v>1425</v>
      </c>
      <c r="H12511" t="s">
        <v>274</v>
      </c>
      <c r="I12511" t="s">
        <v>225</v>
      </c>
      <c r="J12511" t="s">
        <v>1426</v>
      </c>
      <c r="K12511" t="s">
        <v>228</v>
      </c>
      <c r="N12511" t="s">
        <v>26</v>
      </c>
      <c r="O12511">
        <v>100</v>
      </c>
      <c r="P12511" t="s">
        <v>1430</v>
      </c>
      <c r="Q12511"/>
      <c r="R12511">
        <v>30</v>
      </c>
      <c r="S12511">
        <v>300</v>
      </c>
      <c r="T12511" t="s">
        <v>1191</v>
      </c>
    </row>
    <row r="12512" spans="2:20" hidden="1" x14ac:dyDescent="0.45">
      <c r="B12512" s="29" t="s">
        <v>24</v>
      </c>
      <c r="F12512" t="s">
        <v>1424</v>
      </c>
      <c r="G12512" t="s">
        <v>1425</v>
      </c>
      <c r="H12512" t="s">
        <v>274</v>
      </c>
      <c r="I12512" t="s">
        <v>225</v>
      </c>
      <c r="J12512" t="s">
        <v>1426</v>
      </c>
      <c r="K12512" t="s">
        <v>228</v>
      </c>
      <c r="N12512" t="s">
        <v>261</v>
      </c>
      <c r="O12512">
        <v>270</v>
      </c>
      <c r="P12512" t="s">
        <v>1430</v>
      </c>
      <c r="Q12512"/>
      <c r="R12512">
        <v>90</v>
      </c>
      <c r="S12512">
        <v>800</v>
      </c>
      <c r="T12512" t="s">
        <v>1191</v>
      </c>
    </row>
    <row r="12513" spans="2:20" hidden="1" x14ac:dyDescent="0.45">
      <c r="B12513" s="29" t="s">
        <v>30</v>
      </c>
      <c r="C12513" s="29" t="s">
        <v>3076</v>
      </c>
      <c r="F12513" t="s">
        <v>1441</v>
      </c>
      <c r="G12513" t="s">
        <v>1442</v>
      </c>
      <c r="H12513" t="s">
        <v>289</v>
      </c>
      <c r="I12513" t="s">
        <v>225</v>
      </c>
      <c r="J12513" t="s">
        <v>1443</v>
      </c>
      <c r="K12513" t="s">
        <v>228</v>
      </c>
      <c r="N12513" t="s">
        <v>30</v>
      </c>
      <c r="O12513">
        <v>0.46</v>
      </c>
      <c r="P12513" t="s">
        <v>229</v>
      </c>
      <c r="Q12513"/>
      <c r="R12513">
        <v>0.23</v>
      </c>
      <c r="S12513">
        <v>0.92</v>
      </c>
      <c r="T12513" t="s">
        <v>1446</v>
      </c>
    </row>
    <row r="12514" spans="2:20" hidden="1" x14ac:dyDescent="0.45">
      <c r="B12514" s="29" t="s">
        <v>30</v>
      </c>
      <c r="C12514" s="29" t="s">
        <v>3076</v>
      </c>
      <c r="F12514" t="s">
        <v>1441</v>
      </c>
      <c r="G12514" t="s">
        <v>1442</v>
      </c>
      <c r="H12514" t="s">
        <v>289</v>
      </c>
      <c r="I12514" t="s">
        <v>225</v>
      </c>
      <c r="J12514" t="s">
        <v>1443</v>
      </c>
      <c r="K12514" t="s">
        <v>228</v>
      </c>
      <c r="N12514" t="s">
        <v>30</v>
      </c>
      <c r="O12514">
        <v>0.46</v>
      </c>
      <c r="P12514" t="s">
        <v>229</v>
      </c>
      <c r="Q12514"/>
      <c r="R12514">
        <v>0.23</v>
      </c>
      <c r="S12514">
        <v>0.92</v>
      </c>
      <c r="T12514" t="s">
        <v>1446</v>
      </c>
    </row>
    <row r="12515" spans="2:20" hidden="1" x14ac:dyDescent="0.45">
      <c r="B12515" s="29" t="s">
        <v>27</v>
      </c>
      <c r="C12515" s="29" t="s">
        <v>3076</v>
      </c>
      <c r="F12515" t="s">
        <v>1441</v>
      </c>
      <c r="G12515" t="s">
        <v>1442</v>
      </c>
      <c r="H12515" t="s">
        <v>289</v>
      </c>
      <c r="I12515" t="s">
        <v>225</v>
      </c>
      <c r="J12515" t="s">
        <v>1443</v>
      </c>
      <c r="K12515" t="s">
        <v>228</v>
      </c>
      <c r="N12515" t="s">
        <v>27</v>
      </c>
      <c r="O12515">
        <v>200</v>
      </c>
      <c r="P12515" t="s">
        <v>1444</v>
      </c>
      <c r="Q12515"/>
      <c r="R12515">
        <v>60</v>
      </c>
      <c r="S12515">
        <v>400</v>
      </c>
      <c r="T12515" t="s">
        <v>1445</v>
      </c>
    </row>
    <row r="12516" spans="2:20" hidden="1" x14ac:dyDescent="0.45">
      <c r="C12516" s="29" t="s">
        <v>3076</v>
      </c>
      <c r="F12516" t="s">
        <v>1441</v>
      </c>
      <c r="G12516" t="s">
        <v>1442</v>
      </c>
      <c r="H12516" t="s">
        <v>289</v>
      </c>
      <c r="I12516" t="s">
        <v>225</v>
      </c>
      <c r="J12516" t="s">
        <v>1443</v>
      </c>
      <c r="K12516" t="s">
        <v>228</v>
      </c>
      <c r="N12516" t="s">
        <v>236</v>
      </c>
      <c r="O12516">
        <v>400</v>
      </c>
      <c r="P12516" t="s">
        <v>1444</v>
      </c>
      <c r="Q12516"/>
      <c r="R12516">
        <v>100</v>
      </c>
      <c r="S12516">
        <v>1000</v>
      </c>
      <c r="T12516" t="s">
        <v>357</v>
      </c>
    </row>
    <row r="12517" spans="2:20" hidden="1" x14ac:dyDescent="0.45">
      <c r="B12517" s="29" t="s">
        <v>43</v>
      </c>
      <c r="C12517" s="29" t="s">
        <v>3076</v>
      </c>
      <c r="F12517" t="s">
        <v>1441</v>
      </c>
      <c r="G12517" t="s">
        <v>1442</v>
      </c>
      <c r="H12517" t="s">
        <v>289</v>
      </c>
      <c r="I12517" t="s">
        <v>225</v>
      </c>
      <c r="J12517" t="s">
        <v>1443</v>
      </c>
      <c r="K12517" t="s">
        <v>228</v>
      </c>
      <c r="N12517" t="s">
        <v>28</v>
      </c>
      <c r="O12517">
        <v>30</v>
      </c>
      <c r="P12517" t="s">
        <v>1444</v>
      </c>
      <c r="Q12517"/>
      <c r="R12517">
        <v>10</v>
      </c>
      <c r="S12517">
        <v>80</v>
      </c>
      <c r="T12517" t="s">
        <v>1445</v>
      </c>
    </row>
    <row r="12518" spans="2:20" hidden="1" x14ac:dyDescent="0.45">
      <c r="C12518" s="29" t="s">
        <v>3076</v>
      </c>
      <c r="F12518" t="s">
        <v>1441</v>
      </c>
      <c r="G12518" t="s">
        <v>1442</v>
      </c>
      <c r="H12518" t="s">
        <v>286</v>
      </c>
      <c r="I12518" t="s">
        <v>225</v>
      </c>
      <c r="J12518" t="s">
        <v>1443</v>
      </c>
      <c r="K12518" t="s">
        <v>228</v>
      </c>
      <c r="N12518" t="s">
        <v>236</v>
      </c>
      <c r="O12518">
        <v>9000</v>
      </c>
      <c r="P12518" t="s">
        <v>1444</v>
      </c>
      <c r="Q12518"/>
      <c r="R12518">
        <v>3000</v>
      </c>
      <c r="S12518">
        <v>22000</v>
      </c>
      <c r="T12518" t="s">
        <v>357</v>
      </c>
    </row>
    <row r="12519" spans="2:20" hidden="1" x14ac:dyDescent="0.45">
      <c r="B12519" s="29" t="s">
        <v>30</v>
      </c>
      <c r="C12519" s="29" t="s">
        <v>3076</v>
      </c>
      <c r="F12519" t="s">
        <v>1441</v>
      </c>
      <c r="G12519" t="s">
        <v>1442</v>
      </c>
      <c r="H12519" t="s">
        <v>286</v>
      </c>
      <c r="I12519" t="s">
        <v>225</v>
      </c>
      <c r="J12519" t="s">
        <v>1443</v>
      </c>
      <c r="K12519" t="s">
        <v>228</v>
      </c>
      <c r="N12519" t="s">
        <v>30</v>
      </c>
      <c r="O12519">
        <v>0.46</v>
      </c>
      <c r="P12519" t="s">
        <v>229</v>
      </c>
      <c r="Q12519"/>
      <c r="R12519">
        <v>0.23</v>
      </c>
      <c r="S12519">
        <v>0.92</v>
      </c>
      <c r="T12519" t="s">
        <v>1446</v>
      </c>
    </row>
    <row r="12520" spans="2:20" hidden="1" x14ac:dyDescent="0.45">
      <c r="B12520" s="29" t="s">
        <v>43</v>
      </c>
      <c r="C12520" s="29" t="s">
        <v>3076</v>
      </c>
      <c r="F12520" t="s">
        <v>1441</v>
      </c>
      <c r="G12520" t="s">
        <v>1442</v>
      </c>
      <c r="H12520" t="s">
        <v>286</v>
      </c>
      <c r="I12520" t="s">
        <v>225</v>
      </c>
      <c r="J12520" t="s">
        <v>1443</v>
      </c>
      <c r="K12520" t="s">
        <v>228</v>
      </c>
      <c r="N12520" t="s">
        <v>28</v>
      </c>
      <c r="O12520">
        <v>700</v>
      </c>
      <c r="P12520" t="s">
        <v>1444</v>
      </c>
      <c r="Q12520"/>
      <c r="R12520">
        <v>300</v>
      </c>
      <c r="S12520">
        <v>2000</v>
      </c>
      <c r="T12520" t="s">
        <v>1445</v>
      </c>
    </row>
    <row r="12521" spans="2:20" hidden="1" x14ac:dyDescent="0.45">
      <c r="B12521" s="29" t="s">
        <v>27</v>
      </c>
      <c r="C12521" s="29" t="s">
        <v>3076</v>
      </c>
      <c r="F12521" t="s">
        <v>1441</v>
      </c>
      <c r="G12521" t="s">
        <v>1442</v>
      </c>
      <c r="H12521" t="s">
        <v>286</v>
      </c>
      <c r="I12521" t="s">
        <v>225</v>
      </c>
      <c r="J12521" t="s">
        <v>1443</v>
      </c>
      <c r="K12521" t="s">
        <v>228</v>
      </c>
      <c r="N12521" t="s">
        <v>27</v>
      </c>
      <c r="O12521">
        <v>3500</v>
      </c>
      <c r="P12521" t="s">
        <v>1444</v>
      </c>
      <c r="Q12521"/>
      <c r="R12521">
        <v>1000</v>
      </c>
      <c r="S12521">
        <v>9000</v>
      </c>
      <c r="T12521" t="s">
        <v>1445</v>
      </c>
    </row>
    <row r="12522" spans="2:20" hidden="1" x14ac:dyDescent="0.45">
      <c r="C12522" s="29" t="s">
        <v>3076</v>
      </c>
      <c r="F12522" t="s">
        <v>1441</v>
      </c>
      <c r="G12522" t="s">
        <v>1442</v>
      </c>
      <c r="H12522" t="s">
        <v>286</v>
      </c>
      <c r="I12522" t="s">
        <v>225</v>
      </c>
      <c r="J12522" t="s">
        <v>1443</v>
      </c>
      <c r="K12522" t="s">
        <v>228</v>
      </c>
      <c r="N12522" t="s">
        <v>236</v>
      </c>
      <c r="O12522">
        <v>9000</v>
      </c>
      <c r="P12522" t="s">
        <v>1444</v>
      </c>
      <c r="Q12522"/>
      <c r="R12522">
        <v>3000</v>
      </c>
      <c r="S12522">
        <v>22000</v>
      </c>
      <c r="T12522" t="s">
        <v>357</v>
      </c>
    </row>
    <row r="12523" spans="2:20" hidden="1" x14ac:dyDescent="0.45">
      <c r="B12523" s="29" t="s">
        <v>43</v>
      </c>
      <c r="F12523" t="s">
        <v>1447</v>
      </c>
      <c r="G12523" t="s">
        <v>1448</v>
      </c>
      <c r="H12523" t="s">
        <v>281</v>
      </c>
      <c r="I12523" t="s">
        <v>225</v>
      </c>
      <c r="J12523" t="s">
        <v>2540</v>
      </c>
      <c r="K12523" t="s">
        <v>228</v>
      </c>
      <c r="N12523" t="s">
        <v>28</v>
      </c>
      <c r="O12523">
        <v>70</v>
      </c>
      <c r="P12523" t="s">
        <v>1450</v>
      </c>
      <c r="Q12523"/>
      <c r="R12523">
        <v>21</v>
      </c>
      <c r="S12523">
        <v>280</v>
      </c>
      <c r="T12523" t="s">
        <v>1445</v>
      </c>
    </row>
    <row r="12524" spans="2:20" hidden="1" x14ac:dyDescent="0.45">
      <c r="B12524" s="29" t="s">
        <v>27</v>
      </c>
      <c r="F12524" t="s">
        <v>1447</v>
      </c>
      <c r="G12524" t="s">
        <v>1448</v>
      </c>
      <c r="H12524" t="s">
        <v>281</v>
      </c>
      <c r="I12524" t="s">
        <v>225</v>
      </c>
      <c r="J12524" t="s">
        <v>2540</v>
      </c>
      <c r="K12524" t="s">
        <v>228</v>
      </c>
      <c r="N12524" t="s">
        <v>27</v>
      </c>
      <c r="O12524">
        <v>90</v>
      </c>
      <c r="P12524" t="s">
        <v>1450</v>
      </c>
      <c r="Q12524"/>
      <c r="R12524">
        <v>27</v>
      </c>
      <c r="S12524">
        <v>315</v>
      </c>
      <c r="T12524" t="s">
        <v>1445</v>
      </c>
    </row>
    <row r="12525" spans="2:20" hidden="1" x14ac:dyDescent="0.45">
      <c r="F12525" t="s">
        <v>1447</v>
      </c>
      <c r="G12525" t="s">
        <v>1448</v>
      </c>
      <c r="H12525" t="s">
        <v>1453</v>
      </c>
      <c r="I12525" t="s">
        <v>275</v>
      </c>
      <c r="K12525" t="s">
        <v>228</v>
      </c>
      <c r="N12525" t="s">
        <v>242</v>
      </c>
      <c r="O12525">
        <v>0.23</v>
      </c>
      <c r="P12525" t="s">
        <v>1450</v>
      </c>
      <c r="Q12525"/>
      <c r="R12525">
        <v>0.01</v>
      </c>
      <c r="S12525">
        <v>2.2999999999999998</v>
      </c>
      <c r="T12525" t="s">
        <v>1454</v>
      </c>
    </row>
    <row r="12526" spans="2:20" hidden="1" x14ac:dyDescent="0.45">
      <c r="F12526" t="s">
        <v>1447</v>
      </c>
      <c r="G12526" t="s">
        <v>1448</v>
      </c>
      <c r="H12526" t="s">
        <v>1251</v>
      </c>
      <c r="I12526" t="s">
        <v>1403</v>
      </c>
      <c r="J12526" t="s">
        <v>1458</v>
      </c>
      <c r="K12526" t="s">
        <v>228</v>
      </c>
      <c r="L12526" t="s">
        <v>1456</v>
      </c>
      <c r="N12526" t="s">
        <v>1437</v>
      </c>
      <c r="O12526">
        <v>0.99</v>
      </c>
      <c r="Q12526"/>
      <c r="R12526">
        <v>0.96</v>
      </c>
      <c r="S12526">
        <v>1</v>
      </c>
      <c r="T12526" t="s">
        <v>1457</v>
      </c>
    </row>
    <row r="12527" spans="2:20" hidden="1" x14ac:dyDescent="0.45">
      <c r="F12527" t="s">
        <v>1447</v>
      </c>
      <c r="G12527" t="s">
        <v>1448</v>
      </c>
      <c r="H12527" t="s">
        <v>286</v>
      </c>
      <c r="I12527" t="s">
        <v>225</v>
      </c>
      <c r="J12527" t="s">
        <v>1461</v>
      </c>
      <c r="K12527" t="s">
        <v>228</v>
      </c>
      <c r="N12527" t="s">
        <v>233</v>
      </c>
      <c r="O12527">
        <v>0.08</v>
      </c>
      <c r="P12527" t="s">
        <v>1450</v>
      </c>
      <c r="Q12527"/>
      <c r="R12527">
        <v>0.01</v>
      </c>
      <c r="S12527">
        <v>0.18</v>
      </c>
      <c r="T12527" t="s">
        <v>1462</v>
      </c>
    </row>
    <row r="12528" spans="2:20" hidden="1" x14ac:dyDescent="0.45">
      <c r="F12528" t="s">
        <v>1447</v>
      </c>
      <c r="G12528" t="s">
        <v>1448</v>
      </c>
      <c r="H12528" t="s">
        <v>289</v>
      </c>
      <c r="I12528" t="s">
        <v>225</v>
      </c>
      <c r="J12528" t="s">
        <v>1460</v>
      </c>
      <c r="K12528" t="s">
        <v>228</v>
      </c>
      <c r="N12528" t="s">
        <v>240</v>
      </c>
      <c r="O12528">
        <v>2.9</v>
      </c>
      <c r="P12528" t="s">
        <v>1450</v>
      </c>
      <c r="Q12528"/>
      <c r="R12528">
        <v>0.1</v>
      </c>
      <c r="S12528">
        <v>0.15</v>
      </c>
      <c r="T12528" t="s">
        <v>446</v>
      </c>
    </row>
    <row r="12529" spans="2:20" hidden="1" x14ac:dyDescent="0.45">
      <c r="F12529" t="s">
        <v>1447</v>
      </c>
      <c r="G12529" t="s">
        <v>1448</v>
      </c>
      <c r="H12529" t="s">
        <v>289</v>
      </c>
      <c r="I12529" t="s">
        <v>225</v>
      </c>
      <c r="J12529" t="s">
        <v>1460</v>
      </c>
      <c r="K12529" t="s">
        <v>228</v>
      </c>
      <c r="N12529" t="s">
        <v>242</v>
      </c>
      <c r="O12529">
        <v>0.37</v>
      </c>
      <c r="P12529" t="s">
        <v>1450</v>
      </c>
      <c r="Q12529"/>
      <c r="R12529">
        <v>0.02</v>
      </c>
      <c r="S12529">
        <v>2.2999999999999998</v>
      </c>
      <c r="T12529" t="s">
        <v>446</v>
      </c>
    </row>
    <row r="12530" spans="2:20" hidden="1" x14ac:dyDescent="0.45">
      <c r="B12530" s="29" t="s">
        <v>27</v>
      </c>
      <c r="F12530" t="s">
        <v>1447</v>
      </c>
      <c r="G12530" t="s">
        <v>1448</v>
      </c>
      <c r="H12530" t="s">
        <v>289</v>
      </c>
      <c r="I12530" t="s">
        <v>225</v>
      </c>
      <c r="J12530" t="s">
        <v>1460</v>
      </c>
      <c r="K12530" t="s">
        <v>228</v>
      </c>
      <c r="N12530" t="s">
        <v>27</v>
      </c>
      <c r="O12530">
        <v>250</v>
      </c>
      <c r="P12530" t="s">
        <v>1450</v>
      </c>
      <c r="Q12530"/>
      <c r="R12530">
        <v>90</v>
      </c>
      <c r="S12530">
        <v>520</v>
      </c>
      <c r="T12530" t="s">
        <v>1445</v>
      </c>
    </row>
    <row r="12531" spans="2:20" hidden="1" x14ac:dyDescent="0.45">
      <c r="F12531" t="s">
        <v>1447</v>
      </c>
      <c r="G12531" t="s">
        <v>1448</v>
      </c>
      <c r="H12531" t="s">
        <v>286</v>
      </c>
      <c r="I12531" t="s">
        <v>225</v>
      </c>
      <c r="J12531" t="s">
        <v>1461</v>
      </c>
      <c r="K12531" t="s">
        <v>228</v>
      </c>
      <c r="N12531" t="s">
        <v>267</v>
      </c>
      <c r="O12531">
        <v>0.37</v>
      </c>
      <c r="P12531" t="s">
        <v>1450</v>
      </c>
      <c r="Q12531"/>
      <c r="R12531">
        <v>0.13</v>
      </c>
      <c r="S12531">
        <v>0.56000000000000005</v>
      </c>
      <c r="T12531" t="s">
        <v>1462</v>
      </c>
    </row>
    <row r="12532" spans="2:20" hidden="1" x14ac:dyDescent="0.45">
      <c r="B12532" s="29" t="s">
        <v>27</v>
      </c>
      <c r="C12532" s="29" t="s">
        <v>3079</v>
      </c>
      <c r="F12532" t="s">
        <v>1463</v>
      </c>
      <c r="G12532" t="s">
        <v>1464</v>
      </c>
      <c r="H12532" t="s">
        <v>1470</v>
      </c>
      <c r="I12532" t="s">
        <v>1403</v>
      </c>
      <c r="J12532" t="s">
        <v>1471</v>
      </c>
      <c r="K12532" t="s">
        <v>228</v>
      </c>
      <c r="L12532" t="s">
        <v>2543</v>
      </c>
      <c r="N12532" t="s">
        <v>27</v>
      </c>
      <c r="O12532">
        <v>0.9</v>
      </c>
      <c r="P12532" t="s">
        <v>1468</v>
      </c>
      <c r="Q12532"/>
      <c r="T12532" t="s">
        <v>1469</v>
      </c>
    </row>
    <row r="12533" spans="2:20" hidden="1" x14ac:dyDescent="0.45">
      <c r="B12533" s="29" t="s">
        <v>43</v>
      </c>
      <c r="C12533" s="29" t="s">
        <v>3079</v>
      </c>
      <c r="F12533" t="s">
        <v>1463</v>
      </c>
      <c r="G12533" t="s">
        <v>1464</v>
      </c>
      <c r="H12533" t="s">
        <v>1465</v>
      </c>
      <c r="I12533" t="s">
        <v>1403</v>
      </c>
      <c r="J12533" t="s">
        <v>1466</v>
      </c>
      <c r="K12533" t="s">
        <v>228</v>
      </c>
      <c r="L12533" t="s">
        <v>2542</v>
      </c>
      <c r="N12533" t="s">
        <v>28</v>
      </c>
      <c r="O12533">
        <v>0.75</v>
      </c>
      <c r="P12533" t="s">
        <v>1468</v>
      </c>
      <c r="Q12533"/>
      <c r="T12533" t="s">
        <v>1469</v>
      </c>
    </row>
    <row r="12534" spans="2:20" hidden="1" x14ac:dyDescent="0.45">
      <c r="C12534" s="29" t="s">
        <v>3079</v>
      </c>
      <c r="F12534" t="s">
        <v>1463</v>
      </c>
      <c r="G12534" t="s">
        <v>1464</v>
      </c>
      <c r="H12534" t="s">
        <v>1465</v>
      </c>
      <c r="I12534" t="s">
        <v>1403</v>
      </c>
      <c r="J12534" t="s">
        <v>1466</v>
      </c>
      <c r="K12534" t="s">
        <v>228</v>
      </c>
      <c r="L12534" t="s">
        <v>1475</v>
      </c>
      <c r="N12534" t="s">
        <v>236</v>
      </c>
      <c r="O12534">
        <v>0.85</v>
      </c>
      <c r="P12534" t="s">
        <v>1468</v>
      </c>
      <c r="Q12534"/>
      <c r="T12534" t="s">
        <v>1469</v>
      </c>
    </row>
    <row r="12535" spans="2:20" hidden="1" x14ac:dyDescent="0.45">
      <c r="B12535" s="29" t="s">
        <v>27</v>
      </c>
      <c r="C12535" s="29" t="s">
        <v>3079</v>
      </c>
      <c r="F12535" t="s">
        <v>1463</v>
      </c>
      <c r="G12535" t="s">
        <v>1464</v>
      </c>
      <c r="H12535" t="s">
        <v>1349</v>
      </c>
      <c r="I12535" t="s">
        <v>225</v>
      </c>
      <c r="J12535" t="s">
        <v>2547</v>
      </c>
      <c r="K12535" t="s">
        <v>228</v>
      </c>
      <c r="M12535" t="s">
        <v>228</v>
      </c>
      <c r="N12535" t="s">
        <v>27</v>
      </c>
      <c r="O12535">
        <v>4.3E-3</v>
      </c>
      <c r="P12535" t="s">
        <v>1478</v>
      </c>
      <c r="Q12535"/>
      <c r="T12535" t="s">
        <v>1469</v>
      </c>
    </row>
    <row r="12536" spans="2:20" hidden="1" x14ac:dyDescent="0.45">
      <c r="B12536" s="29" t="s">
        <v>43</v>
      </c>
      <c r="C12536" s="29" t="s">
        <v>3079</v>
      </c>
      <c r="F12536" t="s">
        <v>1463</v>
      </c>
      <c r="G12536" t="s">
        <v>1464</v>
      </c>
      <c r="H12536" t="s">
        <v>1349</v>
      </c>
      <c r="I12536" t="s">
        <v>225</v>
      </c>
      <c r="J12536" t="s">
        <v>2547</v>
      </c>
      <c r="K12536" t="s">
        <v>228</v>
      </c>
      <c r="M12536" t="s">
        <v>228</v>
      </c>
      <c r="N12536" t="s">
        <v>28</v>
      </c>
      <c r="O12536">
        <v>2.7999999999999998E-4</v>
      </c>
      <c r="P12536" t="s">
        <v>1478</v>
      </c>
      <c r="Q12536"/>
      <c r="T12536" t="s">
        <v>1469</v>
      </c>
    </row>
    <row r="12537" spans="2:20" hidden="1" x14ac:dyDescent="0.45">
      <c r="B12537" s="29" t="s">
        <v>27</v>
      </c>
      <c r="C12537" s="29" t="s">
        <v>3079</v>
      </c>
      <c r="F12537" t="s">
        <v>1463</v>
      </c>
      <c r="G12537" t="s">
        <v>1464</v>
      </c>
      <c r="H12537" t="s">
        <v>1465</v>
      </c>
      <c r="I12537" t="s">
        <v>1403</v>
      </c>
      <c r="J12537" t="s">
        <v>1466</v>
      </c>
      <c r="K12537" t="s">
        <v>228</v>
      </c>
      <c r="L12537" t="s">
        <v>2203</v>
      </c>
      <c r="N12537" t="s">
        <v>27</v>
      </c>
      <c r="O12537">
        <v>0.5</v>
      </c>
      <c r="P12537" t="s">
        <v>1468</v>
      </c>
      <c r="Q12537"/>
      <c r="T12537" t="s">
        <v>1469</v>
      </c>
    </row>
    <row r="12538" spans="2:20" hidden="1" x14ac:dyDescent="0.45">
      <c r="B12538" s="29" t="s">
        <v>43</v>
      </c>
      <c r="F12538" t="s">
        <v>1479</v>
      </c>
      <c r="G12538" t="s">
        <v>1480</v>
      </c>
      <c r="H12538" t="s">
        <v>289</v>
      </c>
      <c r="I12538" t="s">
        <v>275</v>
      </c>
      <c r="J12538" t="s">
        <v>228</v>
      </c>
      <c r="K12538" t="s">
        <v>228</v>
      </c>
      <c r="M12538" t="s">
        <v>228</v>
      </c>
      <c r="N12538" t="s">
        <v>28</v>
      </c>
      <c r="O12538">
        <v>0.1</v>
      </c>
      <c r="P12538" t="s">
        <v>1481</v>
      </c>
      <c r="Q12538"/>
      <c r="R12538">
        <v>0.01</v>
      </c>
      <c r="S12538">
        <v>0.3</v>
      </c>
      <c r="T12538" t="s">
        <v>1482</v>
      </c>
    </row>
    <row r="12539" spans="2:20" hidden="1" x14ac:dyDescent="0.45">
      <c r="B12539" s="29" t="s">
        <v>27</v>
      </c>
      <c r="F12539" t="s">
        <v>1479</v>
      </c>
      <c r="G12539" t="s">
        <v>1480</v>
      </c>
      <c r="H12539" t="s">
        <v>281</v>
      </c>
      <c r="I12539" t="s">
        <v>275</v>
      </c>
      <c r="J12539" t="s">
        <v>228</v>
      </c>
      <c r="K12539" t="s">
        <v>228</v>
      </c>
      <c r="M12539" t="s">
        <v>228</v>
      </c>
      <c r="N12539" t="s">
        <v>27</v>
      </c>
      <c r="O12539">
        <v>2.2999999999999998</v>
      </c>
      <c r="P12539" t="s">
        <v>1481</v>
      </c>
      <c r="Q12539"/>
      <c r="R12539">
        <v>2.2999999999999998</v>
      </c>
      <c r="S12539">
        <v>7</v>
      </c>
      <c r="T12539" t="s">
        <v>1482</v>
      </c>
    </row>
    <row r="12540" spans="2:20" hidden="1" x14ac:dyDescent="0.45">
      <c r="F12540" t="s">
        <v>1479</v>
      </c>
      <c r="G12540" t="s">
        <v>1480</v>
      </c>
      <c r="H12540" t="s">
        <v>289</v>
      </c>
      <c r="I12540" t="s">
        <v>275</v>
      </c>
      <c r="J12540" t="s">
        <v>228</v>
      </c>
      <c r="K12540" t="s">
        <v>228</v>
      </c>
      <c r="M12540" t="s">
        <v>228</v>
      </c>
      <c r="N12540" t="s">
        <v>236</v>
      </c>
      <c r="O12540">
        <v>3.3</v>
      </c>
      <c r="P12540" t="s">
        <v>1481</v>
      </c>
      <c r="Q12540"/>
      <c r="R12540">
        <v>0.3</v>
      </c>
      <c r="S12540">
        <v>10</v>
      </c>
      <c r="T12540" t="s">
        <v>1482</v>
      </c>
    </row>
    <row r="12541" spans="2:20" hidden="1" x14ac:dyDescent="0.45">
      <c r="F12541" t="s">
        <v>1479</v>
      </c>
      <c r="G12541" t="s">
        <v>1480</v>
      </c>
      <c r="H12541" t="s">
        <v>286</v>
      </c>
      <c r="I12541" t="s">
        <v>275</v>
      </c>
      <c r="J12541" t="s">
        <v>228</v>
      </c>
      <c r="K12541" t="s">
        <v>228</v>
      </c>
      <c r="M12541" t="s">
        <v>228</v>
      </c>
      <c r="N12541" t="s">
        <v>236</v>
      </c>
      <c r="O12541">
        <v>1</v>
      </c>
      <c r="P12541" t="s">
        <v>1481</v>
      </c>
      <c r="Q12541"/>
      <c r="R12541">
        <v>0.1</v>
      </c>
      <c r="S12541">
        <v>3</v>
      </c>
      <c r="T12541" t="s">
        <v>1482</v>
      </c>
    </row>
    <row r="12542" spans="2:20" hidden="1" x14ac:dyDescent="0.45">
      <c r="B12542" s="29" t="s">
        <v>27</v>
      </c>
      <c r="F12542" t="s">
        <v>1483</v>
      </c>
      <c r="G12542" t="s">
        <v>1484</v>
      </c>
      <c r="H12542" t="s">
        <v>289</v>
      </c>
      <c r="I12542" t="s">
        <v>225</v>
      </c>
      <c r="J12542" t="s">
        <v>2206</v>
      </c>
      <c r="K12542" t="s">
        <v>228</v>
      </c>
      <c r="N12542" t="s">
        <v>27</v>
      </c>
      <c r="O12542">
        <v>0.82</v>
      </c>
      <c r="P12542" t="s">
        <v>1486</v>
      </c>
      <c r="Q12542"/>
      <c r="R12542">
        <v>0.41</v>
      </c>
      <c r="S12542">
        <v>1.64</v>
      </c>
      <c r="T12542" t="s">
        <v>1487</v>
      </c>
    </row>
    <row r="12543" spans="2:20" hidden="1" x14ac:dyDescent="0.45">
      <c r="B12543" s="29" t="s">
        <v>43</v>
      </c>
      <c r="F12543" t="s">
        <v>1483</v>
      </c>
      <c r="G12543" t="s">
        <v>1484</v>
      </c>
      <c r="H12543" t="s">
        <v>286</v>
      </c>
      <c r="I12543" t="s">
        <v>225</v>
      </c>
      <c r="J12543" t="s">
        <v>1485</v>
      </c>
      <c r="K12543" t="s">
        <v>228</v>
      </c>
      <c r="N12543" t="s">
        <v>28</v>
      </c>
      <c r="O12543">
        <v>0.82</v>
      </c>
      <c r="P12543" t="s">
        <v>1486</v>
      </c>
      <c r="Q12543"/>
      <c r="R12543">
        <v>0.41</v>
      </c>
      <c r="S12543">
        <v>1.64</v>
      </c>
      <c r="T12543" t="s">
        <v>1488</v>
      </c>
    </row>
    <row r="12544" spans="2:20" hidden="1" x14ac:dyDescent="0.45">
      <c r="B12544" s="29" t="s">
        <v>25</v>
      </c>
      <c r="C12544" s="29" t="s">
        <v>372</v>
      </c>
      <c r="F12544" t="s">
        <v>1491</v>
      </c>
      <c r="G12544" t="s">
        <v>1492</v>
      </c>
      <c r="H12544" t="s">
        <v>286</v>
      </c>
      <c r="I12544" t="s">
        <v>275</v>
      </c>
      <c r="K12544" t="s">
        <v>228</v>
      </c>
      <c r="N12544" t="s">
        <v>25</v>
      </c>
      <c r="O12544">
        <v>0.1</v>
      </c>
      <c r="P12544" t="s">
        <v>1493</v>
      </c>
      <c r="Q12544"/>
      <c r="R12544">
        <v>0.05</v>
      </c>
      <c r="S12544">
        <v>0.2</v>
      </c>
      <c r="T12544" t="s">
        <v>1494</v>
      </c>
    </row>
    <row r="12545" spans="2:20" hidden="1" x14ac:dyDescent="0.45">
      <c r="B12545" s="29" t="s">
        <v>26</v>
      </c>
      <c r="C12545" s="29" t="s">
        <v>372</v>
      </c>
      <c r="F12545" t="s">
        <v>1491</v>
      </c>
      <c r="G12545" t="s">
        <v>1492</v>
      </c>
      <c r="H12545" t="s">
        <v>286</v>
      </c>
      <c r="I12545" t="s">
        <v>275</v>
      </c>
      <c r="K12545" t="s">
        <v>228</v>
      </c>
      <c r="N12545" t="s">
        <v>26</v>
      </c>
      <c r="O12545">
        <v>1</v>
      </c>
      <c r="P12545" t="s">
        <v>1493</v>
      </c>
      <c r="Q12545"/>
      <c r="R12545">
        <v>0.05</v>
      </c>
      <c r="S12545">
        <v>334</v>
      </c>
      <c r="T12545" t="s">
        <v>1494</v>
      </c>
    </row>
    <row r="12546" spans="2:20" hidden="1" x14ac:dyDescent="0.45">
      <c r="B12546" s="29" t="s">
        <v>25</v>
      </c>
      <c r="C12546" s="29" t="s">
        <v>372</v>
      </c>
      <c r="F12546" t="s">
        <v>1491</v>
      </c>
      <c r="G12546" t="s">
        <v>1492</v>
      </c>
      <c r="H12546" t="s">
        <v>284</v>
      </c>
      <c r="I12546" t="s">
        <v>225</v>
      </c>
      <c r="J12546" t="s">
        <v>1495</v>
      </c>
      <c r="K12546" t="s">
        <v>228</v>
      </c>
      <c r="N12546" t="s">
        <v>25</v>
      </c>
      <c r="O12546">
        <v>6.0000000000000001E-3</v>
      </c>
      <c r="P12546" t="s">
        <v>1496</v>
      </c>
      <c r="Q12546"/>
      <c r="R12546">
        <v>2E-3</v>
      </c>
      <c r="S12546">
        <v>0.02</v>
      </c>
      <c r="T12546" t="s">
        <v>1494</v>
      </c>
    </row>
    <row r="12547" spans="2:20" hidden="1" x14ac:dyDescent="0.45">
      <c r="B12547" s="29" t="s">
        <v>43</v>
      </c>
      <c r="C12547" s="29" t="s">
        <v>372</v>
      </c>
      <c r="F12547" t="s">
        <v>1497</v>
      </c>
      <c r="G12547" t="s">
        <v>1498</v>
      </c>
      <c r="H12547" t="s">
        <v>1244</v>
      </c>
      <c r="I12547" t="s">
        <v>225</v>
      </c>
      <c r="J12547" t="s">
        <v>2207</v>
      </c>
      <c r="K12547" t="s">
        <v>228</v>
      </c>
      <c r="N12547" t="s">
        <v>28</v>
      </c>
      <c r="O12547">
        <v>0.24</v>
      </c>
      <c r="P12547" t="s">
        <v>1182</v>
      </c>
      <c r="Q12547"/>
      <c r="R12547">
        <v>0.12</v>
      </c>
      <c r="S12547">
        <v>0.48</v>
      </c>
      <c r="T12547" t="s">
        <v>2554</v>
      </c>
    </row>
    <row r="12548" spans="2:20" hidden="1" x14ac:dyDescent="0.45">
      <c r="C12548" s="29" t="s">
        <v>372</v>
      </c>
      <c r="F12548" t="s">
        <v>1497</v>
      </c>
      <c r="G12548" t="s">
        <v>1498</v>
      </c>
      <c r="H12548" t="s">
        <v>2854</v>
      </c>
      <c r="I12548" t="s">
        <v>225</v>
      </c>
      <c r="J12548" t="s">
        <v>2988</v>
      </c>
      <c r="K12548" t="s">
        <v>228</v>
      </c>
      <c r="N12548" t="s">
        <v>262</v>
      </c>
      <c r="O12548">
        <v>4.8</v>
      </c>
      <c r="P12548" t="s">
        <v>364</v>
      </c>
      <c r="Q12548"/>
      <c r="R12548">
        <v>1.9</v>
      </c>
      <c r="S12548">
        <v>7.7</v>
      </c>
      <c r="T12548" t="s">
        <v>1536</v>
      </c>
    </row>
    <row r="12549" spans="2:20" hidden="1" x14ac:dyDescent="0.45">
      <c r="B12549" s="29" t="s">
        <v>24</v>
      </c>
      <c r="C12549" s="29" t="s">
        <v>372</v>
      </c>
      <c r="F12549" t="s">
        <v>1497</v>
      </c>
      <c r="G12549" t="s">
        <v>1498</v>
      </c>
      <c r="H12549" t="s">
        <v>1287</v>
      </c>
      <c r="I12549" t="s">
        <v>225</v>
      </c>
      <c r="K12549" t="s">
        <v>228</v>
      </c>
      <c r="N12549" t="s">
        <v>261</v>
      </c>
      <c r="O12549">
        <v>2.2999999999999998</v>
      </c>
      <c r="P12549" t="s">
        <v>1499</v>
      </c>
      <c r="Q12549"/>
      <c r="R12549">
        <v>1.9</v>
      </c>
      <c r="S12549">
        <v>5.8</v>
      </c>
      <c r="T12549" t="s">
        <v>1500</v>
      </c>
    </row>
    <row r="12550" spans="2:20" hidden="1" x14ac:dyDescent="0.45">
      <c r="B12550" s="29" t="s">
        <v>24</v>
      </c>
      <c r="C12550" s="29" t="s">
        <v>372</v>
      </c>
      <c r="F12550" t="s">
        <v>1497</v>
      </c>
      <c r="G12550" t="s">
        <v>1498</v>
      </c>
      <c r="H12550" t="s">
        <v>2989</v>
      </c>
      <c r="I12550" t="s">
        <v>225</v>
      </c>
      <c r="J12550" t="s">
        <v>2990</v>
      </c>
      <c r="K12550" t="s">
        <v>228</v>
      </c>
      <c r="N12550" t="s">
        <v>261</v>
      </c>
      <c r="O12550">
        <v>2500</v>
      </c>
      <c r="P12550" t="s">
        <v>1502</v>
      </c>
      <c r="Q12550"/>
      <c r="R12550">
        <v>2.5</v>
      </c>
      <c r="S12550">
        <v>5870</v>
      </c>
      <c r="T12550" t="s">
        <v>1515</v>
      </c>
    </row>
    <row r="12551" spans="2:20" hidden="1" x14ac:dyDescent="0.45">
      <c r="C12551" s="29" t="s">
        <v>372</v>
      </c>
      <c r="F12551" t="s">
        <v>1497</v>
      </c>
      <c r="G12551" t="s">
        <v>1498</v>
      </c>
      <c r="H12551" t="s">
        <v>1318</v>
      </c>
      <c r="I12551" t="s">
        <v>225</v>
      </c>
      <c r="J12551" t="s">
        <v>2208</v>
      </c>
      <c r="K12551" t="s">
        <v>228</v>
      </c>
      <c r="N12551" t="s">
        <v>236</v>
      </c>
      <c r="O12551">
        <v>263</v>
      </c>
      <c r="P12551" t="s">
        <v>1502</v>
      </c>
      <c r="Q12551"/>
      <c r="R12551">
        <v>53</v>
      </c>
      <c r="S12551">
        <v>1300</v>
      </c>
      <c r="T12551" t="s">
        <v>1438</v>
      </c>
    </row>
    <row r="12552" spans="2:20" hidden="1" x14ac:dyDescent="0.45">
      <c r="B12552" s="29" t="s">
        <v>29</v>
      </c>
      <c r="C12552" s="29" t="s">
        <v>372</v>
      </c>
      <c r="F12552" t="s">
        <v>1497</v>
      </c>
      <c r="G12552" t="s">
        <v>1498</v>
      </c>
      <c r="H12552" t="s">
        <v>434</v>
      </c>
      <c r="I12552" t="s">
        <v>225</v>
      </c>
      <c r="J12552" t="s">
        <v>2991</v>
      </c>
      <c r="K12552" t="s">
        <v>228</v>
      </c>
      <c r="N12552" t="s">
        <v>29</v>
      </c>
      <c r="O12552">
        <v>17000</v>
      </c>
      <c r="P12552" t="s">
        <v>1505</v>
      </c>
      <c r="Q12552"/>
      <c r="R12552">
        <v>15000</v>
      </c>
      <c r="S12552">
        <v>20000</v>
      </c>
      <c r="T12552" t="s">
        <v>1191</v>
      </c>
    </row>
    <row r="12553" spans="2:20" hidden="1" x14ac:dyDescent="0.45">
      <c r="B12553" s="29" t="s">
        <v>24</v>
      </c>
      <c r="C12553" s="29" t="s">
        <v>372</v>
      </c>
      <c r="F12553" t="s">
        <v>1497</v>
      </c>
      <c r="G12553" t="s">
        <v>1498</v>
      </c>
      <c r="H12553" t="s">
        <v>2992</v>
      </c>
      <c r="I12553" t="s">
        <v>225</v>
      </c>
      <c r="K12553" t="s">
        <v>228</v>
      </c>
      <c r="N12553" t="s">
        <v>261</v>
      </c>
      <c r="O12553">
        <v>0.1</v>
      </c>
      <c r="P12553" t="s">
        <v>1499</v>
      </c>
      <c r="Q12553"/>
      <c r="R12553">
        <v>1E-3</v>
      </c>
      <c r="S12553">
        <v>2</v>
      </c>
      <c r="T12553" t="s">
        <v>1515</v>
      </c>
    </row>
    <row r="12554" spans="2:20" hidden="1" x14ac:dyDescent="0.45">
      <c r="C12554" s="29" t="s">
        <v>372</v>
      </c>
      <c r="F12554" t="s">
        <v>1497</v>
      </c>
      <c r="G12554" t="s">
        <v>1498</v>
      </c>
      <c r="H12554" t="s">
        <v>1513</v>
      </c>
      <c r="I12554" t="s">
        <v>225</v>
      </c>
      <c r="J12554" t="s">
        <v>1514</v>
      </c>
      <c r="K12554" t="s">
        <v>228</v>
      </c>
      <c r="N12554" t="s">
        <v>236</v>
      </c>
      <c r="O12554">
        <v>5.0000000000000001E-4</v>
      </c>
      <c r="P12554" t="s">
        <v>1499</v>
      </c>
      <c r="Q12554"/>
      <c r="R12554">
        <v>2.5000000000000001E-4</v>
      </c>
      <c r="S12554">
        <v>1E-3</v>
      </c>
      <c r="T12554" t="s">
        <v>1515</v>
      </c>
    </row>
    <row r="12555" spans="2:20" hidden="1" x14ac:dyDescent="0.45">
      <c r="B12555" s="29" t="s">
        <v>24</v>
      </c>
      <c r="C12555" s="29" t="s">
        <v>372</v>
      </c>
      <c r="F12555" t="s">
        <v>1497</v>
      </c>
      <c r="G12555" t="s">
        <v>1498</v>
      </c>
      <c r="H12555" t="s">
        <v>2993</v>
      </c>
      <c r="I12555" t="s">
        <v>225</v>
      </c>
      <c r="K12555" t="s">
        <v>228</v>
      </c>
      <c r="N12555" t="s">
        <v>261</v>
      </c>
      <c r="O12555">
        <v>3</v>
      </c>
      <c r="P12555" t="s">
        <v>1499</v>
      </c>
      <c r="Q12555"/>
      <c r="R12555">
        <v>1</v>
      </c>
      <c r="S12555">
        <v>25</v>
      </c>
      <c r="T12555" t="s">
        <v>1191</v>
      </c>
    </row>
    <row r="12556" spans="2:20" hidden="1" x14ac:dyDescent="0.45">
      <c r="B12556" s="29" t="s">
        <v>24</v>
      </c>
      <c r="C12556" s="29" t="s">
        <v>372</v>
      </c>
      <c r="F12556" t="s">
        <v>1497</v>
      </c>
      <c r="G12556" t="s">
        <v>1498</v>
      </c>
      <c r="H12556" t="s">
        <v>2994</v>
      </c>
      <c r="I12556" t="s">
        <v>225</v>
      </c>
      <c r="K12556" t="s">
        <v>228</v>
      </c>
      <c r="L12556" t="s">
        <v>2995</v>
      </c>
      <c r="N12556" t="s">
        <v>261</v>
      </c>
      <c r="O12556">
        <v>5</v>
      </c>
      <c r="P12556" t="s">
        <v>2996</v>
      </c>
      <c r="Q12556"/>
      <c r="R12556">
        <v>2</v>
      </c>
      <c r="S12556">
        <v>6</v>
      </c>
      <c r="T12556" t="s">
        <v>1500</v>
      </c>
    </row>
    <row r="12557" spans="2:20" hidden="1" x14ac:dyDescent="0.45">
      <c r="B12557" s="29" t="s">
        <v>43</v>
      </c>
      <c r="C12557" s="29" t="s">
        <v>372</v>
      </c>
      <c r="F12557" t="s">
        <v>1497</v>
      </c>
      <c r="G12557" t="s">
        <v>1498</v>
      </c>
      <c r="H12557" t="s">
        <v>1318</v>
      </c>
      <c r="I12557" t="s">
        <v>225</v>
      </c>
      <c r="J12557" t="s">
        <v>2208</v>
      </c>
      <c r="K12557" t="s">
        <v>228</v>
      </c>
      <c r="N12557" t="s">
        <v>28</v>
      </c>
      <c r="O12557">
        <v>5</v>
      </c>
      <c r="P12557" t="s">
        <v>1502</v>
      </c>
      <c r="Q12557"/>
      <c r="R12557">
        <v>2</v>
      </c>
      <c r="S12557">
        <v>50</v>
      </c>
      <c r="T12557" t="s">
        <v>1438</v>
      </c>
    </row>
    <row r="12558" spans="2:20" hidden="1" x14ac:dyDescent="0.45">
      <c r="B12558" s="29" t="s">
        <v>24</v>
      </c>
      <c r="C12558" s="29" t="s">
        <v>372</v>
      </c>
      <c r="F12558" t="s">
        <v>1497</v>
      </c>
      <c r="G12558" t="s">
        <v>1498</v>
      </c>
      <c r="H12558" t="s">
        <v>1321</v>
      </c>
      <c r="I12558" t="s">
        <v>225</v>
      </c>
      <c r="K12558" t="s">
        <v>228</v>
      </c>
      <c r="N12558" t="s">
        <v>261</v>
      </c>
      <c r="O12558">
        <v>1</v>
      </c>
      <c r="P12558" t="s">
        <v>1499</v>
      </c>
      <c r="Q12558"/>
      <c r="R12558">
        <v>0.05</v>
      </c>
      <c r="S12558">
        <v>20</v>
      </c>
      <c r="T12558" t="s">
        <v>1191</v>
      </c>
    </row>
    <row r="12559" spans="2:20" hidden="1" x14ac:dyDescent="0.45">
      <c r="C12559" s="29" t="s">
        <v>372</v>
      </c>
      <c r="F12559" t="s">
        <v>1497</v>
      </c>
      <c r="G12559" t="s">
        <v>1498</v>
      </c>
      <c r="H12559" t="s">
        <v>1249</v>
      </c>
      <c r="I12559" t="s">
        <v>225</v>
      </c>
      <c r="J12559" t="s">
        <v>2799</v>
      </c>
      <c r="K12559" t="s">
        <v>228</v>
      </c>
      <c r="M12559" t="s">
        <v>213</v>
      </c>
      <c r="N12559" t="s">
        <v>236</v>
      </c>
      <c r="O12559">
        <v>4</v>
      </c>
      <c r="P12559" t="s">
        <v>1502</v>
      </c>
      <c r="Q12559"/>
      <c r="R12559">
        <v>1</v>
      </c>
      <c r="S12559">
        <v>7</v>
      </c>
      <c r="T12559" t="s">
        <v>1191</v>
      </c>
    </row>
    <row r="12560" spans="2:20" hidden="1" x14ac:dyDescent="0.45">
      <c r="C12560" s="29" t="s">
        <v>372</v>
      </c>
      <c r="F12560" t="s">
        <v>1497</v>
      </c>
      <c r="G12560" t="s">
        <v>1498</v>
      </c>
      <c r="H12560" t="s">
        <v>1217</v>
      </c>
      <c r="I12560" t="s">
        <v>225</v>
      </c>
      <c r="J12560" t="s">
        <v>2213</v>
      </c>
      <c r="K12560" t="s">
        <v>228</v>
      </c>
      <c r="M12560" t="s">
        <v>213</v>
      </c>
      <c r="N12560" t="s">
        <v>236</v>
      </c>
      <c r="O12560">
        <v>30</v>
      </c>
      <c r="P12560" t="s">
        <v>1502</v>
      </c>
      <c r="Q12560"/>
      <c r="R12560">
        <v>20</v>
      </c>
      <c r="S12560">
        <v>125</v>
      </c>
      <c r="T12560" t="s">
        <v>1500</v>
      </c>
    </row>
    <row r="12561" spans="2:20" hidden="1" x14ac:dyDescent="0.45">
      <c r="B12561" s="29" t="s">
        <v>24</v>
      </c>
      <c r="C12561" s="29" t="s">
        <v>372</v>
      </c>
      <c r="F12561" t="s">
        <v>1497</v>
      </c>
      <c r="G12561" t="s">
        <v>1498</v>
      </c>
      <c r="H12561" t="s">
        <v>1225</v>
      </c>
      <c r="I12561" t="s">
        <v>225</v>
      </c>
      <c r="J12561" t="s">
        <v>2214</v>
      </c>
      <c r="K12561" t="s">
        <v>228</v>
      </c>
      <c r="N12561" t="s">
        <v>261</v>
      </c>
      <c r="O12561">
        <v>0.27</v>
      </c>
      <c r="P12561" t="s">
        <v>1499</v>
      </c>
      <c r="Q12561"/>
      <c r="R12561">
        <v>0.17</v>
      </c>
      <c r="S12561">
        <v>0.54</v>
      </c>
      <c r="T12561" t="s">
        <v>1500</v>
      </c>
    </row>
    <row r="12562" spans="2:20" hidden="1" x14ac:dyDescent="0.45">
      <c r="B12562" s="29" t="s">
        <v>24</v>
      </c>
      <c r="C12562" s="29" t="s">
        <v>372</v>
      </c>
      <c r="F12562" t="s">
        <v>1497</v>
      </c>
      <c r="G12562" t="s">
        <v>1498</v>
      </c>
      <c r="H12562" t="s">
        <v>1225</v>
      </c>
      <c r="I12562" t="s">
        <v>225</v>
      </c>
      <c r="J12562" t="s">
        <v>2214</v>
      </c>
      <c r="K12562" t="s">
        <v>228</v>
      </c>
      <c r="N12562" t="s">
        <v>261</v>
      </c>
      <c r="O12562">
        <v>0.27</v>
      </c>
      <c r="P12562" t="s">
        <v>1499</v>
      </c>
      <c r="Q12562"/>
      <c r="R12562">
        <v>0.17</v>
      </c>
      <c r="S12562">
        <v>0.54</v>
      </c>
      <c r="T12562" t="s">
        <v>1500</v>
      </c>
    </row>
    <row r="12563" spans="2:20" hidden="1" x14ac:dyDescent="0.45">
      <c r="B12563" s="29" t="s">
        <v>26</v>
      </c>
      <c r="C12563" s="29" t="s">
        <v>372</v>
      </c>
      <c r="F12563" t="s">
        <v>1518</v>
      </c>
      <c r="G12563" t="s">
        <v>1519</v>
      </c>
      <c r="H12563" t="s">
        <v>293</v>
      </c>
      <c r="I12563" t="s">
        <v>225</v>
      </c>
      <c r="J12563" t="s">
        <v>2997</v>
      </c>
      <c r="K12563" t="s">
        <v>228</v>
      </c>
      <c r="N12563" t="s">
        <v>26</v>
      </c>
      <c r="O12563">
        <v>7500</v>
      </c>
      <c r="P12563" t="s">
        <v>1522</v>
      </c>
      <c r="Q12563"/>
      <c r="R12563">
        <v>5000</v>
      </c>
      <c r="S12563">
        <v>12000</v>
      </c>
      <c r="T12563" t="s">
        <v>1523</v>
      </c>
    </row>
    <row r="12564" spans="2:20" hidden="1" x14ac:dyDescent="0.45">
      <c r="C12564" s="29" t="s">
        <v>372</v>
      </c>
      <c r="F12564" t="s">
        <v>2215</v>
      </c>
      <c r="G12564" t="s">
        <v>2216</v>
      </c>
      <c r="H12564" t="s">
        <v>231</v>
      </c>
      <c r="I12564" t="s">
        <v>225</v>
      </c>
      <c r="J12564" t="s">
        <v>2998</v>
      </c>
      <c r="K12564" t="s">
        <v>228</v>
      </c>
      <c r="N12564" t="s">
        <v>236</v>
      </c>
      <c r="O12564">
        <v>49</v>
      </c>
      <c r="P12564" t="s">
        <v>2218</v>
      </c>
      <c r="Q12564"/>
      <c r="R12564">
        <v>20</v>
      </c>
      <c r="S12564">
        <v>100</v>
      </c>
      <c r="T12564" t="s">
        <v>1528</v>
      </c>
    </row>
    <row r="12565" spans="2:20" hidden="1" x14ac:dyDescent="0.45">
      <c r="B12565" s="29" t="s">
        <v>29</v>
      </c>
      <c r="C12565" s="29" t="s">
        <v>372</v>
      </c>
      <c r="F12565" t="s">
        <v>1525</v>
      </c>
      <c r="G12565" t="s">
        <v>1526</v>
      </c>
      <c r="H12565" t="s">
        <v>251</v>
      </c>
      <c r="I12565" t="s">
        <v>225</v>
      </c>
      <c r="J12565" t="s">
        <v>2219</v>
      </c>
      <c r="K12565" t="s">
        <v>228</v>
      </c>
      <c r="N12565" t="s">
        <v>29</v>
      </c>
      <c r="O12565">
        <v>3.97</v>
      </c>
      <c r="P12565" t="s">
        <v>1509</v>
      </c>
      <c r="Q12565"/>
      <c r="R12565">
        <v>2</v>
      </c>
      <c r="S12565">
        <v>8</v>
      </c>
      <c r="T12565" t="s">
        <v>1528</v>
      </c>
    </row>
    <row r="12566" spans="2:20" hidden="1" x14ac:dyDescent="0.45">
      <c r="C12566" s="29" t="s">
        <v>3078</v>
      </c>
      <c r="F12566" t="s">
        <v>1529</v>
      </c>
      <c r="G12566" t="s">
        <v>1530</v>
      </c>
      <c r="H12566" t="s">
        <v>255</v>
      </c>
      <c r="I12566" t="s">
        <v>225</v>
      </c>
      <c r="J12566" t="s">
        <v>1531</v>
      </c>
      <c r="K12566" t="s">
        <v>228</v>
      </c>
      <c r="N12566" t="s">
        <v>262</v>
      </c>
      <c r="O12566">
        <v>0.05</v>
      </c>
      <c r="P12566" t="s">
        <v>1532</v>
      </c>
      <c r="Q12566"/>
      <c r="R12566">
        <v>3.7999999999999999E-2</v>
      </c>
      <c r="S12566">
        <v>5.7000000000000002E-2</v>
      </c>
      <c r="T12566" t="s">
        <v>1536</v>
      </c>
    </row>
    <row r="12567" spans="2:20" hidden="1" x14ac:dyDescent="0.45">
      <c r="C12567" s="29" t="s">
        <v>3078</v>
      </c>
      <c r="F12567" t="s">
        <v>1529</v>
      </c>
      <c r="G12567" t="s">
        <v>1530</v>
      </c>
      <c r="H12567" t="s">
        <v>255</v>
      </c>
      <c r="I12567" t="s">
        <v>225</v>
      </c>
      <c r="J12567" t="s">
        <v>1531</v>
      </c>
      <c r="K12567" t="s">
        <v>228</v>
      </c>
      <c r="N12567" t="s">
        <v>279</v>
      </c>
      <c r="O12567">
        <v>0.7</v>
      </c>
      <c r="P12567" t="s">
        <v>1532</v>
      </c>
      <c r="Q12567"/>
      <c r="R12567">
        <v>0.2</v>
      </c>
      <c r="S12567">
        <v>1.1000000000000001</v>
      </c>
      <c r="T12567" t="s">
        <v>1536</v>
      </c>
    </row>
    <row r="12568" spans="2:20" hidden="1" x14ac:dyDescent="0.45">
      <c r="B12568" s="29" t="s">
        <v>27</v>
      </c>
      <c r="C12568" s="29" t="s">
        <v>3078</v>
      </c>
      <c r="F12568" t="s">
        <v>1529</v>
      </c>
      <c r="G12568" t="s">
        <v>1530</v>
      </c>
      <c r="H12568" t="s">
        <v>255</v>
      </c>
      <c r="I12568" t="s">
        <v>225</v>
      </c>
      <c r="J12568" t="s">
        <v>1531</v>
      </c>
      <c r="K12568" t="s">
        <v>228</v>
      </c>
      <c r="N12568" t="s">
        <v>27</v>
      </c>
      <c r="O12568">
        <v>24</v>
      </c>
      <c r="P12568" t="s">
        <v>1532</v>
      </c>
      <c r="Q12568"/>
      <c r="R12568">
        <v>1</v>
      </c>
      <c r="S12568">
        <v>620</v>
      </c>
      <c r="T12568" t="s">
        <v>1535</v>
      </c>
    </row>
    <row r="12569" spans="2:20" hidden="1" x14ac:dyDescent="0.45">
      <c r="C12569" s="29" t="s">
        <v>3078</v>
      </c>
      <c r="F12569" t="s">
        <v>1529</v>
      </c>
      <c r="G12569" t="s">
        <v>1530</v>
      </c>
      <c r="H12569" t="s">
        <v>304</v>
      </c>
      <c r="I12569" t="s">
        <v>225</v>
      </c>
      <c r="J12569" t="s">
        <v>1533</v>
      </c>
      <c r="K12569" t="s">
        <v>228</v>
      </c>
      <c r="N12569" t="s">
        <v>240</v>
      </c>
      <c r="O12569">
        <v>4</v>
      </c>
      <c r="P12569" t="s">
        <v>1532</v>
      </c>
      <c r="Q12569"/>
      <c r="R12569">
        <v>2.7</v>
      </c>
      <c r="S12569">
        <v>6.7</v>
      </c>
      <c r="T12569" t="s">
        <v>1536</v>
      </c>
    </row>
    <row r="12570" spans="2:20" hidden="1" x14ac:dyDescent="0.45">
      <c r="C12570" s="29" t="s">
        <v>3078</v>
      </c>
      <c r="F12570" t="s">
        <v>1529</v>
      </c>
      <c r="G12570" t="s">
        <v>1530</v>
      </c>
      <c r="H12570" t="s">
        <v>304</v>
      </c>
      <c r="I12570" t="s">
        <v>225</v>
      </c>
      <c r="J12570" t="s">
        <v>1533</v>
      </c>
      <c r="K12570" t="s">
        <v>228</v>
      </c>
      <c r="N12570" t="s">
        <v>253</v>
      </c>
      <c r="O12570">
        <v>6.7000000000000004E-2</v>
      </c>
      <c r="P12570" t="s">
        <v>1532</v>
      </c>
      <c r="Q12570"/>
      <c r="R12570">
        <v>5.2999999999999999E-2</v>
      </c>
      <c r="S12570">
        <v>0.08</v>
      </c>
      <c r="T12570" t="s">
        <v>1536</v>
      </c>
    </row>
    <row r="12571" spans="2:20" hidden="1" x14ac:dyDescent="0.45">
      <c r="C12571" s="29" t="s">
        <v>3078</v>
      </c>
      <c r="F12571" t="s">
        <v>1529</v>
      </c>
      <c r="G12571" t="s">
        <v>1530</v>
      </c>
      <c r="H12571" t="s">
        <v>231</v>
      </c>
      <c r="I12571" t="s">
        <v>225</v>
      </c>
      <c r="J12571" t="s">
        <v>1533</v>
      </c>
      <c r="K12571" t="s">
        <v>228</v>
      </c>
      <c r="N12571" t="s">
        <v>233</v>
      </c>
      <c r="O12571">
        <v>0.18</v>
      </c>
      <c r="P12571" t="s">
        <v>1532</v>
      </c>
      <c r="Q12571"/>
      <c r="R12571">
        <v>0.12</v>
      </c>
      <c r="S12571">
        <v>0.24</v>
      </c>
      <c r="T12571" t="s">
        <v>1536</v>
      </c>
    </row>
    <row r="12572" spans="2:20" hidden="1" x14ac:dyDescent="0.45">
      <c r="C12572" s="29" t="s">
        <v>3078</v>
      </c>
      <c r="F12572" t="s">
        <v>1529</v>
      </c>
      <c r="G12572" t="s">
        <v>1530</v>
      </c>
      <c r="H12572" t="s">
        <v>304</v>
      </c>
      <c r="I12572" t="s">
        <v>225</v>
      </c>
      <c r="J12572" t="s">
        <v>1533</v>
      </c>
      <c r="K12572" t="s">
        <v>228</v>
      </c>
      <c r="N12572" t="s">
        <v>233</v>
      </c>
      <c r="O12572">
        <v>0.4</v>
      </c>
      <c r="P12572" t="s">
        <v>1532</v>
      </c>
      <c r="Q12572"/>
      <c r="R12572">
        <v>0.27</v>
      </c>
      <c r="S12572">
        <v>0.53</v>
      </c>
      <c r="T12572" t="s">
        <v>1536</v>
      </c>
    </row>
    <row r="12573" spans="2:20" hidden="1" x14ac:dyDescent="0.45">
      <c r="C12573" s="29" t="s">
        <v>3078</v>
      </c>
      <c r="F12573" t="s">
        <v>1529</v>
      </c>
      <c r="G12573" t="s">
        <v>1530</v>
      </c>
      <c r="H12573" t="s">
        <v>231</v>
      </c>
      <c r="I12573" t="s">
        <v>225</v>
      </c>
      <c r="J12573" t="s">
        <v>1533</v>
      </c>
      <c r="K12573" t="s">
        <v>228</v>
      </c>
      <c r="N12573" t="s">
        <v>242</v>
      </c>
      <c r="O12573">
        <v>0.156</v>
      </c>
      <c r="P12573" t="s">
        <v>1532</v>
      </c>
      <c r="Q12573"/>
      <c r="R12573">
        <v>0.1</v>
      </c>
      <c r="S12573">
        <v>0.4</v>
      </c>
      <c r="T12573" t="s">
        <v>1536</v>
      </c>
    </row>
    <row r="12574" spans="2:20" hidden="1" x14ac:dyDescent="0.45">
      <c r="C12574" s="29" t="s">
        <v>3078</v>
      </c>
      <c r="F12574" t="s">
        <v>1529</v>
      </c>
      <c r="G12574" t="s">
        <v>1530</v>
      </c>
      <c r="H12574" t="s">
        <v>231</v>
      </c>
      <c r="I12574" t="s">
        <v>225</v>
      </c>
      <c r="J12574" t="s">
        <v>1533</v>
      </c>
      <c r="K12574" t="s">
        <v>228</v>
      </c>
      <c r="N12574" t="s">
        <v>262</v>
      </c>
      <c r="O12574">
        <v>1.8400000000000001E-3</v>
      </c>
      <c r="P12574" t="s">
        <v>1532</v>
      </c>
      <c r="Q12574"/>
      <c r="R12574">
        <v>9.2000000000000003E-4</v>
      </c>
      <c r="S12574">
        <v>2.7599999999999999E-3</v>
      </c>
      <c r="T12574" t="s">
        <v>1536</v>
      </c>
    </row>
    <row r="12575" spans="2:20" hidden="1" x14ac:dyDescent="0.45">
      <c r="B12575" s="29" t="s">
        <v>30</v>
      </c>
      <c r="C12575" s="29" t="s">
        <v>3078</v>
      </c>
      <c r="F12575" t="s">
        <v>1529</v>
      </c>
      <c r="G12575" t="s">
        <v>1530</v>
      </c>
      <c r="H12575" t="s">
        <v>268</v>
      </c>
      <c r="I12575" t="s">
        <v>225</v>
      </c>
      <c r="J12575" t="s">
        <v>1533</v>
      </c>
      <c r="K12575" t="s">
        <v>228</v>
      </c>
      <c r="N12575" t="s">
        <v>30</v>
      </c>
      <c r="O12575">
        <v>0.36</v>
      </c>
      <c r="P12575" t="s">
        <v>229</v>
      </c>
      <c r="Q12575"/>
      <c r="R12575">
        <v>0.18</v>
      </c>
      <c r="S12575">
        <v>0.72</v>
      </c>
      <c r="T12575" t="s">
        <v>1534</v>
      </c>
    </row>
    <row r="12576" spans="2:20" hidden="1" x14ac:dyDescent="0.45">
      <c r="B12576" s="29" t="s">
        <v>24</v>
      </c>
      <c r="C12576" s="29" t="s">
        <v>3078</v>
      </c>
      <c r="F12576" t="s">
        <v>1529</v>
      </c>
      <c r="G12576" t="s">
        <v>1530</v>
      </c>
      <c r="H12576" t="s">
        <v>255</v>
      </c>
      <c r="I12576" t="s">
        <v>225</v>
      </c>
      <c r="J12576" t="s">
        <v>1531</v>
      </c>
      <c r="K12576" t="s">
        <v>228</v>
      </c>
      <c r="N12576" t="s">
        <v>261</v>
      </c>
      <c r="O12576">
        <v>46</v>
      </c>
      <c r="P12576" t="s">
        <v>1532</v>
      </c>
      <c r="Q12576"/>
      <c r="R12576">
        <v>16</v>
      </c>
      <c r="S12576">
        <v>130</v>
      </c>
      <c r="T12576" t="s">
        <v>357</v>
      </c>
    </row>
    <row r="12577" spans="2:20" hidden="1" x14ac:dyDescent="0.45">
      <c r="B12577" s="29" t="s">
        <v>27</v>
      </c>
      <c r="C12577" s="29" t="s">
        <v>3078</v>
      </c>
      <c r="F12577" t="s">
        <v>1529</v>
      </c>
      <c r="G12577" t="s">
        <v>1530</v>
      </c>
      <c r="H12577" t="s">
        <v>268</v>
      </c>
      <c r="I12577" t="s">
        <v>225</v>
      </c>
      <c r="J12577" t="s">
        <v>1533</v>
      </c>
      <c r="K12577" t="s">
        <v>228</v>
      </c>
      <c r="N12577" t="s">
        <v>27</v>
      </c>
      <c r="O12577">
        <v>24</v>
      </c>
      <c r="P12577" t="s">
        <v>1532</v>
      </c>
      <c r="Q12577"/>
      <c r="R12577">
        <v>1</v>
      </c>
      <c r="S12577">
        <v>620</v>
      </c>
      <c r="T12577" t="s">
        <v>1535</v>
      </c>
    </row>
    <row r="12578" spans="2:20" hidden="1" x14ac:dyDescent="0.45">
      <c r="C12578" s="29" t="s">
        <v>3078</v>
      </c>
      <c r="F12578" t="s">
        <v>1529</v>
      </c>
      <c r="G12578" t="s">
        <v>1530</v>
      </c>
      <c r="H12578" t="s">
        <v>255</v>
      </c>
      <c r="I12578" t="s">
        <v>225</v>
      </c>
      <c r="J12578" t="s">
        <v>1531</v>
      </c>
      <c r="K12578" t="s">
        <v>228</v>
      </c>
      <c r="N12578" t="s">
        <v>246</v>
      </c>
      <c r="O12578">
        <v>3</v>
      </c>
      <c r="P12578" t="s">
        <v>1558</v>
      </c>
      <c r="Q12578"/>
      <c r="R12578">
        <v>0.04</v>
      </c>
      <c r="S12578">
        <v>6</v>
      </c>
      <c r="T12578" t="s">
        <v>1386</v>
      </c>
    </row>
    <row r="12579" spans="2:20" hidden="1" x14ac:dyDescent="0.45">
      <c r="C12579" s="29" t="s">
        <v>3078</v>
      </c>
      <c r="F12579" t="s">
        <v>1529</v>
      </c>
      <c r="G12579" t="s">
        <v>1530</v>
      </c>
      <c r="H12579" t="s">
        <v>255</v>
      </c>
      <c r="I12579" t="s">
        <v>225</v>
      </c>
      <c r="J12579" t="s">
        <v>1531</v>
      </c>
      <c r="K12579" t="s">
        <v>228</v>
      </c>
      <c r="N12579" t="s">
        <v>291</v>
      </c>
      <c r="O12579">
        <v>2.5</v>
      </c>
      <c r="P12579" t="s">
        <v>1537</v>
      </c>
      <c r="Q12579"/>
      <c r="R12579">
        <v>0.01</v>
      </c>
      <c r="S12579">
        <v>5</v>
      </c>
      <c r="T12579" t="s">
        <v>1386</v>
      </c>
    </row>
    <row r="12580" spans="2:20" hidden="1" x14ac:dyDescent="0.45">
      <c r="C12580" s="29" t="s">
        <v>3078</v>
      </c>
      <c r="F12580" t="s">
        <v>1529</v>
      </c>
      <c r="G12580" t="s">
        <v>1530</v>
      </c>
      <c r="H12580" t="s">
        <v>293</v>
      </c>
      <c r="I12580" t="s">
        <v>225</v>
      </c>
      <c r="J12580" t="s">
        <v>1538</v>
      </c>
      <c r="K12580" t="s">
        <v>228</v>
      </c>
      <c r="N12580" t="s">
        <v>246</v>
      </c>
      <c r="O12580">
        <v>2E-3</v>
      </c>
      <c r="P12580" t="s">
        <v>2225</v>
      </c>
      <c r="Q12580"/>
      <c r="R12580">
        <v>1E-3</v>
      </c>
      <c r="S12580">
        <v>4.0000000000000001E-3</v>
      </c>
      <c r="T12580" t="s">
        <v>357</v>
      </c>
    </row>
    <row r="12581" spans="2:20" hidden="1" x14ac:dyDescent="0.45">
      <c r="C12581" s="29" t="s">
        <v>3078</v>
      </c>
      <c r="F12581" t="s">
        <v>1529</v>
      </c>
      <c r="G12581" t="s">
        <v>1530</v>
      </c>
      <c r="H12581" t="s">
        <v>293</v>
      </c>
      <c r="I12581" t="s">
        <v>225</v>
      </c>
      <c r="J12581" t="s">
        <v>1538</v>
      </c>
      <c r="K12581" t="s">
        <v>228</v>
      </c>
      <c r="N12581" t="s">
        <v>291</v>
      </c>
      <c r="O12581">
        <v>2</v>
      </c>
      <c r="P12581" t="s">
        <v>1565</v>
      </c>
      <c r="Q12581"/>
      <c r="R12581">
        <v>1.6</v>
      </c>
      <c r="S12581">
        <v>2.7</v>
      </c>
    </row>
    <row r="12582" spans="2:20" hidden="1" x14ac:dyDescent="0.45">
      <c r="C12582" s="29" t="s">
        <v>3078</v>
      </c>
      <c r="F12582" t="s">
        <v>1529</v>
      </c>
      <c r="G12582" t="s">
        <v>1530</v>
      </c>
      <c r="H12582" t="s">
        <v>293</v>
      </c>
      <c r="I12582" t="s">
        <v>225</v>
      </c>
      <c r="J12582" t="s">
        <v>1538</v>
      </c>
      <c r="K12582" t="s">
        <v>228</v>
      </c>
      <c r="N12582" t="s">
        <v>267</v>
      </c>
      <c r="O12582">
        <v>7.2999999999999995E-2</v>
      </c>
      <c r="P12582" t="s">
        <v>1539</v>
      </c>
      <c r="Q12582"/>
      <c r="R12582">
        <v>7.3000000000000001E-3</v>
      </c>
      <c r="S12582">
        <v>0.73</v>
      </c>
      <c r="T12582" t="s">
        <v>1191</v>
      </c>
    </row>
    <row r="12583" spans="2:20" hidden="1" x14ac:dyDescent="0.45">
      <c r="B12583" s="29" t="s">
        <v>27</v>
      </c>
      <c r="C12583" s="29" t="s">
        <v>3078</v>
      </c>
      <c r="F12583" t="s">
        <v>1529</v>
      </c>
      <c r="G12583" t="s">
        <v>1530</v>
      </c>
      <c r="H12583" t="s">
        <v>293</v>
      </c>
      <c r="I12583" t="s">
        <v>225</v>
      </c>
      <c r="J12583" t="s">
        <v>1538</v>
      </c>
      <c r="K12583" t="s">
        <v>228</v>
      </c>
      <c r="N12583" t="s">
        <v>27</v>
      </c>
      <c r="O12583">
        <v>40</v>
      </c>
      <c r="P12583" t="s">
        <v>1539</v>
      </c>
      <c r="Q12583"/>
      <c r="R12583">
        <v>24</v>
      </c>
      <c r="S12583">
        <v>56</v>
      </c>
      <c r="T12583" t="s">
        <v>1445</v>
      </c>
    </row>
    <row r="12584" spans="2:20" hidden="1" x14ac:dyDescent="0.45">
      <c r="C12584" s="29" t="s">
        <v>3078</v>
      </c>
      <c r="F12584" t="s">
        <v>1529</v>
      </c>
      <c r="G12584" t="s">
        <v>1530</v>
      </c>
      <c r="H12584" t="s">
        <v>306</v>
      </c>
      <c r="I12584" t="s">
        <v>225</v>
      </c>
      <c r="K12584" t="s">
        <v>228</v>
      </c>
      <c r="N12584" t="s">
        <v>265</v>
      </c>
      <c r="O12584">
        <v>0.3</v>
      </c>
      <c r="P12584" t="s">
        <v>1532</v>
      </c>
      <c r="Q12584"/>
      <c r="R12584">
        <v>3.0000000000000001E-3</v>
      </c>
      <c r="S12584">
        <v>7.8</v>
      </c>
      <c r="T12584" t="s">
        <v>1542</v>
      </c>
    </row>
    <row r="12585" spans="2:20" hidden="1" x14ac:dyDescent="0.45">
      <c r="B12585" s="29" t="s">
        <v>30</v>
      </c>
      <c r="C12585" s="29" t="s">
        <v>3078</v>
      </c>
      <c r="F12585" t="s">
        <v>1529</v>
      </c>
      <c r="G12585" t="s">
        <v>1530</v>
      </c>
      <c r="H12585" t="s">
        <v>299</v>
      </c>
      <c r="I12585" t="s">
        <v>225</v>
      </c>
      <c r="J12585" t="s">
        <v>1538</v>
      </c>
      <c r="K12585" t="s">
        <v>228</v>
      </c>
      <c r="N12585" t="s">
        <v>30</v>
      </c>
      <c r="O12585">
        <v>2.4</v>
      </c>
      <c r="P12585" t="s">
        <v>229</v>
      </c>
      <c r="Q12585"/>
      <c r="R12585">
        <v>0.09</v>
      </c>
      <c r="S12585">
        <v>0.34</v>
      </c>
      <c r="T12585" t="s">
        <v>1541</v>
      </c>
    </row>
    <row r="12586" spans="2:20" hidden="1" x14ac:dyDescent="0.45">
      <c r="C12586" s="29" t="s">
        <v>3078</v>
      </c>
      <c r="F12586" t="s">
        <v>1529</v>
      </c>
      <c r="G12586" t="s">
        <v>1530</v>
      </c>
      <c r="H12586" t="s">
        <v>299</v>
      </c>
      <c r="I12586" t="s">
        <v>225</v>
      </c>
      <c r="J12586" t="s">
        <v>1538</v>
      </c>
      <c r="K12586" t="s">
        <v>228</v>
      </c>
      <c r="N12586" t="s">
        <v>246</v>
      </c>
      <c r="O12586">
        <v>2E-3</v>
      </c>
      <c r="P12586" t="s">
        <v>2225</v>
      </c>
      <c r="Q12586"/>
      <c r="R12586">
        <v>1E-3</v>
      </c>
      <c r="S12586">
        <v>4.0000000000000001E-3</v>
      </c>
      <c r="T12586" t="s">
        <v>357</v>
      </c>
    </row>
    <row r="12587" spans="2:20" hidden="1" x14ac:dyDescent="0.45">
      <c r="C12587" s="29" t="s">
        <v>3078</v>
      </c>
      <c r="F12587" t="s">
        <v>1529</v>
      </c>
      <c r="G12587" t="s">
        <v>1530</v>
      </c>
      <c r="H12587" t="s">
        <v>299</v>
      </c>
      <c r="I12587" t="s">
        <v>225</v>
      </c>
      <c r="J12587" t="s">
        <v>1538</v>
      </c>
      <c r="K12587" t="s">
        <v>228</v>
      </c>
      <c r="N12587" t="s">
        <v>267</v>
      </c>
      <c r="O12587">
        <v>7.2999999999999995E-2</v>
      </c>
      <c r="P12587" t="s">
        <v>1539</v>
      </c>
      <c r="Q12587"/>
      <c r="R12587">
        <v>7.3000000000000001E-3</v>
      </c>
      <c r="S12587">
        <v>0.73</v>
      </c>
      <c r="T12587" t="s">
        <v>1191</v>
      </c>
    </row>
    <row r="12588" spans="2:20" hidden="1" x14ac:dyDescent="0.45">
      <c r="C12588" s="29" t="s">
        <v>3078</v>
      </c>
      <c r="F12588" t="s">
        <v>1529</v>
      </c>
      <c r="G12588" t="s">
        <v>1530</v>
      </c>
      <c r="H12588" t="s">
        <v>231</v>
      </c>
      <c r="I12588" t="s">
        <v>225</v>
      </c>
      <c r="J12588" t="s">
        <v>1533</v>
      </c>
      <c r="K12588" t="s">
        <v>228</v>
      </c>
      <c r="N12588" t="s">
        <v>246</v>
      </c>
      <c r="O12588">
        <v>0.69</v>
      </c>
      <c r="P12588" t="s">
        <v>1558</v>
      </c>
      <c r="Q12588"/>
      <c r="R12588">
        <v>4.2999999999999997E-2</v>
      </c>
      <c r="S12588">
        <v>0.94</v>
      </c>
      <c r="T12588" t="s">
        <v>1386</v>
      </c>
    </row>
    <row r="12589" spans="2:20" hidden="1" x14ac:dyDescent="0.45">
      <c r="C12589" s="29" t="s">
        <v>3078</v>
      </c>
      <c r="F12589" t="s">
        <v>1529</v>
      </c>
      <c r="G12589" t="s">
        <v>1530</v>
      </c>
      <c r="H12589" t="s">
        <v>299</v>
      </c>
      <c r="I12589" t="s">
        <v>225</v>
      </c>
      <c r="J12589" t="s">
        <v>1538</v>
      </c>
      <c r="K12589" t="s">
        <v>228</v>
      </c>
      <c r="N12589" t="s">
        <v>265</v>
      </c>
      <c r="O12589">
        <v>1.4999999999999999E-2</v>
      </c>
      <c r="P12589" t="s">
        <v>1539</v>
      </c>
      <c r="Q12589"/>
      <c r="R12589">
        <v>1.5E-3</v>
      </c>
      <c r="S12589">
        <v>0.15</v>
      </c>
      <c r="T12589" t="s">
        <v>1191</v>
      </c>
    </row>
    <row r="12590" spans="2:20" hidden="1" x14ac:dyDescent="0.45">
      <c r="C12590" s="29" t="s">
        <v>3078</v>
      </c>
      <c r="F12590" t="s">
        <v>1529</v>
      </c>
      <c r="G12590" t="s">
        <v>1530</v>
      </c>
      <c r="H12590" t="s">
        <v>450</v>
      </c>
      <c r="I12590" t="s">
        <v>1403</v>
      </c>
      <c r="K12590" t="s">
        <v>228</v>
      </c>
      <c r="L12590" t="s">
        <v>2801</v>
      </c>
      <c r="N12590" t="s">
        <v>240</v>
      </c>
      <c r="O12590">
        <v>0.996</v>
      </c>
      <c r="Q12590"/>
      <c r="R12590">
        <v>0.98199999999999998</v>
      </c>
      <c r="S12590">
        <v>0.999</v>
      </c>
      <c r="T12590" t="s">
        <v>1547</v>
      </c>
    </row>
    <row r="12591" spans="2:20" hidden="1" x14ac:dyDescent="0.45">
      <c r="B12591" s="29" t="s">
        <v>43</v>
      </c>
      <c r="C12591" s="29" t="s">
        <v>3078</v>
      </c>
      <c r="F12591" t="s">
        <v>1529</v>
      </c>
      <c r="G12591" t="s">
        <v>1530</v>
      </c>
      <c r="H12591" t="s">
        <v>434</v>
      </c>
      <c r="I12591" t="s">
        <v>1403</v>
      </c>
      <c r="K12591" t="s">
        <v>228</v>
      </c>
      <c r="L12591" t="s">
        <v>1548</v>
      </c>
      <c r="N12591" t="s">
        <v>1439</v>
      </c>
      <c r="O12591">
        <v>0.92800000000000005</v>
      </c>
      <c r="Q12591"/>
      <c r="R12591">
        <v>0.64</v>
      </c>
      <c r="S12591">
        <v>0.97599999999999998</v>
      </c>
      <c r="T12591" t="s">
        <v>1438</v>
      </c>
    </row>
    <row r="12592" spans="2:20" hidden="1" x14ac:dyDescent="0.45">
      <c r="C12592" s="29" t="s">
        <v>3078</v>
      </c>
      <c r="F12592" t="s">
        <v>1529</v>
      </c>
      <c r="G12592" t="s">
        <v>1530</v>
      </c>
      <c r="H12592" t="s">
        <v>1221</v>
      </c>
      <c r="I12592" t="s">
        <v>1403</v>
      </c>
      <c r="K12592" t="s">
        <v>228</v>
      </c>
      <c r="L12592" t="s">
        <v>2999</v>
      </c>
      <c r="N12592" t="s">
        <v>246</v>
      </c>
      <c r="O12592">
        <v>0.95</v>
      </c>
      <c r="Q12592"/>
      <c r="R12592">
        <v>0.94</v>
      </c>
      <c r="S12592">
        <v>0.95799999999999996</v>
      </c>
      <c r="T12592" t="s">
        <v>1191</v>
      </c>
    </row>
    <row r="12593" spans="2:20" hidden="1" x14ac:dyDescent="0.45">
      <c r="C12593" s="29" t="s">
        <v>3078</v>
      </c>
      <c r="F12593" t="s">
        <v>1529</v>
      </c>
      <c r="G12593" t="s">
        <v>1530</v>
      </c>
      <c r="H12593" t="s">
        <v>1221</v>
      </c>
      <c r="I12593" t="s">
        <v>1403</v>
      </c>
      <c r="K12593" t="s">
        <v>228</v>
      </c>
      <c r="L12593" t="s">
        <v>3000</v>
      </c>
      <c r="N12593" t="s">
        <v>246</v>
      </c>
      <c r="O12593">
        <v>0.91700000000000004</v>
      </c>
      <c r="Q12593"/>
      <c r="R12593">
        <v>0.75</v>
      </c>
      <c r="S12593">
        <v>0.97199999999999998</v>
      </c>
      <c r="T12593" t="s">
        <v>1191</v>
      </c>
    </row>
    <row r="12594" spans="2:20" hidden="1" x14ac:dyDescent="0.45">
      <c r="B12594" s="29" t="s">
        <v>27</v>
      </c>
      <c r="C12594" s="29" t="s">
        <v>3078</v>
      </c>
      <c r="F12594" t="s">
        <v>1529</v>
      </c>
      <c r="G12594" t="s">
        <v>1530</v>
      </c>
      <c r="H12594" t="s">
        <v>1549</v>
      </c>
      <c r="I12594" t="s">
        <v>225</v>
      </c>
      <c r="J12594" t="s">
        <v>1550</v>
      </c>
      <c r="K12594" t="s">
        <v>228</v>
      </c>
      <c r="N12594" t="s">
        <v>27</v>
      </c>
      <c r="O12594">
        <v>25</v>
      </c>
      <c r="P12594" t="s">
        <v>1551</v>
      </c>
      <c r="Q12594"/>
      <c r="R12594">
        <v>10</v>
      </c>
      <c r="S12594">
        <v>70</v>
      </c>
      <c r="T12594" t="s">
        <v>1445</v>
      </c>
    </row>
    <row r="12595" spans="2:20" hidden="1" x14ac:dyDescent="0.45">
      <c r="C12595" s="29" t="s">
        <v>3078</v>
      </c>
      <c r="F12595" t="s">
        <v>1529</v>
      </c>
      <c r="G12595" t="s">
        <v>1530</v>
      </c>
      <c r="H12595" t="s">
        <v>1549</v>
      </c>
      <c r="I12595" t="s">
        <v>225</v>
      </c>
      <c r="J12595" t="s">
        <v>1550</v>
      </c>
      <c r="K12595" t="s">
        <v>228</v>
      </c>
      <c r="N12595" t="s">
        <v>259</v>
      </c>
      <c r="O12595">
        <v>0.03</v>
      </c>
      <c r="P12595" t="s">
        <v>3001</v>
      </c>
      <c r="Q12595"/>
      <c r="R12595">
        <v>3.0000000000000001E-3</v>
      </c>
      <c r="S12595">
        <v>0.3</v>
      </c>
      <c r="T12595" t="s">
        <v>1191</v>
      </c>
    </row>
    <row r="12596" spans="2:20" hidden="1" x14ac:dyDescent="0.45">
      <c r="C12596" s="29" t="s">
        <v>3078</v>
      </c>
      <c r="F12596" t="s">
        <v>1529</v>
      </c>
      <c r="G12596" t="s">
        <v>1530</v>
      </c>
      <c r="H12596" t="s">
        <v>1549</v>
      </c>
      <c r="I12596" t="s">
        <v>225</v>
      </c>
      <c r="J12596" t="s">
        <v>1550</v>
      </c>
      <c r="K12596" t="s">
        <v>228</v>
      </c>
      <c r="N12596" t="s">
        <v>291</v>
      </c>
      <c r="O12596">
        <v>0.09</v>
      </c>
      <c r="P12596" t="s">
        <v>3001</v>
      </c>
      <c r="Q12596"/>
      <c r="R12596">
        <v>2.5000000000000001E-2</v>
      </c>
      <c r="S12596">
        <v>0.18</v>
      </c>
      <c r="T12596" t="s">
        <v>1386</v>
      </c>
    </row>
    <row r="12597" spans="2:20" hidden="1" x14ac:dyDescent="0.45">
      <c r="C12597" s="29" t="s">
        <v>3078</v>
      </c>
      <c r="F12597" t="s">
        <v>1529</v>
      </c>
      <c r="G12597" t="s">
        <v>1530</v>
      </c>
      <c r="H12597" t="s">
        <v>1549</v>
      </c>
      <c r="I12597" t="s">
        <v>225</v>
      </c>
      <c r="J12597" t="s">
        <v>1550</v>
      </c>
      <c r="K12597" t="s">
        <v>228</v>
      </c>
      <c r="N12597" t="s">
        <v>233</v>
      </c>
      <c r="O12597">
        <v>1.7999999999999999E-2</v>
      </c>
      <c r="P12597" t="s">
        <v>1551</v>
      </c>
      <c r="Q12597"/>
      <c r="R12597">
        <v>8.8999999999999999E-3</v>
      </c>
      <c r="S12597">
        <v>2.7E-2</v>
      </c>
      <c r="T12597" t="s">
        <v>1536</v>
      </c>
    </row>
    <row r="12598" spans="2:20" hidden="1" x14ac:dyDescent="0.45">
      <c r="C12598" s="29" t="s">
        <v>3078</v>
      </c>
      <c r="F12598" t="s">
        <v>1529</v>
      </c>
      <c r="G12598" t="s">
        <v>1530</v>
      </c>
      <c r="H12598" t="s">
        <v>1549</v>
      </c>
      <c r="I12598" t="s">
        <v>225</v>
      </c>
      <c r="J12598" t="s">
        <v>1550</v>
      </c>
      <c r="K12598" t="s">
        <v>228</v>
      </c>
      <c r="N12598" t="s">
        <v>262</v>
      </c>
      <c r="O12598">
        <v>0.2</v>
      </c>
      <c r="P12598" t="s">
        <v>1551</v>
      </c>
      <c r="Q12598"/>
      <c r="R12598">
        <v>0.1</v>
      </c>
      <c r="S12598">
        <v>0.4</v>
      </c>
      <c r="T12598" t="s">
        <v>357</v>
      </c>
    </row>
    <row r="12599" spans="2:20" hidden="1" x14ac:dyDescent="0.45">
      <c r="C12599" s="29" t="s">
        <v>3078</v>
      </c>
      <c r="F12599" t="s">
        <v>1529</v>
      </c>
      <c r="G12599" t="s">
        <v>1530</v>
      </c>
      <c r="H12599" t="s">
        <v>1549</v>
      </c>
      <c r="I12599" t="s">
        <v>225</v>
      </c>
      <c r="J12599" t="s">
        <v>1550</v>
      </c>
      <c r="K12599" t="s">
        <v>228</v>
      </c>
      <c r="N12599" t="s">
        <v>253</v>
      </c>
      <c r="O12599">
        <v>0.1</v>
      </c>
      <c r="P12599" t="s">
        <v>1551</v>
      </c>
      <c r="Q12599"/>
      <c r="R12599">
        <v>0.02</v>
      </c>
      <c r="S12599">
        <v>0.4</v>
      </c>
      <c r="T12599" t="s">
        <v>357</v>
      </c>
    </row>
    <row r="12600" spans="2:20" hidden="1" x14ac:dyDescent="0.45">
      <c r="B12600" s="29" t="s">
        <v>24</v>
      </c>
      <c r="C12600" s="29" t="s">
        <v>3078</v>
      </c>
      <c r="F12600" t="s">
        <v>1529</v>
      </c>
      <c r="G12600" t="s">
        <v>1530</v>
      </c>
      <c r="H12600" t="s">
        <v>1549</v>
      </c>
      <c r="I12600" t="s">
        <v>225</v>
      </c>
      <c r="J12600" t="s">
        <v>1550</v>
      </c>
      <c r="K12600" t="s">
        <v>228</v>
      </c>
      <c r="N12600" t="s">
        <v>261</v>
      </c>
      <c r="O12600">
        <v>14</v>
      </c>
      <c r="P12600" t="s">
        <v>1551</v>
      </c>
      <c r="Q12600"/>
      <c r="R12600">
        <v>5</v>
      </c>
      <c r="S12600">
        <v>40</v>
      </c>
      <c r="T12600" t="s">
        <v>357</v>
      </c>
    </row>
    <row r="12601" spans="2:20" hidden="1" x14ac:dyDescent="0.45">
      <c r="C12601" s="29" t="s">
        <v>3078</v>
      </c>
      <c r="F12601" t="s">
        <v>1529</v>
      </c>
      <c r="G12601" t="s">
        <v>1530</v>
      </c>
      <c r="H12601" t="s">
        <v>443</v>
      </c>
      <c r="I12601" t="s">
        <v>1403</v>
      </c>
      <c r="K12601" t="s">
        <v>228</v>
      </c>
      <c r="L12601" t="s">
        <v>1555</v>
      </c>
      <c r="N12601" t="s">
        <v>1437</v>
      </c>
      <c r="O12601">
        <v>0.8</v>
      </c>
      <c r="Q12601"/>
      <c r="R12601">
        <v>0</v>
      </c>
      <c r="S12601">
        <v>0.96</v>
      </c>
      <c r="T12601" t="s">
        <v>1438</v>
      </c>
    </row>
    <row r="12602" spans="2:20" hidden="1" x14ac:dyDescent="0.45">
      <c r="B12602" s="29" t="s">
        <v>27</v>
      </c>
      <c r="C12602" s="29" t="s">
        <v>3078</v>
      </c>
      <c r="F12602" t="s">
        <v>1529</v>
      </c>
      <c r="G12602" t="s">
        <v>1530</v>
      </c>
      <c r="H12602" t="s">
        <v>443</v>
      </c>
      <c r="I12602" t="s">
        <v>1403</v>
      </c>
      <c r="K12602" t="s">
        <v>228</v>
      </c>
      <c r="L12602" t="s">
        <v>2222</v>
      </c>
      <c r="N12602" t="s">
        <v>1440</v>
      </c>
      <c r="O12602">
        <v>0.41699999999999998</v>
      </c>
      <c r="Q12602"/>
      <c r="R12602">
        <v>0</v>
      </c>
      <c r="S12602">
        <v>0.70799999999999996</v>
      </c>
      <c r="T12602" t="s">
        <v>1438</v>
      </c>
    </row>
    <row r="12603" spans="2:20" hidden="1" x14ac:dyDescent="0.45">
      <c r="B12603" s="29" t="s">
        <v>26</v>
      </c>
      <c r="C12603" s="29" t="s">
        <v>3078</v>
      </c>
      <c r="F12603" t="s">
        <v>1529</v>
      </c>
      <c r="G12603" t="s">
        <v>1530</v>
      </c>
      <c r="H12603" t="s">
        <v>224</v>
      </c>
      <c r="I12603" t="s">
        <v>225</v>
      </c>
      <c r="J12603" t="s">
        <v>1531</v>
      </c>
      <c r="K12603" t="s">
        <v>228</v>
      </c>
      <c r="N12603" t="s">
        <v>26</v>
      </c>
      <c r="O12603">
        <v>130</v>
      </c>
      <c r="P12603" t="s">
        <v>1532</v>
      </c>
      <c r="Q12603"/>
      <c r="R12603">
        <v>120</v>
      </c>
      <c r="S12603">
        <v>140</v>
      </c>
      <c r="T12603" t="s">
        <v>357</v>
      </c>
    </row>
    <row r="12604" spans="2:20" hidden="1" x14ac:dyDescent="0.45">
      <c r="C12604" s="29" t="s">
        <v>3078</v>
      </c>
      <c r="F12604" t="s">
        <v>1529</v>
      </c>
      <c r="G12604" t="s">
        <v>1530</v>
      </c>
      <c r="H12604" t="s">
        <v>243</v>
      </c>
      <c r="I12604" t="s">
        <v>225</v>
      </c>
      <c r="J12604" t="s">
        <v>1531</v>
      </c>
      <c r="K12604" t="s">
        <v>228</v>
      </c>
      <c r="N12604" t="s">
        <v>233</v>
      </c>
      <c r="O12604">
        <v>8.0999999999999996E-3</v>
      </c>
      <c r="P12604" t="s">
        <v>1532</v>
      </c>
      <c r="Q12604"/>
      <c r="R12604">
        <v>4.0000000000000001E-3</v>
      </c>
      <c r="S12604">
        <v>1.2E-2</v>
      </c>
      <c r="T12604" t="s">
        <v>1536</v>
      </c>
    </row>
    <row r="12605" spans="2:20" hidden="1" x14ac:dyDescent="0.45">
      <c r="C12605" s="29" t="s">
        <v>3078</v>
      </c>
      <c r="F12605" t="s">
        <v>1529</v>
      </c>
      <c r="G12605" t="s">
        <v>1530</v>
      </c>
      <c r="H12605" t="s">
        <v>306</v>
      </c>
      <c r="I12605" t="s">
        <v>225</v>
      </c>
      <c r="K12605" t="s">
        <v>228</v>
      </c>
      <c r="N12605" t="s">
        <v>240</v>
      </c>
      <c r="O12605">
        <v>300</v>
      </c>
      <c r="P12605" t="s">
        <v>1532</v>
      </c>
      <c r="Q12605"/>
      <c r="R12605">
        <v>200</v>
      </c>
      <c r="S12605">
        <v>500</v>
      </c>
      <c r="T12605" t="s">
        <v>1536</v>
      </c>
    </row>
    <row r="12606" spans="2:20" hidden="1" x14ac:dyDescent="0.45">
      <c r="C12606" s="29" t="s">
        <v>3078</v>
      </c>
      <c r="F12606" t="s">
        <v>1529</v>
      </c>
      <c r="G12606" t="s">
        <v>1530</v>
      </c>
      <c r="H12606" t="s">
        <v>293</v>
      </c>
      <c r="I12606" t="s">
        <v>225</v>
      </c>
      <c r="J12606" t="s">
        <v>1538</v>
      </c>
      <c r="K12606" t="s">
        <v>228</v>
      </c>
      <c r="N12606" t="s">
        <v>240</v>
      </c>
      <c r="O12606">
        <v>4.86E-4</v>
      </c>
      <c r="P12606" t="s">
        <v>1539</v>
      </c>
      <c r="Q12606"/>
      <c r="R12606">
        <v>2.43E-4</v>
      </c>
      <c r="S12606">
        <v>7.2900000000000005E-4</v>
      </c>
      <c r="T12606" t="s">
        <v>1536</v>
      </c>
    </row>
    <row r="12607" spans="2:20" hidden="1" x14ac:dyDescent="0.45">
      <c r="C12607" s="29" t="s">
        <v>3078</v>
      </c>
      <c r="F12607" t="s">
        <v>1529</v>
      </c>
      <c r="G12607" t="s">
        <v>1530</v>
      </c>
      <c r="H12607" t="s">
        <v>224</v>
      </c>
      <c r="I12607" t="s">
        <v>225</v>
      </c>
      <c r="J12607" t="s">
        <v>1531</v>
      </c>
      <c r="K12607" t="s">
        <v>228</v>
      </c>
      <c r="N12607" t="s">
        <v>236</v>
      </c>
      <c r="O12607">
        <v>30</v>
      </c>
      <c r="P12607" t="s">
        <v>1532</v>
      </c>
      <c r="Q12607"/>
      <c r="R12607">
        <v>1</v>
      </c>
      <c r="S12607">
        <v>780</v>
      </c>
      <c r="T12607" t="s">
        <v>357</v>
      </c>
    </row>
    <row r="12608" spans="2:20" hidden="1" x14ac:dyDescent="0.45">
      <c r="C12608" s="29" t="s">
        <v>3078</v>
      </c>
      <c r="F12608" t="s">
        <v>1529</v>
      </c>
      <c r="G12608" t="s">
        <v>1530</v>
      </c>
      <c r="H12608" t="s">
        <v>224</v>
      </c>
      <c r="I12608" t="s">
        <v>225</v>
      </c>
      <c r="J12608" t="s">
        <v>1531</v>
      </c>
      <c r="K12608" t="s">
        <v>228</v>
      </c>
      <c r="N12608" t="s">
        <v>279</v>
      </c>
      <c r="O12608">
        <v>5.0000000000000001E-3</v>
      </c>
      <c r="P12608" t="s">
        <v>1532</v>
      </c>
      <c r="Q12608"/>
      <c r="R12608">
        <v>1.5E-3</v>
      </c>
      <c r="S12608">
        <v>7.4999999999999997E-3</v>
      </c>
      <c r="T12608" t="s">
        <v>1536</v>
      </c>
    </row>
    <row r="12609" spans="2:20" hidden="1" x14ac:dyDescent="0.45">
      <c r="B12609" s="29" t="s">
        <v>25</v>
      </c>
      <c r="C12609" s="29" t="s">
        <v>3078</v>
      </c>
      <c r="F12609" t="s">
        <v>1529</v>
      </c>
      <c r="G12609" t="s">
        <v>1530</v>
      </c>
      <c r="H12609" t="s">
        <v>224</v>
      </c>
      <c r="I12609" t="s">
        <v>225</v>
      </c>
      <c r="J12609" t="s">
        <v>1531</v>
      </c>
      <c r="K12609" t="s">
        <v>228</v>
      </c>
      <c r="N12609" t="s">
        <v>25</v>
      </c>
      <c r="O12609">
        <v>1.7</v>
      </c>
      <c r="P12609" t="s">
        <v>1543</v>
      </c>
      <c r="Q12609"/>
      <c r="R12609">
        <v>0.74</v>
      </c>
      <c r="S12609">
        <v>3.9</v>
      </c>
      <c r="T12609" t="s">
        <v>357</v>
      </c>
    </row>
    <row r="12610" spans="2:20" hidden="1" x14ac:dyDescent="0.45">
      <c r="C12610" s="29" t="s">
        <v>3078</v>
      </c>
      <c r="F12610" t="s">
        <v>1529</v>
      </c>
      <c r="G12610" t="s">
        <v>1530</v>
      </c>
      <c r="H12610" t="s">
        <v>251</v>
      </c>
      <c r="I12610" t="s">
        <v>225</v>
      </c>
      <c r="J12610" t="s">
        <v>1531</v>
      </c>
      <c r="K12610" t="s">
        <v>228</v>
      </c>
      <c r="N12610" t="s">
        <v>279</v>
      </c>
      <c r="O12610">
        <v>0.05</v>
      </c>
      <c r="P12610" t="s">
        <v>1532</v>
      </c>
      <c r="Q12610"/>
      <c r="R12610">
        <v>1.4999999999999999E-2</v>
      </c>
      <c r="S12610">
        <v>7.4999999999999997E-2</v>
      </c>
      <c r="T12610" t="s">
        <v>1536</v>
      </c>
    </row>
    <row r="12611" spans="2:20" hidden="1" x14ac:dyDescent="0.45">
      <c r="C12611" s="29" t="s">
        <v>3078</v>
      </c>
      <c r="F12611" t="s">
        <v>1529</v>
      </c>
      <c r="G12611" t="s">
        <v>1530</v>
      </c>
      <c r="H12611" t="s">
        <v>251</v>
      </c>
      <c r="I12611" t="s">
        <v>225</v>
      </c>
      <c r="J12611" t="s">
        <v>1531</v>
      </c>
      <c r="K12611" t="s">
        <v>228</v>
      </c>
      <c r="N12611" t="s">
        <v>246</v>
      </c>
      <c r="O12611">
        <v>3</v>
      </c>
      <c r="P12611" t="s">
        <v>1558</v>
      </c>
      <c r="Q12611"/>
      <c r="R12611">
        <v>0.04</v>
      </c>
      <c r="S12611">
        <v>6</v>
      </c>
      <c r="T12611" t="s">
        <v>1386</v>
      </c>
    </row>
    <row r="12612" spans="2:20" hidden="1" x14ac:dyDescent="0.45">
      <c r="C12612" s="29" t="s">
        <v>3078</v>
      </c>
      <c r="F12612" t="s">
        <v>1529</v>
      </c>
      <c r="G12612" t="s">
        <v>1530</v>
      </c>
      <c r="H12612" t="s">
        <v>251</v>
      </c>
      <c r="I12612" t="s">
        <v>225</v>
      </c>
      <c r="J12612" t="s">
        <v>1531</v>
      </c>
      <c r="K12612" t="s">
        <v>228</v>
      </c>
      <c r="N12612" t="s">
        <v>233</v>
      </c>
      <c r="O12612">
        <v>1E-3</v>
      </c>
      <c r="P12612" t="s">
        <v>1532</v>
      </c>
      <c r="Q12612"/>
      <c r="R12612">
        <v>5.0000000000000001E-4</v>
      </c>
      <c r="S12612">
        <v>1.5E-3</v>
      </c>
      <c r="T12612" t="s">
        <v>1536</v>
      </c>
    </row>
    <row r="12613" spans="2:20" hidden="1" x14ac:dyDescent="0.45">
      <c r="B12613" s="29" t="s">
        <v>26</v>
      </c>
      <c r="C12613" s="29" t="s">
        <v>3078</v>
      </c>
      <c r="F12613" t="s">
        <v>1529</v>
      </c>
      <c r="G12613" t="s">
        <v>1530</v>
      </c>
      <c r="H12613" t="s">
        <v>243</v>
      </c>
      <c r="I12613" t="s">
        <v>225</v>
      </c>
      <c r="J12613" t="s">
        <v>1531</v>
      </c>
      <c r="K12613" t="s">
        <v>228</v>
      </c>
      <c r="N12613" t="s">
        <v>26</v>
      </c>
      <c r="O12613">
        <v>130</v>
      </c>
      <c r="P12613" t="s">
        <v>1532</v>
      </c>
      <c r="Q12613"/>
      <c r="R12613">
        <v>120</v>
      </c>
      <c r="S12613">
        <v>140</v>
      </c>
      <c r="T12613" t="s">
        <v>357</v>
      </c>
    </row>
    <row r="12614" spans="2:20" hidden="1" x14ac:dyDescent="0.45">
      <c r="C12614" s="29" t="s">
        <v>3078</v>
      </c>
      <c r="F12614" t="s">
        <v>1529</v>
      </c>
      <c r="G12614" t="s">
        <v>1530</v>
      </c>
      <c r="H12614" t="s">
        <v>277</v>
      </c>
      <c r="I12614" t="s">
        <v>225</v>
      </c>
      <c r="J12614" t="s">
        <v>1559</v>
      </c>
      <c r="K12614" t="s">
        <v>228</v>
      </c>
      <c r="N12614" t="s">
        <v>265</v>
      </c>
      <c r="O12614">
        <v>0.03</v>
      </c>
      <c r="P12614" t="s">
        <v>1560</v>
      </c>
      <c r="Q12614"/>
      <c r="R12614">
        <v>7.0000000000000001E-3</v>
      </c>
      <c r="S12614">
        <v>0.2</v>
      </c>
      <c r="T12614" t="s">
        <v>357</v>
      </c>
    </row>
    <row r="12615" spans="2:20" hidden="1" x14ac:dyDescent="0.45">
      <c r="C12615" s="29" t="s">
        <v>3078</v>
      </c>
      <c r="F12615" t="s">
        <v>1529</v>
      </c>
      <c r="G12615" t="s">
        <v>1530</v>
      </c>
      <c r="H12615" t="s">
        <v>277</v>
      </c>
      <c r="I12615" t="s">
        <v>225</v>
      </c>
      <c r="J12615" t="s">
        <v>1559</v>
      </c>
      <c r="K12615" t="s">
        <v>228</v>
      </c>
      <c r="N12615" t="s">
        <v>267</v>
      </c>
      <c r="O12615">
        <v>0.06</v>
      </c>
      <c r="P12615" t="s">
        <v>1560</v>
      </c>
      <c r="Q12615"/>
      <c r="R12615">
        <v>2E-3</v>
      </c>
      <c r="S12615">
        <v>1.8</v>
      </c>
      <c r="T12615" t="s">
        <v>357</v>
      </c>
    </row>
    <row r="12616" spans="2:20" hidden="1" x14ac:dyDescent="0.45">
      <c r="C12616" s="29" t="s">
        <v>3078</v>
      </c>
      <c r="F12616" t="s">
        <v>1529</v>
      </c>
      <c r="G12616" t="s">
        <v>1530</v>
      </c>
      <c r="H12616" t="s">
        <v>277</v>
      </c>
      <c r="I12616" t="s">
        <v>225</v>
      </c>
      <c r="J12616" t="s">
        <v>1559</v>
      </c>
      <c r="K12616" t="s">
        <v>228</v>
      </c>
      <c r="N12616" t="s">
        <v>267</v>
      </c>
      <c r="O12616">
        <v>0.06</v>
      </c>
      <c r="P12616" t="s">
        <v>1560</v>
      </c>
      <c r="Q12616"/>
      <c r="R12616">
        <v>2E-3</v>
      </c>
      <c r="S12616">
        <v>1.8</v>
      </c>
      <c r="T12616" t="s">
        <v>357</v>
      </c>
    </row>
    <row r="12617" spans="2:20" hidden="1" x14ac:dyDescent="0.45">
      <c r="C12617" s="29" t="s">
        <v>3078</v>
      </c>
      <c r="F12617" t="s">
        <v>1529</v>
      </c>
      <c r="G12617" t="s">
        <v>1530</v>
      </c>
      <c r="H12617" t="s">
        <v>277</v>
      </c>
      <c r="I12617" t="s">
        <v>225</v>
      </c>
      <c r="J12617" t="s">
        <v>1559</v>
      </c>
      <c r="K12617" t="s">
        <v>228</v>
      </c>
      <c r="N12617" t="s">
        <v>303</v>
      </c>
      <c r="O12617">
        <v>0.02</v>
      </c>
      <c r="P12617" t="s">
        <v>1560</v>
      </c>
      <c r="Q12617"/>
      <c r="R12617">
        <v>2E-3</v>
      </c>
      <c r="S12617">
        <v>0.2</v>
      </c>
      <c r="T12617" t="s">
        <v>1191</v>
      </c>
    </row>
    <row r="12618" spans="2:20" hidden="1" x14ac:dyDescent="0.45">
      <c r="B12618" s="29" t="s">
        <v>27</v>
      </c>
      <c r="C12618" s="29" t="s">
        <v>3078</v>
      </c>
      <c r="F12618" t="s">
        <v>1529</v>
      </c>
      <c r="G12618" t="s">
        <v>1530</v>
      </c>
      <c r="H12618" t="s">
        <v>277</v>
      </c>
      <c r="I12618" t="s">
        <v>225</v>
      </c>
      <c r="J12618" t="s">
        <v>1559</v>
      </c>
      <c r="K12618" t="s">
        <v>228</v>
      </c>
      <c r="N12618" t="s">
        <v>27</v>
      </c>
      <c r="O12618">
        <v>100</v>
      </c>
      <c r="P12618" t="s">
        <v>1560</v>
      </c>
      <c r="Q12618"/>
      <c r="R12618">
        <v>80</v>
      </c>
      <c r="S12618">
        <v>130</v>
      </c>
      <c r="T12618" t="s">
        <v>1445</v>
      </c>
    </row>
    <row r="12619" spans="2:20" hidden="1" x14ac:dyDescent="0.45">
      <c r="C12619" s="29" t="s">
        <v>3078</v>
      </c>
      <c r="F12619" t="s">
        <v>1529</v>
      </c>
      <c r="G12619" t="s">
        <v>1530</v>
      </c>
      <c r="H12619" t="s">
        <v>277</v>
      </c>
      <c r="I12619" t="s">
        <v>225</v>
      </c>
      <c r="J12619" t="s">
        <v>1559</v>
      </c>
      <c r="K12619" t="s">
        <v>228</v>
      </c>
      <c r="N12619" t="s">
        <v>240</v>
      </c>
      <c r="O12619">
        <v>5.9</v>
      </c>
      <c r="P12619" t="s">
        <v>1560</v>
      </c>
      <c r="Q12619"/>
      <c r="R12619">
        <v>3</v>
      </c>
      <c r="S12619">
        <v>9</v>
      </c>
      <c r="T12619" t="s">
        <v>1536</v>
      </c>
    </row>
    <row r="12620" spans="2:20" hidden="1" x14ac:dyDescent="0.45">
      <c r="C12620" s="29" t="s">
        <v>3078</v>
      </c>
      <c r="F12620" t="s">
        <v>1529</v>
      </c>
      <c r="G12620" t="s">
        <v>1530</v>
      </c>
      <c r="H12620" t="s">
        <v>277</v>
      </c>
      <c r="I12620" t="s">
        <v>225</v>
      </c>
      <c r="J12620" t="s">
        <v>1559</v>
      </c>
      <c r="K12620" t="s">
        <v>228</v>
      </c>
      <c r="N12620" t="s">
        <v>303</v>
      </c>
      <c r="O12620">
        <v>0.02</v>
      </c>
      <c r="P12620" t="s">
        <v>1560</v>
      </c>
      <c r="Q12620"/>
      <c r="R12620">
        <v>2E-3</v>
      </c>
      <c r="S12620">
        <v>0.2</v>
      </c>
      <c r="T12620" t="s">
        <v>1191</v>
      </c>
    </row>
    <row r="12621" spans="2:20" hidden="1" x14ac:dyDescent="0.45">
      <c r="B12621" s="29" t="s">
        <v>43</v>
      </c>
      <c r="C12621" s="29" t="s">
        <v>3078</v>
      </c>
      <c r="F12621" t="s">
        <v>1529</v>
      </c>
      <c r="G12621" t="s">
        <v>1530</v>
      </c>
      <c r="H12621" t="s">
        <v>274</v>
      </c>
      <c r="I12621" t="s">
        <v>225</v>
      </c>
      <c r="J12621" t="s">
        <v>1559</v>
      </c>
      <c r="K12621" t="s">
        <v>228</v>
      </c>
      <c r="N12621" t="s">
        <v>28</v>
      </c>
      <c r="O12621">
        <v>80</v>
      </c>
      <c r="P12621" t="s">
        <v>1560</v>
      </c>
      <c r="Q12621"/>
      <c r="R12621">
        <v>70</v>
      </c>
      <c r="S12621">
        <v>110</v>
      </c>
      <c r="T12621" t="s">
        <v>1445</v>
      </c>
    </row>
    <row r="12622" spans="2:20" hidden="1" x14ac:dyDescent="0.45">
      <c r="B12622" s="29" t="s">
        <v>24</v>
      </c>
      <c r="C12622" s="29" t="s">
        <v>3078</v>
      </c>
      <c r="F12622" t="s">
        <v>1529</v>
      </c>
      <c r="G12622" t="s">
        <v>1530</v>
      </c>
      <c r="H12622" t="s">
        <v>274</v>
      </c>
      <c r="I12622" t="s">
        <v>225</v>
      </c>
      <c r="J12622" t="s">
        <v>1559</v>
      </c>
      <c r="K12622" t="s">
        <v>228</v>
      </c>
      <c r="N12622" t="s">
        <v>261</v>
      </c>
      <c r="O12622">
        <v>138</v>
      </c>
      <c r="P12622" t="s">
        <v>1560</v>
      </c>
      <c r="Q12622"/>
      <c r="R12622">
        <v>50</v>
      </c>
      <c r="S12622">
        <v>400</v>
      </c>
      <c r="T12622" t="s">
        <v>357</v>
      </c>
    </row>
    <row r="12623" spans="2:20" hidden="1" x14ac:dyDescent="0.45">
      <c r="C12623" s="29" t="s">
        <v>3078</v>
      </c>
      <c r="F12623" t="s">
        <v>1529</v>
      </c>
      <c r="G12623" t="s">
        <v>1530</v>
      </c>
      <c r="H12623" t="s">
        <v>274</v>
      </c>
      <c r="I12623" t="s">
        <v>225</v>
      </c>
      <c r="J12623" t="s">
        <v>1559</v>
      </c>
      <c r="K12623" t="s">
        <v>228</v>
      </c>
      <c r="N12623" t="s">
        <v>265</v>
      </c>
      <c r="O12623">
        <v>0.03</v>
      </c>
      <c r="P12623" t="s">
        <v>1560</v>
      </c>
      <c r="Q12623"/>
      <c r="R12623">
        <v>7.0000000000000001E-3</v>
      </c>
      <c r="S12623">
        <v>0.2</v>
      </c>
      <c r="T12623" t="s">
        <v>357</v>
      </c>
    </row>
    <row r="12624" spans="2:20" hidden="1" x14ac:dyDescent="0.45">
      <c r="C12624" s="29" t="s">
        <v>3078</v>
      </c>
      <c r="F12624" t="s">
        <v>1529</v>
      </c>
      <c r="G12624" t="s">
        <v>1530</v>
      </c>
      <c r="H12624" t="s">
        <v>274</v>
      </c>
      <c r="I12624" t="s">
        <v>225</v>
      </c>
      <c r="J12624" t="s">
        <v>1559</v>
      </c>
      <c r="K12624" t="s">
        <v>228</v>
      </c>
      <c r="N12624" t="s">
        <v>236</v>
      </c>
      <c r="O12624">
        <v>200</v>
      </c>
      <c r="P12624" t="s">
        <v>1560</v>
      </c>
      <c r="Q12624"/>
      <c r="R12624">
        <v>160</v>
      </c>
      <c r="S12624">
        <v>260</v>
      </c>
      <c r="T12624" t="s">
        <v>357</v>
      </c>
    </row>
    <row r="12625" spans="3:20" hidden="1" x14ac:dyDescent="0.45">
      <c r="C12625" s="29" t="s">
        <v>3078</v>
      </c>
      <c r="F12625" t="s">
        <v>1529</v>
      </c>
      <c r="G12625" t="s">
        <v>1530</v>
      </c>
      <c r="H12625" t="s">
        <v>274</v>
      </c>
      <c r="I12625" t="s">
        <v>225</v>
      </c>
      <c r="J12625" t="s">
        <v>1559</v>
      </c>
      <c r="K12625" t="s">
        <v>228</v>
      </c>
      <c r="N12625" t="s">
        <v>240</v>
      </c>
      <c r="O12625">
        <v>12</v>
      </c>
      <c r="P12625" t="s">
        <v>1560</v>
      </c>
      <c r="Q12625"/>
      <c r="R12625">
        <v>6</v>
      </c>
      <c r="S12625">
        <v>18</v>
      </c>
      <c r="T12625" t="s">
        <v>1536</v>
      </c>
    </row>
    <row r="12626" spans="3:20" hidden="1" x14ac:dyDescent="0.45">
      <c r="C12626" s="29" t="s">
        <v>3078</v>
      </c>
      <c r="F12626" t="s">
        <v>1529</v>
      </c>
      <c r="G12626" t="s">
        <v>1530</v>
      </c>
      <c r="H12626" t="s">
        <v>274</v>
      </c>
      <c r="I12626" t="s">
        <v>225</v>
      </c>
      <c r="J12626" t="s">
        <v>1559</v>
      </c>
      <c r="K12626" t="s">
        <v>228</v>
      </c>
      <c r="N12626" t="s">
        <v>240</v>
      </c>
      <c r="O12626">
        <v>12</v>
      </c>
      <c r="P12626" t="s">
        <v>1560</v>
      </c>
      <c r="Q12626"/>
      <c r="R12626">
        <v>6</v>
      </c>
      <c r="S12626">
        <v>18</v>
      </c>
      <c r="T12626" t="s">
        <v>1536</v>
      </c>
    </row>
    <row r="12627" spans="3:20" hidden="1" x14ac:dyDescent="0.45">
      <c r="C12627" s="29" t="s">
        <v>3078</v>
      </c>
      <c r="F12627" t="s">
        <v>1529</v>
      </c>
      <c r="G12627" t="s">
        <v>1530</v>
      </c>
      <c r="H12627" t="s">
        <v>274</v>
      </c>
      <c r="I12627" t="s">
        <v>225</v>
      </c>
      <c r="J12627" t="s">
        <v>1559</v>
      </c>
      <c r="K12627" t="s">
        <v>228</v>
      </c>
      <c r="N12627" t="s">
        <v>242</v>
      </c>
      <c r="O12627">
        <v>1.6</v>
      </c>
      <c r="P12627" t="s">
        <v>1560</v>
      </c>
      <c r="Q12627"/>
      <c r="R12627">
        <v>1</v>
      </c>
      <c r="S12627">
        <v>3</v>
      </c>
      <c r="T12627" t="s">
        <v>1536</v>
      </c>
    </row>
    <row r="12628" spans="3:20" hidden="1" x14ac:dyDescent="0.45">
      <c r="C12628" s="29" t="s">
        <v>3078</v>
      </c>
      <c r="F12628" t="s">
        <v>1529</v>
      </c>
      <c r="G12628" t="s">
        <v>1530</v>
      </c>
      <c r="H12628" t="s">
        <v>281</v>
      </c>
      <c r="I12628" t="s">
        <v>225</v>
      </c>
      <c r="J12628" t="s">
        <v>1559</v>
      </c>
      <c r="K12628" t="s">
        <v>228</v>
      </c>
      <c r="N12628" t="s">
        <v>233</v>
      </c>
      <c r="O12628">
        <v>5.0000000000000001E-3</v>
      </c>
      <c r="P12628" t="s">
        <v>1560</v>
      </c>
      <c r="Q12628"/>
      <c r="R12628">
        <v>2.5000000000000001E-3</v>
      </c>
      <c r="S12628">
        <v>7.4999999999999997E-3</v>
      </c>
      <c r="T12628" t="s">
        <v>1536</v>
      </c>
    </row>
    <row r="12629" spans="3:20" hidden="1" x14ac:dyDescent="0.45">
      <c r="C12629" s="29" t="s">
        <v>3078</v>
      </c>
      <c r="F12629" t="s">
        <v>1529</v>
      </c>
      <c r="G12629" t="s">
        <v>1530</v>
      </c>
      <c r="H12629" t="s">
        <v>281</v>
      </c>
      <c r="I12629" t="s">
        <v>225</v>
      </c>
      <c r="J12629" t="s">
        <v>1559</v>
      </c>
      <c r="K12629" t="s">
        <v>228</v>
      </c>
      <c r="N12629" t="s">
        <v>253</v>
      </c>
      <c r="O12629">
        <v>1.1000000000000001E-3</v>
      </c>
      <c r="P12629" t="s">
        <v>1560</v>
      </c>
      <c r="Q12629"/>
      <c r="R12629">
        <v>5.0000000000000001E-4</v>
      </c>
      <c r="S12629">
        <v>1.5E-3</v>
      </c>
      <c r="T12629" t="s">
        <v>1536</v>
      </c>
    </row>
    <row r="12630" spans="3:20" hidden="1" x14ac:dyDescent="0.45">
      <c r="C12630" s="29" t="s">
        <v>3078</v>
      </c>
      <c r="F12630" t="s">
        <v>1529</v>
      </c>
      <c r="G12630" t="s">
        <v>1530</v>
      </c>
      <c r="H12630" t="s">
        <v>286</v>
      </c>
      <c r="I12630" t="s">
        <v>225</v>
      </c>
      <c r="J12630" t="s">
        <v>1559</v>
      </c>
      <c r="K12630" t="s">
        <v>228</v>
      </c>
      <c r="N12630" t="s">
        <v>303</v>
      </c>
      <c r="O12630">
        <v>0.02</v>
      </c>
      <c r="P12630" t="s">
        <v>1560</v>
      </c>
      <c r="Q12630"/>
      <c r="R12630">
        <v>2E-3</v>
      </c>
      <c r="S12630">
        <v>0.2</v>
      </c>
      <c r="T12630" t="s">
        <v>1191</v>
      </c>
    </row>
    <row r="12631" spans="3:20" hidden="1" x14ac:dyDescent="0.45">
      <c r="C12631" s="29" t="s">
        <v>3078</v>
      </c>
      <c r="F12631" t="s">
        <v>1529</v>
      </c>
      <c r="G12631" t="s">
        <v>1530</v>
      </c>
      <c r="H12631" t="s">
        <v>286</v>
      </c>
      <c r="I12631" t="s">
        <v>225</v>
      </c>
      <c r="J12631" t="s">
        <v>1559</v>
      </c>
      <c r="K12631" t="s">
        <v>228</v>
      </c>
      <c r="N12631" t="s">
        <v>240</v>
      </c>
      <c r="O12631">
        <v>3.5</v>
      </c>
      <c r="P12631" t="s">
        <v>1560</v>
      </c>
      <c r="Q12631"/>
      <c r="R12631">
        <v>1.8</v>
      </c>
      <c r="S12631">
        <v>5.4</v>
      </c>
      <c r="T12631" t="s">
        <v>1536</v>
      </c>
    </row>
    <row r="12632" spans="3:20" hidden="1" x14ac:dyDescent="0.45">
      <c r="C12632" s="29" t="s">
        <v>3078</v>
      </c>
      <c r="F12632" t="s">
        <v>1529</v>
      </c>
      <c r="G12632" t="s">
        <v>1530</v>
      </c>
      <c r="H12632" t="s">
        <v>286</v>
      </c>
      <c r="I12632" t="s">
        <v>225</v>
      </c>
      <c r="J12632" t="s">
        <v>1559</v>
      </c>
      <c r="K12632" t="s">
        <v>228</v>
      </c>
      <c r="N12632" t="s">
        <v>279</v>
      </c>
      <c r="O12632">
        <v>0.09</v>
      </c>
      <c r="P12632" t="s">
        <v>1560</v>
      </c>
      <c r="Q12632"/>
      <c r="R12632">
        <v>0.05</v>
      </c>
      <c r="S12632">
        <v>0.16</v>
      </c>
      <c r="T12632" t="s">
        <v>1536</v>
      </c>
    </row>
    <row r="12633" spans="3:20" hidden="1" x14ac:dyDescent="0.45">
      <c r="C12633" s="29" t="s">
        <v>3078</v>
      </c>
      <c r="F12633" t="s">
        <v>1529</v>
      </c>
      <c r="G12633" t="s">
        <v>1530</v>
      </c>
      <c r="H12633" t="s">
        <v>286</v>
      </c>
      <c r="I12633" t="s">
        <v>225</v>
      </c>
      <c r="J12633" t="s">
        <v>1559</v>
      </c>
      <c r="K12633" t="s">
        <v>228</v>
      </c>
      <c r="N12633" t="s">
        <v>265</v>
      </c>
      <c r="O12633">
        <v>3.3000000000000002E-2</v>
      </c>
      <c r="P12633" t="s">
        <v>1560</v>
      </c>
      <c r="Q12633"/>
      <c r="R12633">
        <v>7.0000000000000001E-3</v>
      </c>
      <c r="S12633">
        <v>0.16</v>
      </c>
      <c r="T12633" t="s">
        <v>357</v>
      </c>
    </row>
    <row r="12634" spans="3:20" hidden="1" x14ac:dyDescent="0.45">
      <c r="C12634" s="29" t="s">
        <v>3078</v>
      </c>
      <c r="F12634" t="s">
        <v>1529</v>
      </c>
      <c r="G12634" t="s">
        <v>1530</v>
      </c>
      <c r="H12634" t="s">
        <v>286</v>
      </c>
      <c r="I12634" t="s">
        <v>225</v>
      </c>
      <c r="J12634" t="s">
        <v>1559</v>
      </c>
      <c r="K12634" t="s">
        <v>228</v>
      </c>
      <c r="N12634" t="s">
        <v>233</v>
      </c>
      <c r="O12634">
        <v>1.7999999999999999E-2</v>
      </c>
      <c r="P12634" t="s">
        <v>1560</v>
      </c>
      <c r="Q12634"/>
      <c r="R12634">
        <v>8.8999999999999999E-3</v>
      </c>
      <c r="S12634">
        <v>2.7E-2</v>
      </c>
      <c r="T12634" t="s">
        <v>1536</v>
      </c>
    </row>
    <row r="12635" spans="3:20" hidden="1" x14ac:dyDescent="0.45">
      <c r="C12635" s="29" t="s">
        <v>3078</v>
      </c>
      <c r="F12635" t="s">
        <v>1529</v>
      </c>
      <c r="G12635" t="s">
        <v>1530</v>
      </c>
      <c r="H12635" t="s">
        <v>286</v>
      </c>
      <c r="I12635" t="s">
        <v>225</v>
      </c>
      <c r="J12635" t="s">
        <v>1559</v>
      </c>
      <c r="K12635" t="s">
        <v>228</v>
      </c>
      <c r="N12635" t="s">
        <v>291</v>
      </c>
      <c r="O12635">
        <v>0.09</v>
      </c>
      <c r="P12635" t="s">
        <v>1562</v>
      </c>
      <c r="Q12635"/>
      <c r="R12635">
        <v>2.5000000000000001E-2</v>
      </c>
      <c r="S12635">
        <v>0.18</v>
      </c>
      <c r="T12635" t="s">
        <v>1386</v>
      </c>
    </row>
    <row r="12636" spans="3:20" hidden="1" x14ac:dyDescent="0.45">
      <c r="C12636" s="29" t="s">
        <v>3078</v>
      </c>
      <c r="F12636" t="s">
        <v>1529</v>
      </c>
      <c r="G12636" t="s">
        <v>1530</v>
      </c>
      <c r="H12636" t="s">
        <v>281</v>
      </c>
      <c r="I12636" t="s">
        <v>225</v>
      </c>
      <c r="J12636" t="s">
        <v>1559</v>
      </c>
      <c r="K12636" t="s">
        <v>228</v>
      </c>
      <c r="N12636" t="s">
        <v>259</v>
      </c>
      <c r="O12636">
        <v>32</v>
      </c>
      <c r="P12636" t="s">
        <v>1563</v>
      </c>
      <c r="Q12636"/>
      <c r="R12636">
        <v>3</v>
      </c>
      <c r="S12636">
        <v>320</v>
      </c>
      <c r="T12636" t="s">
        <v>1191</v>
      </c>
    </row>
    <row r="12637" spans="3:20" hidden="1" x14ac:dyDescent="0.45">
      <c r="C12637" s="29" t="s">
        <v>3078</v>
      </c>
      <c r="F12637" t="s">
        <v>1529</v>
      </c>
      <c r="G12637" t="s">
        <v>1530</v>
      </c>
      <c r="H12637" t="s">
        <v>277</v>
      </c>
      <c r="I12637" t="s">
        <v>225</v>
      </c>
      <c r="J12637" t="s">
        <v>1559</v>
      </c>
      <c r="K12637" t="s">
        <v>228</v>
      </c>
      <c r="N12637" t="s">
        <v>262</v>
      </c>
      <c r="O12637">
        <v>6.0000000000000001E-3</v>
      </c>
      <c r="P12637" t="s">
        <v>1560</v>
      </c>
      <c r="Q12637"/>
      <c r="R12637">
        <v>4.0000000000000001E-3</v>
      </c>
      <c r="S12637">
        <v>1.2E-2</v>
      </c>
      <c r="T12637" t="s">
        <v>1536</v>
      </c>
    </row>
    <row r="12638" spans="3:20" hidden="1" x14ac:dyDescent="0.45">
      <c r="C12638" s="29" t="s">
        <v>3078</v>
      </c>
      <c r="F12638" t="s">
        <v>1529</v>
      </c>
      <c r="G12638" t="s">
        <v>1530</v>
      </c>
      <c r="H12638" t="s">
        <v>277</v>
      </c>
      <c r="I12638" t="s">
        <v>225</v>
      </c>
      <c r="J12638" t="s">
        <v>1559</v>
      </c>
      <c r="K12638" t="s">
        <v>228</v>
      </c>
      <c r="N12638" t="s">
        <v>262</v>
      </c>
      <c r="O12638">
        <v>6.0000000000000001E-3</v>
      </c>
      <c r="P12638" t="s">
        <v>1560</v>
      </c>
      <c r="Q12638"/>
      <c r="R12638">
        <v>4.0000000000000001E-3</v>
      </c>
      <c r="S12638">
        <v>1.2E-2</v>
      </c>
      <c r="T12638" t="s">
        <v>1536</v>
      </c>
    </row>
    <row r="12639" spans="3:20" hidden="1" x14ac:dyDescent="0.45">
      <c r="C12639" s="29" t="s">
        <v>3078</v>
      </c>
      <c r="F12639" t="s">
        <v>1529</v>
      </c>
      <c r="G12639" t="s">
        <v>1530</v>
      </c>
      <c r="H12639" t="s">
        <v>281</v>
      </c>
      <c r="I12639" t="s">
        <v>225</v>
      </c>
      <c r="J12639" t="s">
        <v>1559</v>
      </c>
      <c r="K12639" t="s">
        <v>228</v>
      </c>
      <c r="N12639" t="s">
        <v>246</v>
      </c>
      <c r="O12639">
        <v>8</v>
      </c>
      <c r="P12639" t="s">
        <v>1561</v>
      </c>
      <c r="Q12639"/>
      <c r="R12639">
        <v>0.2</v>
      </c>
      <c r="S12639">
        <v>16</v>
      </c>
      <c r="T12639" t="s">
        <v>1386</v>
      </c>
    </row>
    <row r="12640" spans="3:20" hidden="1" x14ac:dyDescent="0.45">
      <c r="C12640" s="29" t="s">
        <v>3078</v>
      </c>
      <c r="F12640" t="s">
        <v>1529</v>
      </c>
      <c r="G12640" t="s">
        <v>1530</v>
      </c>
      <c r="H12640" t="s">
        <v>281</v>
      </c>
      <c r="I12640" t="s">
        <v>225</v>
      </c>
      <c r="J12640" t="s">
        <v>1559</v>
      </c>
      <c r="K12640" t="s">
        <v>228</v>
      </c>
      <c r="N12640" t="s">
        <v>246</v>
      </c>
      <c r="O12640">
        <v>8</v>
      </c>
      <c r="P12640" t="s">
        <v>1561</v>
      </c>
      <c r="Q12640"/>
      <c r="R12640">
        <v>0.2</v>
      </c>
      <c r="S12640">
        <v>16</v>
      </c>
      <c r="T12640" t="s">
        <v>1386</v>
      </c>
    </row>
    <row r="12641" spans="2:20" hidden="1" x14ac:dyDescent="0.45">
      <c r="B12641" s="29" t="s">
        <v>24</v>
      </c>
      <c r="C12641" s="29" t="s">
        <v>3078</v>
      </c>
      <c r="F12641" t="s">
        <v>1529</v>
      </c>
      <c r="G12641" t="s">
        <v>1530</v>
      </c>
      <c r="H12641" t="s">
        <v>281</v>
      </c>
      <c r="I12641" t="s">
        <v>225</v>
      </c>
      <c r="J12641" t="s">
        <v>1559</v>
      </c>
      <c r="K12641" t="s">
        <v>228</v>
      </c>
      <c r="N12641" t="s">
        <v>261</v>
      </c>
      <c r="O12641">
        <v>138</v>
      </c>
      <c r="P12641" t="s">
        <v>1560</v>
      </c>
      <c r="Q12641"/>
      <c r="R12641">
        <v>50</v>
      </c>
      <c r="S12641">
        <v>400</v>
      </c>
      <c r="T12641" t="s">
        <v>357</v>
      </c>
    </row>
    <row r="12642" spans="2:20" hidden="1" x14ac:dyDescent="0.45">
      <c r="C12642" s="29" t="s">
        <v>3078</v>
      </c>
      <c r="F12642" t="s">
        <v>1529</v>
      </c>
      <c r="G12642" t="s">
        <v>1530</v>
      </c>
      <c r="H12642" t="s">
        <v>281</v>
      </c>
      <c r="I12642" t="s">
        <v>225</v>
      </c>
      <c r="J12642" t="s">
        <v>1559</v>
      </c>
      <c r="K12642" t="s">
        <v>228</v>
      </c>
      <c r="N12642" t="s">
        <v>259</v>
      </c>
      <c r="O12642">
        <v>32</v>
      </c>
      <c r="P12642" t="s">
        <v>1563</v>
      </c>
      <c r="Q12642"/>
      <c r="R12642">
        <v>3</v>
      </c>
      <c r="S12642">
        <v>320</v>
      </c>
      <c r="T12642" t="s">
        <v>1191</v>
      </c>
    </row>
    <row r="12643" spans="2:20" hidden="1" x14ac:dyDescent="0.45">
      <c r="C12643" s="29" t="s">
        <v>3078</v>
      </c>
      <c r="F12643" t="s">
        <v>1529</v>
      </c>
      <c r="G12643" t="s">
        <v>1530</v>
      </c>
      <c r="H12643" t="s">
        <v>293</v>
      </c>
      <c r="I12643" t="s">
        <v>225</v>
      </c>
      <c r="J12643" t="s">
        <v>1538</v>
      </c>
      <c r="K12643" t="s">
        <v>228</v>
      </c>
      <c r="N12643" t="s">
        <v>262</v>
      </c>
      <c r="O12643">
        <v>1.9000000000000001E-4</v>
      </c>
      <c r="P12643" t="s">
        <v>1539</v>
      </c>
      <c r="Q12643"/>
      <c r="R12643" s="27">
        <v>9.5000000000000005E-5</v>
      </c>
      <c r="S12643">
        <v>2.8499999999999999E-4</v>
      </c>
      <c r="T12643" t="s">
        <v>1536</v>
      </c>
    </row>
    <row r="12644" spans="2:20" hidden="1" x14ac:dyDescent="0.45">
      <c r="B12644" s="29" t="s">
        <v>27</v>
      </c>
      <c r="C12644" s="29" t="s">
        <v>3078</v>
      </c>
      <c r="F12644" t="s">
        <v>1529</v>
      </c>
      <c r="G12644" t="s">
        <v>1530</v>
      </c>
      <c r="H12644" t="s">
        <v>281</v>
      </c>
      <c r="I12644" t="s">
        <v>225</v>
      </c>
      <c r="J12644" t="s">
        <v>1559</v>
      </c>
      <c r="K12644" t="s">
        <v>228</v>
      </c>
      <c r="N12644" t="s">
        <v>27</v>
      </c>
      <c r="O12644">
        <v>100</v>
      </c>
      <c r="P12644" t="s">
        <v>1560</v>
      </c>
      <c r="Q12644"/>
      <c r="R12644">
        <v>80</v>
      </c>
      <c r="S12644">
        <v>130</v>
      </c>
      <c r="T12644" t="s">
        <v>1445</v>
      </c>
    </row>
    <row r="12645" spans="2:20" hidden="1" x14ac:dyDescent="0.45">
      <c r="C12645" s="29" t="s">
        <v>3078</v>
      </c>
      <c r="F12645" t="s">
        <v>1529</v>
      </c>
      <c r="G12645" t="s">
        <v>1530</v>
      </c>
      <c r="H12645" t="s">
        <v>301</v>
      </c>
      <c r="I12645" t="s">
        <v>225</v>
      </c>
      <c r="J12645" t="s">
        <v>1538</v>
      </c>
      <c r="K12645" t="s">
        <v>228</v>
      </c>
      <c r="N12645" t="s">
        <v>246</v>
      </c>
      <c r="O12645">
        <v>2E-3</v>
      </c>
      <c r="P12645" t="s">
        <v>2225</v>
      </c>
      <c r="Q12645"/>
      <c r="R12645">
        <v>1E-3</v>
      </c>
      <c r="S12645">
        <v>4.0000000000000001E-3</v>
      </c>
      <c r="T12645" t="s">
        <v>357</v>
      </c>
    </row>
    <row r="12646" spans="2:20" hidden="1" x14ac:dyDescent="0.45">
      <c r="C12646" s="29" t="s">
        <v>3078</v>
      </c>
      <c r="F12646" t="s">
        <v>1529</v>
      </c>
      <c r="G12646" t="s">
        <v>1530</v>
      </c>
      <c r="H12646" t="s">
        <v>301</v>
      </c>
      <c r="I12646" t="s">
        <v>225</v>
      </c>
      <c r="J12646" t="s">
        <v>1538</v>
      </c>
      <c r="K12646" t="s">
        <v>228</v>
      </c>
      <c r="N12646" t="s">
        <v>246</v>
      </c>
      <c r="O12646">
        <v>2E-3</v>
      </c>
      <c r="P12646" t="s">
        <v>2225</v>
      </c>
      <c r="Q12646"/>
      <c r="R12646">
        <v>1E-3</v>
      </c>
      <c r="S12646">
        <v>4.0000000000000001E-3</v>
      </c>
      <c r="T12646" t="s">
        <v>357</v>
      </c>
    </row>
    <row r="12647" spans="2:20" hidden="1" x14ac:dyDescent="0.45">
      <c r="B12647" s="29" t="s">
        <v>27</v>
      </c>
      <c r="C12647" s="29" t="s">
        <v>3078</v>
      </c>
      <c r="F12647" t="s">
        <v>1529</v>
      </c>
      <c r="G12647" t="s">
        <v>1530</v>
      </c>
      <c r="H12647" t="s">
        <v>301</v>
      </c>
      <c r="I12647" t="s">
        <v>225</v>
      </c>
      <c r="J12647" t="s">
        <v>1538</v>
      </c>
      <c r="K12647" t="s">
        <v>228</v>
      </c>
      <c r="N12647" t="s">
        <v>27</v>
      </c>
      <c r="O12647">
        <v>40</v>
      </c>
      <c r="P12647" t="s">
        <v>1539</v>
      </c>
      <c r="Q12647"/>
      <c r="R12647">
        <v>24</v>
      </c>
      <c r="S12647">
        <v>56</v>
      </c>
      <c r="T12647" t="s">
        <v>1445</v>
      </c>
    </row>
    <row r="12648" spans="2:20" hidden="1" x14ac:dyDescent="0.45">
      <c r="C12648" s="29" t="s">
        <v>3078</v>
      </c>
      <c r="F12648" t="s">
        <v>1529</v>
      </c>
      <c r="G12648" t="s">
        <v>1530</v>
      </c>
      <c r="H12648" t="s">
        <v>301</v>
      </c>
      <c r="I12648" t="s">
        <v>225</v>
      </c>
      <c r="J12648" t="s">
        <v>1538</v>
      </c>
      <c r="K12648" t="s">
        <v>228</v>
      </c>
      <c r="N12648" t="s">
        <v>236</v>
      </c>
      <c r="O12648">
        <v>50</v>
      </c>
      <c r="P12648" t="s">
        <v>1539</v>
      </c>
      <c r="Q12648"/>
      <c r="R12648">
        <v>30</v>
      </c>
      <c r="S12648">
        <v>70</v>
      </c>
      <c r="T12648" t="s">
        <v>357</v>
      </c>
    </row>
    <row r="12649" spans="2:20" hidden="1" x14ac:dyDescent="0.45">
      <c r="C12649" s="29" t="s">
        <v>3078</v>
      </c>
      <c r="F12649" t="s">
        <v>1529</v>
      </c>
      <c r="G12649" t="s">
        <v>1530</v>
      </c>
      <c r="H12649" t="s">
        <v>301</v>
      </c>
      <c r="I12649" t="s">
        <v>225</v>
      </c>
      <c r="J12649" t="s">
        <v>1538</v>
      </c>
      <c r="K12649" t="s">
        <v>228</v>
      </c>
      <c r="N12649" t="s">
        <v>253</v>
      </c>
      <c r="O12649" s="27">
        <v>1.9000000000000001E-5</v>
      </c>
      <c r="P12649" t="s">
        <v>1539</v>
      </c>
      <c r="Q12649"/>
      <c r="R12649" s="27">
        <v>9.5000000000000005E-6</v>
      </c>
      <c r="S12649" s="27">
        <v>2.8500000000000002E-5</v>
      </c>
      <c r="T12649" t="s">
        <v>1536</v>
      </c>
    </row>
    <row r="12650" spans="2:20" hidden="1" x14ac:dyDescent="0.45">
      <c r="C12650" s="29" t="s">
        <v>3078</v>
      </c>
      <c r="F12650" t="s">
        <v>1529</v>
      </c>
      <c r="G12650" t="s">
        <v>1530</v>
      </c>
      <c r="H12650" t="s">
        <v>296</v>
      </c>
      <c r="I12650" t="s">
        <v>225</v>
      </c>
      <c r="J12650" t="s">
        <v>1538</v>
      </c>
      <c r="K12650" t="s">
        <v>228</v>
      </c>
      <c r="N12650" t="s">
        <v>246</v>
      </c>
      <c r="O12650">
        <v>2E-3</v>
      </c>
      <c r="P12650" t="s">
        <v>2225</v>
      </c>
      <c r="Q12650"/>
      <c r="R12650">
        <v>1E-3</v>
      </c>
      <c r="S12650">
        <v>4.0000000000000001E-3</v>
      </c>
      <c r="T12650" t="s">
        <v>357</v>
      </c>
    </row>
    <row r="12651" spans="2:20" hidden="1" x14ac:dyDescent="0.45">
      <c r="C12651" s="29" t="s">
        <v>3078</v>
      </c>
      <c r="F12651" t="s">
        <v>1529</v>
      </c>
      <c r="G12651" t="s">
        <v>1530</v>
      </c>
      <c r="H12651" t="s">
        <v>281</v>
      </c>
      <c r="I12651" t="s">
        <v>225</v>
      </c>
      <c r="J12651" t="s">
        <v>1559</v>
      </c>
      <c r="K12651" t="s">
        <v>228</v>
      </c>
      <c r="N12651" t="s">
        <v>265</v>
      </c>
      <c r="O12651">
        <v>0.03</v>
      </c>
      <c r="P12651" t="s">
        <v>1560</v>
      </c>
      <c r="Q12651"/>
      <c r="R12651">
        <v>7.0000000000000001E-3</v>
      </c>
      <c r="S12651">
        <v>0.2</v>
      </c>
      <c r="T12651" t="s">
        <v>357</v>
      </c>
    </row>
    <row r="12652" spans="2:20" hidden="1" x14ac:dyDescent="0.45">
      <c r="C12652" s="29" t="s">
        <v>3078</v>
      </c>
      <c r="F12652" t="s">
        <v>1529</v>
      </c>
      <c r="G12652" t="s">
        <v>1530</v>
      </c>
      <c r="H12652" t="s">
        <v>296</v>
      </c>
      <c r="I12652" t="s">
        <v>225</v>
      </c>
      <c r="J12652" t="s">
        <v>1538</v>
      </c>
      <c r="K12652" t="s">
        <v>228</v>
      </c>
      <c r="N12652" t="s">
        <v>242</v>
      </c>
      <c r="O12652" s="27">
        <v>3.0000000000000001E-6</v>
      </c>
      <c r="P12652" t="s">
        <v>1540</v>
      </c>
      <c r="Q12652"/>
      <c r="R12652" s="27">
        <v>1.5E-6</v>
      </c>
      <c r="S12652" s="27">
        <v>6.0000000000000002E-6</v>
      </c>
      <c r="T12652" t="s">
        <v>1536</v>
      </c>
    </row>
    <row r="12653" spans="2:20" hidden="1" x14ac:dyDescent="0.45">
      <c r="B12653" s="29" t="s">
        <v>27</v>
      </c>
      <c r="C12653" s="29" t="s">
        <v>3078</v>
      </c>
      <c r="F12653" t="s">
        <v>1529</v>
      </c>
      <c r="G12653" t="s">
        <v>1530</v>
      </c>
      <c r="H12653" t="s">
        <v>296</v>
      </c>
      <c r="I12653" t="s">
        <v>225</v>
      </c>
      <c r="J12653" t="s">
        <v>1538</v>
      </c>
      <c r="K12653" t="s">
        <v>228</v>
      </c>
      <c r="N12653" t="s">
        <v>27</v>
      </c>
      <c r="O12653">
        <v>40</v>
      </c>
      <c r="P12653" t="s">
        <v>1539</v>
      </c>
      <c r="Q12653"/>
      <c r="R12653">
        <v>24</v>
      </c>
      <c r="S12653">
        <v>56</v>
      </c>
      <c r="T12653" t="s">
        <v>1445</v>
      </c>
    </row>
    <row r="12654" spans="2:20" hidden="1" x14ac:dyDescent="0.45">
      <c r="C12654" s="29" t="s">
        <v>3078</v>
      </c>
      <c r="F12654" t="s">
        <v>1529</v>
      </c>
      <c r="G12654" t="s">
        <v>1530</v>
      </c>
      <c r="H12654" t="s">
        <v>296</v>
      </c>
      <c r="I12654" t="s">
        <v>225</v>
      </c>
      <c r="J12654" t="s">
        <v>1538</v>
      </c>
      <c r="K12654" t="s">
        <v>228</v>
      </c>
      <c r="N12654" t="s">
        <v>240</v>
      </c>
      <c r="O12654" s="27">
        <v>6.0000000000000002E-6</v>
      </c>
      <c r="P12654" t="s">
        <v>1539</v>
      </c>
      <c r="Q12654"/>
      <c r="R12654" s="27">
        <v>3.0000000000000001E-6</v>
      </c>
      <c r="S12654" s="27">
        <v>9.0000000000000002E-6</v>
      </c>
      <c r="T12654" t="s">
        <v>1536</v>
      </c>
    </row>
    <row r="12655" spans="2:20" hidden="1" x14ac:dyDescent="0.45">
      <c r="B12655" s="29" t="s">
        <v>24</v>
      </c>
      <c r="C12655" s="29" t="s">
        <v>3078</v>
      </c>
      <c r="F12655" t="s">
        <v>1529</v>
      </c>
      <c r="G12655" t="s">
        <v>1530</v>
      </c>
      <c r="H12655" t="s">
        <v>284</v>
      </c>
      <c r="I12655" t="s">
        <v>225</v>
      </c>
      <c r="J12655" t="s">
        <v>1559</v>
      </c>
      <c r="K12655" t="s">
        <v>228</v>
      </c>
      <c r="N12655" t="s">
        <v>261</v>
      </c>
      <c r="O12655">
        <v>138</v>
      </c>
      <c r="P12655" t="s">
        <v>1560</v>
      </c>
      <c r="Q12655"/>
      <c r="R12655">
        <v>50</v>
      </c>
      <c r="S12655">
        <v>400</v>
      </c>
      <c r="T12655" t="s">
        <v>357</v>
      </c>
    </row>
    <row r="12656" spans="2:20" hidden="1" x14ac:dyDescent="0.45">
      <c r="C12656" s="29" t="s">
        <v>3078</v>
      </c>
      <c r="F12656" t="s">
        <v>1529</v>
      </c>
      <c r="G12656" t="s">
        <v>1530</v>
      </c>
      <c r="H12656" t="s">
        <v>284</v>
      </c>
      <c r="I12656" t="s">
        <v>225</v>
      </c>
      <c r="J12656" t="s">
        <v>1559</v>
      </c>
      <c r="K12656" t="s">
        <v>228</v>
      </c>
      <c r="N12656" t="s">
        <v>259</v>
      </c>
      <c r="O12656">
        <v>32</v>
      </c>
      <c r="P12656" t="s">
        <v>1563</v>
      </c>
      <c r="Q12656"/>
      <c r="R12656">
        <v>3</v>
      </c>
      <c r="S12656">
        <v>320</v>
      </c>
      <c r="T12656" t="s">
        <v>1191</v>
      </c>
    </row>
    <row r="12657" spans="2:20" hidden="1" x14ac:dyDescent="0.45">
      <c r="C12657" s="29" t="s">
        <v>3078</v>
      </c>
      <c r="F12657" t="s">
        <v>1529</v>
      </c>
      <c r="G12657" t="s">
        <v>1530</v>
      </c>
      <c r="H12657" t="s">
        <v>284</v>
      </c>
      <c r="I12657" t="s">
        <v>225</v>
      </c>
      <c r="J12657" t="s">
        <v>1559</v>
      </c>
      <c r="K12657" t="s">
        <v>228</v>
      </c>
      <c r="N12657" t="s">
        <v>267</v>
      </c>
      <c r="O12657">
        <v>0.06</v>
      </c>
      <c r="P12657" t="s">
        <v>1560</v>
      </c>
      <c r="Q12657"/>
      <c r="R12657">
        <v>2E-3</v>
      </c>
      <c r="S12657">
        <v>1.8</v>
      </c>
      <c r="T12657" t="s">
        <v>357</v>
      </c>
    </row>
    <row r="12658" spans="2:20" hidden="1" x14ac:dyDescent="0.45">
      <c r="B12658" s="29" t="s">
        <v>30</v>
      </c>
      <c r="C12658" s="29" t="s">
        <v>3078</v>
      </c>
      <c r="F12658" t="s">
        <v>1529</v>
      </c>
      <c r="G12658" t="s">
        <v>1530</v>
      </c>
      <c r="H12658" t="s">
        <v>274</v>
      </c>
      <c r="I12658" t="s">
        <v>225</v>
      </c>
      <c r="J12658" t="s">
        <v>1559</v>
      </c>
      <c r="K12658" t="s">
        <v>228</v>
      </c>
      <c r="N12658" t="s">
        <v>30</v>
      </c>
      <c r="O12658">
        <v>0.17</v>
      </c>
      <c r="P12658" t="s">
        <v>229</v>
      </c>
      <c r="Q12658"/>
      <c r="R12658">
        <v>0.09</v>
      </c>
      <c r="S12658">
        <v>0.34</v>
      </c>
      <c r="T12658" t="s">
        <v>1564</v>
      </c>
    </row>
    <row r="12659" spans="2:20" hidden="1" x14ac:dyDescent="0.45">
      <c r="C12659" s="29" t="s">
        <v>3078</v>
      </c>
      <c r="F12659" t="s">
        <v>1529</v>
      </c>
      <c r="G12659" t="s">
        <v>1530</v>
      </c>
      <c r="H12659" t="s">
        <v>1251</v>
      </c>
      <c r="I12659" t="s">
        <v>225</v>
      </c>
      <c r="J12659" t="s">
        <v>1538</v>
      </c>
      <c r="K12659" t="s">
        <v>228</v>
      </c>
      <c r="N12659" t="s">
        <v>267</v>
      </c>
      <c r="O12659">
        <v>7.2999999999999995E-2</v>
      </c>
      <c r="P12659" t="s">
        <v>1539</v>
      </c>
      <c r="Q12659"/>
      <c r="R12659">
        <v>7.3000000000000001E-3</v>
      </c>
      <c r="S12659">
        <v>0.73</v>
      </c>
      <c r="T12659" t="s">
        <v>1191</v>
      </c>
    </row>
    <row r="12660" spans="2:20" hidden="1" x14ac:dyDescent="0.45">
      <c r="C12660" s="29" t="s">
        <v>3078</v>
      </c>
      <c r="F12660" t="s">
        <v>1529</v>
      </c>
      <c r="G12660" t="s">
        <v>1530</v>
      </c>
      <c r="H12660" t="s">
        <v>284</v>
      </c>
      <c r="I12660" t="s">
        <v>225</v>
      </c>
      <c r="J12660" t="s">
        <v>1559</v>
      </c>
      <c r="K12660" t="s">
        <v>228</v>
      </c>
      <c r="N12660" t="s">
        <v>291</v>
      </c>
      <c r="O12660">
        <v>0.09</v>
      </c>
      <c r="P12660" t="s">
        <v>1562</v>
      </c>
      <c r="Q12660"/>
      <c r="R12660">
        <v>2.5000000000000001E-2</v>
      </c>
      <c r="S12660">
        <v>0.18</v>
      </c>
      <c r="T12660" t="s">
        <v>1386</v>
      </c>
    </row>
    <row r="12661" spans="2:20" hidden="1" x14ac:dyDescent="0.45">
      <c r="C12661" s="29" t="s">
        <v>3078</v>
      </c>
      <c r="F12661" t="s">
        <v>1529</v>
      </c>
      <c r="G12661" t="s">
        <v>1530</v>
      </c>
      <c r="H12661" t="s">
        <v>1251</v>
      </c>
      <c r="I12661" t="s">
        <v>225</v>
      </c>
      <c r="J12661" t="s">
        <v>1538</v>
      </c>
      <c r="K12661" t="s">
        <v>228</v>
      </c>
      <c r="N12661" t="s">
        <v>262</v>
      </c>
      <c r="O12661">
        <v>1E-4</v>
      </c>
      <c r="P12661" t="s">
        <v>1539</v>
      </c>
      <c r="Q12661"/>
      <c r="R12661" s="27">
        <v>6.9999999999999994E-5</v>
      </c>
      <c r="S12661">
        <v>2.0000000000000001E-4</v>
      </c>
      <c r="T12661" t="s">
        <v>1536</v>
      </c>
    </row>
    <row r="12662" spans="2:20" hidden="1" x14ac:dyDescent="0.45">
      <c r="C12662" s="29" t="s">
        <v>3078</v>
      </c>
      <c r="F12662" t="s">
        <v>1529</v>
      </c>
      <c r="G12662" t="s">
        <v>1530</v>
      </c>
      <c r="H12662" t="s">
        <v>1251</v>
      </c>
      <c r="I12662" t="s">
        <v>225</v>
      </c>
      <c r="J12662" t="s">
        <v>1538</v>
      </c>
      <c r="K12662" t="s">
        <v>228</v>
      </c>
      <c r="N12662" t="s">
        <v>265</v>
      </c>
      <c r="O12662">
        <v>1.4999999999999999E-2</v>
      </c>
      <c r="P12662" t="s">
        <v>1539</v>
      </c>
      <c r="Q12662"/>
      <c r="R12662">
        <v>1.5E-3</v>
      </c>
      <c r="S12662">
        <v>0.15</v>
      </c>
      <c r="T12662" t="s">
        <v>1191</v>
      </c>
    </row>
    <row r="12663" spans="2:20" hidden="1" x14ac:dyDescent="0.45">
      <c r="C12663" s="29" t="s">
        <v>3078</v>
      </c>
      <c r="F12663" t="s">
        <v>1529</v>
      </c>
      <c r="G12663" t="s">
        <v>1530</v>
      </c>
      <c r="H12663" t="s">
        <v>1251</v>
      </c>
      <c r="I12663" t="s">
        <v>225</v>
      </c>
      <c r="J12663" t="s">
        <v>1538</v>
      </c>
      <c r="K12663" t="s">
        <v>228</v>
      </c>
      <c r="N12663" t="s">
        <v>236</v>
      </c>
      <c r="O12663">
        <v>50</v>
      </c>
      <c r="P12663" t="s">
        <v>1539</v>
      </c>
      <c r="Q12663"/>
      <c r="R12663">
        <v>30</v>
      </c>
      <c r="S12663">
        <v>70</v>
      </c>
      <c r="T12663" t="s">
        <v>357</v>
      </c>
    </row>
    <row r="12664" spans="2:20" hidden="1" x14ac:dyDescent="0.45">
      <c r="B12664" s="29" t="s">
        <v>43</v>
      </c>
      <c r="F12664" t="s">
        <v>1566</v>
      </c>
      <c r="G12664" t="s">
        <v>1567</v>
      </c>
      <c r="H12664" t="s">
        <v>277</v>
      </c>
      <c r="I12664" t="s">
        <v>1403</v>
      </c>
      <c r="K12664" t="s">
        <v>228</v>
      </c>
      <c r="L12664" t="s">
        <v>1568</v>
      </c>
      <c r="N12664" t="s">
        <v>1439</v>
      </c>
      <c r="O12664">
        <v>0.72499999999999998</v>
      </c>
      <c r="Q12664"/>
      <c r="R12664">
        <v>0.17499999999999999</v>
      </c>
      <c r="S12664">
        <v>0.90800000000000003</v>
      </c>
      <c r="T12664" t="s">
        <v>1254</v>
      </c>
    </row>
    <row r="12665" spans="2:20" hidden="1" x14ac:dyDescent="0.45">
      <c r="B12665" s="29" t="s">
        <v>43</v>
      </c>
      <c r="F12665" t="s">
        <v>1566</v>
      </c>
      <c r="G12665" t="s">
        <v>1567</v>
      </c>
      <c r="H12665" t="s">
        <v>277</v>
      </c>
      <c r="I12665" t="s">
        <v>1403</v>
      </c>
      <c r="K12665" t="s">
        <v>228</v>
      </c>
      <c r="L12665" t="s">
        <v>1571</v>
      </c>
      <c r="N12665" t="s">
        <v>1439</v>
      </c>
      <c r="O12665">
        <v>0.97499999999999998</v>
      </c>
      <c r="Q12665"/>
      <c r="R12665">
        <v>0.92500000000000004</v>
      </c>
      <c r="S12665">
        <v>0.99199999999999999</v>
      </c>
      <c r="T12665" t="s">
        <v>1254</v>
      </c>
    </row>
    <row r="12666" spans="2:20" hidden="1" x14ac:dyDescent="0.45">
      <c r="F12666" t="s">
        <v>1566</v>
      </c>
      <c r="G12666" t="s">
        <v>1567</v>
      </c>
      <c r="H12666" t="s">
        <v>277</v>
      </c>
      <c r="I12666" t="s">
        <v>1403</v>
      </c>
      <c r="K12666" t="s">
        <v>228</v>
      </c>
      <c r="L12666" t="s">
        <v>1571</v>
      </c>
      <c r="N12666" t="s">
        <v>1437</v>
      </c>
      <c r="O12666">
        <v>0.99099999999999999</v>
      </c>
      <c r="Q12666"/>
      <c r="R12666">
        <v>0.97399999999999998</v>
      </c>
      <c r="S12666">
        <v>0.997</v>
      </c>
      <c r="T12666" t="s">
        <v>1254</v>
      </c>
    </row>
    <row r="12667" spans="2:20" hidden="1" x14ac:dyDescent="0.45">
      <c r="B12667" s="29" t="s">
        <v>27</v>
      </c>
      <c r="F12667" t="s">
        <v>1566</v>
      </c>
      <c r="G12667" t="s">
        <v>1567</v>
      </c>
      <c r="H12667" t="s">
        <v>277</v>
      </c>
      <c r="I12667" t="s">
        <v>1403</v>
      </c>
      <c r="K12667" t="s">
        <v>228</v>
      </c>
      <c r="L12667" t="s">
        <v>1597</v>
      </c>
      <c r="N12667" t="s">
        <v>1440</v>
      </c>
      <c r="O12667">
        <v>0.96399999999999997</v>
      </c>
      <c r="Q12667"/>
      <c r="R12667">
        <v>0.89200000000000002</v>
      </c>
      <c r="S12667">
        <v>0.98799999999999999</v>
      </c>
      <c r="T12667" t="s">
        <v>1254</v>
      </c>
    </row>
    <row r="12668" spans="2:20" hidden="1" x14ac:dyDescent="0.45">
      <c r="B12668" s="29" t="s">
        <v>27</v>
      </c>
      <c r="F12668" t="s">
        <v>1566</v>
      </c>
      <c r="G12668" t="s">
        <v>1567</v>
      </c>
      <c r="H12668" t="s">
        <v>277</v>
      </c>
      <c r="I12668" t="s">
        <v>1403</v>
      </c>
      <c r="K12668" t="s">
        <v>228</v>
      </c>
      <c r="L12668" t="s">
        <v>1596</v>
      </c>
      <c r="N12668" t="s">
        <v>1440</v>
      </c>
      <c r="O12668">
        <v>0.96199999999999997</v>
      </c>
      <c r="Q12668"/>
      <c r="R12668">
        <v>0.88600000000000001</v>
      </c>
      <c r="S12668">
        <v>0.98699999999999999</v>
      </c>
      <c r="T12668" t="s">
        <v>1254</v>
      </c>
    </row>
    <row r="12669" spans="2:20" hidden="1" x14ac:dyDescent="0.45">
      <c r="B12669" s="29" t="s">
        <v>43</v>
      </c>
      <c r="F12669" t="s">
        <v>1566</v>
      </c>
      <c r="G12669" t="s">
        <v>1567</v>
      </c>
      <c r="H12669" t="s">
        <v>277</v>
      </c>
      <c r="I12669" t="s">
        <v>1403</v>
      </c>
      <c r="K12669" t="s">
        <v>228</v>
      </c>
      <c r="L12669" t="s">
        <v>1590</v>
      </c>
      <c r="N12669" t="s">
        <v>1439</v>
      </c>
      <c r="O12669">
        <v>0.97399999999999998</v>
      </c>
      <c r="Q12669"/>
      <c r="R12669">
        <v>0.96499999999999997</v>
      </c>
      <c r="S12669">
        <v>0.98299999999999998</v>
      </c>
      <c r="T12669" t="s">
        <v>1576</v>
      </c>
    </row>
    <row r="12670" spans="2:20" hidden="1" x14ac:dyDescent="0.45">
      <c r="B12670" s="29" t="s">
        <v>27</v>
      </c>
      <c r="F12670" t="s">
        <v>1566</v>
      </c>
      <c r="G12670" t="s">
        <v>1567</v>
      </c>
      <c r="H12670" t="s">
        <v>289</v>
      </c>
      <c r="I12670" t="s">
        <v>225</v>
      </c>
      <c r="J12670" t="s">
        <v>1572</v>
      </c>
      <c r="K12670" t="s">
        <v>228</v>
      </c>
      <c r="N12670" t="s">
        <v>27</v>
      </c>
      <c r="O12670">
        <v>1.5</v>
      </c>
      <c r="P12670" t="s">
        <v>1573</v>
      </c>
      <c r="Q12670"/>
      <c r="R12670">
        <v>0.7</v>
      </c>
      <c r="S12670">
        <v>3.2</v>
      </c>
      <c r="T12670" t="s">
        <v>1445</v>
      </c>
    </row>
    <row r="12671" spans="2:20" hidden="1" x14ac:dyDescent="0.45">
      <c r="B12671" s="29" t="s">
        <v>26</v>
      </c>
      <c r="F12671" t="s">
        <v>1566</v>
      </c>
      <c r="G12671" t="s">
        <v>1567</v>
      </c>
      <c r="H12671" t="s">
        <v>286</v>
      </c>
      <c r="I12671" t="s">
        <v>225</v>
      </c>
      <c r="J12671" t="s">
        <v>1578</v>
      </c>
      <c r="K12671" t="s">
        <v>228</v>
      </c>
      <c r="N12671" t="s">
        <v>26</v>
      </c>
      <c r="O12671">
        <v>1</v>
      </c>
      <c r="P12671" t="s">
        <v>1573</v>
      </c>
      <c r="Q12671"/>
      <c r="R12671">
        <v>0.5</v>
      </c>
      <c r="S12671">
        <v>2</v>
      </c>
      <c r="T12671" t="s">
        <v>1574</v>
      </c>
    </row>
    <row r="12672" spans="2:20" hidden="1" x14ac:dyDescent="0.45">
      <c r="F12672" t="s">
        <v>1566</v>
      </c>
      <c r="G12672" t="s">
        <v>1567</v>
      </c>
      <c r="H12672" t="s">
        <v>286</v>
      </c>
      <c r="I12672" t="s">
        <v>225</v>
      </c>
      <c r="J12672" t="s">
        <v>1578</v>
      </c>
      <c r="K12672" t="s">
        <v>228</v>
      </c>
      <c r="N12672" t="s">
        <v>272</v>
      </c>
      <c r="O12672">
        <v>0.01</v>
      </c>
      <c r="P12672" t="s">
        <v>1579</v>
      </c>
      <c r="Q12672"/>
      <c r="R12672">
        <v>1E-3</v>
      </c>
      <c r="S12672">
        <v>0.1</v>
      </c>
      <c r="T12672" t="s">
        <v>1580</v>
      </c>
    </row>
    <row r="12673" spans="2:20" hidden="1" x14ac:dyDescent="0.45">
      <c r="F12673" t="s">
        <v>1566</v>
      </c>
      <c r="G12673" t="s">
        <v>1567</v>
      </c>
      <c r="H12673" t="s">
        <v>286</v>
      </c>
      <c r="I12673" t="s">
        <v>225</v>
      </c>
      <c r="J12673" t="s">
        <v>1578</v>
      </c>
      <c r="K12673" t="s">
        <v>228</v>
      </c>
      <c r="N12673" t="s">
        <v>264</v>
      </c>
      <c r="O12673">
        <v>7.0000000000000007E-2</v>
      </c>
      <c r="P12673" t="s">
        <v>1579</v>
      </c>
      <c r="Q12673"/>
      <c r="R12673">
        <v>1.5E-3</v>
      </c>
      <c r="S12673">
        <v>3</v>
      </c>
      <c r="T12673" t="s">
        <v>1574</v>
      </c>
    </row>
    <row r="12674" spans="2:20" hidden="1" x14ac:dyDescent="0.45">
      <c r="B12674" s="29" t="s">
        <v>30</v>
      </c>
      <c r="F12674" t="s">
        <v>1566</v>
      </c>
      <c r="G12674" t="s">
        <v>1567</v>
      </c>
      <c r="H12674" t="s">
        <v>289</v>
      </c>
      <c r="I12674" t="s">
        <v>225</v>
      </c>
      <c r="J12674" t="s">
        <v>1572</v>
      </c>
      <c r="K12674" t="s">
        <v>228</v>
      </c>
      <c r="N12674" t="s">
        <v>30</v>
      </c>
      <c r="O12674">
        <v>2.2999999999999998</v>
      </c>
      <c r="P12674" t="s">
        <v>229</v>
      </c>
      <c r="Q12674"/>
      <c r="R12674">
        <v>1.2</v>
      </c>
      <c r="S12674">
        <v>4.5999999999999996</v>
      </c>
      <c r="T12674" t="s">
        <v>1581</v>
      </c>
    </row>
    <row r="12675" spans="2:20" hidden="1" x14ac:dyDescent="0.45">
      <c r="B12675" s="29" t="s">
        <v>27</v>
      </c>
      <c r="F12675" t="s">
        <v>1566</v>
      </c>
      <c r="G12675" t="s">
        <v>1567</v>
      </c>
      <c r="H12675" t="s">
        <v>277</v>
      </c>
      <c r="I12675" t="s">
        <v>1403</v>
      </c>
      <c r="K12675" t="s">
        <v>228</v>
      </c>
      <c r="L12675" t="s">
        <v>1583</v>
      </c>
      <c r="N12675" t="s">
        <v>1440</v>
      </c>
      <c r="O12675">
        <v>0.94599999999999995</v>
      </c>
      <c r="Q12675"/>
      <c r="R12675">
        <v>0.83799999999999997</v>
      </c>
      <c r="S12675">
        <v>0.98199999999999998</v>
      </c>
      <c r="T12675" t="s">
        <v>1254</v>
      </c>
    </row>
    <row r="12676" spans="2:20" hidden="1" x14ac:dyDescent="0.45">
      <c r="F12676" t="s">
        <v>1566</v>
      </c>
      <c r="G12676" t="s">
        <v>1567</v>
      </c>
      <c r="H12676" t="s">
        <v>289</v>
      </c>
      <c r="I12676" t="s">
        <v>225</v>
      </c>
      <c r="J12676" t="s">
        <v>1572</v>
      </c>
      <c r="K12676" t="s">
        <v>228</v>
      </c>
      <c r="N12676" t="s">
        <v>264</v>
      </c>
      <c r="O12676">
        <v>9</v>
      </c>
      <c r="P12676" t="s">
        <v>1579</v>
      </c>
      <c r="Q12676"/>
      <c r="R12676">
        <v>5</v>
      </c>
      <c r="S12676">
        <v>15</v>
      </c>
      <c r="T12676" t="s">
        <v>1574</v>
      </c>
    </row>
    <row r="12677" spans="2:20" hidden="1" x14ac:dyDescent="0.45">
      <c r="B12677" s="29" t="s">
        <v>26</v>
      </c>
      <c r="F12677" t="s">
        <v>1566</v>
      </c>
      <c r="G12677" t="s">
        <v>1567</v>
      </c>
      <c r="H12677" t="s">
        <v>289</v>
      </c>
      <c r="I12677" t="s">
        <v>225</v>
      </c>
      <c r="J12677" t="s">
        <v>1572</v>
      </c>
      <c r="K12677" t="s">
        <v>228</v>
      </c>
      <c r="N12677" t="s">
        <v>26</v>
      </c>
      <c r="O12677">
        <v>1</v>
      </c>
      <c r="P12677" t="s">
        <v>1573</v>
      </c>
      <c r="Q12677"/>
      <c r="R12677">
        <v>0.5</v>
      </c>
      <c r="S12677">
        <v>2</v>
      </c>
      <c r="T12677" t="s">
        <v>1574</v>
      </c>
    </row>
    <row r="12678" spans="2:20" hidden="1" x14ac:dyDescent="0.45">
      <c r="B12678" s="29" t="s">
        <v>27</v>
      </c>
      <c r="F12678" t="s">
        <v>1566</v>
      </c>
      <c r="G12678" t="s">
        <v>1567</v>
      </c>
      <c r="H12678" t="s">
        <v>281</v>
      </c>
      <c r="I12678" t="s">
        <v>225</v>
      </c>
      <c r="J12678" t="s">
        <v>1584</v>
      </c>
      <c r="K12678" t="s">
        <v>228</v>
      </c>
      <c r="N12678" t="s">
        <v>27</v>
      </c>
      <c r="O12678">
        <v>1.4</v>
      </c>
      <c r="P12678" t="s">
        <v>1573</v>
      </c>
      <c r="Q12678"/>
      <c r="R12678">
        <v>0.9</v>
      </c>
      <c r="S12678">
        <v>2</v>
      </c>
      <c r="T12678" t="s">
        <v>1438</v>
      </c>
    </row>
    <row r="12679" spans="2:20" hidden="1" x14ac:dyDescent="0.45">
      <c r="F12679" t="s">
        <v>1566</v>
      </c>
      <c r="G12679" t="s">
        <v>1567</v>
      </c>
      <c r="H12679" t="s">
        <v>289</v>
      </c>
      <c r="I12679" t="s">
        <v>225</v>
      </c>
      <c r="J12679" t="s">
        <v>1572</v>
      </c>
      <c r="K12679" t="s">
        <v>228</v>
      </c>
      <c r="N12679" t="s">
        <v>358</v>
      </c>
      <c r="O12679">
        <v>9</v>
      </c>
      <c r="P12679" t="s">
        <v>1579</v>
      </c>
      <c r="Q12679"/>
      <c r="R12679">
        <v>5</v>
      </c>
      <c r="S12679">
        <v>15</v>
      </c>
      <c r="T12679" t="s">
        <v>1580</v>
      </c>
    </row>
    <row r="12680" spans="2:20" hidden="1" x14ac:dyDescent="0.45">
      <c r="B12680" s="29" t="s">
        <v>43</v>
      </c>
      <c r="F12680" t="s">
        <v>1585</v>
      </c>
      <c r="G12680" t="s">
        <v>1586</v>
      </c>
      <c r="H12680" t="s">
        <v>277</v>
      </c>
      <c r="I12680" t="s">
        <v>225</v>
      </c>
      <c r="J12680" t="s">
        <v>1587</v>
      </c>
      <c r="K12680" t="s">
        <v>228</v>
      </c>
      <c r="M12680" t="s">
        <v>1588</v>
      </c>
      <c r="N12680" t="s">
        <v>28</v>
      </c>
      <c r="O12680">
        <v>8</v>
      </c>
      <c r="P12680" t="s">
        <v>1589</v>
      </c>
      <c r="Q12680"/>
      <c r="R12680">
        <v>4.5</v>
      </c>
      <c r="S12680">
        <v>14</v>
      </c>
      <c r="T12680" t="s">
        <v>1445</v>
      </c>
    </row>
    <row r="12681" spans="2:20" hidden="1" x14ac:dyDescent="0.45">
      <c r="F12681" t="s">
        <v>1585</v>
      </c>
      <c r="G12681" t="s">
        <v>1586</v>
      </c>
      <c r="H12681" t="s">
        <v>277</v>
      </c>
      <c r="I12681" t="s">
        <v>225</v>
      </c>
      <c r="J12681" t="s">
        <v>1587</v>
      </c>
      <c r="K12681" t="s">
        <v>228</v>
      </c>
      <c r="M12681" t="s">
        <v>1588</v>
      </c>
      <c r="N12681" t="s">
        <v>240</v>
      </c>
      <c r="O12681">
        <v>1.1000000000000001</v>
      </c>
      <c r="P12681" t="s">
        <v>1589</v>
      </c>
      <c r="Q12681"/>
      <c r="R12681">
        <v>0.5</v>
      </c>
      <c r="S12681">
        <v>2.5</v>
      </c>
      <c r="T12681" t="s">
        <v>1574</v>
      </c>
    </row>
    <row r="12682" spans="2:20" hidden="1" x14ac:dyDescent="0.45">
      <c r="F12682" t="s">
        <v>1585</v>
      </c>
      <c r="G12682" t="s">
        <v>1586</v>
      </c>
      <c r="H12682" t="s">
        <v>277</v>
      </c>
      <c r="I12682" t="s">
        <v>225</v>
      </c>
      <c r="J12682" t="s">
        <v>1587</v>
      </c>
      <c r="K12682" t="s">
        <v>228</v>
      </c>
      <c r="M12682" t="s">
        <v>1588</v>
      </c>
      <c r="N12682" t="s">
        <v>267</v>
      </c>
      <c r="O12682">
        <v>0.05</v>
      </c>
      <c r="P12682" t="s">
        <v>1589</v>
      </c>
      <c r="Q12682"/>
      <c r="R12682">
        <v>0</v>
      </c>
      <c r="S12682">
        <v>0.1</v>
      </c>
      <c r="T12682" t="s">
        <v>1574</v>
      </c>
    </row>
    <row r="12683" spans="2:20" hidden="1" x14ac:dyDescent="0.45">
      <c r="F12683" t="s">
        <v>1585</v>
      </c>
      <c r="G12683" t="s">
        <v>1586</v>
      </c>
      <c r="H12683" t="s">
        <v>274</v>
      </c>
      <c r="I12683" t="s">
        <v>1403</v>
      </c>
      <c r="K12683" t="s">
        <v>228</v>
      </c>
      <c r="L12683" t="s">
        <v>1593</v>
      </c>
      <c r="N12683" t="s">
        <v>1437</v>
      </c>
      <c r="O12683">
        <v>0.999</v>
      </c>
      <c r="Q12683"/>
      <c r="R12683">
        <v>0.999</v>
      </c>
      <c r="T12683" t="s">
        <v>1576</v>
      </c>
    </row>
    <row r="12684" spans="2:20" hidden="1" x14ac:dyDescent="0.45">
      <c r="B12684" s="29" t="s">
        <v>27</v>
      </c>
      <c r="F12684" t="s">
        <v>1585</v>
      </c>
      <c r="G12684" t="s">
        <v>1586</v>
      </c>
      <c r="H12684" t="s">
        <v>274</v>
      </c>
      <c r="I12684" t="s">
        <v>1403</v>
      </c>
      <c r="K12684" t="s">
        <v>228</v>
      </c>
      <c r="L12684" t="s">
        <v>1590</v>
      </c>
      <c r="N12684" t="s">
        <v>1440</v>
      </c>
      <c r="O12684">
        <v>0.99950000000000006</v>
      </c>
      <c r="Q12684"/>
      <c r="R12684">
        <v>0.99950000000000006</v>
      </c>
      <c r="T12684" t="s">
        <v>1576</v>
      </c>
    </row>
    <row r="12685" spans="2:20" hidden="1" x14ac:dyDescent="0.45">
      <c r="B12685" s="29" t="s">
        <v>43</v>
      </c>
      <c r="F12685" t="s">
        <v>1585</v>
      </c>
      <c r="G12685" t="s">
        <v>1586</v>
      </c>
      <c r="H12685" t="s">
        <v>274</v>
      </c>
      <c r="I12685" t="s">
        <v>1403</v>
      </c>
      <c r="K12685" t="s">
        <v>228</v>
      </c>
      <c r="L12685" t="s">
        <v>1597</v>
      </c>
      <c r="N12685" t="s">
        <v>1439</v>
      </c>
      <c r="O12685">
        <v>0.94399999999999995</v>
      </c>
      <c r="Q12685"/>
      <c r="R12685">
        <v>0.83099999999999996</v>
      </c>
      <c r="S12685">
        <v>0.98099999999999998</v>
      </c>
      <c r="T12685" t="s">
        <v>1254</v>
      </c>
    </row>
    <row r="12686" spans="2:20" hidden="1" x14ac:dyDescent="0.45">
      <c r="F12686" t="s">
        <v>1585</v>
      </c>
      <c r="G12686" t="s">
        <v>1586</v>
      </c>
      <c r="H12686" t="s">
        <v>274</v>
      </c>
      <c r="I12686" t="s">
        <v>1403</v>
      </c>
      <c r="K12686" t="s">
        <v>228</v>
      </c>
      <c r="L12686" t="s">
        <v>1597</v>
      </c>
      <c r="N12686" t="s">
        <v>1437</v>
      </c>
      <c r="O12686">
        <v>0.98199999999999998</v>
      </c>
      <c r="Q12686"/>
      <c r="R12686">
        <v>0.94499999999999995</v>
      </c>
      <c r="S12686">
        <v>0.99399999999999999</v>
      </c>
      <c r="T12686" t="s">
        <v>1254</v>
      </c>
    </row>
    <row r="12687" spans="2:20" hidden="1" x14ac:dyDescent="0.45">
      <c r="B12687" s="29" t="s">
        <v>27</v>
      </c>
      <c r="F12687" t="s">
        <v>1585</v>
      </c>
      <c r="G12687" t="s">
        <v>1586</v>
      </c>
      <c r="H12687" t="s">
        <v>274</v>
      </c>
      <c r="I12687" t="s">
        <v>1403</v>
      </c>
      <c r="K12687" t="s">
        <v>228</v>
      </c>
      <c r="L12687" t="s">
        <v>1596</v>
      </c>
      <c r="N12687" t="s">
        <v>1440</v>
      </c>
      <c r="O12687">
        <v>0.96199999999999997</v>
      </c>
      <c r="Q12687"/>
      <c r="R12687">
        <v>0.88600000000000001</v>
      </c>
      <c r="S12687">
        <v>0.98699999999999999</v>
      </c>
      <c r="T12687" t="s">
        <v>1254</v>
      </c>
    </row>
    <row r="12688" spans="2:20" hidden="1" x14ac:dyDescent="0.45">
      <c r="B12688" s="29" t="s">
        <v>27</v>
      </c>
      <c r="F12688" t="s">
        <v>1585</v>
      </c>
      <c r="G12688" t="s">
        <v>1586</v>
      </c>
      <c r="H12688" t="s">
        <v>274</v>
      </c>
      <c r="I12688" t="s">
        <v>1403</v>
      </c>
      <c r="K12688" t="s">
        <v>228</v>
      </c>
      <c r="L12688" t="s">
        <v>1571</v>
      </c>
      <c r="N12688" t="s">
        <v>1440</v>
      </c>
      <c r="O12688">
        <v>0.98299999999999998</v>
      </c>
      <c r="Q12688"/>
      <c r="R12688">
        <v>0.95</v>
      </c>
      <c r="S12688">
        <v>0.99399999999999999</v>
      </c>
      <c r="T12688" t="s">
        <v>1254</v>
      </c>
    </row>
    <row r="12689" spans="2:20" hidden="1" x14ac:dyDescent="0.45">
      <c r="F12689" t="s">
        <v>1585</v>
      </c>
      <c r="G12689" t="s">
        <v>1586</v>
      </c>
      <c r="H12689" t="s">
        <v>286</v>
      </c>
      <c r="I12689" t="s">
        <v>225</v>
      </c>
      <c r="J12689" t="s">
        <v>366</v>
      </c>
      <c r="K12689" t="s">
        <v>228</v>
      </c>
      <c r="N12689" t="s">
        <v>233</v>
      </c>
      <c r="O12689">
        <v>0.18</v>
      </c>
      <c r="P12689" t="s">
        <v>1589</v>
      </c>
      <c r="Q12689"/>
      <c r="R12689">
        <v>0.12</v>
      </c>
      <c r="S12689">
        <v>0.24</v>
      </c>
      <c r="T12689" t="s">
        <v>1536</v>
      </c>
    </row>
    <row r="12690" spans="2:20" hidden="1" x14ac:dyDescent="0.45">
      <c r="B12690" s="29" t="s">
        <v>27</v>
      </c>
      <c r="F12690" t="s">
        <v>1585</v>
      </c>
      <c r="G12690" t="s">
        <v>1586</v>
      </c>
      <c r="H12690" t="s">
        <v>286</v>
      </c>
      <c r="I12690" t="s">
        <v>225</v>
      </c>
      <c r="J12690" t="s">
        <v>366</v>
      </c>
      <c r="K12690" t="s">
        <v>228</v>
      </c>
      <c r="N12690" t="s">
        <v>27</v>
      </c>
      <c r="O12690">
        <v>450</v>
      </c>
      <c r="P12690" t="s">
        <v>1589</v>
      </c>
      <c r="Q12690"/>
      <c r="R12690">
        <v>225</v>
      </c>
      <c r="S12690">
        <v>900</v>
      </c>
      <c r="T12690" t="s">
        <v>2573</v>
      </c>
    </row>
    <row r="12691" spans="2:20" hidden="1" x14ac:dyDescent="0.45">
      <c r="F12691" t="s">
        <v>1585</v>
      </c>
      <c r="G12691" t="s">
        <v>1586</v>
      </c>
      <c r="H12691" t="s">
        <v>286</v>
      </c>
      <c r="I12691" t="s">
        <v>225</v>
      </c>
      <c r="J12691" t="s">
        <v>366</v>
      </c>
      <c r="K12691" t="s">
        <v>228</v>
      </c>
      <c r="N12691" t="s">
        <v>267</v>
      </c>
      <c r="O12691">
        <v>75</v>
      </c>
      <c r="P12691" t="s">
        <v>1589</v>
      </c>
      <c r="Q12691"/>
      <c r="R12691">
        <v>37</v>
      </c>
      <c r="S12691">
        <v>150</v>
      </c>
      <c r="T12691" t="s">
        <v>3002</v>
      </c>
    </row>
    <row r="12692" spans="2:20" hidden="1" x14ac:dyDescent="0.45">
      <c r="F12692" t="s">
        <v>1585</v>
      </c>
      <c r="G12692" t="s">
        <v>1586</v>
      </c>
      <c r="H12692" t="s">
        <v>286</v>
      </c>
      <c r="I12692" t="s">
        <v>225</v>
      </c>
      <c r="J12692" t="s">
        <v>366</v>
      </c>
      <c r="K12692" t="s">
        <v>228</v>
      </c>
      <c r="N12692" t="s">
        <v>267</v>
      </c>
      <c r="O12692">
        <v>75</v>
      </c>
      <c r="P12692" t="s">
        <v>1589</v>
      </c>
      <c r="Q12692"/>
      <c r="R12692">
        <v>37</v>
      </c>
      <c r="S12692">
        <v>150</v>
      </c>
      <c r="T12692" t="s">
        <v>3002</v>
      </c>
    </row>
    <row r="12693" spans="2:20" hidden="1" x14ac:dyDescent="0.45">
      <c r="F12693" t="s">
        <v>1585</v>
      </c>
      <c r="G12693" t="s">
        <v>1586</v>
      </c>
      <c r="H12693" t="s">
        <v>286</v>
      </c>
      <c r="I12693" t="s">
        <v>225</v>
      </c>
      <c r="J12693" t="s">
        <v>366</v>
      </c>
      <c r="K12693" t="s">
        <v>228</v>
      </c>
      <c r="N12693" t="s">
        <v>246</v>
      </c>
      <c r="O12693">
        <v>5</v>
      </c>
      <c r="P12693" t="s">
        <v>1591</v>
      </c>
      <c r="Q12693"/>
      <c r="R12693">
        <v>0.38</v>
      </c>
      <c r="S12693">
        <v>49</v>
      </c>
      <c r="T12693" t="s">
        <v>1269</v>
      </c>
    </row>
    <row r="12694" spans="2:20" hidden="1" x14ac:dyDescent="0.45">
      <c r="F12694" t="s">
        <v>1585</v>
      </c>
      <c r="G12694" t="s">
        <v>1586</v>
      </c>
      <c r="H12694" t="s">
        <v>286</v>
      </c>
      <c r="I12694" t="s">
        <v>225</v>
      </c>
      <c r="J12694" t="s">
        <v>366</v>
      </c>
      <c r="K12694" t="s">
        <v>228</v>
      </c>
      <c r="N12694" t="s">
        <v>246</v>
      </c>
      <c r="O12694">
        <v>5</v>
      </c>
      <c r="P12694" t="s">
        <v>1591</v>
      </c>
      <c r="Q12694"/>
      <c r="R12694">
        <v>0.38</v>
      </c>
      <c r="S12694">
        <v>49</v>
      </c>
      <c r="T12694" t="s">
        <v>1269</v>
      </c>
    </row>
    <row r="12695" spans="2:20" hidden="1" x14ac:dyDescent="0.45">
      <c r="F12695" t="s">
        <v>1585</v>
      </c>
      <c r="G12695" t="s">
        <v>1586</v>
      </c>
      <c r="H12695" t="s">
        <v>289</v>
      </c>
      <c r="I12695" t="s">
        <v>225</v>
      </c>
      <c r="J12695" t="s">
        <v>366</v>
      </c>
      <c r="K12695" t="s">
        <v>228</v>
      </c>
      <c r="M12695" t="s">
        <v>1588</v>
      </c>
      <c r="N12695" t="s">
        <v>236</v>
      </c>
      <c r="O12695">
        <v>4.5</v>
      </c>
      <c r="P12695" t="s">
        <v>1589</v>
      </c>
      <c r="Q12695"/>
      <c r="R12695">
        <v>1</v>
      </c>
      <c r="S12695">
        <v>20</v>
      </c>
      <c r="T12695" t="s">
        <v>1574</v>
      </c>
    </row>
    <row r="12696" spans="2:20" hidden="1" x14ac:dyDescent="0.45">
      <c r="F12696" t="s">
        <v>1585</v>
      </c>
      <c r="G12696" t="s">
        <v>1586</v>
      </c>
      <c r="H12696" t="s">
        <v>289</v>
      </c>
      <c r="I12696" t="s">
        <v>225</v>
      </c>
      <c r="J12696" t="s">
        <v>366</v>
      </c>
      <c r="K12696" t="s">
        <v>228</v>
      </c>
      <c r="M12696" t="s">
        <v>1588</v>
      </c>
      <c r="N12696" t="s">
        <v>291</v>
      </c>
      <c r="O12696">
        <v>1.9</v>
      </c>
      <c r="P12696" t="s">
        <v>2227</v>
      </c>
      <c r="Q12696"/>
      <c r="R12696">
        <v>0.66</v>
      </c>
      <c r="S12696">
        <v>5.8</v>
      </c>
    </row>
    <row r="12697" spans="2:20" hidden="1" x14ac:dyDescent="0.45">
      <c r="F12697" t="s">
        <v>1585</v>
      </c>
      <c r="G12697" t="s">
        <v>1586</v>
      </c>
      <c r="H12697" t="s">
        <v>289</v>
      </c>
      <c r="I12697" t="s">
        <v>225</v>
      </c>
      <c r="J12697" t="s">
        <v>366</v>
      </c>
      <c r="K12697" t="s">
        <v>228</v>
      </c>
      <c r="M12697" t="s">
        <v>1588</v>
      </c>
      <c r="N12697" t="s">
        <v>291</v>
      </c>
      <c r="O12697">
        <v>1.9</v>
      </c>
      <c r="P12697" t="s">
        <v>2227</v>
      </c>
      <c r="Q12697"/>
      <c r="R12697">
        <v>0.66</v>
      </c>
      <c r="S12697">
        <v>5.8</v>
      </c>
    </row>
    <row r="12698" spans="2:20" hidden="1" x14ac:dyDescent="0.45">
      <c r="F12698" t="s">
        <v>1585</v>
      </c>
      <c r="G12698" t="s">
        <v>1586</v>
      </c>
      <c r="H12698" t="s">
        <v>289</v>
      </c>
      <c r="I12698" t="s">
        <v>225</v>
      </c>
      <c r="J12698" t="s">
        <v>366</v>
      </c>
      <c r="K12698" t="s">
        <v>228</v>
      </c>
      <c r="M12698" t="s">
        <v>1588</v>
      </c>
      <c r="N12698" t="s">
        <v>240</v>
      </c>
      <c r="O12698">
        <v>4.0999999999999996</v>
      </c>
      <c r="P12698" t="s">
        <v>1589</v>
      </c>
      <c r="Q12698"/>
      <c r="R12698">
        <v>2.5</v>
      </c>
      <c r="S12698">
        <v>6.8</v>
      </c>
      <c r="T12698" t="s">
        <v>1574</v>
      </c>
    </row>
    <row r="12699" spans="2:20" hidden="1" x14ac:dyDescent="0.45">
      <c r="B12699" s="29" t="s">
        <v>43</v>
      </c>
      <c r="F12699" t="s">
        <v>1585</v>
      </c>
      <c r="G12699" t="s">
        <v>1586</v>
      </c>
      <c r="H12699" t="s">
        <v>289</v>
      </c>
      <c r="I12699" t="s">
        <v>225</v>
      </c>
      <c r="J12699" t="s">
        <v>366</v>
      </c>
      <c r="K12699" t="s">
        <v>228</v>
      </c>
      <c r="M12699" t="s">
        <v>1588</v>
      </c>
      <c r="N12699" t="s">
        <v>28</v>
      </c>
      <c r="O12699">
        <v>1.7</v>
      </c>
      <c r="P12699" t="s">
        <v>1589</v>
      </c>
      <c r="Q12699"/>
      <c r="R12699">
        <v>0.4</v>
      </c>
      <c r="S12699">
        <v>7.6</v>
      </c>
      <c r="T12699" t="s">
        <v>1574</v>
      </c>
    </row>
    <row r="12700" spans="2:20" hidden="1" x14ac:dyDescent="0.45">
      <c r="F12700" t="s">
        <v>1585</v>
      </c>
      <c r="G12700" t="s">
        <v>1586</v>
      </c>
      <c r="H12700" t="s">
        <v>1251</v>
      </c>
      <c r="I12700" t="s">
        <v>1403</v>
      </c>
      <c r="K12700" t="s">
        <v>228</v>
      </c>
      <c r="L12700" t="s">
        <v>1599</v>
      </c>
      <c r="N12700" t="s">
        <v>233</v>
      </c>
      <c r="O12700">
        <v>0.84699999999999998</v>
      </c>
      <c r="Q12700"/>
      <c r="R12700">
        <v>0.54</v>
      </c>
      <c r="S12700">
        <v>0.95</v>
      </c>
      <c r="T12700" t="s">
        <v>1536</v>
      </c>
    </row>
    <row r="12701" spans="2:20" hidden="1" x14ac:dyDescent="0.45">
      <c r="F12701" t="s">
        <v>1585</v>
      </c>
      <c r="G12701" t="s">
        <v>1586</v>
      </c>
      <c r="H12701" t="s">
        <v>1251</v>
      </c>
      <c r="I12701" t="s">
        <v>1403</v>
      </c>
      <c r="K12701" t="s">
        <v>228</v>
      </c>
      <c r="L12701" t="s">
        <v>1598</v>
      </c>
      <c r="N12701" t="s">
        <v>262</v>
      </c>
      <c r="O12701">
        <v>0.1</v>
      </c>
      <c r="Q12701"/>
      <c r="R12701">
        <v>0</v>
      </c>
      <c r="S12701">
        <v>0.7</v>
      </c>
      <c r="T12701" t="s">
        <v>1536</v>
      </c>
    </row>
    <row r="12702" spans="2:20" hidden="1" x14ac:dyDescent="0.45">
      <c r="F12702" t="s">
        <v>1585</v>
      </c>
      <c r="G12702" t="s">
        <v>1586</v>
      </c>
      <c r="H12702" t="s">
        <v>1251</v>
      </c>
      <c r="I12702" t="s">
        <v>1403</v>
      </c>
      <c r="K12702" t="s">
        <v>228</v>
      </c>
      <c r="L12702" t="s">
        <v>1598</v>
      </c>
      <c r="N12702" t="s">
        <v>279</v>
      </c>
      <c r="O12702">
        <v>0.99990000000000001</v>
      </c>
      <c r="Q12702"/>
      <c r="R12702">
        <v>0.99970000000000003</v>
      </c>
      <c r="S12702">
        <v>0.99997000000000003</v>
      </c>
      <c r="T12702" t="s">
        <v>1536</v>
      </c>
    </row>
    <row r="12703" spans="2:20" hidden="1" x14ac:dyDescent="0.45">
      <c r="F12703" t="s">
        <v>1585</v>
      </c>
      <c r="G12703" t="s">
        <v>1586</v>
      </c>
      <c r="H12703" t="s">
        <v>1251</v>
      </c>
      <c r="I12703" t="s">
        <v>1403</v>
      </c>
      <c r="K12703" t="s">
        <v>228</v>
      </c>
      <c r="L12703" t="s">
        <v>1599</v>
      </c>
      <c r="N12703" t="s">
        <v>279</v>
      </c>
      <c r="O12703">
        <v>0.84699999999999998</v>
      </c>
      <c r="Q12703"/>
      <c r="R12703">
        <v>0.54</v>
      </c>
      <c r="S12703">
        <v>0.95</v>
      </c>
      <c r="T12703" t="s">
        <v>1536</v>
      </c>
    </row>
    <row r="12704" spans="2:20" hidden="1" x14ac:dyDescent="0.45">
      <c r="F12704" t="s">
        <v>1585</v>
      </c>
      <c r="G12704" t="s">
        <v>1586</v>
      </c>
      <c r="H12704" t="s">
        <v>1251</v>
      </c>
      <c r="I12704" t="s">
        <v>1403</v>
      </c>
      <c r="K12704" t="s">
        <v>228</v>
      </c>
      <c r="L12704" t="s">
        <v>1592</v>
      </c>
      <c r="N12704" t="s">
        <v>233</v>
      </c>
      <c r="O12704">
        <v>0.99990000000000001</v>
      </c>
      <c r="Q12704"/>
      <c r="R12704">
        <v>0.99970000000000003</v>
      </c>
      <c r="S12704">
        <v>0.99997000000000003</v>
      </c>
      <c r="T12704" t="s">
        <v>1536</v>
      </c>
    </row>
    <row r="12705" spans="2:20" hidden="1" x14ac:dyDescent="0.45">
      <c r="F12705" t="s">
        <v>1585</v>
      </c>
      <c r="G12705" t="s">
        <v>1586</v>
      </c>
      <c r="H12705" t="s">
        <v>1251</v>
      </c>
      <c r="I12705" t="s">
        <v>1403</v>
      </c>
      <c r="K12705" t="s">
        <v>228</v>
      </c>
      <c r="L12705" t="s">
        <v>1599</v>
      </c>
      <c r="N12705" t="s">
        <v>253</v>
      </c>
      <c r="O12705">
        <v>0.84699999999999998</v>
      </c>
      <c r="Q12705"/>
      <c r="R12705">
        <v>0.54</v>
      </c>
      <c r="S12705">
        <v>0.95</v>
      </c>
      <c r="T12705" t="s">
        <v>1536</v>
      </c>
    </row>
    <row r="12706" spans="2:20" hidden="1" x14ac:dyDescent="0.45">
      <c r="F12706" t="s">
        <v>1585</v>
      </c>
      <c r="G12706" t="s">
        <v>1586</v>
      </c>
      <c r="H12706" t="s">
        <v>281</v>
      </c>
      <c r="I12706" t="s">
        <v>225</v>
      </c>
      <c r="J12706" t="s">
        <v>1587</v>
      </c>
      <c r="K12706" t="s">
        <v>228</v>
      </c>
      <c r="N12706" t="s">
        <v>253</v>
      </c>
      <c r="O12706">
        <v>15</v>
      </c>
      <c r="P12706" t="s">
        <v>1589</v>
      </c>
      <c r="Q12706"/>
      <c r="R12706">
        <v>20</v>
      </c>
      <c r="S12706">
        <v>40</v>
      </c>
      <c r="T12706" t="s">
        <v>1536</v>
      </c>
    </row>
    <row r="12707" spans="2:20" hidden="1" x14ac:dyDescent="0.45">
      <c r="B12707" s="29" t="s">
        <v>27</v>
      </c>
      <c r="F12707" t="s">
        <v>1594</v>
      </c>
      <c r="G12707" t="s">
        <v>1595</v>
      </c>
      <c r="H12707" t="s">
        <v>274</v>
      </c>
      <c r="I12707" t="s">
        <v>1403</v>
      </c>
      <c r="K12707" t="s">
        <v>228</v>
      </c>
      <c r="L12707" t="s">
        <v>1568</v>
      </c>
      <c r="N12707" t="s">
        <v>1440</v>
      </c>
      <c r="O12707">
        <v>0.74399999999999999</v>
      </c>
      <c r="Q12707"/>
      <c r="R12707">
        <v>0.23200000000000001</v>
      </c>
      <c r="S12707">
        <v>0.91500000000000004</v>
      </c>
      <c r="T12707" t="s">
        <v>1254</v>
      </c>
    </row>
    <row r="12708" spans="2:20" hidden="1" x14ac:dyDescent="0.45">
      <c r="B12708" s="29" t="s">
        <v>43</v>
      </c>
      <c r="F12708" t="s">
        <v>1594</v>
      </c>
      <c r="G12708" t="s">
        <v>1595</v>
      </c>
      <c r="H12708" t="s">
        <v>274</v>
      </c>
      <c r="I12708" t="s">
        <v>1403</v>
      </c>
      <c r="K12708" t="s">
        <v>228</v>
      </c>
      <c r="L12708" t="s">
        <v>1577</v>
      </c>
      <c r="N12708" t="s">
        <v>1439</v>
      </c>
      <c r="O12708">
        <v>0.75</v>
      </c>
      <c r="Q12708"/>
      <c r="R12708">
        <v>0.25</v>
      </c>
      <c r="S12708">
        <v>0.91700000000000004</v>
      </c>
      <c r="T12708" t="s">
        <v>1254</v>
      </c>
    </row>
    <row r="12709" spans="2:20" hidden="1" x14ac:dyDescent="0.45">
      <c r="F12709" t="s">
        <v>1594</v>
      </c>
      <c r="G12709" t="s">
        <v>1595</v>
      </c>
      <c r="H12709" t="s">
        <v>274</v>
      </c>
      <c r="I12709" t="s">
        <v>1403</v>
      </c>
      <c r="K12709" t="s">
        <v>228</v>
      </c>
      <c r="L12709" t="s">
        <v>1568</v>
      </c>
      <c r="N12709" t="s">
        <v>1437</v>
      </c>
      <c r="O12709">
        <v>0.77600000000000002</v>
      </c>
      <c r="Q12709"/>
      <c r="R12709">
        <v>0.32700000000000001</v>
      </c>
      <c r="S12709">
        <v>0.92500000000000004</v>
      </c>
      <c r="T12709" t="s">
        <v>1254</v>
      </c>
    </row>
    <row r="12710" spans="2:20" hidden="1" x14ac:dyDescent="0.45">
      <c r="F12710" t="s">
        <v>1594</v>
      </c>
      <c r="G12710" t="s">
        <v>1595</v>
      </c>
      <c r="H12710" t="s">
        <v>1251</v>
      </c>
      <c r="I12710" t="s">
        <v>1403</v>
      </c>
      <c r="K12710" t="s">
        <v>228</v>
      </c>
      <c r="L12710" t="s">
        <v>1598</v>
      </c>
      <c r="N12710" t="s">
        <v>279</v>
      </c>
      <c r="O12710">
        <v>0.99990000000000001</v>
      </c>
      <c r="Q12710"/>
      <c r="R12710">
        <v>0.99970000000000003</v>
      </c>
      <c r="S12710">
        <v>0.99997000000000003</v>
      </c>
      <c r="T12710" t="s">
        <v>1536</v>
      </c>
    </row>
    <row r="12711" spans="2:20" hidden="1" x14ac:dyDescent="0.45">
      <c r="B12711" s="29" t="s">
        <v>29</v>
      </c>
      <c r="F12711" t="s">
        <v>1594</v>
      </c>
      <c r="G12711" t="s">
        <v>1595</v>
      </c>
      <c r="H12711" t="s">
        <v>284</v>
      </c>
      <c r="I12711" t="s">
        <v>1403</v>
      </c>
      <c r="K12711" t="s">
        <v>228</v>
      </c>
      <c r="L12711" t="s">
        <v>2229</v>
      </c>
      <c r="N12711" t="s">
        <v>29</v>
      </c>
      <c r="O12711">
        <v>0.97599999999999998</v>
      </c>
      <c r="Q12711"/>
      <c r="R12711">
        <v>0.96</v>
      </c>
      <c r="S12711">
        <v>0.99099999999999999</v>
      </c>
      <c r="T12711" t="s">
        <v>1574</v>
      </c>
    </row>
    <row r="12712" spans="2:20" hidden="1" x14ac:dyDescent="0.45">
      <c r="F12712" t="s">
        <v>1594</v>
      </c>
      <c r="G12712" t="s">
        <v>1595</v>
      </c>
      <c r="H12712" t="s">
        <v>1251</v>
      </c>
      <c r="I12712" t="s">
        <v>1403</v>
      </c>
      <c r="K12712" t="s">
        <v>228</v>
      </c>
      <c r="L12712" t="s">
        <v>1598</v>
      </c>
      <c r="N12712" t="s">
        <v>253</v>
      </c>
      <c r="O12712">
        <v>0.99990000000000001</v>
      </c>
      <c r="Q12712"/>
      <c r="R12712">
        <v>0.99970000000000003</v>
      </c>
      <c r="S12712">
        <v>0.99997000000000003</v>
      </c>
      <c r="T12712" t="s">
        <v>1536</v>
      </c>
    </row>
    <row r="12713" spans="2:20" hidden="1" x14ac:dyDescent="0.45">
      <c r="F12713" t="s">
        <v>1594</v>
      </c>
      <c r="G12713" t="s">
        <v>1595</v>
      </c>
      <c r="H12713" t="s">
        <v>1251</v>
      </c>
      <c r="I12713" t="s">
        <v>1403</v>
      </c>
      <c r="K12713" t="s">
        <v>228</v>
      </c>
      <c r="L12713" t="s">
        <v>1599</v>
      </c>
      <c r="N12713" t="s">
        <v>233</v>
      </c>
      <c r="O12713">
        <v>0.84699999999999998</v>
      </c>
      <c r="Q12713"/>
      <c r="R12713">
        <v>0.54</v>
      </c>
      <c r="S12713">
        <v>0.95</v>
      </c>
      <c r="T12713" t="s">
        <v>1536</v>
      </c>
    </row>
    <row r="12714" spans="2:20" hidden="1" x14ac:dyDescent="0.45">
      <c r="B12714" s="29" t="s">
        <v>43</v>
      </c>
      <c r="F12714" t="s">
        <v>1594</v>
      </c>
      <c r="G12714" t="s">
        <v>1595</v>
      </c>
      <c r="H12714" t="s">
        <v>274</v>
      </c>
      <c r="I12714" t="s">
        <v>1403</v>
      </c>
      <c r="K12714" t="s">
        <v>228</v>
      </c>
      <c r="L12714" t="s">
        <v>1593</v>
      </c>
      <c r="N12714" t="s">
        <v>1439</v>
      </c>
      <c r="O12714">
        <v>0.99</v>
      </c>
      <c r="Q12714"/>
      <c r="R12714">
        <v>0.98499999999999999</v>
      </c>
      <c r="S12714">
        <v>0.995</v>
      </c>
      <c r="T12714" t="s">
        <v>1576</v>
      </c>
    </row>
    <row r="12715" spans="2:20" hidden="1" x14ac:dyDescent="0.45">
      <c r="F12715" t="s">
        <v>1594</v>
      </c>
      <c r="G12715" t="s">
        <v>1595</v>
      </c>
      <c r="H12715" t="s">
        <v>289</v>
      </c>
      <c r="I12715" t="s">
        <v>225</v>
      </c>
      <c r="J12715" t="s">
        <v>1600</v>
      </c>
      <c r="K12715" t="s">
        <v>228</v>
      </c>
      <c r="M12715" t="s">
        <v>1588</v>
      </c>
      <c r="N12715" t="s">
        <v>236</v>
      </c>
      <c r="O12715">
        <v>15</v>
      </c>
      <c r="P12715" t="s">
        <v>1601</v>
      </c>
      <c r="Q12715"/>
      <c r="R12715">
        <v>3</v>
      </c>
      <c r="S12715">
        <v>73</v>
      </c>
      <c r="T12715" t="s">
        <v>1574</v>
      </c>
    </row>
    <row r="12716" spans="2:20" hidden="1" x14ac:dyDescent="0.45">
      <c r="F12716" t="s">
        <v>1594</v>
      </c>
      <c r="G12716" t="s">
        <v>1595</v>
      </c>
      <c r="H12716" t="s">
        <v>281</v>
      </c>
      <c r="I12716" t="s">
        <v>225</v>
      </c>
      <c r="J12716" t="s">
        <v>1604</v>
      </c>
      <c r="K12716" t="s">
        <v>228</v>
      </c>
      <c r="N12716" t="s">
        <v>291</v>
      </c>
      <c r="O12716">
        <v>3.0999999999999999E-3</v>
      </c>
      <c r="P12716" t="s">
        <v>2576</v>
      </c>
      <c r="Q12716"/>
      <c r="R12716">
        <v>1E-3</v>
      </c>
      <c r="S12716">
        <v>9.2999999999999992E-3</v>
      </c>
    </row>
    <row r="12717" spans="2:20" hidden="1" x14ac:dyDescent="0.45">
      <c r="F12717" t="s">
        <v>1594</v>
      </c>
      <c r="G12717" t="s">
        <v>1595</v>
      </c>
      <c r="H12717" t="s">
        <v>286</v>
      </c>
      <c r="I12717" t="s">
        <v>225</v>
      </c>
      <c r="J12717" t="s">
        <v>1600</v>
      </c>
      <c r="K12717" t="s">
        <v>228</v>
      </c>
      <c r="N12717" t="s">
        <v>291</v>
      </c>
      <c r="O12717">
        <v>0.9</v>
      </c>
      <c r="P12717" t="s">
        <v>2576</v>
      </c>
      <c r="Q12717"/>
      <c r="R12717">
        <v>0.3</v>
      </c>
      <c r="S12717">
        <v>2.8</v>
      </c>
    </row>
    <row r="12718" spans="2:20" hidden="1" x14ac:dyDescent="0.45">
      <c r="F12718" t="s">
        <v>1594</v>
      </c>
      <c r="G12718" t="s">
        <v>1595</v>
      </c>
      <c r="H12718" t="s">
        <v>286</v>
      </c>
      <c r="I12718" t="s">
        <v>225</v>
      </c>
      <c r="J12718" t="s">
        <v>1600</v>
      </c>
      <c r="K12718" t="s">
        <v>228</v>
      </c>
      <c r="N12718" t="s">
        <v>262</v>
      </c>
      <c r="O12718">
        <v>5</v>
      </c>
      <c r="P12718" t="s">
        <v>1601</v>
      </c>
      <c r="Q12718"/>
      <c r="R12718">
        <v>2</v>
      </c>
      <c r="S12718">
        <v>8</v>
      </c>
      <c r="T12718" t="s">
        <v>1536</v>
      </c>
    </row>
    <row r="12719" spans="2:20" hidden="1" x14ac:dyDescent="0.45">
      <c r="B12719" s="29" t="s">
        <v>27</v>
      </c>
      <c r="F12719" t="s">
        <v>1594</v>
      </c>
      <c r="G12719" t="s">
        <v>1595</v>
      </c>
      <c r="H12719" t="s">
        <v>286</v>
      </c>
      <c r="I12719" t="s">
        <v>225</v>
      </c>
      <c r="J12719" t="s">
        <v>1600</v>
      </c>
      <c r="K12719" t="s">
        <v>228</v>
      </c>
      <c r="N12719" t="s">
        <v>27</v>
      </c>
      <c r="O12719">
        <v>170</v>
      </c>
      <c r="P12719" t="s">
        <v>1601</v>
      </c>
      <c r="Q12719"/>
      <c r="R12719">
        <v>85</v>
      </c>
      <c r="S12719">
        <v>340</v>
      </c>
      <c r="T12719" t="s">
        <v>2231</v>
      </c>
    </row>
    <row r="12720" spans="2:20" hidden="1" x14ac:dyDescent="0.45">
      <c r="F12720" t="s">
        <v>1594</v>
      </c>
      <c r="G12720" t="s">
        <v>1595</v>
      </c>
      <c r="H12720" t="s">
        <v>289</v>
      </c>
      <c r="I12720" t="s">
        <v>225</v>
      </c>
      <c r="J12720" t="s">
        <v>1600</v>
      </c>
      <c r="K12720" t="s">
        <v>228</v>
      </c>
      <c r="M12720" t="s">
        <v>1588</v>
      </c>
      <c r="N12720" t="s">
        <v>267</v>
      </c>
      <c r="O12720">
        <v>5</v>
      </c>
      <c r="P12720" t="s">
        <v>1601</v>
      </c>
      <c r="Q12720"/>
      <c r="R12720">
        <v>1</v>
      </c>
      <c r="S12720">
        <v>21</v>
      </c>
      <c r="T12720" t="s">
        <v>1574</v>
      </c>
    </row>
    <row r="12721" spans="2:20" hidden="1" x14ac:dyDescent="0.45">
      <c r="B12721" s="29" t="s">
        <v>27</v>
      </c>
      <c r="F12721" t="s">
        <v>1594</v>
      </c>
      <c r="G12721" t="s">
        <v>1595</v>
      </c>
      <c r="H12721" t="s">
        <v>277</v>
      </c>
      <c r="I12721" t="s">
        <v>225</v>
      </c>
      <c r="J12721" t="s">
        <v>1604</v>
      </c>
      <c r="K12721" t="s">
        <v>228</v>
      </c>
      <c r="M12721" t="s">
        <v>1588</v>
      </c>
      <c r="N12721" t="s">
        <v>27</v>
      </c>
      <c r="O12721">
        <v>29</v>
      </c>
      <c r="P12721" t="s">
        <v>1601</v>
      </c>
      <c r="Q12721"/>
      <c r="R12721">
        <v>13</v>
      </c>
      <c r="S12721">
        <v>66</v>
      </c>
      <c r="T12721" t="s">
        <v>1445</v>
      </c>
    </row>
    <row r="12722" spans="2:20" hidden="1" x14ac:dyDescent="0.45">
      <c r="F12722" t="s">
        <v>1594</v>
      </c>
      <c r="G12722" t="s">
        <v>1595</v>
      </c>
      <c r="H12722" t="s">
        <v>281</v>
      </c>
      <c r="I12722" t="s">
        <v>225</v>
      </c>
      <c r="J12722" t="s">
        <v>1604</v>
      </c>
      <c r="K12722" t="s">
        <v>228</v>
      </c>
      <c r="N12722" t="s">
        <v>233</v>
      </c>
      <c r="O12722">
        <v>5.9</v>
      </c>
      <c r="P12722" t="s">
        <v>1601</v>
      </c>
      <c r="Q12722"/>
      <c r="R12722">
        <v>3</v>
      </c>
      <c r="S12722">
        <v>9</v>
      </c>
      <c r="T12722" t="s">
        <v>1536</v>
      </c>
    </row>
    <row r="12723" spans="2:20" hidden="1" x14ac:dyDescent="0.45">
      <c r="F12723" t="s">
        <v>1594</v>
      </c>
      <c r="G12723" t="s">
        <v>1595</v>
      </c>
      <c r="H12723" t="s">
        <v>281</v>
      </c>
      <c r="I12723" t="s">
        <v>225</v>
      </c>
      <c r="J12723" t="s">
        <v>1604</v>
      </c>
      <c r="K12723" t="s">
        <v>228</v>
      </c>
      <c r="N12723" t="s">
        <v>240</v>
      </c>
      <c r="O12723">
        <v>65</v>
      </c>
      <c r="P12723" t="s">
        <v>1601</v>
      </c>
      <c r="Q12723"/>
      <c r="R12723">
        <v>40</v>
      </c>
      <c r="S12723">
        <v>100</v>
      </c>
      <c r="T12723" t="s">
        <v>1536</v>
      </c>
    </row>
    <row r="12724" spans="2:20" hidden="1" x14ac:dyDescent="0.45">
      <c r="B12724" s="29" t="s">
        <v>43</v>
      </c>
      <c r="F12724" t="s">
        <v>1605</v>
      </c>
      <c r="G12724" t="s">
        <v>1606</v>
      </c>
      <c r="H12724" t="s">
        <v>281</v>
      </c>
      <c r="I12724" t="s">
        <v>1403</v>
      </c>
      <c r="K12724" t="s">
        <v>228</v>
      </c>
      <c r="L12724" t="s">
        <v>1597</v>
      </c>
      <c r="N12724" t="s">
        <v>1439</v>
      </c>
      <c r="O12724">
        <v>0.94399999999999995</v>
      </c>
      <c r="Q12724"/>
      <c r="R12724">
        <v>0.83099999999999996</v>
      </c>
      <c r="S12724">
        <v>0.98099999999999998</v>
      </c>
      <c r="T12724" t="s">
        <v>1254</v>
      </c>
    </row>
    <row r="12725" spans="2:20" hidden="1" x14ac:dyDescent="0.45">
      <c r="B12725" s="29" t="s">
        <v>43</v>
      </c>
      <c r="F12725" t="s">
        <v>1605</v>
      </c>
      <c r="G12725" t="s">
        <v>1606</v>
      </c>
      <c r="H12725" t="s">
        <v>281</v>
      </c>
      <c r="I12725" t="s">
        <v>1403</v>
      </c>
      <c r="K12725" t="s">
        <v>228</v>
      </c>
      <c r="L12725" t="s">
        <v>1596</v>
      </c>
      <c r="N12725" t="s">
        <v>1439</v>
      </c>
      <c r="O12725">
        <v>0.92300000000000004</v>
      </c>
      <c r="Q12725"/>
      <c r="R12725">
        <v>0.77</v>
      </c>
      <c r="S12725">
        <v>0.97399999999999998</v>
      </c>
      <c r="T12725" t="s">
        <v>1254</v>
      </c>
    </row>
    <row r="12726" spans="2:20" hidden="1" x14ac:dyDescent="0.45">
      <c r="B12726" s="29" t="s">
        <v>27</v>
      </c>
      <c r="F12726" t="s">
        <v>1605</v>
      </c>
      <c r="G12726" t="s">
        <v>1606</v>
      </c>
      <c r="H12726" t="s">
        <v>281</v>
      </c>
      <c r="I12726" t="s">
        <v>1403</v>
      </c>
      <c r="K12726" t="s">
        <v>228</v>
      </c>
      <c r="L12726" t="s">
        <v>1597</v>
      </c>
      <c r="N12726" t="s">
        <v>1440</v>
      </c>
      <c r="O12726">
        <v>0.96399999999999997</v>
      </c>
      <c r="Q12726"/>
      <c r="R12726">
        <v>0.89200000000000002</v>
      </c>
      <c r="S12726">
        <v>0.98799999999999999</v>
      </c>
      <c r="T12726" t="s">
        <v>1254</v>
      </c>
    </row>
    <row r="12727" spans="2:20" hidden="1" x14ac:dyDescent="0.45">
      <c r="B12727" s="29" t="s">
        <v>43</v>
      </c>
      <c r="F12727" t="s">
        <v>1605</v>
      </c>
      <c r="G12727" t="s">
        <v>1606</v>
      </c>
      <c r="H12727" t="s">
        <v>281</v>
      </c>
      <c r="I12727" t="s">
        <v>1403</v>
      </c>
      <c r="K12727" t="s">
        <v>228</v>
      </c>
      <c r="L12727" t="s">
        <v>1568</v>
      </c>
      <c r="N12727" t="s">
        <v>1439</v>
      </c>
      <c r="O12727">
        <v>0.72499999999999998</v>
      </c>
      <c r="Q12727"/>
      <c r="R12727">
        <v>0.17499999999999999</v>
      </c>
      <c r="S12727">
        <v>0.90800000000000003</v>
      </c>
      <c r="T12727" t="s">
        <v>1254</v>
      </c>
    </row>
    <row r="12728" spans="2:20" hidden="1" x14ac:dyDescent="0.45">
      <c r="B12728" s="29" t="s">
        <v>27</v>
      </c>
      <c r="F12728" t="s">
        <v>1605</v>
      </c>
      <c r="G12728" t="s">
        <v>1606</v>
      </c>
      <c r="H12728" t="s">
        <v>281</v>
      </c>
      <c r="I12728" t="s">
        <v>1403</v>
      </c>
      <c r="K12728" t="s">
        <v>228</v>
      </c>
      <c r="L12728" t="s">
        <v>1577</v>
      </c>
      <c r="N12728" t="s">
        <v>1440</v>
      </c>
      <c r="O12728">
        <v>0.76800000000000002</v>
      </c>
      <c r="Q12728"/>
      <c r="R12728">
        <v>0.30399999999999999</v>
      </c>
      <c r="S12728">
        <v>0.92300000000000004</v>
      </c>
      <c r="T12728" t="s">
        <v>1254</v>
      </c>
    </row>
    <row r="12729" spans="2:20" hidden="1" x14ac:dyDescent="0.45">
      <c r="F12729" t="s">
        <v>1605</v>
      </c>
      <c r="G12729" t="s">
        <v>1606</v>
      </c>
      <c r="H12729" t="s">
        <v>274</v>
      </c>
      <c r="I12729" t="s">
        <v>1403</v>
      </c>
      <c r="K12729" t="s">
        <v>228</v>
      </c>
      <c r="L12729" t="s">
        <v>1598</v>
      </c>
      <c r="N12729" t="s">
        <v>279</v>
      </c>
      <c r="O12729">
        <v>0.99990000000000001</v>
      </c>
      <c r="Q12729"/>
      <c r="R12729">
        <v>0.99970000000000003</v>
      </c>
      <c r="S12729">
        <v>0.99997000000000003</v>
      </c>
      <c r="T12729" t="s">
        <v>1536</v>
      </c>
    </row>
    <row r="12730" spans="2:20" hidden="1" x14ac:dyDescent="0.45">
      <c r="F12730" t="s">
        <v>1605</v>
      </c>
      <c r="G12730" t="s">
        <v>1606</v>
      </c>
      <c r="H12730" t="s">
        <v>274</v>
      </c>
      <c r="I12730" t="s">
        <v>1403</v>
      </c>
      <c r="K12730" t="s">
        <v>228</v>
      </c>
      <c r="L12730" t="s">
        <v>1598</v>
      </c>
      <c r="N12730" t="s">
        <v>253</v>
      </c>
      <c r="O12730">
        <v>0.99990000000000001</v>
      </c>
      <c r="Q12730"/>
      <c r="R12730">
        <v>0.99970000000000003</v>
      </c>
      <c r="S12730">
        <v>0.99997000000000003</v>
      </c>
      <c r="T12730" t="s">
        <v>1536</v>
      </c>
    </row>
    <row r="12731" spans="2:20" hidden="1" x14ac:dyDescent="0.45">
      <c r="B12731" s="29" t="s">
        <v>29</v>
      </c>
      <c r="F12731" t="s">
        <v>1605</v>
      </c>
      <c r="G12731" t="s">
        <v>1606</v>
      </c>
      <c r="H12731" t="s">
        <v>277</v>
      </c>
      <c r="I12731" t="s">
        <v>1403</v>
      </c>
      <c r="K12731" t="s">
        <v>228</v>
      </c>
      <c r="L12731" t="s">
        <v>2229</v>
      </c>
      <c r="N12731" t="s">
        <v>29</v>
      </c>
      <c r="O12731">
        <v>0.97599999999999998</v>
      </c>
      <c r="Q12731"/>
      <c r="R12731">
        <v>0.96</v>
      </c>
      <c r="S12731">
        <v>0.99099999999999999</v>
      </c>
      <c r="T12731" t="s">
        <v>1574</v>
      </c>
    </row>
    <row r="12732" spans="2:20" hidden="1" x14ac:dyDescent="0.45">
      <c r="B12732" s="29" t="s">
        <v>27</v>
      </c>
      <c r="F12732" t="s">
        <v>1605</v>
      </c>
      <c r="G12732" t="s">
        <v>1606</v>
      </c>
      <c r="H12732" t="s">
        <v>281</v>
      </c>
      <c r="I12732" t="s">
        <v>1403</v>
      </c>
      <c r="K12732" t="s">
        <v>228</v>
      </c>
      <c r="L12732" t="s">
        <v>1575</v>
      </c>
      <c r="N12732" t="s">
        <v>1440</v>
      </c>
      <c r="O12732">
        <v>0.999</v>
      </c>
      <c r="Q12732"/>
      <c r="R12732">
        <v>0.999</v>
      </c>
      <c r="T12732" t="s">
        <v>1576</v>
      </c>
    </row>
    <row r="12733" spans="2:20" hidden="1" x14ac:dyDescent="0.45">
      <c r="F12733" t="s">
        <v>1605</v>
      </c>
      <c r="G12733" t="s">
        <v>1606</v>
      </c>
      <c r="H12733" t="s">
        <v>274</v>
      </c>
      <c r="I12733" t="s">
        <v>1403</v>
      </c>
      <c r="K12733" t="s">
        <v>228</v>
      </c>
      <c r="L12733" t="s">
        <v>1598</v>
      </c>
      <c r="N12733" t="s">
        <v>262</v>
      </c>
      <c r="O12733">
        <v>0.1</v>
      </c>
      <c r="Q12733"/>
      <c r="R12733">
        <v>0</v>
      </c>
      <c r="S12733">
        <v>0.7</v>
      </c>
      <c r="T12733" t="s">
        <v>1536</v>
      </c>
    </row>
    <row r="12734" spans="2:20" hidden="1" x14ac:dyDescent="0.45">
      <c r="B12734" s="29" t="s">
        <v>43</v>
      </c>
      <c r="F12734" t="s">
        <v>1605</v>
      </c>
      <c r="G12734" t="s">
        <v>1606</v>
      </c>
      <c r="H12734" t="s">
        <v>289</v>
      </c>
      <c r="I12734" t="s">
        <v>225</v>
      </c>
      <c r="J12734" t="s">
        <v>368</v>
      </c>
      <c r="K12734" t="s">
        <v>228</v>
      </c>
      <c r="N12734" t="s">
        <v>28</v>
      </c>
      <c r="O12734">
        <v>190</v>
      </c>
      <c r="P12734" t="s">
        <v>1608</v>
      </c>
      <c r="Q12734"/>
      <c r="R12734">
        <v>60</v>
      </c>
      <c r="S12734">
        <v>600</v>
      </c>
      <c r="T12734" t="s">
        <v>1445</v>
      </c>
    </row>
    <row r="12735" spans="2:20" hidden="1" x14ac:dyDescent="0.45">
      <c r="B12735" s="29" t="s">
        <v>43</v>
      </c>
      <c r="F12735" t="s">
        <v>1605</v>
      </c>
      <c r="G12735" t="s">
        <v>1606</v>
      </c>
      <c r="H12735" t="s">
        <v>281</v>
      </c>
      <c r="I12735" t="s">
        <v>1403</v>
      </c>
      <c r="K12735" t="s">
        <v>228</v>
      </c>
      <c r="L12735" t="s">
        <v>1569</v>
      </c>
      <c r="N12735" t="s">
        <v>1439</v>
      </c>
      <c r="O12735">
        <v>0.94399999999999995</v>
      </c>
      <c r="Q12735"/>
      <c r="R12735">
        <v>0.83099999999999996</v>
      </c>
      <c r="S12735">
        <v>0.98099999999999998</v>
      </c>
      <c r="T12735" t="s">
        <v>1254</v>
      </c>
    </row>
    <row r="12736" spans="2:20" hidden="1" x14ac:dyDescent="0.45">
      <c r="F12736" t="s">
        <v>1605</v>
      </c>
      <c r="G12736" t="s">
        <v>1606</v>
      </c>
      <c r="H12736" t="s">
        <v>289</v>
      </c>
      <c r="I12736" t="s">
        <v>225</v>
      </c>
      <c r="J12736" t="s">
        <v>368</v>
      </c>
      <c r="K12736" t="s">
        <v>228</v>
      </c>
      <c r="N12736" t="s">
        <v>291</v>
      </c>
      <c r="O12736">
        <v>3.7</v>
      </c>
      <c r="P12736" t="s">
        <v>3003</v>
      </c>
      <c r="Q12736"/>
      <c r="R12736">
        <v>2.4</v>
      </c>
      <c r="S12736">
        <v>6</v>
      </c>
    </row>
    <row r="12737" spans="2:20" hidden="1" x14ac:dyDescent="0.45">
      <c r="F12737" t="s">
        <v>2233</v>
      </c>
      <c r="G12737" t="s">
        <v>2234</v>
      </c>
      <c r="H12737" t="s">
        <v>281</v>
      </c>
      <c r="I12737" t="s">
        <v>225</v>
      </c>
      <c r="J12737" t="s">
        <v>2578</v>
      </c>
      <c r="K12737" t="s">
        <v>228</v>
      </c>
      <c r="N12737" t="s">
        <v>236</v>
      </c>
      <c r="O12737">
        <v>4</v>
      </c>
      <c r="P12737" t="s">
        <v>1490</v>
      </c>
      <c r="Q12737"/>
      <c r="R12737">
        <v>2</v>
      </c>
      <c r="S12737">
        <v>8</v>
      </c>
      <c r="T12737" t="s">
        <v>1488</v>
      </c>
    </row>
    <row r="12738" spans="2:20" hidden="1" x14ac:dyDescent="0.45">
      <c r="B12738" s="29" t="s">
        <v>24</v>
      </c>
      <c r="C12738" s="29" t="s">
        <v>3124</v>
      </c>
      <c r="F12738" t="s">
        <v>1610</v>
      </c>
      <c r="G12738" t="s">
        <v>1611</v>
      </c>
      <c r="H12738" t="s">
        <v>496</v>
      </c>
      <c r="I12738" t="s">
        <v>225</v>
      </c>
      <c r="J12738" t="s">
        <v>2246</v>
      </c>
      <c r="K12738" t="s">
        <v>228</v>
      </c>
      <c r="N12738" t="s">
        <v>261</v>
      </c>
      <c r="O12738">
        <v>85</v>
      </c>
      <c r="P12738" t="s">
        <v>1613</v>
      </c>
      <c r="Q12738"/>
      <c r="R12738">
        <v>50</v>
      </c>
      <c r="S12738">
        <v>120</v>
      </c>
      <c r="T12738" t="s">
        <v>2808</v>
      </c>
    </row>
    <row r="12739" spans="2:20" hidden="1" x14ac:dyDescent="0.45">
      <c r="B12739" s="29" t="s">
        <v>24</v>
      </c>
      <c r="C12739" s="29" t="s">
        <v>3124</v>
      </c>
      <c r="F12739" t="s">
        <v>1610</v>
      </c>
      <c r="G12739" t="s">
        <v>1611</v>
      </c>
      <c r="H12739" t="s">
        <v>492</v>
      </c>
      <c r="I12739" t="s">
        <v>225</v>
      </c>
      <c r="J12739" t="s">
        <v>3004</v>
      </c>
      <c r="K12739" t="s">
        <v>228</v>
      </c>
      <c r="N12739" t="s">
        <v>261</v>
      </c>
      <c r="O12739">
        <v>250</v>
      </c>
      <c r="P12739" t="s">
        <v>1613</v>
      </c>
      <c r="Q12739"/>
      <c r="R12739">
        <v>125</v>
      </c>
      <c r="S12739">
        <v>500</v>
      </c>
      <c r="T12739" t="s">
        <v>2811</v>
      </c>
    </row>
    <row r="12740" spans="2:20" hidden="1" x14ac:dyDescent="0.45">
      <c r="B12740" s="29" t="s">
        <v>24</v>
      </c>
      <c r="C12740" s="29" t="s">
        <v>3124</v>
      </c>
      <c r="F12740" t="s">
        <v>1610</v>
      </c>
      <c r="G12740" t="s">
        <v>1611</v>
      </c>
      <c r="H12740" t="s">
        <v>498</v>
      </c>
      <c r="I12740" t="s">
        <v>225</v>
      </c>
      <c r="J12740" t="s">
        <v>3005</v>
      </c>
      <c r="K12740" t="s">
        <v>228</v>
      </c>
      <c r="N12740" t="s">
        <v>261</v>
      </c>
      <c r="O12740">
        <v>270</v>
      </c>
      <c r="P12740" t="s">
        <v>1613</v>
      </c>
      <c r="Q12740"/>
      <c r="R12740">
        <v>140</v>
      </c>
      <c r="S12740">
        <v>540</v>
      </c>
      <c r="T12740" t="s">
        <v>3006</v>
      </c>
    </row>
    <row r="12741" spans="2:20" hidden="1" x14ac:dyDescent="0.45">
      <c r="B12741" s="29" t="s">
        <v>24</v>
      </c>
      <c r="C12741" s="29" t="s">
        <v>3124</v>
      </c>
      <c r="F12741" t="s">
        <v>1610</v>
      </c>
      <c r="G12741" t="s">
        <v>1611</v>
      </c>
      <c r="H12741" t="s">
        <v>3007</v>
      </c>
      <c r="I12741" t="s">
        <v>225</v>
      </c>
      <c r="J12741" t="s">
        <v>3008</v>
      </c>
      <c r="K12741" t="s">
        <v>228</v>
      </c>
      <c r="N12741" t="s">
        <v>261</v>
      </c>
      <c r="O12741">
        <v>200</v>
      </c>
      <c r="P12741" t="s">
        <v>2240</v>
      </c>
      <c r="Q12741"/>
      <c r="R12741">
        <v>130</v>
      </c>
      <c r="S12741">
        <v>270</v>
      </c>
      <c r="T12741" t="s">
        <v>2241</v>
      </c>
    </row>
    <row r="12742" spans="2:20" hidden="1" x14ac:dyDescent="0.45">
      <c r="B12742" s="29" t="s">
        <v>24</v>
      </c>
      <c r="C12742" s="29" t="s">
        <v>3124</v>
      </c>
      <c r="F12742" t="s">
        <v>1610</v>
      </c>
      <c r="G12742" t="s">
        <v>1611</v>
      </c>
      <c r="H12742" t="s">
        <v>3009</v>
      </c>
      <c r="I12742" t="s">
        <v>225</v>
      </c>
      <c r="J12742" t="s">
        <v>3004</v>
      </c>
      <c r="K12742" t="s">
        <v>228</v>
      </c>
      <c r="N12742" t="s">
        <v>261</v>
      </c>
      <c r="O12742">
        <v>303</v>
      </c>
      <c r="P12742" t="s">
        <v>2240</v>
      </c>
      <c r="Q12742"/>
      <c r="R12742">
        <v>150</v>
      </c>
      <c r="S12742">
        <v>450</v>
      </c>
      <c r="T12742" t="s">
        <v>2244</v>
      </c>
    </row>
    <row r="12743" spans="2:20" hidden="1" x14ac:dyDescent="0.45">
      <c r="B12743" s="29" t="s">
        <v>24</v>
      </c>
      <c r="C12743" s="29" t="s">
        <v>3124</v>
      </c>
      <c r="F12743" t="s">
        <v>1610</v>
      </c>
      <c r="G12743" t="s">
        <v>1611</v>
      </c>
      <c r="H12743" t="s">
        <v>3010</v>
      </c>
      <c r="I12743" t="s">
        <v>225</v>
      </c>
      <c r="J12743" t="s">
        <v>3005</v>
      </c>
      <c r="K12743" t="s">
        <v>228</v>
      </c>
      <c r="N12743" t="s">
        <v>261</v>
      </c>
      <c r="O12743">
        <v>355</v>
      </c>
      <c r="P12743" t="s">
        <v>2240</v>
      </c>
      <c r="Q12743"/>
      <c r="R12743">
        <v>250</v>
      </c>
      <c r="S12743">
        <v>450</v>
      </c>
      <c r="T12743" t="s">
        <v>2241</v>
      </c>
    </row>
    <row r="12744" spans="2:20" hidden="1" x14ac:dyDescent="0.45">
      <c r="B12744" s="29" t="s">
        <v>24</v>
      </c>
      <c r="C12744" s="29" t="s">
        <v>3124</v>
      </c>
      <c r="F12744" t="s">
        <v>1610</v>
      </c>
      <c r="G12744" t="s">
        <v>1611</v>
      </c>
      <c r="H12744" t="s">
        <v>3011</v>
      </c>
      <c r="I12744" t="s">
        <v>225</v>
      </c>
      <c r="J12744" t="s">
        <v>2804</v>
      </c>
      <c r="K12744" t="s">
        <v>228</v>
      </c>
      <c r="N12744" t="s">
        <v>261</v>
      </c>
      <c r="O12744">
        <v>48</v>
      </c>
      <c r="P12744" t="s">
        <v>2240</v>
      </c>
      <c r="Q12744"/>
      <c r="R12744">
        <v>16</v>
      </c>
      <c r="S12744">
        <v>100</v>
      </c>
      <c r="T12744" t="s">
        <v>3012</v>
      </c>
    </row>
    <row r="12745" spans="2:20" hidden="1" x14ac:dyDescent="0.45">
      <c r="B12745" s="29" t="s">
        <v>24</v>
      </c>
      <c r="C12745" s="29" t="s">
        <v>3124</v>
      </c>
      <c r="F12745" t="s">
        <v>1610</v>
      </c>
      <c r="G12745" t="s">
        <v>1611</v>
      </c>
      <c r="H12745" t="s">
        <v>3013</v>
      </c>
      <c r="I12745" t="s">
        <v>225</v>
      </c>
      <c r="J12745" t="s">
        <v>3014</v>
      </c>
      <c r="K12745" t="s">
        <v>228</v>
      </c>
      <c r="N12745" t="s">
        <v>261</v>
      </c>
      <c r="O12745">
        <v>1000</v>
      </c>
      <c r="P12745" t="s">
        <v>1620</v>
      </c>
      <c r="Q12745"/>
      <c r="R12745">
        <v>950</v>
      </c>
      <c r="S12745">
        <v>1000</v>
      </c>
      <c r="T12745" t="s">
        <v>1621</v>
      </c>
    </row>
    <row r="12746" spans="2:20" hidden="1" x14ac:dyDescent="0.45">
      <c r="B12746" s="29" t="s">
        <v>24</v>
      </c>
      <c r="C12746" s="29" t="s">
        <v>3124</v>
      </c>
      <c r="F12746" t="s">
        <v>1610</v>
      </c>
      <c r="G12746" t="s">
        <v>1611</v>
      </c>
      <c r="H12746" t="s">
        <v>3015</v>
      </c>
      <c r="I12746" t="s">
        <v>275</v>
      </c>
      <c r="J12746" t="s">
        <v>228</v>
      </c>
      <c r="K12746" t="s">
        <v>228</v>
      </c>
      <c r="M12746" t="s">
        <v>3016</v>
      </c>
      <c r="N12746" t="s">
        <v>261</v>
      </c>
      <c r="O12746">
        <v>1800</v>
      </c>
      <c r="P12746" t="s">
        <v>2240</v>
      </c>
      <c r="Q12746"/>
      <c r="R12746">
        <v>600</v>
      </c>
      <c r="S12746">
        <v>3000</v>
      </c>
      <c r="T12746" t="s">
        <v>2258</v>
      </c>
    </row>
    <row r="12747" spans="2:20" hidden="1" x14ac:dyDescent="0.45">
      <c r="B12747" s="29" t="s">
        <v>24</v>
      </c>
      <c r="C12747" s="29" t="s">
        <v>3124</v>
      </c>
      <c r="F12747" t="s">
        <v>1610</v>
      </c>
      <c r="G12747" t="s">
        <v>1611</v>
      </c>
      <c r="H12747" t="s">
        <v>3017</v>
      </c>
      <c r="I12747" t="s">
        <v>225</v>
      </c>
      <c r="J12747" t="s">
        <v>2236</v>
      </c>
      <c r="K12747" t="s">
        <v>228</v>
      </c>
      <c r="N12747" t="s">
        <v>261</v>
      </c>
      <c r="O12747">
        <v>950</v>
      </c>
      <c r="P12747" t="s">
        <v>1620</v>
      </c>
      <c r="Q12747"/>
      <c r="R12747">
        <v>950</v>
      </c>
      <c r="S12747">
        <v>1000</v>
      </c>
      <c r="T12747" t="s">
        <v>2253</v>
      </c>
    </row>
    <row r="12748" spans="2:20" hidden="1" x14ac:dyDescent="0.45">
      <c r="B12748" s="29" t="s">
        <v>27</v>
      </c>
      <c r="C12748" s="29" t="s">
        <v>3124</v>
      </c>
      <c r="F12748" t="s">
        <v>1638</v>
      </c>
      <c r="G12748" t="s">
        <v>1639</v>
      </c>
      <c r="H12748" t="s">
        <v>274</v>
      </c>
      <c r="I12748" t="s">
        <v>1403</v>
      </c>
      <c r="J12748" t="s">
        <v>1640</v>
      </c>
      <c r="K12748" t="s">
        <v>228</v>
      </c>
      <c r="L12748" t="s">
        <v>1641</v>
      </c>
      <c r="N12748" t="s">
        <v>27</v>
      </c>
      <c r="O12748">
        <v>0.997</v>
      </c>
      <c r="Q12748"/>
      <c r="R12748">
        <v>0.97</v>
      </c>
      <c r="S12748">
        <v>1</v>
      </c>
      <c r="T12748" t="s">
        <v>1642</v>
      </c>
    </row>
    <row r="12749" spans="2:20" hidden="1" x14ac:dyDescent="0.45">
      <c r="C12749" s="29" t="s">
        <v>3124</v>
      </c>
      <c r="F12749" t="s">
        <v>1638</v>
      </c>
      <c r="G12749" t="s">
        <v>1639</v>
      </c>
      <c r="H12749" t="s">
        <v>274</v>
      </c>
      <c r="I12749" t="s">
        <v>1403</v>
      </c>
      <c r="J12749" t="s">
        <v>1640</v>
      </c>
      <c r="K12749" t="s">
        <v>228</v>
      </c>
      <c r="L12749" t="s">
        <v>2263</v>
      </c>
      <c r="N12749" t="s">
        <v>236</v>
      </c>
      <c r="O12749">
        <v>0.999</v>
      </c>
      <c r="Q12749"/>
      <c r="R12749">
        <v>0.99</v>
      </c>
      <c r="S12749">
        <v>1</v>
      </c>
      <c r="T12749" t="s">
        <v>1642</v>
      </c>
    </row>
    <row r="12750" spans="2:20" hidden="1" x14ac:dyDescent="0.45">
      <c r="B12750" s="29" t="s">
        <v>27</v>
      </c>
      <c r="C12750" s="29" t="s">
        <v>3124</v>
      </c>
      <c r="F12750" t="s">
        <v>1638</v>
      </c>
      <c r="G12750" t="s">
        <v>1639</v>
      </c>
      <c r="H12750" t="s">
        <v>289</v>
      </c>
      <c r="I12750" t="s">
        <v>225</v>
      </c>
      <c r="J12750" t="s">
        <v>2264</v>
      </c>
      <c r="K12750" t="s">
        <v>228</v>
      </c>
      <c r="N12750" t="s">
        <v>27</v>
      </c>
      <c r="O12750">
        <v>3000</v>
      </c>
      <c r="P12750" t="s">
        <v>1644</v>
      </c>
      <c r="Q12750"/>
      <c r="R12750">
        <v>20</v>
      </c>
      <c r="S12750">
        <v>10000</v>
      </c>
      <c r="T12750" t="s">
        <v>1645</v>
      </c>
    </row>
    <row r="12751" spans="2:20" hidden="1" x14ac:dyDescent="0.45">
      <c r="B12751" s="29" t="s">
        <v>43</v>
      </c>
      <c r="C12751" s="29" t="s">
        <v>3124</v>
      </c>
      <c r="F12751" t="s">
        <v>1638</v>
      </c>
      <c r="G12751" t="s">
        <v>1639</v>
      </c>
      <c r="H12751" t="s">
        <v>289</v>
      </c>
      <c r="I12751" t="s">
        <v>225</v>
      </c>
      <c r="J12751" t="s">
        <v>2264</v>
      </c>
      <c r="K12751" t="s">
        <v>228</v>
      </c>
      <c r="N12751" t="s">
        <v>28</v>
      </c>
      <c r="O12751">
        <v>700</v>
      </c>
      <c r="P12751" t="s">
        <v>1644</v>
      </c>
      <c r="Q12751"/>
      <c r="R12751">
        <v>1</v>
      </c>
      <c r="S12751">
        <v>2000</v>
      </c>
      <c r="T12751" t="s">
        <v>1645</v>
      </c>
    </row>
    <row r="12752" spans="2:20" hidden="1" x14ac:dyDescent="0.45">
      <c r="B12752" s="29" t="s">
        <v>43</v>
      </c>
      <c r="C12752" s="29" t="s">
        <v>3124</v>
      </c>
      <c r="F12752" t="s">
        <v>1646</v>
      </c>
      <c r="G12752" t="s">
        <v>1647</v>
      </c>
      <c r="H12752" t="s">
        <v>289</v>
      </c>
      <c r="I12752" t="s">
        <v>225</v>
      </c>
      <c r="J12752" t="s">
        <v>1648</v>
      </c>
      <c r="K12752" t="s">
        <v>228</v>
      </c>
      <c r="N12752" t="s">
        <v>28</v>
      </c>
      <c r="O12752">
        <v>80</v>
      </c>
      <c r="P12752" t="s">
        <v>1649</v>
      </c>
      <c r="Q12752"/>
      <c r="R12752">
        <v>30</v>
      </c>
      <c r="S12752">
        <v>240</v>
      </c>
      <c r="T12752" t="s">
        <v>2268</v>
      </c>
    </row>
    <row r="12753" spans="2:20" hidden="1" x14ac:dyDescent="0.45">
      <c r="B12753" s="29" t="s">
        <v>25</v>
      </c>
      <c r="C12753" s="29" t="s">
        <v>3124</v>
      </c>
      <c r="F12753" t="s">
        <v>1646</v>
      </c>
      <c r="G12753" t="s">
        <v>1647</v>
      </c>
      <c r="H12753" t="s">
        <v>289</v>
      </c>
      <c r="I12753" t="s">
        <v>225</v>
      </c>
      <c r="J12753" t="s">
        <v>1648</v>
      </c>
      <c r="K12753" t="s">
        <v>228</v>
      </c>
      <c r="N12753" t="s">
        <v>25</v>
      </c>
      <c r="O12753">
        <v>9.5</v>
      </c>
      <c r="P12753" t="s">
        <v>1649</v>
      </c>
      <c r="Q12753"/>
      <c r="R12753">
        <v>3</v>
      </c>
      <c r="S12753">
        <v>30</v>
      </c>
      <c r="T12753" t="s">
        <v>1617</v>
      </c>
    </row>
    <row r="12754" spans="2:20" hidden="1" x14ac:dyDescent="0.45">
      <c r="C12754" s="29" t="s">
        <v>3124</v>
      </c>
      <c r="F12754" t="s">
        <v>1646</v>
      </c>
      <c r="G12754" t="s">
        <v>1647</v>
      </c>
      <c r="H12754" t="s">
        <v>1189</v>
      </c>
      <c r="I12754" t="s">
        <v>275</v>
      </c>
      <c r="J12754" t="s">
        <v>228</v>
      </c>
      <c r="K12754" t="s">
        <v>228</v>
      </c>
      <c r="M12754" t="s">
        <v>228</v>
      </c>
      <c r="N12754" t="s">
        <v>236</v>
      </c>
      <c r="O12754">
        <v>1600</v>
      </c>
      <c r="P12754" t="s">
        <v>1649</v>
      </c>
      <c r="Q12754"/>
      <c r="R12754">
        <v>500</v>
      </c>
      <c r="S12754">
        <v>5000</v>
      </c>
      <c r="T12754" t="s">
        <v>1617</v>
      </c>
    </row>
    <row r="12755" spans="2:20" hidden="1" x14ac:dyDescent="0.45">
      <c r="B12755" s="29" t="s">
        <v>24</v>
      </c>
      <c r="C12755" s="29" t="s">
        <v>3124</v>
      </c>
      <c r="F12755" t="s">
        <v>1655</v>
      </c>
      <c r="G12755" t="s">
        <v>1656</v>
      </c>
      <c r="H12755" t="s">
        <v>224</v>
      </c>
      <c r="I12755" t="s">
        <v>1403</v>
      </c>
      <c r="J12755" t="s">
        <v>2603</v>
      </c>
      <c r="K12755" t="s">
        <v>228</v>
      </c>
      <c r="L12755" t="s">
        <v>3018</v>
      </c>
      <c r="N12755" t="s">
        <v>261</v>
      </c>
      <c r="O12755">
        <v>0.1</v>
      </c>
      <c r="Q12755"/>
      <c r="R12755">
        <v>7.0000000000000007E-2</v>
      </c>
      <c r="S12755">
        <v>0.2</v>
      </c>
      <c r="T12755" t="s">
        <v>1659</v>
      </c>
    </row>
    <row r="12756" spans="2:20" hidden="1" x14ac:dyDescent="0.45">
      <c r="B12756" s="29" t="s">
        <v>24</v>
      </c>
      <c r="C12756" s="29" t="s">
        <v>3124</v>
      </c>
      <c r="F12756" t="s">
        <v>1655</v>
      </c>
      <c r="G12756" t="s">
        <v>1656</v>
      </c>
      <c r="H12756" t="s">
        <v>1234</v>
      </c>
      <c r="I12756" t="s">
        <v>1403</v>
      </c>
      <c r="J12756" t="s">
        <v>1657</v>
      </c>
      <c r="K12756" t="s">
        <v>228</v>
      </c>
      <c r="L12756" t="s">
        <v>3019</v>
      </c>
      <c r="N12756" t="s">
        <v>261</v>
      </c>
      <c r="O12756">
        <v>0.75</v>
      </c>
      <c r="Q12756"/>
      <c r="R12756">
        <v>0.4</v>
      </c>
      <c r="S12756">
        <v>1</v>
      </c>
      <c r="T12756" t="s">
        <v>1659</v>
      </c>
    </row>
    <row r="12757" spans="2:20" hidden="1" x14ac:dyDescent="0.45">
      <c r="B12757" s="29" t="s">
        <v>24</v>
      </c>
      <c r="C12757" s="29" t="s">
        <v>3124</v>
      </c>
      <c r="F12757" t="s">
        <v>1655</v>
      </c>
      <c r="G12757" t="s">
        <v>1656</v>
      </c>
      <c r="H12757" t="s">
        <v>243</v>
      </c>
      <c r="I12757" t="s">
        <v>1403</v>
      </c>
      <c r="J12757" t="s">
        <v>2271</v>
      </c>
      <c r="K12757" t="s">
        <v>228</v>
      </c>
      <c r="L12757" t="s">
        <v>3020</v>
      </c>
      <c r="N12757" t="s">
        <v>261</v>
      </c>
      <c r="O12757">
        <v>0.08</v>
      </c>
      <c r="Q12757"/>
      <c r="R12757">
        <v>0.05</v>
      </c>
      <c r="S12757">
        <v>0.1</v>
      </c>
      <c r="T12757" t="s">
        <v>1659</v>
      </c>
    </row>
    <row r="12758" spans="2:20" hidden="1" x14ac:dyDescent="0.45">
      <c r="B12758" s="29" t="s">
        <v>24</v>
      </c>
      <c r="C12758" s="29" t="s">
        <v>3124</v>
      </c>
      <c r="F12758" t="s">
        <v>1655</v>
      </c>
      <c r="G12758" t="s">
        <v>1656</v>
      </c>
      <c r="H12758" t="s">
        <v>1234</v>
      </c>
      <c r="I12758" t="s">
        <v>1403</v>
      </c>
      <c r="J12758" t="s">
        <v>1657</v>
      </c>
      <c r="K12758" t="s">
        <v>228</v>
      </c>
      <c r="L12758" t="s">
        <v>3021</v>
      </c>
      <c r="N12758" t="s">
        <v>261</v>
      </c>
      <c r="O12758">
        <v>0.76</v>
      </c>
      <c r="Q12758"/>
      <c r="R12758">
        <v>0.5</v>
      </c>
      <c r="S12758">
        <v>1</v>
      </c>
      <c r="T12758" t="s">
        <v>1659</v>
      </c>
    </row>
    <row r="12759" spans="2:20" hidden="1" x14ac:dyDescent="0.45">
      <c r="B12759" s="29" t="s">
        <v>24</v>
      </c>
      <c r="C12759" s="29" t="s">
        <v>3124</v>
      </c>
      <c r="F12759" t="s">
        <v>1655</v>
      </c>
      <c r="G12759" t="s">
        <v>1656</v>
      </c>
      <c r="H12759" t="s">
        <v>434</v>
      </c>
      <c r="I12759" t="s">
        <v>1403</v>
      </c>
      <c r="J12759" t="s">
        <v>2825</v>
      </c>
      <c r="K12759" t="s">
        <v>228</v>
      </c>
      <c r="L12759" t="s">
        <v>3022</v>
      </c>
      <c r="N12759" t="s">
        <v>261</v>
      </c>
      <c r="O12759">
        <v>0.62</v>
      </c>
      <c r="Q12759"/>
      <c r="R12759">
        <v>0.4</v>
      </c>
      <c r="S12759">
        <v>0.9</v>
      </c>
      <c r="T12759" t="s">
        <v>1659</v>
      </c>
    </row>
    <row r="12760" spans="2:20" hidden="1" x14ac:dyDescent="0.45">
      <c r="B12760" s="29" t="s">
        <v>24</v>
      </c>
      <c r="C12760" s="29" t="s">
        <v>3124</v>
      </c>
      <c r="F12760" t="s">
        <v>1655</v>
      </c>
      <c r="G12760" t="s">
        <v>1656</v>
      </c>
      <c r="H12760" t="s">
        <v>1253</v>
      </c>
      <c r="I12760" t="s">
        <v>1403</v>
      </c>
      <c r="J12760" t="s">
        <v>2605</v>
      </c>
      <c r="K12760" t="s">
        <v>228</v>
      </c>
      <c r="L12760" t="s">
        <v>3023</v>
      </c>
      <c r="N12760" t="s">
        <v>261</v>
      </c>
      <c r="O12760">
        <v>0.65</v>
      </c>
      <c r="Q12760"/>
      <c r="R12760">
        <v>0.4</v>
      </c>
      <c r="S12760">
        <v>0.9</v>
      </c>
      <c r="T12760" t="s">
        <v>1659</v>
      </c>
    </row>
    <row r="12761" spans="2:20" hidden="1" x14ac:dyDescent="0.45">
      <c r="B12761" s="29" t="s">
        <v>24</v>
      </c>
      <c r="C12761" s="29" t="s">
        <v>3124</v>
      </c>
      <c r="F12761" t="s">
        <v>1655</v>
      </c>
      <c r="G12761" t="s">
        <v>1656</v>
      </c>
      <c r="H12761" t="s">
        <v>450</v>
      </c>
      <c r="I12761" t="s">
        <v>1403</v>
      </c>
      <c r="J12761" t="s">
        <v>2607</v>
      </c>
      <c r="K12761" t="s">
        <v>228</v>
      </c>
      <c r="L12761" t="s">
        <v>3024</v>
      </c>
      <c r="N12761" t="s">
        <v>261</v>
      </c>
      <c r="O12761">
        <v>0.76</v>
      </c>
      <c r="Q12761"/>
      <c r="R12761">
        <v>0.5</v>
      </c>
      <c r="S12761">
        <v>1</v>
      </c>
      <c r="T12761" t="s">
        <v>1659</v>
      </c>
    </row>
    <row r="12762" spans="2:20" hidden="1" x14ac:dyDescent="0.45">
      <c r="B12762" s="29" t="s">
        <v>24</v>
      </c>
      <c r="C12762" s="29" t="s">
        <v>3124</v>
      </c>
      <c r="F12762" t="s">
        <v>1655</v>
      </c>
      <c r="G12762" t="s">
        <v>1656</v>
      </c>
      <c r="H12762" t="s">
        <v>224</v>
      </c>
      <c r="I12762" t="s">
        <v>1403</v>
      </c>
      <c r="J12762" t="s">
        <v>2603</v>
      </c>
      <c r="K12762" t="s">
        <v>228</v>
      </c>
      <c r="L12762" t="s">
        <v>3025</v>
      </c>
      <c r="N12762" t="s">
        <v>261</v>
      </c>
      <c r="O12762">
        <v>0.5</v>
      </c>
      <c r="Q12762"/>
      <c r="R12762">
        <v>0.3</v>
      </c>
      <c r="S12762">
        <v>0.7</v>
      </c>
      <c r="T12762" t="s">
        <v>1659</v>
      </c>
    </row>
    <row r="12763" spans="2:20" hidden="1" x14ac:dyDescent="0.45">
      <c r="B12763" s="29" t="s">
        <v>24</v>
      </c>
      <c r="C12763" s="29" t="s">
        <v>3124</v>
      </c>
      <c r="F12763" t="s">
        <v>1655</v>
      </c>
      <c r="G12763" t="s">
        <v>1656</v>
      </c>
      <c r="H12763" t="s">
        <v>1253</v>
      </c>
      <c r="I12763" t="s">
        <v>1403</v>
      </c>
      <c r="J12763" t="s">
        <v>2605</v>
      </c>
      <c r="K12763" t="s">
        <v>228</v>
      </c>
      <c r="L12763" t="s">
        <v>2269</v>
      </c>
      <c r="N12763" t="s">
        <v>261</v>
      </c>
      <c r="O12763">
        <v>0.81</v>
      </c>
      <c r="Q12763"/>
      <c r="R12763">
        <v>0.5</v>
      </c>
      <c r="S12763">
        <v>1</v>
      </c>
      <c r="T12763" t="s">
        <v>1659</v>
      </c>
    </row>
    <row r="12764" spans="2:20" hidden="1" x14ac:dyDescent="0.45">
      <c r="B12764" s="29" t="s">
        <v>24</v>
      </c>
      <c r="C12764" s="29" t="s">
        <v>3124</v>
      </c>
      <c r="F12764" t="s">
        <v>1655</v>
      </c>
      <c r="G12764" t="s">
        <v>1656</v>
      </c>
      <c r="H12764" t="s">
        <v>224</v>
      </c>
      <c r="I12764" t="s">
        <v>1403</v>
      </c>
      <c r="J12764" t="s">
        <v>2603</v>
      </c>
      <c r="K12764" t="s">
        <v>228</v>
      </c>
      <c r="L12764" t="s">
        <v>3026</v>
      </c>
      <c r="N12764" t="s">
        <v>261</v>
      </c>
      <c r="O12764">
        <v>0.4</v>
      </c>
      <c r="Q12764"/>
      <c r="R12764">
        <v>0.2</v>
      </c>
      <c r="S12764">
        <v>0.5</v>
      </c>
      <c r="T12764" t="s">
        <v>1659</v>
      </c>
    </row>
    <row r="12765" spans="2:20" hidden="1" x14ac:dyDescent="0.45">
      <c r="B12765" s="29" t="s">
        <v>24</v>
      </c>
      <c r="C12765" s="29" t="s">
        <v>3124</v>
      </c>
      <c r="F12765" t="s">
        <v>1655</v>
      </c>
      <c r="G12765" t="s">
        <v>1656</v>
      </c>
      <c r="H12765" t="s">
        <v>1251</v>
      </c>
      <c r="I12765" t="s">
        <v>225</v>
      </c>
      <c r="K12765" t="s">
        <v>228</v>
      </c>
      <c r="N12765" t="s">
        <v>261</v>
      </c>
      <c r="O12765">
        <v>480</v>
      </c>
      <c r="P12765" t="s">
        <v>2273</v>
      </c>
      <c r="Q12765"/>
      <c r="R12765">
        <v>300</v>
      </c>
      <c r="S12765">
        <v>700</v>
      </c>
      <c r="T12765" t="s">
        <v>1659</v>
      </c>
    </row>
    <row r="12766" spans="2:20" hidden="1" x14ac:dyDescent="0.45">
      <c r="B12766" s="29" t="s">
        <v>24</v>
      </c>
      <c r="C12766" s="29" t="s">
        <v>3124</v>
      </c>
      <c r="F12766" t="s">
        <v>1655</v>
      </c>
      <c r="G12766" t="s">
        <v>1656</v>
      </c>
      <c r="H12766" t="s">
        <v>231</v>
      </c>
      <c r="I12766" t="s">
        <v>1403</v>
      </c>
      <c r="K12766" t="s">
        <v>228</v>
      </c>
      <c r="L12766" t="s">
        <v>2611</v>
      </c>
      <c r="N12766" t="s">
        <v>261</v>
      </c>
      <c r="O12766">
        <v>0.69599999999999995</v>
      </c>
      <c r="Q12766"/>
      <c r="R12766">
        <v>0.6</v>
      </c>
      <c r="S12766">
        <v>0.8</v>
      </c>
      <c r="T12766" t="s">
        <v>1659</v>
      </c>
    </row>
    <row r="12767" spans="2:20" hidden="1" x14ac:dyDescent="0.45">
      <c r="B12767" s="29" t="s">
        <v>24</v>
      </c>
      <c r="C12767" s="29" t="s">
        <v>3124</v>
      </c>
      <c r="F12767" t="s">
        <v>1655</v>
      </c>
      <c r="G12767" t="s">
        <v>1656</v>
      </c>
      <c r="H12767" t="s">
        <v>231</v>
      </c>
      <c r="I12767" t="s">
        <v>1403</v>
      </c>
      <c r="K12767" t="s">
        <v>228</v>
      </c>
      <c r="L12767" t="s">
        <v>2613</v>
      </c>
      <c r="N12767" t="s">
        <v>261</v>
      </c>
      <c r="O12767">
        <v>4.3499999999999997E-2</v>
      </c>
      <c r="Q12767"/>
      <c r="R12767">
        <v>0</v>
      </c>
      <c r="S12767">
        <v>0.4</v>
      </c>
      <c r="T12767" t="s">
        <v>1659</v>
      </c>
    </row>
    <row r="12768" spans="2:20" hidden="1" x14ac:dyDescent="0.45">
      <c r="B12768" s="29" t="s">
        <v>24</v>
      </c>
      <c r="C12768" s="29" t="s">
        <v>3124</v>
      </c>
      <c r="F12768" t="s">
        <v>2277</v>
      </c>
      <c r="G12768" t="s">
        <v>2278</v>
      </c>
      <c r="H12768" t="s">
        <v>281</v>
      </c>
      <c r="I12768" t="s">
        <v>1403</v>
      </c>
      <c r="K12768" t="s">
        <v>228</v>
      </c>
      <c r="L12768" t="s">
        <v>3027</v>
      </c>
      <c r="N12768" t="s">
        <v>261</v>
      </c>
      <c r="O12768">
        <v>0.96</v>
      </c>
      <c r="Q12768"/>
      <c r="R12768">
        <v>0.9</v>
      </c>
      <c r="S12768">
        <v>1</v>
      </c>
      <c r="T12768" t="s">
        <v>1659</v>
      </c>
    </row>
    <row r="12769" spans="2:20" hidden="1" x14ac:dyDescent="0.45">
      <c r="B12769" s="29" t="s">
        <v>24</v>
      </c>
      <c r="C12769" s="29" t="s">
        <v>3124</v>
      </c>
      <c r="F12769" t="s">
        <v>1666</v>
      </c>
      <c r="G12769" t="s">
        <v>1667</v>
      </c>
      <c r="H12769" t="s">
        <v>286</v>
      </c>
      <c r="I12769" t="s">
        <v>225</v>
      </c>
      <c r="K12769" t="s">
        <v>228</v>
      </c>
      <c r="N12769" t="s">
        <v>261</v>
      </c>
      <c r="O12769">
        <v>177</v>
      </c>
      <c r="P12769" t="s">
        <v>3028</v>
      </c>
      <c r="Q12769"/>
      <c r="R12769">
        <v>100</v>
      </c>
      <c r="S12769">
        <v>200</v>
      </c>
      <c r="T12769" t="s">
        <v>1659</v>
      </c>
    </row>
    <row r="12770" spans="2:20" hidden="1" x14ac:dyDescent="0.45">
      <c r="B12770" s="29" t="s">
        <v>24</v>
      </c>
      <c r="C12770" s="29" t="s">
        <v>3124</v>
      </c>
      <c r="F12770" t="s">
        <v>1669</v>
      </c>
      <c r="G12770" t="s">
        <v>1670</v>
      </c>
      <c r="H12770" t="s">
        <v>251</v>
      </c>
      <c r="I12770" t="s">
        <v>1403</v>
      </c>
      <c r="K12770" t="s">
        <v>228</v>
      </c>
      <c r="L12770" t="s">
        <v>2282</v>
      </c>
      <c r="N12770" t="s">
        <v>261</v>
      </c>
      <c r="O12770">
        <v>0.5</v>
      </c>
      <c r="Q12770"/>
      <c r="R12770">
        <v>0.3</v>
      </c>
      <c r="S12770">
        <v>0.7</v>
      </c>
      <c r="T12770" t="s">
        <v>1659</v>
      </c>
    </row>
    <row r="12771" spans="2:20" hidden="1" x14ac:dyDescent="0.45">
      <c r="B12771" s="29" t="s">
        <v>24</v>
      </c>
      <c r="C12771" s="29" t="s">
        <v>3124</v>
      </c>
      <c r="F12771" t="s">
        <v>1669</v>
      </c>
      <c r="G12771" t="s">
        <v>1670</v>
      </c>
      <c r="H12771" t="s">
        <v>255</v>
      </c>
      <c r="I12771" t="s">
        <v>1403</v>
      </c>
      <c r="K12771" t="s">
        <v>228</v>
      </c>
      <c r="L12771" t="s">
        <v>3029</v>
      </c>
      <c r="N12771" t="s">
        <v>261</v>
      </c>
      <c r="O12771">
        <v>0.33300000000000002</v>
      </c>
      <c r="Q12771"/>
      <c r="R12771">
        <v>0.2</v>
      </c>
      <c r="S12771">
        <v>0.7</v>
      </c>
      <c r="T12771" t="s">
        <v>2287</v>
      </c>
    </row>
    <row r="12772" spans="2:20" hidden="1" x14ac:dyDescent="0.45">
      <c r="B12772" s="29" t="s">
        <v>24</v>
      </c>
      <c r="C12772" s="29" t="s">
        <v>3124</v>
      </c>
      <c r="F12772" t="s">
        <v>1669</v>
      </c>
      <c r="G12772" t="s">
        <v>1670</v>
      </c>
      <c r="H12772" t="s">
        <v>268</v>
      </c>
      <c r="I12772" t="s">
        <v>1403</v>
      </c>
      <c r="K12772" t="s">
        <v>228</v>
      </c>
      <c r="L12772" t="s">
        <v>3030</v>
      </c>
      <c r="N12772" t="s">
        <v>261</v>
      </c>
      <c r="O12772">
        <v>0.73</v>
      </c>
      <c r="Q12772"/>
      <c r="R12772">
        <v>0.63</v>
      </c>
      <c r="S12772">
        <v>0.84</v>
      </c>
      <c r="T12772" t="s">
        <v>1659</v>
      </c>
    </row>
    <row r="12773" spans="2:20" hidden="1" x14ac:dyDescent="0.45">
      <c r="B12773" s="29" t="s">
        <v>24</v>
      </c>
      <c r="C12773" s="29" t="s">
        <v>3124</v>
      </c>
      <c r="F12773" t="s">
        <v>1669</v>
      </c>
      <c r="G12773" t="s">
        <v>1670</v>
      </c>
      <c r="H12773" t="s">
        <v>293</v>
      </c>
      <c r="I12773" t="s">
        <v>225</v>
      </c>
      <c r="K12773" t="s">
        <v>228</v>
      </c>
      <c r="N12773" t="s">
        <v>261</v>
      </c>
      <c r="O12773">
        <v>11</v>
      </c>
      <c r="P12773" t="s">
        <v>1613</v>
      </c>
      <c r="Q12773"/>
      <c r="R12773">
        <v>7</v>
      </c>
      <c r="S12773">
        <v>15</v>
      </c>
      <c r="T12773" t="s">
        <v>1659</v>
      </c>
    </row>
    <row r="12774" spans="2:20" hidden="1" x14ac:dyDescent="0.45">
      <c r="B12774" s="29" t="s">
        <v>24</v>
      </c>
      <c r="C12774" s="29" t="s">
        <v>3124</v>
      </c>
      <c r="F12774" t="s">
        <v>1669</v>
      </c>
      <c r="G12774" t="s">
        <v>1670</v>
      </c>
      <c r="H12774" t="s">
        <v>251</v>
      </c>
      <c r="I12774" t="s">
        <v>1403</v>
      </c>
      <c r="K12774" t="s">
        <v>228</v>
      </c>
      <c r="L12774" t="s">
        <v>2620</v>
      </c>
      <c r="N12774" t="s">
        <v>261</v>
      </c>
      <c r="O12774">
        <v>0.27</v>
      </c>
      <c r="Q12774"/>
      <c r="R12774">
        <v>0</v>
      </c>
      <c r="S12774">
        <v>0.6</v>
      </c>
      <c r="T12774" t="s">
        <v>1659</v>
      </c>
    </row>
    <row r="12775" spans="2:20" hidden="1" x14ac:dyDescent="0.45">
      <c r="B12775" s="29" t="s">
        <v>24</v>
      </c>
      <c r="C12775" s="29" t="s">
        <v>3124</v>
      </c>
      <c r="F12775" t="s">
        <v>1669</v>
      </c>
      <c r="G12775" t="s">
        <v>1670</v>
      </c>
      <c r="H12775" t="s">
        <v>293</v>
      </c>
      <c r="I12775" t="s">
        <v>225</v>
      </c>
      <c r="K12775" t="s">
        <v>228</v>
      </c>
      <c r="N12775" t="s">
        <v>261</v>
      </c>
      <c r="O12775">
        <v>11</v>
      </c>
      <c r="P12775" t="s">
        <v>1613</v>
      </c>
      <c r="Q12775"/>
      <c r="R12775">
        <v>7</v>
      </c>
      <c r="S12775">
        <v>15</v>
      </c>
      <c r="T12775" t="s">
        <v>1659</v>
      </c>
    </row>
    <row r="12776" spans="2:20" hidden="1" x14ac:dyDescent="0.45">
      <c r="B12776" s="29" t="s">
        <v>24</v>
      </c>
      <c r="C12776" s="29" t="s">
        <v>3124</v>
      </c>
      <c r="F12776" t="s">
        <v>1669</v>
      </c>
      <c r="G12776" t="s">
        <v>1670</v>
      </c>
      <c r="H12776" t="s">
        <v>284</v>
      </c>
      <c r="I12776" t="s">
        <v>225</v>
      </c>
      <c r="J12776" t="s">
        <v>3031</v>
      </c>
      <c r="K12776" t="s">
        <v>228</v>
      </c>
      <c r="N12776" t="s">
        <v>261</v>
      </c>
      <c r="O12776">
        <v>300</v>
      </c>
      <c r="P12776" t="s">
        <v>3032</v>
      </c>
      <c r="Q12776"/>
      <c r="R12776">
        <v>200</v>
      </c>
      <c r="S12776">
        <v>400</v>
      </c>
      <c r="T12776" t="s">
        <v>1659</v>
      </c>
    </row>
    <row r="12777" spans="2:20" hidden="1" x14ac:dyDescent="0.45">
      <c r="C12777" s="29" t="s">
        <v>3124</v>
      </c>
      <c r="F12777" t="s">
        <v>1669</v>
      </c>
      <c r="G12777" t="s">
        <v>1670</v>
      </c>
      <c r="H12777" t="s">
        <v>296</v>
      </c>
      <c r="I12777" t="s">
        <v>225</v>
      </c>
      <c r="J12777" t="s">
        <v>1676</v>
      </c>
      <c r="K12777" t="s">
        <v>228</v>
      </c>
      <c r="N12777" t="s">
        <v>253</v>
      </c>
      <c r="O12777">
        <v>1E-4</v>
      </c>
      <c r="P12777" t="s">
        <v>1644</v>
      </c>
      <c r="Q12777"/>
      <c r="R12777" s="27">
        <v>3.0000000000000001E-5</v>
      </c>
      <c r="S12777">
        <v>2.9999999999999997E-4</v>
      </c>
      <c r="T12777" t="s">
        <v>1191</v>
      </c>
    </row>
    <row r="12778" spans="2:20" hidden="1" x14ac:dyDescent="0.45">
      <c r="B12778" s="29" t="s">
        <v>24</v>
      </c>
      <c r="C12778" s="29" t="s">
        <v>3124</v>
      </c>
      <c r="F12778" t="s">
        <v>1669</v>
      </c>
      <c r="G12778" t="s">
        <v>1670</v>
      </c>
      <c r="H12778" t="s">
        <v>301</v>
      </c>
      <c r="I12778" t="s">
        <v>225</v>
      </c>
      <c r="J12778" t="s">
        <v>1673</v>
      </c>
      <c r="K12778" t="s">
        <v>228</v>
      </c>
      <c r="N12778" t="s">
        <v>261</v>
      </c>
      <c r="O12778">
        <v>660</v>
      </c>
      <c r="P12778" t="s">
        <v>1644</v>
      </c>
      <c r="Q12778"/>
      <c r="R12778">
        <v>70</v>
      </c>
      <c r="S12778">
        <v>7000</v>
      </c>
      <c r="T12778" t="s">
        <v>1677</v>
      </c>
    </row>
    <row r="12779" spans="2:20" hidden="1" x14ac:dyDescent="0.45">
      <c r="C12779" s="29" t="s">
        <v>3124</v>
      </c>
      <c r="F12779" t="s">
        <v>1669</v>
      </c>
      <c r="G12779" t="s">
        <v>1670</v>
      </c>
      <c r="H12779" t="s">
        <v>301</v>
      </c>
      <c r="I12779" t="s">
        <v>225</v>
      </c>
      <c r="J12779" t="s">
        <v>1673</v>
      </c>
      <c r="K12779" t="s">
        <v>228</v>
      </c>
      <c r="N12779" t="s">
        <v>242</v>
      </c>
      <c r="O12779">
        <v>6.0000000000000001E-3</v>
      </c>
      <c r="P12779" t="s">
        <v>1644</v>
      </c>
      <c r="Q12779"/>
      <c r="R12779">
        <v>2E-3</v>
      </c>
      <c r="S12779">
        <v>0.02</v>
      </c>
      <c r="T12779" t="s">
        <v>1191</v>
      </c>
    </row>
    <row r="12780" spans="2:20" hidden="1" x14ac:dyDescent="0.45">
      <c r="B12780" s="29" t="s">
        <v>24</v>
      </c>
      <c r="C12780" s="29" t="s">
        <v>3124</v>
      </c>
      <c r="F12780" t="s">
        <v>1678</v>
      </c>
      <c r="G12780" t="s">
        <v>1679</v>
      </c>
      <c r="H12780" t="s">
        <v>293</v>
      </c>
      <c r="I12780" t="s">
        <v>1403</v>
      </c>
      <c r="J12780" t="s">
        <v>2293</v>
      </c>
      <c r="K12780" t="s">
        <v>228</v>
      </c>
      <c r="L12780" t="s">
        <v>3033</v>
      </c>
      <c r="N12780" t="s">
        <v>261</v>
      </c>
      <c r="O12780">
        <v>0.9</v>
      </c>
      <c r="Q12780"/>
      <c r="R12780">
        <v>0.8</v>
      </c>
      <c r="S12780">
        <v>1</v>
      </c>
      <c r="T12780" t="s">
        <v>1659</v>
      </c>
    </row>
    <row r="12781" spans="2:20" hidden="1" x14ac:dyDescent="0.45">
      <c r="B12781" s="29" t="s">
        <v>24</v>
      </c>
      <c r="C12781" s="29" t="s">
        <v>3124</v>
      </c>
      <c r="F12781" t="s">
        <v>1678</v>
      </c>
      <c r="G12781" t="s">
        <v>1679</v>
      </c>
      <c r="H12781" t="s">
        <v>293</v>
      </c>
      <c r="I12781" t="s">
        <v>1403</v>
      </c>
      <c r="J12781" t="s">
        <v>2293</v>
      </c>
      <c r="K12781" t="s">
        <v>228</v>
      </c>
      <c r="L12781" t="s">
        <v>3034</v>
      </c>
      <c r="N12781" t="s">
        <v>261</v>
      </c>
      <c r="O12781">
        <v>0.9</v>
      </c>
      <c r="Q12781"/>
      <c r="R12781">
        <v>0.8</v>
      </c>
      <c r="S12781">
        <v>1</v>
      </c>
      <c r="T12781" t="s">
        <v>1659</v>
      </c>
    </row>
    <row r="12782" spans="2:20" hidden="1" x14ac:dyDescent="0.45">
      <c r="B12782" s="29" t="s">
        <v>24</v>
      </c>
      <c r="C12782" s="29" t="s">
        <v>3124</v>
      </c>
      <c r="F12782" t="s">
        <v>1678</v>
      </c>
      <c r="G12782" t="s">
        <v>1679</v>
      </c>
      <c r="H12782" t="s">
        <v>286</v>
      </c>
      <c r="I12782" t="s">
        <v>225</v>
      </c>
      <c r="J12782" t="s">
        <v>1682</v>
      </c>
      <c r="K12782" t="s">
        <v>228</v>
      </c>
      <c r="N12782" t="s">
        <v>261</v>
      </c>
      <c r="O12782">
        <v>730</v>
      </c>
      <c r="P12782" t="s">
        <v>3035</v>
      </c>
      <c r="Q12782"/>
      <c r="R12782">
        <v>600</v>
      </c>
      <c r="S12782">
        <v>900</v>
      </c>
      <c r="T12782" t="s">
        <v>1659</v>
      </c>
    </row>
    <row r="12783" spans="2:20" hidden="1" x14ac:dyDescent="0.45">
      <c r="B12783" s="29" t="s">
        <v>24</v>
      </c>
      <c r="C12783" s="29" t="s">
        <v>3124</v>
      </c>
      <c r="F12783" t="s">
        <v>1678</v>
      </c>
      <c r="G12783" t="s">
        <v>1679</v>
      </c>
      <c r="H12783" t="s">
        <v>1251</v>
      </c>
      <c r="I12783" t="s">
        <v>1403</v>
      </c>
      <c r="J12783" t="s">
        <v>1682</v>
      </c>
      <c r="K12783" t="s">
        <v>228</v>
      </c>
      <c r="L12783" t="s">
        <v>2629</v>
      </c>
      <c r="N12783" t="s">
        <v>261</v>
      </c>
      <c r="O12783">
        <v>0.67</v>
      </c>
      <c r="Q12783"/>
      <c r="R12783">
        <v>0.6</v>
      </c>
      <c r="S12783">
        <v>0.7</v>
      </c>
      <c r="T12783" t="s">
        <v>1659</v>
      </c>
    </row>
    <row r="12784" spans="2:20" hidden="1" x14ac:dyDescent="0.45">
      <c r="B12784" s="29" t="s">
        <v>43</v>
      </c>
      <c r="C12784" s="29" t="s">
        <v>3124</v>
      </c>
      <c r="F12784" t="s">
        <v>1688</v>
      </c>
      <c r="H12784" t="s">
        <v>281</v>
      </c>
      <c r="I12784" t="s">
        <v>225</v>
      </c>
      <c r="J12784" t="s">
        <v>1689</v>
      </c>
      <c r="K12784" t="s">
        <v>228</v>
      </c>
      <c r="M12784" t="s">
        <v>1690</v>
      </c>
      <c r="N12784" t="s">
        <v>28</v>
      </c>
      <c r="O12784">
        <v>0.6</v>
      </c>
      <c r="P12784" t="s">
        <v>1691</v>
      </c>
      <c r="Q12784"/>
      <c r="R12784">
        <v>0.1</v>
      </c>
      <c r="S12784">
        <v>6</v>
      </c>
      <c r="T12784" t="s">
        <v>1692</v>
      </c>
    </row>
    <row r="12785" spans="2:20" hidden="1" x14ac:dyDescent="0.45">
      <c r="B12785" s="29" t="s">
        <v>24</v>
      </c>
      <c r="C12785" s="29" t="s">
        <v>3124</v>
      </c>
      <c r="F12785" t="s">
        <v>1693</v>
      </c>
      <c r="G12785" t="s">
        <v>1694</v>
      </c>
      <c r="H12785" t="s">
        <v>293</v>
      </c>
      <c r="I12785" t="s">
        <v>225</v>
      </c>
      <c r="J12785" t="s">
        <v>3036</v>
      </c>
      <c r="K12785" t="s">
        <v>228</v>
      </c>
      <c r="M12785" t="s">
        <v>1588</v>
      </c>
      <c r="N12785" t="s">
        <v>261</v>
      </c>
      <c r="O12785">
        <v>562</v>
      </c>
      <c r="P12785" t="s">
        <v>1620</v>
      </c>
      <c r="Q12785"/>
      <c r="R12785">
        <v>350</v>
      </c>
      <c r="S12785">
        <v>900</v>
      </c>
      <c r="T12785" t="s">
        <v>3037</v>
      </c>
    </row>
    <row r="12786" spans="2:20" hidden="1" x14ac:dyDescent="0.45">
      <c r="B12786" s="29" t="s">
        <v>24</v>
      </c>
      <c r="C12786" s="29" t="s">
        <v>3124</v>
      </c>
      <c r="F12786" t="s">
        <v>1693</v>
      </c>
      <c r="G12786" t="s">
        <v>1694</v>
      </c>
      <c r="H12786" t="s">
        <v>293</v>
      </c>
      <c r="I12786" t="s">
        <v>225</v>
      </c>
      <c r="J12786" t="s">
        <v>3036</v>
      </c>
      <c r="K12786" t="s">
        <v>228</v>
      </c>
      <c r="M12786" t="s">
        <v>1588</v>
      </c>
      <c r="N12786" t="s">
        <v>261</v>
      </c>
      <c r="O12786">
        <v>522</v>
      </c>
      <c r="P12786" t="s">
        <v>3038</v>
      </c>
      <c r="Q12786"/>
      <c r="R12786">
        <v>200</v>
      </c>
      <c r="S12786">
        <v>900</v>
      </c>
      <c r="T12786" t="s">
        <v>3039</v>
      </c>
    </row>
    <row r="12787" spans="2:20" hidden="1" x14ac:dyDescent="0.45">
      <c r="B12787" s="29" t="s">
        <v>24</v>
      </c>
      <c r="C12787" s="29" t="s">
        <v>3124</v>
      </c>
      <c r="F12787" t="s">
        <v>1693</v>
      </c>
      <c r="G12787" t="s">
        <v>1694</v>
      </c>
      <c r="H12787" t="s">
        <v>277</v>
      </c>
      <c r="I12787" t="s">
        <v>225</v>
      </c>
      <c r="J12787" t="s">
        <v>2636</v>
      </c>
      <c r="K12787" t="s">
        <v>228</v>
      </c>
      <c r="M12787" t="s">
        <v>1588</v>
      </c>
      <c r="N12787" t="s">
        <v>261</v>
      </c>
      <c r="O12787">
        <v>105</v>
      </c>
      <c r="P12787" t="s">
        <v>3040</v>
      </c>
      <c r="Q12787"/>
      <c r="R12787">
        <v>70</v>
      </c>
      <c r="S12787">
        <v>160</v>
      </c>
      <c r="T12787" t="s">
        <v>3041</v>
      </c>
    </row>
    <row r="12788" spans="2:20" ht="42.75" hidden="1" x14ac:dyDescent="0.45">
      <c r="B12788" s="29" t="s">
        <v>24</v>
      </c>
      <c r="C12788" s="29" t="s">
        <v>3124</v>
      </c>
      <c r="F12788" t="s">
        <v>1693</v>
      </c>
      <c r="G12788" t="s">
        <v>1694</v>
      </c>
      <c r="H12788" t="s">
        <v>251</v>
      </c>
      <c r="I12788" t="s">
        <v>1403</v>
      </c>
      <c r="J12788" t="s">
        <v>1700</v>
      </c>
      <c r="K12788" t="s">
        <v>228</v>
      </c>
      <c r="L12788" s="20" t="s">
        <v>3042</v>
      </c>
      <c r="M12788" t="s">
        <v>1588</v>
      </c>
      <c r="N12788" t="s">
        <v>261</v>
      </c>
      <c r="O12788">
        <v>0.4</v>
      </c>
      <c r="Q12788"/>
      <c r="R12788">
        <v>0.2</v>
      </c>
      <c r="S12788">
        <v>0.6</v>
      </c>
      <c r="T12788" t="s">
        <v>1703</v>
      </c>
    </row>
    <row r="12789" spans="2:20" hidden="1" x14ac:dyDescent="0.45">
      <c r="C12789" s="29" t="s">
        <v>3124</v>
      </c>
      <c r="F12789" t="s">
        <v>1693</v>
      </c>
      <c r="G12789" t="s">
        <v>1694</v>
      </c>
      <c r="H12789" t="s">
        <v>304</v>
      </c>
      <c r="I12789" t="s">
        <v>225</v>
      </c>
      <c r="J12789" t="s">
        <v>1704</v>
      </c>
      <c r="K12789" t="s">
        <v>228</v>
      </c>
      <c r="M12789" t="s">
        <v>1588</v>
      </c>
      <c r="N12789" t="s">
        <v>242</v>
      </c>
      <c r="O12789">
        <v>15.6</v>
      </c>
      <c r="P12789" t="s">
        <v>1705</v>
      </c>
      <c r="Q12789"/>
      <c r="R12789">
        <v>0.1</v>
      </c>
      <c r="S12789">
        <v>150</v>
      </c>
      <c r="T12789" t="s">
        <v>1706</v>
      </c>
    </row>
    <row r="12790" spans="2:20" hidden="1" x14ac:dyDescent="0.45">
      <c r="C12790" s="29" t="s">
        <v>3124</v>
      </c>
      <c r="F12790" t="s">
        <v>1693</v>
      </c>
      <c r="G12790" t="s">
        <v>1694</v>
      </c>
      <c r="H12790" t="s">
        <v>1251</v>
      </c>
      <c r="I12790" t="s">
        <v>225</v>
      </c>
      <c r="J12790" t="s">
        <v>3043</v>
      </c>
      <c r="K12790" t="s">
        <v>228</v>
      </c>
      <c r="M12790" t="s">
        <v>1588</v>
      </c>
      <c r="N12790" t="s">
        <v>246</v>
      </c>
      <c r="O12790">
        <v>1.6000000000000001E-3</v>
      </c>
      <c r="P12790" t="s">
        <v>3044</v>
      </c>
      <c r="Q12790"/>
      <c r="R12790">
        <v>2.9999999999999997E-4</v>
      </c>
      <c r="S12790">
        <v>8.0000000000000002E-3</v>
      </c>
      <c r="T12790" t="s">
        <v>3045</v>
      </c>
    </row>
    <row r="12791" spans="2:20" hidden="1" x14ac:dyDescent="0.45">
      <c r="B12791" s="29" t="s">
        <v>24</v>
      </c>
      <c r="C12791" s="29" t="s">
        <v>3124</v>
      </c>
      <c r="F12791" t="s">
        <v>1693</v>
      </c>
      <c r="G12791" t="s">
        <v>1694</v>
      </c>
      <c r="H12791" t="s">
        <v>231</v>
      </c>
      <c r="I12791" t="s">
        <v>225</v>
      </c>
      <c r="J12791" t="s">
        <v>1714</v>
      </c>
      <c r="K12791" t="s">
        <v>228</v>
      </c>
      <c r="M12791" t="s">
        <v>1588</v>
      </c>
      <c r="N12791" t="s">
        <v>261</v>
      </c>
      <c r="O12791">
        <v>69</v>
      </c>
      <c r="P12791" t="s">
        <v>1705</v>
      </c>
      <c r="Q12791"/>
      <c r="R12791">
        <v>35</v>
      </c>
      <c r="S12791">
        <v>140</v>
      </c>
      <c r="T12791" t="s">
        <v>3046</v>
      </c>
    </row>
    <row r="12792" spans="2:20" hidden="1" x14ac:dyDescent="0.45">
      <c r="B12792" s="29" t="s">
        <v>24</v>
      </c>
      <c r="C12792" s="29" t="s">
        <v>3124</v>
      </c>
      <c r="F12792" t="s">
        <v>1693</v>
      </c>
      <c r="G12792" t="s">
        <v>1694</v>
      </c>
      <c r="H12792" t="s">
        <v>289</v>
      </c>
      <c r="I12792" t="s">
        <v>225</v>
      </c>
      <c r="J12792" t="s">
        <v>3047</v>
      </c>
      <c r="K12792" t="s">
        <v>228</v>
      </c>
      <c r="M12792" t="s">
        <v>1588</v>
      </c>
      <c r="N12792" t="s">
        <v>261</v>
      </c>
      <c r="O12792">
        <v>250</v>
      </c>
      <c r="P12792" t="s">
        <v>1620</v>
      </c>
      <c r="Q12792"/>
      <c r="R12792">
        <v>120</v>
      </c>
      <c r="S12792">
        <v>500</v>
      </c>
      <c r="T12792" t="s">
        <v>1699</v>
      </c>
    </row>
    <row r="12793" spans="2:20" ht="28.5" hidden="1" x14ac:dyDescent="0.45">
      <c r="B12793" s="29" t="s">
        <v>24</v>
      </c>
      <c r="C12793" s="29" t="s">
        <v>3124</v>
      </c>
      <c r="F12793" t="s">
        <v>1693</v>
      </c>
      <c r="G12793" t="s">
        <v>1694</v>
      </c>
      <c r="H12793" t="s">
        <v>1221</v>
      </c>
      <c r="I12793" t="s">
        <v>1403</v>
      </c>
      <c r="J12793" t="s">
        <v>1695</v>
      </c>
      <c r="K12793" t="s">
        <v>228</v>
      </c>
      <c r="L12793" s="20" t="s">
        <v>1696</v>
      </c>
      <c r="M12793" t="s">
        <v>1588</v>
      </c>
      <c r="N12793" t="s">
        <v>261</v>
      </c>
      <c r="O12793">
        <v>0.71</v>
      </c>
      <c r="P12793" t="s">
        <v>1717</v>
      </c>
      <c r="Q12793"/>
      <c r="R12793">
        <v>0</v>
      </c>
      <c r="S12793">
        <v>0.85</v>
      </c>
      <c r="T12793" t="s">
        <v>1697</v>
      </c>
    </row>
    <row r="12794" spans="2:20" hidden="1" x14ac:dyDescent="0.45">
      <c r="B12794" s="29" t="s">
        <v>24</v>
      </c>
      <c r="C12794" s="29" t="s">
        <v>3124</v>
      </c>
      <c r="F12794" t="s">
        <v>1693</v>
      </c>
      <c r="G12794" t="s">
        <v>1694</v>
      </c>
      <c r="H12794" t="s">
        <v>1237</v>
      </c>
      <c r="I12794" t="s">
        <v>1403</v>
      </c>
      <c r="J12794" t="s">
        <v>1719</v>
      </c>
      <c r="K12794" t="s">
        <v>228</v>
      </c>
      <c r="L12794" t="s">
        <v>3048</v>
      </c>
      <c r="N12794" t="s">
        <v>261</v>
      </c>
      <c r="O12794">
        <v>0.98</v>
      </c>
      <c r="Q12794"/>
      <c r="R12794">
        <v>0.96</v>
      </c>
      <c r="S12794">
        <v>1</v>
      </c>
      <c r="T12794" t="s">
        <v>1659</v>
      </c>
    </row>
    <row r="12795" spans="2:20" hidden="1" x14ac:dyDescent="0.45">
      <c r="B12795" s="29" t="s">
        <v>24</v>
      </c>
      <c r="C12795" s="29" t="s">
        <v>3124</v>
      </c>
      <c r="F12795" t="s">
        <v>1693</v>
      </c>
      <c r="G12795" t="s">
        <v>1694</v>
      </c>
      <c r="H12795" t="s">
        <v>255</v>
      </c>
      <c r="I12795" t="s">
        <v>225</v>
      </c>
      <c r="J12795" t="s">
        <v>1727</v>
      </c>
      <c r="K12795" t="s">
        <v>228</v>
      </c>
      <c r="M12795" t="s">
        <v>1588</v>
      </c>
      <c r="N12795" t="s">
        <v>261</v>
      </c>
      <c r="O12795">
        <v>4.84</v>
      </c>
      <c r="P12795" t="s">
        <v>1728</v>
      </c>
      <c r="Q12795"/>
      <c r="R12795">
        <v>2.4</v>
      </c>
      <c r="S12795">
        <v>9.6999999999999993</v>
      </c>
      <c r="T12795" t="s">
        <v>3049</v>
      </c>
    </row>
    <row r="12796" spans="2:20" ht="71.25" hidden="1" x14ac:dyDescent="0.45">
      <c r="B12796" s="29" t="s">
        <v>24</v>
      </c>
      <c r="C12796" s="29" t="s">
        <v>3124</v>
      </c>
      <c r="F12796" t="s">
        <v>1693</v>
      </c>
      <c r="G12796" t="s">
        <v>1694</v>
      </c>
      <c r="H12796" t="s">
        <v>243</v>
      </c>
      <c r="I12796" t="s">
        <v>1403</v>
      </c>
      <c r="J12796" t="s">
        <v>1722</v>
      </c>
      <c r="K12796" t="s">
        <v>228</v>
      </c>
      <c r="L12796" s="20" t="s">
        <v>3050</v>
      </c>
      <c r="M12796" t="s">
        <v>1588</v>
      </c>
      <c r="N12796" t="s">
        <v>261</v>
      </c>
      <c r="O12796">
        <v>0.44400000000000001</v>
      </c>
      <c r="Q12796"/>
      <c r="R12796">
        <v>0.2</v>
      </c>
      <c r="S12796">
        <v>0.7</v>
      </c>
      <c r="T12796" t="s">
        <v>1703</v>
      </c>
    </row>
    <row r="12797" spans="2:20" hidden="1" x14ac:dyDescent="0.45">
      <c r="B12797" s="29" t="s">
        <v>24</v>
      </c>
      <c r="C12797" s="29" t="s">
        <v>3124</v>
      </c>
      <c r="F12797" t="s">
        <v>1693</v>
      </c>
      <c r="G12797" t="s">
        <v>1694</v>
      </c>
      <c r="H12797" t="s">
        <v>243</v>
      </c>
      <c r="I12797" t="s">
        <v>1403</v>
      </c>
      <c r="J12797" t="s">
        <v>1722</v>
      </c>
      <c r="K12797" t="s">
        <v>228</v>
      </c>
      <c r="L12797" t="s">
        <v>3051</v>
      </c>
      <c r="M12797" t="s">
        <v>1588</v>
      </c>
      <c r="N12797" t="s">
        <v>261</v>
      </c>
      <c r="O12797">
        <v>0.69</v>
      </c>
      <c r="P12797" t="s">
        <v>3052</v>
      </c>
      <c r="Q12797"/>
      <c r="R12797">
        <v>0</v>
      </c>
      <c r="S12797">
        <v>0.7</v>
      </c>
      <c r="T12797" t="s">
        <v>1709</v>
      </c>
    </row>
    <row r="12798" spans="2:20" hidden="1" x14ac:dyDescent="0.45">
      <c r="C12798" s="29" t="s">
        <v>3124</v>
      </c>
      <c r="F12798" t="s">
        <v>1693</v>
      </c>
      <c r="G12798" t="s">
        <v>1694</v>
      </c>
      <c r="H12798" t="s">
        <v>255</v>
      </c>
      <c r="I12798" t="s">
        <v>225</v>
      </c>
      <c r="J12798" t="s">
        <v>1727</v>
      </c>
      <c r="K12798" t="s">
        <v>228</v>
      </c>
      <c r="M12798" t="s">
        <v>1588</v>
      </c>
      <c r="N12798" t="s">
        <v>272</v>
      </c>
      <c r="O12798">
        <v>4.4999999999999998E-2</v>
      </c>
      <c r="P12798" t="s">
        <v>1731</v>
      </c>
      <c r="Q12798"/>
      <c r="R12798">
        <v>2.3E-2</v>
      </c>
      <c r="S12798">
        <v>0.09</v>
      </c>
      <c r="T12798" t="s">
        <v>2324</v>
      </c>
    </row>
    <row r="12799" spans="2:20" hidden="1" x14ac:dyDescent="0.45">
      <c r="B12799" s="29" t="s">
        <v>43</v>
      </c>
      <c r="C12799" s="29" t="s">
        <v>3124</v>
      </c>
      <c r="F12799" t="s">
        <v>1693</v>
      </c>
      <c r="G12799" t="s">
        <v>1694</v>
      </c>
      <c r="H12799" t="s">
        <v>255</v>
      </c>
      <c r="I12799" t="s">
        <v>225</v>
      </c>
      <c r="J12799" t="s">
        <v>1727</v>
      </c>
      <c r="K12799" t="s">
        <v>228</v>
      </c>
      <c r="M12799" t="s">
        <v>1588</v>
      </c>
      <c r="N12799" t="s">
        <v>28</v>
      </c>
      <c r="O12799">
        <v>27</v>
      </c>
      <c r="P12799" t="s">
        <v>1728</v>
      </c>
      <c r="Q12799"/>
      <c r="R12799">
        <v>25</v>
      </c>
      <c r="S12799">
        <v>30</v>
      </c>
      <c r="T12799" t="s">
        <v>1730</v>
      </c>
    </row>
    <row r="12800" spans="2:20" hidden="1" x14ac:dyDescent="0.45">
      <c r="C12800" s="29" t="s">
        <v>3124</v>
      </c>
      <c r="F12800" t="s">
        <v>1693</v>
      </c>
      <c r="G12800" t="s">
        <v>1694</v>
      </c>
      <c r="H12800" t="s">
        <v>255</v>
      </c>
      <c r="I12800" t="s">
        <v>225</v>
      </c>
      <c r="J12800" t="s">
        <v>1727</v>
      </c>
      <c r="K12800" t="s">
        <v>228</v>
      </c>
      <c r="M12800" t="s">
        <v>1588</v>
      </c>
      <c r="N12800" t="s">
        <v>264</v>
      </c>
      <c r="O12800">
        <v>0.111</v>
      </c>
      <c r="P12800" t="s">
        <v>1731</v>
      </c>
      <c r="Q12800"/>
      <c r="R12800">
        <v>0.06</v>
      </c>
      <c r="S12800">
        <v>0.22</v>
      </c>
      <c r="T12800" t="s">
        <v>2324</v>
      </c>
    </row>
    <row r="12801" spans="2:20" hidden="1" x14ac:dyDescent="0.45">
      <c r="C12801" s="29" t="s">
        <v>3124</v>
      </c>
      <c r="F12801" t="s">
        <v>1733</v>
      </c>
      <c r="G12801" t="s">
        <v>1734</v>
      </c>
      <c r="H12801" t="s">
        <v>286</v>
      </c>
      <c r="I12801" t="s">
        <v>225</v>
      </c>
      <c r="J12801" t="s">
        <v>1738</v>
      </c>
      <c r="K12801" t="s">
        <v>228</v>
      </c>
      <c r="N12801" t="s">
        <v>236</v>
      </c>
      <c r="O12801">
        <v>1</v>
      </c>
      <c r="P12801" t="s">
        <v>1736</v>
      </c>
      <c r="Q12801"/>
      <c r="R12801">
        <v>0.25</v>
      </c>
      <c r="S12801">
        <v>3</v>
      </c>
      <c r="T12801" t="s">
        <v>357</v>
      </c>
    </row>
    <row r="12802" spans="2:20" hidden="1" x14ac:dyDescent="0.45">
      <c r="B12802" s="29" t="s">
        <v>24</v>
      </c>
      <c r="C12802" s="29" t="s">
        <v>3124</v>
      </c>
      <c r="F12802" t="s">
        <v>1740</v>
      </c>
      <c r="G12802" t="s">
        <v>1741</v>
      </c>
      <c r="H12802" t="s">
        <v>243</v>
      </c>
      <c r="I12802" t="s">
        <v>225</v>
      </c>
      <c r="J12802" t="s">
        <v>3053</v>
      </c>
      <c r="K12802" t="s">
        <v>228</v>
      </c>
      <c r="N12802" t="s">
        <v>261</v>
      </c>
      <c r="O12802">
        <v>0.3</v>
      </c>
      <c r="P12802" t="s">
        <v>2647</v>
      </c>
      <c r="Q12802"/>
      <c r="R12802">
        <v>0.03</v>
      </c>
      <c r="S12802">
        <v>3</v>
      </c>
      <c r="T12802" t="s">
        <v>1191</v>
      </c>
    </row>
    <row r="12803" spans="2:20" hidden="1" x14ac:dyDescent="0.45">
      <c r="B12803" s="29" t="s">
        <v>24</v>
      </c>
      <c r="C12803" s="29" t="s">
        <v>3124</v>
      </c>
      <c r="F12803" t="s">
        <v>1740</v>
      </c>
      <c r="G12803" t="s">
        <v>1741</v>
      </c>
      <c r="H12803" t="s">
        <v>450</v>
      </c>
      <c r="I12803" t="s">
        <v>225</v>
      </c>
      <c r="J12803" t="s">
        <v>3054</v>
      </c>
      <c r="K12803" t="s">
        <v>228</v>
      </c>
      <c r="N12803" t="s">
        <v>261</v>
      </c>
      <c r="O12803">
        <v>0.08</v>
      </c>
      <c r="P12803" t="s">
        <v>2649</v>
      </c>
      <c r="Q12803"/>
      <c r="R12803">
        <v>0.03</v>
      </c>
      <c r="S12803">
        <v>0.24</v>
      </c>
      <c r="T12803" t="s">
        <v>1191</v>
      </c>
    </row>
    <row r="12804" spans="2:20" ht="28.5" hidden="1" x14ac:dyDescent="0.45">
      <c r="B12804" s="29" t="s">
        <v>24</v>
      </c>
      <c r="C12804" s="29" t="s">
        <v>3124</v>
      </c>
      <c r="F12804" t="s">
        <v>1740</v>
      </c>
      <c r="G12804" t="s">
        <v>1741</v>
      </c>
      <c r="H12804" t="s">
        <v>1267</v>
      </c>
      <c r="I12804" t="s">
        <v>225</v>
      </c>
      <c r="J12804" s="20" t="s">
        <v>3055</v>
      </c>
      <c r="K12804" t="s">
        <v>228</v>
      </c>
      <c r="N12804" t="s">
        <v>261</v>
      </c>
      <c r="O12804">
        <v>15</v>
      </c>
      <c r="P12804" t="s">
        <v>2328</v>
      </c>
      <c r="Q12804"/>
      <c r="R12804">
        <v>1.5</v>
      </c>
      <c r="S12804">
        <v>150</v>
      </c>
      <c r="T12804" t="s">
        <v>1191</v>
      </c>
    </row>
    <row r="12805" spans="2:20" hidden="1" x14ac:dyDescent="0.45">
      <c r="B12805" s="29" t="s">
        <v>24</v>
      </c>
      <c r="C12805" s="29" t="s">
        <v>3124</v>
      </c>
      <c r="F12805" t="s">
        <v>1740</v>
      </c>
      <c r="G12805" t="s">
        <v>1741</v>
      </c>
      <c r="H12805" t="s">
        <v>277</v>
      </c>
      <c r="I12805" t="s">
        <v>225</v>
      </c>
      <c r="J12805" t="s">
        <v>1750</v>
      </c>
      <c r="K12805" t="s">
        <v>228</v>
      </c>
      <c r="N12805" t="s">
        <v>261</v>
      </c>
      <c r="O12805">
        <v>0.55000000000000004</v>
      </c>
      <c r="P12805" t="s">
        <v>1751</v>
      </c>
      <c r="Q12805"/>
      <c r="R12805">
        <v>5.5E-2</v>
      </c>
      <c r="S12805">
        <v>5.5</v>
      </c>
      <c r="T12805" t="s">
        <v>1749</v>
      </c>
    </row>
    <row r="12806" spans="2:20" hidden="1" x14ac:dyDescent="0.45">
      <c r="B12806" s="29" t="s">
        <v>24</v>
      </c>
      <c r="C12806" s="29" t="s">
        <v>3124</v>
      </c>
      <c r="F12806" t="s">
        <v>1740</v>
      </c>
      <c r="G12806" t="s">
        <v>1741</v>
      </c>
      <c r="H12806" t="s">
        <v>1251</v>
      </c>
      <c r="I12806" t="s">
        <v>225</v>
      </c>
      <c r="J12806" t="s">
        <v>1754</v>
      </c>
      <c r="K12806" t="s">
        <v>228</v>
      </c>
      <c r="N12806" t="s">
        <v>261</v>
      </c>
      <c r="O12806">
        <v>0.5</v>
      </c>
      <c r="P12806" t="s">
        <v>1753</v>
      </c>
      <c r="Q12806"/>
      <c r="R12806">
        <v>0.17</v>
      </c>
      <c r="S12806">
        <v>1.5</v>
      </c>
      <c r="T12806" t="s">
        <v>1749</v>
      </c>
    </row>
    <row r="12807" spans="2:20" hidden="1" x14ac:dyDescent="0.45">
      <c r="B12807" s="29" t="s">
        <v>24</v>
      </c>
      <c r="C12807" s="29" t="s">
        <v>3124</v>
      </c>
      <c r="F12807" t="s">
        <v>1740</v>
      </c>
      <c r="G12807" t="s">
        <v>1741</v>
      </c>
      <c r="H12807" t="s">
        <v>293</v>
      </c>
      <c r="I12807" t="s">
        <v>225</v>
      </c>
      <c r="J12807" t="s">
        <v>2856</v>
      </c>
      <c r="K12807" t="s">
        <v>228</v>
      </c>
      <c r="M12807" t="s">
        <v>213</v>
      </c>
      <c r="N12807" t="s">
        <v>261</v>
      </c>
      <c r="O12807">
        <v>4.5</v>
      </c>
      <c r="P12807" t="s">
        <v>1743</v>
      </c>
      <c r="Q12807"/>
      <c r="R12807">
        <v>0.45</v>
      </c>
      <c r="S12807">
        <v>45</v>
      </c>
      <c r="T12807" t="s">
        <v>1191</v>
      </c>
    </row>
    <row r="12808" spans="2:20" hidden="1" x14ac:dyDescent="0.45">
      <c r="B12808" s="29" t="s">
        <v>25</v>
      </c>
      <c r="C12808" s="29" t="s">
        <v>3080</v>
      </c>
      <c r="F12808" t="s">
        <v>1756</v>
      </c>
      <c r="G12808" t="s">
        <v>1757</v>
      </c>
      <c r="H12808" t="s">
        <v>286</v>
      </c>
      <c r="I12808" t="s">
        <v>225</v>
      </c>
      <c r="J12808" t="s">
        <v>2862</v>
      </c>
      <c r="K12808" t="s">
        <v>228</v>
      </c>
      <c r="M12808" t="s">
        <v>2863</v>
      </c>
      <c r="N12808" t="s">
        <v>25</v>
      </c>
      <c r="O12808">
        <v>0.56000000000000005</v>
      </c>
      <c r="P12808" t="s">
        <v>1775</v>
      </c>
      <c r="Q12808"/>
      <c r="R12808">
        <v>0.05</v>
      </c>
      <c r="S12808">
        <v>1</v>
      </c>
      <c r="T12808" t="s">
        <v>2864</v>
      </c>
    </row>
    <row r="12809" spans="2:20" hidden="1" x14ac:dyDescent="0.45">
      <c r="C12809" s="29" t="s">
        <v>3080</v>
      </c>
      <c r="F12809" t="s">
        <v>1760</v>
      </c>
      <c r="G12809" t="s">
        <v>1761</v>
      </c>
      <c r="H12809" t="s">
        <v>281</v>
      </c>
      <c r="I12809" t="s">
        <v>225</v>
      </c>
      <c r="J12809" t="s">
        <v>2336</v>
      </c>
      <c r="K12809" t="s">
        <v>228</v>
      </c>
      <c r="M12809" t="s">
        <v>228</v>
      </c>
      <c r="N12809" t="s">
        <v>400</v>
      </c>
      <c r="O12809">
        <v>1.1599999999999999E-2</v>
      </c>
      <c r="P12809" t="s">
        <v>1763</v>
      </c>
      <c r="Q12809"/>
      <c r="R12809">
        <v>6.6E-3</v>
      </c>
      <c r="S12809">
        <v>2.0199999999999999E-2</v>
      </c>
      <c r="T12809" t="s">
        <v>1764</v>
      </c>
    </row>
    <row r="12810" spans="2:20" hidden="1" x14ac:dyDescent="0.45">
      <c r="C12810" s="29" t="s">
        <v>3080</v>
      </c>
      <c r="F12810" t="s">
        <v>1765</v>
      </c>
      <c r="G12810" t="s">
        <v>1766</v>
      </c>
      <c r="H12810" t="s">
        <v>286</v>
      </c>
      <c r="I12810" t="s">
        <v>225</v>
      </c>
      <c r="K12810" t="s">
        <v>228</v>
      </c>
      <c r="N12810" t="s">
        <v>240</v>
      </c>
      <c r="O12810">
        <v>104</v>
      </c>
      <c r="P12810" t="s">
        <v>1767</v>
      </c>
      <c r="Q12810"/>
      <c r="R12810">
        <v>34.700000000000003</v>
      </c>
      <c r="S12810">
        <v>312</v>
      </c>
      <c r="T12810" t="s">
        <v>1191</v>
      </c>
    </row>
    <row r="12811" spans="2:20" hidden="1" x14ac:dyDescent="0.45">
      <c r="C12811" s="29" t="s">
        <v>3080</v>
      </c>
      <c r="F12811" t="s">
        <v>1765</v>
      </c>
      <c r="G12811" t="s">
        <v>1766</v>
      </c>
      <c r="H12811" t="s">
        <v>286</v>
      </c>
      <c r="I12811" t="s">
        <v>225</v>
      </c>
      <c r="K12811" t="s">
        <v>228</v>
      </c>
      <c r="N12811" t="s">
        <v>264</v>
      </c>
      <c r="O12811">
        <v>4.2</v>
      </c>
      <c r="P12811" t="s">
        <v>1769</v>
      </c>
      <c r="Q12811"/>
      <c r="R12811">
        <v>1.4</v>
      </c>
      <c r="S12811">
        <v>12.6</v>
      </c>
      <c r="T12811" t="s">
        <v>1191</v>
      </c>
    </row>
    <row r="12812" spans="2:20" hidden="1" x14ac:dyDescent="0.45">
      <c r="C12812" s="29" t="s">
        <v>3080</v>
      </c>
      <c r="F12812" t="s">
        <v>1765</v>
      </c>
      <c r="G12812" t="s">
        <v>1766</v>
      </c>
      <c r="H12812" t="s">
        <v>286</v>
      </c>
      <c r="I12812" t="s">
        <v>225</v>
      </c>
      <c r="K12812" t="s">
        <v>228</v>
      </c>
      <c r="N12812" t="s">
        <v>291</v>
      </c>
      <c r="O12812">
        <v>5.3</v>
      </c>
      <c r="P12812" t="s">
        <v>1769</v>
      </c>
      <c r="Q12812"/>
      <c r="R12812">
        <v>1.77</v>
      </c>
      <c r="S12812">
        <v>15.9</v>
      </c>
      <c r="T12812" t="s">
        <v>1191</v>
      </c>
    </row>
    <row r="12813" spans="2:20" hidden="1" x14ac:dyDescent="0.45">
      <c r="C12813" s="29" t="s">
        <v>3080</v>
      </c>
      <c r="F12813" t="s">
        <v>1765</v>
      </c>
      <c r="G12813" t="s">
        <v>1766</v>
      </c>
      <c r="H12813" t="s">
        <v>286</v>
      </c>
      <c r="I12813" t="s">
        <v>225</v>
      </c>
      <c r="K12813" t="s">
        <v>228</v>
      </c>
      <c r="N12813" t="s">
        <v>233</v>
      </c>
      <c r="O12813">
        <v>2.14</v>
      </c>
      <c r="P12813" t="s">
        <v>1767</v>
      </c>
      <c r="Q12813"/>
      <c r="R12813">
        <v>2</v>
      </c>
      <c r="S12813">
        <v>2.2999999999999998</v>
      </c>
      <c r="T12813" t="s">
        <v>1780</v>
      </c>
    </row>
    <row r="12814" spans="2:20" hidden="1" x14ac:dyDescent="0.45">
      <c r="B12814" s="29" t="s">
        <v>43</v>
      </c>
      <c r="C12814" s="29" t="s">
        <v>3080</v>
      </c>
      <c r="F12814" t="s">
        <v>1765</v>
      </c>
      <c r="G12814" t="s">
        <v>1766</v>
      </c>
      <c r="H12814" t="s">
        <v>289</v>
      </c>
      <c r="I12814" t="s">
        <v>1403</v>
      </c>
      <c r="K12814" t="s">
        <v>228</v>
      </c>
      <c r="L12814" t="s">
        <v>2653</v>
      </c>
      <c r="N12814" t="s">
        <v>28</v>
      </c>
      <c r="O12814">
        <v>0.98399999999999999</v>
      </c>
      <c r="Q12814"/>
      <c r="R12814">
        <v>0.95099999999999996</v>
      </c>
      <c r="S12814">
        <v>0.995</v>
      </c>
      <c r="T12814" t="s">
        <v>1191</v>
      </c>
    </row>
    <row r="12815" spans="2:20" hidden="1" x14ac:dyDescent="0.45">
      <c r="C12815" s="29" t="s">
        <v>3080</v>
      </c>
      <c r="F12815" t="s">
        <v>1765</v>
      </c>
      <c r="G12815" t="s">
        <v>1766</v>
      </c>
      <c r="H12815" t="s">
        <v>289</v>
      </c>
      <c r="I12815" t="s">
        <v>1403</v>
      </c>
      <c r="K12815" t="s">
        <v>228</v>
      </c>
      <c r="L12815" t="s">
        <v>2342</v>
      </c>
      <c r="N12815" t="s">
        <v>240</v>
      </c>
      <c r="O12815">
        <v>0.99199999999999999</v>
      </c>
      <c r="Q12815"/>
      <c r="R12815">
        <v>0.97699999999999998</v>
      </c>
      <c r="S12815">
        <v>0.997</v>
      </c>
      <c r="T12815" t="s">
        <v>1191</v>
      </c>
    </row>
    <row r="12816" spans="2:20" hidden="1" x14ac:dyDescent="0.45">
      <c r="C12816" s="29" t="s">
        <v>3080</v>
      </c>
      <c r="F12816" t="s">
        <v>1765</v>
      </c>
      <c r="G12816" t="s">
        <v>1766</v>
      </c>
      <c r="H12816" t="s">
        <v>1189</v>
      </c>
      <c r="I12816" t="s">
        <v>275</v>
      </c>
      <c r="J12816" t="s">
        <v>228</v>
      </c>
      <c r="K12816" t="s">
        <v>228</v>
      </c>
      <c r="M12816" t="s">
        <v>228</v>
      </c>
      <c r="N12816" t="s">
        <v>264</v>
      </c>
      <c r="O12816">
        <v>8.4</v>
      </c>
      <c r="P12816" t="s">
        <v>1772</v>
      </c>
      <c r="Q12816"/>
      <c r="R12816">
        <v>2.8</v>
      </c>
      <c r="S12816">
        <v>33.6</v>
      </c>
      <c r="T12816" t="s">
        <v>1241</v>
      </c>
    </row>
    <row r="12817" spans="2:20" hidden="1" x14ac:dyDescent="0.45">
      <c r="B12817" s="29" t="s">
        <v>24</v>
      </c>
      <c r="C12817" s="29" t="s">
        <v>3080</v>
      </c>
      <c r="F12817" t="s">
        <v>1765</v>
      </c>
      <c r="G12817" t="s">
        <v>1766</v>
      </c>
      <c r="H12817" t="s">
        <v>286</v>
      </c>
      <c r="I12817" t="s">
        <v>225</v>
      </c>
      <c r="K12817" t="s">
        <v>228</v>
      </c>
      <c r="N12817" t="s">
        <v>261</v>
      </c>
      <c r="O12817">
        <v>0.02</v>
      </c>
      <c r="P12817" t="s">
        <v>1775</v>
      </c>
      <c r="Q12817"/>
      <c r="R12817">
        <v>6.6699999999999997E-3</v>
      </c>
      <c r="S12817">
        <v>0.06</v>
      </c>
      <c r="T12817" t="s">
        <v>1191</v>
      </c>
    </row>
    <row r="12818" spans="2:20" hidden="1" x14ac:dyDescent="0.45">
      <c r="B12818" s="29" t="s">
        <v>29</v>
      </c>
      <c r="C12818" s="29" t="s">
        <v>3080</v>
      </c>
      <c r="F12818" t="s">
        <v>1765</v>
      </c>
      <c r="G12818" t="s">
        <v>1766</v>
      </c>
      <c r="H12818" t="s">
        <v>1189</v>
      </c>
      <c r="I12818" t="s">
        <v>275</v>
      </c>
      <c r="J12818" t="s">
        <v>228</v>
      </c>
      <c r="K12818" t="s">
        <v>228</v>
      </c>
      <c r="M12818" t="s">
        <v>228</v>
      </c>
      <c r="N12818" t="s">
        <v>29</v>
      </c>
      <c r="O12818">
        <v>87</v>
      </c>
      <c r="P12818" t="s">
        <v>364</v>
      </c>
      <c r="Q12818"/>
      <c r="R12818">
        <v>16</v>
      </c>
      <c r="S12818">
        <v>466</v>
      </c>
      <c r="T12818" t="s">
        <v>1241</v>
      </c>
    </row>
    <row r="12819" spans="2:20" hidden="1" x14ac:dyDescent="0.45">
      <c r="B12819" s="29" t="s">
        <v>27</v>
      </c>
      <c r="C12819" s="29" t="s">
        <v>3080</v>
      </c>
      <c r="F12819" t="s">
        <v>1765</v>
      </c>
      <c r="G12819" t="s">
        <v>1766</v>
      </c>
      <c r="H12819" t="s">
        <v>1189</v>
      </c>
      <c r="I12819" t="s">
        <v>275</v>
      </c>
      <c r="J12819" t="s">
        <v>228</v>
      </c>
      <c r="K12819" t="s">
        <v>228</v>
      </c>
      <c r="M12819" t="s">
        <v>228</v>
      </c>
      <c r="N12819" t="s">
        <v>27</v>
      </c>
      <c r="O12819">
        <v>3</v>
      </c>
      <c r="P12819" t="s">
        <v>364</v>
      </c>
      <c r="Q12819"/>
      <c r="R12819">
        <v>1.1000000000000001</v>
      </c>
      <c r="S12819">
        <v>8.3000000000000007</v>
      </c>
      <c r="T12819" t="s">
        <v>2867</v>
      </c>
    </row>
    <row r="12820" spans="2:20" hidden="1" x14ac:dyDescent="0.45">
      <c r="B12820" s="29" t="s">
        <v>43</v>
      </c>
      <c r="C12820" s="29" t="s">
        <v>3080</v>
      </c>
      <c r="F12820" t="s">
        <v>1777</v>
      </c>
      <c r="G12820" t="s">
        <v>1778</v>
      </c>
      <c r="H12820" t="s">
        <v>289</v>
      </c>
      <c r="I12820" t="s">
        <v>1403</v>
      </c>
      <c r="K12820" t="s">
        <v>228</v>
      </c>
      <c r="L12820" t="s">
        <v>1784</v>
      </c>
      <c r="N12820" t="s">
        <v>1439</v>
      </c>
      <c r="O12820">
        <v>0.91300000000000003</v>
      </c>
      <c r="Q12820"/>
      <c r="R12820">
        <v>0.13300000000000001</v>
      </c>
      <c r="S12820">
        <v>0.99099999999999999</v>
      </c>
      <c r="T12820" t="s">
        <v>1780</v>
      </c>
    </row>
    <row r="12821" spans="2:20" hidden="1" x14ac:dyDescent="0.45">
      <c r="B12821" s="29" t="s">
        <v>43</v>
      </c>
      <c r="C12821" s="29" t="s">
        <v>3080</v>
      </c>
      <c r="F12821" t="s">
        <v>1777</v>
      </c>
      <c r="G12821" t="s">
        <v>1778</v>
      </c>
      <c r="H12821" t="s">
        <v>289</v>
      </c>
      <c r="I12821" t="s">
        <v>1403</v>
      </c>
      <c r="K12821" t="s">
        <v>228</v>
      </c>
      <c r="L12821" t="s">
        <v>2343</v>
      </c>
      <c r="N12821" t="s">
        <v>1439</v>
      </c>
      <c r="O12821">
        <v>0.77200000000000002</v>
      </c>
      <c r="Q12821"/>
      <c r="R12821">
        <v>0</v>
      </c>
      <c r="S12821">
        <v>0.97699999999999998</v>
      </c>
      <c r="T12821" t="s">
        <v>1780</v>
      </c>
    </row>
    <row r="12822" spans="2:20" hidden="1" x14ac:dyDescent="0.45">
      <c r="C12822" s="29" t="s">
        <v>3080</v>
      </c>
      <c r="F12822" t="s">
        <v>1777</v>
      </c>
      <c r="G12822" t="s">
        <v>1778</v>
      </c>
      <c r="H12822" t="s">
        <v>289</v>
      </c>
      <c r="I12822" t="s">
        <v>1403</v>
      </c>
      <c r="K12822" t="s">
        <v>228</v>
      </c>
      <c r="L12822" t="s">
        <v>2868</v>
      </c>
      <c r="N12822" t="s">
        <v>1437</v>
      </c>
      <c r="O12822">
        <v>0.42499999999999999</v>
      </c>
      <c r="Q12822"/>
      <c r="R12822">
        <v>0</v>
      </c>
      <c r="S12822">
        <v>0.94199999999999995</v>
      </c>
      <c r="T12822" t="s">
        <v>1780</v>
      </c>
    </row>
    <row r="12823" spans="2:20" hidden="1" x14ac:dyDescent="0.45">
      <c r="C12823" s="29" t="s">
        <v>3080</v>
      </c>
      <c r="F12823" t="s">
        <v>1777</v>
      </c>
      <c r="G12823" t="s">
        <v>1778</v>
      </c>
      <c r="H12823" t="s">
        <v>289</v>
      </c>
      <c r="I12823" t="s">
        <v>1403</v>
      </c>
      <c r="K12823" t="s">
        <v>228</v>
      </c>
      <c r="L12823" t="s">
        <v>2654</v>
      </c>
      <c r="N12823" t="s">
        <v>1437</v>
      </c>
      <c r="O12823">
        <v>0.96599999999999997</v>
      </c>
      <c r="Q12823"/>
      <c r="R12823">
        <v>0.65500000000000003</v>
      </c>
      <c r="S12823">
        <v>0.997</v>
      </c>
      <c r="T12823" t="s">
        <v>1780</v>
      </c>
    </row>
    <row r="12824" spans="2:20" hidden="1" x14ac:dyDescent="0.45">
      <c r="B12824" s="29" t="s">
        <v>27</v>
      </c>
      <c r="C12824" s="29" t="s">
        <v>3080</v>
      </c>
      <c r="F12824" t="s">
        <v>1777</v>
      </c>
      <c r="G12824" t="s">
        <v>1778</v>
      </c>
      <c r="H12824" t="s">
        <v>289</v>
      </c>
      <c r="I12824" t="s">
        <v>1403</v>
      </c>
      <c r="K12824" t="s">
        <v>228</v>
      </c>
      <c r="L12824" t="s">
        <v>2868</v>
      </c>
      <c r="N12824" t="s">
        <v>1440</v>
      </c>
      <c r="O12824">
        <v>0.36399999999999999</v>
      </c>
      <c r="Q12824"/>
      <c r="R12824">
        <v>0</v>
      </c>
      <c r="S12824">
        <v>0.93600000000000005</v>
      </c>
      <c r="T12824" t="s">
        <v>1780</v>
      </c>
    </row>
    <row r="12825" spans="2:20" hidden="1" x14ac:dyDescent="0.45">
      <c r="C12825" s="29" t="s">
        <v>3080</v>
      </c>
      <c r="F12825" t="s">
        <v>1777</v>
      </c>
      <c r="G12825" t="s">
        <v>1778</v>
      </c>
      <c r="H12825" t="s">
        <v>1189</v>
      </c>
      <c r="I12825" t="s">
        <v>275</v>
      </c>
      <c r="K12825" t="s">
        <v>228</v>
      </c>
      <c r="M12825" t="s">
        <v>228</v>
      </c>
      <c r="N12825" t="s">
        <v>236</v>
      </c>
      <c r="O12825">
        <v>0.01</v>
      </c>
      <c r="P12825" t="s">
        <v>1775</v>
      </c>
      <c r="Q12825"/>
      <c r="R12825">
        <v>1E-3</v>
      </c>
      <c r="S12825">
        <v>2.2999999999999998</v>
      </c>
      <c r="T12825" t="s">
        <v>270</v>
      </c>
    </row>
    <row r="12826" spans="2:20" hidden="1" x14ac:dyDescent="0.45">
      <c r="C12826" s="29" t="s">
        <v>3080</v>
      </c>
      <c r="F12826" t="s">
        <v>1777</v>
      </c>
      <c r="G12826" t="s">
        <v>1778</v>
      </c>
      <c r="H12826" t="s">
        <v>289</v>
      </c>
      <c r="I12826" t="s">
        <v>1403</v>
      </c>
      <c r="K12826" t="s">
        <v>228</v>
      </c>
      <c r="L12826" t="s">
        <v>3056</v>
      </c>
      <c r="N12826" t="s">
        <v>246</v>
      </c>
      <c r="O12826">
        <v>1</v>
      </c>
      <c r="Q12826"/>
      <c r="R12826">
        <v>1</v>
      </c>
      <c r="S12826">
        <v>1</v>
      </c>
      <c r="T12826" t="s">
        <v>1269</v>
      </c>
    </row>
    <row r="12827" spans="2:20" hidden="1" x14ac:dyDescent="0.45">
      <c r="C12827" s="29" t="s">
        <v>3080</v>
      </c>
      <c r="F12827" t="s">
        <v>1777</v>
      </c>
      <c r="G12827" t="s">
        <v>1778</v>
      </c>
      <c r="H12827" t="s">
        <v>289</v>
      </c>
      <c r="I12827" t="s">
        <v>1403</v>
      </c>
      <c r="K12827" t="s">
        <v>228</v>
      </c>
      <c r="L12827" t="s">
        <v>3057</v>
      </c>
      <c r="N12827" t="s">
        <v>246</v>
      </c>
      <c r="O12827">
        <v>0.99</v>
      </c>
      <c r="Q12827"/>
      <c r="R12827">
        <v>0.98</v>
      </c>
      <c r="S12827">
        <v>1</v>
      </c>
      <c r="T12827" t="s">
        <v>1269</v>
      </c>
    </row>
    <row r="12828" spans="2:20" hidden="1" x14ac:dyDescent="0.45">
      <c r="C12828" s="29" t="s">
        <v>3080</v>
      </c>
      <c r="F12828" t="s">
        <v>1777</v>
      </c>
      <c r="G12828" t="s">
        <v>1778</v>
      </c>
      <c r="H12828" t="s">
        <v>1189</v>
      </c>
      <c r="I12828" t="s">
        <v>275</v>
      </c>
      <c r="K12828" t="s">
        <v>228</v>
      </c>
      <c r="M12828" t="s">
        <v>228</v>
      </c>
      <c r="N12828" t="s">
        <v>259</v>
      </c>
      <c r="O12828">
        <v>2E-3</v>
      </c>
      <c r="P12828" t="s">
        <v>1767</v>
      </c>
      <c r="Q12828"/>
      <c r="R12828">
        <v>2.0000000000000001E-4</v>
      </c>
      <c r="S12828">
        <v>0.02</v>
      </c>
      <c r="T12828" t="s">
        <v>2340</v>
      </c>
    </row>
    <row r="12829" spans="2:20" hidden="1" x14ac:dyDescent="0.45">
      <c r="C12829" s="29" t="s">
        <v>3080</v>
      </c>
      <c r="F12829" t="s">
        <v>1787</v>
      </c>
      <c r="G12829" t="s">
        <v>1788</v>
      </c>
      <c r="H12829" t="s">
        <v>289</v>
      </c>
      <c r="I12829" t="s">
        <v>1403</v>
      </c>
      <c r="J12829" t="s">
        <v>1789</v>
      </c>
      <c r="K12829" t="s">
        <v>228</v>
      </c>
      <c r="L12829" t="s">
        <v>1790</v>
      </c>
      <c r="N12829" t="s">
        <v>253</v>
      </c>
      <c r="O12829">
        <v>0.95499999999999996</v>
      </c>
      <c r="Q12829"/>
      <c r="R12829">
        <v>0</v>
      </c>
      <c r="S12829">
        <v>0.998</v>
      </c>
      <c r="T12829" t="s">
        <v>1791</v>
      </c>
    </row>
    <row r="12830" spans="2:20" hidden="1" x14ac:dyDescent="0.45">
      <c r="C12830" s="29" t="s">
        <v>3080</v>
      </c>
      <c r="F12830" t="s">
        <v>1787</v>
      </c>
      <c r="G12830" t="s">
        <v>1788</v>
      </c>
      <c r="H12830" t="s">
        <v>286</v>
      </c>
      <c r="I12830" t="s">
        <v>225</v>
      </c>
      <c r="J12830" t="s">
        <v>1792</v>
      </c>
      <c r="K12830" t="s">
        <v>228</v>
      </c>
      <c r="M12830" t="s">
        <v>1521</v>
      </c>
      <c r="N12830" t="s">
        <v>265</v>
      </c>
      <c r="O12830">
        <v>6</v>
      </c>
      <c r="P12830" t="s">
        <v>1767</v>
      </c>
      <c r="Q12830"/>
      <c r="R12830">
        <v>0.6</v>
      </c>
      <c r="S12830">
        <v>60</v>
      </c>
      <c r="T12830" t="s">
        <v>1791</v>
      </c>
    </row>
    <row r="12831" spans="2:20" hidden="1" x14ac:dyDescent="0.45">
      <c r="C12831" s="29" t="s">
        <v>3080</v>
      </c>
      <c r="F12831" t="s">
        <v>1787</v>
      </c>
      <c r="G12831" t="s">
        <v>1788</v>
      </c>
      <c r="H12831" t="s">
        <v>1189</v>
      </c>
      <c r="I12831" t="s">
        <v>275</v>
      </c>
      <c r="J12831" t="s">
        <v>228</v>
      </c>
      <c r="K12831" t="s">
        <v>228</v>
      </c>
      <c r="M12831" t="s">
        <v>228</v>
      </c>
      <c r="N12831" t="s">
        <v>262</v>
      </c>
      <c r="O12831">
        <v>43</v>
      </c>
      <c r="P12831" t="s">
        <v>1767</v>
      </c>
      <c r="Q12831"/>
      <c r="R12831">
        <v>4</v>
      </c>
      <c r="S12831">
        <v>400</v>
      </c>
      <c r="T12831" t="s">
        <v>1791</v>
      </c>
    </row>
    <row r="12832" spans="2:20" hidden="1" x14ac:dyDescent="0.45">
      <c r="C12832" s="29" t="s">
        <v>3080</v>
      </c>
      <c r="F12832" t="s">
        <v>1787</v>
      </c>
      <c r="G12832" t="s">
        <v>1788</v>
      </c>
      <c r="H12832" t="s">
        <v>1189</v>
      </c>
      <c r="I12832" t="s">
        <v>275</v>
      </c>
      <c r="J12832" t="s">
        <v>228</v>
      </c>
      <c r="K12832" t="s">
        <v>228</v>
      </c>
      <c r="M12832" t="s">
        <v>228</v>
      </c>
      <c r="N12832" t="s">
        <v>279</v>
      </c>
      <c r="O12832">
        <v>2</v>
      </c>
      <c r="P12832" t="s">
        <v>1767</v>
      </c>
      <c r="Q12832"/>
      <c r="R12832">
        <v>0.2</v>
      </c>
      <c r="S12832">
        <v>20</v>
      </c>
      <c r="T12832" t="s">
        <v>1791</v>
      </c>
    </row>
    <row r="12833" spans="2:20" hidden="1" x14ac:dyDescent="0.45">
      <c r="B12833" s="29" t="s">
        <v>26</v>
      </c>
      <c r="C12833" s="29" t="s">
        <v>3080</v>
      </c>
      <c r="F12833" t="s">
        <v>1787</v>
      </c>
      <c r="G12833" t="s">
        <v>1788</v>
      </c>
      <c r="H12833" t="s">
        <v>1189</v>
      </c>
      <c r="I12833" t="s">
        <v>275</v>
      </c>
      <c r="J12833" t="s">
        <v>228</v>
      </c>
      <c r="K12833" t="s">
        <v>228</v>
      </c>
      <c r="M12833" t="s">
        <v>228</v>
      </c>
      <c r="N12833" t="s">
        <v>26</v>
      </c>
      <c r="O12833">
        <v>2.2999999999999998</v>
      </c>
      <c r="P12833" t="s">
        <v>1775</v>
      </c>
      <c r="Q12833"/>
      <c r="R12833">
        <v>0.2</v>
      </c>
      <c r="S12833">
        <v>23</v>
      </c>
      <c r="T12833" t="s">
        <v>1791</v>
      </c>
    </row>
    <row r="12834" spans="2:20" hidden="1" x14ac:dyDescent="0.45">
      <c r="C12834" s="29" t="s">
        <v>3080</v>
      </c>
      <c r="F12834" t="s">
        <v>1787</v>
      </c>
      <c r="G12834" t="s">
        <v>1788</v>
      </c>
      <c r="H12834" t="s">
        <v>286</v>
      </c>
      <c r="I12834" t="s">
        <v>225</v>
      </c>
      <c r="J12834" t="s">
        <v>1792</v>
      </c>
      <c r="K12834" t="s">
        <v>228</v>
      </c>
      <c r="M12834" t="s">
        <v>1521</v>
      </c>
      <c r="N12834" t="s">
        <v>242</v>
      </c>
      <c r="O12834">
        <v>0.4</v>
      </c>
      <c r="P12834" t="s">
        <v>1767</v>
      </c>
      <c r="Q12834"/>
      <c r="R12834">
        <v>0.24</v>
      </c>
      <c r="S12834">
        <v>0.56000000000000005</v>
      </c>
      <c r="T12834" t="s">
        <v>1791</v>
      </c>
    </row>
    <row r="12835" spans="2:20" hidden="1" x14ac:dyDescent="0.45">
      <c r="C12835" s="29" t="s">
        <v>3080</v>
      </c>
      <c r="F12835" t="s">
        <v>1787</v>
      </c>
      <c r="G12835" t="s">
        <v>1788</v>
      </c>
      <c r="H12835" t="s">
        <v>286</v>
      </c>
      <c r="I12835" t="s">
        <v>225</v>
      </c>
      <c r="J12835" t="s">
        <v>1792</v>
      </c>
      <c r="K12835" t="s">
        <v>228</v>
      </c>
      <c r="M12835" t="s">
        <v>1521</v>
      </c>
      <c r="N12835" t="s">
        <v>253</v>
      </c>
      <c r="O12835">
        <v>3</v>
      </c>
      <c r="P12835" t="s">
        <v>1767</v>
      </c>
      <c r="Q12835"/>
      <c r="R12835">
        <v>2</v>
      </c>
      <c r="S12835">
        <v>4</v>
      </c>
      <c r="T12835" t="s">
        <v>1791</v>
      </c>
    </row>
    <row r="12836" spans="2:20" hidden="1" x14ac:dyDescent="0.45">
      <c r="B12836" s="29" t="s">
        <v>26</v>
      </c>
      <c r="C12836" s="29" t="s">
        <v>3080</v>
      </c>
      <c r="F12836" t="s">
        <v>1787</v>
      </c>
      <c r="G12836" t="s">
        <v>1788</v>
      </c>
      <c r="H12836" t="s">
        <v>286</v>
      </c>
      <c r="I12836" t="s">
        <v>225</v>
      </c>
      <c r="J12836" t="s">
        <v>1792</v>
      </c>
      <c r="K12836" t="s">
        <v>228</v>
      </c>
      <c r="M12836" t="s">
        <v>1521</v>
      </c>
      <c r="N12836" t="s">
        <v>26</v>
      </c>
      <c r="O12836">
        <v>1.8</v>
      </c>
      <c r="P12836" t="s">
        <v>1775</v>
      </c>
      <c r="Q12836"/>
      <c r="R12836">
        <v>1.4</v>
      </c>
      <c r="S12836">
        <v>2.1</v>
      </c>
      <c r="T12836" t="s">
        <v>1791</v>
      </c>
    </row>
    <row r="12837" spans="2:20" hidden="1" x14ac:dyDescent="0.45">
      <c r="B12837" s="29" t="s">
        <v>29</v>
      </c>
      <c r="C12837" s="29" t="s">
        <v>3080</v>
      </c>
      <c r="F12837" t="s">
        <v>1796</v>
      </c>
      <c r="G12837" t="s">
        <v>1797</v>
      </c>
      <c r="H12837" t="s">
        <v>281</v>
      </c>
      <c r="I12837" t="s">
        <v>1403</v>
      </c>
      <c r="J12837">
        <v>0</v>
      </c>
      <c r="K12837" t="s">
        <v>228</v>
      </c>
      <c r="L12837" t="s">
        <v>2871</v>
      </c>
      <c r="N12837" t="s">
        <v>29</v>
      </c>
      <c r="O12837">
        <v>0.99299999999999999</v>
      </c>
      <c r="Q12837"/>
      <c r="R12837">
        <v>0.97899999999999998</v>
      </c>
      <c r="S12837">
        <v>0.998</v>
      </c>
      <c r="T12837" t="s">
        <v>1617</v>
      </c>
    </row>
    <row r="12838" spans="2:20" hidden="1" x14ac:dyDescent="0.45">
      <c r="C12838" s="29" t="s">
        <v>3080</v>
      </c>
      <c r="F12838" t="s">
        <v>1796</v>
      </c>
      <c r="G12838" t="s">
        <v>1797</v>
      </c>
      <c r="H12838" t="s">
        <v>281</v>
      </c>
      <c r="I12838" t="s">
        <v>1403</v>
      </c>
      <c r="J12838">
        <v>0</v>
      </c>
      <c r="K12838" t="s">
        <v>228</v>
      </c>
      <c r="L12838" t="s">
        <v>118</v>
      </c>
      <c r="N12838" t="s">
        <v>236</v>
      </c>
      <c r="O12838">
        <v>0.96199999999999997</v>
      </c>
      <c r="Q12838"/>
      <c r="R12838">
        <v>0.61499999999999999</v>
      </c>
      <c r="S12838">
        <v>0.996</v>
      </c>
      <c r="T12838" t="s">
        <v>1780</v>
      </c>
    </row>
    <row r="12839" spans="2:20" hidden="1" x14ac:dyDescent="0.45">
      <c r="C12839" s="29" t="s">
        <v>3080</v>
      </c>
      <c r="F12839" t="s">
        <v>1796</v>
      </c>
      <c r="G12839" t="s">
        <v>1797</v>
      </c>
      <c r="H12839" t="s">
        <v>281</v>
      </c>
      <c r="I12839" t="s">
        <v>1403</v>
      </c>
      <c r="J12839">
        <v>0</v>
      </c>
      <c r="K12839" t="s">
        <v>228</v>
      </c>
      <c r="L12839" t="s">
        <v>3058</v>
      </c>
      <c r="N12839" t="s">
        <v>236</v>
      </c>
      <c r="O12839">
        <v>0.99399999999999999</v>
      </c>
      <c r="Q12839"/>
      <c r="R12839">
        <v>0.94</v>
      </c>
      <c r="S12839">
        <v>0.999</v>
      </c>
      <c r="T12839" t="s">
        <v>1780</v>
      </c>
    </row>
    <row r="12840" spans="2:20" hidden="1" x14ac:dyDescent="0.45">
      <c r="B12840" s="29" t="s">
        <v>24</v>
      </c>
      <c r="C12840" s="29" t="s">
        <v>3080</v>
      </c>
      <c r="F12840" t="s">
        <v>1796</v>
      </c>
      <c r="G12840" t="s">
        <v>1797</v>
      </c>
      <c r="H12840" t="s">
        <v>286</v>
      </c>
      <c r="I12840" t="s">
        <v>225</v>
      </c>
      <c r="K12840" t="s">
        <v>228</v>
      </c>
      <c r="N12840" t="s">
        <v>261</v>
      </c>
      <c r="O12840">
        <v>0.84</v>
      </c>
      <c r="P12840" t="s">
        <v>1775</v>
      </c>
      <c r="Q12840"/>
      <c r="R12840">
        <v>8.4000000000000005E-2</v>
      </c>
      <c r="S12840">
        <v>8.4</v>
      </c>
      <c r="T12840" t="s">
        <v>1617</v>
      </c>
    </row>
    <row r="12841" spans="2:20" hidden="1" x14ac:dyDescent="0.45">
      <c r="C12841" s="29" t="s">
        <v>3080</v>
      </c>
      <c r="F12841" t="s">
        <v>1796</v>
      </c>
      <c r="G12841" t="s">
        <v>1797</v>
      </c>
      <c r="H12841" t="s">
        <v>286</v>
      </c>
      <c r="I12841" t="s">
        <v>225</v>
      </c>
      <c r="K12841" t="s">
        <v>228</v>
      </c>
      <c r="N12841" t="s">
        <v>233</v>
      </c>
      <c r="O12841">
        <v>4.7</v>
      </c>
      <c r="P12841" t="s">
        <v>364</v>
      </c>
      <c r="Q12841"/>
      <c r="R12841">
        <v>0.47</v>
      </c>
      <c r="S12841">
        <v>47</v>
      </c>
      <c r="T12841" t="s">
        <v>1617</v>
      </c>
    </row>
    <row r="12842" spans="2:20" hidden="1" x14ac:dyDescent="0.45">
      <c r="C12842" s="29" t="s">
        <v>3080</v>
      </c>
      <c r="F12842" t="s">
        <v>1796</v>
      </c>
      <c r="G12842" t="s">
        <v>1797</v>
      </c>
      <c r="H12842" t="s">
        <v>286</v>
      </c>
      <c r="I12842" t="s">
        <v>225</v>
      </c>
      <c r="K12842" t="s">
        <v>228</v>
      </c>
      <c r="N12842" t="s">
        <v>303</v>
      </c>
      <c r="O12842">
        <v>0.15</v>
      </c>
      <c r="P12842" t="s">
        <v>364</v>
      </c>
      <c r="Q12842"/>
      <c r="R12842">
        <v>1.4999999999999999E-2</v>
      </c>
      <c r="S12842">
        <v>1.5</v>
      </c>
      <c r="T12842" t="s">
        <v>1617</v>
      </c>
    </row>
    <row r="12843" spans="2:20" hidden="1" x14ac:dyDescent="0.45">
      <c r="C12843" s="29" t="s">
        <v>3080</v>
      </c>
      <c r="F12843" t="s">
        <v>1800</v>
      </c>
      <c r="G12843" t="s">
        <v>1801</v>
      </c>
      <c r="H12843" t="s">
        <v>1189</v>
      </c>
      <c r="I12843" t="s">
        <v>275</v>
      </c>
      <c r="J12843" t="s">
        <v>228</v>
      </c>
      <c r="K12843" t="s">
        <v>228</v>
      </c>
      <c r="M12843" t="s">
        <v>228</v>
      </c>
      <c r="N12843" t="s">
        <v>246</v>
      </c>
      <c r="O12843">
        <v>2.7E-2</v>
      </c>
      <c r="P12843" t="s">
        <v>1807</v>
      </c>
      <c r="Q12843"/>
      <c r="R12843">
        <v>2.7000000000000001E-3</v>
      </c>
      <c r="S12843">
        <v>0.27</v>
      </c>
      <c r="T12843" t="s">
        <v>1803</v>
      </c>
    </row>
    <row r="12844" spans="2:20" hidden="1" x14ac:dyDescent="0.45">
      <c r="C12844" s="29" t="s">
        <v>3080</v>
      </c>
      <c r="F12844" t="s">
        <v>1800</v>
      </c>
      <c r="G12844" t="s">
        <v>1801</v>
      </c>
      <c r="H12844" t="s">
        <v>1189</v>
      </c>
      <c r="I12844" t="s">
        <v>275</v>
      </c>
      <c r="J12844" t="s">
        <v>228</v>
      </c>
      <c r="K12844" t="s">
        <v>228</v>
      </c>
      <c r="M12844" t="s">
        <v>228</v>
      </c>
      <c r="N12844" t="s">
        <v>262</v>
      </c>
      <c r="O12844">
        <v>1.49</v>
      </c>
      <c r="P12844" t="s">
        <v>1802</v>
      </c>
      <c r="Q12844"/>
      <c r="R12844">
        <v>0.14899999999999999</v>
      </c>
      <c r="S12844">
        <v>14.9</v>
      </c>
      <c r="T12844" t="s">
        <v>1803</v>
      </c>
    </row>
    <row r="12845" spans="2:20" hidden="1" x14ac:dyDescent="0.45">
      <c r="B12845" s="29" t="s">
        <v>25</v>
      </c>
      <c r="C12845" s="29" t="s">
        <v>3080</v>
      </c>
      <c r="F12845" t="s">
        <v>1800</v>
      </c>
      <c r="G12845" t="s">
        <v>1801</v>
      </c>
      <c r="H12845" t="s">
        <v>1189</v>
      </c>
      <c r="I12845" t="s">
        <v>275</v>
      </c>
      <c r="J12845" t="s">
        <v>228</v>
      </c>
      <c r="K12845" t="s">
        <v>228</v>
      </c>
      <c r="M12845" t="s">
        <v>228</v>
      </c>
      <c r="N12845" t="s">
        <v>25</v>
      </c>
      <c r="O12845">
        <v>0.14000000000000001</v>
      </c>
      <c r="P12845" t="s">
        <v>1805</v>
      </c>
      <c r="Q12845"/>
      <c r="R12845">
        <v>1.4E-2</v>
      </c>
      <c r="S12845">
        <v>1.4</v>
      </c>
      <c r="T12845" t="s">
        <v>2350</v>
      </c>
    </row>
    <row r="12846" spans="2:20" hidden="1" x14ac:dyDescent="0.45">
      <c r="B12846" s="29" t="s">
        <v>43</v>
      </c>
      <c r="C12846" s="29" t="s">
        <v>3080</v>
      </c>
      <c r="F12846" t="s">
        <v>1800</v>
      </c>
      <c r="G12846" t="s">
        <v>1801</v>
      </c>
      <c r="H12846" t="s">
        <v>289</v>
      </c>
      <c r="I12846" t="s">
        <v>225</v>
      </c>
      <c r="J12846" t="s">
        <v>2351</v>
      </c>
      <c r="K12846" t="s">
        <v>228</v>
      </c>
      <c r="N12846" t="s">
        <v>28</v>
      </c>
      <c r="O12846">
        <v>0.53800000000000003</v>
      </c>
      <c r="P12846" t="s">
        <v>1775</v>
      </c>
      <c r="Q12846"/>
      <c r="R12846">
        <v>5.3800000000000001E-2</v>
      </c>
      <c r="S12846">
        <v>5.38</v>
      </c>
      <c r="T12846" t="s">
        <v>2352</v>
      </c>
    </row>
    <row r="12847" spans="2:20" hidden="1" x14ac:dyDescent="0.45">
      <c r="C12847" s="29" t="s">
        <v>3080</v>
      </c>
      <c r="F12847" t="s">
        <v>1808</v>
      </c>
      <c r="G12847" t="s">
        <v>1809</v>
      </c>
      <c r="H12847" t="s">
        <v>289</v>
      </c>
      <c r="I12847" t="s">
        <v>225</v>
      </c>
      <c r="J12847" t="s">
        <v>1810</v>
      </c>
      <c r="K12847" t="s">
        <v>228</v>
      </c>
      <c r="N12847" t="s">
        <v>249</v>
      </c>
      <c r="O12847">
        <v>2.7E-2</v>
      </c>
      <c r="P12847" t="s">
        <v>1811</v>
      </c>
      <c r="Q12847"/>
      <c r="R12847">
        <v>5.0000000000000001E-3</v>
      </c>
      <c r="S12847">
        <v>4.5999999999999999E-2</v>
      </c>
      <c r="T12847" t="s">
        <v>1812</v>
      </c>
    </row>
    <row r="12848" spans="2:20" hidden="1" x14ac:dyDescent="0.45">
      <c r="B12848" s="29" t="s">
        <v>29</v>
      </c>
      <c r="C12848" s="29" t="s">
        <v>3080</v>
      </c>
      <c r="F12848" t="s">
        <v>1808</v>
      </c>
      <c r="G12848" t="s">
        <v>1809</v>
      </c>
      <c r="H12848" t="s">
        <v>286</v>
      </c>
      <c r="I12848" t="s">
        <v>225</v>
      </c>
      <c r="J12848" t="s">
        <v>1815</v>
      </c>
      <c r="K12848" t="s">
        <v>228</v>
      </c>
      <c r="N12848" t="s">
        <v>29</v>
      </c>
      <c r="O12848">
        <v>0.03</v>
      </c>
      <c r="P12848" t="s">
        <v>1775</v>
      </c>
      <c r="Q12848"/>
      <c r="R12848">
        <v>0.01</v>
      </c>
      <c r="S12848">
        <v>0.08</v>
      </c>
      <c r="T12848" t="s">
        <v>1813</v>
      </c>
    </row>
    <row r="12849" spans="2:20" hidden="1" x14ac:dyDescent="0.45">
      <c r="B12849" s="29" t="s">
        <v>24</v>
      </c>
      <c r="C12849" s="29" t="s">
        <v>3080</v>
      </c>
      <c r="F12849" t="s">
        <v>1808</v>
      </c>
      <c r="G12849" t="s">
        <v>1809</v>
      </c>
      <c r="H12849" t="s">
        <v>286</v>
      </c>
      <c r="I12849" t="s">
        <v>225</v>
      </c>
      <c r="J12849" t="s">
        <v>1815</v>
      </c>
      <c r="K12849" t="s">
        <v>228</v>
      </c>
      <c r="N12849" t="s">
        <v>261</v>
      </c>
      <c r="O12849">
        <v>1.47</v>
      </c>
      <c r="P12849" t="s">
        <v>1775</v>
      </c>
      <c r="Q12849"/>
      <c r="R12849">
        <v>0.49</v>
      </c>
      <c r="S12849">
        <v>4.41</v>
      </c>
      <c r="T12849" t="s">
        <v>1813</v>
      </c>
    </row>
    <row r="12850" spans="2:20" hidden="1" x14ac:dyDescent="0.45">
      <c r="B12850" s="29" t="s">
        <v>25</v>
      </c>
      <c r="C12850" s="29" t="s">
        <v>3080</v>
      </c>
      <c r="F12850" t="s">
        <v>1808</v>
      </c>
      <c r="G12850" t="s">
        <v>1809</v>
      </c>
      <c r="H12850" t="s">
        <v>289</v>
      </c>
      <c r="I12850" t="s">
        <v>225</v>
      </c>
      <c r="J12850" t="s">
        <v>1810</v>
      </c>
      <c r="K12850" t="s">
        <v>228</v>
      </c>
      <c r="N12850" t="s">
        <v>25</v>
      </c>
      <c r="O12850">
        <v>62.88</v>
      </c>
      <c r="P12850" t="s">
        <v>1775</v>
      </c>
      <c r="Q12850"/>
      <c r="R12850">
        <v>20.96</v>
      </c>
      <c r="S12850">
        <v>188.63</v>
      </c>
      <c r="T12850" t="s">
        <v>1813</v>
      </c>
    </row>
    <row r="12851" spans="2:20" hidden="1" x14ac:dyDescent="0.45">
      <c r="B12851" s="29" t="s">
        <v>30</v>
      </c>
      <c r="C12851" s="29" t="s">
        <v>3080</v>
      </c>
      <c r="F12851" t="s">
        <v>1808</v>
      </c>
      <c r="G12851" t="s">
        <v>1809</v>
      </c>
      <c r="H12851" t="s">
        <v>289</v>
      </c>
      <c r="I12851" t="s">
        <v>225</v>
      </c>
      <c r="J12851" t="s">
        <v>1810</v>
      </c>
      <c r="K12851" t="s">
        <v>228</v>
      </c>
      <c r="N12851" t="s">
        <v>30</v>
      </c>
      <c r="O12851">
        <v>55.9</v>
      </c>
      <c r="P12851" t="s">
        <v>229</v>
      </c>
      <c r="Q12851"/>
      <c r="R12851">
        <v>40</v>
      </c>
      <c r="S12851">
        <v>70</v>
      </c>
      <c r="T12851" t="s">
        <v>1814</v>
      </c>
    </row>
    <row r="12852" spans="2:20" hidden="1" x14ac:dyDescent="0.45">
      <c r="C12852" s="29" t="s">
        <v>3080</v>
      </c>
      <c r="F12852" t="s">
        <v>1808</v>
      </c>
      <c r="G12852" t="s">
        <v>1809</v>
      </c>
      <c r="H12852" t="s">
        <v>289</v>
      </c>
      <c r="I12852" t="s">
        <v>225</v>
      </c>
      <c r="J12852" t="s">
        <v>1810</v>
      </c>
      <c r="K12852" t="s">
        <v>228</v>
      </c>
      <c r="N12852" t="s">
        <v>233</v>
      </c>
      <c r="O12852">
        <v>0.04</v>
      </c>
      <c r="P12852" t="s">
        <v>1767</v>
      </c>
      <c r="Q12852"/>
      <c r="R12852">
        <v>0.01</v>
      </c>
      <c r="S12852">
        <v>0.11</v>
      </c>
      <c r="T12852" t="s">
        <v>1814</v>
      </c>
    </row>
    <row r="12853" spans="2:20" hidden="1" x14ac:dyDescent="0.45">
      <c r="C12853" s="29" t="s">
        <v>3080</v>
      </c>
      <c r="F12853" t="s">
        <v>1808</v>
      </c>
      <c r="G12853" t="s">
        <v>1809</v>
      </c>
      <c r="H12853" t="s">
        <v>286</v>
      </c>
      <c r="I12853" t="s">
        <v>225</v>
      </c>
      <c r="J12853" t="s">
        <v>1815</v>
      </c>
      <c r="K12853" t="s">
        <v>228</v>
      </c>
      <c r="N12853" t="s">
        <v>267</v>
      </c>
      <c r="O12853">
        <v>17</v>
      </c>
      <c r="P12853" t="s">
        <v>1767</v>
      </c>
      <c r="Q12853"/>
      <c r="R12853">
        <v>5.67</v>
      </c>
      <c r="S12853">
        <v>51</v>
      </c>
      <c r="T12853" t="s">
        <v>1814</v>
      </c>
    </row>
    <row r="12854" spans="2:20" hidden="1" x14ac:dyDescent="0.45">
      <c r="C12854" s="29" t="s">
        <v>3080</v>
      </c>
      <c r="F12854" t="s">
        <v>1808</v>
      </c>
      <c r="G12854" t="s">
        <v>1809</v>
      </c>
      <c r="H12854" t="s">
        <v>289</v>
      </c>
      <c r="I12854" t="s">
        <v>225</v>
      </c>
      <c r="J12854" t="s">
        <v>1810</v>
      </c>
      <c r="K12854" t="s">
        <v>228</v>
      </c>
      <c r="N12854" t="s">
        <v>236</v>
      </c>
      <c r="O12854">
        <v>4.9800000000000004</v>
      </c>
      <c r="P12854" t="s">
        <v>1775</v>
      </c>
      <c r="Q12854"/>
      <c r="R12854">
        <v>1.66</v>
      </c>
      <c r="S12854">
        <v>14.94</v>
      </c>
      <c r="T12854" t="s">
        <v>1813</v>
      </c>
    </row>
    <row r="12855" spans="2:20" hidden="1" x14ac:dyDescent="0.45">
      <c r="C12855" s="29" t="s">
        <v>3080</v>
      </c>
      <c r="F12855" t="s">
        <v>1808</v>
      </c>
      <c r="G12855" t="s">
        <v>1809</v>
      </c>
      <c r="H12855" t="s">
        <v>289</v>
      </c>
      <c r="I12855" t="s">
        <v>225</v>
      </c>
      <c r="J12855" t="s">
        <v>1810</v>
      </c>
      <c r="K12855" t="s">
        <v>228</v>
      </c>
      <c r="N12855" t="s">
        <v>265</v>
      </c>
      <c r="O12855">
        <v>0.14000000000000001</v>
      </c>
      <c r="P12855" t="s">
        <v>1767</v>
      </c>
      <c r="Q12855"/>
      <c r="R12855">
        <v>0.05</v>
      </c>
      <c r="S12855">
        <v>0.43</v>
      </c>
      <c r="T12855" t="s">
        <v>1814</v>
      </c>
    </row>
    <row r="12856" spans="2:20" hidden="1" x14ac:dyDescent="0.45">
      <c r="B12856" s="29" t="s">
        <v>43</v>
      </c>
      <c r="C12856" s="29" t="s">
        <v>3080</v>
      </c>
      <c r="F12856" t="s">
        <v>1808</v>
      </c>
      <c r="G12856" t="s">
        <v>1809</v>
      </c>
      <c r="H12856" t="s">
        <v>289</v>
      </c>
      <c r="I12856" t="s">
        <v>225</v>
      </c>
      <c r="J12856" t="s">
        <v>1810</v>
      </c>
      <c r="K12856" t="s">
        <v>228</v>
      </c>
      <c r="N12856" t="s">
        <v>28</v>
      </c>
      <c r="O12856">
        <v>4.6100000000000003</v>
      </c>
      <c r="P12856" t="s">
        <v>1775</v>
      </c>
      <c r="Q12856"/>
      <c r="R12856">
        <v>1.54</v>
      </c>
      <c r="S12856">
        <v>13.83</v>
      </c>
      <c r="T12856" t="s">
        <v>1813</v>
      </c>
    </row>
    <row r="12857" spans="2:20" hidden="1" x14ac:dyDescent="0.45">
      <c r="B12857" s="29" t="s">
        <v>43</v>
      </c>
      <c r="C12857" s="29" t="s">
        <v>3080</v>
      </c>
      <c r="F12857" t="s">
        <v>1808</v>
      </c>
      <c r="G12857" t="s">
        <v>1809</v>
      </c>
      <c r="H12857" t="s">
        <v>1189</v>
      </c>
      <c r="I12857" t="s">
        <v>275</v>
      </c>
      <c r="J12857" t="s">
        <v>228</v>
      </c>
      <c r="K12857" t="s">
        <v>228</v>
      </c>
      <c r="M12857" t="s">
        <v>228</v>
      </c>
      <c r="N12857" t="s">
        <v>28</v>
      </c>
      <c r="O12857">
        <v>4.1900000000000004</v>
      </c>
      <c r="P12857" t="s">
        <v>1775</v>
      </c>
      <c r="Q12857"/>
      <c r="R12857">
        <v>1.4</v>
      </c>
      <c r="S12857">
        <v>12.56</v>
      </c>
      <c r="T12857" t="s">
        <v>1813</v>
      </c>
    </row>
    <row r="12858" spans="2:20" hidden="1" x14ac:dyDescent="0.45">
      <c r="C12858" s="29" t="s">
        <v>3080</v>
      </c>
      <c r="F12858" t="s">
        <v>1808</v>
      </c>
      <c r="G12858" t="s">
        <v>1809</v>
      </c>
      <c r="H12858" t="s">
        <v>1189</v>
      </c>
      <c r="I12858" t="s">
        <v>275</v>
      </c>
      <c r="J12858" t="s">
        <v>228</v>
      </c>
      <c r="K12858" t="s">
        <v>228</v>
      </c>
      <c r="M12858" t="s">
        <v>228</v>
      </c>
      <c r="N12858" t="s">
        <v>264</v>
      </c>
      <c r="O12858">
        <v>1.0999999999999999E-2</v>
      </c>
      <c r="P12858" t="s">
        <v>1811</v>
      </c>
      <c r="Q12858"/>
      <c r="R12858">
        <v>4.0000000000000001E-3</v>
      </c>
      <c r="S12858">
        <v>3.4000000000000002E-2</v>
      </c>
      <c r="T12858" t="s">
        <v>1812</v>
      </c>
    </row>
    <row r="12859" spans="2:20" hidden="1" x14ac:dyDescent="0.45">
      <c r="C12859" s="29" t="s">
        <v>3080</v>
      </c>
      <c r="F12859" t="s">
        <v>1808</v>
      </c>
      <c r="G12859" t="s">
        <v>1809</v>
      </c>
      <c r="H12859" t="s">
        <v>1189</v>
      </c>
      <c r="I12859" t="s">
        <v>275</v>
      </c>
      <c r="J12859" t="s">
        <v>228</v>
      </c>
      <c r="K12859" t="s">
        <v>228</v>
      </c>
      <c r="M12859" t="s">
        <v>228</v>
      </c>
      <c r="N12859" t="s">
        <v>249</v>
      </c>
      <c r="O12859">
        <v>2.1000000000000001E-2</v>
      </c>
      <c r="P12859" t="s">
        <v>1811</v>
      </c>
      <c r="Q12859"/>
      <c r="R12859">
        <v>7.0000000000000001E-3</v>
      </c>
      <c r="S12859">
        <v>6.4000000000000001E-2</v>
      </c>
      <c r="T12859" t="s">
        <v>1812</v>
      </c>
    </row>
    <row r="12860" spans="2:20" hidden="1" x14ac:dyDescent="0.45">
      <c r="C12860" s="29" t="s">
        <v>3080</v>
      </c>
      <c r="F12860" t="s">
        <v>1808</v>
      </c>
      <c r="G12860" t="s">
        <v>1809</v>
      </c>
      <c r="H12860" t="s">
        <v>1189</v>
      </c>
      <c r="I12860" t="s">
        <v>275</v>
      </c>
      <c r="J12860" t="s">
        <v>228</v>
      </c>
      <c r="K12860" t="s">
        <v>228</v>
      </c>
      <c r="M12860" t="s">
        <v>228</v>
      </c>
      <c r="N12860" t="s">
        <v>253</v>
      </c>
      <c r="O12860">
        <v>0.1</v>
      </c>
      <c r="P12860" t="s">
        <v>1767</v>
      </c>
      <c r="Q12860"/>
      <c r="R12860">
        <v>0.03</v>
      </c>
      <c r="S12860">
        <v>0.3</v>
      </c>
      <c r="T12860" t="s">
        <v>1814</v>
      </c>
    </row>
    <row r="12861" spans="2:20" hidden="1" x14ac:dyDescent="0.45">
      <c r="B12861" s="29" t="s">
        <v>25</v>
      </c>
      <c r="C12861" s="29" t="s">
        <v>3080</v>
      </c>
      <c r="F12861" t="s">
        <v>1808</v>
      </c>
      <c r="G12861" t="s">
        <v>1809</v>
      </c>
      <c r="H12861" t="s">
        <v>1189</v>
      </c>
      <c r="I12861" t="s">
        <v>275</v>
      </c>
      <c r="J12861" t="s">
        <v>228</v>
      </c>
      <c r="K12861" t="s">
        <v>228</v>
      </c>
      <c r="M12861" t="s">
        <v>228</v>
      </c>
      <c r="N12861" t="s">
        <v>25</v>
      </c>
      <c r="O12861">
        <v>55.83</v>
      </c>
      <c r="P12861" t="s">
        <v>1775</v>
      </c>
      <c r="Q12861"/>
      <c r="R12861">
        <v>18.61</v>
      </c>
      <c r="S12861">
        <v>167.5</v>
      </c>
      <c r="T12861" t="s">
        <v>1813</v>
      </c>
    </row>
    <row r="12862" spans="2:20" hidden="1" x14ac:dyDescent="0.45">
      <c r="B12862" s="29" t="s">
        <v>29</v>
      </c>
      <c r="C12862" s="29" t="s">
        <v>3080</v>
      </c>
      <c r="F12862" t="s">
        <v>1808</v>
      </c>
      <c r="G12862" t="s">
        <v>1809</v>
      </c>
      <c r="H12862" t="s">
        <v>1189</v>
      </c>
      <c r="I12862" t="s">
        <v>275</v>
      </c>
      <c r="J12862" t="s">
        <v>228</v>
      </c>
      <c r="K12862" t="s">
        <v>228</v>
      </c>
      <c r="M12862" t="s">
        <v>228</v>
      </c>
      <c r="N12862" t="s">
        <v>29</v>
      </c>
      <c r="O12862">
        <v>0.11</v>
      </c>
      <c r="P12862" t="s">
        <v>1775</v>
      </c>
      <c r="Q12862"/>
      <c r="R12862">
        <v>0.04</v>
      </c>
      <c r="S12862">
        <v>0.32</v>
      </c>
      <c r="T12862" t="s">
        <v>1813</v>
      </c>
    </row>
    <row r="12863" spans="2:20" hidden="1" x14ac:dyDescent="0.45">
      <c r="C12863" s="29" t="s">
        <v>3080</v>
      </c>
      <c r="F12863" t="s">
        <v>1808</v>
      </c>
      <c r="G12863" t="s">
        <v>1809</v>
      </c>
      <c r="H12863" t="s">
        <v>286</v>
      </c>
      <c r="I12863" t="s">
        <v>225</v>
      </c>
      <c r="J12863" t="s">
        <v>1815</v>
      </c>
      <c r="K12863" t="s">
        <v>228</v>
      </c>
      <c r="N12863" t="s">
        <v>233</v>
      </c>
      <c r="O12863">
        <v>0.79</v>
      </c>
      <c r="P12863" t="s">
        <v>1767</v>
      </c>
      <c r="Q12863"/>
      <c r="R12863">
        <v>0.26</v>
      </c>
      <c r="S12863">
        <v>2.37</v>
      </c>
      <c r="T12863" t="s">
        <v>1814</v>
      </c>
    </row>
    <row r="12864" spans="2:20" hidden="1" x14ac:dyDescent="0.45">
      <c r="C12864" s="29" t="s">
        <v>3080</v>
      </c>
      <c r="F12864" t="s">
        <v>1808</v>
      </c>
      <c r="G12864" t="s">
        <v>1809</v>
      </c>
      <c r="H12864" t="s">
        <v>1189</v>
      </c>
      <c r="I12864" t="s">
        <v>275</v>
      </c>
      <c r="J12864" t="s">
        <v>228</v>
      </c>
      <c r="K12864" t="s">
        <v>228</v>
      </c>
      <c r="M12864" t="s">
        <v>228</v>
      </c>
      <c r="N12864" t="s">
        <v>246</v>
      </c>
      <c r="O12864">
        <v>10</v>
      </c>
      <c r="P12864" t="s">
        <v>2344</v>
      </c>
      <c r="Q12864"/>
      <c r="R12864">
        <v>3.33</v>
      </c>
      <c r="S12864">
        <v>30</v>
      </c>
      <c r="T12864" t="s">
        <v>3059</v>
      </c>
    </row>
    <row r="12865" spans="2:20" hidden="1" x14ac:dyDescent="0.45">
      <c r="B12865" s="29" t="s">
        <v>30</v>
      </c>
      <c r="C12865" s="29" t="s">
        <v>3080</v>
      </c>
      <c r="F12865" t="s">
        <v>1808</v>
      </c>
      <c r="G12865" t="s">
        <v>1809</v>
      </c>
      <c r="H12865" t="s">
        <v>1189</v>
      </c>
      <c r="I12865" t="s">
        <v>275</v>
      </c>
      <c r="J12865" t="s">
        <v>228</v>
      </c>
      <c r="K12865" t="s">
        <v>228</v>
      </c>
      <c r="M12865" t="s">
        <v>228</v>
      </c>
      <c r="N12865" t="s">
        <v>30</v>
      </c>
      <c r="O12865">
        <v>42</v>
      </c>
      <c r="P12865" t="s">
        <v>229</v>
      </c>
      <c r="Q12865"/>
      <c r="R12865">
        <v>20</v>
      </c>
      <c r="S12865">
        <v>70</v>
      </c>
      <c r="T12865" t="s">
        <v>1814</v>
      </c>
    </row>
    <row r="12866" spans="2:20" hidden="1" x14ac:dyDescent="0.45">
      <c r="C12866" s="29" t="s">
        <v>3080</v>
      </c>
      <c r="F12866" t="s">
        <v>1808</v>
      </c>
      <c r="G12866" t="s">
        <v>1809</v>
      </c>
      <c r="H12866" t="s">
        <v>1189</v>
      </c>
      <c r="I12866" t="s">
        <v>275</v>
      </c>
      <c r="J12866" t="s">
        <v>228</v>
      </c>
      <c r="K12866" t="s">
        <v>228</v>
      </c>
      <c r="M12866" t="s">
        <v>228</v>
      </c>
      <c r="N12866" t="s">
        <v>242</v>
      </c>
      <c r="O12866">
        <v>0.01</v>
      </c>
      <c r="P12866" t="s">
        <v>1767</v>
      </c>
      <c r="Q12866"/>
      <c r="R12866">
        <v>4.0000000000000001E-3</v>
      </c>
      <c r="S12866">
        <v>3.3000000000000002E-2</v>
      </c>
      <c r="T12866" t="s">
        <v>1814</v>
      </c>
    </row>
    <row r="12867" spans="2:20" hidden="1" x14ac:dyDescent="0.45">
      <c r="C12867" s="29" t="s">
        <v>3080</v>
      </c>
      <c r="F12867" t="s">
        <v>1808</v>
      </c>
      <c r="G12867" t="s">
        <v>1809</v>
      </c>
      <c r="H12867" t="s">
        <v>1189</v>
      </c>
      <c r="I12867" t="s">
        <v>275</v>
      </c>
      <c r="J12867" t="s">
        <v>228</v>
      </c>
      <c r="K12867" t="s">
        <v>228</v>
      </c>
      <c r="M12867" t="s">
        <v>228</v>
      </c>
      <c r="N12867" t="s">
        <v>267</v>
      </c>
      <c r="O12867">
        <v>17.53</v>
      </c>
      <c r="P12867" t="s">
        <v>1767</v>
      </c>
      <c r="Q12867"/>
      <c r="R12867">
        <v>5.84</v>
      </c>
      <c r="S12867">
        <v>52.58</v>
      </c>
      <c r="T12867" t="s">
        <v>1814</v>
      </c>
    </row>
    <row r="12868" spans="2:20" hidden="1" x14ac:dyDescent="0.45">
      <c r="C12868" s="29" t="s">
        <v>3080</v>
      </c>
      <c r="F12868" t="s">
        <v>1808</v>
      </c>
      <c r="G12868" t="s">
        <v>1809</v>
      </c>
      <c r="H12868" t="s">
        <v>286</v>
      </c>
      <c r="I12868" t="s">
        <v>225</v>
      </c>
      <c r="J12868" t="s">
        <v>1815</v>
      </c>
      <c r="K12868" t="s">
        <v>228</v>
      </c>
      <c r="N12868" t="s">
        <v>264</v>
      </c>
      <c r="O12868">
        <v>8.0000000000000002E-3</v>
      </c>
      <c r="P12868" t="s">
        <v>1811</v>
      </c>
      <c r="Q12868"/>
      <c r="R12868">
        <v>5.0000000000000001E-3</v>
      </c>
      <c r="S12868">
        <v>4.2999999999999997E-2</v>
      </c>
      <c r="T12868" t="s">
        <v>1812</v>
      </c>
    </row>
    <row r="12869" spans="2:20" hidden="1" x14ac:dyDescent="0.45">
      <c r="C12869" s="29" t="s">
        <v>3080</v>
      </c>
      <c r="F12869" t="s">
        <v>1808</v>
      </c>
      <c r="G12869" t="s">
        <v>1809</v>
      </c>
      <c r="H12869" t="s">
        <v>286</v>
      </c>
      <c r="I12869" t="s">
        <v>225</v>
      </c>
      <c r="J12869" t="s">
        <v>1815</v>
      </c>
      <c r="K12869" t="s">
        <v>228</v>
      </c>
      <c r="N12869" t="s">
        <v>303</v>
      </c>
      <c r="O12869">
        <v>0.1</v>
      </c>
      <c r="P12869" t="s">
        <v>1767</v>
      </c>
      <c r="Q12869"/>
      <c r="R12869">
        <v>0.03</v>
      </c>
      <c r="S12869">
        <v>0.31</v>
      </c>
      <c r="T12869" t="s">
        <v>1814</v>
      </c>
    </row>
    <row r="12870" spans="2:20" hidden="1" x14ac:dyDescent="0.45">
      <c r="C12870" s="29" t="s">
        <v>3080</v>
      </c>
      <c r="F12870" t="s">
        <v>1808</v>
      </c>
      <c r="G12870" t="s">
        <v>1809</v>
      </c>
      <c r="H12870" t="s">
        <v>1189</v>
      </c>
      <c r="I12870" t="s">
        <v>275</v>
      </c>
      <c r="J12870" t="s">
        <v>228</v>
      </c>
      <c r="K12870" t="s">
        <v>228</v>
      </c>
      <c r="M12870" t="s">
        <v>228</v>
      </c>
      <c r="N12870" t="s">
        <v>236</v>
      </c>
      <c r="O12870">
        <v>4.6399999999999997</v>
      </c>
      <c r="P12870" t="s">
        <v>1775</v>
      </c>
      <c r="Q12870"/>
      <c r="R12870">
        <v>1.55</v>
      </c>
      <c r="S12870">
        <v>13.93</v>
      </c>
      <c r="T12870" t="s">
        <v>1813</v>
      </c>
    </row>
    <row r="12871" spans="2:20" hidden="1" x14ac:dyDescent="0.45">
      <c r="B12871" s="29" t="s">
        <v>24</v>
      </c>
      <c r="C12871" s="29" t="s">
        <v>3080</v>
      </c>
      <c r="F12871" t="s">
        <v>3060</v>
      </c>
      <c r="G12871" t="s">
        <v>3061</v>
      </c>
      <c r="H12871" t="s">
        <v>1189</v>
      </c>
      <c r="I12871" t="s">
        <v>275</v>
      </c>
      <c r="J12871" t="s">
        <v>228</v>
      </c>
      <c r="K12871" t="s">
        <v>228</v>
      </c>
      <c r="M12871" t="s">
        <v>228</v>
      </c>
      <c r="N12871" t="s">
        <v>261</v>
      </c>
      <c r="O12871">
        <v>15</v>
      </c>
      <c r="P12871" t="s">
        <v>1819</v>
      </c>
      <c r="Q12871"/>
      <c r="R12871">
        <v>5</v>
      </c>
      <c r="S12871">
        <v>50</v>
      </c>
      <c r="T12871" t="s">
        <v>1820</v>
      </c>
    </row>
    <row r="12872" spans="2:20" hidden="1" x14ac:dyDescent="0.45">
      <c r="C12872" s="29" t="s">
        <v>3080</v>
      </c>
      <c r="F12872" t="s">
        <v>1821</v>
      </c>
      <c r="G12872" t="s">
        <v>1822</v>
      </c>
      <c r="H12872" t="s">
        <v>277</v>
      </c>
      <c r="I12872" t="s">
        <v>225</v>
      </c>
      <c r="J12872" t="s">
        <v>2354</v>
      </c>
      <c r="K12872" t="s">
        <v>228</v>
      </c>
      <c r="N12872" t="s">
        <v>262</v>
      </c>
      <c r="O12872">
        <v>0.26</v>
      </c>
      <c r="P12872" t="s">
        <v>1827</v>
      </c>
      <c r="Q12872"/>
      <c r="R12872">
        <v>0.1</v>
      </c>
      <c r="S12872">
        <v>0.5</v>
      </c>
      <c r="T12872" t="s">
        <v>1828</v>
      </c>
    </row>
    <row r="12873" spans="2:20" hidden="1" x14ac:dyDescent="0.45">
      <c r="C12873" s="29" t="s">
        <v>3080</v>
      </c>
      <c r="F12873" t="s">
        <v>1821</v>
      </c>
      <c r="G12873" t="s">
        <v>1822</v>
      </c>
      <c r="H12873" t="s">
        <v>277</v>
      </c>
      <c r="I12873" t="s">
        <v>225</v>
      </c>
      <c r="J12873" t="s">
        <v>2354</v>
      </c>
      <c r="K12873" t="s">
        <v>228</v>
      </c>
      <c r="N12873" t="s">
        <v>236</v>
      </c>
      <c r="O12873">
        <v>43.78</v>
      </c>
      <c r="P12873" t="s">
        <v>1824</v>
      </c>
      <c r="Q12873"/>
      <c r="R12873">
        <v>21.9</v>
      </c>
      <c r="S12873">
        <v>87.6</v>
      </c>
      <c r="T12873" t="s">
        <v>1828</v>
      </c>
    </row>
    <row r="12874" spans="2:20" hidden="1" x14ac:dyDescent="0.45">
      <c r="B12874" s="29" t="s">
        <v>27</v>
      </c>
      <c r="C12874" s="29" t="s">
        <v>3080</v>
      </c>
      <c r="F12874" t="s">
        <v>1821</v>
      </c>
      <c r="G12874" t="s">
        <v>1822</v>
      </c>
      <c r="H12874" t="s">
        <v>277</v>
      </c>
      <c r="I12874" t="s">
        <v>225</v>
      </c>
      <c r="J12874" t="s">
        <v>2354</v>
      </c>
      <c r="K12874" t="s">
        <v>228</v>
      </c>
      <c r="N12874" t="s">
        <v>27</v>
      </c>
      <c r="O12874">
        <v>43.78</v>
      </c>
      <c r="P12874" t="s">
        <v>1824</v>
      </c>
      <c r="Q12874"/>
      <c r="R12874">
        <v>21.9</v>
      </c>
      <c r="S12874">
        <v>87.6</v>
      </c>
      <c r="T12874" t="s">
        <v>1828</v>
      </c>
    </row>
    <row r="12875" spans="2:20" hidden="1" x14ac:dyDescent="0.45">
      <c r="C12875" s="29" t="s">
        <v>3080</v>
      </c>
      <c r="F12875" t="s">
        <v>1821</v>
      </c>
      <c r="G12875" t="s">
        <v>1822</v>
      </c>
      <c r="H12875" t="s">
        <v>277</v>
      </c>
      <c r="I12875" t="s">
        <v>225</v>
      </c>
      <c r="J12875" t="s">
        <v>2354</v>
      </c>
      <c r="K12875" t="s">
        <v>228</v>
      </c>
      <c r="N12875" t="s">
        <v>233</v>
      </c>
      <c r="O12875">
        <v>0.41</v>
      </c>
      <c r="P12875" t="s">
        <v>1827</v>
      </c>
      <c r="Q12875"/>
      <c r="R12875">
        <v>0.2</v>
      </c>
      <c r="S12875">
        <v>0.8</v>
      </c>
      <c r="T12875" t="s">
        <v>1828</v>
      </c>
    </row>
    <row r="12876" spans="2:20" hidden="1" x14ac:dyDescent="0.45">
      <c r="C12876" s="29" t="s">
        <v>3080</v>
      </c>
      <c r="F12876" t="s">
        <v>1821</v>
      </c>
      <c r="G12876" t="s">
        <v>1822</v>
      </c>
      <c r="H12876" t="s">
        <v>274</v>
      </c>
      <c r="I12876" t="s">
        <v>225</v>
      </c>
      <c r="J12876" t="s">
        <v>2355</v>
      </c>
      <c r="K12876" t="s">
        <v>228</v>
      </c>
      <c r="N12876" t="s">
        <v>246</v>
      </c>
      <c r="O12876">
        <v>0.27</v>
      </c>
      <c r="P12876" t="s">
        <v>1830</v>
      </c>
      <c r="Q12876"/>
      <c r="R12876">
        <v>0.1</v>
      </c>
      <c r="S12876">
        <v>0.5</v>
      </c>
      <c r="T12876" t="s">
        <v>1828</v>
      </c>
    </row>
    <row r="12877" spans="2:20" hidden="1" x14ac:dyDescent="0.45">
      <c r="C12877" s="29" t="s">
        <v>3080</v>
      </c>
      <c r="F12877" t="s">
        <v>1821</v>
      </c>
      <c r="G12877" t="s">
        <v>1822</v>
      </c>
      <c r="H12877" t="s">
        <v>289</v>
      </c>
      <c r="I12877" t="s">
        <v>225</v>
      </c>
      <c r="J12877" t="s">
        <v>1826</v>
      </c>
      <c r="K12877" t="s">
        <v>228</v>
      </c>
      <c r="N12877" t="s">
        <v>233</v>
      </c>
      <c r="O12877">
        <v>1.35</v>
      </c>
      <c r="P12877" t="s">
        <v>1827</v>
      </c>
      <c r="Q12877"/>
      <c r="R12877">
        <v>0.7</v>
      </c>
      <c r="S12877">
        <v>2.7</v>
      </c>
      <c r="T12877" t="s">
        <v>1828</v>
      </c>
    </row>
    <row r="12878" spans="2:20" hidden="1" x14ac:dyDescent="0.45">
      <c r="C12878" s="29" t="s">
        <v>3080</v>
      </c>
      <c r="F12878" t="s">
        <v>1821</v>
      </c>
      <c r="G12878" t="s">
        <v>1822</v>
      </c>
      <c r="H12878" t="s">
        <v>274</v>
      </c>
      <c r="I12878" t="s">
        <v>225</v>
      </c>
      <c r="J12878" t="s">
        <v>2355</v>
      </c>
      <c r="K12878" t="s">
        <v>228</v>
      </c>
      <c r="N12878" t="s">
        <v>242</v>
      </c>
      <c r="O12878">
        <v>0.24</v>
      </c>
      <c r="P12878" t="s">
        <v>1827</v>
      </c>
      <c r="Q12878"/>
      <c r="R12878">
        <v>0.1</v>
      </c>
      <c r="S12878">
        <v>0.5</v>
      </c>
      <c r="T12878" t="s">
        <v>1828</v>
      </c>
    </row>
    <row r="12879" spans="2:20" hidden="1" x14ac:dyDescent="0.45">
      <c r="C12879" s="29" t="s">
        <v>3080</v>
      </c>
      <c r="F12879" t="s">
        <v>1821</v>
      </c>
      <c r="G12879" t="s">
        <v>1822</v>
      </c>
      <c r="H12879" t="s">
        <v>289</v>
      </c>
      <c r="I12879" t="s">
        <v>225</v>
      </c>
      <c r="J12879" t="s">
        <v>1826</v>
      </c>
      <c r="K12879" t="s">
        <v>228</v>
      </c>
      <c r="N12879" t="s">
        <v>253</v>
      </c>
      <c r="O12879">
        <v>0.85</v>
      </c>
      <c r="P12879" t="s">
        <v>1827</v>
      </c>
      <c r="Q12879"/>
      <c r="R12879">
        <v>0.4</v>
      </c>
      <c r="S12879">
        <v>1.7</v>
      </c>
      <c r="T12879" t="s">
        <v>1828</v>
      </c>
    </row>
    <row r="12880" spans="2:20" hidden="1" x14ac:dyDescent="0.45">
      <c r="C12880" s="29" t="s">
        <v>3080</v>
      </c>
      <c r="F12880" t="s">
        <v>1821</v>
      </c>
      <c r="G12880" t="s">
        <v>1822</v>
      </c>
      <c r="H12880" t="s">
        <v>281</v>
      </c>
      <c r="I12880" t="s">
        <v>225</v>
      </c>
      <c r="J12880" t="s">
        <v>1829</v>
      </c>
      <c r="K12880" t="s">
        <v>228</v>
      </c>
      <c r="N12880" t="s">
        <v>236</v>
      </c>
      <c r="O12880">
        <v>61.62</v>
      </c>
      <c r="P12880" t="s">
        <v>1824</v>
      </c>
      <c r="Q12880"/>
      <c r="R12880">
        <v>30.8</v>
      </c>
      <c r="S12880">
        <v>123.2</v>
      </c>
      <c r="T12880" t="s">
        <v>1828</v>
      </c>
    </row>
    <row r="12881" spans="2:20" hidden="1" x14ac:dyDescent="0.45">
      <c r="C12881" s="29" t="s">
        <v>3081</v>
      </c>
      <c r="F12881" t="s">
        <v>1831</v>
      </c>
      <c r="G12881" t="s">
        <v>1832</v>
      </c>
      <c r="H12881" t="s">
        <v>286</v>
      </c>
      <c r="I12881" t="s">
        <v>1833</v>
      </c>
      <c r="J12881" t="s">
        <v>1834</v>
      </c>
      <c r="K12881" t="s">
        <v>1835</v>
      </c>
      <c r="L12881" t="s">
        <v>41</v>
      </c>
      <c r="N12881" t="s">
        <v>400</v>
      </c>
      <c r="O12881">
        <v>41.8</v>
      </c>
      <c r="P12881" t="s">
        <v>1837</v>
      </c>
      <c r="Q12881"/>
      <c r="T12881" t="s">
        <v>1838</v>
      </c>
    </row>
    <row r="12882" spans="2:20" hidden="1" x14ac:dyDescent="0.45">
      <c r="C12882" s="29" t="s">
        <v>3081</v>
      </c>
      <c r="F12882" t="s">
        <v>1831</v>
      </c>
      <c r="G12882" t="s">
        <v>1832</v>
      </c>
      <c r="H12882" t="s">
        <v>286</v>
      </c>
      <c r="I12882" t="s">
        <v>1833</v>
      </c>
      <c r="J12882" t="s">
        <v>1834</v>
      </c>
      <c r="K12882" t="s">
        <v>1846</v>
      </c>
      <c r="L12882" t="s">
        <v>1836</v>
      </c>
      <c r="N12882" t="s">
        <v>400</v>
      </c>
      <c r="O12882">
        <v>16.100000000000001</v>
      </c>
      <c r="P12882" t="s">
        <v>1837</v>
      </c>
      <c r="Q12882"/>
      <c r="T12882" t="s">
        <v>1838</v>
      </c>
    </row>
    <row r="12883" spans="2:20" hidden="1" x14ac:dyDescent="0.45">
      <c r="C12883" s="29" t="s">
        <v>3081</v>
      </c>
      <c r="F12883" t="s">
        <v>1839</v>
      </c>
      <c r="G12883" t="s">
        <v>1840</v>
      </c>
      <c r="H12883" t="s">
        <v>286</v>
      </c>
      <c r="I12883" t="s">
        <v>1833</v>
      </c>
      <c r="J12883" t="s">
        <v>1845</v>
      </c>
      <c r="K12883" t="s">
        <v>1846</v>
      </c>
      <c r="L12883" t="s">
        <v>1842</v>
      </c>
      <c r="N12883" t="s">
        <v>400</v>
      </c>
      <c r="O12883">
        <v>2</v>
      </c>
      <c r="P12883" t="s">
        <v>1837</v>
      </c>
      <c r="Q12883"/>
      <c r="T12883" t="s">
        <v>1838</v>
      </c>
    </row>
    <row r="12884" spans="2:20" hidden="1" x14ac:dyDescent="0.45">
      <c r="C12884" s="29" t="s">
        <v>3081</v>
      </c>
      <c r="F12884" t="s">
        <v>1859</v>
      </c>
      <c r="G12884" t="s">
        <v>1860</v>
      </c>
      <c r="H12884" t="s">
        <v>286</v>
      </c>
      <c r="I12884" t="s">
        <v>1833</v>
      </c>
      <c r="J12884" t="s">
        <v>1875</v>
      </c>
      <c r="K12884" t="s">
        <v>1846</v>
      </c>
      <c r="L12884" t="s">
        <v>1862</v>
      </c>
      <c r="N12884" t="s">
        <v>400</v>
      </c>
      <c r="O12884">
        <v>0.2</v>
      </c>
      <c r="P12884" t="s">
        <v>1837</v>
      </c>
      <c r="Q12884"/>
      <c r="T12884" t="s">
        <v>1838</v>
      </c>
    </row>
    <row r="12885" spans="2:20" hidden="1" x14ac:dyDescent="0.45">
      <c r="C12885" s="29" t="s">
        <v>3081</v>
      </c>
      <c r="F12885" t="s">
        <v>1839</v>
      </c>
      <c r="G12885" t="s">
        <v>1840</v>
      </c>
      <c r="H12885" t="s">
        <v>286</v>
      </c>
      <c r="I12885" t="s">
        <v>1833</v>
      </c>
      <c r="J12885" t="s">
        <v>1875</v>
      </c>
      <c r="K12885" t="s">
        <v>1846</v>
      </c>
      <c r="L12885" t="s">
        <v>1842</v>
      </c>
      <c r="N12885" t="s">
        <v>400</v>
      </c>
      <c r="O12885">
        <v>0.8</v>
      </c>
      <c r="P12885" t="s">
        <v>1837</v>
      </c>
      <c r="Q12885"/>
      <c r="T12885" t="s">
        <v>1838</v>
      </c>
    </row>
    <row r="12886" spans="2:20" hidden="1" x14ac:dyDescent="0.45">
      <c r="C12886" s="29" t="s">
        <v>3081</v>
      </c>
      <c r="F12886" t="s">
        <v>1847</v>
      </c>
      <c r="G12886" t="s">
        <v>1848</v>
      </c>
      <c r="H12886" t="s">
        <v>286</v>
      </c>
      <c r="I12886" t="s">
        <v>1833</v>
      </c>
      <c r="J12886" t="s">
        <v>2356</v>
      </c>
      <c r="K12886" t="s">
        <v>1846</v>
      </c>
      <c r="L12886" t="s">
        <v>1836</v>
      </c>
      <c r="N12886" t="s">
        <v>400</v>
      </c>
      <c r="O12886">
        <v>4.2</v>
      </c>
      <c r="P12886" t="s">
        <v>1837</v>
      </c>
      <c r="Q12886"/>
      <c r="T12886" t="s">
        <v>1838</v>
      </c>
    </row>
    <row r="12887" spans="2:20" hidden="1" x14ac:dyDescent="0.45">
      <c r="C12887" s="29" t="s">
        <v>3081</v>
      </c>
      <c r="F12887" t="s">
        <v>1839</v>
      </c>
      <c r="G12887" t="s">
        <v>1840</v>
      </c>
      <c r="H12887" t="s">
        <v>286</v>
      </c>
      <c r="I12887" t="s">
        <v>1833</v>
      </c>
      <c r="J12887" t="s">
        <v>2356</v>
      </c>
      <c r="K12887" t="s">
        <v>1846</v>
      </c>
      <c r="L12887" t="s">
        <v>1842</v>
      </c>
      <c r="N12887" t="s">
        <v>400</v>
      </c>
      <c r="O12887">
        <v>0</v>
      </c>
      <c r="P12887" t="s">
        <v>1837</v>
      </c>
      <c r="Q12887"/>
      <c r="T12887" t="s">
        <v>1838</v>
      </c>
    </row>
    <row r="12888" spans="2:20" hidden="1" x14ac:dyDescent="0.45">
      <c r="C12888" s="29" t="s">
        <v>3081</v>
      </c>
      <c r="F12888" t="s">
        <v>1859</v>
      </c>
      <c r="G12888" t="s">
        <v>1860</v>
      </c>
      <c r="H12888" t="s">
        <v>286</v>
      </c>
      <c r="I12888" t="s">
        <v>1833</v>
      </c>
      <c r="J12888" t="s">
        <v>1849</v>
      </c>
      <c r="K12888" t="s">
        <v>1850</v>
      </c>
      <c r="L12888" t="s">
        <v>1862</v>
      </c>
      <c r="N12888" t="s">
        <v>400</v>
      </c>
      <c r="O12888">
        <v>0</v>
      </c>
      <c r="P12888" t="s">
        <v>1837</v>
      </c>
      <c r="Q12888"/>
      <c r="T12888" t="s">
        <v>1838</v>
      </c>
    </row>
    <row r="12889" spans="2:20" hidden="1" x14ac:dyDescent="0.45">
      <c r="C12889" s="29" t="s">
        <v>3081</v>
      </c>
      <c r="F12889" t="s">
        <v>1876</v>
      </c>
      <c r="G12889" t="s">
        <v>1877</v>
      </c>
      <c r="H12889" t="s">
        <v>286</v>
      </c>
      <c r="I12889" t="s">
        <v>1833</v>
      </c>
      <c r="J12889" t="s">
        <v>1877</v>
      </c>
      <c r="K12889" t="s">
        <v>1846</v>
      </c>
      <c r="L12889" t="s">
        <v>41</v>
      </c>
      <c r="N12889" t="s">
        <v>400</v>
      </c>
      <c r="O12889">
        <v>14.8</v>
      </c>
      <c r="P12889" t="s">
        <v>1837</v>
      </c>
      <c r="Q12889"/>
      <c r="T12889" t="s">
        <v>1838</v>
      </c>
    </row>
    <row r="12890" spans="2:20" hidden="1" x14ac:dyDescent="0.45">
      <c r="C12890" s="29" t="s">
        <v>3081</v>
      </c>
      <c r="F12890" t="s">
        <v>1854</v>
      </c>
      <c r="G12890" t="s">
        <v>1855</v>
      </c>
      <c r="H12890" t="s">
        <v>286</v>
      </c>
      <c r="I12890" t="s">
        <v>1833</v>
      </c>
      <c r="J12890" t="s">
        <v>1856</v>
      </c>
      <c r="K12890" t="s">
        <v>1835</v>
      </c>
      <c r="L12890" t="s">
        <v>1836</v>
      </c>
      <c r="N12890" t="s">
        <v>400</v>
      </c>
      <c r="O12890">
        <v>0.32</v>
      </c>
      <c r="P12890" t="s">
        <v>1837</v>
      </c>
      <c r="Q12890"/>
      <c r="T12890" t="s">
        <v>1838</v>
      </c>
    </row>
    <row r="12891" spans="2:20" hidden="1" x14ac:dyDescent="0.45">
      <c r="C12891" s="29" t="s">
        <v>3081</v>
      </c>
      <c r="F12891" t="s">
        <v>1878</v>
      </c>
      <c r="G12891" t="s">
        <v>1861</v>
      </c>
      <c r="H12891" t="s">
        <v>286</v>
      </c>
      <c r="I12891" t="s">
        <v>1833</v>
      </c>
      <c r="J12891" t="s">
        <v>1861</v>
      </c>
      <c r="K12891" t="s">
        <v>1858</v>
      </c>
      <c r="L12891" t="s">
        <v>1836</v>
      </c>
      <c r="N12891" t="s">
        <v>400</v>
      </c>
      <c r="O12891">
        <v>0.56000000000000005</v>
      </c>
      <c r="P12891" t="s">
        <v>1837</v>
      </c>
      <c r="Q12891"/>
      <c r="T12891" t="s">
        <v>1838</v>
      </c>
    </row>
    <row r="12892" spans="2:20" hidden="1" x14ac:dyDescent="0.45">
      <c r="C12892" s="29" t="s">
        <v>3081</v>
      </c>
      <c r="F12892" t="s">
        <v>2664</v>
      </c>
      <c r="G12892" t="s">
        <v>1860</v>
      </c>
      <c r="H12892" t="s">
        <v>286</v>
      </c>
      <c r="I12892" t="s">
        <v>1833</v>
      </c>
      <c r="J12892" t="s">
        <v>2357</v>
      </c>
      <c r="K12892" t="s">
        <v>1858</v>
      </c>
      <c r="L12892" t="s">
        <v>1862</v>
      </c>
      <c r="N12892" t="s">
        <v>400</v>
      </c>
      <c r="O12892">
        <v>0.23</v>
      </c>
      <c r="P12892" t="s">
        <v>1837</v>
      </c>
      <c r="Q12892"/>
      <c r="T12892" t="s">
        <v>1838</v>
      </c>
    </row>
    <row r="12893" spans="2:20" hidden="1" x14ac:dyDescent="0.45">
      <c r="C12893" s="29" t="s">
        <v>3081</v>
      </c>
      <c r="F12893" t="s">
        <v>1863</v>
      </c>
      <c r="G12893" t="s">
        <v>1864</v>
      </c>
      <c r="H12893" t="s">
        <v>286</v>
      </c>
      <c r="I12893" t="s">
        <v>1833</v>
      </c>
      <c r="J12893" t="s">
        <v>1892</v>
      </c>
      <c r="K12893" t="s">
        <v>1858</v>
      </c>
      <c r="L12893" t="s">
        <v>41</v>
      </c>
      <c r="N12893" t="s">
        <v>400</v>
      </c>
      <c r="O12893">
        <v>0.35</v>
      </c>
      <c r="P12893" t="s">
        <v>1837</v>
      </c>
      <c r="Q12893"/>
      <c r="T12893" t="s">
        <v>1838</v>
      </c>
    </row>
    <row r="12894" spans="2:20" hidden="1" x14ac:dyDescent="0.45">
      <c r="C12894" s="29" t="s">
        <v>3081</v>
      </c>
      <c r="F12894" t="s">
        <v>1831</v>
      </c>
      <c r="G12894" t="s">
        <v>1832</v>
      </c>
      <c r="H12894" t="s">
        <v>289</v>
      </c>
      <c r="I12894" t="s">
        <v>1833</v>
      </c>
      <c r="J12894" t="s">
        <v>1832</v>
      </c>
      <c r="K12894" t="s">
        <v>1846</v>
      </c>
      <c r="N12894" t="s">
        <v>1871</v>
      </c>
      <c r="O12894">
        <v>0.23599999999999999</v>
      </c>
      <c r="P12894" t="s">
        <v>1872</v>
      </c>
      <c r="Q12894"/>
      <c r="T12894" t="s">
        <v>1838</v>
      </c>
    </row>
    <row r="12895" spans="2:20" hidden="1" x14ac:dyDescent="0.45">
      <c r="C12895" s="29" t="s">
        <v>3081</v>
      </c>
      <c r="F12895" t="s">
        <v>1847</v>
      </c>
      <c r="G12895" t="s">
        <v>1848</v>
      </c>
      <c r="H12895" t="s">
        <v>289</v>
      </c>
      <c r="I12895" t="s">
        <v>1833</v>
      </c>
      <c r="J12895" t="s">
        <v>2879</v>
      </c>
      <c r="K12895" t="s">
        <v>1846</v>
      </c>
      <c r="N12895" t="s">
        <v>1871</v>
      </c>
      <c r="O12895">
        <v>6.9000000000000006E-2</v>
      </c>
      <c r="P12895" t="s">
        <v>1872</v>
      </c>
      <c r="Q12895"/>
      <c r="T12895" t="s">
        <v>1838</v>
      </c>
    </row>
    <row r="12896" spans="2:20" hidden="1" x14ac:dyDescent="0.45">
      <c r="B12896" s="29" t="s">
        <v>24</v>
      </c>
      <c r="C12896" s="29" t="s">
        <v>3081</v>
      </c>
      <c r="F12896" t="s">
        <v>1847</v>
      </c>
      <c r="G12896" t="s">
        <v>1848</v>
      </c>
      <c r="H12896" t="s">
        <v>281</v>
      </c>
      <c r="I12896" t="s">
        <v>1833</v>
      </c>
      <c r="J12896" t="s">
        <v>2880</v>
      </c>
      <c r="L12896" t="s">
        <v>1879</v>
      </c>
      <c r="N12896" t="s">
        <v>261</v>
      </c>
      <c r="O12896" t="s">
        <v>1882</v>
      </c>
      <c r="P12896" t="s">
        <v>1880</v>
      </c>
      <c r="Q12896"/>
      <c r="T12896" t="s">
        <v>1838</v>
      </c>
    </row>
    <row r="12897" spans="2:20" hidden="1" x14ac:dyDescent="0.45">
      <c r="B12897" s="29" t="s">
        <v>24</v>
      </c>
      <c r="C12897" s="29" t="s">
        <v>3081</v>
      </c>
      <c r="F12897" t="s">
        <v>1907</v>
      </c>
      <c r="G12897" t="s">
        <v>1908</v>
      </c>
      <c r="H12897" t="s">
        <v>281</v>
      </c>
      <c r="I12897" t="s">
        <v>1833</v>
      </c>
      <c r="J12897" t="s">
        <v>1908</v>
      </c>
      <c r="L12897" t="s">
        <v>1881</v>
      </c>
      <c r="N12897" t="s">
        <v>261</v>
      </c>
      <c r="O12897">
        <v>4.2530000000000001</v>
      </c>
      <c r="P12897" t="s">
        <v>1880</v>
      </c>
      <c r="Q12897"/>
      <c r="T12897" t="s">
        <v>1838</v>
      </c>
    </row>
    <row r="12898" spans="2:20" hidden="1" x14ac:dyDescent="0.45">
      <c r="B12898" s="29" t="s">
        <v>24</v>
      </c>
      <c r="C12898" s="29" t="s">
        <v>3081</v>
      </c>
      <c r="F12898" t="s">
        <v>1867</v>
      </c>
      <c r="G12898" t="s">
        <v>1868</v>
      </c>
      <c r="H12898" t="s">
        <v>281</v>
      </c>
      <c r="I12898" t="s">
        <v>1833</v>
      </c>
      <c r="J12898" t="s">
        <v>2665</v>
      </c>
      <c r="L12898" t="s">
        <v>1879</v>
      </c>
      <c r="N12898" t="s">
        <v>261</v>
      </c>
      <c r="O12898" t="s">
        <v>1882</v>
      </c>
      <c r="P12898" t="s">
        <v>1880</v>
      </c>
      <c r="Q12898"/>
      <c r="T12898" t="s">
        <v>1838</v>
      </c>
    </row>
    <row r="12899" spans="2:20" hidden="1" x14ac:dyDescent="0.45">
      <c r="C12899" s="29" t="s">
        <v>3081</v>
      </c>
      <c r="F12899" t="s">
        <v>1831</v>
      </c>
      <c r="G12899" t="s">
        <v>1832</v>
      </c>
      <c r="H12899" t="s">
        <v>277</v>
      </c>
      <c r="I12899" t="s">
        <v>1833</v>
      </c>
      <c r="J12899" t="s">
        <v>1832</v>
      </c>
      <c r="L12899" t="s">
        <v>1883</v>
      </c>
      <c r="N12899" t="s">
        <v>236</v>
      </c>
      <c r="O12899">
        <v>1.38</v>
      </c>
      <c r="P12899" t="s">
        <v>1880</v>
      </c>
      <c r="Q12899"/>
      <c r="T12899" t="s">
        <v>1884</v>
      </c>
    </row>
    <row r="12900" spans="2:20" hidden="1" x14ac:dyDescent="0.45">
      <c r="B12900" s="29" t="s">
        <v>27</v>
      </c>
      <c r="C12900" s="29" t="s">
        <v>3081</v>
      </c>
      <c r="F12900" t="s">
        <v>1831</v>
      </c>
      <c r="G12900" t="s">
        <v>1832</v>
      </c>
      <c r="H12900" t="s">
        <v>277</v>
      </c>
      <c r="I12900" t="s">
        <v>1833</v>
      </c>
      <c r="J12900" t="s">
        <v>1832</v>
      </c>
      <c r="L12900" t="s">
        <v>1883</v>
      </c>
      <c r="N12900" t="s">
        <v>27</v>
      </c>
      <c r="O12900">
        <v>0.63</v>
      </c>
      <c r="P12900" t="s">
        <v>1880</v>
      </c>
      <c r="Q12900"/>
      <c r="T12900" t="s">
        <v>1884</v>
      </c>
    </row>
    <row r="12901" spans="2:20" hidden="1" x14ac:dyDescent="0.45">
      <c r="C12901" s="29" t="s">
        <v>3081</v>
      </c>
      <c r="F12901" t="s">
        <v>1843</v>
      </c>
      <c r="G12901" t="s">
        <v>1844</v>
      </c>
      <c r="H12901" t="s">
        <v>277</v>
      </c>
      <c r="I12901" t="s">
        <v>1833</v>
      </c>
      <c r="J12901" t="s">
        <v>1873</v>
      </c>
      <c r="L12901" t="s">
        <v>1883</v>
      </c>
      <c r="N12901" t="s">
        <v>236</v>
      </c>
      <c r="O12901">
        <v>0.59</v>
      </c>
      <c r="P12901" t="s">
        <v>1880</v>
      </c>
      <c r="Q12901"/>
      <c r="T12901" t="s">
        <v>1884</v>
      </c>
    </row>
    <row r="12902" spans="2:20" hidden="1" x14ac:dyDescent="0.45">
      <c r="B12902" s="29" t="s">
        <v>43</v>
      </c>
      <c r="C12902" s="29" t="s">
        <v>3081</v>
      </c>
      <c r="F12902" t="s">
        <v>1843</v>
      </c>
      <c r="G12902" t="s">
        <v>1844</v>
      </c>
      <c r="H12902" t="s">
        <v>277</v>
      </c>
      <c r="I12902" t="s">
        <v>1833</v>
      </c>
      <c r="J12902" t="s">
        <v>1885</v>
      </c>
      <c r="L12902" t="s">
        <v>1883</v>
      </c>
      <c r="N12902" t="s">
        <v>28</v>
      </c>
      <c r="O12902">
        <v>0.1</v>
      </c>
      <c r="P12902" t="s">
        <v>1880</v>
      </c>
      <c r="Q12902"/>
      <c r="T12902" t="s">
        <v>1884</v>
      </c>
    </row>
    <row r="12903" spans="2:20" hidden="1" x14ac:dyDescent="0.45">
      <c r="B12903" s="29" t="s">
        <v>43</v>
      </c>
      <c r="C12903" s="29" t="s">
        <v>3081</v>
      </c>
      <c r="F12903" t="s">
        <v>1874</v>
      </c>
      <c r="G12903" t="s">
        <v>1875</v>
      </c>
      <c r="H12903" t="s">
        <v>277</v>
      </c>
      <c r="I12903" t="s">
        <v>1833</v>
      </c>
      <c r="J12903" t="s">
        <v>1875</v>
      </c>
      <c r="L12903" t="s">
        <v>1883</v>
      </c>
      <c r="N12903" t="s">
        <v>28</v>
      </c>
      <c r="O12903">
        <v>0.02</v>
      </c>
      <c r="P12903" t="s">
        <v>1880</v>
      </c>
      <c r="Q12903"/>
      <c r="T12903" t="s">
        <v>1889</v>
      </c>
    </row>
    <row r="12904" spans="2:20" hidden="1" x14ac:dyDescent="0.45">
      <c r="C12904" s="29" t="s">
        <v>3081</v>
      </c>
      <c r="F12904" t="s">
        <v>1847</v>
      </c>
      <c r="G12904" t="s">
        <v>1848</v>
      </c>
      <c r="H12904" t="s">
        <v>277</v>
      </c>
      <c r="I12904" t="s">
        <v>1833</v>
      </c>
      <c r="J12904" t="s">
        <v>1886</v>
      </c>
      <c r="L12904" t="s">
        <v>1883</v>
      </c>
      <c r="N12904" t="s">
        <v>236</v>
      </c>
      <c r="O12904">
        <v>1.05</v>
      </c>
      <c r="P12904" t="s">
        <v>1880</v>
      </c>
      <c r="Q12904"/>
      <c r="T12904" t="s">
        <v>1891</v>
      </c>
    </row>
    <row r="12905" spans="2:20" hidden="1" x14ac:dyDescent="0.45">
      <c r="B12905" s="29" t="s">
        <v>27</v>
      </c>
      <c r="C12905" s="29" t="s">
        <v>3081</v>
      </c>
      <c r="F12905" t="s">
        <v>1847</v>
      </c>
      <c r="G12905" t="s">
        <v>1848</v>
      </c>
      <c r="H12905" t="s">
        <v>277</v>
      </c>
      <c r="I12905" t="s">
        <v>1833</v>
      </c>
      <c r="J12905" t="s">
        <v>2361</v>
      </c>
      <c r="L12905" t="s">
        <v>1883</v>
      </c>
      <c r="N12905" t="s">
        <v>27</v>
      </c>
      <c r="O12905">
        <v>0.17</v>
      </c>
      <c r="P12905" t="s">
        <v>1880</v>
      </c>
      <c r="Q12905"/>
      <c r="T12905" t="s">
        <v>2882</v>
      </c>
    </row>
    <row r="12906" spans="2:20" hidden="1" x14ac:dyDescent="0.45">
      <c r="C12906" s="29" t="s">
        <v>3081</v>
      </c>
      <c r="F12906" t="s">
        <v>1888</v>
      </c>
      <c r="G12906" t="s">
        <v>1851</v>
      </c>
      <c r="H12906" t="s">
        <v>277</v>
      </c>
      <c r="I12906" t="s">
        <v>1833</v>
      </c>
      <c r="J12906" t="s">
        <v>1851</v>
      </c>
      <c r="L12906" t="s">
        <v>1883</v>
      </c>
      <c r="N12906" t="s">
        <v>236</v>
      </c>
      <c r="O12906">
        <v>0.14000000000000001</v>
      </c>
      <c r="P12906" t="s">
        <v>1880</v>
      </c>
      <c r="Q12906"/>
      <c r="T12906" t="s">
        <v>1889</v>
      </c>
    </row>
    <row r="12907" spans="2:20" hidden="1" x14ac:dyDescent="0.45">
      <c r="B12907" s="29" t="s">
        <v>43</v>
      </c>
      <c r="C12907" s="29" t="s">
        <v>3081</v>
      </c>
      <c r="F12907" t="s">
        <v>1852</v>
      </c>
      <c r="G12907" t="s">
        <v>1853</v>
      </c>
      <c r="H12907" t="s">
        <v>277</v>
      </c>
      <c r="I12907" t="s">
        <v>1833</v>
      </c>
      <c r="J12907" t="s">
        <v>1853</v>
      </c>
      <c r="L12907" t="s">
        <v>1883</v>
      </c>
      <c r="N12907" t="s">
        <v>28</v>
      </c>
      <c r="O12907">
        <v>0.14000000000000001</v>
      </c>
      <c r="P12907" t="s">
        <v>1880</v>
      </c>
      <c r="Q12907"/>
      <c r="T12907" t="s">
        <v>1890</v>
      </c>
    </row>
    <row r="12908" spans="2:20" hidden="1" x14ac:dyDescent="0.45">
      <c r="C12908" s="29" t="s">
        <v>3081</v>
      </c>
      <c r="F12908" t="s">
        <v>1876</v>
      </c>
      <c r="G12908" t="s">
        <v>1877</v>
      </c>
      <c r="H12908" t="s">
        <v>277</v>
      </c>
      <c r="I12908" t="s">
        <v>1833</v>
      </c>
      <c r="J12908" t="s">
        <v>1877</v>
      </c>
      <c r="L12908" t="s">
        <v>1883</v>
      </c>
      <c r="N12908" t="s">
        <v>236</v>
      </c>
      <c r="O12908">
        <v>0.34</v>
      </c>
      <c r="P12908" t="s">
        <v>1880</v>
      </c>
      <c r="Q12908"/>
      <c r="T12908" t="s">
        <v>1884</v>
      </c>
    </row>
    <row r="12909" spans="2:20" hidden="1" x14ac:dyDescent="0.45">
      <c r="C12909" s="29" t="s">
        <v>3081</v>
      </c>
      <c r="F12909" t="s">
        <v>1854</v>
      </c>
      <c r="G12909" t="s">
        <v>1855</v>
      </c>
      <c r="H12909" t="s">
        <v>277</v>
      </c>
      <c r="I12909" t="s">
        <v>1833</v>
      </c>
      <c r="J12909" t="s">
        <v>1856</v>
      </c>
      <c r="L12909" t="s">
        <v>1883</v>
      </c>
      <c r="N12909" t="s">
        <v>236</v>
      </c>
      <c r="O12909">
        <v>0.19</v>
      </c>
      <c r="P12909" t="s">
        <v>1880</v>
      </c>
      <c r="Q12909"/>
      <c r="T12909" t="s">
        <v>1891</v>
      </c>
    </row>
    <row r="12910" spans="2:20" hidden="1" x14ac:dyDescent="0.45">
      <c r="C12910" s="29" t="s">
        <v>3081</v>
      </c>
      <c r="F12910" t="s">
        <v>1911</v>
      </c>
      <c r="G12910" t="s">
        <v>1912</v>
      </c>
      <c r="H12910" t="s">
        <v>277</v>
      </c>
      <c r="I12910" t="s">
        <v>1833</v>
      </c>
      <c r="J12910" t="s">
        <v>1857</v>
      </c>
      <c r="L12910" t="s">
        <v>1883</v>
      </c>
      <c r="N12910" t="s">
        <v>236</v>
      </c>
      <c r="O12910">
        <v>0.04</v>
      </c>
      <c r="P12910" t="s">
        <v>1880</v>
      </c>
      <c r="Q12910"/>
      <c r="T12910" t="s">
        <v>1891</v>
      </c>
    </row>
    <row r="12911" spans="2:20" hidden="1" x14ac:dyDescent="0.45">
      <c r="C12911" s="29" t="s">
        <v>3081</v>
      </c>
      <c r="F12911" t="s">
        <v>1878</v>
      </c>
      <c r="G12911" t="s">
        <v>1861</v>
      </c>
      <c r="H12911" t="s">
        <v>277</v>
      </c>
      <c r="I12911" t="s">
        <v>1833</v>
      </c>
      <c r="J12911" t="s">
        <v>1861</v>
      </c>
      <c r="L12911" t="s">
        <v>1883</v>
      </c>
      <c r="N12911" t="s">
        <v>236</v>
      </c>
      <c r="O12911">
        <v>0.11</v>
      </c>
      <c r="P12911" t="s">
        <v>1880</v>
      </c>
      <c r="Q12911"/>
      <c r="T12911" t="s">
        <v>3062</v>
      </c>
    </row>
    <row r="12912" spans="2:20" hidden="1" x14ac:dyDescent="0.45">
      <c r="B12912" s="29" t="s">
        <v>43</v>
      </c>
      <c r="C12912" s="29" t="s">
        <v>3081</v>
      </c>
      <c r="F12912" t="s">
        <v>1863</v>
      </c>
      <c r="G12912" t="s">
        <v>1864</v>
      </c>
      <c r="H12912" t="s">
        <v>277</v>
      </c>
      <c r="I12912" t="s">
        <v>1833</v>
      </c>
      <c r="J12912" t="s">
        <v>1892</v>
      </c>
      <c r="L12912" t="s">
        <v>1883</v>
      </c>
      <c r="N12912" t="s">
        <v>28</v>
      </c>
      <c r="O12912">
        <v>0.03</v>
      </c>
      <c r="P12912" t="s">
        <v>1880</v>
      </c>
      <c r="Q12912"/>
      <c r="T12912" t="s">
        <v>1884</v>
      </c>
    </row>
    <row r="12913" spans="3:20" hidden="1" x14ac:dyDescent="0.45">
      <c r="C12913" s="29" t="s">
        <v>3081</v>
      </c>
      <c r="F12913" t="s">
        <v>1847</v>
      </c>
      <c r="G12913" t="s">
        <v>1848</v>
      </c>
      <c r="H12913" t="s">
        <v>1251</v>
      </c>
      <c r="I12913" t="s">
        <v>456</v>
      </c>
      <c r="J12913" t="s">
        <v>2885</v>
      </c>
      <c r="K12913" t="s">
        <v>1835</v>
      </c>
      <c r="L12913" t="s">
        <v>2884</v>
      </c>
      <c r="O12913">
        <v>0</v>
      </c>
      <c r="P12913" t="s">
        <v>1896</v>
      </c>
      <c r="Q12913"/>
      <c r="T12913" t="s">
        <v>1838</v>
      </c>
    </row>
    <row r="12914" spans="3:20" hidden="1" x14ac:dyDescent="0.45">
      <c r="C12914" s="29" t="s">
        <v>3081</v>
      </c>
      <c r="F12914" t="s">
        <v>1831</v>
      </c>
      <c r="G12914" t="s">
        <v>1832</v>
      </c>
      <c r="H12914" t="s">
        <v>301</v>
      </c>
      <c r="I12914" t="s">
        <v>456</v>
      </c>
      <c r="J12914" t="s">
        <v>1832</v>
      </c>
      <c r="K12914" t="s">
        <v>1835</v>
      </c>
      <c r="L12914" t="s">
        <v>1905</v>
      </c>
      <c r="N12914" t="s">
        <v>400</v>
      </c>
      <c r="O12914">
        <v>0.14000000000000001</v>
      </c>
      <c r="P12914" t="s">
        <v>1899</v>
      </c>
      <c r="Q12914"/>
      <c r="T12914" t="s">
        <v>1900</v>
      </c>
    </row>
    <row r="12915" spans="3:20" hidden="1" x14ac:dyDescent="0.45">
      <c r="C12915" s="29" t="s">
        <v>3081</v>
      </c>
      <c r="F12915" t="s">
        <v>1831</v>
      </c>
      <c r="G12915" t="s">
        <v>1832</v>
      </c>
      <c r="H12915" t="s">
        <v>301</v>
      </c>
      <c r="I12915" t="s">
        <v>456</v>
      </c>
      <c r="J12915" t="s">
        <v>1832</v>
      </c>
      <c r="K12915" t="s">
        <v>1846</v>
      </c>
      <c r="L12915" t="s">
        <v>1883</v>
      </c>
      <c r="N12915" t="s">
        <v>400</v>
      </c>
      <c r="O12915">
        <v>0.08</v>
      </c>
      <c r="P12915" t="s">
        <v>1899</v>
      </c>
      <c r="Q12915"/>
      <c r="T12915" t="s">
        <v>1900</v>
      </c>
    </row>
    <row r="12916" spans="3:20" hidden="1" x14ac:dyDescent="0.45">
      <c r="C12916" s="29" t="s">
        <v>3081</v>
      </c>
      <c r="F12916" t="s">
        <v>1831</v>
      </c>
      <c r="G12916" t="s">
        <v>1832</v>
      </c>
      <c r="H12916" t="s">
        <v>301</v>
      </c>
      <c r="I12916" t="s">
        <v>456</v>
      </c>
      <c r="J12916" t="s">
        <v>1832</v>
      </c>
      <c r="K12916" t="s">
        <v>1846</v>
      </c>
      <c r="L12916" t="s">
        <v>100</v>
      </c>
      <c r="N12916" t="s">
        <v>400</v>
      </c>
      <c r="O12916">
        <v>0.32</v>
      </c>
      <c r="P12916" t="s">
        <v>1899</v>
      </c>
      <c r="Q12916"/>
      <c r="T12916" t="s">
        <v>1900</v>
      </c>
    </row>
    <row r="12917" spans="3:20" hidden="1" x14ac:dyDescent="0.45">
      <c r="C12917" s="29" t="s">
        <v>3081</v>
      </c>
      <c r="F12917" t="s">
        <v>1831</v>
      </c>
      <c r="G12917" t="s">
        <v>1832</v>
      </c>
      <c r="H12917" t="s">
        <v>301</v>
      </c>
      <c r="I12917" t="s">
        <v>456</v>
      </c>
      <c r="J12917" t="s">
        <v>1832</v>
      </c>
      <c r="K12917" t="s">
        <v>1846</v>
      </c>
      <c r="L12917" t="s">
        <v>1905</v>
      </c>
      <c r="N12917" t="s">
        <v>400</v>
      </c>
      <c r="O12917">
        <v>0.14000000000000001</v>
      </c>
      <c r="P12917" t="s">
        <v>1899</v>
      </c>
      <c r="Q12917"/>
      <c r="T12917" t="s">
        <v>1900</v>
      </c>
    </row>
    <row r="12918" spans="3:20" hidden="1" x14ac:dyDescent="0.45">
      <c r="C12918" s="29" t="s">
        <v>3081</v>
      </c>
      <c r="F12918" t="s">
        <v>1831</v>
      </c>
      <c r="G12918" t="s">
        <v>1832</v>
      </c>
      <c r="H12918" t="s">
        <v>301</v>
      </c>
      <c r="I12918" t="s">
        <v>456</v>
      </c>
      <c r="J12918" t="s">
        <v>2367</v>
      </c>
      <c r="K12918" t="s">
        <v>1835</v>
      </c>
      <c r="L12918" t="s">
        <v>1904</v>
      </c>
      <c r="N12918" t="s">
        <v>400</v>
      </c>
      <c r="O12918">
        <v>0.3</v>
      </c>
      <c r="P12918" t="s">
        <v>1899</v>
      </c>
      <c r="Q12918"/>
      <c r="T12918" t="s">
        <v>1838</v>
      </c>
    </row>
    <row r="12919" spans="3:20" hidden="1" x14ac:dyDescent="0.45">
      <c r="C12919" s="29" t="s">
        <v>3081</v>
      </c>
      <c r="F12919" t="s">
        <v>1831</v>
      </c>
      <c r="G12919" t="s">
        <v>1832</v>
      </c>
      <c r="H12919" t="s">
        <v>301</v>
      </c>
      <c r="I12919" t="s">
        <v>456</v>
      </c>
      <c r="J12919" t="s">
        <v>2367</v>
      </c>
      <c r="K12919" t="s">
        <v>1846</v>
      </c>
      <c r="L12919" t="s">
        <v>1883</v>
      </c>
      <c r="N12919" t="s">
        <v>400</v>
      </c>
      <c r="O12919">
        <v>0.09</v>
      </c>
      <c r="P12919" t="s">
        <v>1899</v>
      </c>
      <c r="Q12919"/>
      <c r="T12919" t="s">
        <v>1900</v>
      </c>
    </row>
    <row r="12920" spans="3:20" hidden="1" x14ac:dyDescent="0.45">
      <c r="C12920" s="29" t="s">
        <v>3081</v>
      </c>
      <c r="F12920" t="s">
        <v>1831</v>
      </c>
      <c r="G12920" t="s">
        <v>1832</v>
      </c>
      <c r="H12920" t="s">
        <v>301</v>
      </c>
      <c r="I12920" t="s">
        <v>456</v>
      </c>
      <c r="J12920" t="s">
        <v>2367</v>
      </c>
      <c r="K12920" t="s">
        <v>1846</v>
      </c>
      <c r="L12920" t="s">
        <v>100</v>
      </c>
      <c r="N12920" t="s">
        <v>400</v>
      </c>
      <c r="O12920">
        <v>0.32</v>
      </c>
      <c r="P12920" t="s">
        <v>1899</v>
      </c>
      <c r="Q12920"/>
      <c r="T12920" t="s">
        <v>1900</v>
      </c>
    </row>
    <row r="12921" spans="3:20" hidden="1" x14ac:dyDescent="0.45">
      <c r="C12921" s="29" t="s">
        <v>3081</v>
      </c>
      <c r="F12921" t="s">
        <v>1843</v>
      </c>
      <c r="G12921" t="s">
        <v>1844</v>
      </c>
      <c r="H12921" t="s">
        <v>301</v>
      </c>
      <c r="I12921" t="s">
        <v>456</v>
      </c>
      <c r="J12921" t="s">
        <v>1902</v>
      </c>
      <c r="K12921" t="s">
        <v>1846</v>
      </c>
      <c r="L12921" t="s">
        <v>1901</v>
      </c>
      <c r="N12921" t="s">
        <v>400</v>
      </c>
      <c r="O12921">
        <v>0.68</v>
      </c>
      <c r="P12921" t="s">
        <v>1899</v>
      </c>
      <c r="Q12921"/>
      <c r="T12921" t="s">
        <v>1900</v>
      </c>
    </row>
    <row r="12922" spans="3:20" hidden="1" x14ac:dyDescent="0.45">
      <c r="C12922" s="29" t="s">
        <v>3081</v>
      </c>
      <c r="F12922" t="s">
        <v>1843</v>
      </c>
      <c r="G12922" t="s">
        <v>1844</v>
      </c>
      <c r="H12922" t="s">
        <v>301</v>
      </c>
      <c r="I12922" t="s">
        <v>456</v>
      </c>
      <c r="J12922" t="s">
        <v>1902</v>
      </c>
      <c r="K12922" t="s">
        <v>1846</v>
      </c>
      <c r="L12922" t="s">
        <v>1905</v>
      </c>
      <c r="N12922" t="s">
        <v>400</v>
      </c>
      <c r="O12922">
        <v>0.14000000000000001</v>
      </c>
      <c r="P12922" t="s">
        <v>1899</v>
      </c>
      <c r="Q12922"/>
      <c r="T12922" t="s">
        <v>1900</v>
      </c>
    </row>
    <row r="12923" spans="3:20" hidden="1" x14ac:dyDescent="0.45">
      <c r="C12923" s="29" t="s">
        <v>3081</v>
      </c>
      <c r="F12923" t="s">
        <v>1874</v>
      </c>
      <c r="G12923" t="s">
        <v>1875</v>
      </c>
      <c r="H12923" t="s">
        <v>301</v>
      </c>
      <c r="I12923" t="s">
        <v>456</v>
      </c>
      <c r="J12923" t="s">
        <v>1875</v>
      </c>
      <c r="K12923" t="s">
        <v>1846</v>
      </c>
      <c r="L12923" t="s">
        <v>1904</v>
      </c>
      <c r="N12923" t="s">
        <v>400</v>
      </c>
      <c r="O12923">
        <v>0.75</v>
      </c>
      <c r="P12923" t="s">
        <v>1899</v>
      </c>
      <c r="Q12923"/>
      <c r="T12923" t="s">
        <v>1838</v>
      </c>
    </row>
    <row r="12924" spans="3:20" hidden="1" x14ac:dyDescent="0.45">
      <c r="C12924" s="29" t="s">
        <v>3081</v>
      </c>
      <c r="F12924" t="s">
        <v>1847</v>
      </c>
      <c r="G12924" t="s">
        <v>1848</v>
      </c>
      <c r="H12924" t="s">
        <v>301</v>
      </c>
      <c r="I12924" t="s">
        <v>456</v>
      </c>
      <c r="J12924" t="s">
        <v>1903</v>
      </c>
      <c r="K12924" t="s">
        <v>1835</v>
      </c>
      <c r="L12924" t="s">
        <v>1883</v>
      </c>
      <c r="N12924" t="s">
        <v>400</v>
      </c>
      <c r="O12924">
        <v>0.35</v>
      </c>
      <c r="P12924" t="s">
        <v>1899</v>
      </c>
      <c r="Q12924"/>
      <c r="T12924" t="s">
        <v>1900</v>
      </c>
    </row>
    <row r="12925" spans="3:20" hidden="1" x14ac:dyDescent="0.45">
      <c r="C12925" s="29" t="s">
        <v>3081</v>
      </c>
      <c r="F12925" t="s">
        <v>1847</v>
      </c>
      <c r="G12925" t="s">
        <v>1848</v>
      </c>
      <c r="H12925" t="s">
        <v>301</v>
      </c>
      <c r="I12925" t="s">
        <v>456</v>
      </c>
      <c r="J12925" t="s">
        <v>1903</v>
      </c>
      <c r="K12925" t="s">
        <v>1835</v>
      </c>
      <c r="L12925" t="s">
        <v>1904</v>
      </c>
      <c r="N12925" t="s">
        <v>400</v>
      </c>
      <c r="O12925" t="s">
        <v>228</v>
      </c>
      <c r="P12925" t="s">
        <v>1899</v>
      </c>
      <c r="Q12925"/>
      <c r="T12925" t="s">
        <v>1900</v>
      </c>
    </row>
    <row r="12926" spans="3:20" hidden="1" x14ac:dyDescent="0.45">
      <c r="C12926" s="29" t="s">
        <v>3081</v>
      </c>
      <c r="F12926" t="s">
        <v>1876</v>
      </c>
      <c r="G12926" t="s">
        <v>1877</v>
      </c>
      <c r="H12926" t="s">
        <v>301</v>
      </c>
      <c r="I12926" t="s">
        <v>456</v>
      </c>
      <c r="J12926" t="s">
        <v>1877</v>
      </c>
      <c r="K12926" t="s">
        <v>1846</v>
      </c>
      <c r="L12926" t="s">
        <v>1904</v>
      </c>
      <c r="N12926" t="s">
        <v>400</v>
      </c>
      <c r="O12926" t="s">
        <v>228</v>
      </c>
      <c r="P12926" t="s">
        <v>1899</v>
      </c>
      <c r="Q12926"/>
      <c r="T12926" t="s">
        <v>1900</v>
      </c>
    </row>
    <row r="12927" spans="3:20" hidden="1" x14ac:dyDescent="0.45">
      <c r="C12927" s="29" t="s">
        <v>3081</v>
      </c>
      <c r="F12927" t="s">
        <v>1854</v>
      </c>
      <c r="G12927" t="s">
        <v>1855</v>
      </c>
      <c r="H12927" t="s">
        <v>301</v>
      </c>
      <c r="I12927" t="s">
        <v>456</v>
      </c>
      <c r="J12927" t="s">
        <v>1856</v>
      </c>
      <c r="K12927" t="s">
        <v>1909</v>
      </c>
      <c r="L12927" t="s">
        <v>1883</v>
      </c>
      <c r="N12927" t="s">
        <v>400</v>
      </c>
      <c r="O12927">
        <v>0.2</v>
      </c>
      <c r="P12927" t="s">
        <v>1899</v>
      </c>
      <c r="Q12927"/>
      <c r="T12927" t="s">
        <v>1900</v>
      </c>
    </row>
    <row r="12928" spans="3:20" hidden="1" x14ac:dyDescent="0.45">
      <c r="C12928" s="29" t="s">
        <v>3081</v>
      </c>
      <c r="F12928" t="s">
        <v>1854</v>
      </c>
      <c r="G12928" t="s">
        <v>1855</v>
      </c>
      <c r="H12928" t="s">
        <v>301</v>
      </c>
      <c r="I12928" t="s">
        <v>456</v>
      </c>
      <c r="J12928" t="s">
        <v>1856</v>
      </c>
      <c r="K12928" t="s">
        <v>1910</v>
      </c>
      <c r="L12928" t="s">
        <v>100</v>
      </c>
      <c r="N12928" t="s">
        <v>400</v>
      </c>
      <c r="O12928">
        <v>0.14000000000000001</v>
      </c>
      <c r="P12928" t="s">
        <v>1899</v>
      </c>
      <c r="Q12928"/>
      <c r="T12928" t="s">
        <v>1900</v>
      </c>
    </row>
    <row r="12929" spans="2:20" hidden="1" x14ac:dyDescent="0.45">
      <c r="C12929" s="29" t="s">
        <v>3081</v>
      </c>
      <c r="F12929" t="s">
        <v>1878</v>
      </c>
      <c r="G12929" t="s">
        <v>1861</v>
      </c>
      <c r="H12929" t="s">
        <v>301</v>
      </c>
      <c r="I12929" t="s">
        <v>456</v>
      </c>
      <c r="J12929" t="s">
        <v>1861</v>
      </c>
      <c r="K12929" t="s">
        <v>1846</v>
      </c>
      <c r="L12929" t="s">
        <v>1904</v>
      </c>
      <c r="N12929" t="s">
        <v>400</v>
      </c>
      <c r="O12929" t="s">
        <v>228</v>
      </c>
      <c r="P12929" t="s">
        <v>1899</v>
      </c>
      <c r="Q12929"/>
      <c r="T12929" t="s">
        <v>1900</v>
      </c>
    </row>
    <row r="12930" spans="2:20" hidden="1" x14ac:dyDescent="0.45">
      <c r="C12930" s="29" t="s">
        <v>3081</v>
      </c>
      <c r="F12930" t="s">
        <v>1878</v>
      </c>
      <c r="G12930" t="s">
        <v>1861</v>
      </c>
      <c r="H12930" t="s">
        <v>301</v>
      </c>
      <c r="I12930" t="s">
        <v>456</v>
      </c>
      <c r="J12930" t="s">
        <v>1861</v>
      </c>
      <c r="K12930" t="s">
        <v>1846</v>
      </c>
      <c r="L12930" t="s">
        <v>100</v>
      </c>
      <c r="N12930" t="s">
        <v>400</v>
      </c>
      <c r="O12930">
        <v>0.24</v>
      </c>
      <c r="P12930" t="s">
        <v>1899</v>
      </c>
      <c r="Q12930"/>
      <c r="T12930" t="s">
        <v>1900</v>
      </c>
    </row>
    <row r="12931" spans="2:20" hidden="1" x14ac:dyDescent="0.45">
      <c r="C12931" s="29" t="s">
        <v>3081</v>
      </c>
      <c r="F12931" t="s">
        <v>1863</v>
      </c>
      <c r="G12931" t="s">
        <v>1864</v>
      </c>
      <c r="H12931" t="s">
        <v>301</v>
      </c>
      <c r="I12931" t="s">
        <v>456</v>
      </c>
      <c r="J12931" t="s">
        <v>1865</v>
      </c>
      <c r="K12931" t="s">
        <v>1846</v>
      </c>
      <c r="L12931" t="s">
        <v>1901</v>
      </c>
      <c r="N12931" t="s">
        <v>400</v>
      </c>
      <c r="O12931">
        <v>0.54</v>
      </c>
      <c r="P12931" t="s">
        <v>1899</v>
      </c>
      <c r="Q12931"/>
      <c r="T12931" t="s">
        <v>1900</v>
      </c>
    </row>
    <row r="12932" spans="2:20" hidden="1" x14ac:dyDescent="0.45">
      <c r="B12932" s="29" t="s">
        <v>24</v>
      </c>
      <c r="C12932" s="29" t="s">
        <v>3081</v>
      </c>
      <c r="F12932" t="s">
        <v>1847</v>
      </c>
      <c r="G12932" t="s">
        <v>1848</v>
      </c>
      <c r="H12932" t="s">
        <v>299</v>
      </c>
      <c r="I12932" t="s">
        <v>456</v>
      </c>
      <c r="J12932" t="s">
        <v>3063</v>
      </c>
      <c r="L12932" t="s">
        <v>1917</v>
      </c>
      <c r="N12932" t="s">
        <v>261</v>
      </c>
      <c r="O12932">
        <v>1.7030000000000001E-3</v>
      </c>
      <c r="P12932" t="s">
        <v>1916</v>
      </c>
      <c r="Q12932"/>
      <c r="T12932" t="s">
        <v>1914</v>
      </c>
    </row>
    <row r="12933" spans="2:20" hidden="1" x14ac:dyDescent="0.45">
      <c r="B12933" s="29" t="s">
        <v>24</v>
      </c>
      <c r="C12933" s="29" t="s">
        <v>3081</v>
      </c>
      <c r="F12933" t="s">
        <v>1847</v>
      </c>
      <c r="G12933" t="s">
        <v>1848</v>
      </c>
      <c r="H12933" t="s">
        <v>299</v>
      </c>
      <c r="I12933" t="s">
        <v>456</v>
      </c>
      <c r="J12933" t="s">
        <v>3064</v>
      </c>
      <c r="L12933" t="s">
        <v>1917</v>
      </c>
      <c r="N12933" t="s">
        <v>261</v>
      </c>
      <c r="O12933">
        <v>7.0419999999999996E-3</v>
      </c>
      <c r="P12933" t="s">
        <v>1916</v>
      </c>
      <c r="Q12933"/>
      <c r="T12933" t="s">
        <v>1914</v>
      </c>
    </row>
    <row r="12934" spans="2:20" hidden="1" x14ac:dyDescent="0.45">
      <c r="B12934" s="29" t="s">
        <v>24</v>
      </c>
      <c r="C12934" s="29" t="s">
        <v>3081</v>
      </c>
      <c r="F12934" t="s">
        <v>1876</v>
      </c>
      <c r="G12934" t="s">
        <v>2670</v>
      </c>
      <c r="H12934" t="s">
        <v>299</v>
      </c>
      <c r="I12934" t="s">
        <v>456</v>
      </c>
      <c r="J12934" t="s">
        <v>2670</v>
      </c>
      <c r="L12934" t="s">
        <v>1917</v>
      </c>
      <c r="N12934" t="s">
        <v>261</v>
      </c>
      <c r="O12934">
        <v>1.614E-3</v>
      </c>
      <c r="P12934" t="s">
        <v>1916</v>
      </c>
      <c r="Q12934"/>
      <c r="T12934" t="s">
        <v>1914</v>
      </c>
    </row>
    <row r="12935" spans="2:20" hidden="1" x14ac:dyDescent="0.45">
      <c r="B12935" s="29" t="s">
        <v>24</v>
      </c>
      <c r="C12935" s="29" t="s">
        <v>3081</v>
      </c>
      <c r="F12935" t="s">
        <v>1876</v>
      </c>
      <c r="G12935" t="s">
        <v>2670</v>
      </c>
      <c r="H12935" t="s">
        <v>299</v>
      </c>
      <c r="I12935" t="s">
        <v>456</v>
      </c>
      <c r="J12935" t="s">
        <v>2670</v>
      </c>
      <c r="L12935" t="s">
        <v>1915</v>
      </c>
      <c r="N12935" t="s">
        <v>261</v>
      </c>
      <c r="O12935" s="27">
        <v>2.349E-5</v>
      </c>
      <c r="P12935" t="s">
        <v>1916</v>
      </c>
      <c r="Q12935"/>
      <c r="T12935" t="s">
        <v>1914</v>
      </c>
    </row>
    <row r="12936" spans="2:20" hidden="1" x14ac:dyDescent="0.45">
      <c r="B12936" s="29" t="s">
        <v>24</v>
      </c>
      <c r="C12936" s="29" t="s">
        <v>3081</v>
      </c>
      <c r="F12936" t="s">
        <v>1867</v>
      </c>
      <c r="G12936" t="s">
        <v>1868</v>
      </c>
      <c r="H12936" t="s">
        <v>299</v>
      </c>
      <c r="I12936" t="s">
        <v>456</v>
      </c>
      <c r="J12936" t="s">
        <v>2881</v>
      </c>
      <c r="L12936" t="s">
        <v>1915</v>
      </c>
      <c r="N12936" t="s">
        <v>261</v>
      </c>
      <c r="O12936" s="27">
        <v>2.349E-5</v>
      </c>
      <c r="P12936" t="s">
        <v>1916</v>
      </c>
      <c r="Q12936"/>
      <c r="T12936" t="s">
        <v>1914</v>
      </c>
    </row>
  </sheetData>
  <autoFilter ref="A1:T12936" xr:uid="{D6512ACE-535F-424C-979F-9B2056265DD9}">
    <filterColumn colId="2">
      <filters>
        <filter val="HDVs"/>
      </filters>
    </filterColumn>
  </autoFilter>
  <pageMargins left="0.7" right="0.7" top="0.75" bottom="0.75" header="0.3" footer="0.3"/>
  <pageSetup orientation="portrait" horizontalDpi="4294967293" verticalDpi="0" r:id="rId1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showInputMessage="1" showErrorMessage="1" xr:uid="{7768CF10-C1D0-4337-B3CF-C9043A642683}">
          <x14:formula1>
            <xm:f>About!$F$6:$F$18</xm:f>
          </x14:formula1>
          <xm:sqref>B2:B12936</xm:sqref>
        </x14:dataValidation>
        <x14:dataValidation type="list" showInputMessage="1" showErrorMessage="1" xr:uid="{5E2BB214-A21C-4D0B-8ED5-05A335663E76}">
          <x14:formula1>
            <xm:f>About!$G$6:$G$22</xm:f>
          </x14:formula1>
          <xm:sqref>C2:C12936</xm:sqref>
        </x14:dataValidation>
        <x14:dataValidation type="list" showInputMessage="1" showErrorMessage="1" xr:uid="{FFE15BDB-42F9-4FC9-B78A-4A829655E35B}">
          <x14:formula1>
            <xm:f>About!$I$6:$I$22</xm:f>
          </x14:formula1>
          <xm:sqref>E2:E12936</xm:sqref>
        </x14:dataValidation>
        <x14:dataValidation type="list" showInputMessage="1" showErrorMessage="1" xr:uid="{335DAFBA-FF23-49B8-9914-EFCD8BCB05EB}">
          <x14:formula1>
            <xm:f>About!$H$6:$H$20</xm:f>
          </x14:formula1>
          <xm:sqref>D2:D12936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311D57-4379-4821-A3E0-9139B2E787F1}">
  <sheetPr>
    <tabColor theme="6" tint="0.79998168889431442"/>
  </sheetPr>
  <dimension ref="B1:AP121"/>
  <sheetViews>
    <sheetView zoomScale="85" zoomScaleNormal="85" workbookViewId="0">
      <selection activeCell="E4" sqref="E4"/>
    </sheetView>
  </sheetViews>
  <sheetFormatPr defaultRowHeight="14.25" x14ac:dyDescent="0.45"/>
  <cols>
    <col min="1" max="1" width="0.265625" customWidth="1"/>
    <col min="42" max="42" width="20.59765625" bestFit="1" customWidth="1"/>
  </cols>
  <sheetData>
    <row r="1" spans="2:42" ht="2.25" customHeight="1" thickBot="1" x14ac:dyDescent="0.5">
      <c r="N1" s="85"/>
      <c r="O1" s="85"/>
      <c r="P1" s="85"/>
      <c r="Q1" s="85"/>
      <c r="R1" s="85"/>
      <c r="S1" s="85"/>
      <c r="T1" s="85"/>
      <c r="U1" s="85"/>
      <c r="V1" s="85"/>
      <c r="W1" s="85"/>
      <c r="X1" s="85"/>
    </row>
    <row r="2" spans="2:42" ht="14.65" thickBot="1" x14ac:dyDescent="0.5">
      <c r="B2" s="86" t="s">
        <v>62</v>
      </c>
      <c r="C2" s="87"/>
      <c r="D2" s="87"/>
      <c r="E2" s="87"/>
      <c r="F2" s="87"/>
      <c r="G2" s="87"/>
      <c r="H2" s="87"/>
      <c r="I2" s="87"/>
      <c r="J2" s="87"/>
      <c r="K2" s="87"/>
      <c r="L2" s="88"/>
      <c r="N2" s="86" t="s">
        <v>61</v>
      </c>
      <c r="O2" s="87"/>
      <c r="P2" s="87"/>
      <c r="Q2" s="87"/>
      <c r="R2" s="87"/>
      <c r="S2" s="87"/>
      <c r="T2" s="87"/>
      <c r="U2" s="87"/>
      <c r="V2" s="87"/>
      <c r="W2" s="87"/>
      <c r="X2" s="88"/>
      <c r="Z2" s="84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</row>
    <row r="3" spans="2:42" x14ac:dyDescent="0.45">
      <c r="B3" s="80" t="s">
        <v>70</v>
      </c>
      <c r="C3" s="8"/>
      <c r="D3" s="8"/>
      <c r="E3" s="8"/>
      <c r="F3" s="8"/>
      <c r="G3" s="8"/>
      <c r="H3" s="8"/>
      <c r="I3" s="8"/>
      <c r="J3" s="8"/>
      <c r="K3" s="8"/>
      <c r="L3" s="79"/>
      <c r="N3" s="80" t="s">
        <v>3076</v>
      </c>
      <c r="O3" s="8"/>
      <c r="P3" s="8"/>
      <c r="Q3" s="8"/>
      <c r="R3" s="8"/>
      <c r="S3" s="8"/>
      <c r="T3" s="8"/>
      <c r="U3" s="8"/>
      <c r="V3" s="8"/>
      <c r="W3" s="8"/>
      <c r="X3" s="79"/>
      <c r="Z3" s="86" t="s">
        <v>36</v>
      </c>
      <c r="AA3" s="87"/>
      <c r="AB3" s="87"/>
      <c r="AC3" s="87"/>
      <c r="AD3" s="87"/>
      <c r="AE3" s="87"/>
      <c r="AF3" s="87"/>
      <c r="AG3" s="87"/>
      <c r="AH3" s="87"/>
      <c r="AI3" s="87"/>
      <c r="AJ3" s="87"/>
      <c r="AK3" s="87"/>
      <c r="AL3" s="87"/>
      <c r="AM3" s="87"/>
      <c r="AN3" s="87"/>
      <c r="AO3" s="87"/>
      <c r="AP3" s="88"/>
    </row>
    <row r="4" spans="2:42" x14ac:dyDescent="0.45">
      <c r="B4" s="78" t="s">
        <v>212</v>
      </c>
      <c r="C4" s="8" t="s">
        <v>52</v>
      </c>
      <c r="D4" s="8" t="s">
        <v>46</v>
      </c>
      <c r="E4" s="8" t="s">
        <v>55</v>
      </c>
      <c r="F4" s="8" t="s">
        <v>53</v>
      </c>
      <c r="G4" s="8" t="s">
        <v>56</v>
      </c>
      <c r="H4" s="8" t="s">
        <v>57</v>
      </c>
      <c r="I4" s="8" t="s">
        <v>58</v>
      </c>
      <c r="J4" s="8" t="s">
        <v>196</v>
      </c>
      <c r="K4" s="8" t="s">
        <v>197</v>
      </c>
      <c r="L4" s="79" t="s">
        <v>198</v>
      </c>
      <c r="N4" s="78" t="s">
        <v>212</v>
      </c>
      <c r="O4" s="8" t="s">
        <v>52</v>
      </c>
      <c r="P4" s="8" t="s">
        <v>45</v>
      </c>
      <c r="Q4" s="8" t="s">
        <v>46</v>
      </c>
      <c r="R4" s="8" t="s">
        <v>51</v>
      </c>
      <c r="S4" s="8" t="s">
        <v>53</v>
      </c>
      <c r="T4" s="8" t="s">
        <v>54</v>
      </c>
      <c r="U4" s="8" t="s">
        <v>199</v>
      </c>
      <c r="V4" s="8" t="s">
        <v>196</v>
      </c>
      <c r="W4" s="8" t="s">
        <v>197</v>
      </c>
      <c r="X4" s="79" t="s">
        <v>198</v>
      </c>
      <c r="Z4" s="78" t="s">
        <v>212</v>
      </c>
      <c r="AA4" s="8" t="s">
        <v>113</v>
      </c>
      <c r="AB4" s="8" t="s">
        <v>73</v>
      </c>
      <c r="AC4" s="8" t="s">
        <v>47</v>
      </c>
      <c r="AD4" s="8" t="s">
        <v>114</v>
      </c>
      <c r="AE4" s="8" t="s">
        <v>48</v>
      </c>
      <c r="AF4" s="8" t="s">
        <v>49</v>
      </c>
      <c r="AG4" s="8" t="s">
        <v>50</v>
      </c>
      <c r="AH4" s="8" t="s">
        <v>51</v>
      </c>
      <c r="AI4" s="8" t="s">
        <v>74</v>
      </c>
      <c r="AJ4" s="8" t="s">
        <v>75</v>
      </c>
      <c r="AK4" s="8" t="s">
        <v>76</v>
      </c>
      <c r="AL4" s="8" t="s">
        <v>115</v>
      </c>
      <c r="AM4" s="8" t="s">
        <v>116</v>
      </c>
      <c r="AN4" s="8" t="s">
        <v>199</v>
      </c>
      <c r="AO4" s="8" t="s">
        <v>196</v>
      </c>
      <c r="AP4" s="79" t="s">
        <v>211</v>
      </c>
    </row>
    <row r="5" spans="2:42" x14ac:dyDescent="0.45">
      <c r="B5" s="78" t="s">
        <v>34</v>
      </c>
      <c r="C5" s="8">
        <v>0</v>
      </c>
      <c r="D5" s="8">
        <v>5.2751937984496129E-2</v>
      </c>
      <c r="E5" s="8">
        <v>7.2920703974688528E-2</v>
      </c>
      <c r="F5" s="8">
        <v>7.4215991692627201E-2</v>
      </c>
      <c r="G5" s="8">
        <v>4.0925022093794103E-2</v>
      </c>
      <c r="H5" s="8">
        <v>1.3932671560778187E-2</v>
      </c>
      <c r="I5" s="8">
        <v>0</v>
      </c>
      <c r="J5" s="8">
        <v>0</v>
      </c>
      <c r="K5" s="8">
        <v>6.7030064624894622E-2</v>
      </c>
      <c r="L5" s="79">
        <v>0</v>
      </c>
      <c r="N5" s="78" t="s">
        <v>34</v>
      </c>
      <c r="O5" s="8">
        <v>0</v>
      </c>
      <c r="P5" s="8">
        <v>9.4670000000000004E-2</v>
      </c>
      <c r="Q5" s="8">
        <v>5.3060000000000003E-2</v>
      </c>
      <c r="R5" s="8">
        <v>0</v>
      </c>
      <c r="S5" s="8">
        <v>7.5040000000000009E-2</v>
      </c>
      <c r="T5" s="8">
        <v>0</v>
      </c>
      <c r="U5" s="8">
        <v>7.4540000000000009E-2</v>
      </c>
      <c r="V5" s="8">
        <v>7.51E-2</v>
      </c>
      <c r="W5" s="8">
        <v>6.1460000000000001E-2</v>
      </c>
      <c r="X5" s="79">
        <v>0</v>
      </c>
      <c r="Z5" s="78" t="s">
        <v>34</v>
      </c>
      <c r="AA5" s="8">
        <v>9.5519999999999994E-2</v>
      </c>
      <c r="AB5" s="8">
        <v>5.3060000000000003E-2</v>
      </c>
      <c r="AC5" s="8">
        <v>0</v>
      </c>
      <c r="AD5" s="8">
        <v>0</v>
      </c>
      <c r="AE5" s="8">
        <v>0</v>
      </c>
      <c r="AF5" s="8">
        <v>0</v>
      </c>
      <c r="AG5" s="8">
        <v>0</v>
      </c>
      <c r="AH5" s="8">
        <v>0</v>
      </c>
      <c r="AI5" s="8">
        <v>0</v>
      </c>
      <c r="AJ5" s="8">
        <v>7.51E-2</v>
      </c>
      <c r="AK5" s="8">
        <v>5.3060000000000003E-2</v>
      </c>
      <c r="AL5" s="8">
        <v>9.7720000000000001E-2</v>
      </c>
      <c r="AM5" s="8">
        <v>0</v>
      </c>
      <c r="AN5" s="8">
        <v>7.4540000000000009E-2</v>
      </c>
      <c r="AO5" s="8">
        <v>7.51E-2</v>
      </c>
      <c r="AP5" s="79">
        <v>9.0700000000000003E-2</v>
      </c>
    </row>
    <row r="6" spans="2:42" x14ac:dyDescent="0.45">
      <c r="B6" s="78" t="s">
        <v>24</v>
      </c>
      <c r="C6" s="8">
        <v>0</v>
      </c>
      <c r="D6" s="8">
        <v>3.4543327077567089E-5</v>
      </c>
      <c r="E6" s="8">
        <v>8.5752935648730723E-5</v>
      </c>
      <c r="F6" s="8">
        <v>1.0399032196479627E-4</v>
      </c>
      <c r="G6" s="8">
        <v>8.5752935648730723E-5</v>
      </c>
      <c r="H6" s="8">
        <v>1.0399032196479627E-4</v>
      </c>
      <c r="I6" s="8">
        <v>0</v>
      </c>
      <c r="J6" s="8">
        <v>0</v>
      </c>
      <c r="K6" s="8">
        <v>4.4193602863257276E-5</v>
      </c>
      <c r="L6" s="79">
        <v>0</v>
      </c>
      <c r="N6" s="78" t="s">
        <v>24</v>
      </c>
      <c r="O6" s="8">
        <v>0</v>
      </c>
      <c r="P6" s="8">
        <v>1.9392436555035258E-5</v>
      </c>
      <c r="Q6" s="8">
        <v>2.4382711671059301E-5</v>
      </c>
      <c r="R6" s="8">
        <v>1.093464541229449E-5</v>
      </c>
      <c r="S6" s="8">
        <v>2.0479434686628467E-5</v>
      </c>
      <c r="T6" s="8">
        <v>0</v>
      </c>
      <c r="U6" s="8">
        <v>7.6205009728027844E-7</v>
      </c>
      <c r="V6" s="8">
        <v>2.0479434686628467E-5</v>
      </c>
      <c r="W6" s="8">
        <v>3.293471985087721E-5</v>
      </c>
      <c r="X6" s="79">
        <v>0</v>
      </c>
      <c r="Z6" s="78" t="s">
        <v>24</v>
      </c>
      <c r="AA6" s="8">
        <v>1.1989734508383065E-6</v>
      </c>
      <c r="AB6" s="8">
        <v>9.0350762213178289E-7</v>
      </c>
      <c r="AC6" s="8">
        <v>0</v>
      </c>
      <c r="AD6" s="8">
        <v>0</v>
      </c>
      <c r="AE6" s="8">
        <v>0</v>
      </c>
      <c r="AF6" s="8">
        <v>0</v>
      </c>
      <c r="AG6" s="8">
        <v>0</v>
      </c>
      <c r="AH6" s="8">
        <v>3.5930729262505267E-6</v>
      </c>
      <c r="AI6" s="8">
        <v>0</v>
      </c>
      <c r="AJ6" s="8">
        <v>6.6366944831495868E-6</v>
      </c>
      <c r="AK6" s="8">
        <v>9.0350762213178289E-7</v>
      </c>
      <c r="AL6" s="8">
        <v>1.1989734508383065E-6</v>
      </c>
      <c r="AM6" s="8">
        <v>0</v>
      </c>
      <c r="AN6" s="8">
        <v>6.6366944831495868E-6</v>
      </c>
      <c r="AO6" s="8">
        <v>6.6366944831495868E-6</v>
      </c>
      <c r="AP6" s="79">
        <v>2.3421085848896248E-5</v>
      </c>
    </row>
    <row r="7" spans="2:42" x14ac:dyDescent="0.45">
      <c r="B7" s="78" t="s">
        <v>25</v>
      </c>
      <c r="C7" s="8">
        <v>0</v>
      </c>
      <c r="D7" s="8">
        <v>5.3890604723352028E-4</v>
      </c>
      <c r="E7" s="8">
        <v>1.0287690883321726E-3</v>
      </c>
      <c r="F7" s="8">
        <v>9.6259770216971673E-4</v>
      </c>
      <c r="G7" s="8">
        <v>1.0287690883321726E-3</v>
      </c>
      <c r="H7" s="8">
        <v>9.6259770216971673E-4</v>
      </c>
      <c r="I7" s="8">
        <v>0</v>
      </c>
      <c r="J7" s="8">
        <v>0</v>
      </c>
      <c r="K7" s="8">
        <v>5.8402775649352286E-4</v>
      </c>
      <c r="L7" s="79">
        <v>0</v>
      </c>
      <c r="N7" s="78" t="s">
        <v>25</v>
      </c>
      <c r="O7" s="8">
        <v>0</v>
      </c>
      <c r="P7" s="8">
        <v>3.9883879282563576E-4</v>
      </c>
      <c r="Q7" s="8">
        <v>3.8443278469160031E-4</v>
      </c>
      <c r="R7" s="8">
        <v>2.8996147430381631E-4</v>
      </c>
      <c r="S7" s="8">
        <v>3.6205965134864128E-4</v>
      </c>
      <c r="T7" s="8">
        <v>0</v>
      </c>
      <c r="U7" s="8">
        <v>2.2062279625385495E-5</v>
      </c>
      <c r="V7" s="8">
        <v>3.6205965134864128E-4</v>
      </c>
      <c r="W7" s="8">
        <v>5.173671884692424E-4</v>
      </c>
      <c r="X7" s="79">
        <v>0</v>
      </c>
      <c r="Z7" s="78" t="s">
        <v>25</v>
      </c>
      <c r="AA7" s="8">
        <v>3.2560967177021272E-5</v>
      </c>
      <c r="AB7" s="8">
        <v>7.4375023141656213E-6</v>
      </c>
      <c r="AC7" s="8">
        <v>0</v>
      </c>
      <c r="AD7" s="8">
        <v>0</v>
      </c>
      <c r="AE7" s="8">
        <v>0</v>
      </c>
      <c r="AF7" s="8">
        <v>0</v>
      </c>
      <c r="AG7" s="8">
        <v>0</v>
      </c>
      <c r="AH7" s="8">
        <v>7.5256724807461811E-5</v>
      </c>
      <c r="AI7" s="8">
        <v>0</v>
      </c>
      <c r="AJ7" s="8">
        <v>3.2399018421132003E-5</v>
      </c>
      <c r="AK7" s="8">
        <v>7.4375023141656213E-6</v>
      </c>
      <c r="AL7" s="8">
        <v>3.2560967177021272E-5</v>
      </c>
      <c r="AM7" s="8">
        <v>0</v>
      </c>
      <c r="AN7" s="8">
        <v>3.2399018421132003E-5</v>
      </c>
      <c r="AO7" s="8">
        <v>3.2399018421132003E-5</v>
      </c>
      <c r="AP7" s="79">
        <v>2.1670952839618492E-4</v>
      </c>
    </row>
    <row r="8" spans="2:42" x14ac:dyDescent="0.45">
      <c r="B8" s="78" t="s">
        <v>26</v>
      </c>
      <c r="C8" s="8">
        <v>0</v>
      </c>
      <c r="D8" s="8">
        <v>2.3928222596399472E-5</v>
      </c>
      <c r="E8" s="8">
        <v>1.0736129263394684E-4</v>
      </c>
      <c r="F8" s="8">
        <v>3.9349379296936391E-4</v>
      </c>
      <c r="G8" s="8">
        <v>1.0736129263394684E-4</v>
      </c>
      <c r="H8" s="8">
        <v>3.9349379296936391E-4</v>
      </c>
      <c r="I8" s="8">
        <v>0</v>
      </c>
      <c r="J8" s="8">
        <v>0</v>
      </c>
      <c r="K8" s="8">
        <v>2.5931692976154764E-5</v>
      </c>
      <c r="L8" s="79">
        <v>0</v>
      </c>
      <c r="N8" s="78" t="s">
        <v>26</v>
      </c>
      <c r="O8" s="8">
        <v>0</v>
      </c>
      <c r="P8" s="8">
        <v>4.9422393047330465E-4</v>
      </c>
      <c r="Q8" s="8">
        <v>4.2063223530460164E-4</v>
      </c>
      <c r="R8" s="8">
        <v>1.1820481282126827E-4</v>
      </c>
      <c r="S8" s="8">
        <v>3.9768677144534208E-4</v>
      </c>
      <c r="T8" s="8">
        <v>0</v>
      </c>
      <c r="U8" s="8">
        <v>1.687662238102358E-4</v>
      </c>
      <c r="V8" s="8">
        <v>3.9768677144534208E-4</v>
      </c>
      <c r="W8" s="8">
        <v>4.624215112994338E-4</v>
      </c>
      <c r="X8" s="79">
        <v>5.0728862973760932E-5</v>
      </c>
      <c r="Z8" s="78" t="s">
        <v>26</v>
      </c>
      <c r="AA8" s="8">
        <v>6.6385540259607595E-5</v>
      </c>
      <c r="AB8" s="8">
        <v>1.3800878461438203E-5</v>
      </c>
      <c r="AC8" s="8">
        <v>0</v>
      </c>
      <c r="AD8" s="8">
        <v>0</v>
      </c>
      <c r="AE8" s="8">
        <v>0</v>
      </c>
      <c r="AF8" s="8">
        <v>0</v>
      </c>
      <c r="AG8" s="8">
        <v>0</v>
      </c>
      <c r="AH8" s="8">
        <v>4.4088947262737097E-5</v>
      </c>
      <c r="AI8" s="8">
        <v>0</v>
      </c>
      <c r="AJ8" s="8">
        <v>2.2880598071283373E-4</v>
      </c>
      <c r="AK8" s="8">
        <v>1.3800878461438203E-5</v>
      </c>
      <c r="AL8" s="8">
        <v>6.6385540259607595E-5</v>
      </c>
      <c r="AM8" s="8">
        <v>0</v>
      </c>
      <c r="AN8" s="8">
        <v>2.2880598071283373E-4</v>
      </c>
      <c r="AO8" s="8">
        <v>2.2880598071283373E-4</v>
      </c>
      <c r="AP8" s="79">
        <v>1.7271036709368723E-4</v>
      </c>
    </row>
    <row r="9" spans="2:42" x14ac:dyDescent="0.45">
      <c r="B9" s="78" t="s">
        <v>27</v>
      </c>
      <c r="C9" s="8">
        <v>0</v>
      </c>
      <c r="D9" s="8">
        <v>4.6657324226001493E-6</v>
      </c>
      <c r="E9" s="8">
        <v>7.8287077823350674E-6</v>
      </c>
      <c r="F9" s="8">
        <v>2.2290345111607032E-5</v>
      </c>
      <c r="G9" s="8">
        <v>7.8287077823350674E-6</v>
      </c>
      <c r="H9" s="8">
        <v>2.2290345111607032E-5</v>
      </c>
      <c r="I9" s="8">
        <v>0</v>
      </c>
      <c r="J9" s="8">
        <v>0</v>
      </c>
      <c r="K9" s="8">
        <v>5.0563864576369941E-6</v>
      </c>
      <c r="L9" s="79">
        <v>0</v>
      </c>
      <c r="N9" s="78" t="s">
        <v>27</v>
      </c>
      <c r="O9" s="8">
        <v>0</v>
      </c>
      <c r="P9" s="8">
        <v>1.1007641857308426E-4</v>
      </c>
      <c r="Q9" s="8">
        <v>4.1430886160516279E-5</v>
      </c>
      <c r="R9" s="8">
        <v>1.5905072808503623E-4</v>
      </c>
      <c r="S9" s="8">
        <v>4.1861749106331773E-5</v>
      </c>
      <c r="T9" s="8">
        <v>0</v>
      </c>
      <c r="U9" s="8">
        <v>2.761223488596829E-5</v>
      </c>
      <c r="V9" s="8">
        <v>4.1861749106331773E-5</v>
      </c>
      <c r="W9" s="8">
        <v>5.9300953258115745E-5</v>
      </c>
      <c r="X9" s="79">
        <v>0</v>
      </c>
      <c r="Z9" s="78" t="s">
        <v>27</v>
      </c>
      <c r="AA9" s="8">
        <v>6.9577648227203873E-6</v>
      </c>
      <c r="AB9" s="8">
        <v>2.3652938061550839E-6</v>
      </c>
      <c r="AC9" s="8">
        <v>0</v>
      </c>
      <c r="AD9" s="8">
        <v>0</v>
      </c>
      <c r="AE9" s="8">
        <v>0</v>
      </c>
      <c r="AF9" s="8">
        <v>0</v>
      </c>
      <c r="AG9" s="8">
        <v>0</v>
      </c>
      <c r="AH9" s="8">
        <v>7.5130936341715476E-6</v>
      </c>
      <c r="AI9" s="8">
        <v>0</v>
      </c>
      <c r="AJ9" s="8">
        <v>2.1956593287823618E-5</v>
      </c>
      <c r="AK9" s="8">
        <v>2.3652938061550839E-6</v>
      </c>
      <c r="AL9" s="8">
        <v>6.9577648227203873E-6</v>
      </c>
      <c r="AM9" s="8">
        <v>0</v>
      </c>
      <c r="AN9" s="8">
        <v>2.1956593287823618E-5</v>
      </c>
      <c r="AO9" s="8">
        <v>2.1956593287823618E-5</v>
      </c>
      <c r="AP9" s="79">
        <v>2.2421621455263997E-5</v>
      </c>
    </row>
    <row r="10" spans="2:42" x14ac:dyDescent="0.45">
      <c r="B10" s="78" t="s">
        <v>43</v>
      </c>
      <c r="C10" s="8">
        <v>0</v>
      </c>
      <c r="D10" s="8">
        <v>1.8702690421756842E-6</v>
      </c>
      <c r="E10" s="8">
        <v>2.8290848342257749E-6</v>
      </c>
      <c r="F10" s="8">
        <v>1.5325749200805452E-5</v>
      </c>
      <c r="G10" s="8">
        <v>2.8290848342257749E-6</v>
      </c>
      <c r="H10" s="8">
        <v>1.5325749200805452E-5</v>
      </c>
      <c r="I10" s="8">
        <v>0</v>
      </c>
      <c r="J10" s="8">
        <v>0</v>
      </c>
      <c r="K10" s="8">
        <v>2.026863566197544E-6</v>
      </c>
      <c r="L10" s="79">
        <v>0</v>
      </c>
      <c r="N10" s="78" t="s">
        <v>43</v>
      </c>
      <c r="O10" s="8">
        <v>0</v>
      </c>
      <c r="P10" s="8">
        <v>4.0244586631434459E-5</v>
      </c>
      <c r="Q10" s="8">
        <v>2.524800279002734E-5</v>
      </c>
      <c r="R10" s="8">
        <v>1.3689206348715504E-4</v>
      </c>
      <c r="S10" s="8">
        <v>2.5512288424395342E-5</v>
      </c>
      <c r="T10" s="8">
        <v>0</v>
      </c>
      <c r="U10" s="8">
        <v>1.7947952232740602E-5</v>
      </c>
      <c r="V10" s="8">
        <v>2.5512288424395342E-5</v>
      </c>
      <c r="W10" s="8">
        <v>4.034545451524675E-5</v>
      </c>
      <c r="X10" s="79">
        <v>0</v>
      </c>
      <c r="Z10" s="78" t="s">
        <v>43</v>
      </c>
      <c r="AA10" s="8">
        <v>5.3286855007740854E-6</v>
      </c>
      <c r="AB10" s="8">
        <v>2.307489833464799E-6</v>
      </c>
      <c r="AC10" s="8">
        <v>0</v>
      </c>
      <c r="AD10" s="8">
        <v>0</v>
      </c>
      <c r="AE10" s="8">
        <v>0</v>
      </c>
      <c r="AF10" s="8">
        <v>0</v>
      </c>
      <c r="AG10" s="8">
        <v>0</v>
      </c>
      <c r="AH10" s="8">
        <v>6.4409960734001183E-6</v>
      </c>
      <c r="AI10" s="8">
        <v>0</v>
      </c>
      <c r="AJ10" s="8">
        <v>1.8073757061217303E-5</v>
      </c>
      <c r="AK10" s="8">
        <v>2.307489833464799E-6</v>
      </c>
      <c r="AL10" s="8">
        <v>5.3286855007740854E-6</v>
      </c>
      <c r="AM10" s="8">
        <v>0</v>
      </c>
      <c r="AN10" s="8">
        <v>1.8073757061217303E-5</v>
      </c>
      <c r="AO10" s="8">
        <v>1.8073757061217303E-5</v>
      </c>
      <c r="AP10" s="79">
        <v>2.1429536731428929E-5</v>
      </c>
    </row>
    <row r="11" spans="2:42" x14ac:dyDescent="0.45">
      <c r="B11" s="78" t="s">
        <v>29</v>
      </c>
      <c r="C11" s="8">
        <v>0</v>
      </c>
      <c r="D11" s="8">
        <v>2.4242424242424239E-7</v>
      </c>
      <c r="E11" s="8">
        <v>1.1819238274635436E-6</v>
      </c>
      <c r="F11" s="8">
        <v>1.0646429514720989E-6</v>
      </c>
      <c r="G11" s="8">
        <v>1.1819238274635436E-6</v>
      </c>
      <c r="H11" s="8">
        <v>1.0646429514720989E-6</v>
      </c>
      <c r="I11" s="8">
        <v>0</v>
      </c>
      <c r="J11" s="8">
        <v>0</v>
      </c>
      <c r="K11" s="8">
        <v>0</v>
      </c>
      <c r="L11" s="79">
        <v>0</v>
      </c>
      <c r="N11" s="78" t="s">
        <v>29</v>
      </c>
      <c r="O11" s="8">
        <v>0</v>
      </c>
      <c r="P11" s="8">
        <v>4.034849941685569E-4</v>
      </c>
      <c r="Q11" s="8">
        <v>9.1361776683059049E-5</v>
      </c>
      <c r="R11" s="8">
        <v>2.0062133679107567E-5</v>
      </c>
      <c r="S11" s="8">
        <v>9.7037287412142886E-5</v>
      </c>
      <c r="T11" s="8">
        <v>0</v>
      </c>
      <c r="U11" s="8">
        <v>3.6751724580356423E-4</v>
      </c>
      <c r="V11" s="8">
        <v>9.7037287412142886E-5</v>
      </c>
      <c r="W11" s="8">
        <v>1.632083833223955E-4</v>
      </c>
      <c r="X11" s="79">
        <v>0</v>
      </c>
      <c r="Z11" s="78" t="s">
        <v>29</v>
      </c>
      <c r="AA11" s="8">
        <v>9.4779612048895081E-5</v>
      </c>
      <c r="AB11" s="8">
        <v>6.9508927963977118E-7</v>
      </c>
      <c r="AC11" s="8">
        <v>0</v>
      </c>
      <c r="AD11" s="8">
        <v>0</v>
      </c>
      <c r="AE11" s="8">
        <v>0</v>
      </c>
      <c r="AF11" s="8">
        <v>0</v>
      </c>
      <c r="AG11" s="8">
        <v>0</v>
      </c>
      <c r="AH11" s="8">
        <v>5.7823518106697788E-6</v>
      </c>
      <c r="AI11" s="8">
        <v>0</v>
      </c>
      <c r="AJ11" s="8">
        <v>1.6587171631169193E-4</v>
      </c>
      <c r="AK11" s="8">
        <v>6.9508927963977118E-7</v>
      </c>
      <c r="AL11" s="8">
        <v>9.4779612048895081E-5</v>
      </c>
      <c r="AM11" s="8">
        <v>0</v>
      </c>
      <c r="AN11" s="8">
        <v>1.6587171631169193E-4</v>
      </c>
      <c r="AO11" s="8">
        <v>1.6587171631169193E-4</v>
      </c>
      <c r="AP11" s="79">
        <v>1.2987395048347542E-4</v>
      </c>
    </row>
    <row r="12" spans="2:42" x14ac:dyDescent="0.45">
      <c r="B12" s="78" t="s">
        <v>30</v>
      </c>
      <c r="C12" s="8">
        <v>0</v>
      </c>
      <c r="D12" s="8">
        <v>3.4655577900635184E-7</v>
      </c>
      <c r="E12" s="8">
        <v>5.332551428771481E-7</v>
      </c>
      <c r="F12" s="8">
        <v>9.8830434677507883E-6</v>
      </c>
      <c r="G12" s="8">
        <v>5.332551428771481E-7</v>
      </c>
      <c r="H12" s="8">
        <v>9.8830434677507883E-6</v>
      </c>
      <c r="I12" s="8">
        <v>0</v>
      </c>
      <c r="J12" s="8">
        <v>0</v>
      </c>
      <c r="K12" s="8">
        <v>3.7557231942739924E-7</v>
      </c>
      <c r="L12" s="79">
        <v>0</v>
      </c>
      <c r="N12" s="78" t="s">
        <v>30</v>
      </c>
      <c r="O12" s="8">
        <v>0</v>
      </c>
      <c r="P12" s="8">
        <v>1.4091632871328371E-6</v>
      </c>
      <c r="Q12" s="8">
        <v>8.1828373600320426E-7</v>
      </c>
      <c r="R12" s="8">
        <v>5.079006442801894E-6</v>
      </c>
      <c r="S12" s="8">
        <v>1.2317291466239834E-6</v>
      </c>
      <c r="T12" s="8">
        <v>0</v>
      </c>
      <c r="U12" s="8">
        <v>5.2049061474947728E-7</v>
      </c>
      <c r="V12" s="8">
        <v>1.2317291466239834E-6</v>
      </c>
      <c r="W12" s="8">
        <v>1.9808007849724468E-6</v>
      </c>
      <c r="X12" s="79">
        <v>0</v>
      </c>
      <c r="Z12" s="78" t="s">
        <v>30</v>
      </c>
      <c r="AA12" s="8">
        <v>2.0989612264961612E-7</v>
      </c>
      <c r="AB12" s="8">
        <v>1.5367882290875563E-7</v>
      </c>
      <c r="AC12" s="8">
        <v>0</v>
      </c>
      <c r="AD12" s="8">
        <v>0</v>
      </c>
      <c r="AE12" s="8">
        <v>0</v>
      </c>
      <c r="AF12" s="8">
        <v>0</v>
      </c>
      <c r="AG12" s="8">
        <v>0</v>
      </c>
      <c r="AH12" s="8">
        <v>2.4606254172630314E-7</v>
      </c>
      <c r="AI12" s="8">
        <v>0</v>
      </c>
      <c r="AJ12" s="8">
        <v>5.472900625386074E-6</v>
      </c>
      <c r="AK12" s="8">
        <v>1.5367882290875563E-7</v>
      </c>
      <c r="AL12" s="8">
        <v>2.0989612264961612E-7</v>
      </c>
      <c r="AM12" s="8">
        <v>0</v>
      </c>
      <c r="AN12" s="8">
        <v>5.472900625386074E-6</v>
      </c>
      <c r="AO12" s="8">
        <v>5.472900625386074E-6</v>
      </c>
      <c r="AP12" s="79">
        <v>1.169034216019527E-6</v>
      </c>
    </row>
    <row r="13" spans="2:42" x14ac:dyDescent="0.45">
      <c r="B13" s="78" t="s">
        <v>31</v>
      </c>
      <c r="C13" s="8">
        <v>0</v>
      </c>
      <c r="D13" s="8">
        <v>6.5505121594224659E-7</v>
      </c>
      <c r="E13" s="8">
        <v>1.1972227585452939E-6</v>
      </c>
      <c r="F13" s="8">
        <v>2.8835047604065008E-6</v>
      </c>
      <c r="G13" s="8">
        <v>1.1972227585452939E-6</v>
      </c>
      <c r="H13" s="8">
        <v>2.8835047604065008E-6</v>
      </c>
      <c r="I13" s="8">
        <v>0</v>
      </c>
      <c r="J13" s="8">
        <v>0</v>
      </c>
      <c r="K13" s="8">
        <v>7.0989756748698903E-7</v>
      </c>
      <c r="L13" s="79">
        <v>0</v>
      </c>
      <c r="N13" s="78" t="s">
        <v>31</v>
      </c>
      <c r="O13" s="8">
        <v>0</v>
      </c>
      <c r="P13" s="8">
        <v>3.4826939787747735E-6</v>
      </c>
      <c r="Q13" s="8">
        <v>3.8744217185329031E-6</v>
      </c>
      <c r="R13" s="8">
        <v>4.8045377431851152E-5</v>
      </c>
      <c r="S13" s="8">
        <v>3.4074036185310909E-6</v>
      </c>
      <c r="T13" s="8">
        <v>0</v>
      </c>
      <c r="U13" s="8">
        <v>3.7690699688755263E-7</v>
      </c>
      <c r="V13" s="8">
        <v>3.4074036185310909E-6</v>
      </c>
      <c r="W13" s="8">
        <v>9.2501040799001646E-6</v>
      </c>
      <c r="X13" s="79">
        <v>0</v>
      </c>
      <c r="Z13" s="78" t="s">
        <v>31</v>
      </c>
      <c r="AA13" s="8">
        <v>3.3237246347066687E-7</v>
      </c>
      <c r="AB13" s="8">
        <v>1.0302942106420326E-6</v>
      </c>
      <c r="AC13" s="8">
        <v>0</v>
      </c>
      <c r="AD13" s="8">
        <v>0</v>
      </c>
      <c r="AE13" s="8">
        <v>0</v>
      </c>
      <c r="AF13" s="8">
        <v>0</v>
      </c>
      <c r="AG13" s="8">
        <v>0</v>
      </c>
      <c r="AH13" s="8">
        <v>1.9848746681782389E-6</v>
      </c>
      <c r="AI13" s="8">
        <v>0</v>
      </c>
      <c r="AJ13" s="8">
        <v>2.2027336471298233E-6</v>
      </c>
      <c r="AK13" s="8">
        <v>1.0302942106420326E-6</v>
      </c>
      <c r="AL13" s="8">
        <v>3.3237246347066687E-7</v>
      </c>
      <c r="AM13" s="8">
        <v>0</v>
      </c>
      <c r="AN13" s="8">
        <v>2.2027336471298233E-6</v>
      </c>
      <c r="AO13" s="8">
        <v>2.2027336471298233E-6</v>
      </c>
      <c r="AP13" s="79">
        <v>6.5751518327586247E-6</v>
      </c>
    </row>
    <row r="14" spans="2:42" x14ac:dyDescent="0.45">
      <c r="B14" s="78" t="s">
        <v>32</v>
      </c>
      <c r="C14" s="8">
        <v>0</v>
      </c>
      <c r="D14" s="8">
        <v>9.9999999999999995E-7</v>
      </c>
      <c r="E14" s="8">
        <v>3.0000000000000001E-6</v>
      </c>
      <c r="F14" s="8">
        <v>3.0000000000000001E-6</v>
      </c>
      <c r="G14" s="8">
        <v>0</v>
      </c>
      <c r="H14" s="8">
        <v>0</v>
      </c>
      <c r="I14" s="8">
        <v>0</v>
      </c>
      <c r="J14" s="8">
        <v>0</v>
      </c>
      <c r="K14" s="8">
        <v>3.0000000000000001E-6</v>
      </c>
      <c r="L14" s="79">
        <v>0</v>
      </c>
      <c r="N14" s="78" t="s">
        <v>32</v>
      </c>
      <c r="O14" s="8">
        <v>0</v>
      </c>
      <c r="P14" s="8">
        <v>1.1E-5</v>
      </c>
      <c r="Q14" s="8">
        <v>9.9999999999999995E-7</v>
      </c>
      <c r="R14" s="8">
        <v>0</v>
      </c>
      <c r="S14" s="8">
        <v>3.0000000000000001E-6</v>
      </c>
      <c r="T14" s="8">
        <v>0</v>
      </c>
      <c r="U14" s="8">
        <v>3.0000000000000001E-6</v>
      </c>
      <c r="V14" s="8">
        <v>3.0000000000000001E-6</v>
      </c>
      <c r="W14" s="8">
        <v>3.0000000000000001E-6</v>
      </c>
      <c r="X14" s="79">
        <v>0</v>
      </c>
      <c r="Z14" s="78" t="s">
        <v>32</v>
      </c>
      <c r="AA14" s="8">
        <v>1.1E-5</v>
      </c>
      <c r="AB14" s="8">
        <v>9.9999999999999995E-7</v>
      </c>
      <c r="AC14" s="8">
        <v>0</v>
      </c>
      <c r="AD14" s="8">
        <v>0</v>
      </c>
      <c r="AE14" s="8">
        <v>0</v>
      </c>
      <c r="AF14" s="8">
        <v>0</v>
      </c>
      <c r="AG14" s="8">
        <v>0</v>
      </c>
      <c r="AH14" s="8">
        <v>0</v>
      </c>
      <c r="AI14" s="8">
        <v>0</v>
      </c>
      <c r="AJ14" s="8">
        <v>3.0000000000000001E-6</v>
      </c>
      <c r="AK14" s="8">
        <v>9.9999999999999995E-7</v>
      </c>
      <c r="AL14" s="8">
        <v>1.1E-5</v>
      </c>
      <c r="AM14" s="8">
        <v>0</v>
      </c>
      <c r="AN14" s="8">
        <v>3.0000000000000001E-6</v>
      </c>
      <c r="AO14" s="8">
        <v>3.0000000000000001E-6</v>
      </c>
      <c r="AP14" s="79">
        <v>3.1999999999999999E-5</v>
      </c>
    </row>
    <row r="15" spans="2:42" x14ac:dyDescent="0.45">
      <c r="B15" s="78" t="s">
        <v>33</v>
      </c>
      <c r="C15" s="8">
        <v>0</v>
      </c>
      <c r="D15" s="8">
        <v>1.0000000000000001E-7</v>
      </c>
      <c r="E15" s="8">
        <v>5.9999999999999997E-7</v>
      </c>
      <c r="F15" s="8">
        <v>5.9999999999999997E-7</v>
      </c>
      <c r="G15" s="8">
        <v>0</v>
      </c>
      <c r="H15" s="8">
        <v>0</v>
      </c>
      <c r="I15" s="8">
        <v>0</v>
      </c>
      <c r="J15" s="8">
        <v>0</v>
      </c>
      <c r="K15" s="8">
        <v>5.9999999999999997E-7</v>
      </c>
      <c r="L15" s="79">
        <v>0</v>
      </c>
      <c r="N15" s="78" t="s">
        <v>33</v>
      </c>
      <c r="O15" s="8">
        <v>0</v>
      </c>
      <c r="P15" s="8">
        <v>1.6000000000000001E-6</v>
      </c>
      <c r="Q15" s="8">
        <v>1.0000000000000001E-7</v>
      </c>
      <c r="R15" s="8">
        <v>0</v>
      </c>
      <c r="S15" s="8">
        <v>5.9999999999999997E-7</v>
      </c>
      <c r="T15" s="8">
        <v>0</v>
      </c>
      <c r="U15" s="8">
        <v>5.9999999999999997E-7</v>
      </c>
      <c r="V15" s="8">
        <v>5.9999999999999997E-7</v>
      </c>
      <c r="W15" s="8">
        <v>5.9999999999999997E-7</v>
      </c>
      <c r="X15" s="79">
        <v>0</v>
      </c>
      <c r="Z15" s="78" t="s">
        <v>33</v>
      </c>
      <c r="AA15" s="8">
        <v>1.6000000000000001E-6</v>
      </c>
      <c r="AB15" s="8">
        <v>1.0000000000000001E-7</v>
      </c>
      <c r="AC15" s="8">
        <v>0</v>
      </c>
      <c r="AD15" s="8">
        <v>0</v>
      </c>
      <c r="AE15" s="8">
        <v>0</v>
      </c>
      <c r="AF15" s="8">
        <v>0</v>
      </c>
      <c r="AG15" s="8">
        <v>0</v>
      </c>
      <c r="AH15" s="8">
        <v>0</v>
      </c>
      <c r="AI15" s="8">
        <v>0</v>
      </c>
      <c r="AJ15" s="8">
        <v>5.9999999999999997E-7</v>
      </c>
      <c r="AK15" s="8">
        <v>1.0000000000000001E-7</v>
      </c>
      <c r="AL15" s="8">
        <v>1.6000000000000001E-6</v>
      </c>
      <c r="AM15" s="8">
        <v>0</v>
      </c>
      <c r="AN15" s="8">
        <v>5.9999999999999997E-7</v>
      </c>
      <c r="AO15" s="8">
        <v>5.9999999999999997E-7</v>
      </c>
      <c r="AP15" s="79">
        <v>4.2000000000000004E-6</v>
      </c>
    </row>
    <row r="16" spans="2:42" ht="14.65" thickBot="1" x14ac:dyDescent="0.5">
      <c r="B16" s="78" t="s">
        <v>44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79">
        <v>0</v>
      </c>
      <c r="N16" s="78" t="s">
        <v>44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>
        <v>0</v>
      </c>
      <c r="X16" s="79">
        <v>0</v>
      </c>
      <c r="Z16" s="81" t="s">
        <v>44</v>
      </c>
      <c r="AA16" s="82">
        <v>0</v>
      </c>
      <c r="AB16" s="82">
        <v>0</v>
      </c>
      <c r="AC16" s="82">
        <v>0</v>
      </c>
      <c r="AD16" s="82">
        <v>0</v>
      </c>
      <c r="AE16" s="82">
        <v>0</v>
      </c>
      <c r="AF16" s="82">
        <v>0</v>
      </c>
      <c r="AG16" s="82">
        <v>0</v>
      </c>
      <c r="AH16" s="82">
        <v>0</v>
      </c>
      <c r="AI16" s="82">
        <v>0</v>
      </c>
      <c r="AJ16" s="82">
        <v>0</v>
      </c>
      <c r="AK16" s="82">
        <v>0</v>
      </c>
      <c r="AL16" s="82">
        <v>0</v>
      </c>
      <c r="AM16" s="82">
        <v>0</v>
      </c>
      <c r="AN16" s="82">
        <v>0</v>
      </c>
      <c r="AO16" s="82">
        <v>0</v>
      </c>
      <c r="AP16" s="83">
        <v>0</v>
      </c>
    </row>
    <row r="17" spans="2:36" ht="14.65" thickBot="1" x14ac:dyDescent="0.5">
      <c r="B17" s="78"/>
      <c r="C17" s="8"/>
      <c r="D17" s="8"/>
      <c r="E17" s="8"/>
      <c r="F17" s="8"/>
      <c r="G17" s="8"/>
      <c r="H17" s="8"/>
      <c r="I17" s="8"/>
      <c r="J17" s="8"/>
      <c r="K17" s="8"/>
      <c r="L17" s="79"/>
      <c r="N17" s="78"/>
      <c r="O17" s="8"/>
      <c r="P17" s="8"/>
      <c r="Q17" s="8"/>
      <c r="R17" s="8"/>
      <c r="S17" s="8"/>
      <c r="T17" s="8"/>
      <c r="U17" s="8"/>
      <c r="V17" s="8"/>
      <c r="W17" s="8"/>
      <c r="X17" s="79"/>
    </row>
    <row r="18" spans="2:36" x14ac:dyDescent="0.45">
      <c r="B18" s="80" t="s">
        <v>64</v>
      </c>
      <c r="C18" s="8"/>
      <c r="D18" s="8"/>
      <c r="E18" s="8"/>
      <c r="F18" s="8"/>
      <c r="G18" s="8"/>
      <c r="H18" s="8"/>
      <c r="I18" s="8"/>
      <c r="J18" s="8"/>
      <c r="K18" s="8"/>
      <c r="L18" s="79"/>
      <c r="N18" s="80" t="s">
        <v>3077</v>
      </c>
      <c r="O18" s="8"/>
      <c r="P18" s="8"/>
      <c r="Q18" s="8"/>
      <c r="R18" s="8"/>
      <c r="S18" s="8"/>
      <c r="T18" s="8"/>
      <c r="U18" s="8"/>
      <c r="V18" s="8"/>
      <c r="W18" s="8"/>
      <c r="X18" s="79"/>
      <c r="Z18" s="86" t="s">
        <v>60</v>
      </c>
      <c r="AA18" s="87"/>
      <c r="AB18" s="87"/>
      <c r="AC18" s="87"/>
      <c r="AD18" s="87"/>
      <c r="AE18" s="87"/>
      <c r="AF18" s="87"/>
      <c r="AG18" s="87"/>
      <c r="AH18" s="87"/>
      <c r="AI18" s="87"/>
      <c r="AJ18" s="88"/>
    </row>
    <row r="19" spans="2:36" x14ac:dyDescent="0.45">
      <c r="B19" s="78" t="s">
        <v>212</v>
      </c>
      <c r="C19" s="8" t="s">
        <v>52</v>
      </c>
      <c r="D19" s="8" t="s">
        <v>46</v>
      </c>
      <c r="E19" s="8" t="s">
        <v>55</v>
      </c>
      <c r="F19" s="8" t="s">
        <v>53</v>
      </c>
      <c r="G19" s="8" t="s">
        <v>56</v>
      </c>
      <c r="H19" s="8" t="s">
        <v>57</v>
      </c>
      <c r="I19" s="8" t="s">
        <v>58</v>
      </c>
      <c r="J19" s="8" t="s">
        <v>196</v>
      </c>
      <c r="K19" s="8" t="s">
        <v>197</v>
      </c>
      <c r="L19" s="79" t="s">
        <v>198</v>
      </c>
      <c r="N19" s="78" t="s">
        <v>212</v>
      </c>
      <c r="O19" s="8" t="s">
        <v>52</v>
      </c>
      <c r="P19" s="8" t="s">
        <v>45</v>
      </c>
      <c r="Q19" s="8" t="s">
        <v>46</v>
      </c>
      <c r="R19" s="8" t="s">
        <v>51</v>
      </c>
      <c r="S19" s="8" t="s">
        <v>53</v>
      </c>
      <c r="T19" s="8" t="s">
        <v>54</v>
      </c>
      <c r="U19" s="8" t="s">
        <v>199</v>
      </c>
      <c r="V19" s="8" t="s">
        <v>196</v>
      </c>
      <c r="W19" s="8" t="s">
        <v>197</v>
      </c>
      <c r="X19" s="79" t="s">
        <v>198</v>
      </c>
      <c r="Z19" s="78" t="s">
        <v>212</v>
      </c>
      <c r="AA19" s="8" t="s">
        <v>52</v>
      </c>
      <c r="AB19" s="8" t="s">
        <v>45</v>
      </c>
      <c r="AC19" s="8" t="s">
        <v>46</v>
      </c>
      <c r="AD19" s="8" t="s">
        <v>53</v>
      </c>
      <c r="AE19" s="8" t="s">
        <v>54</v>
      </c>
      <c r="AF19" s="8" t="s">
        <v>51</v>
      </c>
      <c r="AG19" s="8" t="s">
        <v>195</v>
      </c>
      <c r="AH19" s="8" t="s">
        <v>196</v>
      </c>
      <c r="AI19" s="8" t="s">
        <v>197</v>
      </c>
      <c r="AJ19" s="79" t="s">
        <v>198</v>
      </c>
    </row>
    <row r="20" spans="2:36" x14ac:dyDescent="0.45">
      <c r="B20" s="78" t="s">
        <v>34</v>
      </c>
      <c r="C20" s="8">
        <v>0</v>
      </c>
      <c r="D20" s="8">
        <v>5.2751937984496129E-2</v>
      </c>
      <c r="E20" s="8">
        <v>7.2920703974688528E-2</v>
      </c>
      <c r="F20" s="8">
        <v>7.4215991692627201E-2</v>
      </c>
      <c r="G20" s="8">
        <v>4.0535337608953281E-2</v>
      </c>
      <c r="H20" s="8">
        <v>1.6960701640035339E-2</v>
      </c>
      <c r="I20" s="8">
        <v>0</v>
      </c>
      <c r="J20" s="8">
        <v>0</v>
      </c>
      <c r="K20" s="8">
        <v>6.7030064624894622E-2</v>
      </c>
      <c r="L20" s="79">
        <v>0</v>
      </c>
      <c r="N20" s="78" t="s">
        <v>34</v>
      </c>
      <c r="O20" s="8">
        <v>0</v>
      </c>
      <c r="P20" s="8">
        <v>9.4670000000000004E-2</v>
      </c>
      <c r="Q20" s="8">
        <v>5.3060000000000003E-2</v>
      </c>
      <c r="R20" s="8">
        <v>0</v>
      </c>
      <c r="S20" s="8">
        <v>7.5040000000000009E-2</v>
      </c>
      <c r="T20" s="8">
        <v>0</v>
      </c>
      <c r="U20" s="8">
        <v>7.4540000000000009E-2</v>
      </c>
      <c r="V20" s="8">
        <v>7.51E-2</v>
      </c>
      <c r="W20" s="8">
        <v>6.1460000000000001E-2</v>
      </c>
      <c r="X20" s="79">
        <v>0</v>
      </c>
      <c r="Z20" s="78" t="s">
        <v>34</v>
      </c>
      <c r="AA20" s="8">
        <v>0</v>
      </c>
      <c r="AB20" s="8">
        <v>9.4269999999999993E-2</v>
      </c>
      <c r="AC20" s="8">
        <v>5.3060000000000003E-2</v>
      </c>
      <c r="AD20" s="8">
        <v>7.3959999999999998E-2</v>
      </c>
      <c r="AE20" s="8">
        <v>0</v>
      </c>
      <c r="AF20" s="8">
        <v>0</v>
      </c>
      <c r="AG20" s="8">
        <v>7.5200000000000003E-2</v>
      </c>
      <c r="AH20" s="8">
        <v>7.51E-2</v>
      </c>
      <c r="AI20" s="8">
        <v>6.1460000000000001E-2</v>
      </c>
      <c r="AJ20" s="79">
        <v>0</v>
      </c>
    </row>
    <row r="21" spans="2:36" x14ac:dyDescent="0.45">
      <c r="B21" s="78" t="s">
        <v>24</v>
      </c>
      <c r="C21" s="8">
        <v>0</v>
      </c>
      <c r="D21" s="8">
        <v>2.0116526890559725E-5</v>
      </c>
      <c r="E21" s="8">
        <v>4.9544715566101007E-5</v>
      </c>
      <c r="F21" s="8">
        <v>1.712788652906486E-5</v>
      </c>
      <c r="G21" s="8">
        <v>4.9544715566101007E-5</v>
      </c>
      <c r="H21" s="8">
        <v>1.712788652906486E-5</v>
      </c>
      <c r="I21" s="8">
        <v>0</v>
      </c>
      <c r="J21" s="8">
        <v>0</v>
      </c>
      <c r="K21" s="8">
        <v>1.8676184885610936E-5</v>
      </c>
      <c r="L21" s="79">
        <v>0</v>
      </c>
      <c r="N21" s="78" t="s">
        <v>24</v>
      </c>
      <c r="O21" s="8">
        <v>0</v>
      </c>
      <c r="P21" s="8">
        <v>5.4746565433961712E-4</v>
      </c>
      <c r="Q21" s="8">
        <v>5.5245592945564112E-4</v>
      </c>
      <c r="R21" s="8">
        <v>5.573522900825346E-4</v>
      </c>
      <c r="S21" s="8">
        <v>5.4855265247121031E-4</v>
      </c>
      <c r="T21" s="8">
        <v>0</v>
      </c>
      <c r="U21" s="8">
        <v>5.5207367519304659E-4</v>
      </c>
      <c r="V21" s="8">
        <v>5.4855265247121031E-4</v>
      </c>
      <c r="W21" s="8">
        <v>5.6100793763545905E-4</v>
      </c>
      <c r="X21" s="79">
        <v>0</v>
      </c>
      <c r="Z21" s="78" t="s">
        <v>24</v>
      </c>
      <c r="AA21" s="8">
        <v>0</v>
      </c>
      <c r="AB21" s="8">
        <v>2.2373484794134994E-6</v>
      </c>
      <c r="AC21" s="8">
        <v>4.76584738553134E-6</v>
      </c>
      <c r="AD21" s="8">
        <v>4.1114581654456182E-6</v>
      </c>
      <c r="AE21" s="8">
        <v>0</v>
      </c>
      <c r="AF21" s="8">
        <v>5.952493521541632E-4</v>
      </c>
      <c r="AG21" s="8">
        <v>4.1114581654456182E-6</v>
      </c>
      <c r="AH21" s="8">
        <v>4.1114581654456182E-6</v>
      </c>
      <c r="AI21" s="8">
        <v>2.2373484794134994E-6</v>
      </c>
      <c r="AJ21" s="79">
        <v>0</v>
      </c>
    </row>
    <row r="22" spans="2:36" x14ac:dyDescent="0.45">
      <c r="B22" s="78" t="s">
        <v>25</v>
      </c>
      <c r="C22" s="8">
        <v>0</v>
      </c>
      <c r="D22" s="8">
        <v>1.1140697877224882E-3</v>
      </c>
      <c r="E22" s="8">
        <v>1.0281418755433811E-3</v>
      </c>
      <c r="F22" s="8">
        <v>7.8217123254521457E-5</v>
      </c>
      <c r="G22" s="8">
        <v>1.0281418755433811E-3</v>
      </c>
      <c r="H22" s="8">
        <v>7.8217123254521457E-5</v>
      </c>
      <c r="I22" s="8">
        <v>0</v>
      </c>
      <c r="J22" s="8">
        <v>0</v>
      </c>
      <c r="K22" s="8">
        <v>3.2062705253674354E-5</v>
      </c>
      <c r="L22" s="79">
        <v>0</v>
      </c>
      <c r="N22" s="78" t="s">
        <v>25</v>
      </c>
      <c r="O22" s="8">
        <v>0</v>
      </c>
      <c r="P22" s="8">
        <v>1.9478195271397292E-4</v>
      </c>
      <c r="Q22" s="8">
        <v>1.8037594457993749E-4</v>
      </c>
      <c r="R22" s="8">
        <v>4.3810461026714967E-4</v>
      </c>
      <c r="S22" s="8">
        <v>1.5800281123697844E-4</v>
      </c>
      <c r="T22" s="8">
        <v>0</v>
      </c>
      <c r="U22" s="8">
        <v>1.9498056746645431E-4</v>
      </c>
      <c r="V22" s="8">
        <v>1.5800281123697844E-4</v>
      </c>
      <c r="W22" s="8">
        <v>3.1331034835757957E-4</v>
      </c>
      <c r="X22" s="79">
        <v>0</v>
      </c>
      <c r="Z22" s="78" t="s">
        <v>25</v>
      </c>
      <c r="AA22" s="8">
        <v>0</v>
      </c>
      <c r="AB22" s="8">
        <v>1.824883222113862E-5</v>
      </c>
      <c r="AC22" s="8">
        <v>2.9323332823151086E-5</v>
      </c>
      <c r="AD22" s="8">
        <v>2.5661387757841712E-5</v>
      </c>
      <c r="AE22" s="8">
        <v>0</v>
      </c>
      <c r="AF22" s="8">
        <v>4.3105315826514144E-3</v>
      </c>
      <c r="AG22" s="8">
        <v>2.5661387757841712E-5</v>
      </c>
      <c r="AH22" s="8">
        <v>2.5661387757841712E-5</v>
      </c>
      <c r="AI22" s="8">
        <v>1.824883222113862E-5</v>
      </c>
      <c r="AJ22" s="79">
        <v>0</v>
      </c>
    </row>
    <row r="23" spans="2:36" x14ac:dyDescent="0.45">
      <c r="B23" s="78" t="s">
        <v>26</v>
      </c>
      <c r="C23" s="8">
        <v>0</v>
      </c>
      <c r="D23" s="8">
        <v>6.3097541324135889E-5</v>
      </c>
      <c r="E23" s="8">
        <v>1.0277641947024967E-4</v>
      </c>
      <c r="F23" s="8">
        <v>2.4072356363157696E-4</v>
      </c>
      <c r="G23" s="8">
        <v>1.0277641947024967E-4</v>
      </c>
      <c r="H23" s="8">
        <v>2.4072356363157696E-4</v>
      </c>
      <c r="I23" s="8">
        <v>0</v>
      </c>
      <c r="J23" s="8">
        <v>0</v>
      </c>
      <c r="K23" s="8">
        <v>1.5703800433965642E-4</v>
      </c>
      <c r="L23" s="79">
        <v>0</v>
      </c>
      <c r="N23" s="78" t="s">
        <v>26</v>
      </c>
      <c r="O23" s="8">
        <v>0</v>
      </c>
      <c r="P23" s="8">
        <v>2.775334941769222E-4</v>
      </c>
      <c r="Q23" s="8">
        <v>2.0394179900821914E-4</v>
      </c>
      <c r="R23" s="8">
        <v>2.6545520918374937E-4</v>
      </c>
      <c r="S23" s="8">
        <v>1.8099633514895964E-4</v>
      </c>
      <c r="T23" s="8">
        <v>0</v>
      </c>
      <c r="U23" s="8">
        <v>2.0865581588471599E-4</v>
      </c>
      <c r="V23" s="8">
        <v>1.8099633514895964E-4</v>
      </c>
      <c r="W23" s="8">
        <v>2.4573107500305131E-4</v>
      </c>
      <c r="X23" s="79">
        <v>5.0728862973760932E-5</v>
      </c>
      <c r="Z23" s="78" t="s">
        <v>26</v>
      </c>
      <c r="AA23" s="8">
        <v>0</v>
      </c>
      <c r="AB23" s="8">
        <v>4.2124517001830234E-5</v>
      </c>
      <c r="AC23" s="8">
        <v>4.0335058145442934E-5</v>
      </c>
      <c r="AD23" s="8">
        <v>7.6689513436580819E-5</v>
      </c>
      <c r="AE23" s="8">
        <v>0</v>
      </c>
      <c r="AF23" s="8">
        <v>8.6212254793739066E-5</v>
      </c>
      <c r="AG23" s="8">
        <v>7.6689513436580819E-5</v>
      </c>
      <c r="AH23" s="8">
        <v>7.6689513436580819E-5</v>
      </c>
      <c r="AI23" s="8">
        <v>4.2124517001830234E-5</v>
      </c>
      <c r="AJ23" s="79">
        <v>5.0728862973760932E-5</v>
      </c>
    </row>
    <row r="24" spans="2:36" x14ac:dyDescent="0.45">
      <c r="B24" s="78" t="s">
        <v>27</v>
      </c>
      <c r="C24" s="8">
        <v>0</v>
      </c>
      <c r="D24" s="8">
        <v>5.6883776142472345E-6</v>
      </c>
      <c r="E24" s="8">
        <v>6.1477987353266523E-6</v>
      </c>
      <c r="F24" s="8">
        <v>1.5480763810107913E-5</v>
      </c>
      <c r="G24" s="8">
        <v>6.1477987353266523E-6</v>
      </c>
      <c r="H24" s="8">
        <v>1.5480763810107913E-5</v>
      </c>
      <c r="I24" s="8">
        <v>0</v>
      </c>
      <c r="J24" s="8">
        <v>0</v>
      </c>
      <c r="K24" s="8">
        <v>5.2810901504427564E-7</v>
      </c>
      <c r="L24" s="79">
        <v>0</v>
      </c>
      <c r="N24" s="78" t="s">
        <v>27</v>
      </c>
      <c r="O24" s="8">
        <v>0</v>
      </c>
      <c r="P24" s="8">
        <v>7.7912840119475678E-5</v>
      </c>
      <c r="Q24" s="8">
        <v>9.2673077069077084E-6</v>
      </c>
      <c r="R24" s="8">
        <v>1.6608448796075477E-4</v>
      </c>
      <c r="S24" s="8">
        <v>9.6981706527231989E-6</v>
      </c>
      <c r="T24" s="8">
        <v>0</v>
      </c>
      <c r="U24" s="8">
        <v>1.4493850889005631E-5</v>
      </c>
      <c r="V24" s="8">
        <v>9.6981706527231989E-6</v>
      </c>
      <c r="W24" s="8">
        <v>2.7137374804507171E-5</v>
      </c>
      <c r="X24" s="79">
        <v>0</v>
      </c>
      <c r="Z24" s="78" t="s">
        <v>27</v>
      </c>
      <c r="AA24" s="8">
        <v>0</v>
      </c>
      <c r="AB24" s="8">
        <v>1.6840670153246713E-6</v>
      </c>
      <c r="AC24" s="8">
        <v>1.5615917713872352E-5</v>
      </c>
      <c r="AD24" s="8">
        <v>7.4875520143583423E-6</v>
      </c>
      <c r="AE24" s="8">
        <v>0</v>
      </c>
      <c r="AF24" s="8">
        <v>6.3061089354477364E-4</v>
      </c>
      <c r="AG24" s="8">
        <v>7.4875520143583423E-6</v>
      </c>
      <c r="AH24" s="8">
        <v>7.4875520143583423E-6</v>
      </c>
      <c r="AI24" s="8">
        <v>1.6840670153246713E-6</v>
      </c>
      <c r="AJ24" s="79">
        <v>0</v>
      </c>
    </row>
    <row r="25" spans="2:36" x14ac:dyDescent="0.45">
      <c r="B25" s="78" t="s">
        <v>43</v>
      </c>
      <c r="C25" s="8">
        <v>0</v>
      </c>
      <c r="D25" s="8">
        <v>2.7736291287811272E-6</v>
      </c>
      <c r="E25" s="8">
        <v>2.273617204210358E-6</v>
      </c>
      <c r="F25" s="8">
        <v>9.8509838913486975E-6</v>
      </c>
      <c r="G25" s="8">
        <v>2.273617204210358E-6</v>
      </c>
      <c r="H25" s="8">
        <v>9.8509838913486975E-6</v>
      </c>
      <c r="I25" s="8">
        <v>0</v>
      </c>
      <c r="J25" s="8">
        <v>0</v>
      </c>
      <c r="K25" s="8">
        <v>2.5750374652167907E-7</v>
      </c>
      <c r="L25" s="79">
        <v>0</v>
      </c>
      <c r="N25" s="78" t="s">
        <v>43</v>
      </c>
      <c r="O25" s="8">
        <v>0</v>
      </c>
      <c r="P25" s="8">
        <v>2.3290161129149312E-5</v>
      </c>
      <c r="Q25" s="8">
        <v>8.293577287742188E-6</v>
      </c>
      <c r="R25" s="8">
        <v>1.4308062055357274E-4</v>
      </c>
      <c r="S25" s="8">
        <v>8.5578629221101895E-6</v>
      </c>
      <c r="T25" s="8">
        <v>0</v>
      </c>
      <c r="U25" s="8">
        <v>1.267948215357698E-5</v>
      </c>
      <c r="V25" s="8">
        <v>8.5578629221101895E-6</v>
      </c>
      <c r="W25" s="8">
        <v>2.3391029012961596E-5</v>
      </c>
      <c r="X25" s="79">
        <v>0</v>
      </c>
      <c r="Z25" s="78" t="s">
        <v>43</v>
      </c>
      <c r="AA25" s="8">
        <v>0</v>
      </c>
      <c r="AB25" s="8">
        <v>1.07077414012558E-6</v>
      </c>
      <c r="AC25" s="8">
        <v>1.4622243877610726E-5</v>
      </c>
      <c r="AD25" s="8">
        <v>6.7660357265725929E-6</v>
      </c>
      <c r="AE25" s="8">
        <v>0</v>
      </c>
      <c r="AF25" s="8">
        <v>6.2409785001306243E-4</v>
      </c>
      <c r="AG25" s="8">
        <v>6.7660357265725929E-6</v>
      </c>
      <c r="AH25" s="8">
        <v>6.7660357265725929E-6</v>
      </c>
      <c r="AI25" s="8">
        <v>1.07077414012558E-6</v>
      </c>
      <c r="AJ25" s="79">
        <v>0</v>
      </c>
    </row>
    <row r="26" spans="2:36" x14ac:dyDescent="0.45">
      <c r="B26" s="78" t="s">
        <v>29</v>
      </c>
      <c r="C26" s="8">
        <v>0</v>
      </c>
      <c r="D26" s="8">
        <v>0</v>
      </c>
      <c r="E26" s="8">
        <v>7.7296863713074176E-7</v>
      </c>
      <c r="F26" s="8">
        <v>6.6613125184792967E-7</v>
      </c>
      <c r="G26" s="8">
        <v>7.7296863713074176E-7</v>
      </c>
      <c r="H26" s="8">
        <v>6.6613125184792967E-7</v>
      </c>
      <c r="I26" s="8">
        <v>0</v>
      </c>
      <c r="J26" s="8">
        <v>0</v>
      </c>
      <c r="K26" s="8">
        <v>0</v>
      </c>
      <c r="L26" s="79">
        <v>0</v>
      </c>
      <c r="N26" s="78" t="s">
        <v>29</v>
      </c>
      <c r="O26" s="8">
        <v>0</v>
      </c>
      <c r="P26" s="8">
        <v>3.4025125326005059E-4</v>
      </c>
      <c r="Q26" s="8">
        <v>2.8128035774552746E-5</v>
      </c>
      <c r="R26" s="8">
        <v>4.6691214416755419E-5</v>
      </c>
      <c r="S26" s="8">
        <v>3.380354650363659E-5</v>
      </c>
      <c r="T26" s="8">
        <v>0</v>
      </c>
      <c r="U26" s="8">
        <v>5.0787249112437594E-5</v>
      </c>
      <c r="V26" s="8">
        <v>3.380354650363659E-5</v>
      </c>
      <c r="W26" s="8">
        <v>9.9974642413889204E-5</v>
      </c>
      <c r="X26" s="79">
        <v>0</v>
      </c>
      <c r="Z26" s="78" t="s">
        <v>29</v>
      </c>
      <c r="AA26" s="8">
        <v>0</v>
      </c>
      <c r="AB26" s="8">
        <v>1.3247458354647538E-5</v>
      </c>
      <c r="AC26" s="8">
        <v>3.2561736008893479E-7</v>
      </c>
      <c r="AD26" s="8">
        <v>1.9767199957847584E-5</v>
      </c>
      <c r="AE26" s="8">
        <v>0</v>
      </c>
      <c r="AF26" s="8">
        <v>1.7193653734376758E-5</v>
      </c>
      <c r="AG26" s="8">
        <v>1.9767199957847584E-5</v>
      </c>
      <c r="AH26" s="8">
        <v>1.9767199957847584E-5</v>
      </c>
      <c r="AI26" s="8">
        <v>1.3247458354647538E-5</v>
      </c>
      <c r="AJ26" s="79">
        <v>0</v>
      </c>
    </row>
    <row r="27" spans="2:36" x14ac:dyDescent="0.45">
      <c r="B27" s="78" t="s">
        <v>30</v>
      </c>
      <c r="C27" s="8">
        <v>0</v>
      </c>
      <c r="D27" s="8">
        <v>2.2005086227935254E-7</v>
      </c>
      <c r="E27" s="8">
        <v>3.5502593940717002E-7</v>
      </c>
      <c r="F27" s="8">
        <v>4.9362700839501394E-6</v>
      </c>
      <c r="G27" s="8">
        <v>3.5502593940717002E-7</v>
      </c>
      <c r="H27" s="8">
        <v>4.9362700839501394E-6</v>
      </c>
      <c r="I27" s="8">
        <v>0</v>
      </c>
      <c r="J27" s="8">
        <v>0</v>
      </c>
      <c r="K27" s="8">
        <v>2.0429523498392262E-8</v>
      </c>
      <c r="L27" s="79">
        <v>0</v>
      </c>
      <c r="N27" s="78" t="s">
        <v>30</v>
      </c>
      <c r="O27" s="8">
        <v>0</v>
      </c>
      <c r="P27" s="8">
        <v>1.0600302191185103E-6</v>
      </c>
      <c r="Q27" s="8">
        <v>4.6915066798887753E-7</v>
      </c>
      <c r="R27" s="8">
        <v>5.4079627640505608E-6</v>
      </c>
      <c r="S27" s="8">
        <v>8.8259607860965682E-7</v>
      </c>
      <c r="T27" s="8">
        <v>0</v>
      </c>
      <c r="U27" s="8">
        <v>1.2700740324979518E-6</v>
      </c>
      <c r="V27" s="8">
        <v>8.8259607860965682E-7</v>
      </c>
      <c r="W27" s="8">
        <v>1.6316677169581202E-6</v>
      </c>
      <c r="X27" s="79">
        <v>0</v>
      </c>
      <c r="Z27" s="78" t="s">
        <v>30</v>
      </c>
      <c r="AA27" s="8">
        <v>0</v>
      </c>
      <c r="AB27" s="8">
        <v>6.1592867962718307E-8</v>
      </c>
      <c r="AC27" s="8">
        <v>5.3334752362996292E-7</v>
      </c>
      <c r="AD27" s="8">
        <v>9.041576068321778E-7</v>
      </c>
      <c r="AE27" s="8">
        <v>0</v>
      </c>
      <c r="AF27" s="8">
        <v>3.4399570360935206E-5</v>
      </c>
      <c r="AG27" s="8">
        <v>9.041576068321778E-7</v>
      </c>
      <c r="AH27" s="8">
        <v>9.041576068321778E-7</v>
      </c>
      <c r="AI27" s="8">
        <v>6.1592867962718307E-8</v>
      </c>
      <c r="AJ27" s="79">
        <v>0</v>
      </c>
    </row>
    <row r="28" spans="2:36" x14ac:dyDescent="0.45">
      <c r="B28" s="78" t="s">
        <v>31</v>
      </c>
      <c r="C28" s="8">
        <v>0</v>
      </c>
      <c r="D28" s="8">
        <v>3.9999293880667245E-7</v>
      </c>
      <c r="E28" s="8">
        <v>1.0010432230231727E-6</v>
      </c>
      <c r="F28" s="8">
        <v>2.6892846474589374E-6</v>
      </c>
      <c r="G28" s="8">
        <v>1.0010432230231727E-6</v>
      </c>
      <c r="H28" s="8">
        <v>2.6892846474589374E-6</v>
      </c>
      <c r="I28" s="8">
        <v>0</v>
      </c>
      <c r="J28" s="8">
        <v>0</v>
      </c>
      <c r="K28" s="8">
        <v>3.7135347064298439E-8</v>
      </c>
      <c r="L28" s="79">
        <v>0</v>
      </c>
      <c r="N28" s="78" t="s">
        <v>31</v>
      </c>
      <c r="O28" s="8">
        <v>0</v>
      </c>
      <c r="P28" s="8">
        <v>1.895837338806966E-6</v>
      </c>
      <c r="Q28" s="8">
        <v>2.287565078565096E-6</v>
      </c>
      <c r="R28" s="8">
        <v>4.9393050981594868E-5</v>
      </c>
      <c r="S28" s="8">
        <v>1.8205469785632836E-6</v>
      </c>
      <c r="T28" s="8">
        <v>0</v>
      </c>
      <c r="U28" s="8">
        <v>3.2537863528493484E-6</v>
      </c>
      <c r="V28" s="8">
        <v>1.8205469785632836E-6</v>
      </c>
      <c r="W28" s="8">
        <v>7.6632474399323567E-6</v>
      </c>
      <c r="X28" s="79">
        <v>0</v>
      </c>
      <c r="Z28" s="78" t="s">
        <v>31</v>
      </c>
      <c r="AA28" s="8">
        <v>0</v>
      </c>
      <c r="AB28" s="8">
        <v>3.1355925899435619E-7</v>
      </c>
      <c r="AC28" s="8">
        <v>9.397770242375191E-6</v>
      </c>
      <c r="AD28" s="8">
        <v>1.6244811591043803E-6</v>
      </c>
      <c r="AE28" s="8">
        <v>0</v>
      </c>
      <c r="AF28" s="8">
        <v>3.255781236718407E-4</v>
      </c>
      <c r="AG28" s="8">
        <v>1.6244811591043803E-6</v>
      </c>
      <c r="AH28" s="8">
        <v>1.6244811591043803E-6</v>
      </c>
      <c r="AI28" s="8">
        <v>3.1355925899435619E-7</v>
      </c>
      <c r="AJ28" s="79">
        <v>0</v>
      </c>
    </row>
    <row r="29" spans="2:36" x14ac:dyDescent="0.45">
      <c r="B29" s="78" t="s">
        <v>32</v>
      </c>
      <c r="C29" s="8">
        <v>0</v>
      </c>
      <c r="D29" s="8">
        <v>9.9999999999999995E-7</v>
      </c>
      <c r="E29" s="8">
        <v>3.0000000000000001E-6</v>
      </c>
      <c r="F29" s="8">
        <v>3.0000000000000001E-6</v>
      </c>
      <c r="G29" s="8">
        <v>0</v>
      </c>
      <c r="H29" s="8">
        <v>0</v>
      </c>
      <c r="I29" s="8">
        <v>0</v>
      </c>
      <c r="J29" s="8">
        <v>0</v>
      </c>
      <c r="K29" s="8">
        <v>3.0000000000000001E-6</v>
      </c>
      <c r="L29" s="79">
        <v>0</v>
      </c>
      <c r="N29" s="78" t="s">
        <v>32</v>
      </c>
      <c r="O29" s="8">
        <v>0</v>
      </c>
      <c r="P29" s="8">
        <v>1.1E-5</v>
      </c>
      <c r="Q29" s="8">
        <v>9.9999999999999995E-7</v>
      </c>
      <c r="R29" s="8">
        <v>0</v>
      </c>
      <c r="S29" s="8">
        <v>3.0000000000000001E-6</v>
      </c>
      <c r="T29" s="8">
        <v>0</v>
      </c>
      <c r="U29" s="8">
        <v>3.0000000000000001E-6</v>
      </c>
      <c r="V29" s="8">
        <v>3.0000000000000001E-6</v>
      </c>
      <c r="W29" s="8">
        <v>3.0000000000000001E-6</v>
      </c>
      <c r="X29" s="79">
        <v>0</v>
      </c>
      <c r="Z29" s="78" t="s">
        <v>32</v>
      </c>
      <c r="AA29" s="8">
        <v>0</v>
      </c>
      <c r="AB29" s="8">
        <v>1.1E-5</v>
      </c>
      <c r="AC29" s="8">
        <v>9.9999999999999995E-7</v>
      </c>
      <c r="AD29" s="8">
        <v>3.0000000000000001E-6</v>
      </c>
      <c r="AE29" s="8">
        <v>0</v>
      </c>
      <c r="AF29" s="8">
        <v>0</v>
      </c>
      <c r="AG29" s="8">
        <v>3.0000000000000001E-6</v>
      </c>
      <c r="AH29" s="8">
        <v>3.0000000000000001E-6</v>
      </c>
      <c r="AI29" s="8">
        <v>3.0000000000000001E-6</v>
      </c>
      <c r="AJ29" s="79">
        <v>0</v>
      </c>
    </row>
    <row r="30" spans="2:36" x14ac:dyDescent="0.45">
      <c r="B30" s="78" t="s">
        <v>33</v>
      </c>
      <c r="C30" s="8">
        <v>0</v>
      </c>
      <c r="D30" s="8">
        <v>1.0000000000000001E-7</v>
      </c>
      <c r="E30" s="8">
        <v>5.9999999999999997E-7</v>
      </c>
      <c r="F30" s="8">
        <v>5.9999999999999997E-7</v>
      </c>
      <c r="G30" s="8">
        <v>0</v>
      </c>
      <c r="H30" s="8">
        <v>0</v>
      </c>
      <c r="I30" s="8">
        <v>0</v>
      </c>
      <c r="J30" s="8">
        <v>0</v>
      </c>
      <c r="K30" s="8">
        <v>5.9999999999999997E-7</v>
      </c>
      <c r="L30" s="79">
        <v>0</v>
      </c>
      <c r="N30" s="78" t="s">
        <v>33</v>
      </c>
      <c r="O30" s="8">
        <v>0</v>
      </c>
      <c r="P30" s="8">
        <v>1.6000000000000001E-6</v>
      </c>
      <c r="Q30" s="8">
        <v>1.0000000000000001E-7</v>
      </c>
      <c r="R30" s="8">
        <v>0</v>
      </c>
      <c r="S30" s="8">
        <v>5.9999999999999997E-7</v>
      </c>
      <c r="T30" s="8">
        <v>0</v>
      </c>
      <c r="U30" s="8">
        <v>5.9999999999999997E-7</v>
      </c>
      <c r="V30" s="8">
        <v>5.9999999999999997E-7</v>
      </c>
      <c r="W30" s="8">
        <v>5.9999999999999997E-7</v>
      </c>
      <c r="X30" s="79">
        <v>0</v>
      </c>
      <c r="Z30" s="78" t="s">
        <v>33</v>
      </c>
      <c r="AA30" s="8">
        <v>0</v>
      </c>
      <c r="AB30" s="8">
        <v>1.6000000000000001E-6</v>
      </c>
      <c r="AC30" s="8">
        <v>1.0000000000000001E-7</v>
      </c>
      <c r="AD30" s="8">
        <v>5.9999999999999997E-7</v>
      </c>
      <c r="AE30" s="8">
        <v>0</v>
      </c>
      <c r="AF30" s="8">
        <v>0</v>
      </c>
      <c r="AG30" s="8">
        <v>5.9999999999999997E-7</v>
      </c>
      <c r="AH30" s="8">
        <v>5.9999999999999997E-7</v>
      </c>
      <c r="AI30" s="8">
        <v>5.9999999999999997E-7</v>
      </c>
      <c r="AJ30" s="79">
        <v>0</v>
      </c>
    </row>
    <row r="31" spans="2:36" ht="14.65" thickBot="1" x14ac:dyDescent="0.5">
      <c r="B31" s="78" t="s">
        <v>44</v>
      </c>
      <c r="C31" s="8">
        <v>0</v>
      </c>
      <c r="D31" s="8">
        <v>0</v>
      </c>
      <c r="E31" s="8">
        <v>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79">
        <v>0</v>
      </c>
      <c r="N31" s="78" t="s">
        <v>44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79">
        <v>0</v>
      </c>
      <c r="Z31" s="81" t="s">
        <v>44</v>
      </c>
      <c r="AA31" s="82">
        <v>0</v>
      </c>
      <c r="AB31" s="82">
        <v>0</v>
      </c>
      <c r="AC31" s="82">
        <v>0</v>
      </c>
      <c r="AD31" s="82">
        <v>0</v>
      </c>
      <c r="AE31" s="82">
        <v>0</v>
      </c>
      <c r="AF31" s="82">
        <v>0</v>
      </c>
      <c r="AG31" s="82">
        <v>0</v>
      </c>
      <c r="AH31" s="82">
        <v>0</v>
      </c>
      <c r="AI31" s="82">
        <v>0</v>
      </c>
      <c r="AJ31" s="83">
        <v>0</v>
      </c>
    </row>
    <row r="32" spans="2:36" x14ac:dyDescent="0.45">
      <c r="B32" s="78"/>
      <c r="C32" s="8"/>
      <c r="D32" s="8"/>
      <c r="E32" s="8"/>
      <c r="F32" s="8"/>
      <c r="G32" s="8"/>
      <c r="H32" s="8"/>
      <c r="I32" s="8"/>
      <c r="J32" s="8"/>
      <c r="K32" s="8"/>
      <c r="L32" s="79"/>
      <c r="N32" s="78"/>
      <c r="O32" s="8"/>
      <c r="P32" s="8"/>
      <c r="Q32" s="8"/>
      <c r="R32" s="8"/>
      <c r="S32" s="8"/>
      <c r="T32" s="8"/>
      <c r="U32" s="8"/>
      <c r="V32" s="8"/>
      <c r="W32" s="8"/>
      <c r="X32" s="79"/>
    </row>
    <row r="33" spans="2:24" x14ac:dyDescent="0.45">
      <c r="B33" s="80" t="s">
        <v>180</v>
      </c>
      <c r="C33" s="8"/>
      <c r="D33" s="8"/>
      <c r="E33" s="8"/>
      <c r="F33" s="8"/>
      <c r="G33" s="8"/>
      <c r="H33" s="8"/>
      <c r="I33" s="8"/>
      <c r="J33" s="8"/>
      <c r="K33" s="8"/>
      <c r="L33" s="79"/>
      <c r="N33" s="80" t="s">
        <v>3078</v>
      </c>
      <c r="O33" s="8"/>
      <c r="P33" s="8"/>
      <c r="Q33" s="8"/>
      <c r="R33" s="8"/>
      <c r="S33" s="8"/>
      <c r="T33" s="8"/>
      <c r="U33" s="8"/>
      <c r="V33" s="8"/>
      <c r="W33" s="8"/>
      <c r="X33" s="79"/>
    </row>
    <row r="34" spans="2:24" x14ac:dyDescent="0.45">
      <c r="B34" s="78" t="s">
        <v>212</v>
      </c>
      <c r="C34" s="8" t="s">
        <v>52</v>
      </c>
      <c r="D34" s="8" t="s">
        <v>46</v>
      </c>
      <c r="E34" s="8" t="s">
        <v>55</v>
      </c>
      <c r="F34" s="8" t="s">
        <v>53</v>
      </c>
      <c r="G34" s="8" t="s">
        <v>56</v>
      </c>
      <c r="H34" s="8" t="s">
        <v>57</v>
      </c>
      <c r="I34" s="8" t="s">
        <v>58</v>
      </c>
      <c r="J34" s="8" t="s">
        <v>196</v>
      </c>
      <c r="K34" s="8" t="s">
        <v>197</v>
      </c>
      <c r="L34" s="79" t="s">
        <v>198</v>
      </c>
      <c r="N34" s="78" t="s">
        <v>212</v>
      </c>
      <c r="O34" s="8" t="s">
        <v>52</v>
      </c>
      <c r="P34" s="8" t="s">
        <v>45</v>
      </c>
      <c r="Q34" s="8" t="s">
        <v>46</v>
      </c>
      <c r="R34" s="8" t="s">
        <v>51</v>
      </c>
      <c r="S34" s="8" t="s">
        <v>53</v>
      </c>
      <c r="T34" s="8" t="s">
        <v>54</v>
      </c>
      <c r="U34" s="8" t="s">
        <v>199</v>
      </c>
      <c r="V34" s="8" t="s">
        <v>196</v>
      </c>
      <c r="W34" s="8" t="s">
        <v>197</v>
      </c>
      <c r="X34" s="79" t="s">
        <v>198</v>
      </c>
    </row>
    <row r="35" spans="2:24" x14ac:dyDescent="0.45">
      <c r="B35" s="78" t="s">
        <v>34</v>
      </c>
      <c r="C35" s="8">
        <v>0</v>
      </c>
      <c r="D35" s="8">
        <v>0</v>
      </c>
      <c r="E35" s="8">
        <v>7.2920703974688528E-2</v>
      </c>
      <c r="F35" s="8">
        <v>0</v>
      </c>
      <c r="G35" s="8">
        <v>4.0925022093794103E-2</v>
      </c>
      <c r="H35" s="8">
        <v>0</v>
      </c>
      <c r="I35" s="8">
        <v>7.2222222222222215E-2</v>
      </c>
      <c r="J35" s="8">
        <v>0</v>
      </c>
      <c r="K35" s="8">
        <v>0</v>
      </c>
      <c r="L35" s="79">
        <v>0</v>
      </c>
      <c r="N35" s="78" t="s">
        <v>34</v>
      </c>
      <c r="O35" s="8">
        <v>0</v>
      </c>
      <c r="P35" s="8">
        <v>9.3900000000000011E-2</v>
      </c>
      <c r="Q35" s="8">
        <v>5.3060000000000003E-2</v>
      </c>
      <c r="R35" s="8">
        <v>0</v>
      </c>
      <c r="S35" s="8">
        <v>7.5040000000000009E-2</v>
      </c>
      <c r="T35" s="8">
        <v>0</v>
      </c>
      <c r="U35" s="8">
        <v>7.4540000000000009E-2</v>
      </c>
      <c r="V35" s="8">
        <v>7.51E-2</v>
      </c>
      <c r="W35" s="8">
        <v>6.1460000000000001E-2</v>
      </c>
      <c r="X35" s="79">
        <v>0</v>
      </c>
    </row>
    <row r="36" spans="2:24" x14ac:dyDescent="0.45">
      <c r="B36" s="78" t="s">
        <v>24</v>
      </c>
      <c r="C36" s="8">
        <v>0</v>
      </c>
      <c r="D36" s="8">
        <v>0</v>
      </c>
      <c r="E36" s="8">
        <v>3.1345319429545544E-5</v>
      </c>
      <c r="F36" s="8">
        <v>0</v>
      </c>
      <c r="G36" s="8">
        <v>3.1345319429545544E-5</v>
      </c>
      <c r="H36" s="8">
        <v>0</v>
      </c>
      <c r="I36" s="8">
        <v>3.1345319429545544E-5</v>
      </c>
      <c r="J36" s="8">
        <v>0</v>
      </c>
      <c r="K36" s="8">
        <v>0</v>
      </c>
      <c r="L36" s="79">
        <v>0</v>
      </c>
      <c r="N36" s="78" t="s">
        <v>24</v>
      </c>
      <c r="O36" s="8">
        <v>0</v>
      </c>
      <c r="P36" s="8">
        <v>2.1018926541811632E-5</v>
      </c>
      <c r="Q36" s="8">
        <v>2.6009201657835675E-5</v>
      </c>
      <c r="R36" s="8">
        <v>5.7300546515950677E-7</v>
      </c>
      <c r="S36" s="8">
        <v>2.2105924673404841E-5</v>
      </c>
      <c r="T36" s="8">
        <v>0</v>
      </c>
      <c r="U36" s="8">
        <v>2.2105924673404841E-5</v>
      </c>
      <c r="V36" s="8">
        <v>2.2105924673404841E-5</v>
      </c>
      <c r="W36" s="8">
        <v>3.4561209837653584E-5</v>
      </c>
      <c r="X36" s="79">
        <v>0</v>
      </c>
    </row>
    <row r="37" spans="2:24" x14ac:dyDescent="0.45">
      <c r="B37" s="78" t="s">
        <v>25</v>
      </c>
      <c r="C37" s="8">
        <v>0</v>
      </c>
      <c r="D37" s="8">
        <v>0</v>
      </c>
      <c r="E37" s="8">
        <v>2.3139574968839157E-4</v>
      </c>
      <c r="F37" s="8">
        <v>0</v>
      </c>
      <c r="G37" s="8">
        <v>2.3139574968839157E-4</v>
      </c>
      <c r="H37" s="8">
        <v>0</v>
      </c>
      <c r="I37" s="8">
        <v>2.3139574968839157E-4</v>
      </c>
      <c r="J37" s="8">
        <v>0</v>
      </c>
      <c r="K37" s="8">
        <v>0</v>
      </c>
      <c r="L37" s="79">
        <v>0</v>
      </c>
      <c r="N37" s="78" t="s">
        <v>25</v>
      </c>
      <c r="O37" s="8">
        <v>0</v>
      </c>
      <c r="P37" s="8">
        <v>6.4077058765986948E-4</v>
      </c>
      <c r="Q37" s="8">
        <v>6.2636457952583403E-4</v>
      </c>
      <c r="R37" s="8">
        <v>9.0856838867508594E-6</v>
      </c>
      <c r="S37" s="8">
        <v>6.0399144618287495E-4</v>
      </c>
      <c r="T37" s="8">
        <v>0</v>
      </c>
      <c r="U37" s="8">
        <v>6.0399144618287495E-4</v>
      </c>
      <c r="V37" s="8">
        <v>6.0399144618287495E-4</v>
      </c>
      <c r="W37" s="8">
        <v>7.5929898330347613E-4</v>
      </c>
      <c r="X37" s="79">
        <v>0</v>
      </c>
    </row>
    <row r="38" spans="2:24" x14ac:dyDescent="0.45">
      <c r="B38" s="78" t="s">
        <v>26</v>
      </c>
      <c r="C38" s="8">
        <v>0</v>
      </c>
      <c r="D38" s="8">
        <v>0</v>
      </c>
      <c r="E38" s="8">
        <v>6.8849678143751187E-5</v>
      </c>
      <c r="F38" s="8">
        <v>0</v>
      </c>
      <c r="G38" s="8">
        <v>6.8849678143751187E-5</v>
      </c>
      <c r="H38" s="8">
        <v>0</v>
      </c>
      <c r="I38" s="8">
        <v>6.8849678143751187E-5</v>
      </c>
      <c r="J38" s="8">
        <v>0</v>
      </c>
      <c r="K38" s="8">
        <v>0</v>
      </c>
      <c r="L38" s="79">
        <v>0</v>
      </c>
      <c r="N38" s="78" t="s">
        <v>26</v>
      </c>
      <c r="O38" s="8">
        <v>0</v>
      </c>
      <c r="P38" s="8">
        <v>2.3694240719645399E-4</v>
      </c>
      <c r="Q38" s="8">
        <v>1.6335071202775093E-4</v>
      </c>
      <c r="R38" s="8">
        <v>5.9829998533405442E-5</v>
      </c>
      <c r="S38" s="8">
        <v>1.4040524816849142E-4</v>
      </c>
      <c r="T38" s="8">
        <v>0</v>
      </c>
      <c r="U38" s="8">
        <v>1.4040524816849142E-4</v>
      </c>
      <c r="V38" s="8">
        <v>1.4040524816849142E-4</v>
      </c>
      <c r="W38" s="8">
        <v>2.0513998802258314E-4</v>
      </c>
      <c r="X38" s="79">
        <v>5.0728862973760932E-5</v>
      </c>
    </row>
    <row r="39" spans="2:24" x14ac:dyDescent="0.45">
      <c r="B39" s="78" t="s">
        <v>27</v>
      </c>
      <c r="C39" s="8">
        <v>0</v>
      </c>
      <c r="D39" s="8">
        <v>0</v>
      </c>
      <c r="E39" s="8">
        <v>3.7276347700505622E-6</v>
      </c>
      <c r="F39" s="8">
        <v>0</v>
      </c>
      <c r="G39" s="8">
        <v>3.7276347700505622E-6</v>
      </c>
      <c r="H39" s="8">
        <v>0</v>
      </c>
      <c r="I39" s="8">
        <v>3.7276347700505622E-6</v>
      </c>
      <c r="J39" s="8">
        <v>0</v>
      </c>
      <c r="K39" s="8">
        <v>0</v>
      </c>
      <c r="L39" s="79">
        <v>0</v>
      </c>
      <c r="N39" s="78" t="s">
        <v>27</v>
      </c>
      <c r="O39" s="8">
        <v>0</v>
      </c>
      <c r="P39" s="8">
        <v>1.3120666975599999E-4</v>
      </c>
      <c r="Q39" s="8">
        <v>6.2561137343431996E-5</v>
      </c>
      <c r="R39" s="8">
        <v>1.3367616038966873E-6</v>
      </c>
      <c r="S39" s="8">
        <v>6.299200028924749E-5</v>
      </c>
      <c r="T39" s="8">
        <v>0</v>
      </c>
      <c r="U39" s="8">
        <v>6.299200028924749E-5</v>
      </c>
      <c r="V39" s="8">
        <v>6.299200028924749E-5</v>
      </c>
      <c r="W39" s="8">
        <v>8.0431204441031463E-5</v>
      </c>
      <c r="X39" s="79">
        <v>0</v>
      </c>
    </row>
    <row r="40" spans="2:24" x14ac:dyDescent="0.45">
      <c r="B40" s="78" t="s">
        <v>43</v>
      </c>
      <c r="C40" s="8">
        <v>0</v>
      </c>
      <c r="D40" s="8">
        <v>0</v>
      </c>
      <c r="E40" s="8">
        <v>3.2741659645347329E-6</v>
      </c>
      <c r="F40" s="8">
        <v>0</v>
      </c>
      <c r="G40" s="8">
        <v>3.2741659645347329E-6</v>
      </c>
      <c r="H40" s="8">
        <v>0</v>
      </c>
      <c r="I40" s="8">
        <v>3.2741659645347329E-6</v>
      </c>
      <c r="J40" s="8">
        <v>0</v>
      </c>
      <c r="K40" s="8">
        <v>0</v>
      </c>
      <c r="L40" s="79">
        <v>0</v>
      </c>
      <c r="N40" s="78" t="s">
        <v>43</v>
      </c>
      <c r="O40" s="8">
        <v>0</v>
      </c>
      <c r="P40" s="8">
        <v>6.0065926406028186E-5</v>
      </c>
      <c r="Q40" s="8">
        <v>4.5069342564621064E-5</v>
      </c>
      <c r="R40" s="8">
        <v>1.180608490507694E-6</v>
      </c>
      <c r="S40" s="8">
        <v>4.5333628198989065E-5</v>
      </c>
      <c r="T40" s="8">
        <v>0</v>
      </c>
      <c r="U40" s="8">
        <v>4.5333628198989065E-5</v>
      </c>
      <c r="V40" s="8">
        <v>4.5333628198989065E-5</v>
      </c>
      <c r="W40" s="8">
        <v>6.0166794289840476E-5</v>
      </c>
      <c r="X40" s="79">
        <v>0</v>
      </c>
    </row>
    <row r="41" spans="2:24" x14ac:dyDescent="0.45">
      <c r="B41" s="78" t="s">
        <v>29</v>
      </c>
      <c r="C41" s="8">
        <v>0</v>
      </c>
      <c r="D41" s="8">
        <v>0</v>
      </c>
      <c r="E41" s="8">
        <v>9.4227510367978454E-6</v>
      </c>
      <c r="F41" s="8">
        <v>0</v>
      </c>
      <c r="G41" s="8">
        <v>9.4227510367978454E-6</v>
      </c>
      <c r="H41" s="8">
        <v>0</v>
      </c>
      <c r="I41" s="8">
        <v>9.4227510367978454E-6</v>
      </c>
      <c r="J41" s="8">
        <v>0</v>
      </c>
      <c r="K41" s="8">
        <v>0</v>
      </c>
      <c r="L41" s="79">
        <v>0</v>
      </c>
      <c r="N41" s="78" t="s">
        <v>29</v>
      </c>
      <c r="O41" s="8">
        <v>0</v>
      </c>
      <c r="P41" s="8">
        <v>3.5416843801764004E-4</v>
      </c>
      <c r="Q41" s="8">
        <v>4.2045220532142225E-5</v>
      </c>
      <c r="R41" s="8">
        <v>4.0530983580922601E-5</v>
      </c>
      <c r="S41" s="8">
        <v>4.7720731261226069E-5</v>
      </c>
      <c r="T41" s="8">
        <v>0</v>
      </c>
      <c r="U41" s="8">
        <v>4.7720731261226069E-5</v>
      </c>
      <c r="V41" s="8">
        <v>4.7720731261226069E-5</v>
      </c>
      <c r="W41" s="8">
        <v>1.1389182717147869E-4</v>
      </c>
      <c r="X41" s="79">
        <v>0</v>
      </c>
    </row>
    <row r="42" spans="2:24" x14ac:dyDescent="0.45">
      <c r="B42" s="78" t="s">
        <v>30</v>
      </c>
      <c r="C42" s="8">
        <v>0</v>
      </c>
      <c r="D42" s="8">
        <v>0</v>
      </c>
      <c r="E42" s="8">
        <v>1.1275055790600572E-6</v>
      </c>
      <c r="F42" s="8">
        <v>0</v>
      </c>
      <c r="G42" s="8">
        <v>1.1275055790600572E-6</v>
      </c>
      <c r="H42" s="8">
        <v>0</v>
      </c>
      <c r="I42" s="8">
        <v>1.1275055790600572E-6</v>
      </c>
      <c r="J42" s="8">
        <v>0</v>
      </c>
      <c r="K42" s="8">
        <v>0</v>
      </c>
      <c r="L42" s="79">
        <v>0</v>
      </c>
      <c r="N42" s="78" t="s">
        <v>30</v>
      </c>
      <c r="O42" s="8">
        <v>0</v>
      </c>
      <c r="P42" s="8">
        <v>1.5975616879267932E-6</v>
      </c>
      <c r="Q42" s="8">
        <v>1.0066821367971605E-6</v>
      </c>
      <c r="R42" s="8">
        <v>1.6292397169006179E-7</v>
      </c>
      <c r="S42" s="8">
        <v>1.4201275474179399E-6</v>
      </c>
      <c r="T42" s="8">
        <v>0</v>
      </c>
      <c r="U42" s="8">
        <v>1.4201275474179399E-6</v>
      </c>
      <c r="V42" s="8">
        <v>1.4201275474179399E-6</v>
      </c>
      <c r="W42" s="8">
        <v>2.1691991857664033E-6</v>
      </c>
      <c r="X42" s="79">
        <v>0</v>
      </c>
    </row>
    <row r="43" spans="2:24" x14ac:dyDescent="0.45">
      <c r="B43" s="78" t="s">
        <v>31</v>
      </c>
      <c r="C43" s="8">
        <v>0</v>
      </c>
      <c r="D43" s="8">
        <v>0</v>
      </c>
      <c r="E43" s="8">
        <v>6.1834908625831884E-7</v>
      </c>
      <c r="F43" s="8">
        <v>0</v>
      </c>
      <c r="G43" s="8">
        <v>6.1834908625831884E-7</v>
      </c>
      <c r="H43" s="8">
        <v>0</v>
      </c>
      <c r="I43" s="8">
        <v>6.1834908625831884E-7</v>
      </c>
      <c r="J43" s="8">
        <v>0</v>
      </c>
      <c r="K43" s="8">
        <v>0</v>
      </c>
      <c r="L43" s="79">
        <v>0</v>
      </c>
      <c r="N43" s="78" t="s">
        <v>31</v>
      </c>
      <c r="O43" s="8">
        <v>0</v>
      </c>
      <c r="P43" s="8">
        <v>4.7836581538974091E-6</v>
      </c>
      <c r="Q43" s="8">
        <v>5.1753858936555391E-6</v>
      </c>
      <c r="R43" s="8">
        <v>3.8487836790550829E-7</v>
      </c>
      <c r="S43" s="8">
        <v>4.7083677936537265E-6</v>
      </c>
      <c r="T43" s="8">
        <v>0</v>
      </c>
      <c r="U43" s="8">
        <v>4.7083677936537265E-6</v>
      </c>
      <c r="V43" s="8">
        <v>4.7083677936537265E-6</v>
      </c>
      <c r="W43" s="8">
        <v>1.05510682550228E-5</v>
      </c>
      <c r="X43" s="79">
        <v>0</v>
      </c>
    </row>
    <row r="44" spans="2:24" x14ac:dyDescent="0.45">
      <c r="B44" s="78" t="s">
        <v>32</v>
      </c>
      <c r="C44" s="8">
        <v>0</v>
      </c>
      <c r="D44" s="8">
        <v>0</v>
      </c>
      <c r="E44" s="8">
        <v>3.0000000000000001E-6</v>
      </c>
      <c r="F44" s="8">
        <v>0</v>
      </c>
      <c r="G44" s="8">
        <v>0</v>
      </c>
      <c r="H44" s="8">
        <v>0</v>
      </c>
      <c r="I44" s="8">
        <v>3.0000000000000001E-6</v>
      </c>
      <c r="J44" s="8">
        <v>0</v>
      </c>
      <c r="K44" s="8">
        <v>0</v>
      </c>
      <c r="L44" s="79">
        <v>0</v>
      </c>
      <c r="N44" s="78" t="s">
        <v>32</v>
      </c>
      <c r="O44" s="8">
        <v>0</v>
      </c>
      <c r="P44" s="8">
        <v>1.1E-5</v>
      </c>
      <c r="Q44" s="8">
        <v>9.9999999999999995E-7</v>
      </c>
      <c r="R44" s="8">
        <v>0</v>
      </c>
      <c r="S44" s="8">
        <v>3.0000000000000001E-6</v>
      </c>
      <c r="T44" s="8">
        <v>0</v>
      </c>
      <c r="U44" s="8">
        <v>3.0000000000000001E-6</v>
      </c>
      <c r="V44" s="8">
        <v>3.0000000000000001E-6</v>
      </c>
      <c r="W44" s="8">
        <v>3.0000000000000001E-6</v>
      </c>
      <c r="X44" s="79">
        <v>0</v>
      </c>
    </row>
    <row r="45" spans="2:24" x14ac:dyDescent="0.45">
      <c r="B45" s="78" t="s">
        <v>33</v>
      </c>
      <c r="C45" s="8">
        <v>0</v>
      </c>
      <c r="D45" s="8">
        <v>0</v>
      </c>
      <c r="E45" s="8">
        <v>5.9999999999999997E-7</v>
      </c>
      <c r="F45" s="8">
        <v>0</v>
      </c>
      <c r="G45" s="8">
        <v>0</v>
      </c>
      <c r="H45" s="8">
        <v>0</v>
      </c>
      <c r="I45" s="8">
        <v>5.9999999999999997E-7</v>
      </c>
      <c r="J45" s="8">
        <v>0</v>
      </c>
      <c r="K45" s="8">
        <v>0</v>
      </c>
      <c r="L45" s="79">
        <v>0</v>
      </c>
      <c r="N45" s="78" t="s">
        <v>33</v>
      </c>
      <c r="O45" s="8">
        <v>0</v>
      </c>
      <c r="P45" s="8">
        <v>1.6000000000000001E-6</v>
      </c>
      <c r="Q45" s="8">
        <v>1.0000000000000001E-7</v>
      </c>
      <c r="R45" s="8">
        <v>0</v>
      </c>
      <c r="S45" s="8">
        <v>5.9999999999999997E-7</v>
      </c>
      <c r="T45" s="8">
        <v>0</v>
      </c>
      <c r="U45" s="8">
        <v>5.9999999999999997E-7</v>
      </c>
      <c r="V45" s="8">
        <v>5.9999999999999997E-7</v>
      </c>
      <c r="W45" s="8">
        <v>5.9999999999999997E-7</v>
      </c>
      <c r="X45" s="79">
        <v>0</v>
      </c>
    </row>
    <row r="46" spans="2:24" x14ac:dyDescent="0.45">
      <c r="B46" s="78" t="s">
        <v>44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79">
        <v>0</v>
      </c>
      <c r="N46" s="78" t="s">
        <v>44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79">
        <v>0</v>
      </c>
    </row>
    <row r="47" spans="2:24" x14ac:dyDescent="0.45">
      <c r="B47" s="78"/>
      <c r="C47" s="8"/>
      <c r="D47" s="8"/>
      <c r="E47" s="8"/>
      <c r="F47" s="8"/>
      <c r="G47" s="8"/>
      <c r="H47" s="8"/>
      <c r="I47" s="8"/>
      <c r="J47" s="8"/>
      <c r="K47" s="8"/>
      <c r="L47" s="79"/>
      <c r="N47" s="78"/>
      <c r="O47" s="8"/>
      <c r="P47" s="8"/>
      <c r="Q47" s="8"/>
      <c r="R47" s="8"/>
      <c r="S47" s="8"/>
      <c r="T47" s="8"/>
      <c r="U47" s="8"/>
      <c r="V47" s="8"/>
      <c r="W47" s="8"/>
      <c r="X47" s="79"/>
    </row>
    <row r="48" spans="2:24" x14ac:dyDescent="0.45">
      <c r="B48" s="80" t="s">
        <v>179</v>
      </c>
      <c r="C48" s="8"/>
      <c r="D48" s="8"/>
      <c r="E48" s="8"/>
      <c r="F48" s="8"/>
      <c r="G48" s="8"/>
      <c r="H48" s="8"/>
      <c r="I48" s="8"/>
      <c r="J48" s="8"/>
      <c r="K48" s="8"/>
      <c r="L48" s="79"/>
      <c r="N48" s="80" t="s">
        <v>372</v>
      </c>
      <c r="O48" s="8"/>
      <c r="P48" s="8"/>
      <c r="Q48" s="8"/>
      <c r="R48" s="8"/>
      <c r="S48" s="8"/>
      <c r="T48" s="8"/>
      <c r="U48" s="8"/>
      <c r="V48" s="8"/>
      <c r="W48" s="8"/>
      <c r="X48" s="79"/>
    </row>
    <row r="49" spans="2:24" x14ac:dyDescent="0.45">
      <c r="B49" s="78" t="s">
        <v>212</v>
      </c>
      <c r="C49" s="8" t="s">
        <v>52</v>
      </c>
      <c r="D49" s="8" t="s">
        <v>46</v>
      </c>
      <c r="E49" s="8" t="s">
        <v>55</v>
      </c>
      <c r="F49" s="8" t="s">
        <v>53</v>
      </c>
      <c r="G49" s="8" t="s">
        <v>56</v>
      </c>
      <c r="H49" s="8" t="s">
        <v>57</v>
      </c>
      <c r="I49" s="8" t="s">
        <v>58</v>
      </c>
      <c r="J49" s="8" t="s">
        <v>196</v>
      </c>
      <c r="K49" s="8" t="s">
        <v>197</v>
      </c>
      <c r="L49" s="79" t="s">
        <v>198</v>
      </c>
      <c r="N49" s="78" t="s">
        <v>212</v>
      </c>
      <c r="O49" s="8" t="s">
        <v>52</v>
      </c>
      <c r="P49" s="8" t="s">
        <v>45</v>
      </c>
      <c r="Q49" s="8" t="s">
        <v>46</v>
      </c>
      <c r="R49" s="8" t="s">
        <v>51</v>
      </c>
      <c r="S49" s="8" t="s">
        <v>53</v>
      </c>
      <c r="T49" s="8" t="s">
        <v>54</v>
      </c>
      <c r="U49" s="8" t="s">
        <v>199</v>
      </c>
      <c r="V49" s="8" t="s">
        <v>196</v>
      </c>
      <c r="W49" s="8" t="s">
        <v>197</v>
      </c>
      <c r="X49" s="79" t="s">
        <v>198</v>
      </c>
    </row>
    <row r="50" spans="2:24" x14ac:dyDescent="0.45">
      <c r="B50" s="78" t="s">
        <v>34</v>
      </c>
      <c r="C50" s="8">
        <v>0</v>
      </c>
      <c r="D50" s="8">
        <v>5.2751937984496129E-2</v>
      </c>
      <c r="E50" s="8">
        <v>7.2920703974688528E-2</v>
      </c>
      <c r="F50" s="8">
        <v>7.4215991692627201E-2</v>
      </c>
      <c r="G50" s="8">
        <v>4.0403449230000298E-2</v>
      </c>
      <c r="H50" s="8">
        <v>1.6824244116294244E-2</v>
      </c>
      <c r="I50" s="8">
        <v>0</v>
      </c>
      <c r="J50" s="8">
        <v>7.5288690949578504E-2</v>
      </c>
      <c r="K50" s="8">
        <v>6.7030064624894622E-2</v>
      </c>
      <c r="L50" s="79">
        <v>0</v>
      </c>
      <c r="N50" s="78" t="s">
        <v>34</v>
      </c>
      <c r="O50" s="8">
        <v>0</v>
      </c>
      <c r="P50" s="8">
        <v>9.4670000000000004E-2</v>
      </c>
      <c r="Q50" s="8">
        <v>5.3060000000000003E-2</v>
      </c>
      <c r="R50" s="8">
        <v>0</v>
      </c>
      <c r="S50" s="8">
        <v>7.5040000000000009E-2</v>
      </c>
      <c r="T50" s="8">
        <v>0</v>
      </c>
      <c r="U50" s="8">
        <v>7.4540000000000009E-2</v>
      </c>
      <c r="V50" s="8">
        <v>7.51E-2</v>
      </c>
      <c r="W50" s="8">
        <v>6.1460000000000001E-2</v>
      </c>
      <c r="X50" s="79">
        <v>0</v>
      </c>
    </row>
    <row r="51" spans="2:24" x14ac:dyDescent="0.45">
      <c r="B51" s="78" t="s">
        <v>24</v>
      </c>
      <c r="C51" s="8">
        <v>0</v>
      </c>
      <c r="D51" s="8">
        <v>3.7055399324096322E-5</v>
      </c>
      <c r="E51" s="8">
        <v>5.1729790668657905E-5</v>
      </c>
      <c r="F51" s="8">
        <v>4.7375078673519637E-5</v>
      </c>
      <c r="G51" s="8">
        <v>3.7068947314504013E-5</v>
      </c>
      <c r="H51" s="8">
        <v>4.7375078673519637E-5</v>
      </c>
      <c r="I51" s="8">
        <v>0</v>
      </c>
      <c r="J51" s="8">
        <v>4.7375078673519637E-5</v>
      </c>
      <c r="K51" s="8">
        <v>3.8150087110923766E-5</v>
      </c>
      <c r="L51" s="79">
        <v>0</v>
      </c>
      <c r="N51" s="78" t="s">
        <v>24</v>
      </c>
      <c r="O51" s="8">
        <v>0</v>
      </c>
      <c r="P51" s="8">
        <v>3.3498581053907521E-5</v>
      </c>
      <c r="Q51" s="8">
        <v>3.8488856169931556E-5</v>
      </c>
      <c r="R51" s="8">
        <v>1.093464541229449E-5</v>
      </c>
      <c r="S51" s="8">
        <v>3.4585579185500723E-5</v>
      </c>
      <c r="T51" s="8">
        <v>0</v>
      </c>
      <c r="U51" s="8">
        <v>3.4585579185500723E-5</v>
      </c>
      <c r="V51" s="8">
        <v>3.4585579185500723E-5</v>
      </c>
      <c r="W51" s="8">
        <v>4.7040864349749472E-5</v>
      </c>
      <c r="X51" s="79">
        <v>0</v>
      </c>
    </row>
    <row r="52" spans="2:24" x14ac:dyDescent="0.45">
      <c r="B52" s="78" t="s">
        <v>25</v>
      </c>
      <c r="C52" s="8">
        <v>0</v>
      </c>
      <c r="D52" s="8">
        <v>6.2175160141784565E-5</v>
      </c>
      <c r="E52" s="8">
        <v>5.8541765656290731E-4</v>
      </c>
      <c r="F52" s="8">
        <v>1.9364998393286498E-4</v>
      </c>
      <c r="G52" s="8">
        <v>1.2439578456076286E-4</v>
      </c>
      <c r="H52" s="8">
        <v>1.9364998393286498E-4</v>
      </c>
      <c r="I52" s="8">
        <v>0</v>
      </c>
      <c r="J52" s="8">
        <v>1.9364998393286498E-4</v>
      </c>
      <c r="K52" s="8">
        <v>6.4011933991013945E-5</v>
      </c>
      <c r="L52" s="79">
        <v>0</v>
      </c>
      <c r="N52" s="78" t="s">
        <v>25</v>
      </c>
      <c r="O52" s="8">
        <v>0</v>
      </c>
      <c r="P52" s="8">
        <v>9.4975445754137057E-5</v>
      </c>
      <c r="Q52" s="8">
        <v>8.0569437620101636E-5</v>
      </c>
      <c r="R52" s="8">
        <v>2.8996147430381631E-4</v>
      </c>
      <c r="S52" s="8">
        <v>5.8196304277142588E-5</v>
      </c>
      <c r="T52" s="8">
        <v>0</v>
      </c>
      <c r="U52" s="8">
        <v>5.8196304277142588E-5</v>
      </c>
      <c r="V52" s="8">
        <v>5.8196304277142588E-5</v>
      </c>
      <c r="W52" s="8">
        <v>2.1350384139774372E-4</v>
      </c>
      <c r="X52" s="79">
        <v>0</v>
      </c>
    </row>
    <row r="53" spans="2:24" x14ac:dyDescent="0.45">
      <c r="B53" s="78" t="s">
        <v>26</v>
      </c>
      <c r="C53" s="8">
        <v>0</v>
      </c>
      <c r="D53" s="8">
        <v>8.9266061948078262E-4</v>
      </c>
      <c r="E53" s="8">
        <v>2.5993406587307788E-5</v>
      </c>
      <c r="F53" s="8">
        <v>9.9853849398344355E-4</v>
      </c>
      <c r="G53" s="8">
        <v>8.929869891254401E-4</v>
      </c>
      <c r="H53" s="8">
        <v>9.9853849398344355E-4</v>
      </c>
      <c r="I53" s="8">
        <v>0</v>
      </c>
      <c r="J53" s="8">
        <v>9.9853849398344355E-4</v>
      </c>
      <c r="K53" s="8">
        <v>9.1903153156786379E-4</v>
      </c>
      <c r="L53" s="79">
        <v>6.2708422980365774E-4</v>
      </c>
      <c r="N53" s="78" t="s">
        <v>26</v>
      </c>
      <c r="O53" s="8">
        <v>0</v>
      </c>
      <c r="P53" s="8">
        <v>1.5324277775817811E-4</v>
      </c>
      <c r="Q53" s="8">
        <v>7.9651082589475081E-5</v>
      </c>
      <c r="R53" s="8">
        <v>1.1820481282126827E-4</v>
      </c>
      <c r="S53" s="8">
        <v>5.6705618730215575E-5</v>
      </c>
      <c r="T53" s="8">
        <v>0</v>
      </c>
      <c r="U53" s="8">
        <v>5.6705618730215575E-5</v>
      </c>
      <c r="V53" s="8">
        <v>5.6705618730215575E-5</v>
      </c>
      <c r="W53" s="8">
        <v>1.2144035858430727E-4</v>
      </c>
      <c r="X53" s="79">
        <v>5.0728862973760932E-5</v>
      </c>
    </row>
    <row r="54" spans="2:24" x14ac:dyDescent="0.45">
      <c r="B54" s="78" t="s">
        <v>27</v>
      </c>
      <c r="C54" s="8">
        <v>0</v>
      </c>
      <c r="D54" s="8">
        <v>2.6177226813590449E-6</v>
      </c>
      <c r="E54" s="8">
        <v>5.0684199129140162E-6</v>
      </c>
      <c r="F54" s="8">
        <v>2.8514123884402311E-5</v>
      </c>
      <c r="G54" s="8">
        <v>2.6186797586655626E-5</v>
      </c>
      <c r="H54" s="8">
        <v>2.8514123884402311E-5</v>
      </c>
      <c r="I54" s="8">
        <v>0</v>
      </c>
      <c r="J54" s="8">
        <v>2.8514123884402311E-5</v>
      </c>
      <c r="K54" s="8">
        <v>2.6950552455967622E-6</v>
      </c>
      <c r="L54" s="79">
        <v>0</v>
      </c>
      <c r="N54" s="78" t="s">
        <v>27</v>
      </c>
      <c r="O54" s="8">
        <v>0</v>
      </c>
      <c r="P54" s="8">
        <v>7.8590399570258707E-5</v>
      </c>
      <c r="Q54" s="8">
        <v>9.9448671576907364E-6</v>
      </c>
      <c r="R54" s="8">
        <v>1.5905072808503623E-4</v>
      </c>
      <c r="S54" s="8">
        <v>1.0375730103506227E-5</v>
      </c>
      <c r="T54" s="8">
        <v>0</v>
      </c>
      <c r="U54" s="8">
        <v>1.0375730103506227E-5</v>
      </c>
      <c r="V54" s="8">
        <v>1.0375730103506227E-5</v>
      </c>
      <c r="W54" s="8">
        <v>2.7814934255290197E-5</v>
      </c>
      <c r="X54" s="79">
        <v>0</v>
      </c>
    </row>
    <row r="55" spans="2:24" x14ac:dyDescent="0.45">
      <c r="B55" s="78" t="s">
        <v>43</v>
      </c>
      <c r="C55" s="8">
        <v>0</v>
      </c>
      <c r="D55" s="8">
        <v>2.5391910009182736E-6</v>
      </c>
      <c r="E55" s="8">
        <v>2.0316872030537864E-6</v>
      </c>
      <c r="F55" s="8">
        <v>2.7520502404055357E-5</v>
      </c>
      <c r="G55" s="8">
        <v>2.5401193659055958E-5</v>
      </c>
      <c r="H55" s="8">
        <v>2.7520502404055357E-5</v>
      </c>
      <c r="I55" s="8">
        <v>0</v>
      </c>
      <c r="J55" s="8">
        <v>2.7520502404055357E-5</v>
      </c>
      <c r="K55" s="8">
        <v>2.6142035882288592E-6</v>
      </c>
      <c r="L55" s="79">
        <v>0</v>
      </c>
      <c r="N55" s="78" t="s">
        <v>43</v>
      </c>
      <c r="O55" s="8">
        <v>0</v>
      </c>
      <c r="P55" s="8">
        <v>2.3069975937832087E-5</v>
      </c>
      <c r="Q55" s="8">
        <v>8.0733920964249647E-6</v>
      </c>
      <c r="R55" s="8">
        <v>1.3689206348715504E-4</v>
      </c>
      <c r="S55" s="8">
        <v>8.3376777307929661E-6</v>
      </c>
      <c r="T55" s="8">
        <v>0</v>
      </c>
      <c r="U55" s="8">
        <v>8.3376777307929661E-6</v>
      </c>
      <c r="V55" s="8">
        <v>8.3376777307929661E-6</v>
      </c>
      <c r="W55" s="8">
        <v>2.3170843821644374E-5</v>
      </c>
      <c r="X55" s="79">
        <v>0</v>
      </c>
    </row>
    <row r="56" spans="2:24" x14ac:dyDescent="0.45">
      <c r="B56" s="78" t="s">
        <v>29</v>
      </c>
      <c r="C56" s="8">
        <v>0</v>
      </c>
      <c r="D56" s="8">
        <v>2.4242424242424244E-7</v>
      </c>
      <c r="E56" s="8">
        <v>4.2501798364698814E-7</v>
      </c>
      <c r="F56" s="8">
        <v>1.184792571821728E-6</v>
      </c>
      <c r="G56" s="8">
        <v>0</v>
      </c>
      <c r="H56" s="8">
        <v>1.184792571821728E-6</v>
      </c>
      <c r="I56" s="8">
        <v>0</v>
      </c>
      <c r="J56" s="8">
        <v>1.184792571821728E-6</v>
      </c>
      <c r="K56" s="8">
        <v>0</v>
      </c>
      <c r="L56" s="79">
        <v>0</v>
      </c>
      <c r="N56" s="78" t="s">
        <v>29</v>
      </c>
      <c r="O56" s="8">
        <v>0</v>
      </c>
      <c r="P56" s="8">
        <v>3.5623038819590074E-4</v>
      </c>
      <c r="Q56" s="8">
        <v>4.4107170710402929E-5</v>
      </c>
      <c r="R56" s="8">
        <v>2.0062133679107567E-5</v>
      </c>
      <c r="S56" s="8">
        <v>4.9782681439486773E-5</v>
      </c>
      <c r="T56" s="8">
        <v>0</v>
      </c>
      <c r="U56" s="8">
        <v>4.9782681439486773E-5</v>
      </c>
      <c r="V56" s="8">
        <v>4.9782681439486773E-5</v>
      </c>
      <c r="W56" s="8">
        <v>1.1595377734973939E-4</v>
      </c>
      <c r="X56" s="79">
        <v>0</v>
      </c>
    </row>
    <row r="57" spans="2:24" x14ac:dyDescent="0.45">
      <c r="B57" s="78" t="s">
        <v>30</v>
      </c>
      <c r="C57" s="8">
        <v>0</v>
      </c>
      <c r="D57" s="8">
        <v>2.1329204407713498E-7</v>
      </c>
      <c r="E57" s="8">
        <v>3.7646612624912489E-7</v>
      </c>
      <c r="F57" s="8">
        <v>2.122381145400749E-5</v>
      </c>
      <c r="G57" s="8">
        <v>2.1337002673607003E-6</v>
      </c>
      <c r="H57" s="8">
        <v>2.122381145400749E-5</v>
      </c>
      <c r="I57" s="8">
        <v>0</v>
      </c>
      <c r="J57" s="8">
        <v>2.122381145400749E-5</v>
      </c>
      <c r="K57" s="8">
        <v>2.1959310141122417E-7</v>
      </c>
      <c r="L57" s="79">
        <v>0</v>
      </c>
      <c r="N57" s="78" t="s">
        <v>30</v>
      </c>
      <c r="O57" s="8">
        <v>0</v>
      </c>
      <c r="P57" s="8">
        <v>8.69983163810827E-7</v>
      </c>
      <c r="Q57" s="8">
        <v>2.791036126811942E-7</v>
      </c>
      <c r="R57" s="8">
        <v>5.079006442801894E-6</v>
      </c>
      <c r="S57" s="8">
        <v>6.9254902330197349E-7</v>
      </c>
      <c r="T57" s="8">
        <v>0</v>
      </c>
      <c r="U57" s="8">
        <v>6.9254902330197349E-7</v>
      </c>
      <c r="V57" s="8">
        <v>6.9254902330197349E-7</v>
      </c>
      <c r="W57" s="8">
        <v>1.4416206616504368E-6</v>
      </c>
      <c r="X57" s="79">
        <v>0</v>
      </c>
    </row>
    <row r="58" spans="2:24" x14ac:dyDescent="0.45">
      <c r="B58" s="78" t="s">
        <v>31</v>
      </c>
      <c r="C58" s="8">
        <v>0</v>
      </c>
      <c r="D58" s="8">
        <v>2.2497232268135904E-6</v>
      </c>
      <c r="E58" s="8">
        <v>7.1158701917372055E-7</v>
      </c>
      <c r="F58" s="8">
        <v>4.8326002221521206E-6</v>
      </c>
      <c r="G58" s="8">
        <v>2.2505457581923577E-5</v>
      </c>
      <c r="H58" s="8">
        <v>4.8326002221521206E-6</v>
      </c>
      <c r="I58" s="8">
        <v>0</v>
      </c>
      <c r="J58" s="8">
        <v>4.8326002221521206E-6</v>
      </c>
      <c r="K58" s="8">
        <v>2.3161843791707692E-6</v>
      </c>
      <c r="L58" s="79">
        <v>0</v>
      </c>
      <c r="N58" s="78" t="s">
        <v>31</v>
      </c>
      <c r="O58" s="8">
        <v>0</v>
      </c>
      <c r="P58" s="8">
        <v>1.1651140591974812E-6</v>
      </c>
      <c r="Q58" s="8">
        <v>1.5568417989556112E-6</v>
      </c>
      <c r="R58" s="8">
        <v>4.8045377431851152E-5</v>
      </c>
      <c r="S58" s="8">
        <v>1.0898236989537988E-6</v>
      </c>
      <c r="T58" s="8">
        <v>0</v>
      </c>
      <c r="U58" s="8">
        <v>1.0898236989537988E-6</v>
      </c>
      <c r="V58" s="8">
        <v>1.0898236989537988E-6</v>
      </c>
      <c r="W58" s="8">
        <v>6.9325241603228717E-6</v>
      </c>
      <c r="X58" s="79">
        <v>0</v>
      </c>
    </row>
    <row r="59" spans="2:24" x14ac:dyDescent="0.45">
      <c r="B59" s="78" t="s">
        <v>32</v>
      </c>
      <c r="C59" s="8">
        <v>0</v>
      </c>
      <c r="D59" s="8">
        <v>9.9999999999999995E-7</v>
      </c>
      <c r="E59" s="8">
        <v>3.0000000000000001E-6</v>
      </c>
      <c r="F59" s="8">
        <v>3.0000000000000001E-6</v>
      </c>
      <c r="G59" s="8">
        <v>0</v>
      </c>
      <c r="H59" s="8">
        <v>0</v>
      </c>
      <c r="I59" s="8">
        <v>0</v>
      </c>
      <c r="J59" s="8">
        <v>3.0000000000000001E-6</v>
      </c>
      <c r="K59" s="8">
        <v>3.0000000000000001E-6</v>
      </c>
      <c r="L59" s="79">
        <v>0</v>
      </c>
      <c r="N59" s="78" t="s">
        <v>32</v>
      </c>
      <c r="O59" s="8">
        <v>0</v>
      </c>
      <c r="P59" s="8">
        <v>1.1E-5</v>
      </c>
      <c r="Q59" s="8">
        <v>9.9999999999999995E-7</v>
      </c>
      <c r="R59" s="8">
        <v>0</v>
      </c>
      <c r="S59" s="8">
        <v>3.0000000000000001E-6</v>
      </c>
      <c r="T59" s="8">
        <v>0</v>
      </c>
      <c r="U59" s="8">
        <v>3.0000000000000001E-6</v>
      </c>
      <c r="V59" s="8">
        <v>3.0000000000000001E-6</v>
      </c>
      <c r="W59" s="8">
        <v>3.0000000000000001E-6</v>
      </c>
      <c r="X59" s="79">
        <v>0</v>
      </c>
    </row>
    <row r="60" spans="2:24" x14ac:dyDescent="0.45">
      <c r="B60" s="78" t="s">
        <v>33</v>
      </c>
      <c r="C60" s="8">
        <v>0</v>
      </c>
      <c r="D60" s="8">
        <v>1.0000000000000001E-7</v>
      </c>
      <c r="E60" s="8">
        <v>5.9999999999999997E-7</v>
      </c>
      <c r="F60" s="8">
        <v>5.9999999999999997E-7</v>
      </c>
      <c r="G60" s="8">
        <v>0</v>
      </c>
      <c r="H60" s="8">
        <v>0</v>
      </c>
      <c r="I60" s="8">
        <v>0</v>
      </c>
      <c r="J60" s="8">
        <v>5.9999999999999997E-7</v>
      </c>
      <c r="K60" s="8">
        <v>5.9999999999999997E-7</v>
      </c>
      <c r="L60" s="79">
        <v>0</v>
      </c>
      <c r="N60" s="78" t="s">
        <v>33</v>
      </c>
      <c r="O60" s="8">
        <v>0</v>
      </c>
      <c r="P60" s="8">
        <v>1.6000000000000001E-6</v>
      </c>
      <c r="Q60" s="8">
        <v>1.0000000000000001E-7</v>
      </c>
      <c r="R60" s="8">
        <v>0</v>
      </c>
      <c r="S60" s="8">
        <v>5.9999999999999997E-7</v>
      </c>
      <c r="T60" s="8">
        <v>0</v>
      </c>
      <c r="U60" s="8">
        <v>5.9999999999999997E-7</v>
      </c>
      <c r="V60" s="8">
        <v>5.9999999999999997E-7</v>
      </c>
      <c r="W60" s="8">
        <v>5.9999999999999997E-7</v>
      </c>
      <c r="X60" s="79">
        <v>0</v>
      </c>
    </row>
    <row r="61" spans="2:24" x14ac:dyDescent="0.45">
      <c r="B61" s="78" t="s">
        <v>44</v>
      </c>
      <c r="C61" s="8">
        <v>0</v>
      </c>
      <c r="D61" s="8">
        <v>0</v>
      </c>
      <c r="E61" s="8">
        <v>0</v>
      </c>
      <c r="F61" s="8">
        <v>0</v>
      </c>
      <c r="G61" s="8">
        <v>0</v>
      </c>
      <c r="H61" s="8">
        <v>0</v>
      </c>
      <c r="I61" s="8">
        <v>0</v>
      </c>
      <c r="J61" s="8">
        <v>0</v>
      </c>
      <c r="K61" s="8">
        <v>0</v>
      </c>
      <c r="L61" s="79">
        <v>0</v>
      </c>
      <c r="N61" s="78" t="s">
        <v>44</v>
      </c>
      <c r="O61" s="8">
        <v>0</v>
      </c>
      <c r="P61" s="8">
        <v>0</v>
      </c>
      <c r="Q61" s="8">
        <v>0</v>
      </c>
      <c r="R61" s="8">
        <v>0</v>
      </c>
      <c r="S61" s="8">
        <v>0</v>
      </c>
      <c r="T61" s="8">
        <v>0</v>
      </c>
      <c r="U61" s="8">
        <v>0</v>
      </c>
      <c r="V61" s="8">
        <v>0</v>
      </c>
      <c r="W61" s="8">
        <v>0</v>
      </c>
      <c r="X61" s="79">
        <v>0</v>
      </c>
    </row>
    <row r="62" spans="2:24" x14ac:dyDescent="0.45">
      <c r="B62" s="78"/>
      <c r="C62" s="8"/>
      <c r="D62" s="8"/>
      <c r="E62" s="8"/>
      <c r="F62" s="8"/>
      <c r="G62" s="8"/>
      <c r="H62" s="8"/>
      <c r="I62" s="8"/>
      <c r="J62" s="8"/>
      <c r="K62" s="8"/>
      <c r="L62" s="79"/>
      <c r="N62" s="78"/>
      <c r="O62" s="8"/>
      <c r="P62" s="8"/>
      <c r="Q62" s="8"/>
      <c r="R62" s="8"/>
      <c r="S62" s="8"/>
      <c r="T62" s="8"/>
      <c r="U62" s="8"/>
      <c r="V62" s="8"/>
      <c r="W62" s="8"/>
      <c r="X62" s="79"/>
    </row>
    <row r="63" spans="2:24" x14ac:dyDescent="0.45">
      <c r="B63" s="80" t="s">
        <v>3074</v>
      </c>
      <c r="C63" s="8"/>
      <c r="D63" s="8"/>
      <c r="E63" s="8"/>
      <c r="F63" s="8"/>
      <c r="G63" s="8"/>
      <c r="H63" s="8"/>
      <c r="I63" s="8"/>
      <c r="J63" s="8"/>
      <c r="K63" s="8"/>
      <c r="L63" s="79"/>
      <c r="N63" s="80" t="s">
        <v>3079</v>
      </c>
      <c r="O63" s="8"/>
      <c r="P63" s="8"/>
      <c r="Q63" s="8"/>
      <c r="R63" s="8"/>
      <c r="S63" s="8"/>
      <c r="T63" s="8"/>
      <c r="U63" s="8"/>
      <c r="V63" s="8"/>
      <c r="W63" s="8"/>
      <c r="X63" s="79"/>
    </row>
    <row r="64" spans="2:24" x14ac:dyDescent="0.45">
      <c r="B64" s="78" t="s">
        <v>212</v>
      </c>
      <c r="C64" s="8" t="s">
        <v>52</v>
      </c>
      <c r="D64" s="8" t="s">
        <v>46</v>
      </c>
      <c r="E64" s="8" t="s">
        <v>55</v>
      </c>
      <c r="F64" s="8" t="s">
        <v>53</v>
      </c>
      <c r="G64" s="8" t="s">
        <v>56</v>
      </c>
      <c r="H64" s="8" t="s">
        <v>57</v>
      </c>
      <c r="I64" s="8" t="s">
        <v>58</v>
      </c>
      <c r="J64" s="8" t="s">
        <v>196</v>
      </c>
      <c r="K64" s="8" t="s">
        <v>197</v>
      </c>
      <c r="L64" s="79" t="s">
        <v>198</v>
      </c>
      <c r="N64" s="78" t="s">
        <v>212</v>
      </c>
      <c r="O64" s="8" t="s">
        <v>52</v>
      </c>
      <c r="P64" s="8" t="s">
        <v>45</v>
      </c>
      <c r="Q64" s="8" t="s">
        <v>46</v>
      </c>
      <c r="R64" s="8" t="s">
        <v>51</v>
      </c>
      <c r="S64" s="8" t="s">
        <v>53</v>
      </c>
      <c r="T64" s="8" t="s">
        <v>54</v>
      </c>
      <c r="U64" s="8" t="s">
        <v>199</v>
      </c>
      <c r="V64" s="8" t="s">
        <v>196</v>
      </c>
      <c r="W64" s="8" t="s">
        <v>197</v>
      </c>
      <c r="X64" s="79" t="s">
        <v>198</v>
      </c>
    </row>
    <row r="65" spans="2:24" x14ac:dyDescent="0.45">
      <c r="B65" s="78" t="s">
        <v>34</v>
      </c>
      <c r="C65" s="8">
        <v>0</v>
      </c>
      <c r="D65" s="8">
        <v>5.2751937984496129E-2</v>
      </c>
      <c r="E65" s="8">
        <v>7.2920703974688528E-2</v>
      </c>
      <c r="F65" s="8">
        <v>7.4215991692627201E-2</v>
      </c>
      <c r="G65" s="8">
        <v>4.0383035086411535E-2</v>
      </c>
      <c r="H65" s="8">
        <v>1.6803122744528737E-2</v>
      </c>
      <c r="I65" s="8">
        <v>0</v>
      </c>
      <c r="J65" s="8">
        <v>7.5288690949578504E-2</v>
      </c>
      <c r="K65" s="8">
        <v>6.7030064624894622E-2</v>
      </c>
      <c r="L65" s="79">
        <v>0</v>
      </c>
      <c r="N65" s="78" t="s">
        <v>34</v>
      </c>
      <c r="O65" s="8">
        <v>0</v>
      </c>
      <c r="P65" s="8">
        <v>9.4670000000000004E-2</v>
      </c>
      <c r="Q65" s="8">
        <v>5.3060000000000003E-2</v>
      </c>
      <c r="R65" s="8">
        <v>0</v>
      </c>
      <c r="S65" s="8">
        <v>7.5040000000000009E-2</v>
      </c>
      <c r="T65" s="8">
        <v>0</v>
      </c>
      <c r="U65" s="8">
        <v>7.4540000000000009E-2</v>
      </c>
      <c r="V65" s="8">
        <v>7.51E-2</v>
      </c>
      <c r="W65" s="8">
        <v>6.1460000000000001E-2</v>
      </c>
      <c r="X65" s="79">
        <v>0</v>
      </c>
    </row>
    <row r="66" spans="2:24" x14ac:dyDescent="0.45">
      <c r="B66" s="78" t="s">
        <v>24</v>
      </c>
      <c r="C66" s="8">
        <v>0</v>
      </c>
      <c r="D66" s="8">
        <v>7.2129997244481045E-5</v>
      </c>
      <c r="E66" s="8">
        <v>5.1729790668657905E-5</v>
      </c>
      <c r="F66" s="8">
        <v>3.5472529647984354E-5</v>
      </c>
      <c r="G66" s="8">
        <v>1.8952017309920747E-5</v>
      </c>
      <c r="H66" s="8">
        <v>3.5472529647984354E-5</v>
      </c>
      <c r="I66" s="8">
        <v>0</v>
      </c>
      <c r="J66" s="8">
        <v>3.5472529647984354E-5</v>
      </c>
      <c r="K66" s="8">
        <v>7.4260856133811235E-5</v>
      </c>
      <c r="L66" s="79">
        <v>0</v>
      </c>
      <c r="N66" s="78" t="s">
        <v>24</v>
      </c>
      <c r="O66" s="8">
        <v>0</v>
      </c>
      <c r="P66" s="8">
        <v>7.629998180383675E-6</v>
      </c>
      <c r="Q66" s="8">
        <v>1.2620273296407714E-5</v>
      </c>
      <c r="R66" s="8">
        <v>5.7300546515950677E-7</v>
      </c>
      <c r="S66" s="8">
        <v>8.7169963119768818E-6</v>
      </c>
      <c r="T66" s="8">
        <v>0</v>
      </c>
      <c r="U66" s="8">
        <v>8.7169963119768818E-6</v>
      </c>
      <c r="V66" s="8">
        <v>8.7169963119768818E-6</v>
      </c>
      <c r="W66" s="8">
        <v>2.1172281476225628E-5</v>
      </c>
      <c r="X66" s="79">
        <v>0</v>
      </c>
    </row>
    <row r="67" spans="2:24" x14ac:dyDescent="0.45">
      <c r="B67" s="78" t="s">
        <v>25</v>
      </c>
      <c r="C67" s="8">
        <v>0</v>
      </c>
      <c r="D67" s="8">
        <v>8.1959997354104109E-5</v>
      </c>
      <c r="E67" s="8">
        <v>5.8541765656290731E-4</v>
      </c>
      <c r="F67" s="8">
        <v>7.9898018886840415E-5</v>
      </c>
      <c r="G67" s="8">
        <v>1.8247772938213255E-4</v>
      </c>
      <c r="H67" s="8">
        <v>7.9898018886840415E-5</v>
      </c>
      <c r="I67" s="8">
        <v>0</v>
      </c>
      <c r="J67" s="8">
        <v>7.9898018886840415E-5</v>
      </c>
      <c r="K67" s="8">
        <v>8.4381253358586136E-5</v>
      </c>
      <c r="L67" s="79">
        <v>0</v>
      </c>
      <c r="N67" s="78" t="s">
        <v>25</v>
      </c>
      <c r="O67" s="8">
        <v>0</v>
      </c>
      <c r="P67" s="8">
        <v>1.3703550468348324E-4</v>
      </c>
      <c r="Q67" s="8">
        <v>1.2262949654944782E-4</v>
      </c>
      <c r="R67" s="8">
        <v>9.0856838867508594E-6</v>
      </c>
      <c r="S67" s="8">
        <v>1.0025636320648877E-4</v>
      </c>
      <c r="T67" s="8">
        <v>0</v>
      </c>
      <c r="U67" s="8">
        <v>1.0025636320648877E-4</v>
      </c>
      <c r="V67" s="8">
        <v>1.0025636320648877E-4</v>
      </c>
      <c r="W67" s="8">
        <v>2.5556390032708989E-4</v>
      </c>
      <c r="X67" s="79">
        <v>0</v>
      </c>
    </row>
    <row r="68" spans="2:24" x14ac:dyDescent="0.45">
      <c r="B68" s="78" t="s">
        <v>26</v>
      </c>
      <c r="C68" s="8">
        <v>0</v>
      </c>
      <c r="D68" s="8">
        <v>1.8822699699274582E-3</v>
      </c>
      <c r="E68" s="8">
        <v>2.5993406587307788E-5</v>
      </c>
      <c r="F68" s="8">
        <v>6.9268706818346787E-4</v>
      </c>
      <c r="G68" s="8">
        <v>8.1079829774583076E-4</v>
      </c>
      <c r="H68" s="8">
        <v>6.9268706818346787E-4</v>
      </c>
      <c r="I68" s="8">
        <v>0</v>
      </c>
      <c r="J68" s="8">
        <v>6.9268706818346787E-4</v>
      </c>
      <c r="K68" s="8">
        <v>1.9378758461337836E-3</v>
      </c>
      <c r="L68" s="79">
        <v>3.0853057030892032E-3</v>
      </c>
      <c r="N68" s="78" t="s">
        <v>26</v>
      </c>
      <c r="O68" s="8">
        <v>0</v>
      </c>
      <c r="P68" s="8">
        <v>2.2171224953865251E-4</v>
      </c>
      <c r="Q68" s="8">
        <v>1.4812055436994948E-4</v>
      </c>
      <c r="R68" s="8">
        <v>5.9829998533405442E-5</v>
      </c>
      <c r="S68" s="8">
        <v>1.2517509051068997E-4</v>
      </c>
      <c r="T68" s="8">
        <v>0</v>
      </c>
      <c r="U68" s="8">
        <v>1.2517509051068997E-4</v>
      </c>
      <c r="V68" s="8">
        <v>1.2517509051068997E-4</v>
      </c>
      <c r="W68" s="8">
        <v>1.8990983036478167E-4</v>
      </c>
      <c r="X68" s="79">
        <v>5.0728862973760932E-5</v>
      </c>
    </row>
    <row r="69" spans="2:24" x14ac:dyDescent="0.45">
      <c r="B69" s="78" t="s">
        <v>27</v>
      </c>
      <c r="C69" s="8">
        <v>0</v>
      </c>
      <c r="D69" s="8">
        <v>1.6357517590208906E-5</v>
      </c>
      <c r="E69" s="8">
        <v>5.0684199129140162E-6</v>
      </c>
      <c r="F69" s="8">
        <v>2.8736272798149454E-5</v>
      </c>
      <c r="G69" s="8">
        <v>2.6644615879539754E-5</v>
      </c>
      <c r="H69" s="8">
        <v>2.8736272798149454E-5</v>
      </c>
      <c r="I69" s="8">
        <v>0</v>
      </c>
      <c r="J69" s="8">
        <v>2.8736272798149454E-5</v>
      </c>
      <c r="K69" s="8">
        <v>1.6840750130012425E-5</v>
      </c>
      <c r="L69" s="79">
        <v>0</v>
      </c>
      <c r="N69" s="78" t="s">
        <v>27</v>
      </c>
      <c r="O69" s="8">
        <v>0</v>
      </c>
      <c r="P69" s="8">
        <v>2.1473025665834449E-3</v>
      </c>
      <c r="Q69" s="8">
        <v>2.0786570341708769E-3</v>
      </c>
      <c r="R69" s="8">
        <v>1.3367616038966873E-6</v>
      </c>
      <c r="S69" s="8">
        <v>2.0790878971166924E-3</v>
      </c>
      <c r="T69" s="8">
        <v>0</v>
      </c>
      <c r="U69" s="8">
        <v>2.0790878971166924E-3</v>
      </c>
      <c r="V69" s="8">
        <v>2.0790878971166924E-3</v>
      </c>
      <c r="W69" s="8">
        <v>2.0965271012684762E-3</v>
      </c>
      <c r="X69" s="79">
        <v>0</v>
      </c>
    </row>
    <row r="70" spans="2:24" x14ac:dyDescent="0.45">
      <c r="B70" s="78" t="s">
        <v>43</v>
      </c>
      <c r="C70" s="8">
        <v>0</v>
      </c>
      <c r="D70" s="8">
        <v>1.5052176525077236E-5</v>
      </c>
      <c r="E70" s="8">
        <v>2.0316872030537864E-6</v>
      </c>
      <c r="F70" s="8">
        <v>2.6671624801661308E-5</v>
      </c>
      <c r="G70" s="8">
        <v>2.5845465109392136E-5</v>
      </c>
      <c r="H70" s="8">
        <v>2.6671624801661308E-5</v>
      </c>
      <c r="I70" s="8">
        <v>0</v>
      </c>
      <c r="J70" s="8">
        <v>2.6671624801661308E-5</v>
      </c>
      <c r="K70" s="8">
        <v>1.5496846778474232E-5</v>
      </c>
      <c r="L70" s="79">
        <v>0</v>
      </c>
      <c r="N70" s="78" t="s">
        <v>43</v>
      </c>
      <c r="O70" s="8">
        <v>0</v>
      </c>
      <c r="P70" s="8">
        <v>2.9321324057451318E-4</v>
      </c>
      <c r="Q70" s="8">
        <v>2.7821665673310607E-4</v>
      </c>
      <c r="R70" s="8">
        <v>1.180608490507694E-6</v>
      </c>
      <c r="S70" s="8">
        <v>2.784809423674741E-4</v>
      </c>
      <c r="T70" s="8">
        <v>0</v>
      </c>
      <c r="U70" s="8">
        <v>2.784809423674741E-4</v>
      </c>
      <c r="V70" s="8">
        <v>2.784809423674741E-4</v>
      </c>
      <c r="W70" s="8">
        <v>2.9331410845832547E-4</v>
      </c>
      <c r="X70" s="79">
        <v>0</v>
      </c>
    </row>
    <row r="71" spans="2:24" x14ac:dyDescent="0.45">
      <c r="B71" s="78" t="s">
        <v>29</v>
      </c>
      <c r="C71" s="8">
        <v>0</v>
      </c>
      <c r="D71" s="8">
        <v>2.4242424242424244E-7</v>
      </c>
      <c r="E71" s="8">
        <v>4.2501798364698814E-7</v>
      </c>
      <c r="F71" s="8">
        <v>1.4983881920767892E-4</v>
      </c>
      <c r="G71" s="8">
        <v>0</v>
      </c>
      <c r="H71" s="8">
        <v>1.4983881920767892E-4</v>
      </c>
      <c r="I71" s="8">
        <v>0</v>
      </c>
      <c r="J71" s="8">
        <v>1.4983881920767892E-4</v>
      </c>
      <c r="K71" s="8">
        <v>0</v>
      </c>
      <c r="L71" s="79">
        <v>0</v>
      </c>
      <c r="N71" s="78" t="s">
        <v>29</v>
      </c>
      <c r="O71" s="8">
        <v>0</v>
      </c>
      <c r="P71" s="8">
        <v>3.1793735263979119E-4</v>
      </c>
      <c r="Q71" s="8">
        <v>5.814135154293337E-6</v>
      </c>
      <c r="R71" s="8">
        <v>4.0530983580922601E-5</v>
      </c>
      <c r="S71" s="8">
        <v>1.1489645883377178E-5</v>
      </c>
      <c r="T71" s="8">
        <v>0</v>
      </c>
      <c r="U71" s="8">
        <v>1.1489645883377178E-5</v>
      </c>
      <c r="V71" s="8">
        <v>1.1489645883377178E-5</v>
      </c>
      <c r="W71" s="8">
        <v>7.7660741793629789E-5</v>
      </c>
      <c r="X71" s="79">
        <v>0</v>
      </c>
    </row>
    <row r="72" spans="2:24" x14ac:dyDescent="0.45">
      <c r="B72" s="78" t="s">
        <v>30</v>
      </c>
      <c r="C72" s="8">
        <v>0</v>
      </c>
      <c r="D72" s="8">
        <v>2.2578264787615855E-6</v>
      </c>
      <c r="E72" s="8">
        <v>3.7646612624912489E-7</v>
      </c>
      <c r="F72" s="8">
        <v>8.5008187908751178E-6</v>
      </c>
      <c r="G72" s="8">
        <v>3.8768197664088202E-6</v>
      </c>
      <c r="H72" s="8">
        <v>8.5008187908751178E-6</v>
      </c>
      <c r="I72" s="8">
        <v>0</v>
      </c>
      <c r="J72" s="8">
        <v>8.5008187908751178E-6</v>
      </c>
      <c r="K72" s="8">
        <v>2.3245270167711351E-6</v>
      </c>
      <c r="L72" s="79">
        <v>0</v>
      </c>
      <c r="N72" s="78" t="s">
        <v>30</v>
      </c>
      <c r="O72" s="8">
        <v>0</v>
      </c>
      <c r="P72" s="8">
        <v>9.9020969377743645E-7</v>
      </c>
      <c r="Q72" s="8">
        <v>3.993301426478036E-7</v>
      </c>
      <c r="R72" s="8">
        <v>1.6292397169006179E-7</v>
      </c>
      <c r="S72" s="8">
        <v>8.1277555326858294E-7</v>
      </c>
      <c r="T72" s="8">
        <v>0</v>
      </c>
      <c r="U72" s="8">
        <v>8.1277555326858294E-7</v>
      </c>
      <c r="V72" s="8">
        <v>8.1277555326858294E-7</v>
      </c>
      <c r="W72" s="8">
        <v>1.5618471916170461E-6</v>
      </c>
      <c r="X72" s="79">
        <v>0</v>
      </c>
    </row>
    <row r="73" spans="2:24" x14ac:dyDescent="0.45">
      <c r="B73" s="78" t="s">
        <v>31</v>
      </c>
      <c r="C73" s="8">
        <v>0</v>
      </c>
      <c r="D73" s="8">
        <v>5.8703488447801225E-6</v>
      </c>
      <c r="E73" s="8">
        <v>7.1158701917372055E-7</v>
      </c>
      <c r="F73" s="8">
        <v>8.9907736283645444E-6</v>
      </c>
      <c r="G73" s="8">
        <v>1.0079731392662933E-5</v>
      </c>
      <c r="H73" s="8">
        <v>8.9907736283645444E-6</v>
      </c>
      <c r="I73" s="8">
        <v>0</v>
      </c>
      <c r="J73" s="8">
        <v>8.9907736283645444E-6</v>
      </c>
      <c r="K73" s="8">
        <v>6.0437702436049511E-6</v>
      </c>
      <c r="L73" s="79">
        <v>0</v>
      </c>
      <c r="N73" s="78" t="s">
        <v>31</v>
      </c>
      <c r="O73" s="8">
        <v>0</v>
      </c>
      <c r="P73" s="8">
        <v>2.1639083041438361E-6</v>
      </c>
      <c r="Q73" s="8">
        <v>2.5556360439019661E-6</v>
      </c>
      <c r="R73" s="8">
        <v>3.8487836790550829E-7</v>
      </c>
      <c r="S73" s="8">
        <v>2.088617943900154E-6</v>
      </c>
      <c r="T73" s="8">
        <v>0</v>
      </c>
      <c r="U73" s="8">
        <v>2.088617943900154E-6</v>
      </c>
      <c r="V73" s="8">
        <v>2.088617943900154E-6</v>
      </c>
      <c r="W73" s="8">
        <v>7.9313184052692264E-6</v>
      </c>
      <c r="X73" s="79">
        <v>0</v>
      </c>
    </row>
    <row r="74" spans="2:24" x14ac:dyDescent="0.45">
      <c r="B74" s="78" t="s">
        <v>32</v>
      </c>
      <c r="C74" s="8">
        <v>0</v>
      </c>
      <c r="D74" s="8">
        <v>9.9999999999999995E-7</v>
      </c>
      <c r="E74" s="8">
        <v>3.0000000000000001E-6</v>
      </c>
      <c r="F74" s="8">
        <v>3.0000000000000001E-6</v>
      </c>
      <c r="G74" s="8">
        <v>0</v>
      </c>
      <c r="H74" s="8">
        <v>0</v>
      </c>
      <c r="I74" s="8">
        <v>0</v>
      </c>
      <c r="J74" s="8">
        <v>3.0000000000000001E-6</v>
      </c>
      <c r="K74" s="8">
        <v>3.0000000000000001E-6</v>
      </c>
      <c r="L74" s="79">
        <v>0</v>
      </c>
      <c r="N74" s="78" t="s">
        <v>32</v>
      </c>
      <c r="O74" s="8">
        <v>0</v>
      </c>
      <c r="P74" s="8">
        <v>1.1E-5</v>
      </c>
      <c r="Q74" s="8">
        <v>9.9999999999999995E-7</v>
      </c>
      <c r="R74" s="8">
        <v>0</v>
      </c>
      <c r="S74" s="8">
        <v>3.0000000000000001E-6</v>
      </c>
      <c r="T74" s="8">
        <v>0</v>
      </c>
      <c r="U74" s="8">
        <v>3.0000000000000001E-6</v>
      </c>
      <c r="V74" s="8">
        <v>3.0000000000000001E-6</v>
      </c>
      <c r="W74" s="8">
        <v>3.0000000000000001E-6</v>
      </c>
      <c r="X74" s="79">
        <v>0</v>
      </c>
    </row>
    <row r="75" spans="2:24" x14ac:dyDescent="0.45">
      <c r="B75" s="78" t="s">
        <v>33</v>
      </c>
      <c r="C75" s="8">
        <v>0</v>
      </c>
      <c r="D75" s="8">
        <v>1.0000000000000001E-7</v>
      </c>
      <c r="E75" s="8">
        <v>5.9999999999999997E-7</v>
      </c>
      <c r="F75" s="8">
        <v>5.9999999999999997E-7</v>
      </c>
      <c r="G75" s="8">
        <v>0</v>
      </c>
      <c r="H75" s="8">
        <v>0</v>
      </c>
      <c r="I75" s="8">
        <v>0</v>
      </c>
      <c r="J75" s="8">
        <v>5.9999999999999997E-7</v>
      </c>
      <c r="K75" s="8">
        <v>5.9999999999999997E-7</v>
      </c>
      <c r="L75" s="79">
        <v>0</v>
      </c>
      <c r="N75" s="78" t="s">
        <v>33</v>
      </c>
      <c r="O75" s="8">
        <v>0</v>
      </c>
      <c r="P75" s="8">
        <v>1.6000000000000001E-6</v>
      </c>
      <c r="Q75" s="8">
        <v>1.0000000000000001E-7</v>
      </c>
      <c r="R75" s="8">
        <v>0</v>
      </c>
      <c r="S75" s="8">
        <v>5.9999999999999997E-7</v>
      </c>
      <c r="T75" s="8">
        <v>0</v>
      </c>
      <c r="U75" s="8">
        <v>5.9999999999999997E-7</v>
      </c>
      <c r="V75" s="8">
        <v>5.9999999999999997E-7</v>
      </c>
      <c r="W75" s="8">
        <v>5.9999999999999997E-7</v>
      </c>
      <c r="X75" s="79">
        <v>0</v>
      </c>
    </row>
    <row r="76" spans="2:24" x14ac:dyDescent="0.45">
      <c r="B76" s="78" t="s">
        <v>44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79">
        <v>0</v>
      </c>
      <c r="N76" s="78" t="s">
        <v>44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>
        <v>0</v>
      </c>
      <c r="X76" s="79">
        <v>0</v>
      </c>
    </row>
    <row r="77" spans="2:24" x14ac:dyDescent="0.45">
      <c r="B77" s="78"/>
      <c r="C77" s="8"/>
      <c r="D77" s="8"/>
      <c r="E77" s="8"/>
      <c r="F77" s="8"/>
      <c r="G77" s="8"/>
      <c r="H77" s="8"/>
      <c r="I77" s="8"/>
      <c r="J77" s="8"/>
      <c r="K77" s="8"/>
      <c r="L77" s="79"/>
      <c r="N77" s="78"/>
      <c r="O77" s="8"/>
      <c r="P77" s="8"/>
      <c r="Q77" s="8"/>
      <c r="R77" s="8"/>
      <c r="S77" s="8"/>
      <c r="T77" s="8"/>
      <c r="U77" s="8"/>
      <c r="V77" s="8"/>
      <c r="W77" s="8"/>
      <c r="X77" s="79"/>
    </row>
    <row r="78" spans="2:24" x14ac:dyDescent="0.45">
      <c r="B78" s="80" t="s">
        <v>3075</v>
      </c>
      <c r="C78" s="8"/>
      <c r="D78" s="8"/>
      <c r="E78" s="8"/>
      <c r="F78" s="8"/>
      <c r="G78" s="8"/>
      <c r="H78" s="8"/>
      <c r="I78" s="8"/>
      <c r="J78" s="8"/>
      <c r="K78" s="8"/>
      <c r="L78" s="79"/>
      <c r="N78" s="80" t="s">
        <v>3080</v>
      </c>
      <c r="O78" s="8"/>
      <c r="P78" s="8"/>
      <c r="Q78" s="8"/>
      <c r="R78" s="8"/>
      <c r="S78" s="8"/>
      <c r="T78" s="8"/>
      <c r="U78" s="8"/>
      <c r="V78" s="8"/>
      <c r="W78" s="8"/>
      <c r="X78" s="79"/>
    </row>
    <row r="79" spans="2:24" x14ac:dyDescent="0.45">
      <c r="B79" s="78" t="s">
        <v>212</v>
      </c>
      <c r="C79" s="8" t="s">
        <v>52</v>
      </c>
      <c r="D79" s="8" t="s">
        <v>46</v>
      </c>
      <c r="E79" s="8" t="s">
        <v>55</v>
      </c>
      <c r="F79" s="8" t="s">
        <v>53</v>
      </c>
      <c r="G79" s="8" t="s">
        <v>56</v>
      </c>
      <c r="H79" s="8" t="s">
        <v>57</v>
      </c>
      <c r="I79" s="8" t="s">
        <v>58</v>
      </c>
      <c r="J79" s="8" t="s">
        <v>196</v>
      </c>
      <c r="K79" s="8" t="s">
        <v>197</v>
      </c>
      <c r="L79" s="79" t="s">
        <v>198</v>
      </c>
      <c r="N79" s="78" t="s">
        <v>212</v>
      </c>
      <c r="O79" s="8" t="s">
        <v>52</v>
      </c>
      <c r="P79" s="8" t="s">
        <v>45</v>
      </c>
      <c r="Q79" s="8" t="s">
        <v>46</v>
      </c>
      <c r="R79" s="8" t="s">
        <v>51</v>
      </c>
      <c r="S79" s="8" t="s">
        <v>53</v>
      </c>
      <c r="T79" s="8" t="s">
        <v>54</v>
      </c>
      <c r="U79" s="8" t="s">
        <v>199</v>
      </c>
      <c r="V79" s="8" t="s">
        <v>196</v>
      </c>
      <c r="W79" s="8" t="s">
        <v>197</v>
      </c>
      <c r="X79" s="79" t="s">
        <v>198</v>
      </c>
    </row>
    <row r="80" spans="2:24" x14ac:dyDescent="0.45">
      <c r="B80" s="78" t="s">
        <v>34</v>
      </c>
      <c r="C80" s="8">
        <v>0</v>
      </c>
      <c r="D80" s="8">
        <v>5.2751937984496129E-2</v>
      </c>
      <c r="E80" s="8">
        <v>7.2920703974688528E-2</v>
      </c>
      <c r="F80" s="8">
        <v>7.4215991692627201E-2</v>
      </c>
      <c r="G80" s="8">
        <v>4.0925022093794103E-2</v>
      </c>
      <c r="H80" s="8">
        <v>1.3932671560778187E-2</v>
      </c>
      <c r="I80" s="8">
        <v>0</v>
      </c>
      <c r="J80" s="8">
        <v>0</v>
      </c>
      <c r="K80" s="8">
        <v>6.7030064624894622E-2</v>
      </c>
      <c r="L80" s="79">
        <v>0</v>
      </c>
      <c r="N80" s="78" t="s">
        <v>34</v>
      </c>
      <c r="O80" s="8">
        <v>0</v>
      </c>
      <c r="P80" s="8">
        <v>9.4670000000000004E-2</v>
      </c>
      <c r="Q80" s="8">
        <v>5.3060000000000003E-2</v>
      </c>
      <c r="R80" s="8">
        <v>0</v>
      </c>
      <c r="S80" s="8">
        <v>7.5040000000000009E-2</v>
      </c>
      <c r="T80" s="8">
        <v>0</v>
      </c>
      <c r="U80" s="8">
        <v>7.4540000000000009E-2</v>
      </c>
      <c r="V80" s="8">
        <v>7.51E-2</v>
      </c>
      <c r="W80" s="8">
        <v>6.1460000000000001E-2</v>
      </c>
      <c r="X80" s="79">
        <v>0</v>
      </c>
    </row>
    <row r="81" spans="2:24" x14ac:dyDescent="0.45">
      <c r="B81" s="78" t="s">
        <v>24</v>
      </c>
      <c r="C81" s="8">
        <v>0</v>
      </c>
      <c r="D81" s="8">
        <v>3.4543327077567089E-5</v>
      </c>
      <c r="E81" s="8">
        <v>5.1729790668657905E-5</v>
      </c>
      <c r="F81" s="8">
        <v>5.5800448073312077E-5</v>
      </c>
      <c r="G81" s="8">
        <v>4.6861225591870648E-5</v>
      </c>
      <c r="H81" s="8">
        <v>3.0163056226318824E-5</v>
      </c>
      <c r="I81" s="8">
        <v>0</v>
      </c>
      <c r="J81" s="8">
        <v>0</v>
      </c>
      <c r="K81" s="8">
        <v>4.4193602863257276E-5</v>
      </c>
      <c r="L81" s="79">
        <v>0</v>
      </c>
      <c r="N81" s="78" t="s">
        <v>24</v>
      </c>
      <c r="O81" s="8">
        <v>7.0292876259407341E-4</v>
      </c>
      <c r="P81" s="8">
        <v>4.4418685147442677E-7</v>
      </c>
      <c r="Q81" s="8">
        <v>2.2927640036730946E-6</v>
      </c>
      <c r="R81" s="8">
        <v>5.7300546515950677E-7</v>
      </c>
      <c r="S81" s="8">
        <v>7.4799825302081826E-7</v>
      </c>
      <c r="T81" s="8">
        <v>0</v>
      </c>
      <c r="U81" s="8">
        <v>7.6205009728027844E-7</v>
      </c>
      <c r="V81" s="8">
        <v>8.4617302372980054E-7</v>
      </c>
      <c r="W81" s="8">
        <v>3.9700951755825404E-6</v>
      </c>
      <c r="X81" s="79">
        <v>0</v>
      </c>
    </row>
    <row r="82" spans="2:24" x14ac:dyDescent="0.45">
      <c r="B82" s="78" t="s">
        <v>25</v>
      </c>
      <c r="C82" s="8">
        <v>0</v>
      </c>
      <c r="D82" s="8">
        <v>5.3890604723352028E-4</v>
      </c>
      <c r="E82" s="8">
        <v>5.8541765656290731E-4</v>
      </c>
      <c r="F82" s="8">
        <v>6.7572852195037529E-4</v>
      </c>
      <c r="G82" s="8">
        <v>5.6747692535326843E-4</v>
      </c>
      <c r="H82" s="8">
        <v>7.3135426612195946E-4</v>
      </c>
      <c r="I82" s="8">
        <v>0</v>
      </c>
      <c r="J82" s="8">
        <v>0</v>
      </c>
      <c r="K82" s="8">
        <v>5.8402775649352286E-4</v>
      </c>
      <c r="L82" s="79">
        <v>0</v>
      </c>
      <c r="N82" s="78" t="s">
        <v>25</v>
      </c>
      <c r="O82" s="8">
        <v>5.3113136280127388E-3</v>
      </c>
      <c r="P82" s="8">
        <v>2.2564999961601792E-5</v>
      </c>
      <c r="Q82" s="8">
        <v>2.0048145087236E-5</v>
      </c>
      <c r="R82" s="8">
        <v>9.0856838867508594E-6</v>
      </c>
      <c r="S82" s="8">
        <v>1.9510599432231768E-5</v>
      </c>
      <c r="T82" s="8">
        <v>0</v>
      </c>
      <c r="U82" s="8">
        <v>2.2062279625385495E-5</v>
      </c>
      <c r="V82" s="8">
        <v>3.3675816348813512E-5</v>
      </c>
      <c r="W82" s="8">
        <v>3.281462093862816E-6</v>
      </c>
      <c r="X82" s="79">
        <v>0</v>
      </c>
    </row>
    <row r="83" spans="2:24" x14ac:dyDescent="0.45">
      <c r="B83" s="78" t="s">
        <v>26</v>
      </c>
      <c r="C83" s="8">
        <v>0</v>
      </c>
      <c r="D83" s="8">
        <v>2.3928222596399472E-5</v>
      </c>
      <c r="E83" s="8">
        <v>2.5993406587307788E-5</v>
      </c>
      <c r="F83" s="8">
        <v>3.0003342087119307E-5</v>
      </c>
      <c r="G83" s="8">
        <v>2.5196811685227597E-5</v>
      </c>
      <c r="H83" s="8">
        <v>3.42527347734092E-5</v>
      </c>
      <c r="I83" s="8">
        <v>0</v>
      </c>
      <c r="J83" s="8">
        <v>0</v>
      </c>
      <c r="K83" s="8">
        <v>2.5931692976154764E-5</v>
      </c>
      <c r="L83" s="79">
        <v>0</v>
      </c>
      <c r="N83" s="78" t="s">
        <v>26</v>
      </c>
      <c r="O83" s="8">
        <v>3.3105614766668713E-4</v>
      </c>
      <c r="P83" s="8">
        <v>1.1457409823848689E-4</v>
      </c>
      <c r="Q83" s="8">
        <v>3.2856932966023873E-5</v>
      </c>
      <c r="R83" s="8">
        <v>5.9829998533405442E-5</v>
      </c>
      <c r="S83" s="8">
        <v>5.035898238462659E-5</v>
      </c>
      <c r="T83" s="8">
        <v>0</v>
      </c>
      <c r="U83" s="8">
        <v>1.687662238102358E-4</v>
      </c>
      <c r="V83" s="8">
        <v>1.2817043565293345E-4</v>
      </c>
      <c r="W83" s="8">
        <v>6.4507541297451046E-5</v>
      </c>
      <c r="X83" s="79">
        <v>5.0728862973760932E-5</v>
      </c>
    </row>
    <row r="84" spans="2:24" x14ac:dyDescent="0.45">
      <c r="B84" s="78" t="s">
        <v>27</v>
      </c>
      <c r="C84" s="8">
        <v>0</v>
      </c>
      <c r="D84" s="8">
        <v>4.6657324226001493E-6</v>
      </c>
      <c r="E84" s="8">
        <v>5.0684199129140162E-6</v>
      </c>
      <c r="F84" s="8">
        <v>5.850311923431387E-6</v>
      </c>
      <c r="G84" s="8">
        <v>4.9130929283316848E-6</v>
      </c>
      <c r="H84" s="8">
        <v>6.1349177500898326E-6</v>
      </c>
      <c r="I84" s="8">
        <v>0</v>
      </c>
      <c r="J84" s="8">
        <v>0</v>
      </c>
      <c r="K84" s="8">
        <v>5.0563864576369941E-6</v>
      </c>
      <c r="L84" s="79">
        <v>0</v>
      </c>
      <c r="N84" s="78" t="s">
        <v>27</v>
      </c>
      <c r="O84" s="8">
        <v>9.2698957158301673E-4</v>
      </c>
      <c r="P84" s="8">
        <v>2.5088763131325774E-6</v>
      </c>
      <c r="Q84" s="8">
        <v>3.1656391184573004E-6</v>
      </c>
      <c r="R84" s="8">
        <v>1.3367616038966873E-6</v>
      </c>
      <c r="S84" s="8">
        <v>7.5940522637938562E-6</v>
      </c>
      <c r="T84" s="8">
        <v>0</v>
      </c>
      <c r="U84" s="8">
        <v>2.761223488596829E-5</v>
      </c>
      <c r="V84" s="8">
        <v>3.3047497816276019E-5</v>
      </c>
      <c r="W84" s="8">
        <v>3.4738332786347228E-6</v>
      </c>
      <c r="X84" s="79">
        <v>0</v>
      </c>
    </row>
    <row r="85" spans="2:24" x14ac:dyDescent="0.45">
      <c r="B85" s="78" t="s">
        <v>43</v>
      </c>
      <c r="C85" s="8">
        <v>0</v>
      </c>
      <c r="D85" s="8">
        <v>1.8702690421756842E-6</v>
      </c>
      <c r="E85" s="8">
        <v>2.0316872030537864E-6</v>
      </c>
      <c r="F85" s="8">
        <v>2.3451103249010088E-6</v>
      </c>
      <c r="G85" s="8">
        <v>1.9694240416963801E-6</v>
      </c>
      <c r="H85" s="8">
        <v>2.5271846158399783E-6</v>
      </c>
      <c r="I85" s="8">
        <v>0</v>
      </c>
      <c r="J85" s="8">
        <v>0</v>
      </c>
      <c r="K85" s="8">
        <v>2.026863566197544E-6</v>
      </c>
      <c r="L85" s="79">
        <v>0</v>
      </c>
      <c r="N85" s="78" t="s">
        <v>43</v>
      </c>
      <c r="O85" s="8">
        <v>8.2759603041972305E-4</v>
      </c>
      <c r="P85" s="8">
        <v>2.374816413451271E-6</v>
      </c>
      <c r="Q85" s="8">
        <v>3.1656391184573004E-6</v>
      </c>
      <c r="R85" s="8">
        <v>1.180608490507694E-6</v>
      </c>
      <c r="S85" s="8">
        <v>5.1172430484786721E-6</v>
      </c>
      <c r="T85" s="8">
        <v>0</v>
      </c>
      <c r="U85" s="8">
        <v>1.7947952232740602E-5</v>
      </c>
      <c r="V85" s="8">
        <v>1.5121719682632114E-5</v>
      </c>
      <c r="W85" s="8">
        <v>3.4738332786347228E-6</v>
      </c>
      <c r="X85" s="79">
        <v>0</v>
      </c>
    </row>
    <row r="86" spans="2:24" x14ac:dyDescent="0.45">
      <c r="B86" s="78" t="s">
        <v>29</v>
      </c>
      <c r="C86" s="8">
        <v>0</v>
      </c>
      <c r="D86" s="8">
        <v>2.4242424242424239E-7</v>
      </c>
      <c r="E86" s="8">
        <v>4.2501798364698814E-7</v>
      </c>
      <c r="F86" s="8">
        <v>1.3807965860585001E-7</v>
      </c>
      <c r="G86" s="8">
        <v>1.3335321835655154E-7</v>
      </c>
      <c r="H86" s="8">
        <v>0</v>
      </c>
      <c r="I86" s="8">
        <v>0</v>
      </c>
      <c r="J86" s="8">
        <v>0</v>
      </c>
      <c r="K86" s="8">
        <v>0</v>
      </c>
      <c r="L86" s="79">
        <v>0</v>
      </c>
      <c r="N86" s="78" t="s">
        <v>29</v>
      </c>
      <c r="O86" s="8">
        <v>1.0291147099207424E-4</v>
      </c>
      <c r="P86" s="8">
        <v>5.1281595897533969E-4</v>
      </c>
      <c r="Q86" s="8">
        <v>2.4242424242424244E-7</v>
      </c>
      <c r="R86" s="8">
        <v>4.0530983580922601E-5</v>
      </c>
      <c r="S86" s="8">
        <v>5.0716261464550878E-7</v>
      </c>
      <c r="T86" s="8">
        <v>0</v>
      </c>
      <c r="U86" s="8">
        <v>3.6751724580356423E-4</v>
      </c>
      <c r="V86" s="8">
        <v>6.3890738280681324E-4</v>
      </c>
      <c r="W86" s="8">
        <v>0</v>
      </c>
      <c r="X86" s="79">
        <v>0</v>
      </c>
    </row>
    <row r="87" spans="2:24" x14ac:dyDescent="0.45">
      <c r="B87" s="78" t="s">
        <v>30</v>
      </c>
      <c r="C87" s="8">
        <v>0</v>
      </c>
      <c r="D87" s="8">
        <v>3.4655577900635184E-7</v>
      </c>
      <c r="E87" s="8">
        <v>3.7646612624912489E-7</v>
      </c>
      <c r="F87" s="8">
        <v>4.3454258033190802E-7</v>
      </c>
      <c r="G87" s="8">
        <v>3.6492893138516416E-7</v>
      </c>
      <c r="H87" s="8">
        <v>4.1980924921704031E-7</v>
      </c>
      <c r="I87" s="8">
        <v>0</v>
      </c>
      <c r="J87" s="8">
        <v>0</v>
      </c>
      <c r="K87" s="8">
        <v>3.7557231942739924E-7</v>
      </c>
      <c r="L87" s="79">
        <v>0</v>
      </c>
      <c r="N87" s="78" t="s">
        <v>30</v>
      </c>
      <c r="O87" s="8">
        <v>8.7161016710338423E-5</v>
      </c>
      <c r="P87" s="8">
        <v>1.0211710577840467E-7</v>
      </c>
      <c r="Q87" s="8">
        <v>5.2233045454545449E-7</v>
      </c>
      <c r="R87" s="8">
        <v>1.6292397169006179E-7</v>
      </c>
      <c r="S87" s="8">
        <v>5.1172430484786725E-7</v>
      </c>
      <c r="T87" s="8">
        <v>0</v>
      </c>
      <c r="U87" s="8">
        <v>5.2049061474947728E-7</v>
      </c>
      <c r="V87" s="8">
        <v>9.5871702787887595E-7</v>
      </c>
      <c r="W87" s="8">
        <v>5.7318249097472939E-7</v>
      </c>
      <c r="X87" s="79">
        <v>0</v>
      </c>
    </row>
    <row r="88" spans="2:24" x14ac:dyDescent="0.45">
      <c r="B88" s="78" t="s">
        <v>31</v>
      </c>
      <c r="C88" s="8">
        <v>0</v>
      </c>
      <c r="D88" s="8">
        <v>6.5505121594224659E-7</v>
      </c>
      <c r="E88" s="8">
        <v>7.1158701917372055E-7</v>
      </c>
      <c r="F88" s="8">
        <v>8.2136170529674114E-7</v>
      </c>
      <c r="G88" s="8">
        <v>6.8977969699929621E-7</v>
      </c>
      <c r="H88" s="8">
        <v>3.898892811297621E-7</v>
      </c>
      <c r="I88" s="8">
        <v>0</v>
      </c>
      <c r="J88" s="8">
        <v>0</v>
      </c>
      <c r="K88" s="8">
        <v>7.0989756748698903E-7</v>
      </c>
      <c r="L88" s="79">
        <v>0</v>
      </c>
      <c r="N88" s="78" t="s">
        <v>31</v>
      </c>
      <c r="O88" s="8">
        <v>3.1255436213444541E-4</v>
      </c>
      <c r="P88" s="8">
        <v>1.9236012948955296E-7</v>
      </c>
      <c r="Q88" s="8">
        <v>1.3548935426997242E-6</v>
      </c>
      <c r="R88" s="8">
        <v>3.8487836790550829E-7</v>
      </c>
      <c r="S88" s="8">
        <v>1.279310762119668E-6</v>
      </c>
      <c r="T88" s="8">
        <v>0</v>
      </c>
      <c r="U88" s="8">
        <v>3.7690699688755263E-7</v>
      </c>
      <c r="V88" s="8">
        <v>6.653556660358129E-7</v>
      </c>
      <c r="W88" s="8">
        <v>1.4868006432556612E-6</v>
      </c>
      <c r="X88" s="79">
        <v>0</v>
      </c>
    </row>
    <row r="89" spans="2:24" x14ac:dyDescent="0.45">
      <c r="B89" s="78" t="s">
        <v>32</v>
      </c>
      <c r="C89" s="8">
        <v>0</v>
      </c>
      <c r="D89" s="8">
        <v>9.9999999999999995E-7</v>
      </c>
      <c r="E89" s="8">
        <v>3.0000000000000001E-6</v>
      </c>
      <c r="F89" s="8">
        <v>3.0000000000000001E-6</v>
      </c>
      <c r="G89" s="8">
        <v>0</v>
      </c>
      <c r="H89" s="8">
        <v>0</v>
      </c>
      <c r="I89" s="8">
        <v>0</v>
      </c>
      <c r="J89" s="8">
        <v>0</v>
      </c>
      <c r="K89" s="8">
        <v>3.0000000000000001E-6</v>
      </c>
      <c r="L89" s="79">
        <v>0</v>
      </c>
      <c r="N89" s="78" t="s">
        <v>32</v>
      </c>
      <c r="O89" s="8">
        <v>0</v>
      </c>
      <c r="P89" s="8">
        <v>1.1E-5</v>
      </c>
      <c r="Q89" s="8">
        <v>9.9999999999999995E-7</v>
      </c>
      <c r="R89" s="8">
        <v>0</v>
      </c>
      <c r="S89" s="8">
        <v>3.0000000000000001E-6</v>
      </c>
      <c r="T89" s="8">
        <v>0</v>
      </c>
      <c r="U89" s="8">
        <v>3.0000000000000001E-6</v>
      </c>
      <c r="V89" s="8">
        <v>3.0000000000000001E-6</v>
      </c>
      <c r="W89" s="8">
        <v>3.0000000000000001E-6</v>
      </c>
      <c r="X89" s="79">
        <v>0</v>
      </c>
    </row>
    <row r="90" spans="2:24" x14ac:dyDescent="0.45">
      <c r="B90" s="78" t="s">
        <v>33</v>
      </c>
      <c r="C90" s="8">
        <v>0</v>
      </c>
      <c r="D90" s="8">
        <v>1.0000000000000001E-7</v>
      </c>
      <c r="E90" s="8">
        <v>5.9999999999999997E-7</v>
      </c>
      <c r="F90" s="8">
        <v>5.9999999999999997E-7</v>
      </c>
      <c r="G90" s="8">
        <v>0</v>
      </c>
      <c r="H90" s="8">
        <v>0</v>
      </c>
      <c r="I90" s="8">
        <v>0</v>
      </c>
      <c r="J90" s="8">
        <v>0</v>
      </c>
      <c r="K90" s="8">
        <v>5.9999999999999997E-7</v>
      </c>
      <c r="L90" s="79">
        <v>0</v>
      </c>
      <c r="N90" s="78" t="s">
        <v>33</v>
      </c>
      <c r="O90" s="8">
        <v>0</v>
      </c>
      <c r="P90" s="8">
        <v>1.6000000000000001E-6</v>
      </c>
      <c r="Q90" s="8">
        <v>1.0000000000000001E-7</v>
      </c>
      <c r="R90" s="8">
        <v>0</v>
      </c>
      <c r="S90" s="8">
        <v>5.9999999999999997E-7</v>
      </c>
      <c r="T90" s="8">
        <v>0</v>
      </c>
      <c r="U90" s="8">
        <v>5.9999999999999997E-7</v>
      </c>
      <c r="V90" s="8">
        <v>5.9999999999999997E-7</v>
      </c>
      <c r="W90" s="8">
        <v>5.9999999999999997E-7</v>
      </c>
      <c r="X90" s="79">
        <v>0</v>
      </c>
    </row>
    <row r="91" spans="2:24" ht="14.65" thickBot="1" x14ac:dyDescent="0.5">
      <c r="B91" s="81" t="s">
        <v>44</v>
      </c>
      <c r="C91" s="82">
        <v>0</v>
      </c>
      <c r="D91" s="82">
        <v>0</v>
      </c>
      <c r="E91" s="82">
        <v>0</v>
      </c>
      <c r="F91" s="82">
        <v>0</v>
      </c>
      <c r="G91" s="82">
        <v>0</v>
      </c>
      <c r="H91" s="82">
        <v>0</v>
      </c>
      <c r="I91" s="82">
        <v>0</v>
      </c>
      <c r="J91" s="82">
        <v>0</v>
      </c>
      <c r="K91" s="82">
        <v>0</v>
      </c>
      <c r="L91" s="83">
        <v>0</v>
      </c>
      <c r="N91" s="78" t="s">
        <v>44</v>
      </c>
      <c r="O91" s="8">
        <v>0</v>
      </c>
      <c r="P91" s="8">
        <v>0</v>
      </c>
      <c r="Q91" s="8">
        <v>0</v>
      </c>
      <c r="R91" s="8">
        <v>0</v>
      </c>
      <c r="S91" s="8">
        <v>0</v>
      </c>
      <c r="T91" s="8">
        <v>0</v>
      </c>
      <c r="U91" s="8">
        <v>0</v>
      </c>
      <c r="V91" s="8">
        <v>0</v>
      </c>
      <c r="W91" s="8">
        <v>0</v>
      </c>
      <c r="X91" s="79">
        <v>0</v>
      </c>
    </row>
    <row r="92" spans="2:24" x14ac:dyDescent="0.45">
      <c r="N92" s="78"/>
      <c r="O92" s="8"/>
      <c r="P92" s="8"/>
      <c r="Q92" s="8"/>
      <c r="R92" s="8"/>
      <c r="S92" s="8"/>
      <c r="T92" s="8"/>
      <c r="U92" s="8"/>
      <c r="V92" s="8"/>
      <c r="W92" s="8"/>
      <c r="X92" s="79"/>
    </row>
    <row r="93" spans="2:24" x14ac:dyDescent="0.45">
      <c r="N93" s="80" t="s">
        <v>3081</v>
      </c>
      <c r="O93" s="8"/>
      <c r="P93" s="8"/>
      <c r="Q93" s="8"/>
      <c r="R93" s="8"/>
      <c r="S93" s="8"/>
      <c r="T93" s="8"/>
      <c r="U93" s="8"/>
      <c r="V93" s="8"/>
      <c r="W93" s="8"/>
      <c r="X93" s="79"/>
    </row>
    <row r="94" spans="2:24" x14ac:dyDescent="0.45">
      <c r="N94" s="78" t="s">
        <v>212</v>
      </c>
      <c r="O94" s="8" t="s">
        <v>52</v>
      </c>
      <c r="P94" s="8" t="s">
        <v>45</v>
      </c>
      <c r="Q94" s="8" t="s">
        <v>46</v>
      </c>
      <c r="R94" s="8" t="s">
        <v>51</v>
      </c>
      <c r="S94" s="8" t="s">
        <v>53</v>
      </c>
      <c r="T94" s="8" t="s">
        <v>54</v>
      </c>
      <c r="U94" s="8" t="s">
        <v>199</v>
      </c>
      <c r="V94" s="8" t="s">
        <v>196</v>
      </c>
      <c r="W94" s="8" t="s">
        <v>197</v>
      </c>
      <c r="X94" s="79" t="s">
        <v>198</v>
      </c>
    </row>
    <row r="95" spans="2:24" x14ac:dyDescent="0.45">
      <c r="N95" s="78" t="s">
        <v>34</v>
      </c>
      <c r="O95" s="8">
        <v>0</v>
      </c>
      <c r="P95" s="8">
        <v>9.4670000000000004E-2</v>
      </c>
      <c r="Q95" s="8">
        <v>5.3060000000000003E-2</v>
      </c>
      <c r="R95" s="8">
        <v>0</v>
      </c>
      <c r="S95" s="8">
        <v>7.5040000000000009E-2</v>
      </c>
      <c r="T95" s="8">
        <v>0</v>
      </c>
      <c r="U95" s="8">
        <v>7.4540000000000009E-2</v>
      </c>
      <c r="V95" s="8">
        <v>7.51E-2</v>
      </c>
      <c r="W95" s="8">
        <v>6.1460000000000001E-2</v>
      </c>
      <c r="X95" s="79">
        <v>0</v>
      </c>
    </row>
    <row r="96" spans="2:24" x14ac:dyDescent="0.45">
      <c r="N96" s="78" t="s">
        <v>24</v>
      </c>
      <c r="O96" s="8">
        <v>0</v>
      </c>
      <c r="P96" s="8">
        <v>2.3787780507561793E-4</v>
      </c>
      <c r="Q96" s="8">
        <v>2.4286808019164196E-4</v>
      </c>
      <c r="R96" s="8">
        <v>2.4776444081853546E-4</v>
      </c>
      <c r="S96" s="8">
        <v>2.3896480320721115E-4</v>
      </c>
      <c r="T96" s="8">
        <v>0</v>
      </c>
      <c r="U96" s="8">
        <v>2.3896480320721115E-4</v>
      </c>
      <c r="V96" s="8">
        <v>2.3896480320721115E-4</v>
      </c>
      <c r="W96" s="8">
        <v>2.5142008837145986E-4</v>
      </c>
      <c r="X96" s="79">
        <v>0</v>
      </c>
    </row>
    <row r="97" spans="14:24" x14ac:dyDescent="0.45">
      <c r="N97" s="78" t="s">
        <v>25</v>
      </c>
      <c r="O97" s="8">
        <v>0</v>
      </c>
      <c r="P97" s="8">
        <v>4.6638816750639549E-5</v>
      </c>
      <c r="Q97" s="8">
        <v>3.2232808616604128E-5</v>
      </c>
      <c r="R97" s="8">
        <v>2.8996147430381631E-4</v>
      </c>
      <c r="S97" s="8">
        <v>9.8596752736450793E-6</v>
      </c>
      <c r="T97" s="8">
        <v>0</v>
      </c>
      <c r="U97" s="8">
        <v>9.8596752736450793E-6</v>
      </c>
      <c r="V97" s="8">
        <v>9.8596752736450793E-6</v>
      </c>
      <c r="W97" s="8">
        <v>1.6516721239424621E-4</v>
      </c>
      <c r="X97" s="79">
        <v>0</v>
      </c>
    </row>
    <row r="98" spans="14:24" x14ac:dyDescent="0.45">
      <c r="N98" s="78" t="s">
        <v>26</v>
      </c>
      <c r="O98" s="8">
        <v>0</v>
      </c>
      <c r="P98" s="8">
        <v>1.3028309781444109E-4</v>
      </c>
      <c r="Q98" s="8">
        <v>5.6691402645738057E-5</v>
      </c>
      <c r="R98" s="8">
        <v>1.1820481282126827E-4</v>
      </c>
      <c r="S98" s="8">
        <v>3.3745938786478544E-5</v>
      </c>
      <c r="T98" s="8">
        <v>0</v>
      </c>
      <c r="U98" s="8">
        <v>3.3745938786478544E-5</v>
      </c>
      <c r="V98" s="8">
        <v>3.3745938786478544E-5</v>
      </c>
      <c r="W98" s="8">
        <v>9.8480678640570246E-5</v>
      </c>
      <c r="X98" s="79">
        <v>5.0728862973760932E-5</v>
      </c>
    </row>
    <row r="99" spans="14:24" x14ac:dyDescent="0.45">
      <c r="N99" s="78" t="s">
        <v>27</v>
      </c>
      <c r="O99" s="8">
        <v>0</v>
      </c>
      <c r="P99" s="8">
        <v>7.0998113169743108E-5</v>
      </c>
      <c r="Q99" s="8">
        <v>2.3525807571751339E-6</v>
      </c>
      <c r="R99" s="8">
        <v>1.591697610110222E-4</v>
      </c>
      <c r="S99" s="8">
        <v>2.7834437029906243E-6</v>
      </c>
      <c r="T99" s="8">
        <v>0</v>
      </c>
      <c r="U99" s="8">
        <v>2.7834437029906243E-6</v>
      </c>
      <c r="V99" s="8">
        <v>2.7834437029906243E-6</v>
      </c>
      <c r="W99" s="8">
        <v>2.0222647854774595E-5</v>
      </c>
      <c r="X99" s="79">
        <v>0</v>
      </c>
    </row>
    <row r="100" spans="14:24" x14ac:dyDescent="0.45">
      <c r="N100" s="78" t="s">
        <v>43</v>
      </c>
      <c r="O100" s="8">
        <v>0</v>
      </c>
      <c r="P100" s="8">
        <v>1.7146280627299598E-5</v>
      </c>
      <c r="Q100" s="8">
        <v>2.1496967858924759E-6</v>
      </c>
      <c r="R100" s="8">
        <v>1.3693674005172305E-4</v>
      </c>
      <c r="S100" s="8">
        <v>2.4139824202604782E-6</v>
      </c>
      <c r="T100" s="8">
        <v>0</v>
      </c>
      <c r="U100" s="8">
        <v>2.4139824202604782E-6</v>
      </c>
      <c r="V100" s="8">
        <v>2.4139824202604782E-6</v>
      </c>
      <c r="W100" s="8">
        <v>1.7247148511111885E-5</v>
      </c>
      <c r="X100" s="79">
        <v>0</v>
      </c>
    </row>
    <row r="101" spans="14:24" x14ac:dyDescent="0.45">
      <c r="N101" s="78" t="s">
        <v>29</v>
      </c>
      <c r="O101" s="8">
        <v>0</v>
      </c>
      <c r="P101" s="8">
        <v>3.1362217252240272E-4</v>
      </c>
      <c r="Q101" s="8">
        <v>1.4989550369048907E-6</v>
      </c>
      <c r="R101" s="8">
        <v>2.0062133679107567E-5</v>
      </c>
      <c r="S101" s="8">
        <v>7.174465765988733E-6</v>
      </c>
      <c r="T101" s="8">
        <v>0</v>
      </c>
      <c r="U101" s="8">
        <v>7.174465765988733E-6</v>
      </c>
      <c r="V101" s="8">
        <v>7.174465765988733E-6</v>
      </c>
      <c r="W101" s="8">
        <v>7.3345561676241348E-5</v>
      </c>
      <c r="X101" s="79">
        <v>0</v>
      </c>
    </row>
    <row r="102" spans="14:24" x14ac:dyDescent="0.45">
      <c r="N102" s="78" t="s">
        <v>30</v>
      </c>
      <c r="O102" s="8">
        <v>0</v>
      </c>
      <c r="P102" s="8">
        <v>7.3335295921123591E-7</v>
      </c>
      <c r="Q102" s="8">
        <v>1.4247340808160313E-7</v>
      </c>
      <c r="R102" s="8">
        <v>5.0812855041432865E-6</v>
      </c>
      <c r="S102" s="8">
        <v>5.559188187023824E-7</v>
      </c>
      <c r="T102" s="8">
        <v>0</v>
      </c>
      <c r="U102" s="8">
        <v>5.559188187023824E-7</v>
      </c>
      <c r="V102" s="8">
        <v>5.559188187023824E-7</v>
      </c>
      <c r="W102" s="8">
        <v>1.3049904570508457E-6</v>
      </c>
      <c r="X102" s="79">
        <v>0</v>
      </c>
    </row>
    <row r="103" spans="14:24" x14ac:dyDescent="0.45">
      <c r="N103" s="78" t="s">
        <v>31</v>
      </c>
      <c r="O103" s="8">
        <v>0</v>
      </c>
      <c r="P103" s="8">
        <v>5.6157725831099994E-7</v>
      </c>
      <c r="Q103" s="8">
        <v>9.5330499806912992E-7</v>
      </c>
      <c r="R103" s="8">
        <v>4.8058790901098898E-5</v>
      </c>
      <c r="S103" s="8">
        <v>4.8628689806731743E-7</v>
      </c>
      <c r="T103" s="8">
        <v>0</v>
      </c>
      <c r="U103" s="8">
        <v>4.8628689806731743E-7</v>
      </c>
      <c r="V103" s="8">
        <v>4.8628689806731743E-7</v>
      </c>
      <c r="W103" s="8">
        <v>6.3289873594363908E-6</v>
      </c>
      <c r="X103" s="79">
        <v>0</v>
      </c>
    </row>
    <row r="104" spans="14:24" x14ac:dyDescent="0.45">
      <c r="N104" s="78" t="s">
        <v>32</v>
      </c>
      <c r="O104" s="8">
        <v>0</v>
      </c>
      <c r="P104" s="8">
        <v>1.1E-5</v>
      </c>
      <c r="Q104" s="8">
        <v>9.9999999999999995E-7</v>
      </c>
      <c r="R104" s="8">
        <v>0</v>
      </c>
      <c r="S104" s="8">
        <v>3.0000000000000001E-6</v>
      </c>
      <c r="T104" s="8">
        <v>0</v>
      </c>
      <c r="U104" s="8">
        <v>3.0000000000000001E-6</v>
      </c>
      <c r="V104" s="8">
        <v>3.0000000000000001E-6</v>
      </c>
      <c r="W104" s="8">
        <v>3.0000000000000001E-6</v>
      </c>
      <c r="X104" s="79">
        <v>0</v>
      </c>
    </row>
    <row r="105" spans="14:24" x14ac:dyDescent="0.45">
      <c r="N105" s="78" t="s">
        <v>33</v>
      </c>
      <c r="O105" s="8">
        <v>0</v>
      </c>
      <c r="P105" s="8">
        <v>1.6000000000000001E-6</v>
      </c>
      <c r="Q105" s="8">
        <v>1.0000000000000001E-7</v>
      </c>
      <c r="R105" s="8">
        <v>0</v>
      </c>
      <c r="S105" s="8">
        <v>5.9999999999999997E-7</v>
      </c>
      <c r="T105" s="8">
        <v>0</v>
      </c>
      <c r="U105" s="8">
        <v>5.9999999999999997E-7</v>
      </c>
      <c r="V105" s="8">
        <v>5.9999999999999997E-7</v>
      </c>
      <c r="W105" s="8">
        <v>5.9999999999999997E-7</v>
      </c>
      <c r="X105" s="79">
        <v>0</v>
      </c>
    </row>
    <row r="106" spans="14:24" x14ac:dyDescent="0.45">
      <c r="N106" s="78" t="s">
        <v>44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>
        <v>0</v>
      </c>
      <c r="X106" s="79">
        <v>0</v>
      </c>
    </row>
    <row r="107" spans="14:24" x14ac:dyDescent="0.45">
      <c r="N107" s="78"/>
      <c r="O107" s="8"/>
      <c r="P107" s="8"/>
      <c r="Q107" s="8"/>
      <c r="R107" s="8"/>
      <c r="S107" s="8"/>
      <c r="T107" s="8"/>
      <c r="U107" s="8"/>
      <c r="V107" s="8"/>
      <c r="W107" s="8"/>
      <c r="X107" s="79"/>
    </row>
    <row r="108" spans="14:24" x14ac:dyDescent="0.45">
      <c r="N108" s="80" t="s">
        <v>3126</v>
      </c>
      <c r="O108" s="8"/>
      <c r="P108" s="8"/>
      <c r="Q108" s="8"/>
      <c r="R108" s="8"/>
      <c r="S108" s="8"/>
      <c r="T108" s="8"/>
      <c r="U108" s="8"/>
      <c r="V108" s="8"/>
      <c r="W108" s="8"/>
      <c r="X108" s="79"/>
    </row>
    <row r="109" spans="14:24" x14ac:dyDescent="0.45">
      <c r="N109" s="78" t="s">
        <v>212</v>
      </c>
      <c r="O109" s="8" t="s">
        <v>52</v>
      </c>
      <c r="P109" s="8" t="s">
        <v>45</v>
      </c>
      <c r="Q109" s="8" t="s">
        <v>46</v>
      </c>
      <c r="R109" s="8" t="s">
        <v>51</v>
      </c>
      <c r="S109" s="8" t="s">
        <v>53</v>
      </c>
      <c r="T109" s="8" t="s">
        <v>54</v>
      </c>
      <c r="U109" s="8" t="s">
        <v>199</v>
      </c>
      <c r="V109" s="8" t="s">
        <v>196</v>
      </c>
      <c r="W109" s="8" t="s">
        <v>197</v>
      </c>
      <c r="X109" s="79" t="s">
        <v>198</v>
      </c>
    </row>
    <row r="110" spans="14:24" x14ac:dyDescent="0.45">
      <c r="N110" s="78" t="s">
        <v>34</v>
      </c>
      <c r="O110" s="8">
        <v>0</v>
      </c>
      <c r="P110" s="8">
        <v>9.4670000000000004E-2</v>
      </c>
      <c r="Q110" s="8">
        <v>5.3060000000000003E-2</v>
      </c>
      <c r="R110" s="8">
        <v>0</v>
      </c>
      <c r="S110" s="8">
        <v>7.5040000000000009E-2</v>
      </c>
      <c r="T110" s="8">
        <v>0</v>
      </c>
      <c r="U110" s="8">
        <v>7.4540000000000009E-2</v>
      </c>
      <c r="V110" s="8">
        <v>7.51E-2</v>
      </c>
      <c r="W110" s="8">
        <v>6.1460000000000001E-2</v>
      </c>
      <c r="X110" s="79">
        <v>0</v>
      </c>
    </row>
    <row r="111" spans="14:24" x14ac:dyDescent="0.45">
      <c r="N111" s="78" t="s">
        <v>24</v>
      </c>
      <c r="O111" s="8">
        <v>0</v>
      </c>
      <c r="P111" s="8">
        <v>5.1847153207469231E-4</v>
      </c>
      <c r="Q111" s="8">
        <v>5.2346180719071631E-4</v>
      </c>
      <c r="R111" s="8">
        <v>0</v>
      </c>
      <c r="S111" s="8">
        <v>5.1955853020628549E-4</v>
      </c>
      <c r="T111" s="8">
        <v>0</v>
      </c>
      <c r="U111" s="8">
        <v>7.6205009728027844E-7</v>
      </c>
      <c r="V111" s="8">
        <v>5.1955853020628549E-4</v>
      </c>
      <c r="W111" s="8">
        <v>5.3201381537053424E-4</v>
      </c>
      <c r="X111" s="79">
        <v>0</v>
      </c>
    </row>
    <row r="112" spans="14:24" x14ac:dyDescent="0.45">
      <c r="N112" s="78" t="s">
        <v>25</v>
      </c>
      <c r="O112" s="8">
        <v>0</v>
      </c>
      <c r="P112" s="8">
        <v>1.1167755497384685E-4</v>
      </c>
      <c r="Q112" s="8">
        <v>9.7271546839811427E-5</v>
      </c>
      <c r="R112" s="8">
        <v>0</v>
      </c>
      <c r="S112" s="8">
        <v>7.4898413496852386E-5</v>
      </c>
      <c r="T112" s="8">
        <v>0</v>
      </c>
      <c r="U112" s="8">
        <v>2.2062279625385495E-5</v>
      </c>
      <c r="V112" s="8">
        <v>7.4898413496852386E-5</v>
      </c>
      <c r="W112" s="8">
        <v>2.302059506174535E-4</v>
      </c>
      <c r="X112" s="79">
        <v>0</v>
      </c>
    </row>
    <row r="113" spans="14:24" x14ac:dyDescent="0.45">
      <c r="N113" s="78" t="s">
        <v>26</v>
      </c>
      <c r="O113" s="8">
        <v>0</v>
      </c>
      <c r="P113" s="8">
        <v>1.6217072363428997E-4</v>
      </c>
      <c r="Q113" s="8">
        <v>8.8579028465586937E-5</v>
      </c>
      <c r="R113" s="8">
        <v>0</v>
      </c>
      <c r="S113" s="8">
        <v>6.563356460632743E-5</v>
      </c>
      <c r="T113" s="8">
        <v>0</v>
      </c>
      <c r="U113" s="8">
        <v>1.687662238102358E-4</v>
      </c>
      <c r="V113" s="8">
        <v>6.563356460632743E-5</v>
      </c>
      <c r="W113" s="8">
        <v>1.3036830446041913E-4</v>
      </c>
      <c r="X113" s="79">
        <v>5.0728862973760932E-5</v>
      </c>
    </row>
    <row r="114" spans="14:24" x14ac:dyDescent="0.45">
      <c r="N114" s="78" t="s">
        <v>27</v>
      </c>
      <c r="O114" s="8">
        <v>0</v>
      </c>
      <c r="P114" s="8">
        <v>1.0133041943004111E-4</v>
      </c>
      <c r="Q114" s="8">
        <v>3.2684887017473131E-5</v>
      </c>
      <c r="R114" s="8">
        <v>0</v>
      </c>
      <c r="S114" s="8">
        <v>3.3115749963288625E-5</v>
      </c>
      <c r="T114" s="8">
        <v>0</v>
      </c>
      <c r="U114" s="8">
        <v>2.761223488596829E-5</v>
      </c>
      <c r="V114" s="8">
        <v>3.3115749963288625E-5</v>
      </c>
      <c r="W114" s="8">
        <v>5.0554954115072598E-5</v>
      </c>
      <c r="X114" s="79">
        <v>0</v>
      </c>
    </row>
    <row r="115" spans="14:24" x14ac:dyDescent="0.45">
      <c r="N115" s="78" t="s">
        <v>43</v>
      </c>
      <c r="O115" s="8">
        <v>0</v>
      </c>
      <c r="P115" s="8">
        <v>3.6001509395562999E-5</v>
      </c>
      <c r="Q115" s="8">
        <v>2.1004925554155874E-5</v>
      </c>
      <c r="R115" s="8">
        <v>0</v>
      </c>
      <c r="S115" s="8">
        <v>2.1269211188523875E-5</v>
      </c>
      <c r="T115" s="8">
        <v>0</v>
      </c>
      <c r="U115" s="8">
        <v>1.7947952232740602E-5</v>
      </c>
      <c r="V115" s="8">
        <v>2.1269211188523875E-5</v>
      </c>
      <c r="W115" s="8">
        <v>3.6102377279375283E-5</v>
      </c>
      <c r="X115" s="79">
        <v>0</v>
      </c>
    </row>
    <row r="116" spans="14:24" x14ac:dyDescent="0.45">
      <c r="N116" s="78" t="s">
        <v>29</v>
      </c>
      <c r="O116" s="8">
        <v>0</v>
      </c>
      <c r="P116" s="8">
        <v>3.4083265565748838E-4</v>
      </c>
      <c r="Q116" s="8">
        <v>2.8709438171990532E-5</v>
      </c>
      <c r="R116" s="8">
        <v>0</v>
      </c>
      <c r="S116" s="8">
        <v>3.4384948901074376E-5</v>
      </c>
      <c r="T116" s="8">
        <v>0</v>
      </c>
      <c r="U116" s="8">
        <v>3.6751724580356423E-4</v>
      </c>
      <c r="V116" s="8">
        <v>3.4384948901074376E-5</v>
      </c>
      <c r="W116" s="8">
        <v>1.0055604481132699E-4</v>
      </c>
      <c r="X116" s="79">
        <v>0</v>
      </c>
    </row>
    <row r="117" spans="14:24" x14ac:dyDescent="0.45">
      <c r="N117" s="78" t="s">
        <v>30</v>
      </c>
      <c r="O117" s="8">
        <v>0</v>
      </c>
      <c r="P117" s="8">
        <v>1.1437678110124979E-6</v>
      </c>
      <c r="Q117" s="8">
        <v>5.528882598828651E-7</v>
      </c>
      <c r="R117" s="8">
        <v>0</v>
      </c>
      <c r="S117" s="8">
        <v>9.6633367050364444E-7</v>
      </c>
      <c r="T117" s="8">
        <v>0</v>
      </c>
      <c r="U117" s="8">
        <v>5.2049061474947728E-7</v>
      </c>
      <c r="V117" s="8">
        <v>9.6633367050364444E-7</v>
      </c>
      <c r="W117" s="8">
        <v>1.7154053088521076E-6</v>
      </c>
      <c r="X117" s="79">
        <v>0</v>
      </c>
    </row>
    <row r="118" spans="14:24" x14ac:dyDescent="0.45">
      <c r="N118" s="78" t="s">
        <v>31</v>
      </c>
      <c r="O118" s="8">
        <v>0</v>
      </c>
      <c r="P118" s="8">
        <v>3.9107042167594393E-6</v>
      </c>
      <c r="Q118" s="8">
        <v>4.3024319565175693E-6</v>
      </c>
      <c r="R118" s="8">
        <v>0</v>
      </c>
      <c r="S118" s="8">
        <v>3.8354138565157567E-6</v>
      </c>
      <c r="T118" s="8">
        <v>0</v>
      </c>
      <c r="U118" s="8">
        <v>3.7690699688755263E-7</v>
      </c>
      <c r="V118" s="8">
        <v>3.8354138565157567E-6</v>
      </c>
      <c r="W118" s="8">
        <v>9.6781143178848308E-6</v>
      </c>
      <c r="X118" s="79">
        <v>0</v>
      </c>
    </row>
    <row r="119" spans="14:24" x14ac:dyDescent="0.45">
      <c r="N119" s="78" t="s">
        <v>32</v>
      </c>
      <c r="O119" s="8">
        <v>0</v>
      </c>
      <c r="P119" s="8">
        <v>1.1E-5</v>
      </c>
      <c r="Q119" s="8">
        <v>9.9999999999999995E-7</v>
      </c>
      <c r="R119" s="8">
        <v>0</v>
      </c>
      <c r="S119" s="8">
        <v>3.0000000000000001E-6</v>
      </c>
      <c r="T119" s="8">
        <v>0</v>
      </c>
      <c r="U119" s="8">
        <v>3.0000000000000001E-6</v>
      </c>
      <c r="V119" s="8">
        <v>3.0000000000000001E-6</v>
      </c>
      <c r="W119" s="8">
        <v>3.0000000000000001E-6</v>
      </c>
      <c r="X119" s="79">
        <v>0</v>
      </c>
    </row>
    <row r="120" spans="14:24" x14ac:dyDescent="0.45">
      <c r="N120" s="78" t="s">
        <v>33</v>
      </c>
      <c r="O120" s="8">
        <v>0</v>
      </c>
      <c r="P120" s="8">
        <v>1.6000000000000001E-6</v>
      </c>
      <c r="Q120" s="8">
        <v>1.0000000000000001E-7</v>
      </c>
      <c r="R120" s="8">
        <v>0</v>
      </c>
      <c r="S120" s="8">
        <v>5.9999999999999997E-7</v>
      </c>
      <c r="T120" s="8">
        <v>0</v>
      </c>
      <c r="U120" s="8">
        <v>5.9999999999999997E-7</v>
      </c>
      <c r="V120" s="8">
        <v>5.9999999999999997E-7</v>
      </c>
      <c r="W120" s="8">
        <v>5.9999999999999997E-7</v>
      </c>
      <c r="X120" s="79">
        <v>0</v>
      </c>
    </row>
    <row r="121" spans="14:24" ht="14.65" thickBot="1" x14ac:dyDescent="0.5">
      <c r="N121" s="81" t="s">
        <v>44</v>
      </c>
      <c r="O121" s="82">
        <v>0</v>
      </c>
      <c r="P121" s="82">
        <v>0</v>
      </c>
      <c r="Q121" s="82">
        <v>0</v>
      </c>
      <c r="R121" s="82">
        <v>0</v>
      </c>
      <c r="S121" s="82">
        <v>0</v>
      </c>
      <c r="T121" s="82">
        <v>0</v>
      </c>
      <c r="U121" s="82">
        <v>0</v>
      </c>
      <c r="V121" s="82">
        <v>0</v>
      </c>
      <c r="W121" s="82">
        <v>0</v>
      </c>
      <c r="X121" s="83">
        <v>0</v>
      </c>
    </row>
  </sheetData>
  <pageMargins left="0.7" right="0.7" top="0.75" bottom="0.75" header="0.3" footer="0.3"/>
  <pageSetup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9D7F6B-883A-4507-916C-BAA04E5C147D}">
  <dimension ref="B1:X129"/>
  <sheetViews>
    <sheetView topLeftCell="A16" zoomScale="85" zoomScaleNormal="85" workbookViewId="0">
      <selection activeCell="E86" sqref="E86"/>
    </sheetView>
  </sheetViews>
  <sheetFormatPr defaultRowHeight="14.25" x14ac:dyDescent="0.45"/>
  <cols>
    <col min="1" max="1" width="0.265625" customWidth="1"/>
    <col min="2" max="2" width="10.9296875" customWidth="1"/>
    <col min="3" max="3" width="18.6640625" style="29" customWidth="1"/>
    <col min="4" max="4" width="13.33203125" style="29" customWidth="1"/>
    <col min="5" max="5" width="18.1328125" style="29" customWidth="1"/>
    <col min="6" max="8" width="13.33203125" style="29" customWidth="1"/>
    <col min="9" max="9" width="19.33203125" style="29" customWidth="1"/>
    <col min="10" max="12" width="13.33203125" style="29" customWidth="1"/>
    <col min="13" max="13" width="2" style="29" customWidth="1"/>
    <col min="14" max="17" width="13.33203125" style="29" customWidth="1"/>
    <col min="18" max="18" width="15.73046875" style="29" customWidth="1"/>
    <col min="19" max="24" width="9.06640625" style="29"/>
  </cols>
  <sheetData>
    <row r="1" spans="2:24" ht="20.25" customHeight="1" x14ac:dyDescent="0.45">
      <c r="B1" s="36" t="s">
        <v>3083</v>
      </c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</row>
    <row r="3" spans="2:24" x14ac:dyDescent="0.45">
      <c r="B3" s="32" t="s">
        <v>3093</v>
      </c>
      <c r="C3" s="38"/>
      <c r="D3" s="38"/>
      <c r="E3" s="38"/>
      <c r="F3" s="38"/>
      <c r="G3" s="38"/>
      <c r="H3" s="38"/>
      <c r="I3" s="39"/>
      <c r="J3" s="2"/>
    </row>
    <row r="4" spans="2:24" x14ac:dyDescent="0.45">
      <c r="B4" s="10"/>
      <c r="C4" s="41"/>
      <c r="D4" s="41"/>
      <c r="E4" s="41"/>
      <c r="F4" s="41"/>
      <c r="G4" s="41"/>
      <c r="H4" s="41"/>
      <c r="I4" s="42"/>
    </row>
    <row r="5" spans="2:24" x14ac:dyDescent="0.45">
      <c r="B5" s="10" t="s">
        <v>3084</v>
      </c>
      <c r="C5" s="41" t="s">
        <v>3085</v>
      </c>
      <c r="D5" s="41" t="s">
        <v>3086</v>
      </c>
      <c r="E5" s="41" t="s">
        <v>3087</v>
      </c>
      <c r="F5" s="41" t="s">
        <v>3088</v>
      </c>
      <c r="G5" s="41" t="s">
        <v>3089</v>
      </c>
      <c r="H5" s="41" t="s">
        <v>3090</v>
      </c>
      <c r="I5" s="42" t="s">
        <v>3091</v>
      </c>
    </row>
    <row r="6" spans="2:24" x14ac:dyDescent="0.45">
      <c r="B6" s="10" t="s">
        <v>70</v>
      </c>
      <c r="C6" s="41">
        <v>7.8995642214879397E-4</v>
      </c>
      <c r="D6" s="41">
        <v>4.0043373792784714E-4</v>
      </c>
      <c r="E6" s="41">
        <v>3.9791702859166242E-4</v>
      </c>
      <c r="F6" s="41">
        <v>4.5627840554978615E-4</v>
      </c>
      <c r="G6" s="41">
        <v>6.1200881439659155E-4</v>
      </c>
      <c r="H6" s="41">
        <v>3.671526852706037E-4</v>
      </c>
      <c r="I6" s="42">
        <v>6.0408432281966592E-4</v>
      </c>
    </row>
    <row r="7" spans="2:24" x14ac:dyDescent="0.45">
      <c r="B7" s="10" t="s">
        <v>64</v>
      </c>
      <c r="C7" s="41">
        <v>1.153365292698921E-3</v>
      </c>
      <c r="D7" s="41">
        <v>6.7033214079926314E-4</v>
      </c>
      <c r="E7" s="41">
        <v>7.5951494794420618E-4</v>
      </c>
      <c r="F7" s="41">
        <v>5.7072582685378358E-4</v>
      </c>
      <c r="G7" s="41">
        <v>0</v>
      </c>
      <c r="H7" s="41">
        <v>7.0206322279533931E-4</v>
      </c>
      <c r="I7" s="42">
        <v>8.8198522382858669E-4</v>
      </c>
    </row>
    <row r="8" spans="2:24" x14ac:dyDescent="0.45">
      <c r="B8" s="10" t="s">
        <v>71</v>
      </c>
      <c r="C8" s="41">
        <v>0</v>
      </c>
      <c r="D8" s="41">
        <v>0</v>
      </c>
      <c r="E8" s="41">
        <v>0</v>
      </c>
      <c r="F8" s="41">
        <v>5.5573010628040228E-4</v>
      </c>
      <c r="G8" s="41">
        <v>0</v>
      </c>
      <c r="H8" s="41">
        <v>0</v>
      </c>
      <c r="I8" s="42">
        <v>0</v>
      </c>
    </row>
    <row r="9" spans="2:24" x14ac:dyDescent="0.45">
      <c r="B9" s="10" t="s">
        <v>65</v>
      </c>
      <c r="C9" s="41">
        <v>1.3305673747104664E-3</v>
      </c>
      <c r="D9" s="41">
        <v>0</v>
      </c>
      <c r="E9" s="41">
        <v>0</v>
      </c>
      <c r="F9" s="41">
        <v>9.5792059491646203E-4</v>
      </c>
      <c r="G9" s="41">
        <v>0</v>
      </c>
      <c r="H9" s="41">
        <v>0</v>
      </c>
      <c r="I9" s="42">
        <v>0</v>
      </c>
    </row>
    <row r="10" spans="2:24" x14ac:dyDescent="0.45">
      <c r="B10" s="10" t="s">
        <v>66</v>
      </c>
      <c r="C10" s="41">
        <v>0</v>
      </c>
      <c r="D10" s="41">
        <v>0</v>
      </c>
      <c r="E10" s="41">
        <v>0</v>
      </c>
      <c r="F10" s="41">
        <v>0</v>
      </c>
      <c r="G10" s="41">
        <v>0</v>
      </c>
      <c r="H10" s="41">
        <v>0</v>
      </c>
      <c r="I10" s="42">
        <v>0</v>
      </c>
    </row>
    <row r="11" spans="2:24" x14ac:dyDescent="0.45">
      <c r="B11" s="11" t="s">
        <v>69</v>
      </c>
      <c r="C11" s="44">
        <v>0</v>
      </c>
      <c r="D11" s="44">
        <v>0</v>
      </c>
      <c r="E11" s="44">
        <v>5.0714330137007098E-4</v>
      </c>
      <c r="F11" s="44">
        <v>0</v>
      </c>
      <c r="G11" s="44">
        <v>0</v>
      </c>
      <c r="H11" s="44">
        <v>0</v>
      </c>
      <c r="I11" s="45">
        <v>0</v>
      </c>
    </row>
    <row r="13" spans="2:24" x14ac:dyDescent="0.45">
      <c r="B13" s="47" t="s">
        <v>3094</v>
      </c>
      <c r="C13" s="38"/>
      <c r="D13" s="38"/>
      <c r="E13" s="38"/>
      <c r="F13" s="38"/>
      <c r="G13" s="38"/>
      <c r="H13" s="38"/>
      <c r="I13" s="39"/>
    </row>
    <row r="14" spans="2:24" x14ac:dyDescent="0.45">
      <c r="B14" s="43"/>
      <c r="C14" s="41"/>
      <c r="D14" s="41"/>
      <c r="E14" s="41"/>
      <c r="F14" s="41"/>
      <c r="G14" s="41"/>
      <c r="H14" s="41"/>
      <c r="I14" s="42"/>
    </row>
    <row r="15" spans="2:24" x14ac:dyDescent="0.45">
      <c r="B15" s="48" t="s">
        <v>3092</v>
      </c>
      <c r="C15" s="41" t="s">
        <v>3085</v>
      </c>
      <c r="D15" s="41" t="s">
        <v>3086</v>
      </c>
      <c r="E15" s="41" t="s">
        <v>3087</v>
      </c>
      <c r="F15" s="41" t="s">
        <v>3088</v>
      </c>
      <c r="G15" s="41" t="s">
        <v>3089</v>
      </c>
      <c r="H15" s="41" t="s">
        <v>3090</v>
      </c>
      <c r="I15" s="42" t="s">
        <v>3091</v>
      </c>
    </row>
    <row r="16" spans="2:24" x14ac:dyDescent="0.45">
      <c r="B16" s="43" t="s">
        <v>70</v>
      </c>
      <c r="C16" s="41">
        <v>9.0296853093713703E-5</v>
      </c>
      <c r="D16" s="41">
        <v>4.1941670556088409E-5</v>
      </c>
      <c r="E16" s="41">
        <v>4.4742555284111484E-5</v>
      </c>
      <c r="F16" s="41">
        <v>6.0412644239366278E-5</v>
      </c>
      <c r="G16" s="41">
        <v>0</v>
      </c>
      <c r="H16" s="41">
        <v>3.6264453232930763E-5</v>
      </c>
      <c r="I16" s="42">
        <v>6.9050534718722247E-5</v>
      </c>
    </row>
    <row r="17" spans="2:24" x14ac:dyDescent="0.45">
      <c r="B17" s="43" t="s">
        <v>64</v>
      </c>
      <c r="C17" s="41">
        <v>1.2261710542877196E-3</v>
      </c>
      <c r="D17" s="41">
        <v>4.3276625445448923E-4</v>
      </c>
      <c r="E17" s="41">
        <v>4.3276625445448923E-4</v>
      </c>
      <c r="F17" s="41">
        <v>4.3276625445448923E-4</v>
      </c>
      <c r="G17" s="41">
        <v>0</v>
      </c>
      <c r="H17" s="41">
        <v>0</v>
      </c>
      <c r="I17" s="42">
        <v>9.3766021798472683E-4</v>
      </c>
    </row>
    <row r="18" spans="2:24" x14ac:dyDescent="0.45">
      <c r="B18" s="43" t="s">
        <v>71</v>
      </c>
      <c r="C18" s="41">
        <v>0</v>
      </c>
      <c r="D18" s="41">
        <v>0</v>
      </c>
      <c r="E18" s="41">
        <v>0</v>
      </c>
      <c r="F18" s="41">
        <v>1.795901309079099E-4</v>
      </c>
      <c r="G18" s="41">
        <v>0</v>
      </c>
      <c r="H18" s="41">
        <v>0</v>
      </c>
      <c r="I18" s="42">
        <v>0</v>
      </c>
    </row>
    <row r="19" spans="2:24" x14ac:dyDescent="0.45">
      <c r="B19" s="43" t="s">
        <v>65</v>
      </c>
      <c r="C19" s="41">
        <v>5.3882707819286552E-3</v>
      </c>
      <c r="D19" s="41">
        <v>0</v>
      </c>
      <c r="E19" s="41">
        <v>0</v>
      </c>
      <c r="F19" s="41">
        <v>3.5642947991591841E-3</v>
      </c>
      <c r="G19" s="41">
        <v>0</v>
      </c>
      <c r="H19" s="41">
        <v>0</v>
      </c>
      <c r="I19" s="42">
        <v>0</v>
      </c>
    </row>
    <row r="20" spans="2:24" x14ac:dyDescent="0.45">
      <c r="B20" s="43" t="s">
        <v>66</v>
      </c>
      <c r="C20" s="41">
        <v>0</v>
      </c>
      <c r="D20" s="41">
        <v>0</v>
      </c>
      <c r="E20" s="41">
        <v>0</v>
      </c>
      <c r="F20" s="41">
        <v>1.206278501403907E-3</v>
      </c>
      <c r="G20" s="41">
        <v>0</v>
      </c>
      <c r="H20" s="41">
        <v>0</v>
      </c>
      <c r="I20" s="42">
        <v>0</v>
      </c>
    </row>
    <row r="21" spans="2:24" x14ac:dyDescent="0.45">
      <c r="B21" s="46" t="s">
        <v>69</v>
      </c>
      <c r="C21" s="44">
        <v>0</v>
      </c>
      <c r="D21" s="44">
        <v>0</v>
      </c>
      <c r="E21" s="44">
        <v>0</v>
      </c>
      <c r="F21" s="44">
        <v>0</v>
      </c>
      <c r="G21" s="44">
        <v>0</v>
      </c>
      <c r="H21" s="44">
        <v>0</v>
      </c>
      <c r="I21" s="45">
        <v>0</v>
      </c>
    </row>
    <row r="24" spans="2:24" ht="20.25" customHeight="1" x14ac:dyDescent="0.45">
      <c r="B24" s="36" t="s">
        <v>3117</v>
      </c>
      <c r="C24" s="37"/>
      <c r="D24" s="37"/>
      <c r="E24" s="37"/>
      <c r="F24" s="37"/>
      <c r="G24" s="37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</row>
    <row r="25" spans="2:24" x14ac:dyDescent="0.45">
      <c r="B25" s="57" t="s">
        <v>3132</v>
      </c>
      <c r="C25" s="2"/>
    </row>
    <row r="26" spans="2:24" x14ac:dyDescent="0.45">
      <c r="C26" s="2"/>
    </row>
    <row r="27" spans="2:24" x14ac:dyDescent="0.45">
      <c r="B27" s="58">
        <f>CONVERT(1000,"g","lbm")</f>
        <v>2.2046226218487757</v>
      </c>
      <c r="C27" s="29" t="s">
        <v>3097</v>
      </c>
      <c r="D27" s="52" t="s">
        <v>3104</v>
      </c>
    </row>
    <row r="28" spans="2:24" x14ac:dyDescent="0.45">
      <c r="B28" s="58">
        <f>CONVERT(1,"mi","m")/1000</f>
        <v>1.6093440000000001</v>
      </c>
      <c r="C28" s="29" t="s">
        <v>3096</v>
      </c>
      <c r="D28" s="55" t="s">
        <v>3104</v>
      </c>
    </row>
    <row r="30" spans="2:24" x14ac:dyDescent="0.45">
      <c r="C30" s="2"/>
    </row>
    <row r="31" spans="2:24" s="2" customFormat="1" x14ac:dyDescent="0.45">
      <c r="B31" s="61" t="s">
        <v>3127</v>
      </c>
      <c r="C31" s="29"/>
      <c r="D31" s="52"/>
      <c r="T31" s="9"/>
    </row>
    <row r="32" spans="2:24" x14ac:dyDescent="0.45">
      <c r="B32" s="56">
        <f>AVERAGE(22453,23726)</f>
        <v>23089.5</v>
      </c>
      <c r="C32" s="29" t="s">
        <v>3109</v>
      </c>
      <c r="D32" s="54" t="s">
        <v>3108</v>
      </c>
    </row>
    <row r="33" spans="2:4" x14ac:dyDescent="0.45">
      <c r="B33" s="56">
        <f>B32*lbs_per_kg</f>
        <v>50903.634027177308</v>
      </c>
      <c r="C33" s="29" t="s">
        <v>3128</v>
      </c>
      <c r="D33" s="52" t="s">
        <v>3106</v>
      </c>
    </row>
    <row r="34" spans="2:4" x14ac:dyDescent="0.45">
      <c r="B34" s="29"/>
      <c r="D34" s="52"/>
    </row>
    <row r="35" spans="2:4" x14ac:dyDescent="0.45">
      <c r="B35" s="61" t="s">
        <v>55</v>
      </c>
      <c r="D35" s="52"/>
    </row>
    <row r="36" spans="2:4" x14ac:dyDescent="0.45">
      <c r="B36" s="29">
        <v>6.3</v>
      </c>
      <c r="C36" s="29" t="s">
        <v>3101</v>
      </c>
      <c r="D36" s="54" t="s">
        <v>3105</v>
      </c>
    </row>
    <row r="37" spans="2:4" x14ac:dyDescent="0.45">
      <c r="B37" s="59">
        <f>B36/B27</f>
        <v>2.8576319310000002</v>
      </c>
      <c r="C37" s="29" t="s">
        <v>3102</v>
      </c>
      <c r="D37" s="52" t="s">
        <v>3106</v>
      </c>
    </row>
    <row r="38" spans="2:4" x14ac:dyDescent="0.45">
      <c r="B38" s="56">
        <v>120286</v>
      </c>
      <c r="C38" s="29" t="s">
        <v>3103</v>
      </c>
      <c r="D38" s="54" t="s">
        <v>3107</v>
      </c>
    </row>
    <row r="39" spans="2:4" x14ac:dyDescent="0.45">
      <c r="B39" s="56">
        <f>B38/B37</f>
        <v>42092.89471296854</v>
      </c>
      <c r="C39" s="56" t="s">
        <v>3128</v>
      </c>
      <c r="D39" s="52" t="s">
        <v>3106</v>
      </c>
    </row>
    <row r="41" spans="2:4" x14ac:dyDescent="0.45">
      <c r="B41" s="61" t="s">
        <v>53</v>
      </c>
      <c r="D41" s="52"/>
    </row>
    <row r="42" spans="2:4" x14ac:dyDescent="0.45">
      <c r="B42" s="56">
        <v>138490</v>
      </c>
      <c r="C42" s="29" t="s">
        <v>3103</v>
      </c>
      <c r="D42" s="54" t="s">
        <v>3108</v>
      </c>
    </row>
    <row r="43" spans="2:4" x14ac:dyDescent="0.45">
      <c r="B43" s="56">
        <v>7</v>
      </c>
      <c r="C43" s="29" t="s">
        <v>3101</v>
      </c>
      <c r="D43" s="54" t="s">
        <v>3111</v>
      </c>
    </row>
    <row r="44" spans="2:4" x14ac:dyDescent="0.45">
      <c r="B44" s="56">
        <f>B42/(B43/lbs_per_kg)</f>
        <v>43616.883842833849</v>
      </c>
      <c r="C44" s="29" t="s">
        <v>3128</v>
      </c>
      <c r="D44" s="52" t="s">
        <v>3106</v>
      </c>
    </row>
    <row r="45" spans="2:4" x14ac:dyDescent="0.45">
      <c r="B45" s="29"/>
      <c r="D45" s="52"/>
    </row>
    <row r="46" spans="2:4" x14ac:dyDescent="0.45">
      <c r="B46" s="61" t="s">
        <v>56</v>
      </c>
      <c r="D46" s="52"/>
    </row>
    <row r="47" spans="2:4" x14ac:dyDescent="0.45">
      <c r="B47" s="29">
        <v>6.3</v>
      </c>
      <c r="C47" s="29" t="s">
        <v>3101</v>
      </c>
      <c r="D47" s="54" t="s">
        <v>3105</v>
      </c>
    </row>
    <row r="48" spans="2:4" x14ac:dyDescent="0.45">
      <c r="B48" s="56">
        <v>84530</v>
      </c>
      <c r="C48" s="29" t="str">
        <f>C38</f>
        <v>BTU/gal</v>
      </c>
      <c r="D48" s="54" t="s">
        <v>3108</v>
      </c>
    </row>
    <row r="49" spans="2:4" x14ac:dyDescent="0.45">
      <c r="B49" s="56">
        <f>B48/(B47/lbs_per_kg)</f>
        <v>29580.436543631269</v>
      </c>
      <c r="C49" s="56" t="s">
        <v>3128</v>
      </c>
      <c r="D49" s="52" t="s">
        <v>3106</v>
      </c>
    </row>
    <row r="50" spans="2:4" x14ac:dyDescent="0.45">
      <c r="C50" s="56"/>
      <c r="D50" s="52"/>
    </row>
    <row r="51" spans="2:4" x14ac:dyDescent="0.45">
      <c r="B51" s="61" t="s">
        <v>57</v>
      </c>
      <c r="D51" s="52"/>
    </row>
    <row r="52" spans="2:4" x14ac:dyDescent="0.45">
      <c r="B52" s="56">
        <v>127960</v>
      </c>
      <c r="C52" s="29" t="s">
        <v>3103</v>
      </c>
      <c r="D52" s="54" t="s">
        <v>3108</v>
      </c>
    </row>
    <row r="53" spans="2:4" x14ac:dyDescent="0.45">
      <c r="B53" s="56">
        <v>7</v>
      </c>
      <c r="C53" s="29" t="s">
        <v>3101</v>
      </c>
      <c r="D53" s="54" t="s">
        <v>3111</v>
      </c>
    </row>
    <row r="54" spans="2:4" x14ac:dyDescent="0.45">
      <c r="B54" s="56">
        <f>B52/(B53/lbs_per_kg)</f>
        <v>40300.501527395616</v>
      </c>
      <c r="C54" s="56" t="s">
        <v>3128</v>
      </c>
      <c r="D54" s="52" t="s">
        <v>3106</v>
      </c>
    </row>
    <row r="55" spans="2:4" x14ac:dyDescent="0.45">
      <c r="B55" s="29"/>
      <c r="C55" s="56"/>
      <c r="D55" s="52"/>
    </row>
    <row r="56" spans="2:4" x14ac:dyDescent="0.45">
      <c r="B56" s="61" t="s">
        <v>58</v>
      </c>
      <c r="D56" s="52"/>
    </row>
    <row r="57" spans="2:4" x14ac:dyDescent="0.45">
      <c r="B57" s="29">
        <f>'Fuel Heat Contents'!B6</f>
        <v>135000</v>
      </c>
      <c r="C57" s="29" t="s">
        <v>3103</v>
      </c>
      <c r="D57" s="52" t="s">
        <v>3129</v>
      </c>
    </row>
    <row r="58" spans="2:4" x14ac:dyDescent="0.45">
      <c r="B58" s="93">
        <v>6.8</v>
      </c>
      <c r="C58" s="29" t="s">
        <v>3101</v>
      </c>
      <c r="D58" s="54" t="s">
        <v>3130</v>
      </c>
    </row>
    <row r="59" spans="2:4" x14ac:dyDescent="0.45">
      <c r="B59" s="56">
        <f>B57/(B58/lbs_per_kg)*1000</f>
        <v>43768243.227880105</v>
      </c>
      <c r="C59" s="56" t="s">
        <v>3133</v>
      </c>
      <c r="D59" s="52" t="s">
        <v>3106</v>
      </c>
    </row>
    <row r="60" spans="2:4" x14ac:dyDescent="0.45">
      <c r="B60" s="29"/>
      <c r="C60" s="56"/>
      <c r="D60" s="52"/>
    </row>
    <row r="61" spans="2:4" x14ac:dyDescent="0.45">
      <c r="B61" s="61" t="s">
        <v>196</v>
      </c>
      <c r="D61" s="52"/>
    </row>
    <row r="62" spans="2:4" x14ac:dyDescent="0.45">
      <c r="B62" s="62">
        <f>'Fuel Heat Contents'!B7</f>
        <v>149690.47619047618</v>
      </c>
      <c r="C62" s="29" t="s">
        <v>3103</v>
      </c>
      <c r="D62" s="52" t="s">
        <v>3129</v>
      </c>
    </row>
    <row r="63" spans="2:4" x14ac:dyDescent="0.45">
      <c r="B63" s="94">
        <v>8.1999999999999993</v>
      </c>
      <c r="C63" s="29" t="s">
        <v>3101</v>
      </c>
      <c r="D63" s="54" t="s">
        <v>3131</v>
      </c>
    </row>
    <row r="64" spans="2:4" x14ac:dyDescent="0.45">
      <c r="B64" s="56">
        <f>B62/(B63/lbs_per_kg)</f>
        <v>40245.245132297488</v>
      </c>
      <c r="C64" s="56" t="s">
        <v>3128</v>
      </c>
      <c r="D64" s="52" t="s">
        <v>3106</v>
      </c>
    </row>
    <row r="65" spans="2:24" x14ac:dyDescent="0.45">
      <c r="B65" s="29"/>
      <c r="C65" s="56"/>
      <c r="D65" s="52"/>
    </row>
    <row r="66" spans="2:24" x14ac:dyDescent="0.45">
      <c r="B66" s="61" t="s">
        <v>197</v>
      </c>
      <c r="D66" s="52"/>
    </row>
    <row r="67" spans="2:24" x14ac:dyDescent="0.45">
      <c r="B67" s="56">
        <v>91420</v>
      </c>
      <c r="C67" s="29" t="s">
        <v>3103</v>
      </c>
      <c r="D67" s="54" t="s">
        <v>3108</v>
      </c>
    </row>
    <row r="68" spans="2:24" x14ac:dyDescent="0.45">
      <c r="B68" s="60">
        <v>4.2</v>
      </c>
      <c r="C68" s="29" t="s">
        <v>3101</v>
      </c>
      <c r="D68" s="54" t="s">
        <v>3110</v>
      </c>
    </row>
    <row r="69" spans="2:24" x14ac:dyDescent="0.45">
      <c r="B69" s="56">
        <f>B67/(B68/lbs_per_kg)</f>
        <v>47987.285735575009</v>
      </c>
      <c r="C69" s="56" t="s">
        <v>3128</v>
      </c>
      <c r="D69" s="52" t="s">
        <v>3106</v>
      </c>
    </row>
    <row r="70" spans="2:24" x14ac:dyDescent="0.45">
      <c r="B70" s="29"/>
      <c r="C70" s="56"/>
      <c r="D70" s="52"/>
    </row>
    <row r="71" spans="2:24" x14ac:dyDescent="0.45">
      <c r="B71" s="61" t="s">
        <v>198</v>
      </c>
      <c r="D71" s="52"/>
    </row>
    <row r="72" spans="2:24" x14ac:dyDescent="0.45">
      <c r="B72" s="56">
        <v>61013</v>
      </c>
      <c r="C72" s="29" t="s">
        <v>3109</v>
      </c>
      <c r="D72" s="54" t="s">
        <v>3108</v>
      </c>
    </row>
    <row r="73" spans="2:24" x14ac:dyDescent="0.45">
      <c r="B73" s="56">
        <f>B72*lbs_per_kg</f>
        <v>134510.64002685936</v>
      </c>
      <c r="C73" s="56" t="s">
        <v>3128</v>
      </c>
      <c r="D73" s="52" t="s">
        <v>3106</v>
      </c>
    </row>
    <row r="74" spans="2:24" x14ac:dyDescent="0.45">
      <c r="B74" s="29"/>
      <c r="D74" s="52"/>
    </row>
    <row r="76" spans="2:24" ht="20.25" customHeight="1" x14ac:dyDescent="0.45">
      <c r="B76" s="36" t="s">
        <v>3082</v>
      </c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</row>
    <row r="78" spans="2:24" x14ac:dyDescent="0.45">
      <c r="B78" s="32" t="s">
        <v>3123</v>
      </c>
      <c r="C78" s="18"/>
      <c r="D78" s="18"/>
      <c r="E78" s="18"/>
      <c r="F78" s="33"/>
    </row>
    <row r="79" spans="2:24" x14ac:dyDescent="0.45">
      <c r="B79" s="65"/>
      <c r="C79" s="8" t="s">
        <v>3125</v>
      </c>
      <c r="D79" s="8"/>
      <c r="E79" s="8"/>
      <c r="F79" s="34"/>
    </row>
    <row r="80" spans="2:24" x14ac:dyDescent="0.45">
      <c r="B80" s="66"/>
      <c r="C80" s="8" t="s">
        <v>3121</v>
      </c>
      <c r="D80" s="8"/>
      <c r="E80" s="8"/>
      <c r="F80" s="34"/>
    </row>
    <row r="81" spans="2:24" x14ac:dyDescent="0.45">
      <c r="B81" s="67"/>
      <c r="C81" s="6" t="s">
        <v>3122</v>
      </c>
      <c r="D81" s="6"/>
      <c r="E81" s="6"/>
      <c r="F81" s="35"/>
    </row>
    <row r="83" spans="2:24" x14ac:dyDescent="0.45">
      <c r="B83" s="32" t="s">
        <v>70</v>
      </c>
      <c r="C83" s="38"/>
      <c r="D83" s="38"/>
      <c r="E83" s="38"/>
      <c r="F83" s="38"/>
      <c r="G83" s="38"/>
      <c r="H83" s="38"/>
      <c r="I83" s="38"/>
      <c r="J83" s="38"/>
      <c r="K83" s="38"/>
      <c r="L83" s="39"/>
      <c r="N83" s="40" t="s">
        <v>179</v>
      </c>
      <c r="O83" s="38"/>
      <c r="P83" s="38"/>
      <c r="Q83" s="38"/>
      <c r="R83" s="38"/>
      <c r="S83" s="38"/>
      <c r="T83" s="38"/>
      <c r="U83" s="38"/>
      <c r="V83" s="38"/>
      <c r="W83" s="38"/>
      <c r="X83" s="39"/>
    </row>
    <row r="84" spans="2:24" x14ac:dyDescent="0.45">
      <c r="B84" s="10"/>
      <c r="C84" s="41"/>
      <c r="D84" s="41"/>
      <c r="E84" s="41"/>
      <c r="F84" s="41"/>
      <c r="G84" s="41"/>
      <c r="H84" s="41"/>
      <c r="I84" s="41"/>
      <c r="J84" s="41"/>
      <c r="K84" s="41"/>
      <c r="L84" s="42"/>
      <c r="N84" s="43"/>
      <c r="O84" s="41"/>
      <c r="P84" s="41"/>
      <c r="Q84" s="41"/>
      <c r="R84" s="41"/>
      <c r="S84" s="41"/>
      <c r="T84" s="41"/>
      <c r="U84" s="41"/>
      <c r="V84" s="41"/>
      <c r="W84" s="41"/>
      <c r="X84" s="42"/>
    </row>
    <row r="85" spans="2:24" x14ac:dyDescent="0.45">
      <c r="B85" s="10"/>
      <c r="C85" s="41" t="s">
        <v>52</v>
      </c>
      <c r="D85" s="41" t="s">
        <v>46</v>
      </c>
      <c r="E85" s="41" t="s">
        <v>55</v>
      </c>
      <c r="F85" s="41" t="s">
        <v>53</v>
      </c>
      <c r="G85" s="41" t="s">
        <v>56</v>
      </c>
      <c r="H85" s="41" t="s">
        <v>57</v>
      </c>
      <c r="I85" s="41" t="s">
        <v>58</v>
      </c>
      <c r="J85" s="41" t="s">
        <v>196</v>
      </c>
      <c r="K85" s="41" t="s">
        <v>197</v>
      </c>
      <c r="L85" s="42" t="s">
        <v>198</v>
      </c>
      <c r="N85" s="43"/>
      <c r="O85" s="41" t="s">
        <v>52</v>
      </c>
      <c r="P85" s="41" t="s">
        <v>46</v>
      </c>
      <c r="Q85" s="41" t="s">
        <v>55</v>
      </c>
      <c r="R85" s="41" t="s">
        <v>53</v>
      </c>
      <c r="S85" s="41" t="s">
        <v>56</v>
      </c>
      <c r="T85" s="41" t="s">
        <v>57</v>
      </c>
      <c r="U85" s="41" t="s">
        <v>58</v>
      </c>
      <c r="V85" s="41" t="s">
        <v>196</v>
      </c>
      <c r="W85" s="41" t="s">
        <v>197</v>
      </c>
      <c r="X85" s="42" t="s">
        <v>198</v>
      </c>
    </row>
    <row r="86" spans="2:24" x14ac:dyDescent="0.45">
      <c r="B86" s="10" t="s">
        <v>34</v>
      </c>
      <c r="C86" s="95">
        <v>0</v>
      </c>
      <c r="D86" s="50" cm="1">
        <f t="array" ref="D86">INDEX(Converted_gperBTU,MATCH(1,('Transportation Calcs'!$B86=EPSpollutant)*('Transportation Calcs'!$B$83=EPSsector)*('Transportation Calcs'!D$85=EPSfuel)*("x"=SelectedEF),0))</f>
        <v>5.4023647870244051E-2</v>
      </c>
      <c r="E86" s="75">
        <f>'US EPS 3.1.3 Values'!E5</f>
        <v>7.2920703974688528E-2</v>
      </c>
      <c r="F86" s="75">
        <f>'US EPS 3.1.3 Values'!F5</f>
        <v>7.4215991692627201E-2</v>
      </c>
      <c r="G86" s="50" cm="1">
        <f t="array" ref="G86">INDEX(Converted_gperBTU,MATCH(1,('Transportation Calcs'!$B86=EPSpollutant)*('Transportation Calcs'!$B$83=EPSsector)*('Transportation Calcs'!G$85=EPSfuel)*("x"=SelectedEF),0))</f>
        <v>7.1128091598533075E-2</v>
      </c>
      <c r="H86" s="75">
        <f>'US EPS 3.1.3 Values'!H5</f>
        <v>1.3932671560778187E-2</v>
      </c>
      <c r="I86" s="95">
        <v>0</v>
      </c>
      <c r="J86" s="50">
        <v>0</v>
      </c>
      <c r="K86" s="50" cm="1">
        <f t="array" ref="K86">INDEX(Converted_gperBTU,MATCH(1,('Transportation Calcs'!$B86=EPSpollutant)*('Transportation Calcs'!$B$83=EPSsector)*('Transportation Calcs'!K$85=EPSfuel)*("x"=SelectedEF),0))</f>
        <v>6.287081992143953E-2</v>
      </c>
      <c r="L86" s="53">
        <v>0</v>
      </c>
      <c r="N86" s="43" t="s">
        <v>34</v>
      </c>
      <c r="O86" s="95">
        <v>0</v>
      </c>
      <c r="P86" s="75">
        <f>'US EPS 3.1.3 Values'!D50</f>
        <v>5.2751937984496129E-2</v>
      </c>
      <c r="Q86" s="75">
        <f>'US EPS 3.1.3 Values'!E50</f>
        <v>7.2920703974688528E-2</v>
      </c>
      <c r="R86" s="50" cm="1">
        <f t="array" ref="R86">INDEX(Converted_gperBTU,MATCH(1,('Transportation Calcs'!$N86=EPSpollutant)*('Transportation Calcs'!$N$83=EPSsector)*('Transportation Calcs'!R$85=EPSfuel)*("x"=SelectedEF),0))</f>
        <v>7.1990470738681492E-2</v>
      </c>
      <c r="S86" s="75">
        <f>'US EPS 3.1.3 Values'!G50</f>
        <v>4.0403449230000298E-2</v>
      </c>
      <c r="T86" s="75">
        <f>'US EPS 3.1.3 Values'!H50</f>
        <v>1.6824244116294244E-2</v>
      </c>
      <c r="U86" s="95">
        <v>0</v>
      </c>
      <c r="V86" s="75">
        <f>'US EPS 3.1.3 Values'!J50</f>
        <v>7.5288690949578504E-2</v>
      </c>
      <c r="W86" s="75">
        <f>'US EPS 3.1.3 Values'!K50</f>
        <v>6.7030064624894622E-2</v>
      </c>
      <c r="X86" s="76">
        <f>'US EPS 3.1.3 Values'!L50</f>
        <v>0</v>
      </c>
    </row>
    <row r="87" spans="2:24" x14ac:dyDescent="0.45">
      <c r="B87" s="10" t="s">
        <v>24</v>
      </c>
      <c r="C87" s="95">
        <v>0</v>
      </c>
      <c r="D87" s="50" cm="1">
        <f t="array" ref="D87">INDEX(Converted_gperBTU,MATCH(1,('Transportation Calcs'!$B87=EPSpollutant)*('Transportation Calcs'!$B$83=EPSsector)*('Transportation Calcs'!D$85=EPSfuel)*("x"=SelectedEF),0))</f>
        <v>2.2555247173611365E-5</v>
      </c>
      <c r="E87" s="75">
        <f>'US EPS 3.1.3 Values'!E6</f>
        <v>8.5752935648730723E-5</v>
      </c>
      <c r="F87" s="75">
        <f>'US EPS 3.1.3 Values'!F6</f>
        <v>1.0399032196479627E-4</v>
      </c>
      <c r="G87" s="50" cm="1">
        <f t="array" ref="G87">INDEX(Converted_gperBTU,MATCH(1,('Transportation Calcs'!$B87=EPSpollutant)*('Transportation Calcs'!$B$83=EPSsector)*('Transportation Calcs'!G$85=EPSfuel)*("x"=SelectedEF),0))</f>
        <v>3.9703893712632866E-5</v>
      </c>
      <c r="H87" s="75">
        <f>'US EPS 3.1.3 Values'!H6</f>
        <v>1.0399032196479627E-4</v>
      </c>
      <c r="I87" s="95">
        <v>0</v>
      </c>
      <c r="J87" s="50">
        <v>0</v>
      </c>
      <c r="K87" s="50" cm="1">
        <f t="array" ref="K87">INDEX(Converted_gperBTU,MATCH(1,('Transportation Calcs'!$B87=EPSpollutant)*('Transportation Calcs'!$B$83=EPSsector)*('Transportation Calcs'!K$85=EPSfuel)*("x"=SelectedEF),0))</f>
        <v>2.8424195682082701E-4</v>
      </c>
      <c r="L87" s="53">
        <v>0</v>
      </c>
      <c r="N87" s="43" t="s">
        <v>24</v>
      </c>
      <c r="O87" s="95">
        <v>0</v>
      </c>
      <c r="P87" s="75">
        <f>'US EPS 3.1.3 Values'!D51</f>
        <v>3.7055399324096322E-5</v>
      </c>
      <c r="Q87" s="75">
        <f>'US EPS 3.1.3 Values'!E51</f>
        <v>5.1729790668657905E-5</v>
      </c>
      <c r="R87" s="50" cm="1">
        <f t="array" ref="R87">INDEX(Converted_gperBTU,MATCH(1,('Transportation Calcs'!$N87=EPSpollutant)*('Transportation Calcs'!$N$83=EPSsector)*('Transportation Calcs'!R$85=EPSfuel)*("x"=SelectedEF),0))</f>
        <v>1.066100920174742E-4</v>
      </c>
      <c r="S87" s="75">
        <f>'US EPS 3.1.3 Values'!G51</f>
        <v>3.7068947314504013E-5</v>
      </c>
      <c r="T87" s="75">
        <f>'US EPS 3.1.3 Values'!H51</f>
        <v>4.7375078673519637E-5</v>
      </c>
      <c r="U87" s="95">
        <v>0</v>
      </c>
      <c r="V87" s="75">
        <f>'US EPS 3.1.3 Values'!J51</f>
        <v>4.7375078673519637E-5</v>
      </c>
      <c r="W87" s="75">
        <f>'US EPS 3.1.3 Values'!K51</f>
        <v>3.8150087110923766E-5</v>
      </c>
      <c r="X87" s="76">
        <f>'US EPS 3.1.3 Values'!L51</f>
        <v>0</v>
      </c>
    </row>
    <row r="88" spans="2:24" x14ac:dyDescent="0.45">
      <c r="B88" s="10" t="s">
        <v>25</v>
      </c>
      <c r="C88" s="95">
        <v>0</v>
      </c>
      <c r="D88" s="50" cm="1">
        <f t="array" ref="D88">INDEX(Converted_gperBTU,MATCH(1,('Transportation Calcs'!$B88=EPSpollutant)*('Transportation Calcs'!$B$83=EPSsector)*('Transportation Calcs'!D$85=EPSfuel)*("x"=SelectedEF),0))</f>
        <v>3.9697235025556001E-4</v>
      </c>
      <c r="E88" s="50" cm="1">
        <f t="array" ref="E88">INDEX(Converted_gperBTU,MATCH(1,('Transportation Calcs'!$B88=EPSpollutant)*('Transportation Calcs'!$B$83=EPSsector)*('Transportation Calcs'!E$85=EPSfuel)*("x"=SelectedEF),0))</f>
        <v>2.0122160896172457E-3</v>
      </c>
      <c r="F88" s="50" cm="1">
        <f t="array" ref="F88">INDEX(Converted_gperBTU,MATCH(1,('Transportation Calcs'!$B88=EPSpollutant)*('Transportation Calcs'!$B$83=EPSsector)*('Transportation Calcs'!F$85=EPSfuel)*("x"=SelectedEF),0))</f>
        <v>7.6346582025417002E-5</v>
      </c>
      <c r="G88" s="50" cm="1">
        <f t="array" ref="G88">INDEX(Converted_gperBTU,MATCH(1,('Transportation Calcs'!$B88=EPSpollutant)*('Transportation Calcs'!$B$83=EPSsector)*('Transportation Calcs'!G$85=EPSfuel)*("x"=SelectedEF),0))</f>
        <v>2.9393689054997557E-4</v>
      </c>
      <c r="H88" s="75">
        <f>'US EPS 3.1.3 Values'!H7</f>
        <v>9.6259770216971673E-4</v>
      </c>
      <c r="I88" s="95">
        <v>0</v>
      </c>
      <c r="J88" s="50">
        <v>0</v>
      </c>
      <c r="K88" s="50" cm="1">
        <f t="array" ref="K88">INDEX(Converted_gperBTU,MATCH(1,('Transportation Calcs'!$B88=EPSpollutant)*('Transportation Calcs'!$B$83=EPSsector)*('Transportation Calcs'!K$85=EPSfuel)*("x"=SelectedEF),0))</f>
        <v>1.7650508609035227E-3</v>
      </c>
      <c r="L88" s="53">
        <v>0</v>
      </c>
      <c r="N88" s="43" t="s">
        <v>25</v>
      </c>
      <c r="O88" s="95">
        <v>0</v>
      </c>
      <c r="P88" s="75">
        <f>'US EPS 3.1.3 Values'!D52</f>
        <v>6.2175160141784565E-5</v>
      </c>
      <c r="Q88" s="75">
        <f>'US EPS 3.1.3 Values'!E52</f>
        <v>5.8541765656290731E-4</v>
      </c>
      <c r="R88" s="50" cm="1">
        <f t="array" ref="R88">INDEX(Converted_gperBTU,MATCH(1,('Transportation Calcs'!$N88=EPSpollutant)*('Transportation Calcs'!$N$83=EPSsector)*('Transportation Calcs'!R$85=EPSfuel)*("x"=SelectedEF),0))</f>
        <v>2.4531784614773629E-4</v>
      </c>
      <c r="S88" s="75">
        <f>'US EPS 3.1.3 Values'!G52</f>
        <v>1.2439578456076286E-4</v>
      </c>
      <c r="T88" s="75">
        <f>'US EPS 3.1.3 Values'!H52</f>
        <v>1.9364998393286498E-4</v>
      </c>
      <c r="U88" s="95">
        <v>0</v>
      </c>
      <c r="V88" s="75">
        <f>'US EPS 3.1.3 Values'!J52</f>
        <v>1.9364998393286498E-4</v>
      </c>
      <c r="W88" s="75">
        <f>'US EPS 3.1.3 Values'!K52</f>
        <v>6.4011933991013945E-5</v>
      </c>
      <c r="X88" s="76">
        <f>'US EPS 3.1.3 Values'!L52</f>
        <v>0</v>
      </c>
    </row>
    <row r="89" spans="2:24" x14ac:dyDescent="0.45">
      <c r="B89" s="10" t="s">
        <v>26</v>
      </c>
      <c r="C89" s="95">
        <v>0</v>
      </c>
      <c r="D89" s="50" cm="1">
        <f t="array" ref="D89">INDEX(Converted_gperBTU,MATCH(1,('Transportation Calcs'!$B89=EPSpollutant)*('Transportation Calcs'!$B$83=EPSsector)*('Transportation Calcs'!D$85=EPSfuel)*("x"=SelectedEF),0))</f>
        <v>3.6088395477778181E-5</v>
      </c>
      <c r="E89" s="75">
        <f>'US EPS 3.1.3 Values'!E8</f>
        <v>1.0736129263394684E-4</v>
      </c>
      <c r="F89" s="75">
        <f>'US EPS 3.1.3 Values'!F8</f>
        <v>3.9349379296936391E-4</v>
      </c>
      <c r="G89" s="50" cm="1">
        <f t="array" ref="G89">INDEX(Converted_gperBTU,MATCH(1,('Transportation Calcs'!$B89=EPSpollutant)*('Transportation Calcs'!$B$83=EPSsector)*('Transportation Calcs'!G$85=EPSfuel)*("x"=SelectedEF),0))</f>
        <v>3.3940425270476478E-5</v>
      </c>
      <c r="H89" s="75">
        <f>'US EPS 3.1.3 Values'!H8</f>
        <v>3.9349379296936391E-4</v>
      </c>
      <c r="I89" s="95">
        <v>0</v>
      </c>
      <c r="J89" s="50">
        <v>0</v>
      </c>
      <c r="K89" s="50" cm="1">
        <f t="array" ref="K89">INDEX(Converted_gperBTU,MATCH(1,('Transportation Calcs'!$B89=EPSpollutant)*('Transportation Calcs'!$B$83=EPSsector)*('Transportation Calcs'!K$85=EPSfuel)*("x"=SelectedEF),0))</f>
        <v>3.1675056771822364E-4</v>
      </c>
      <c r="L89" s="53">
        <v>0</v>
      </c>
      <c r="N89" s="43" t="s">
        <v>26</v>
      </c>
      <c r="O89" s="95">
        <v>0</v>
      </c>
      <c r="P89" s="75">
        <f>'US EPS 3.1.3 Values'!D53</f>
        <v>8.9266061948078262E-4</v>
      </c>
      <c r="Q89" s="75">
        <f>'US EPS 3.1.3 Values'!E53</f>
        <v>2.5993406587307788E-5</v>
      </c>
      <c r="R89" s="50" cm="1">
        <f t="array" ref="R89">INDEX(Converted_gperBTU,MATCH(1,('Transportation Calcs'!$N89=EPSpollutant)*('Transportation Calcs'!$N$83=EPSsector)*('Transportation Calcs'!R$85=EPSfuel)*("x"=SelectedEF),0))</f>
        <v>1.2013696390786339E-3</v>
      </c>
      <c r="S89" s="75">
        <f>'US EPS 3.1.3 Values'!G53</f>
        <v>8.929869891254401E-4</v>
      </c>
      <c r="T89" s="75">
        <f>'US EPS 3.1.3 Values'!H53</f>
        <v>9.9853849398344355E-4</v>
      </c>
      <c r="U89" s="95">
        <v>0</v>
      </c>
      <c r="V89" s="75">
        <f>'US EPS 3.1.3 Values'!J53</f>
        <v>9.9853849398344355E-4</v>
      </c>
      <c r="W89" s="75">
        <f>'US EPS 3.1.3 Values'!K53</f>
        <v>9.1903153156786379E-4</v>
      </c>
      <c r="X89" s="76">
        <f>'US EPS 3.1.3 Values'!L53</f>
        <v>6.2708422980365774E-4</v>
      </c>
    </row>
    <row r="90" spans="2:24" x14ac:dyDescent="0.45">
      <c r="B90" s="10" t="s">
        <v>27</v>
      </c>
      <c r="C90" s="95">
        <v>0</v>
      </c>
      <c r="D90" s="75">
        <f>'US EPS 3.1.3 Values'!D9</f>
        <v>4.6657324226001493E-6</v>
      </c>
      <c r="E90" s="75">
        <f>'US EPS 3.1.3 Values'!E9</f>
        <v>7.8287077823350674E-6</v>
      </c>
      <c r="F90" s="75">
        <f>'US EPS 3.1.3 Values'!F9</f>
        <v>2.2290345111607032E-5</v>
      </c>
      <c r="G90" s="75">
        <f>'US EPS 3.1.3 Values'!G9</f>
        <v>7.8287077823350674E-6</v>
      </c>
      <c r="H90" s="75">
        <f>'US EPS 3.1.3 Values'!H9</f>
        <v>2.2290345111607032E-5</v>
      </c>
      <c r="I90" s="95">
        <v>0</v>
      </c>
      <c r="J90" s="50">
        <v>0</v>
      </c>
      <c r="K90" s="75">
        <f>'US EPS 3.1.3 Values'!K9</f>
        <v>5.0563864576369941E-6</v>
      </c>
      <c r="L90" s="53">
        <v>0</v>
      </c>
      <c r="N90" s="43" t="s">
        <v>27</v>
      </c>
      <c r="O90" s="95">
        <v>0</v>
      </c>
      <c r="P90" s="75">
        <f>'US EPS 3.1.3 Values'!D54</f>
        <v>2.6177226813590449E-6</v>
      </c>
      <c r="Q90" s="75">
        <f>'US EPS 3.1.3 Values'!E54</f>
        <v>5.0684199129140162E-6</v>
      </c>
      <c r="R90" s="50" cm="1">
        <f t="array" ref="R90">INDEX(Converted_gperBTU,MATCH(1,('Transportation Calcs'!$N90=EPSpollutant)*('Transportation Calcs'!$N$83=EPSsector)*('Transportation Calcs'!R$85=EPSfuel)*("x"=SelectedEF),0))</f>
        <v>3.3014738173153299E-5</v>
      </c>
      <c r="S90" s="75">
        <f>'US EPS 3.1.3 Values'!G54</f>
        <v>2.6186797586655626E-5</v>
      </c>
      <c r="T90" s="75">
        <f>'US EPS 3.1.3 Values'!H54</f>
        <v>2.8514123884402311E-5</v>
      </c>
      <c r="U90" s="95">
        <v>0</v>
      </c>
      <c r="V90" s="75">
        <f>'US EPS 3.1.3 Values'!J54</f>
        <v>2.8514123884402311E-5</v>
      </c>
      <c r="W90" s="75">
        <f>'US EPS 3.1.3 Values'!K54</f>
        <v>2.6950552455967622E-6</v>
      </c>
      <c r="X90" s="76">
        <f>'US EPS 3.1.3 Values'!L54</f>
        <v>0</v>
      </c>
    </row>
    <row r="91" spans="2:24" x14ac:dyDescent="0.45">
      <c r="B91" s="10" t="s">
        <v>43</v>
      </c>
      <c r="C91" s="95">
        <v>0</v>
      </c>
      <c r="D91" s="50" cm="1">
        <f t="array" ref="D91">INDEX(Converted_gperBTU,MATCH(1,('Transportation Calcs'!$B91=EPSpollutant)*('Transportation Calcs'!$B$83=EPSsector)*('Transportation Calcs'!D$85=EPSfuel)*("x"=SelectedEF),0))</f>
        <v>7.088791968849287E-7</v>
      </c>
      <c r="E91" s="75">
        <f>'US EPS 3.1.3 Values'!E10</f>
        <v>2.8290848342257749E-6</v>
      </c>
      <c r="F91" s="75">
        <f>'US EPS 3.1.3 Values'!F10</f>
        <v>1.5325749200805452E-5</v>
      </c>
      <c r="G91" s="50" cm="1">
        <f t="array" ref="G91">INDEX(Converted_gperBTU,MATCH(1,('Transportation Calcs'!$B91=EPSpollutant)*('Transportation Calcs'!$B$83=EPSsector)*('Transportation Calcs'!G$85=EPSfuel)*("x"=SelectedEF),0))</f>
        <v>7.0442392070800248E-7</v>
      </c>
      <c r="H91" s="75">
        <f>'US EPS 3.1.3 Values'!H10</f>
        <v>1.5325749200805452E-5</v>
      </c>
      <c r="I91" s="95">
        <v>0</v>
      </c>
      <c r="J91" s="50">
        <v>0</v>
      </c>
      <c r="K91" s="50" cm="1">
        <f t="array" ref="K91">INDEX(Converted_gperBTU,MATCH(1,('Transportation Calcs'!$B91=EPSpollutant)*('Transportation Calcs'!$B$83=EPSsector)*('Transportation Calcs'!K$85=EPSfuel)*("x"=SelectedEF),0))</f>
        <v>1.2999249364730959E-6</v>
      </c>
      <c r="L91" s="53">
        <v>0</v>
      </c>
      <c r="N91" s="43" t="s">
        <v>43</v>
      </c>
      <c r="O91" s="95">
        <v>0</v>
      </c>
      <c r="P91" s="75">
        <f>'US EPS 3.1.3 Values'!D55</f>
        <v>2.5391910009182736E-6</v>
      </c>
      <c r="Q91" s="75">
        <f>'US EPS 3.1.3 Values'!E55</f>
        <v>2.0316872030537864E-6</v>
      </c>
      <c r="R91" s="50" cm="1">
        <f t="array" ref="R91">INDEX(Converted_gperBTU,MATCH(1,('Transportation Calcs'!$N91=EPSpollutant)*('Transportation Calcs'!$N$83=EPSsector)*('Transportation Calcs'!R$85=EPSfuel)*("x"=SelectedEF),0))</f>
        <v>3.1409855067513902E-5</v>
      </c>
      <c r="S91" s="75">
        <f>'US EPS 3.1.3 Values'!G55</f>
        <v>2.5401193659055958E-5</v>
      </c>
      <c r="T91" s="75">
        <f>'US EPS 3.1.3 Values'!H55</f>
        <v>2.7520502404055357E-5</v>
      </c>
      <c r="U91" s="95">
        <v>0</v>
      </c>
      <c r="V91" s="75">
        <f>'US EPS 3.1.3 Values'!J55</f>
        <v>2.7520502404055357E-5</v>
      </c>
      <c r="W91" s="75">
        <f>'US EPS 3.1.3 Values'!K55</f>
        <v>2.6142035882288592E-6</v>
      </c>
      <c r="X91" s="76">
        <f>'US EPS 3.1.3 Values'!L55</f>
        <v>0</v>
      </c>
    </row>
    <row r="92" spans="2:24" x14ac:dyDescent="0.45">
      <c r="B92" s="10" t="s">
        <v>29</v>
      </c>
      <c r="C92" s="95">
        <v>0</v>
      </c>
      <c r="D92" s="75">
        <f>'US EPS 3.1.3 Values'!D11</f>
        <v>2.4242424242424239E-7</v>
      </c>
      <c r="E92" s="75">
        <f>'US EPS 3.1.3 Values'!E11</f>
        <v>1.1819238274635436E-6</v>
      </c>
      <c r="F92" s="75">
        <f>'US EPS 3.1.3 Values'!F11</f>
        <v>1.0646429514720989E-6</v>
      </c>
      <c r="G92" s="75">
        <f>'US EPS 3.1.3 Values'!G11</f>
        <v>1.1819238274635436E-6</v>
      </c>
      <c r="H92" s="75">
        <f>'US EPS 3.1.3 Values'!H11</f>
        <v>1.0646429514720989E-6</v>
      </c>
      <c r="I92" s="95">
        <v>0</v>
      </c>
      <c r="J92" s="50">
        <v>0</v>
      </c>
      <c r="K92" s="75">
        <f>'US EPS 3.1.3 Values'!K11</f>
        <v>0</v>
      </c>
      <c r="L92" s="53">
        <v>0</v>
      </c>
      <c r="N92" s="43" t="s">
        <v>29</v>
      </c>
      <c r="O92" s="95">
        <v>0</v>
      </c>
      <c r="P92" s="75">
        <f>'US EPS 3.1.3 Values'!D56</f>
        <v>2.4242424242424244E-7</v>
      </c>
      <c r="Q92" s="75">
        <f>'US EPS 3.1.3 Values'!E56</f>
        <v>4.2501798364698814E-7</v>
      </c>
      <c r="R92" s="75">
        <f>'US EPS 3.1.3 Values'!F56</f>
        <v>1.184792571821728E-6</v>
      </c>
      <c r="S92" s="75">
        <f>'US EPS 3.1.3 Values'!G56</f>
        <v>0</v>
      </c>
      <c r="T92" s="75">
        <f>'US EPS 3.1.3 Values'!H56</f>
        <v>1.184792571821728E-6</v>
      </c>
      <c r="U92" s="95">
        <v>0</v>
      </c>
      <c r="V92" s="75">
        <f>'US EPS 3.1.3 Values'!J56</f>
        <v>1.184792571821728E-6</v>
      </c>
      <c r="W92" s="75">
        <f>'US EPS 3.1.3 Values'!K56</f>
        <v>0</v>
      </c>
      <c r="X92" s="76">
        <f>'US EPS 3.1.3 Values'!L56</f>
        <v>0</v>
      </c>
    </row>
    <row r="93" spans="2:24" x14ac:dyDescent="0.45">
      <c r="B93" s="10" t="s">
        <v>30</v>
      </c>
      <c r="C93" s="95">
        <v>0</v>
      </c>
      <c r="D93" s="75">
        <f>'US EPS 3.1.3 Values'!D12</f>
        <v>3.4655577900635184E-7</v>
      </c>
      <c r="E93" s="75">
        <f>'US EPS 3.1.3 Values'!E12</f>
        <v>5.332551428771481E-7</v>
      </c>
      <c r="F93" s="75">
        <f>'US EPS 3.1.3 Values'!F12</f>
        <v>9.8830434677507883E-6</v>
      </c>
      <c r="G93" s="75">
        <f>'US EPS 3.1.3 Values'!G12</f>
        <v>5.332551428771481E-7</v>
      </c>
      <c r="H93" s="75">
        <f>'US EPS 3.1.3 Values'!H12</f>
        <v>9.8830434677507883E-6</v>
      </c>
      <c r="I93" s="95">
        <v>0</v>
      </c>
      <c r="J93" s="50">
        <v>0</v>
      </c>
      <c r="K93" s="75">
        <f>'US EPS 3.1.3 Values'!K12</f>
        <v>3.7557231942739924E-7</v>
      </c>
      <c r="L93" s="53">
        <v>0</v>
      </c>
      <c r="N93" s="43" t="s">
        <v>30</v>
      </c>
      <c r="O93" s="95">
        <v>0</v>
      </c>
      <c r="P93" s="75">
        <f>'US EPS 3.1.3 Values'!D57</f>
        <v>2.1329204407713498E-7</v>
      </c>
      <c r="Q93" s="75">
        <f>'US EPS 3.1.3 Values'!E57</f>
        <v>3.7646612624912489E-7</v>
      </c>
      <c r="R93" s="75">
        <f>'US EPS 3.1.3 Values'!F57</f>
        <v>2.122381145400749E-5</v>
      </c>
      <c r="S93" s="75">
        <f>'US EPS 3.1.3 Values'!G57</f>
        <v>2.1337002673607003E-6</v>
      </c>
      <c r="T93" s="75">
        <f>'US EPS 3.1.3 Values'!H57</f>
        <v>2.122381145400749E-5</v>
      </c>
      <c r="U93" s="95">
        <v>0</v>
      </c>
      <c r="V93" s="75">
        <f>'US EPS 3.1.3 Values'!J57</f>
        <v>2.122381145400749E-5</v>
      </c>
      <c r="W93" s="75">
        <f>'US EPS 3.1.3 Values'!K57</f>
        <v>2.1959310141122417E-7</v>
      </c>
      <c r="X93" s="76">
        <f>'US EPS 3.1.3 Values'!L57</f>
        <v>0</v>
      </c>
    </row>
    <row r="94" spans="2:24" x14ac:dyDescent="0.45">
      <c r="B94" s="10" t="s">
        <v>31</v>
      </c>
      <c r="C94" s="95">
        <v>0</v>
      </c>
      <c r="D94" s="75">
        <f>'US EPS 3.1.3 Values'!D13</f>
        <v>6.5505121594224659E-7</v>
      </c>
      <c r="E94" s="75">
        <f>'US EPS 3.1.3 Values'!E13</f>
        <v>1.1972227585452939E-6</v>
      </c>
      <c r="F94" s="75">
        <f>'US EPS 3.1.3 Values'!F13</f>
        <v>2.8835047604065008E-6</v>
      </c>
      <c r="G94" s="75">
        <f>'US EPS 3.1.3 Values'!G13</f>
        <v>1.1972227585452939E-6</v>
      </c>
      <c r="H94" s="75">
        <f>'US EPS 3.1.3 Values'!H13</f>
        <v>2.8835047604065008E-6</v>
      </c>
      <c r="I94" s="95">
        <v>0</v>
      </c>
      <c r="J94" s="50">
        <v>0</v>
      </c>
      <c r="K94" s="75">
        <f>'US EPS 3.1.3 Values'!K13</f>
        <v>7.0989756748698903E-7</v>
      </c>
      <c r="L94" s="53">
        <v>0</v>
      </c>
      <c r="N94" s="43" t="s">
        <v>31</v>
      </c>
      <c r="O94" s="95">
        <v>0</v>
      </c>
      <c r="P94" s="75">
        <f>'US EPS 3.1.3 Values'!D58</f>
        <v>2.2497232268135904E-6</v>
      </c>
      <c r="Q94" s="75">
        <f>'US EPS 3.1.3 Values'!E58</f>
        <v>7.1158701917372055E-7</v>
      </c>
      <c r="R94" s="75">
        <f>'US EPS 3.1.3 Values'!F58</f>
        <v>4.8326002221521206E-6</v>
      </c>
      <c r="S94" s="75">
        <f>'US EPS 3.1.3 Values'!G58</f>
        <v>2.2505457581923577E-5</v>
      </c>
      <c r="T94" s="75">
        <f>'US EPS 3.1.3 Values'!H58</f>
        <v>4.8326002221521206E-6</v>
      </c>
      <c r="U94" s="95">
        <v>0</v>
      </c>
      <c r="V94" s="75">
        <f>'US EPS 3.1.3 Values'!J58</f>
        <v>4.8326002221521206E-6</v>
      </c>
      <c r="W94" s="75">
        <f>'US EPS 3.1.3 Values'!K58</f>
        <v>2.3161843791707692E-6</v>
      </c>
      <c r="X94" s="76">
        <f>'US EPS 3.1.3 Values'!L58</f>
        <v>0</v>
      </c>
    </row>
    <row r="95" spans="2:24" x14ac:dyDescent="0.45">
      <c r="B95" s="10" t="s">
        <v>32</v>
      </c>
      <c r="C95" s="95">
        <v>0</v>
      </c>
      <c r="D95" s="75">
        <f>'US EPS 3.1.3 Values'!D14</f>
        <v>9.9999999999999995E-7</v>
      </c>
      <c r="E95" s="75">
        <f>'US EPS 3.1.3 Values'!E14</f>
        <v>3.0000000000000001E-6</v>
      </c>
      <c r="F95" s="75">
        <f>'US EPS 3.1.3 Values'!F14</f>
        <v>3.0000000000000001E-6</v>
      </c>
      <c r="G95" s="75">
        <f>'US EPS 3.1.3 Values'!G14</f>
        <v>0</v>
      </c>
      <c r="H95" s="75">
        <f>'US EPS 3.1.3 Values'!H14</f>
        <v>0</v>
      </c>
      <c r="I95" s="95">
        <v>0</v>
      </c>
      <c r="J95" s="50">
        <v>0</v>
      </c>
      <c r="K95" s="75">
        <f>'US EPS 3.1.3 Values'!K14</f>
        <v>3.0000000000000001E-6</v>
      </c>
      <c r="L95" s="53">
        <v>0</v>
      </c>
      <c r="N95" s="43" t="s">
        <v>32</v>
      </c>
      <c r="O95" s="95">
        <v>0</v>
      </c>
      <c r="P95" s="75">
        <f>'US EPS 3.1.3 Values'!D59</f>
        <v>9.9999999999999995E-7</v>
      </c>
      <c r="Q95" s="75">
        <f>'US EPS 3.1.3 Values'!E59</f>
        <v>3.0000000000000001E-6</v>
      </c>
      <c r="R95" s="50" cm="1">
        <f t="array" ref="R95">INDEX(Converted_gperBTU,MATCH(1,('Transportation Calcs'!$N95=EPSpollutant)*('Transportation Calcs'!$N$83=EPSsector)*('Transportation Calcs'!R$85=EPSfuel)*("x"=SelectedEF),0))</f>
        <v>4.1039153701350283E-6</v>
      </c>
      <c r="S95" s="75">
        <f>'US EPS 3.1.3 Values'!G59</f>
        <v>0</v>
      </c>
      <c r="T95" s="75">
        <f>'US EPS 3.1.3 Values'!H59</f>
        <v>0</v>
      </c>
      <c r="U95" s="95">
        <v>0</v>
      </c>
      <c r="V95" s="75">
        <f>'US EPS 3.1.3 Values'!J59</f>
        <v>3.0000000000000001E-6</v>
      </c>
      <c r="W95" s="75">
        <f>'US EPS 3.1.3 Values'!K59</f>
        <v>3.0000000000000001E-6</v>
      </c>
      <c r="X95" s="76">
        <f>'US EPS 3.1.3 Values'!L59</f>
        <v>0</v>
      </c>
    </row>
    <row r="96" spans="2:24" x14ac:dyDescent="0.45">
      <c r="B96" s="10" t="s">
        <v>33</v>
      </c>
      <c r="C96" s="95">
        <v>0</v>
      </c>
      <c r="D96" s="50" cm="1">
        <f t="array" ref="D96">INDEX(Converted_gperBTU,MATCH(1,('Transportation Calcs'!$B96=EPSpollutant)*('Transportation Calcs'!$B$83=EPSsector)*('Transportation Calcs'!D$85=EPSfuel)*("x"=SelectedEF),0))</f>
        <v>6.4443563353175331E-7</v>
      </c>
      <c r="E96" s="50" cm="1">
        <f t="array" ref="E96">INDEX(Converted_gperBTU,MATCH(1,('Transportation Calcs'!$B96=EPSpollutant)*('Transportation Calcs'!$B$83=EPSsector)*('Transportation Calcs'!E$85=EPSfuel)*("x"=SelectedEF),0))</f>
        <v>4.8939375969439507E-6</v>
      </c>
      <c r="F96" s="50" cm="1">
        <f t="array" ref="F96">INDEX(Converted_gperBTU,MATCH(1,('Transportation Calcs'!$B96=EPSpollutant)*('Transportation Calcs'!$B$83=EPSsector)*('Transportation Calcs'!F$85=EPSfuel)*("x"=SelectedEF),0))</f>
        <v>1.9946404312946783E-6</v>
      </c>
      <c r="G96" s="50" cm="1">
        <f t="array" ref="G96">INDEX(Converted_gperBTU,MATCH(1,('Transportation Calcs'!$B96=EPSpollutant)*('Transportation Calcs'!$B$83=EPSsector)*('Transportation Calcs'!G$85=EPSfuel)*("x"=SelectedEF),0))</f>
        <v>1.2807707649236408E-6</v>
      </c>
      <c r="H96" s="75">
        <f>'US EPS 3.1.3 Values'!H15</f>
        <v>0</v>
      </c>
      <c r="I96" s="95">
        <v>0</v>
      </c>
      <c r="J96" s="50">
        <v>0</v>
      </c>
      <c r="K96" s="50" cm="1">
        <f t="array" ref="K96">INDEX(Converted_gperBTU,MATCH(1,('Transportation Calcs'!$B96=EPSpollutant)*('Transportation Calcs'!$B$83=EPSsector)*('Transportation Calcs'!K$85=EPSfuel)*("x"=SelectedEF),0))</f>
        <v>1.8546579294027569E-6</v>
      </c>
      <c r="L96" s="53">
        <v>0</v>
      </c>
      <c r="N96" s="43" t="s">
        <v>33</v>
      </c>
      <c r="O96" s="95">
        <v>0</v>
      </c>
      <c r="P96" s="75">
        <f>'US EPS 3.1.3 Values'!D60</f>
        <v>1.0000000000000001E-7</v>
      </c>
      <c r="Q96" s="75">
        <f>'US EPS 3.1.3 Values'!E60</f>
        <v>5.9999999999999997E-7</v>
      </c>
      <c r="R96" s="50" cm="1">
        <f t="array" ref="R96">INDEX(Converted_gperBTU,MATCH(1,('Transportation Calcs'!$N96=EPSpollutant)*('Transportation Calcs'!$N$83=EPSsector)*('Transportation Calcs'!R$85=EPSfuel)*("x"=SelectedEF),0))</f>
        <v>5.5024563621922165E-7</v>
      </c>
      <c r="S96" s="75">
        <f>'US EPS 3.1.3 Values'!G60</f>
        <v>0</v>
      </c>
      <c r="T96" s="75">
        <f>'US EPS 3.1.3 Values'!H60</f>
        <v>0</v>
      </c>
      <c r="U96" s="95">
        <v>0</v>
      </c>
      <c r="V96" s="75">
        <f>'US EPS 3.1.3 Values'!J60</f>
        <v>5.9999999999999997E-7</v>
      </c>
      <c r="W96" s="75">
        <f>'US EPS 3.1.3 Values'!K60</f>
        <v>5.9999999999999997E-7</v>
      </c>
      <c r="X96" s="76">
        <f>'US EPS 3.1.3 Values'!L60</f>
        <v>0</v>
      </c>
    </row>
    <row r="97" spans="2:24" x14ac:dyDescent="0.45">
      <c r="B97" s="11" t="s">
        <v>44</v>
      </c>
      <c r="C97" s="96">
        <v>0</v>
      </c>
      <c r="D97" s="96">
        <v>0</v>
      </c>
      <c r="E97" s="96">
        <v>0</v>
      </c>
      <c r="F97" s="96">
        <v>0</v>
      </c>
      <c r="G97" s="96">
        <v>0</v>
      </c>
      <c r="H97" s="96">
        <v>0</v>
      </c>
      <c r="I97" s="96">
        <v>0</v>
      </c>
      <c r="J97" s="96">
        <v>0</v>
      </c>
      <c r="K97" s="96">
        <v>0</v>
      </c>
      <c r="L97" s="97">
        <v>0</v>
      </c>
      <c r="N97" s="46" t="s">
        <v>44</v>
      </c>
      <c r="O97" s="96">
        <v>0</v>
      </c>
      <c r="P97" s="96">
        <v>0</v>
      </c>
      <c r="Q97" s="96">
        <v>0</v>
      </c>
      <c r="R97" s="96">
        <v>0</v>
      </c>
      <c r="S97" s="96">
        <v>0</v>
      </c>
      <c r="T97" s="96">
        <v>0</v>
      </c>
      <c r="U97" s="96">
        <v>0</v>
      </c>
      <c r="V97" s="96">
        <v>0</v>
      </c>
      <c r="W97" s="96">
        <v>0</v>
      </c>
      <c r="X97" s="97">
        <v>0</v>
      </c>
    </row>
    <row r="99" spans="2:24" x14ac:dyDescent="0.45">
      <c r="B99" s="32" t="s">
        <v>64</v>
      </c>
      <c r="C99" s="38"/>
      <c r="D99" s="38"/>
      <c r="E99" s="38"/>
      <c r="F99" s="38"/>
      <c r="G99" s="38"/>
      <c r="H99" s="38"/>
      <c r="I99" s="38"/>
      <c r="J99" s="38"/>
      <c r="K99" s="38"/>
      <c r="L99" s="39"/>
      <c r="N99" s="40" t="s">
        <v>3074</v>
      </c>
      <c r="O99" s="38"/>
      <c r="P99" s="38"/>
      <c r="Q99" s="38"/>
      <c r="R99" s="38"/>
      <c r="S99" s="38"/>
      <c r="T99" s="38"/>
      <c r="U99" s="38"/>
      <c r="V99" s="38"/>
      <c r="W99" s="38"/>
      <c r="X99" s="39"/>
    </row>
    <row r="100" spans="2:24" x14ac:dyDescent="0.45">
      <c r="B100" s="10"/>
      <c r="C100" s="41"/>
      <c r="D100" s="41"/>
      <c r="E100" s="41"/>
      <c r="F100" s="41"/>
      <c r="G100" s="41"/>
      <c r="H100" s="41"/>
      <c r="I100" s="41"/>
      <c r="J100" s="41"/>
      <c r="K100" s="41"/>
      <c r="L100" s="42"/>
      <c r="N100" s="43"/>
      <c r="O100" s="41"/>
      <c r="P100" s="41"/>
      <c r="Q100" s="41"/>
      <c r="R100" s="41"/>
      <c r="S100" s="41"/>
      <c r="T100" s="41"/>
      <c r="U100" s="41"/>
      <c r="V100" s="41"/>
      <c r="W100" s="41"/>
      <c r="X100" s="42"/>
    </row>
    <row r="101" spans="2:24" x14ac:dyDescent="0.45">
      <c r="B101" s="10"/>
      <c r="C101" s="41" t="s">
        <v>52</v>
      </c>
      <c r="D101" s="41" t="s">
        <v>46</v>
      </c>
      <c r="E101" s="41" t="s">
        <v>55</v>
      </c>
      <c r="F101" s="41" t="s">
        <v>53</v>
      </c>
      <c r="G101" s="41" t="s">
        <v>56</v>
      </c>
      <c r="H101" s="41" t="s">
        <v>57</v>
      </c>
      <c r="I101" s="41" t="s">
        <v>58</v>
      </c>
      <c r="J101" s="41" t="s">
        <v>196</v>
      </c>
      <c r="K101" s="41" t="s">
        <v>197</v>
      </c>
      <c r="L101" s="42" t="s">
        <v>198</v>
      </c>
      <c r="N101" s="43"/>
      <c r="O101" s="41" t="s">
        <v>52</v>
      </c>
      <c r="P101" s="41" t="s">
        <v>46</v>
      </c>
      <c r="Q101" s="41" t="s">
        <v>55</v>
      </c>
      <c r="R101" s="41" t="s">
        <v>53</v>
      </c>
      <c r="S101" s="41" t="s">
        <v>56</v>
      </c>
      <c r="T101" s="41" t="s">
        <v>57</v>
      </c>
      <c r="U101" s="41" t="s">
        <v>58</v>
      </c>
      <c r="V101" s="41" t="s">
        <v>196</v>
      </c>
      <c r="W101" s="41" t="s">
        <v>197</v>
      </c>
      <c r="X101" s="42" t="s">
        <v>198</v>
      </c>
    </row>
    <row r="102" spans="2:24" x14ac:dyDescent="0.45">
      <c r="B102" s="10" t="s">
        <v>34</v>
      </c>
      <c r="C102" s="95">
        <v>0</v>
      </c>
      <c r="D102" s="50" cm="1">
        <f t="array" ref="D102">INDEX(Converted_gperBTU,MATCH(1,('Transportation Calcs'!$B102=EPSpollutant)*('Transportation Calcs'!$B$99=EPSsector)*('Transportation Calcs'!D$101=EPSfuel)*("x"=SelectedEF),0))</f>
        <v>5.4023647870244051E-2</v>
      </c>
      <c r="E102" s="50" cm="1">
        <f t="array" ref="E102">INDEX(Converted_gperBTU,MATCH(1,('Transportation Calcs'!$B102=EPSpollutant)*('Transportation Calcs'!$B$99=EPSsector)*('Transportation Calcs'!E$101=EPSfuel)*("x"=SelectedEF),0))</f>
        <v>7.5547192030493995E-2</v>
      </c>
      <c r="F102" s="50" cm="1">
        <f t="array" ref="F102">INDEX(Converted_gperBTU,MATCH(1,('Transportation Calcs'!$B102=EPSpollutant)*('Transportation Calcs'!$B$99=EPSsector)*('Transportation Calcs'!F$101=EPSfuel)*("x"=SelectedEF),0))</f>
        <v>7.1990470738681492E-2</v>
      </c>
      <c r="G102" s="50" cm="1">
        <f t="array" ref="G102">INDEX(Converted_gperBTU,MATCH(1,('Transportation Calcs'!$B102=EPSpollutant)*('Transportation Calcs'!$B$99=EPSsector)*('Transportation Calcs'!G$101=EPSfuel)*("x"=SelectedEF),0))</f>
        <v>7.1128091598533075E-2</v>
      </c>
      <c r="H102" s="75">
        <f>'US EPS 3.1.3 Values'!H20</f>
        <v>1.6960701640035339E-2</v>
      </c>
      <c r="I102" s="95">
        <v>0</v>
      </c>
      <c r="J102" s="50">
        <v>0</v>
      </c>
      <c r="K102" s="50" cm="1">
        <f t="array" ref="K102">INDEX(Converted_gperBTU,MATCH(1,('Transportation Calcs'!$B102=EPSpollutant)*('Transportation Calcs'!$B$99=EPSsector)*('Transportation Calcs'!K$101=EPSfuel)*("x"=SelectedEF),0))</f>
        <v>6.287081992143953E-2</v>
      </c>
      <c r="L102" s="53">
        <v>0</v>
      </c>
      <c r="N102" s="43" t="s">
        <v>34</v>
      </c>
      <c r="O102" s="95">
        <v>0</v>
      </c>
      <c r="P102" s="75">
        <f>'US EPS 3.1.3 Values'!D65</f>
        <v>5.2751937984496129E-2</v>
      </c>
      <c r="Q102" s="75">
        <f>'US EPS 3.1.3 Values'!E65</f>
        <v>7.2920703974688528E-2</v>
      </c>
      <c r="R102" s="75">
        <f>'US EPS 3.1.3 Values'!F65</f>
        <v>7.4215991692627201E-2</v>
      </c>
      <c r="S102" s="75">
        <f>'US EPS 3.1.3 Values'!G65</f>
        <v>4.0383035086411535E-2</v>
      </c>
      <c r="T102" s="75">
        <f>'US EPS 3.1.3 Values'!H65</f>
        <v>1.6803122744528737E-2</v>
      </c>
      <c r="U102" s="95">
        <v>0</v>
      </c>
      <c r="V102" s="75">
        <f>'US EPS 3.1.3 Values'!J65</f>
        <v>7.5288690949578504E-2</v>
      </c>
      <c r="W102" s="75">
        <f>'US EPS 3.1.3 Values'!K65</f>
        <v>6.7030064624894622E-2</v>
      </c>
      <c r="X102" s="76">
        <f>'US EPS 3.1.3 Values'!L65</f>
        <v>0</v>
      </c>
    </row>
    <row r="103" spans="2:24" x14ac:dyDescent="0.45">
      <c r="B103" s="10" t="s">
        <v>24</v>
      </c>
      <c r="C103" s="95">
        <v>0</v>
      </c>
      <c r="D103" s="50" cm="1">
        <f t="array" ref="D103">INDEX(Converted_gperBTU,MATCH(1,('Transportation Calcs'!$B103=EPSpollutant)*('Transportation Calcs'!$B$99=EPSsector)*('Transportation Calcs'!D$101=EPSfuel)*("x"=SelectedEF),0))</f>
        <v>5.1076903440958011E-6</v>
      </c>
      <c r="E103" s="75">
        <f>'US EPS 3.1.3 Values'!E21</f>
        <v>4.9544715566101007E-5</v>
      </c>
      <c r="F103" s="50" cm="1">
        <f t="array" ref="F103">INDEX(Converted_gperBTU,MATCH(1,('Transportation Calcs'!$B103=EPSpollutant)*('Transportation Calcs'!$B$99=EPSsector)*('Transportation Calcs'!F$101=EPSfuel)*("x"=SelectedEF),0))</f>
        <v>4.5613398961807694E-5</v>
      </c>
      <c r="G103" s="75">
        <f>'US EPS 3.1.3 Values'!G21</f>
        <v>4.9544715566101007E-5</v>
      </c>
      <c r="H103" s="75">
        <f>'US EPS 3.1.3 Values'!H21</f>
        <v>1.712788652906486E-5</v>
      </c>
      <c r="I103" s="95">
        <v>0</v>
      </c>
      <c r="J103" s="50">
        <v>0</v>
      </c>
      <c r="K103" s="75">
        <f>'US EPS 3.1.3 Values'!K21</f>
        <v>1.8676184885610936E-5</v>
      </c>
      <c r="L103" s="53">
        <v>0</v>
      </c>
      <c r="N103" s="43" t="s">
        <v>24</v>
      </c>
      <c r="O103" s="95">
        <v>0</v>
      </c>
      <c r="P103" s="75">
        <f>'US EPS 3.1.3 Values'!D66</f>
        <v>7.2129997244481045E-5</v>
      </c>
      <c r="Q103" s="50" cm="1">
        <f t="array" ref="Q103">INDEX(Converted_gperBTU,MATCH(1,('Transportation Calcs'!$N103=EPSpollutant)*('Transportation Calcs'!$N$99=EPSsector)*('Transportation Calcs'!Q$101=EPSfuel)*("x"=SelectedEF),0))</f>
        <v>4.3118916206083841E-3</v>
      </c>
      <c r="R103" s="50" cm="1">
        <f t="array" ref="R103">INDEX(Converted_gperBTU,MATCH(1,('Transportation Calcs'!$N103=EPSpollutant)*('Transportation Calcs'!$N$99=EPSsector)*('Transportation Calcs'!R$101=EPSfuel)*("x"=SelectedEF),0))</f>
        <v>1.7080541624305004E-4</v>
      </c>
      <c r="S103" s="75">
        <f>'US EPS 3.1.3 Values'!G66</f>
        <v>1.8952017309920747E-5</v>
      </c>
      <c r="T103" s="75">
        <f>'US EPS 3.1.3 Values'!H66</f>
        <v>3.5472529647984354E-5</v>
      </c>
      <c r="U103" s="95">
        <v>0</v>
      </c>
      <c r="V103" s="50" cm="1">
        <f t="array" ref="V103">INDEX(Converted_gperBTU,MATCH(1,('Transportation Calcs'!$N103=EPSpollutant)*('Transportation Calcs'!$N$99=EPSsector)*('Transportation Calcs'!V$101=EPSfuel)*("x"=SelectedEF),0))</f>
        <v>6.9573436335040547E-5</v>
      </c>
      <c r="W103" s="75">
        <f>'US EPS 3.1.3 Values'!K66</f>
        <v>7.4260856133811235E-5</v>
      </c>
      <c r="X103" s="76">
        <f>'US EPS 3.1.3 Values'!L66</f>
        <v>0</v>
      </c>
    </row>
    <row r="104" spans="2:24" x14ac:dyDescent="0.45">
      <c r="B104" s="10" t="s">
        <v>25</v>
      </c>
      <c r="C104" s="95">
        <v>0</v>
      </c>
      <c r="D104" s="50" cm="1">
        <f t="array" ref="D104">INDEX(Converted_gperBTU,MATCH(1,('Transportation Calcs'!$B104=EPSpollutant)*('Transportation Calcs'!$B$99=EPSsector)*('Transportation Calcs'!D$101=EPSfuel)*("x"=SelectedEF),0))</f>
        <v>1.119762883128695E-4</v>
      </c>
      <c r="E104" s="75">
        <f>'US EPS 3.1.3 Values'!E22</f>
        <v>1.0281418755433811E-3</v>
      </c>
      <c r="F104" s="50" cm="1">
        <f t="array" ref="F104">INDEX(Converted_gperBTU,MATCH(1,('Transportation Calcs'!$B104=EPSpollutant)*('Transportation Calcs'!$B$99=EPSsector)*('Transportation Calcs'!F$101=EPSfuel)*("x"=SelectedEF),0))</f>
        <v>1.8007789798463666E-4</v>
      </c>
      <c r="G104" s="75">
        <f>'US EPS 3.1.3 Values'!G22</f>
        <v>1.0281418755433811E-3</v>
      </c>
      <c r="H104" s="75">
        <f>'US EPS 3.1.3 Values'!H22</f>
        <v>7.8217123254521457E-5</v>
      </c>
      <c r="I104" s="95">
        <v>0</v>
      </c>
      <c r="J104" s="50">
        <v>0</v>
      </c>
      <c r="K104" s="75">
        <f>'US EPS 3.1.3 Values'!K22</f>
        <v>3.2062705253674354E-5</v>
      </c>
      <c r="L104" s="53">
        <v>0</v>
      </c>
      <c r="N104" s="43" t="s">
        <v>25</v>
      </c>
      <c r="O104" s="95">
        <v>0</v>
      </c>
      <c r="P104" s="75">
        <f>'US EPS 3.1.3 Values'!D67</f>
        <v>8.1959997354104109E-5</v>
      </c>
      <c r="Q104" s="50" cm="1">
        <f t="array" ref="Q104">INDEX(Converted_gperBTU,MATCH(1,('Transportation Calcs'!$N104=EPSpollutant)*('Transportation Calcs'!$N$99=EPSsector)*('Transportation Calcs'!Q$101=EPSfuel)*("x"=SelectedEF),0))</f>
        <v>1.3634130033427831E-2</v>
      </c>
      <c r="R104" s="50" cm="1">
        <f t="array" ref="R104">INDEX(Converted_gperBTU,MATCH(1,('Transportation Calcs'!$N104=EPSpollutant)*('Transportation Calcs'!$N$99=EPSsector)*('Transportation Calcs'!R$101=EPSfuel)*("x"=SelectedEF),0))</f>
        <v>4.5395264988085788E-4</v>
      </c>
      <c r="S104" s="75">
        <f>'US EPS 3.1.3 Values'!G67</f>
        <v>1.8247772938213255E-4</v>
      </c>
      <c r="T104" s="75">
        <f>'US EPS 3.1.3 Values'!H67</f>
        <v>7.9898018886840415E-5</v>
      </c>
      <c r="U104" s="95">
        <v>0</v>
      </c>
      <c r="V104" s="50" cm="1">
        <f t="array" ref="V104">INDEX(Converted_gperBTU,MATCH(1,('Transportation Calcs'!$N104=EPSpollutant)*('Transportation Calcs'!$N$99=EPSsector)*('Transportation Calcs'!V$101=EPSfuel)*("x"=SelectedEF),0))</f>
        <v>1.8387265317117862E-4</v>
      </c>
      <c r="W104" s="75">
        <f>'US EPS 3.1.3 Values'!K67</f>
        <v>8.4381253358586136E-5</v>
      </c>
      <c r="X104" s="76">
        <f>'US EPS 3.1.3 Values'!L67</f>
        <v>0</v>
      </c>
    </row>
    <row r="105" spans="2:24" x14ac:dyDescent="0.45">
      <c r="B105" s="10" t="s">
        <v>26</v>
      </c>
      <c r="C105" s="95">
        <v>0</v>
      </c>
      <c r="D105" s="50" cm="1">
        <f t="array" ref="D105">INDEX(Converted_gperBTU,MATCH(1,('Transportation Calcs'!$B105=EPSpollutant)*('Transportation Calcs'!$B$99=EPSsector)*('Transportation Calcs'!D$101=EPSfuel)*("x"=SelectedEF),0))</f>
        <v>2.5538451720479006E-4</v>
      </c>
      <c r="E105" s="75">
        <f>'US EPS 3.1.3 Values'!E23</f>
        <v>1.0277641947024967E-4</v>
      </c>
      <c r="F105" s="50" cm="1">
        <f t="array" ref="F105">INDEX(Converted_gperBTU,MATCH(1,('Transportation Calcs'!$B105=EPSpollutant)*('Transportation Calcs'!$B$99=EPSsector)*('Transportation Calcs'!F$101=EPSfuel)*("x"=SelectedEF),0))</f>
        <v>7.9277037674766815E-4</v>
      </c>
      <c r="G105" s="75">
        <f>'US EPS 3.1.3 Values'!G23</f>
        <v>1.0277641947024967E-4</v>
      </c>
      <c r="H105" s="75">
        <f>'US EPS 3.1.3 Values'!H23</f>
        <v>2.4072356363157696E-4</v>
      </c>
      <c r="I105" s="95">
        <v>0</v>
      </c>
      <c r="J105" s="50">
        <v>0</v>
      </c>
      <c r="K105" s="75">
        <f>'US EPS 3.1.3 Values'!K23</f>
        <v>1.5703800433965642E-4</v>
      </c>
      <c r="L105" s="53">
        <v>0</v>
      </c>
      <c r="N105" s="43" t="s">
        <v>26</v>
      </c>
      <c r="O105" s="95">
        <v>0</v>
      </c>
      <c r="P105" s="75">
        <f>'US EPS 3.1.3 Values'!D68</f>
        <v>1.8822699699274582E-3</v>
      </c>
      <c r="Q105" s="50" cm="1">
        <f t="array" ref="Q105">INDEX(Converted_gperBTU,MATCH(1,('Transportation Calcs'!$N105=EPSpollutant)*('Transportation Calcs'!$N$99=EPSsector)*('Transportation Calcs'!Q$101=EPSfuel)*("x"=SelectedEF),0))</f>
        <v>2.2331559908385021E-4</v>
      </c>
      <c r="R105" s="50" cm="1">
        <f t="array" ref="R105">INDEX(Converted_gperBTU,MATCH(1,('Transportation Calcs'!$N105=EPSpollutant)*('Transportation Calcs'!$N$99=EPSsector)*('Transportation Calcs'!R$101=EPSfuel)*("x"=SelectedEF),0))</f>
        <v>8.8039301795075453E-4</v>
      </c>
      <c r="S105" s="75">
        <f>'US EPS 3.1.3 Values'!G68</f>
        <v>8.1079829774583076E-4</v>
      </c>
      <c r="T105" s="75">
        <f>'US EPS 3.1.3 Values'!H68</f>
        <v>6.9268706818346787E-4</v>
      </c>
      <c r="U105" s="95">
        <v>0</v>
      </c>
      <c r="V105" s="50" cm="1">
        <f t="array" ref="V105">INDEX(Converted_gperBTU,MATCH(1,('Transportation Calcs'!$N105=EPSpollutant)*('Transportation Calcs'!$N$99=EPSsector)*('Transportation Calcs'!V$101=EPSfuel)*("x"=SelectedEF),0))</f>
        <v>1.9505409829645298E-3</v>
      </c>
      <c r="W105" s="75">
        <f>'US EPS 3.1.3 Values'!K68</f>
        <v>1.9378758461337836E-3</v>
      </c>
      <c r="X105" s="76">
        <f>'US EPS 3.1.3 Values'!L68</f>
        <v>3.0853057030892032E-3</v>
      </c>
    </row>
    <row r="106" spans="2:24" x14ac:dyDescent="0.45">
      <c r="B106" s="10" t="s">
        <v>27</v>
      </c>
      <c r="C106" s="95">
        <v>0</v>
      </c>
      <c r="D106" s="75">
        <f>'US EPS 3.1.3 Values'!D24</f>
        <v>5.6883776142472345E-6</v>
      </c>
      <c r="E106" s="75">
        <f>'US EPS 3.1.3 Values'!E24</f>
        <v>6.1477987353266523E-6</v>
      </c>
      <c r="F106" s="75">
        <f>'US EPS 3.1.3 Values'!F24</f>
        <v>1.5480763810107913E-5</v>
      </c>
      <c r="G106" s="75">
        <f>'US EPS 3.1.3 Values'!G24</f>
        <v>6.1477987353266523E-6</v>
      </c>
      <c r="H106" s="75">
        <f>'US EPS 3.1.3 Values'!H24</f>
        <v>1.5480763810107913E-5</v>
      </c>
      <c r="I106" s="95">
        <v>0</v>
      </c>
      <c r="J106" s="50">
        <v>0</v>
      </c>
      <c r="K106" s="75">
        <f>'US EPS 3.1.3 Values'!K24</f>
        <v>5.2810901504427564E-7</v>
      </c>
      <c r="L106" s="53">
        <v>0</v>
      </c>
      <c r="N106" s="43" t="s">
        <v>27</v>
      </c>
      <c r="O106" s="95">
        <v>0</v>
      </c>
      <c r="P106" s="75">
        <f>'US EPS 3.1.3 Values'!D69</f>
        <v>1.6357517590208906E-5</v>
      </c>
      <c r="Q106" s="50" cm="1">
        <f t="array" ref="Q106">INDEX(Converted_gperBTU,MATCH(1,('Transportation Calcs'!$N106=EPSpollutant)*('Transportation Calcs'!$N$99=EPSsector)*('Transportation Calcs'!Q$101=EPSfuel)*("x"=SelectedEF),0))</f>
        <v>2.2569129694644435E-4</v>
      </c>
      <c r="R106" s="50" cm="1">
        <f t="array" ref="R106">INDEX(Converted_gperBTU,MATCH(1,('Transportation Calcs'!$N106=EPSpollutant)*('Transportation Calcs'!$N$99=EPSsector)*('Transportation Calcs'!R$101=EPSfuel)*("x"=SelectedEF),0))</f>
        <v>1.0546374694201748E-4</v>
      </c>
      <c r="S106" s="75">
        <f>'US EPS 3.1.3 Values'!G69</f>
        <v>2.6644615879539754E-5</v>
      </c>
      <c r="T106" s="75">
        <f>'US EPS 3.1.3 Values'!H69</f>
        <v>2.8736272798149454E-5</v>
      </c>
      <c r="U106" s="95">
        <v>0</v>
      </c>
      <c r="V106" s="50" cm="1">
        <f t="array" ref="V106">INDEX(Converted_gperBTU,MATCH(1,('Transportation Calcs'!$N106=EPSpollutant)*('Transportation Calcs'!$N$99=EPSsector)*('Transportation Calcs'!V$101=EPSfuel)*("x"=SelectedEF),0))</f>
        <v>3.727148375091458E-5</v>
      </c>
      <c r="W106" s="75">
        <f>'US EPS 3.1.3 Values'!K69</f>
        <v>1.6840750130012425E-5</v>
      </c>
      <c r="X106" s="76">
        <f>'US EPS 3.1.3 Values'!L69</f>
        <v>0</v>
      </c>
    </row>
    <row r="107" spans="2:24" x14ac:dyDescent="0.45">
      <c r="B107" s="10" t="s">
        <v>43</v>
      </c>
      <c r="C107" s="95">
        <v>0</v>
      </c>
      <c r="D107" s="50" cm="1">
        <f t="array" ref="D107">INDEX(Converted_gperBTU,MATCH(1,('Transportation Calcs'!$B107=EPSpollutant)*('Transportation Calcs'!$B$99=EPSsector)*('Transportation Calcs'!D$101=EPSfuel)*("x"=SelectedEF),0))</f>
        <v>1.0787950088024493E-5</v>
      </c>
      <c r="E107" s="75">
        <f>'US EPS 3.1.3 Values'!E25</f>
        <v>2.273617204210358E-6</v>
      </c>
      <c r="F107" s="50" cm="1">
        <f t="array" ref="F107">INDEX(Converted_gperBTU,MATCH(1,('Transportation Calcs'!$B107=EPSpollutant)*('Transportation Calcs'!$B$99=EPSsector)*('Transportation Calcs'!F$101=EPSfuel)*("x"=SelectedEF),0))</f>
        <v>1.9012829631408031E-4</v>
      </c>
      <c r="G107" s="75">
        <f>'US EPS 3.1.3 Values'!G25</f>
        <v>2.273617204210358E-6</v>
      </c>
      <c r="H107" s="75">
        <f>'US EPS 3.1.3 Values'!H25</f>
        <v>9.8509838913486975E-6</v>
      </c>
      <c r="I107" s="95">
        <v>0</v>
      </c>
      <c r="J107" s="50">
        <v>0</v>
      </c>
      <c r="K107" s="75">
        <f>'US EPS 3.1.3 Values'!K25</f>
        <v>2.5750374652167907E-7</v>
      </c>
      <c r="L107" s="53">
        <v>0</v>
      </c>
      <c r="N107" s="43" t="s">
        <v>43</v>
      </c>
      <c r="O107" s="95">
        <v>0</v>
      </c>
      <c r="P107" s="75">
        <f>'US EPS 3.1.3 Values'!D70</f>
        <v>1.5052176525077236E-5</v>
      </c>
      <c r="Q107" s="50" cm="1">
        <f t="array" ref="Q107">INDEX(Converted_gperBTU,MATCH(1,('Transportation Calcs'!$N107=EPSpollutant)*('Transportation Calcs'!$N$99=EPSsector)*('Transportation Calcs'!Q$101=EPSfuel)*("x"=SelectedEF),0))</f>
        <v>2.2569129694644435E-4</v>
      </c>
      <c r="R107" s="50" cm="1">
        <f t="array" ref="R107">INDEX(Converted_gperBTU,MATCH(1,('Transportation Calcs'!$N107=EPSpollutant)*('Transportation Calcs'!$N$99=EPSsector)*('Transportation Calcs'!R$101=EPSfuel)*("x"=SelectedEF),0))</f>
        <v>1.0546374694201748E-4</v>
      </c>
      <c r="S107" s="75">
        <f>'US EPS 3.1.3 Values'!G70</f>
        <v>2.5845465109392136E-5</v>
      </c>
      <c r="T107" s="75">
        <f>'US EPS 3.1.3 Values'!H70</f>
        <v>2.6671624801661308E-5</v>
      </c>
      <c r="U107" s="95">
        <v>0</v>
      </c>
      <c r="V107" s="50" cm="1">
        <f t="array" ref="V107">INDEX(Converted_gperBTU,MATCH(1,('Transportation Calcs'!$N107=EPSpollutant)*('Transportation Calcs'!$N$99=EPSsector)*('Transportation Calcs'!V$101=EPSfuel)*("x"=SelectedEF),0))</f>
        <v>1.3914687267008109E-4</v>
      </c>
      <c r="W107" s="75">
        <f>'US EPS 3.1.3 Values'!K70</f>
        <v>1.5496846778474232E-5</v>
      </c>
      <c r="X107" s="76">
        <f>'US EPS 3.1.3 Values'!L70</f>
        <v>0</v>
      </c>
    </row>
    <row r="108" spans="2:24" x14ac:dyDescent="0.45">
      <c r="B108" s="10" t="s">
        <v>29</v>
      </c>
      <c r="C108" s="95">
        <v>0</v>
      </c>
      <c r="D108" s="75">
        <f>'US EPS 3.1.3 Values'!D26</f>
        <v>0</v>
      </c>
      <c r="E108" s="75">
        <f>'US EPS 3.1.3 Values'!E26</f>
        <v>7.7296863713074176E-7</v>
      </c>
      <c r="F108" s="75">
        <f>'US EPS 3.1.3 Values'!F26</f>
        <v>6.6613125184792967E-7</v>
      </c>
      <c r="G108" s="75">
        <f>'US EPS 3.1.3 Values'!G26</f>
        <v>7.7296863713074176E-7</v>
      </c>
      <c r="H108" s="75">
        <f>'US EPS 3.1.3 Values'!H26</f>
        <v>6.6613125184792967E-7</v>
      </c>
      <c r="I108" s="95">
        <v>0</v>
      </c>
      <c r="J108" s="50">
        <v>0</v>
      </c>
      <c r="K108" s="75">
        <f>'US EPS 3.1.3 Values'!K26</f>
        <v>0</v>
      </c>
      <c r="L108" s="53">
        <v>0</v>
      </c>
      <c r="N108" s="43" t="s">
        <v>29</v>
      </c>
      <c r="O108" s="95">
        <v>0</v>
      </c>
      <c r="P108" s="75">
        <f>'US EPS 3.1.3 Values'!D71</f>
        <v>2.4242424242424244E-7</v>
      </c>
      <c r="Q108" s="50" cm="1">
        <f t="array" ref="Q108">INDEX(Converted_gperBTU,MATCH(1,('Transportation Calcs'!$N108=EPSpollutant)*('Transportation Calcs'!$N$99=EPSsector)*('Transportation Calcs'!Q$101=EPSfuel)*("x"=SelectedEF),0))</f>
        <v>4.7513957251883021E-4</v>
      </c>
      <c r="R108" s="75">
        <f>'US EPS 3.1.3 Values'!F71</f>
        <v>1.4983881920767892E-4</v>
      </c>
      <c r="S108" s="75">
        <f>'US EPS 3.1.3 Values'!G71</f>
        <v>0</v>
      </c>
      <c r="T108" s="75">
        <f>'US EPS 3.1.3 Values'!H71</f>
        <v>1.4983881920767892E-4</v>
      </c>
      <c r="U108" s="95">
        <v>0</v>
      </c>
      <c r="V108" s="50" cm="1">
        <f t="array" ref="V108">INDEX(Converted_gperBTU,MATCH(1,('Transportation Calcs'!$N108=EPSpollutant)*('Transportation Calcs'!$N$99=EPSsector)*('Transportation Calcs'!V$101=EPSfuel)*("x"=SelectedEF),0))</f>
        <v>4.9695311667886108E-4</v>
      </c>
      <c r="W108" s="75">
        <f>'US EPS 3.1.3 Values'!K71</f>
        <v>0</v>
      </c>
      <c r="X108" s="76">
        <f>'US EPS 3.1.3 Values'!L71</f>
        <v>0</v>
      </c>
    </row>
    <row r="109" spans="2:24" x14ac:dyDescent="0.45">
      <c r="B109" s="10" t="s">
        <v>30</v>
      </c>
      <c r="C109" s="95">
        <v>0</v>
      </c>
      <c r="D109" s="75">
        <f>'US EPS 3.1.3 Values'!D27</f>
        <v>2.2005086227935254E-7</v>
      </c>
      <c r="E109" s="75">
        <f>'US EPS 3.1.3 Values'!E27</f>
        <v>3.5502593940717002E-7</v>
      </c>
      <c r="F109" s="75">
        <f>'US EPS 3.1.3 Values'!F27</f>
        <v>4.9362700839501394E-6</v>
      </c>
      <c r="G109" s="75">
        <f>'US EPS 3.1.3 Values'!G27</f>
        <v>3.5502593940717002E-7</v>
      </c>
      <c r="H109" s="75">
        <f>'US EPS 3.1.3 Values'!H27</f>
        <v>4.9362700839501394E-6</v>
      </c>
      <c r="I109" s="95">
        <v>0</v>
      </c>
      <c r="J109" s="50">
        <v>0</v>
      </c>
      <c r="K109" s="75">
        <f>'US EPS 3.1.3 Values'!K27</f>
        <v>2.0429523498392262E-8</v>
      </c>
      <c r="L109" s="53">
        <v>0</v>
      </c>
      <c r="N109" s="43" t="s">
        <v>30</v>
      </c>
      <c r="O109" s="95">
        <v>0</v>
      </c>
      <c r="P109" s="75">
        <f>'US EPS 3.1.3 Values'!D72</f>
        <v>2.2578264787615855E-6</v>
      </c>
      <c r="Q109" s="75">
        <f>'US EPS 3.1.3 Values'!E72</f>
        <v>3.7646612624912489E-7</v>
      </c>
      <c r="R109" s="75">
        <f>'US EPS 3.1.3 Values'!F72</f>
        <v>8.5008187908751178E-6</v>
      </c>
      <c r="S109" s="75">
        <f>'US EPS 3.1.3 Values'!G72</f>
        <v>3.8768197664088202E-6</v>
      </c>
      <c r="T109" s="75">
        <f>'US EPS 3.1.3 Values'!H72</f>
        <v>8.5008187908751178E-6</v>
      </c>
      <c r="U109" s="95">
        <v>0</v>
      </c>
      <c r="V109" s="75">
        <f>'US EPS 3.1.3 Values'!J72</f>
        <v>8.5008187908751178E-6</v>
      </c>
      <c r="W109" s="75">
        <f>'US EPS 3.1.3 Values'!K72</f>
        <v>2.3245270167711351E-6</v>
      </c>
      <c r="X109" s="76">
        <f>'US EPS 3.1.3 Values'!L72</f>
        <v>0</v>
      </c>
    </row>
    <row r="110" spans="2:24" x14ac:dyDescent="0.45">
      <c r="B110" s="10" t="s">
        <v>31</v>
      </c>
      <c r="C110" s="95">
        <v>0</v>
      </c>
      <c r="D110" s="75">
        <f>'US EPS 3.1.3 Values'!D28</f>
        <v>3.9999293880667245E-7</v>
      </c>
      <c r="E110" s="75">
        <f>'US EPS 3.1.3 Values'!E28</f>
        <v>1.0010432230231727E-6</v>
      </c>
      <c r="F110" s="75">
        <f>'US EPS 3.1.3 Values'!F28</f>
        <v>2.6892846474589374E-6</v>
      </c>
      <c r="G110" s="75">
        <f>'US EPS 3.1.3 Values'!G28</f>
        <v>1.0010432230231727E-6</v>
      </c>
      <c r="H110" s="75">
        <f>'US EPS 3.1.3 Values'!H28</f>
        <v>2.6892846474589374E-6</v>
      </c>
      <c r="I110" s="95">
        <v>0</v>
      </c>
      <c r="J110" s="50">
        <v>0</v>
      </c>
      <c r="K110" s="75">
        <f>'US EPS 3.1.3 Values'!K28</f>
        <v>3.7135347064298439E-8</v>
      </c>
      <c r="L110" s="53">
        <v>0</v>
      </c>
      <c r="N110" s="43" t="s">
        <v>31</v>
      </c>
      <c r="O110" s="95">
        <v>0</v>
      </c>
      <c r="P110" s="75">
        <f>'US EPS 3.1.3 Values'!D73</f>
        <v>5.8703488447801225E-6</v>
      </c>
      <c r="Q110" s="75">
        <f>'US EPS 3.1.3 Values'!E73</f>
        <v>7.1158701917372055E-7</v>
      </c>
      <c r="R110" s="75">
        <f>'US EPS 3.1.3 Values'!F73</f>
        <v>8.9907736283645444E-6</v>
      </c>
      <c r="S110" s="75">
        <f>'US EPS 3.1.3 Values'!G73</f>
        <v>1.0079731392662933E-5</v>
      </c>
      <c r="T110" s="75">
        <f>'US EPS 3.1.3 Values'!H73</f>
        <v>8.9907736283645444E-6</v>
      </c>
      <c r="U110" s="95">
        <v>0</v>
      </c>
      <c r="V110" s="75">
        <f>'US EPS 3.1.3 Values'!J73</f>
        <v>8.9907736283645444E-6</v>
      </c>
      <c r="W110" s="75">
        <f>'US EPS 3.1.3 Values'!K73</f>
        <v>6.0437702436049511E-6</v>
      </c>
      <c r="X110" s="76">
        <f>'US EPS 3.1.3 Values'!L73</f>
        <v>0</v>
      </c>
    </row>
    <row r="111" spans="2:24" x14ac:dyDescent="0.45">
      <c r="B111" s="10" t="s">
        <v>32</v>
      </c>
      <c r="C111" s="95">
        <v>0</v>
      </c>
      <c r="D111" s="75">
        <f>'US EPS 3.1.3 Values'!D29</f>
        <v>9.9999999999999995E-7</v>
      </c>
      <c r="E111" s="75">
        <f>'US EPS 3.1.3 Values'!E29</f>
        <v>3.0000000000000001E-6</v>
      </c>
      <c r="F111" s="75">
        <f>'US EPS 3.1.3 Values'!F29</f>
        <v>3.0000000000000001E-6</v>
      </c>
      <c r="G111" s="75">
        <f>'US EPS 3.1.3 Values'!G29</f>
        <v>0</v>
      </c>
      <c r="H111" s="75">
        <f>'US EPS 3.1.3 Values'!H29</f>
        <v>0</v>
      </c>
      <c r="I111" s="95">
        <v>0</v>
      </c>
      <c r="J111" s="50">
        <v>0</v>
      </c>
      <c r="K111" s="75">
        <f>'US EPS 3.1.3 Values'!K29</f>
        <v>3.0000000000000001E-6</v>
      </c>
      <c r="L111" s="53">
        <v>0</v>
      </c>
      <c r="N111" s="43" t="s">
        <v>32</v>
      </c>
      <c r="O111" s="95">
        <v>0</v>
      </c>
      <c r="P111" s="75">
        <f>'US EPS 3.1.3 Values'!D74</f>
        <v>9.9999999999999995E-7</v>
      </c>
      <c r="Q111" s="75">
        <f>'US EPS 3.1.3 Values'!E74</f>
        <v>3.0000000000000001E-6</v>
      </c>
      <c r="R111" s="75">
        <f>'US EPS 3.1.3 Values'!F74</f>
        <v>3.0000000000000001E-6</v>
      </c>
      <c r="S111" s="75">
        <f>'US EPS 3.1.3 Values'!G74</f>
        <v>0</v>
      </c>
      <c r="T111" s="75">
        <f>'US EPS 3.1.3 Values'!H74</f>
        <v>0</v>
      </c>
      <c r="U111" s="95">
        <v>0</v>
      </c>
      <c r="V111" s="75">
        <f>'US EPS 3.1.3 Values'!J74</f>
        <v>3.0000000000000001E-6</v>
      </c>
      <c r="W111" s="75">
        <f>'US EPS 3.1.3 Values'!K74</f>
        <v>3.0000000000000001E-6</v>
      </c>
      <c r="X111" s="76">
        <f>'US EPS 3.1.3 Values'!L74</f>
        <v>0</v>
      </c>
    </row>
    <row r="112" spans="2:24" x14ac:dyDescent="0.45">
      <c r="B112" s="10" t="s">
        <v>33</v>
      </c>
      <c r="C112" s="95">
        <v>0</v>
      </c>
      <c r="D112" s="75">
        <f>'US EPS 3.1.3 Values'!D30</f>
        <v>1.0000000000000001E-7</v>
      </c>
      <c r="E112" s="75">
        <f>'US EPS 3.1.3 Values'!E30</f>
        <v>5.9999999999999997E-7</v>
      </c>
      <c r="F112" s="50" cm="1">
        <f t="array" ref="F112">INDEX(Converted_gperBTU,MATCH(1,('Transportation Calcs'!$B112=EPSpollutant)*('Transportation Calcs'!$B$99=EPSsector)*('Transportation Calcs'!F$101=EPSfuel)*("x"=SelectedEF),0))</f>
        <v>1.211605909923017E-6</v>
      </c>
      <c r="G112" s="75">
        <f>'US EPS 3.1.3 Values'!G30</f>
        <v>0</v>
      </c>
      <c r="H112" s="75">
        <f>'US EPS 3.1.3 Values'!H30</f>
        <v>0</v>
      </c>
      <c r="I112" s="95">
        <v>0</v>
      </c>
      <c r="J112" s="50">
        <v>0</v>
      </c>
      <c r="K112" s="75">
        <f>'US EPS 3.1.3 Values'!K30</f>
        <v>5.9999999999999997E-7</v>
      </c>
      <c r="L112" s="53">
        <v>0</v>
      </c>
      <c r="N112" s="43" t="s">
        <v>33</v>
      </c>
      <c r="O112" s="95">
        <v>0</v>
      </c>
      <c r="P112" s="75">
        <f>'US EPS 3.1.3 Values'!D75</f>
        <v>1.0000000000000001E-7</v>
      </c>
      <c r="Q112" s="75">
        <f>'US EPS 3.1.3 Values'!E75</f>
        <v>5.9999999999999997E-7</v>
      </c>
      <c r="R112" s="75">
        <f>'US EPS 3.1.3 Values'!F75</f>
        <v>5.9999999999999997E-7</v>
      </c>
      <c r="S112" s="75">
        <f>'US EPS 3.1.3 Values'!G75</f>
        <v>0</v>
      </c>
      <c r="T112" s="75">
        <f>'US EPS 3.1.3 Values'!H75</f>
        <v>0</v>
      </c>
      <c r="U112" s="95">
        <v>0</v>
      </c>
      <c r="V112" s="75">
        <f>'US EPS 3.1.3 Values'!J75</f>
        <v>5.9999999999999997E-7</v>
      </c>
      <c r="W112" s="75">
        <f>'US EPS 3.1.3 Values'!K75</f>
        <v>5.9999999999999997E-7</v>
      </c>
      <c r="X112" s="76">
        <f>'US EPS 3.1.3 Values'!L75</f>
        <v>0</v>
      </c>
    </row>
    <row r="113" spans="2:24" x14ac:dyDescent="0.45">
      <c r="B113" s="11" t="s">
        <v>44</v>
      </c>
      <c r="C113" s="96">
        <v>0</v>
      </c>
      <c r="D113" s="96">
        <v>0</v>
      </c>
      <c r="E113" s="96">
        <v>0</v>
      </c>
      <c r="F113" s="96">
        <v>0</v>
      </c>
      <c r="G113" s="96">
        <v>0</v>
      </c>
      <c r="H113" s="96">
        <v>0</v>
      </c>
      <c r="I113" s="96">
        <v>0</v>
      </c>
      <c r="J113" s="96">
        <v>0</v>
      </c>
      <c r="K113" s="96">
        <v>0</v>
      </c>
      <c r="L113" s="97">
        <v>0</v>
      </c>
      <c r="N113" s="46" t="s">
        <v>44</v>
      </c>
      <c r="O113" s="96">
        <v>0</v>
      </c>
      <c r="P113" s="96">
        <v>0</v>
      </c>
      <c r="Q113" s="96">
        <v>0</v>
      </c>
      <c r="R113" s="96">
        <v>0</v>
      </c>
      <c r="S113" s="96">
        <v>0</v>
      </c>
      <c r="T113" s="96">
        <v>0</v>
      </c>
      <c r="U113" s="96">
        <v>0</v>
      </c>
      <c r="V113" s="96">
        <v>0</v>
      </c>
      <c r="W113" s="96">
        <v>0</v>
      </c>
      <c r="X113" s="97">
        <v>0</v>
      </c>
    </row>
    <row r="115" spans="2:24" x14ac:dyDescent="0.45">
      <c r="B115" s="32" t="s">
        <v>180</v>
      </c>
      <c r="C115" s="38"/>
      <c r="D115" s="38"/>
      <c r="E115" s="38"/>
      <c r="F115" s="38"/>
      <c r="G115" s="38"/>
      <c r="H115" s="38"/>
      <c r="I115" s="38"/>
      <c r="J115" s="38"/>
      <c r="K115" s="38"/>
      <c r="L115" s="39"/>
      <c r="N115" s="40" t="s">
        <v>3075</v>
      </c>
      <c r="O115" s="38"/>
      <c r="P115" s="38"/>
      <c r="Q115" s="38"/>
      <c r="R115" s="38"/>
      <c r="S115" s="38"/>
      <c r="T115" s="38"/>
      <c r="U115" s="38"/>
      <c r="V115" s="38"/>
      <c r="W115" s="38"/>
      <c r="X115" s="39"/>
    </row>
    <row r="116" spans="2:24" x14ac:dyDescent="0.45">
      <c r="B116" s="10"/>
      <c r="C116" s="41"/>
      <c r="D116" s="41"/>
      <c r="E116" s="41"/>
      <c r="F116" s="41"/>
      <c r="G116" s="41"/>
      <c r="H116" s="41"/>
      <c r="I116" s="41"/>
      <c r="J116" s="41"/>
      <c r="K116" s="41"/>
      <c r="L116" s="42"/>
      <c r="N116" s="43"/>
      <c r="O116" s="41"/>
      <c r="P116" s="41"/>
      <c r="Q116" s="41"/>
      <c r="R116" s="41"/>
      <c r="S116" s="41"/>
      <c r="T116" s="41"/>
      <c r="U116" s="41"/>
      <c r="V116" s="41"/>
      <c r="W116" s="41"/>
      <c r="X116" s="42"/>
    </row>
    <row r="117" spans="2:24" x14ac:dyDescent="0.45">
      <c r="B117" s="10"/>
      <c r="C117" s="41" t="s">
        <v>52</v>
      </c>
      <c r="D117" s="41" t="s">
        <v>46</v>
      </c>
      <c r="E117" s="41" t="s">
        <v>55</v>
      </c>
      <c r="F117" s="41" t="s">
        <v>53</v>
      </c>
      <c r="G117" s="41" t="s">
        <v>56</v>
      </c>
      <c r="H117" s="41" t="s">
        <v>57</v>
      </c>
      <c r="I117" s="41" t="s">
        <v>58</v>
      </c>
      <c r="J117" s="41" t="s">
        <v>196</v>
      </c>
      <c r="K117" s="41" t="s">
        <v>197</v>
      </c>
      <c r="L117" s="42" t="s">
        <v>198</v>
      </c>
      <c r="N117" s="43"/>
      <c r="O117" s="41" t="s">
        <v>52</v>
      </c>
      <c r="P117" s="41" t="s">
        <v>46</v>
      </c>
      <c r="Q117" s="41" t="s">
        <v>55</v>
      </c>
      <c r="R117" s="41" t="s">
        <v>53</v>
      </c>
      <c r="S117" s="41" t="s">
        <v>56</v>
      </c>
      <c r="T117" s="41" t="s">
        <v>57</v>
      </c>
      <c r="U117" s="41" t="s">
        <v>58</v>
      </c>
      <c r="V117" s="41" t="s">
        <v>196</v>
      </c>
      <c r="W117" s="41" t="s">
        <v>197</v>
      </c>
      <c r="X117" s="42" t="s">
        <v>198</v>
      </c>
    </row>
    <row r="118" spans="2:24" x14ac:dyDescent="0.45">
      <c r="B118" s="10" t="s">
        <v>34</v>
      </c>
      <c r="C118" s="95">
        <v>0</v>
      </c>
      <c r="D118" s="50">
        <v>0</v>
      </c>
      <c r="E118" s="75">
        <f>'US EPS 3.1.3 Values'!E35</f>
        <v>7.2920703974688528E-2</v>
      </c>
      <c r="F118" s="50">
        <v>0</v>
      </c>
      <c r="G118" s="75">
        <f>'US EPS 3.1.3 Values'!G35</f>
        <v>4.0925022093794103E-2</v>
      </c>
      <c r="H118" s="50">
        <v>0</v>
      </c>
      <c r="I118" s="75">
        <f>'US EPS 3.1.3 Values'!I35</f>
        <v>7.2222222222222215E-2</v>
      </c>
      <c r="J118" s="50">
        <v>0</v>
      </c>
      <c r="K118" s="50">
        <v>0</v>
      </c>
      <c r="L118" s="53">
        <v>0</v>
      </c>
      <c r="N118" s="43" t="s">
        <v>34</v>
      </c>
      <c r="O118" s="95">
        <v>0</v>
      </c>
      <c r="P118" s="50" cm="1">
        <f t="array" ref="P118">INDEX(Converted_gperBTU,MATCH(1,('Transportation Calcs'!$N118=EPSpollutant)*('Transportation Calcs'!$N$115=EPSsector)*('Transportation Calcs'!P$117=EPSfuel)*("x"=SelectedEF),0))</f>
        <v>5.4023647870244051E-2</v>
      </c>
      <c r="Q118" s="50" cm="1">
        <f t="array" ref="Q118">INDEX(Converted_gperBTU,MATCH(1,('Transportation Calcs'!$N118=EPSpollutant)*('Transportation Calcs'!$N$115=EPSsector)*('Transportation Calcs'!Q$117=EPSfuel)*("x"=SelectedEF),0))</f>
        <v>7.5547192030493995E-2</v>
      </c>
      <c r="R118" s="50" cm="1">
        <f t="array" ref="R118">INDEX(Converted_gperBTU,MATCH(1,('Transportation Calcs'!$N118=EPSpollutant)*('Transportation Calcs'!$N$115=EPSsector)*('Transportation Calcs'!R$117=EPSfuel)*("x"=SelectedEF),0))</f>
        <v>7.1990470738681492E-2</v>
      </c>
      <c r="S118" s="50" cm="1">
        <f t="array" ref="S118">INDEX(Converted_gperBTU,MATCH(1,('Transportation Calcs'!$N118=EPSpollutant)*('Transportation Calcs'!$N$115=EPSsector)*('Transportation Calcs'!S$117=EPSfuel)*("x"=SelectedEF),0))</f>
        <v>7.1128091598533075E-2</v>
      </c>
      <c r="T118" s="75">
        <f>'US EPS 3.1.3 Values'!H80</f>
        <v>1.3932671560778187E-2</v>
      </c>
      <c r="U118" s="95">
        <v>0</v>
      </c>
      <c r="V118" s="50">
        <v>0</v>
      </c>
      <c r="W118" s="50" cm="1">
        <f t="array" ref="W118">INDEX(Converted_gperBTU,MATCH(1,('Transportation Calcs'!$N118=EPSpollutant)*('Transportation Calcs'!$N$115=EPSsector)*('Transportation Calcs'!W$117=EPSfuel)*("x"=SelectedEF),0))</f>
        <v>6.287081992143953E-2</v>
      </c>
      <c r="X118" s="53">
        <v>0</v>
      </c>
    </row>
    <row r="119" spans="2:24" x14ac:dyDescent="0.45">
      <c r="B119" s="10" t="s">
        <v>24</v>
      </c>
      <c r="C119" s="95">
        <v>0</v>
      </c>
      <c r="D119" s="50">
        <v>0</v>
      </c>
      <c r="E119" s="75">
        <f>'US EPS 3.1.3 Values'!E36</f>
        <v>3.1345319429545544E-5</v>
      </c>
      <c r="F119" s="50">
        <v>0</v>
      </c>
      <c r="G119" s="75">
        <f>'US EPS 3.1.3 Values'!G36</f>
        <v>3.1345319429545544E-5</v>
      </c>
      <c r="H119" s="50">
        <v>0</v>
      </c>
      <c r="I119" s="50" cm="1">
        <f t="array" ref="I119">INDEX(Converted_gperBTU,MATCH(1,('Transportation Calcs'!$B119=EPSpollutant)*('Transportation Calcs'!$B$115=EPSsector)*('Transportation Calcs'!I$117=EPSfuel)*("x"=SelectedEF),0))</f>
        <v>4.3410469780740744E-4</v>
      </c>
      <c r="J119" s="50">
        <v>0</v>
      </c>
      <c r="K119" s="50">
        <v>0</v>
      </c>
      <c r="L119" s="53">
        <v>0</v>
      </c>
      <c r="N119" s="43" t="s">
        <v>24</v>
      </c>
      <c r="O119" s="95">
        <v>0</v>
      </c>
      <c r="P119" s="75">
        <f>'US EPS 3.1.3 Values'!D81</f>
        <v>3.4543327077567089E-5</v>
      </c>
      <c r="Q119" s="75">
        <f>'US EPS 3.1.3 Values'!E81</f>
        <v>5.1729790668657905E-5</v>
      </c>
      <c r="R119" s="75">
        <f>'US EPS 3.1.3 Values'!F81</f>
        <v>5.5800448073312077E-5</v>
      </c>
      <c r="S119" s="75">
        <f>'US EPS 3.1.3 Values'!G81</f>
        <v>4.6861225591870648E-5</v>
      </c>
      <c r="T119" s="75">
        <f>'US EPS 3.1.3 Values'!H81</f>
        <v>3.0163056226318824E-5</v>
      </c>
      <c r="U119" s="95">
        <v>0</v>
      </c>
      <c r="V119" s="50">
        <v>0</v>
      </c>
      <c r="W119" s="75">
        <f>'US EPS 3.1.3 Values'!K81</f>
        <v>4.4193602863257276E-5</v>
      </c>
      <c r="X119" s="53">
        <v>0</v>
      </c>
    </row>
    <row r="120" spans="2:24" x14ac:dyDescent="0.45">
      <c r="B120" s="10" t="s">
        <v>25</v>
      </c>
      <c r="C120" s="95">
        <v>0</v>
      </c>
      <c r="D120" s="50">
        <v>0</v>
      </c>
      <c r="E120" s="75">
        <f>'US EPS 3.1.3 Values'!E37</f>
        <v>2.3139574968839157E-4</v>
      </c>
      <c r="F120" s="50">
        <v>0</v>
      </c>
      <c r="G120" s="75">
        <f>'US EPS 3.1.3 Values'!G37</f>
        <v>2.3139574968839157E-4</v>
      </c>
      <c r="H120" s="50">
        <v>0</v>
      </c>
      <c r="I120" s="50" cm="1">
        <f t="array" ref="I120">INDEX(Converted_gperBTU,MATCH(1,('Transportation Calcs'!$B120=EPSpollutant)*('Transportation Calcs'!$B$115=EPSsector)*('Transportation Calcs'!I$117=EPSfuel)*("x"=SelectedEF),0))</f>
        <v>2.7417138808888891E-2</v>
      </c>
      <c r="J120" s="50">
        <v>0</v>
      </c>
      <c r="K120" s="50">
        <v>0</v>
      </c>
      <c r="L120" s="53">
        <v>0</v>
      </c>
      <c r="N120" s="43" t="s">
        <v>25</v>
      </c>
      <c r="O120" s="95">
        <v>0</v>
      </c>
      <c r="P120" s="75">
        <f>'US EPS 3.1.3 Values'!D82</f>
        <v>5.3890604723352028E-4</v>
      </c>
      <c r="Q120" s="50" cm="1">
        <f t="array" ref="Q120">INDEX(Converted_gperBTU,MATCH(1,('Transportation Calcs'!$N120=EPSpollutant)*('Transportation Calcs'!$N$115=EPSsector)*('Transportation Calcs'!Q$117=EPSfuel)*("x"=SelectedEF),0))</f>
        <v>1.1823848262131089E-2</v>
      </c>
      <c r="R120" s="75">
        <f>'US EPS 3.1.3 Values'!F82</f>
        <v>6.7572852195037529E-4</v>
      </c>
      <c r="S120" s="75">
        <f>'US EPS 3.1.3 Values'!G82</f>
        <v>5.6747692535326843E-4</v>
      </c>
      <c r="T120" s="75">
        <f>'US EPS 3.1.3 Values'!H82</f>
        <v>7.3135426612195946E-4</v>
      </c>
      <c r="U120" s="95">
        <v>0</v>
      </c>
      <c r="V120" s="50">
        <v>0</v>
      </c>
      <c r="W120" s="75">
        <f>'US EPS 3.1.3 Values'!K82</f>
        <v>5.8402775649352286E-4</v>
      </c>
      <c r="X120" s="53">
        <v>0</v>
      </c>
    </row>
    <row r="121" spans="2:24" x14ac:dyDescent="0.45">
      <c r="B121" s="10" t="s">
        <v>26</v>
      </c>
      <c r="C121" s="95">
        <v>0</v>
      </c>
      <c r="D121" s="50">
        <v>0</v>
      </c>
      <c r="E121" s="75">
        <f>'US EPS 3.1.3 Values'!E38</f>
        <v>6.8849678143751187E-5</v>
      </c>
      <c r="F121" s="50">
        <v>0</v>
      </c>
      <c r="G121" s="75">
        <f>'US EPS 3.1.3 Values'!G38</f>
        <v>6.8849678143751187E-5</v>
      </c>
      <c r="H121" s="50">
        <v>0</v>
      </c>
      <c r="I121" s="50" cm="1">
        <f t="array" ref="I121">INDEX(Converted_gperBTU,MATCH(1,('Transportation Calcs'!$B121=EPSpollutant)*('Transportation Calcs'!$B$115=EPSsector)*('Transportation Calcs'!I$117=EPSfuel)*("x"=SelectedEF),0))</f>
        <v>9.1390462696296307E-5</v>
      </c>
      <c r="J121" s="50">
        <v>0</v>
      </c>
      <c r="K121" s="50">
        <v>0</v>
      </c>
      <c r="L121" s="53">
        <v>0</v>
      </c>
      <c r="N121" s="43" t="s">
        <v>26</v>
      </c>
      <c r="O121" s="95">
        <v>0</v>
      </c>
      <c r="P121" s="75">
        <f>'US EPS 3.1.3 Values'!D83</f>
        <v>2.3928222596399472E-5</v>
      </c>
      <c r="Q121" s="50" cm="1">
        <f t="array" ref="Q121">INDEX(Converted_gperBTU,MATCH(1,('Transportation Calcs'!$N121=EPSpollutant)*('Transportation Calcs'!$N$115=EPSsector)*('Transportation Calcs'!Q$117=EPSfuel)*("x"=SelectedEF),0))</f>
        <v>1.5774633807625162E-4</v>
      </c>
      <c r="R121" s="75">
        <f>'US EPS 3.1.3 Values'!F83</f>
        <v>3.0003342087119307E-5</v>
      </c>
      <c r="S121" s="75">
        <f>'US EPS 3.1.3 Values'!G83</f>
        <v>2.5196811685227597E-5</v>
      </c>
      <c r="T121" s="75">
        <f>'US EPS 3.1.3 Values'!H83</f>
        <v>3.42527347734092E-5</v>
      </c>
      <c r="U121" s="95">
        <v>0</v>
      </c>
      <c r="V121" s="50">
        <v>0</v>
      </c>
      <c r="W121" s="75">
        <f>'US EPS 3.1.3 Values'!K83</f>
        <v>2.5931692976154764E-5</v>
      </c>
      <c r="X121" s="53">
        <v>0</v>
      </c>
    </row>
    <row r="122" spans="2:24" x14ac:dyDescent="0.45">
      <c r="B122" s="10" t="s">
        <v>27</v>
      </c>
      <c r="C122" s="95">
        <v>0</v>
      </c>
      <c r="D122" s="50">
        <v>0</v>
      </c>
      <c r="E122" s="75">
        <f>'US EPS 3.1.3 Values'!E39</f>
        <v>3.7276347700505622E-6</v>
      </c>
      <c r="F122" s="50">
        <v>0</v>
      </c>
      <c r="G122" s="75">
        <f>'US EPS 3.1.3 Values'!G39</f>
        <v>3.7276347700505622E-6</v>
      </c>
      <c r="H122" s="50">
        <v>0</v>
      </c>
      <c r="I122" s="75">
        <f>'US EPS 3.1.3 Values'!I39</f>
        <v>3.7276347700505622E-6</v>
      </c>
      <c r="J122" s="50">
        <v>0</v>
      </c>
      <c r="K122" s="50">
        <v>0</v>
      </c>
      <c r="L122" s="53">
        <v>0</v>
      </c>
      <c r="N122" s="43" t="s">
        <v>27</v>
      </c>
      <c r="O122" s="95">
        <v>0</v>
      </c>
      <c r="P122" s="75">
        <f>'US EPS 3.1.3 Values'!D84</f>
        <v>4.6657324226001493E-6</v>
      </c>
      <c r="Q122" s="75">
        <f>'US EPS 3.1.3 Values'!E84</f>
        <v>5.0684199129140162E-6</v>
      </c>
      <c r="R122" s="75">
        <f>'US EPS 3.1.3 Values'!F84</f>
        <v>5.850311923431387E-6</v>
      </c>
      <c r="S122" s="75">
        <f>'US EPS 3.1.3 Values'!G84</f>
        <v>4.9130929283316848E-6</v>
      </c>
      <c r="T122" s="75">
        <f>'US EPS 3.1.3 Values'!H84</f>
        <v>6.1349177500898326E-6</v>
      </c>
      <c r="U122" s="95">
        <v>0</v>
      </c>
      <c r="V122" s="50">
        <v>0</v>
      </c>
      <c r="W122" s="75">
        <f>'US EPS 3.1.3 Values'!K84</f>
        <v>5.0563864576369941E-6</v>
      </c>
      <c r="X122" s="53">
        <v>0</v>
      </c>
    </row>
    <row r="123" spans="2:24" x14ac:dyDescent="0.45">
      <c r="B123" s="10" t="s">
        <v>43</v>
      </c>
      <c r="C123" s="95">
        <v>0</v>
      </c>
      <c r="D123" s="50">
        <v>0</v>
      </c>
      <c r="E123" s="75">
        <f>'US EPS 3.1.3 Values'!E40</f>
        <v>3.2741659645347329E-6</v>
      </c>
      <c r="F123" s="50">
        <v>0</v>
      </c>
      <c r="G123" s="75">
        <f>'US EPS 3.1.3 Values'!G40</f>
        <v>3.2741659645347329E-6</v>
      </c>
      <c r="H123" s="50">
        <v>0</v>
      </c>
      <c r="I123" s="75">
        <f>'US EPS 3.1.3 Values'!I40</f>
        <v>3.2741659645347329E-6</v>
      </c>
      <c r="J123" s="50">
        <v>0</v>
      </c>
      <c r="K123" s="50">
        <v>0</v>
      </c>
      <c r="L123" s="53">
        <v>0</v>
      </c>
      <c r="N123" s="43" t="s">
        <v>43</v>
      </c>
      <c r="O123" s="95">
        <v>0</v>
      </c>
      <c r="P123" s="75">
        <f>'US EPS 3.1.3 Values'!D85</f>
        <v>1.8702690421756842E-6</v>
      </c>
      <c r="Q123" s="50" cm="1">
        <f t="array" ref="Q123">INDEX(Converted_gperBTU,MATCH(1,('Transportation Calcs'!$N123=EPSpollutant)*('Transportation Calcs'!$N$115=EPSsector)*('Transportation Calcs'!Q$117=EPSfuel)*("x"=SelectedEF),0))</f>
        <v>3.6727561314005194E-5</v>
      </c>
      <c r="R123" s="75">
        <f>'US EPS 3.1.3 Values'!F85</f>
        <v>2.3451103249010088E-6</v>
      </c>
      <c r="S123" s="75">
        <f>'US EPS 3.1.3 Values'!G85</f>
        <v>1.9694240416963801E-6</v>
      </c>
      <c r="T123" s="75">
        <f>'US EPS 3.1.3 Values'!H85</f>
        <v>2.5271846158399783E-6</v>
      </c>
      <c r="U123" s="95">
        <v>0</v>
      </c>
      <c r="V123" s="50">
        <v>0</v>
      </c>
      <c r="W123" s="75">
        <f>'US EPS 3.1.3 Values'!K85</f>
        <v>2.026863566197544E-6</v>
      </c>
      <c r="X123" s="53">
        <v>0</v>
      </c>
    </row>
    <row r="124" spans="2:24" x14ac:dyDescent="0.45">
      <c r="B124" s="10" t="s">
        <v>29</v>
      </c>
      <c r="C124" s="95">
        <v>0</v>
      </c>
      <c r="D124" s="50">
        <v>0</v>
      </c>
      <c r="E124" s="75">
        <f>'US EPS 3.1.3 Values'!E41</f>
        <v>9.4227510367978454E-6</v>
      </c>
      <c r="F124" s="50">
        <v>0</v>
      </c>
      <c r="G124" s="75">
        <f>'US EPS 3.1.3 Values'!G41</f>
        <v>9.4227510367978454E-6</v>
      </c>
      <c r="H124" s="50">
        <v>0</v>
      </c>
      <c r="I124" s="50" cm="1">
        <f t="array" ref="I124">INDEX(Converted_gperBTU,MATCH(1,('Transportation Calcs'!$B124=EPSpollutant)*('Transportation Calcs'!$B$115=EPSsector)*('Transportation Calcs'!I$117=EPSfuel)*("x"=SelectedEF),0))</f>
        <v>2.2847615674074077E-5</v>
      </c>
      <c r="J124" s="50">
        <v>0</v>
      </c>
      <c r="K124" s="50">
        <v>0</v>
      </c>
      <c r="L124" s="53">
        <v>0</v>
      </c>
      <c r="N124" s="43" t="s">
        <v>29</v>
      </c>
      <c r="O124" s="95">
        <v>0</v>
      </c>
      <c r="P124" s="75">
        <f>'US EPS 3.1.3 Values'!D86</f>
        <v>2.4242424242424239E-7</v>
      </c>
      <c r="Q124" s="75">
        <f>'US EPS 3.1.3 Values'!E86</f>
        <v>4.2501798364698814E-7</v>
      </c>
      <c r="R124" s="75">
        <f>'US EPS 3.1.3 Values'!F86</f>
        <v>1.3807965860585001E-7</v>
      </c>
      <c r="S124" s="75">
        <f>'US EPS 3.1.3 Values'!G86</f>
        <v>1.3335321835655154E-7</v>
      </c>
      <c r="T124" s="75">
        <f>'US EPS 3.1.3 Values'!H86</f>
        <v>0</v>
      </c>
      <c r="U124" s="95">
        <v>0</v>
      </c>
      <c r="V124" s="50">
        <v>0</v>
      </c>
      <c r="W124" s="75">
        <f>'US EPS 3.1.3 Values'!K86</f>
        <v>0</v>
      </c>
      <c r="X124" s="53">
        <v>0</v>
      </c>
    </row>
    <row r="125" spans="2:24" x14ac:dyDescent="0.45">
      <c r="B125" s="10" t="s">
        <v>30</v>
      </c>
      <c r="C125" s="95">
        <v>0</v>
      </c>
      <c r="D125" s="50">
        <v>0</v>
      </c>
      <c r="E125" s="75">
        <f>'US EPS 3.1.3 Values'!E42</f>
        <v>1.1275055790600572E-6</v>
      </c>
      <c r="F125" s="50">
        <v>0</v>
      </c>
      <c r="G125" s="75">
        <f>'US EPS 3.1.3 Values'!G42</f>
        <v>1.1275055790600572E-6</v>
      </c>
      <c r="H125" s="50">
        <v>0</v>
      </c>
      <c r="I125" s="75">
        <f>'US EPS 3.1.3 Values'!I42</f>
        <v>1.1275055790600572E-6</v>
      </c>
      <c r="J125" s="50">
        <v>0</v>
      </c>
      <c r="K125" s="50">
        <v>0</v>
      </c>
      <c r="L125" s="53">
        <v>0</v>
      </c>
      <c r="N125" s="43" t="s">
        <v>30</v>
      </c>
      <c r="O125" s="95">
        <v>0</v>
      </c>
      <c r="P125" s="75">
        <f>'US EPS 3.1.3 Values'!D87</f>
        <v>3.4655577900635184E-7</v>
      </c>
      <c r="Q125" s="75">
        <f>'US EPS 3.1.3 Values'!E87</f>
        <v>3.7646612624912489E-7</v>
      </c>
      <c r="R125" s="75">
        <f>'US EPS 3.1.3 Values'!F87</f>
        <v>4.3454258033190802E-7</v>
      </c>
      <c r="S125" s="75">
        <f>'US EPS 3.1.3 Values'!G87</f>
        <v>3.6492893138516416E-7</v>
      </c>
      <c r="T125" s="75">
        <f>'US EPS 3.1.3 Values'!H87</f>
        <v>4.1980924921704031E-7</v>
      </c>
      <c r="U125" s="95">
        <v>0</v>
      </c>
      <c r="V125" s="50">
        <v>0</v>
      </c>
      <c r="W125" s="75">
        <f>'US EPS 3.1.3 Values'!K87</f>
        <v>3.7557231942739924E-7</v>
      </c>
      <c r="X125" s="53">
        <v>0</v>
      </c>
    </row>
    <row r="126" spans="2:24" x14ac:dyDescent="0.45">
      <c r="B126" s="10" t="s">
        <v>31</v>
      </c>
      <c r="C126" s="95">
        <v>0</v>
      </c>
      <c r="D126" s="50">
        <v>0</v>
      </c>
      <c r="E126" s="75">
        <f>'US EPS 3.1.3 Values'!E43</f>
        <v>6.1834908625831884E-7</v>
      </c>
      <c r="F126" s="50">
        <v>0</v>
      </c>
      <c r="G126" s="75">
        <f>'US EPS 3.1.3 Values'!G43</f>
        <v>6.1834908625831884E-7</v>
      </c>
      <c r="H126" s="50">
        <v>0</v>
      </c>
      <c r="I126" s="75">
        <f>'US EPS 3.1.3 Values'!I43</f>
        <v>6.1834908625831884E-7</v>
      </c>
      <c r="J126" s="50">
        <v>0</v>
      </c>
      <c r="K126" s="50">
        <v>0</v>
      </c>
      <c r="L126" s="53">
        <v>0</v>
      </c>
      <c r="N126" s="43" t="s">
        <v>31</v>
      </c>
      <c r="O126" s="95">
        <v>0</v>
      </c>
      <c r="P126" s="75">
        <f>'US EPS 3.1.3 Values'!D88</f>
        <v>6.5505121594224659E-7</v>
      </c>
      <c r="Q126" s="75">
        <f>'US EPS 3.1.3 Values'!E88</f>
        <v>7.1158701917372055E-7</v>
      </c>
      <c r="R126" s="75">
        <f>'US EPS 3.1.3 Values'!F88</f>
        <v>8.2136170529674114E-7</v>
      </c>
      <c r="S126" s="75">
        <f>'US EPS 3.1.3 Values'!G88</f>
        <v>6.8977969699929621E-7</v>
      </c>
      <c r="T126" s="75">
        <f>'US EPS 3.1.3 Values'!H88</f>
        <v>3.898892811297621E-7</v>
      </c>
      <c r="U126" s="95">
        <v>0</v>
      </c>
      <c r="V126" s="50">
        <v>0</v>
      </c>
      <c r="W126" s="75">
        <f>'US EPS 3.1.3 Values'!K88</f>
        <v>7.0989756748698903E-7</v>
      </c>
      <c r="X126" s="53">
        <v>0</v>
      </c>
    </row>
    <row r="127" spans="2:24" x14ac:dyDescent="0.45">
      <c r="B127" s="10" t="s">
        <v>32</v>
      </c>
      <c r="C127" s="95">
        <v>0</v>
      </c>
      <c r="D127" s="50">
        <v>0</v>
      </c>
      <c r="E127" s="75">
        <f>'US EPS 3.1.3 Values'!E44</f>
        <v>3.0000000000000001E-6</v>
      </c>
      <c r="F127" s="50">
        <v>0</v>
      </c>
      <c r="G127" s="75">
        <f>'US EPS 3.1.3 Values'!G44</f>
        <v>0</v>
      </c>
      <c r="H127" s="50">
        <v>0</v>
      </c>
      <c r="I127" s="75">
        <f>'US EPS 3.1.3 Values'!I44</f>
        <v>3.0000000000000001E-6</v>
      </c>
      <c r="J127" s="50">
        <v>0</v>
      </c>
      <c r="K127" s="50">
        <v>0</v>
      </c>
      <c r="L127" s="53">
        <v>0</v>
      </c>
      <c r="N127" s="43" t="s">
        <v>32</v>
      </c>
      <c r="O127" s="95">
        <v>0</v>
      </c>
      <c r="P127" s="75">
        <f>'US EPS 3.1.3 Values'!D89</f>
        <v>9.9999999999999995E-7</v>
      </c>
      <c r="Q127" s="75">
        <f>'US EPS 3.1.3 Values'!E89</f>
        <v>3.0000000000000001E-6</v>
      </c>
      <c r="R127" s="75">
        <f>'US EPS 3.1.3 Values'!F89</f>
        <v>3.0000000000000001E-6</v>
      </c>
      <c r="S127" s="75">
        <f>'US EPS 3.1.3 Values'!G89</f>
        <v>0</v>
      </c>
      <c r="T127" s="75">
        <f>'US EPS 3.1.3 Values'!H89</f>
        <v>0</v>
      </c>
      <c r="U127" s="95">
        <v>0</v>
      </c>
      <c r="V127" s="50">
        <v>0</v>
      </c>
      <c r="W127" s="75">
        <f>'US EPS 3.1.3 Values'!K89</f>
        <v>3.0000000000000001E-6</v>
      </c>
      <c r="X127" s="53">
        <v>0</v>
      </c>
    </row>
    <row r="128" spans="2:24" x14ac:dyDescent="0.45">
      <c r="B128" s="10" t="s">
        <v>33</v>
      </c>
      <c r="C128" s="95">
        <v>0</v>
      </c>
      <c r="D128" s="50">
        <v>0</v>
      </c>
      <c r="E128" s="75">
        <f>'US EPS 3.1.3 Values'!E45</f>
        <v>5.9999999999999997E-7</v>
      </c>
      <c r="F128" s="50">
        <v>0</v>
      </c>
      <c r="G128" s="75">
        <f>'US EPS 3.1.3 Values'!G45</f>
        <v>0</v>
      </c>
      <c r="H128" s="50">
        <v>0</v>
      </c>
      <c r="I128" s="75">
        <f>'US EPS 3.1.3 Values'!I45</f>
        <v>5.9999999999999997E-7</v>
      </c>
      <c r="J128" s="50">
        <v>0</v>
      </c>
      <c r="K128" s="50">
        <v>0</v>
      </c>
      <c r="L128" s="53">
        <v>0</v>
      </c>
      <c r="N128" s="43" t="s">
        <v>33</v>
      </c>
      <c r="O128" s="95">
        <v>0</v>
      </c>
      <c r="P128" s="75">
        <f>'US EPS 3.1.3 Values'!D90</f>
        <v>1.0000000000000001E-7</v>
      </c>
      <c r="Q128" s="50" cm="1">
        <f t="array" ref="Q128">INDEX(Converted_gperBTU,MATCH(1,('Transportation Calcs'!$N128=EPSpollutant)*('Transportation Calcs'!$N$115=EPSsector)*('Transportation Calcs'!Q$117=EPSfuel)*("x"=SelectedEF),0))</f>
        <v>1.4016617389305491E-6</v>
      </c>
      <c r="R128" s="75">
        <f>'US EPS 3.1.3 Values'!F90</f>
        <v>5.9999999999999997E-7</v>
      </c>
      <c r="S128" s="75">
        <f>'US EPS 3.1.3 Values'!G90</f>
        <v>0</v>
      </c>
      <c r="T128" s="75">
        <f>'US EPS 3.1.3 Values'!H90</f>
        <v>0</v>
      </c>
      <c r="U128" s="95">
        <v>0</v>
      </c>
      <c r="V128" s="50">
        <v>0</v>
      </c>
      <c r="W128" s="75">
        <f>'US EPS 3.1.3 Values'!K90</f>
        <v>5.9999999999999997E-7</v>
      </c>
      <c r="X128" s="53">
        <v>0</v>
      </c>
    </row>
    <row r="129" spans="2:24" x14ac:dyDescent="0.45">
      <c r="B129" s="11" t="s">
        <v>44</v>
      </c>
      <c r="C129" s="96">
        <v>0</v>
      </c>
      <c r="D129" s="96">
        <v>0</v>
      </c>
      <c r="E129" s="96">
        <v>0</v>
      </c>
      <c r="F129" s="96">
        <v>0</v>
      </c>
      <c r="G129" s="96">
        <v>0</v>
      </c>
      <c r="H129" s="96">
        <v>0</v>
      </c>
      <c r="I129" s="96">
        <v>0</v>
      </c>
      <c r="J129" s="96">
        <v>0</v>
      </c>
      <c r="K129" s="96">
        <v>0</v>
      </c>
      <c r="L129" s="97">
        <v>0</v>
      </c>
      <c r="N129" s="46" t="s">
        <v>44</v>
      </c>
      <c r="O129" s="96">
        <v>0</v>
      </c>
      <c r="P129" s="96">
        <v>0</v>
      </c>
      <c r="Q129" s="96">
        <v>0</v>
      </c>
      <c r="R129" s="96">
        <v>0</v>
      </c>
      <c r="S129" s="96">
        <v>0</v>
      </c>
      <c r="T129" s="96">
        <v>0</v>
      </c>
      <c r="U129" s="96">
        <v>0</v>
      </c>
      <c r="V129" s="96">
        <v>0</v>
      </c>
      <c r="W129" s="96">
        <v>0</v>
      </c>
      <c r="X129" s="97">
        <v>0</v>
      </c>
    </row>
  </sheetData>
  <hyperlinks>
    <hyperlink ref="D36" r:id="rId1" xr:uid="{8242AB6F-5E28-43B3-8A61-4B42E73977EE}"/>
    <hyperlink ref="D38" r:id="rId2" xr:uid="{4A43E652-535D-4D75-A354-C86EF9ADB152}"/>
    <hyperlink ref="D48" r:id="rId3" xr:uid="{3B4682DC-BE27-43FC-B23C-3AF95AC6BD5D}"/>
    <hyperlink ref="D52" r:id="rId4" xr:uid="{9EE9DC00-FA0C-480E-BD03-7D35DFCB958B}"/>
    <hyperlink ref="D42" r:id="rId5" xr:uid="{E941B667-C466-4D51-8BD3-9A29963F815A}"/>
    <hyperlink ref="D72" r:id="rId6" xr:uid="{93BF1BDC-45E2-483C-A940-C30C3BCFFCF6}"/>
    <hyperlink ref="D67" r:id="rId7" xr:uid="{3F366340-4C97-4B81-8145-F2130538036A}"/>
    <hyperlink ref="D68" r:id="rId8" xr:uid="{AF72086D-0BDA-4D94-9BAF-5123A8EE6176}"/>
    <hyperlink ref="D47" r:id="rId9" xr:uid="{56AB229A-F6ED-4E79-8A67-364F3D8C51E8}"/>
    <hyperlink ref="D32" r:id="rId10" xr:uid="{65B6EC2D-2820-4BB3-AA0F-B6388AFC92A2}"/>
    <hyperlink ref="D58" r:id="rId11" xr:uid="{4C5BD7EC-8A40-496A-8E10-72C650BC9DBB}"/>
    <hyperlink ref="D63" r:id="rId12" location="Technical_Characteristics" xr:uid="{3EAC8D26-D165-44B4-A947-CA59C73BD0A2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D59209-7AF9-42C1-8BE0-B88BFDB8CD60}">
  <dimension ref="B1:X20"/>
  <sheetViews>
    <sheetView zoomScale="85" zoomScaleNormal="85" workbookViewId="0">
      <selection activeCell="T8" sqref="T8:X11"/>
    </sheetView>
  </sheetViews>
  <sheetFormatPr defaultRowHeight="14.25" x14ac:dyDescent="0.45"/>
  <cols>
    <col min="1" max="1" width="0.265625" customWidth="1"/>
    <col min="18" max="18" width="20.59765625" bestFit="1" customWidth="1"/>
    <col min="19" max="19" width="2" customWidth="1"/>
  </cols>
  <sheetData>
    <row r="1" spans="2:24" x14ac:dyDescent="0.45">
      <c r="B1" s="1" t="s">
        <v>3073</v>
      </c>
    </row>
    <row r="2" spans="2:24" x14ac:dyDescent="0.45">
      <c r="B2">
        <f>CONVERT(10^9,"J","BTU")</f>
        <v>947817.12031331717</v>
      </c>
      <c r="C2" t="s">
        <v>3119</v>
      </c>
    </row>
    <row r="6" spans="2:24" x14ac:dyDescent="0.45">
      <c r="B6" s="32" t="s">
        <v>36</v>
      </c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33"/>
    </row>
    <row r="7" spans="2:24" x14ac:dyDescent="0.45">
      <c r="B7" s="6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34"/>
    </row>
    <row r="8" spans="2:24" x14ac:dyDescent="0.45">
      <c r="B8" s="10" t="s">
        <v>212</v>
      </c>
      <c r="C8" s="8" t="s">
        <v>113</v>
      </c>
      <c r="D8" s="8" t="s">
        <v>73</v>
      </c>
      <c r="E8" s="8" t="s">
        <v>47</v>
      </c>
      <c r="F8" s="8" t="s">
        <v>114</v>
      </c>
      <c r="G8" s="8" t="s">
        <v>48</v>
      </c>
      <c r="H8" s="8" t="s">
        <v>49</v>
      </c>
      <c r="I8" s="8" t="s">
        <v>50</v>
      </c>
      <c r="J8" s="8" t="s">
        <v>51</v>
      </c>
      <c r="K8" s="8" t="s">
        <v>74</v>
      </c>
      <c r="L8" s="8" t="s">
        <v>75</v>
      </c>
      <c r="M8" s="8" t="s">
        <v>76</v>
      </c>
      <c r="N8" s="8" t="s">
        <v>115</v>
      </c>
      <c r="O8" s="8" t="s">
        <v>116</v>
      </c>
      <c r="P8" s="8" t="s">
        <v>199</v>
      </c>
      <c r="Q8" s="8" t="s">
        <v>196</v>
      </c>
      <c r="R8" s="34" t="s">
        <v>211</v>
      </c>
      <c r="T8" s="32" t="s">
        <v>3123</v>
      </c>
      <c r="U8" s="18"/>
      <c r="V8" s="18"/>
      <c r="W8" s="18"/>
      <c r="X8" s="33"/>
    </row>
    <row r="9" spans="2:24" x14ac:dyDescent="0.45">
      <c r="B9" s="10" t="s">
        <v>34</v>
      </c>
      <c r="C9" s="75">
        <f>'US EPS 3.1.3 Values'!AA5</f>
        <v>9.5519999999999994E-2</v>
      </c>
      <c r="D9" s="75">
        <f>'US EPS 3.1.3 Values'!AB5</f>
        <v>5.3060000000000003E-2</v>
      </c>
      <c r="E9" s="69">
        <v>0</v>
      </c>
      <c r="F9" s="69">
        <v>0</v>
      </c>
      <c r="G9" s="69">
        <v>0</v>
      </c>
      <c r="H9" s="69">
        <v>0</v>
      </c>
      <c r="I9" s="69">
        <v>0</v>
      </c>
      <c r="J9" s="75">
        <f>'US EPS 3.1.3 Values'!AH5</f>
        <v>0</v>
      </c>
      <c r="K9" s="69">
        <v>0</v>
      </c>
      <c r="L9" s="75">
        <f>'US EPS 3.1.3 Values'!AJ5</f>
        <v>7.51E-2</v>
      </c>
      <c r="M9" s="75">
        <f>'US EPS 3.1.3 Values'!AK5</f>
        <v>5.3060000000000003E-2</v>
      </c>
      <c r="N9" s="75">
        <f>'US EPS 3.1.3 Values'!AL5</f>
        <v>9.7720000000000001E-2</v>
      </c>
      <c r="O9" s="69">
        <v>0</v>
      </c>
      <c r="P9" s="75">
        <f>'US EPS 3.1.3 Values'!AN5</f>
        <v>7.4540000000000009E-2</v>
      </c>
      <c r="Q9" s="75">
        <f>'US EPS 3.1.3 Values'!AO5</f>
        <v>7.51E-2</v>
      </c>
      <c r="R9" s="76">
        <f>'US EPS 3.1.3 Values'!AP5</f>
        <v>9.0700000000000003E-2</v>
      </c>
      <c r="S9" s="14"/>
      <c r="T9" s="65"/>
      <c r="U9" s="8" t="s">
        <v>3125</v>
      </c>
      <c r="V9" s="8"/>
      <c r="W9" s="8"/>
      <c r="X9" s="34"/>
    </row>
    <row r="10" spans="2:24" x14ac:dyDescent="0.45">
      <c r="B10" s="10" t="s">
        <v>24</v>
      </c>
      <c r="C10" s="50" cm="1">
        <f t="array" ref="C10">INDEX(Converted_gperBTU,MATCH(1,($B$6=EPSsector)*(C$8=EPSelectricitysource)*($B10=EPSpollutant)*("x"=SelectedEF),0),0)</f>
        <v>1.05505585262E-6</v>
      </c>
      <c r="D10" s="50" cm="1">
        <f t="array" ref="D10">INDEX(Converted_gperBTU,MATCH(1,($B$6=EPSsector)*(D$8=EPSelectricitysource)*($B10=EPSpollutant)*("x"=SelectedEF),0),0)</f>
        <v>2.7431452168120003E-6</v>
      </c>
      <c r="E10" s="69">
        <v>0</v>
      </c>
      <c r="F10" s="69">
        <v>0</v>
      </c>
      <c r="G10" s="69">
        <v>0</v>
      </c>
      <c r="H10" s="69">
        <v>0</v>
      </c>
      <c r="I10" s="69">
        <v>0</v>
      </c>
      <c r="J10" s="50" cm="1">
        <f t="array" ref="J10">INDEX(Converted_gperBTU,MATCH(1,($B$6=EPSsector)*(J$8=EPSelectricitysource)*($B10=EPSpollutant)*("x"=SelectedEF),0),0)</f>
        <v>7.7124582826522005E-6</v>
      </c>
      <c r="K10" s="69">
        <v>0</v>
      </c>
      <c r="L10" s="50" cm="1">
        <f t="array" ref="L10">INDEX(Converted_gperBTU,MATCH(1,($B$6=EPSsector)*(L$8=EPSelectricitysource)*($B10=EPSpollutant)*("x"=SelectedEF),0),0)</f>
        <v>8.4404468209600004E-7</v>
      </c>
      <c r="M10" s="50" cm="1">
        <f t="array" ref="M10">INDEX(Converted_gperBTU,MATCH(1,($B$6=EPSsector)*(M$8=EPSelectricitysource)*($B10=EPSpollutant)*("x"=SelectedEF),0),0)</f>
        <v>2.7431452168120003E-6</v>
      </c>
      <c r="N10" s="50" cm="1">
        <f t="array" ref="N10">INDEX(Converted_gperBTU,MATCH(1,($B$6=EPSsector)*(N$8=EPSelectricitysource)*($B10=EPSpollutant)*("x"=SelectedEF),0),0)</f>
        <v>1.477078193668E-6</v>
      </c>
      <c r="O10" s="69">
        <v>0</v>
      </c>
      <c r="P10" s="72">
        <f>L10</f>
        <v>8.4404468209600004E-7</v>
      </c>
      <c r="Q10" s="50" cm="1">
        <f t="array" ref="Q10">INDEX(Converted_gperBTU,MATCH(1,($B$6=EPSsector)*(Q$8=EPSelectricitysource)*($B10=EPSpollutant)*("x"=SelectedEF),0),0)</f>
        <v>8.4404468209600004E-7</v>
      </c>
      <c r="R10" s="77">
        <f>J10</f>
        <v>7.7124582826522005E-6</v>
      </c>
      <c r="S10" s="14"/>
      <c r="T10" s="66"/>
      <c r="U10" s="8" t="s">
        <v>3121</v>
      </c>
      <c r="V10" s="8"/>
      <c r="W10" s="8"/>
      <c r="X10" s="34"/>
    </row>
    <row r="11" spans="2:24" x14ac:dyDescent="0.45">
      <c r="B11" s="10" t="s">
        <v>25</v>
      </c>
      <c r="C11" s="50" cm="1">
        <f t="array" ref="C11">INDEX(Converted_gperBTU,MATCH(1,($B$6=EPSsector)*(C$8=EPSelectricitysource)*($B11=EPSpollutant)*("x"=SelectedEF),0),0)</f>
        <v>9.1789859177940004E-6</v>
      </c>
      <c r="D11" s="50" cm="1">
        <f t="array" ref="D11">INDEX(Converted_gperBTU,MATCH(1,($B$6=EPSsector)*(D$8=EPSelectricitysource)*($B11=EPSpollutant)*("x"=SelectedEF),0),0)</f>
        <v>4.1147178252180002E-5</v>
      </c>
      <c r="E11" s="69">
        <v>0</v>
      </c>
      <c r="F11" s="69">
        <v>0</v>
      </c>
      <c r="G11" s="69">
        <v>0</v>
      </c>
      <c r="H11" s="69">
        <v>0</v>
      </c>
      <c r="I11" s="69">
        <v>0</v>
      </c>
      <c r="J11" s="50" cm="1">
        <f t="array" ref="J11">INDEX(Converted_gperBTU,MATCH(1,($B$6=EPSsector)*(J$8=EPSelectricitysource)*($B11=EPSpollutant)*("x"=SelectedEF),0),0)</f>
        <v>9.4955026735800004E-5</v>
      </c>
      <c r="K11" s="69">
        <v>0</v>
      </c>
      <c r="L11" s="50" cm="1">
        <f t="array" ref="L11">INDEX(Converted_gperBTU,MATCH(1,($B$6=EPSsector)*(L$8=EPSelectricitysource)*($B11=EPSpollutant)*("x"=SelectedEF),0),0)</f>
        <v>1.7091904812444E-5</v>
      </c>
      <c r="M11" s="50" cm="1">
        <f t="array" ref="M11">INDEX(Converted_gperBTU,MATCH(1,($B$6=EPSsector)*(M$8=EPSelectricitysource)*($B11=EPSpollutant)*("x"=SelectedEF),0),0)</f>
        <v>4.1463695007966E-5</v>
      </c>
      <c r="N11" s="50" cm="1">
        <f t="array" ref="N11">INDEX(Converted_gperBTU,MATCH(1,($B$6=EPSsector)*(N$8=EPSelectricitysource)*($B11=EPSpollutant)*("x"=SelectedEF),0),0)</f>
        <v>9.1789859177940004E-6</v>
      </c>
      <c r="O11" s="69">
        <v>0</v>
      </c>
      <c r="P11" s="72">
        <f t="shared" ref="P11:P17" si="0">L11</f>
        <v>1.7091904812444E-5</v>
      </c>
      <c r="Q11" s="50" cm="1">
        <f t="array" ref="Q11">INDEX(Converted_gperBTU,MATCH(1,($B$6=EPSsector)*(Q$8=EPSelectricitysource)*($B11=EPSpollutant)*("x"=SelectedEF),0),0)</f>
        <v>5.2752792630999998E-6</v>
      </c>
      <c r="R11" s="77">
        <f t="shared" ref="R11:R17" si="1">J11</f>
        <v>9.4955026735800004E-5</v>
      </c>
      <c r="S11" s="14"/>
      <c r="T11" s="67"/>
      <c r="U11" s="6" t="s">
        <v>3122</v>
      </c>
      <c r="V11" s="6"/>
      <c r="W11" s="6"/>
      <c r="X11" s="35"/>
    </row>
    <row r="12" spans="2:24" x14ac:dyDescent="0.45">
      <c r="B12" s="10" t="s">
        <v>26</v>
      </c>
      <c r="C12" s="50" cm="1">
        <f t="array" ref="C12">INDEX(Converted_gperBTU,MATCH(1,($B$6=EPSsector)*(C$8=EPSelectricitysource)*($B12=EPSpollutant)*("x"=SelectedEF),0),0)</f>
        <v>2.2050667319758002E-4</v>
      </c>
      <c r="D12" s="50" cm="1">
        <f t="array" ref="D12">INDEX(Converted_gperBTU,MATCH(1,($B$6=EPSsector)*(D$8=EPSelectricitysource)*($B12=EPSpollutant)*("x"=SelectedEF),0),0)</f>
        <v>9.3899970883180007E-5</v>
      </c>
      <c r="E12" s="69">
        <v>0</v>
      </c>
      <c r="F12" s="69">
        <v>0</v>
      </c>
      <c r="G12" s="69">
        <v>0</v>
      </c>
      <c r="H12" s="69">
        <v>0</v>
      </c>
      <c r="I12" s="69">
        <v>0</v>
      </c>
      <c r="J12" s="50" cm="1">
        <f t="array" ref="J12">INDEX(Converted_gperBTU,MATCH(1,($B$6=EPSsector)*(J$8=EPSelectricitysource)*($B12=EPSpollutant)*("x"=SelectedEF),0),0)</f>
        <v>8.5459524062220008E-5</v>
      </c>
      <c r="K12" s="69">
        <v>0</v>
      </c>
      <c r="L12" s="50" cm="1">
        <f t="array" ref="L12">INDEX(Converted_gperBTU,MATCH(1,($B$6=EPSsector)*(L$8=EPSelectricitysource)*($B12=EPSpollutant)*("x"=SelectedEF),0),0)</f>
        <v>6.8578630420300008E-5</v>
      </c>
      <c r="M12" s="50" cm="1">
        <f t="array" ref="M12">INDEX(Converted_gperBTU,MATCH(1,($B$6=EPSsector)*(M$8=EPSelectricitysource)*($B12=EPSpollutant)*("x"=SelectedEF),0),0)</f>
        <v>9.3899970883180007E-5</v>
      </c>
      <c r="N12" s="50" cm="1">
        <f t="array" ref="N12">INDEX(Converted_gperBTU,MATCH(1,($B$6=EPSsector)*(N$8=EPSelectricitysource)*($B12=EPSpollutant)*("x"=SelectedEF),0),0)</f>
        <v>2.6059879559714E-4</v>
      </c>
      <c r="O12" s="69">
        <v>0</v>
      </c>
      <c r="P12" s="72">
        <f t="shared" si="0"/>
        <v>6.8578630420300008E-5</v>
      </c>
      <c r="Q12" s="50" cm="1">
        <f t="array" ref="Q12">INDEX(Converted_gperBTU,MATCH(1,($B$6=EPSsector)*(Q$8=EPSelectricitysource)*($B12=EPSpollutant)*("x"=SelectedEF),0),0)</f>
        <v>1.4981793107204E-4</v>
      </c>
      <c r="R12" s="77">
        <f t="shared" si="1"/>
        <v>8.5459524062220008E-5</v>
      </c>
      <c r="S12" s="14"/>
    </row>
    <row r="13" spans="2:24" x14ac:dyDescent="0.45">
      <c r="B13" s="10" t="s">
        <v>27</v>
      </c>
      <c r="C13" s="50" cm="1">
        <f t="array" ref="C13">INDEX(Converted_gperBTU,MATCH(1,($B$6=EPSsector)*(C$8=EPSelectricitysource)*($B13=EPSpollutant)*("x"=SelectedEF),0),0)</f>
        <v>8.1239300651740004E-6</v>
      </c>
      <c r="D13" s="50" cm="1">
        <f t="array" ref="D13">INDEX(Converted_gperBTU,MATCH(1,($B$6=EPSsector)*(D$8=EPSelectricitysource)*($B13=EPSpollutant)*("x"=SelectedEF),0),0)</f>
        <v>9.3899970883180004E-7</v>
      </c>
      <c r="E13" s="69">
        <v>0</v>
      </c>
      <c r="F13" s="69">
        <v>0</v>
      </c>
      <c r="G13" s="69">
        <v>0</v>
      </c>
      <c r="H13" s="69">
        <v>0</v>
      </c>
      <c r="I13" s="69">
        <v>0</v>
      </c>
      <c r="J13" s="50" cm="1">
        <f t="array" ref="J13">INDEX(Converted_gperBTU,MATCH(1,($B$6=EPSsector)*(J$8=EPSelectricitysource)*($B13=EPSpollutant)*("x"=SelectedEF),0),0)</f>
        <v>1.6353365715610001E-4</v>
      </c>
      <c r="K13" s="69">
        <v>0</v>
      </c>
      <c r="L13" s="50" cm="1">
        <f t="array" ref="L13">INDEX(Converted_gperBTU,MATCH(1,($B$6=EPSsector)*(L$8=EPSelectricitysource)*($B13=EPSpollutant)*("x"=SelectedEF),0),0)</f>
        <v>3.3761787283840001E-6</v>
      </c>
      <c r="M13" s="50" cm="1">
        <f t="array" ref="M13">INDEX(Converted_gperBTU,MATCH(1,($B$6=EPSsector)*(M$8=EPSelectricitysource)*($B13=EPSpollutant)*("x"=SelectedEF),0),0)</f>
        <v>9.3899970883180004E-7</v>
      </c>
      <c r="N13" s="50" cm="1">
        <f t="array" ref="N13">INDEX(Converted_gperBTU,MATCH(1,($B$6=EPSsector)*(N$8=EPSelectricitysource)*($B13=EPSpollutant)*("x"=SelectedEF),0),0)</f>
        <v>8.3349412356980011E-6</v>
      </c>
      <c r="O13" s="69">
        <v>0</v>
      </c>
      <c r="P13" s="72">
        <f t="shared" si="0"/>
        <v>3.3761787283840001E-6</v>
      </c>
      <c r="Q13" s="50" cm="1">
        <f t="array" ref="Q13">INDEX(Converted_gperBTU,MATCH(1,($B$6=EPSsector)*(Q$8=EPSelectricitysource)*($B13=EPSpollutant)*("x"=SelectedEF),0),0)</f>
        <v>2.6587407486024E-5</v>
      </c>
      <c r="R13" s="77">
        <f t="shared" si="1"/>
        <v>1.6353365715610001E-4</v>
      </c>
      <c r="S13" s="14"/>
    </row>
    <row r="14" spans="2:24" x14ac:dyDescent="0.45">
      <c r="B14" s="10" t="s">
        <v>43</v>
      </c>
      <c r="C14" s="50" cm="1">
        <f t="array" ref="C14">INDEX(Converted_gperBTU,MATCH(1,($B$6=EPSsector)*(C$8=EPSelectricitysource)*($B14=EPSpollutant)*("x"=SelectedEF),0),0)</f>
        <v>3.587189898908E-6</v>
      </c>
      <c r="D14" s="50" cm="1">
        <f t="array" ref="D14">INDEX(Converted_gperBTU,MATCH(1,($B$6=EPSsector)*(D$8=EPSelectricitysource)*($B14=EPSpollutant)*("x"=SelectedEF),0),0)</f>
        <v>9.3899970883180004E-7</v>
      </c>
      <c r="E14" s="69">
        <v>0</v>
      </c>
      <c r="F14" s="69">
        <v>0</v>
      </c>
      <c r="G14" s="69">
        <v>0</v>
      </c>
      <c r="H14" s="69">
        <v>0</v>
      </c>
      <c r="I14" s="69">
        <v>0</v>
      </c>
      <c r="J14" s="50" cm="1">
        <f t="array" ref="J14">INDEX(Converted_gperBTU,MATCH(1,($B$6=EPSsector)*(J$8=EPSelectricitysource)*($B14=EPSpollutant)*("x"=SelectedEF),0),0)</f>
        <v>1.4032242839846001E-4</v>
      </c>
      <c r="K14" s="69">
        <v>0</v>
      </c>
      <c r="L14" s="50" cm="1">
        <f t="array" ref="L14">INDEX(Converted_gperBTU,MATCH(1,($B$6=EPSsector)*(L$8=EPSelectricitysource)*($B14=EPSpollutant)*("x"=SelectedEF),0),0)</f>
        <v>8.4404468209600004E-7</v>
      </c>
      <c r="M14" s="50" cm="1">
        <f t="array" ref="M14">INDEX(Converted_gperBTU,MATCH(1,($B$6=EPSsector)*(M$8=EPSelectricitysource)*($B14=EPSpollutant)*("x"=SelectedEF),0),0)</f>
        <v>9.3899970883180004E-7</v>
      </c>
      <c r="N14" s="50" cm="1">
        <f t="array" ref="N14">INDEX(Converted_gperBTU,MATCH(1,($B$6=EPSsector)*(N$8=EPSelectricitysource)*($B14=EPSpollutant)*("x"=SelectedEF),0),0)</f>
        <v>3.3761787283840001E-6</v>
      </c>
      <c r="O14" s="69">
        <v>0</v>
      </c>
      <c r="P14" s="72">
        <f t="shared" si="0"/>
        <v>8.4404468209600004E-7</v>
      </c>
      <c r="Q14" s="50" cm="1">
        <f t="array" ref="Q14">INDEX(Converted_gperBTU,MATCH(1,($B$6=EPSsector)*(Q$8=EPSelectricitysource)*($B14=EPSpollutant)*("x"=SelectedEF),0),0)</f>
        <v>2.0362577955566E-5</v>
      </c>
      <c r="R14" s="77">
        <f t="shared" si="1"/>
        <v>1.4032242839846001E-4</v>
      </c>
      <c r="S14" s="14"/>
    </row>
    <row r="15" spans="2:24" x14ac:dyDescent="0.45">
      <c r="B15" s="10" t="s">
        <v>29</v>
      </c>
      <c r="C15" s="50" cm="1">
        <f t="array" ref="C15">INDEX(Converted_gperBTU,MATCH(1,($B$6=EPSsector)*(C$8=EPSelectricitysource)*($B15=EPSpollutant)*("x"=SelectedEF),0),0)</f>
        <v>8.6514579914840001E-4</v>
      </c>
      <c r="D15" s="50" cm="1">
        <f t="array" ref="D15">INDEX(Converted_gperBTU,MATCH(1,($B$6=EPSsector)*(D$8=EPSelectricitysource)*($B15=EPSpollutant)*("x"=SelectedEF),0),0)</f>
        <v>2.9647069458622005E-7</v>
      </c>
      <c r="E15" s="69">
        <v>0</v>
      </c>
      <c r="F15" s="69">
        <v>0</v>
      </c>
      <c r="G15" s="69">
        <v>0</v>
      </c>
      <c r="H15" s="69">
        <v>0</v>
      </c>
      <c r="I15" s="69">
        <v>0</v>
      </c>
      <c r="J15" s="50" cm="1">
        <f t="array" ref="J15">INDEX(Converted_gperBTU,MATCH(1,($B$6=EPSsector)*(J$8=EPSelectricitysource)*($B15=EPSpollutant)*("x"=SelectedEF),0),0)</f>
        <v>1.1394603208296001E-5</v>
      </c>
      <c r="K15" s="69">
        <v>0</v>
      </c>
      <c r="L15" s="50" cm="1">
        <f t="array" ref="L15">INDEX(Converted_gperBTU,MATCH(1,($B$6=EPSsector)*(L$8=EPSelectricitysource)*($B15=EPSpollutant)*("x"=SelectedEF),0),0)</f>
        <v>4.9060097146830004E-5</v>
      </c>
      <c r="M15" s="50" cm="1">
        <f t="array" ref="M15">INDEX(Converted_gperBTU,MATCH(1,($B$6=EPSsector)*(M$8=EPSelectricitysource)*($B15=EPSpollutant)*("x"=SelectedEF),0),0)</f>
        <v>2.9647069458622005E-7</v>
      </c>
      <c r="N15" s="50" cm="1">
        <f t="array" ref="N15">INDEX(Converted_gperBTU,MATCH(1,($B$6=EPSsector)*(N$8=EPSelectricitysource)*($B15=EPSpollutant)*("x"=SelectedEF),0),0)</f>
        <v>1.7724938324016001E-3</v>
      </c>
      <c r="O15" s="69">
        <v>0</v>
      </c>
      <c r="P15" s="72">
        <f t="shared" si="0"/>
        <v>4.9060097146830004E-5</v>
      </c>
      <c r="Q15" s="50" cm="1">
        <f t="array" ref="Q15">INDEX(Converted_gperBTU,MATCH(1,($B$6=EPSsector)*(Q$8=EPSelectricitysource)*($B15=EPSpollutant)*("x"=SelectedEF),0),0)</f>
        <v>5.2225264704690007E-4</v>
      </c>
      <c r="R15" s="77">
        <f t="shared" si="1"/>
        <v>1.1394603208296001E-5</v>
      </c>
      <c r="S15" s="14"/>
    </row>
    <row r="16" spans="2:24" x14ac:dyDescent="0.45">
      <c r="B16" s="10" t="s">
        <v>30</v>
      </c>
      <c r="C16" s="50" cm="1">
        <f t="array" ref="C16">INDEX('EMEP-EEA database'!$O$2:$O$12936,MATCH(1,($B$6=EPSsector)*(C$8=EPSelectricitysource)*($B16=EPSpollutant)*("x"=SelectedEF),0),0)/100*'Electricity Calcs'!C14</f>
        <v>7.8918177775976001E-8</v>
      </c>
      <c r="D16" s="50" cm="1">
        <f t="array" ref="D16">INDEX('EMEP-EEA database'!$O$2:$O$12936,MATCH(1,($B$6=EPSsector)*(D$8=EPSelectricitysource)*($B16=EPSpollutant)*("x"=SelectedEF),0),0)/100*'Electricity Calcs'!D14</f>
        <v>2.3474992720795002E-8</v>
      </c>
      <c r="E16" s="69">
        <v>0</v>
      </c>
      <c r="F16" s="69">
        <v>0</v>
      </c>
      <c r="G16" s="69">
        <v>0</v>
      </c>
      <c r="H16" s="69">
        <v>0</v>
      </c>
      <c r="I16" s="69">
        <v>0</v>
      </c>
      <c r="J16" s="50" cm="1">
        <f t="array" ref="J16">INDEX('EMEP-EEA database'!$O$2:$O$12936,MATCH(1,($B$6=EPSsector)*(J$8=EPSelectricitysource)*($B16=EPSpollutant)*("x"=SelectedEF),0),0)/100*'Electricity Calcs'!J14</f>
        <v>4.6306401371491807E-6</v>
      </c>
      <c r="K16" s="69">
        <v>0</v>
      </c>
      <c r="L16" s="50" cm="1">
        <f t="array" ref="L16">INDEX('EMEP-EEA database'!$O$2:$O$12936,MATCH(1,($B$6=EPSsector)*(L$8=EPSelectricitysource)*($B16=EPSpollutant)*("x"=SelectedEF),0),0)/100*'Electricity Calcs'!L14</f>
        <v>2.8275496850216002E-7</v>
      </c>
      <c r="M16" s="50" cm="1">
        <f t="array" ref="M16">INDEX('EMEP-EEA database'!$O$2:$O$12936,MATCH(1,($B$6=EPSsector)*(M$8=EPSelectricitysource)*($B16=EPSpollutant)*("x"=SelectedEF),0),0)/100*'Electricity Calcs'!M14</f>
        <v>2.3474992720795002E-8</v>
      </c>
      <c r="N16" s="50" cm="1">
        <f t="array" ref="N16">INDEX('EMEP-EEA database'!$O$2:$O$12936,MATCH(1,($B$6=EPSsector)*(N$8=EPSelectricitysource)*($B16=EPSpollutant)*("x"=SelectedEF),0),0)/100*'Electricity Calcs'!N14</f>
        <v>3.3761787283840003E-8</v>
      </c>
      <c r="O16" s="69">
        <v>0</v>
      </c>
      <c r="P16" s="72">
        <f t="shared" si="0"/>
        <v>2.8275496850216002E-7</v>
      </c>
      <c r="Q16" s="50" cm="1">
        <f t="array" ref="Q16">INDEX('EMEP-EEA database'!$O$2:$O$12936,MATCH(1,($B$6=EPSsector)*(Q$8=EPSelectricitysource)*($B16=EPSpollutant)*("x"=SelectedEF),0),0)/100*'Electricity Calcs'!Q14</f>
        <v>1.140304365511696E-6</v>
      </c>
      <c r="R16" s="77">
        <f t="shared" si="1"/>
        <v>4.6306401371491807E-6</v>
      </c>
      <c r="S16" s="14"/>
    </row>
    <row r="17" spans="2:19" x14ac:dyDescent="0.45">
      <c r="B17" s="10" t="s">
        <v>31</v>
      </c>
      <c r="C17" s="75">
        <f>'US EPS 3.1.3 Values'!AA13</f>
        <v>3.3237246347066687E-7</v>
      </c>
      <c r="D17" s="75">
        <f>'US EPS 3.1.3 Values'!AB13</f>
        <v>1.0302942106420326E-6</v>
      </c>
      <c r="E17" s="69">
        <v>0</v>
      </c>
      <c r="F17" s="69">
        <v>0</v>
      </c>
      <c r="G17" s="69">
        <v>0</v>
      </c>
      <c r="H17" s="69">
        <v>0</v>
      </c>
      <c r="I17" s="69">
        <v>0</v>
      </c>
      <c r="J17" s="75">
        <f>'US EPS 3.1.3 Values'!AH13</f>
        <v>1.9848746681782389E-6</v>
      </c>
      <c r="K17" s="69">
        <v>0</v>
      </c>
      <c r="L17" s="75">
        <f>'US EPS 3.1.3 Values'!AJ13</f>
        <v>2.2027336471298233E-6</v>
      </c>
      <c r="M17" s="75">
        <f>'US EPS 3.1.3 Values'!AK13</f>
        <v>1.0302942106420326E-6</v>
      </c>
      <c r="N17" s="75">
        <f>'US EPS 3.1.3 Values'!AL13</f>
        <v>3.3237246347066687E-7</v>
      </c>
      <c r="O17" s="69">
        <v>0</v>
      </c>
      <c r="P17" s="72">
        <f t="shared" si="0"/>
        <v>2.2027336471298233E-6</v>
      </c>
      <c r="Q17" s="75">
        <f>'US EPS 3.1.3 Values'!AO13</f>
        <v>2.2027336471298233E-6</v>
      </c>
      <c r="R17" s="77">
        <f t="shared" si="1"/>
        <v>1.9848746681782389E-6</v>
      </c>
      <c r="S17" s="14"/>
    </row>
    <row r="18" spans="2:19" x14ac:dyDescent="0.45">
      <c r="B18" s="10" t="s">
        <v>32</v>
      </c>
      <c r="C18" s="75">
        <f>'US EPS 3.1.3 Values'!AA14</f>
        <v>1.1E-5</v>
      </c>
      <c r="D18" s="75">
        <f>'US EPS 3.1.3 Values'!AB14</f>
        <v>9.9999999999999995E-7</v>
      </c>
      <c r="E18" s="69">
        <v>0</v>
      </c>
      <c r="F18" s="69">
        <v>0</v>
      </c>
      <c r="G18" s="69">
        <v>0</v>
      </c>
      <c r="H18" s="69">
        <v>0</v>
      </c>
      <c r="I18" s="69">
        <v>0</v>
      </c>
      <c r="J18" s="75">
        <f>'US EPS 3.1.3 Values'!AH14</f>
        <v>0</v>
      </c>
      <c r="K18" s="69">
        <v>0</v>
      </c>
      <c r="L18" s="75">
        <f>'US EPS 3.1.3 Values'!AJ14</f>
        <v>3.0000000000000001E-6</v>
      </c>
      <c r="M18" s="75">
        <f>'US EPS 3.1.3 Values'!AK14</f>
        <v>9.9999999999999995E-7</v>
      </c>
      <c r="N18" s="75">
        <f>'US EPS 3.1.3 Values'!AL14</f>
        <v>1.1E-5</v>
      </c>
      <c r="O18" s="69">
        <v>0</v>
      </c>
      <c r="P18" s="75">
        <f>'US EPS 3.1.3 Values'!AN14</f>
        <v>3.0000000000000001E-6</v>
      </c>
      <c r="Q18" s="75">
        <f>'US EPS 3.1.3 Values'!AO14</f>
        <v>3.0000000000000001E-6</v>
      </c>
      <c r="R18" s="76">
        <f>'US EPS 3.1.3 Values'!AP14</f>
        <v>3.1999999999999999E-5</v>
      </c>
      <c r="S18" s="14"/>
    </row>
    <row r="19" spans="2:19" x14ac:dyDescent="0.45">
      <c r="B19" s="10" t="s">
        <v>33</v>
      </c>
      <c r="C19" s="75">
        <f>'US EPS 3.1.3 Values'!AA15</f>
        <v>1.6000000000000001E-6</v>
      </c>
      <c r="D19" s="75">
        <f>'US EPS 3.1.3 Values'!AB15</f>
        <v>1.0000000000000001E-7</v>
      </c>
      <c r="E19" s="69">
        <v>0</v>
      </c>
      <c r="F19" s="69">
        <v>0</v>
      </c>
      <c r="G19" s="69">
        <v>0</v>
      </c>
      <c r="H19" s="69">
        <v>0</v>
      </c>
      <c r="I19" s="69">
        <v>0</v>
      </c>
      <c r="J19" s="75">
        <f>'US EPS 3.1.3 Values'!AH15</f>
        <v>0</v>
      </c>
      <c r="K19" s="69">
        <v>0</v>
      </c>
      <c r="L19" s="75">
        <f>'US EPS 3.1.3 Values'!AJ15</f>
        <v>5.9999999999999997E-7</v>
      </c>
      <c r="M19" s="75">
        <f>'US EPS 3.1.3 Values'!AK15</f>
        <v>1.0000000000000001E-7</v>
      </c>
      <c r="N19" s="75">
        <f>'US EPS 3.1.3 Values'!AL15</f>
        <v>1.6000000000000001E-6</v>
      </c>
      <c r="O19" s="69">
        <v>0</v>
      </c>
      <c r="P19" s="75">
        <f>'US EPS 3.1.3 Values'!AN15</f>
        <v>5.9999999999999997E-7</v>
      </c>
      <c r="Q19" s="75">
        <f>'US EPS 3.1.3 Values'!AO15</f>
        <v>5.9999999999999997E-7</v>
      </c>
      <c r="R19" s="76">
        <f>'US EPS 3.1.3 Values'!AP15</f>
        <v>4.2000000000000004E-6</v>
      </c>
      <c r="S19" s="14"/>
    </row>
    <row r="20" spans="2:19" x14ac:dyDescent="0.45">
      <c r="B20" s="11" t="s">
        <v>44</v>
      </c>
      <c r="C20" s="73">
        <v>0</v>
      </c>
      <c r="D20" s="73">
        <v>0</v>
      </c>
      <c r="E20" s="73">
        <v>0</v>
      </c>
      <c r="F20" s="73">
        <v>0</v>
      </c>
      <c r="G20" s="73">
        <v>0</v>
      </c>
      <c r="H20" s="73">
        <v>0</v>
      </c>
      <c r="I20" s="73">
        <v>0</v>
      </c>
      <c r="J20" s="73">
        <v>0</v>
      </c>
      <c r="K20" s="73">
        <v>0</v>
      </c>
      <c r="L20" s="73">
        <v>0</v>
      </c>
      <c r="M20" s="73">
        <v>0</v>
      </c>
      <c r="N20" s="73">
        <v>0</v>
      </c>
      <c r="O20" s="73">
        <v>0</v>
      </c>
      <c r="P20" s="73">
        <v>0</v>
      </c>
      <c r="Q20" s="73">
        <v>0</v>
      </c>
      <c r="R20" s="74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EBF861-9EE2-4771-95E0-405A9166252E}">
  <dimension ref="B1:R49"/>
  <sheetViews>
    <sheetView zoomScale="85" zoomScaleNormal="85" workbookViewId="0">
      <selection activeCell="P46" sqref="P46"/>
    </sheetView>
  </sheetViews>
  <sheetFormatPr defaultRowHeight="14.25" x14ac:dyDescent="0.45"/>
  <cols>
    <col min="1" max="1" width="0.265625" customWidth="1"/>
    <col min="3" max="3" width="9.33203125" bestFit="1" customWidth="1"/>
    <col min="4" max="4" width="8.1328125" bestFit="1" customWidth="1"/>
    <col min="5" max="5" width="10.796875" bestFit="1" customWidth="1"/>
    <col min="6" max="6" width="16.1328125" bestFit="1" customWidth="1"/>
    <col min="7" max="7" width="8.06640625" bestFit="1" customWidth="1"/>
    <col min="8" max="8" width="8.3984375" bestFit="1" customWidth="1"/>
    <col min="9" max="9" width="9.06640625" bestFit="1" customWidth="1"/>
    <col min="10" max="10" width="23.06640625" bestFit="1" customWidth="1"/>
    <col min="11" max="11" width="20.9296875" bestFit="1" customWidth="1"/>
    <col min="12" max="12" width="8.9296875" bestFit="1" customWidth="1"/>
    <col min="13" max="13" width="2" customWidth="1"/>
  </cols>
  <sheetData>
    <row r="1" spans="2:3" x14ac:dyDescent="0.45">
      <c r="B1" s="1" t="s">
        <v>3073</v>
      </c>
    </row>
    <row r="2" spans="2:3" x14ac:dyDescent="0.45">
      <c r="B2">
        <f>CONVERT(10^9,"J","BTU")</f>
        <v>947817.12031331717</v>
      </c>
      <c r="C2" t="s">
        <v>3119</v>
      </c>
    </row>
    <row r="5" spans="2:3" x14ac:dyDescent="0.45">
      <c r="B5" s="1" t="s">
        <v>3118</v>
      </c>
    </row>
    <row r="6" spans="2:3" x14ac:dyDescent="0.45">
      <c r="B6" s="1"/>
    </row>
    <row r="34" spans="2:18" x14ac:dyDescent="0.45">
      <c r="B34" s="32" t="s">
        <v>60</v>
      </c>
      <c r="C34" s="18"/>
      <c r="D34" s="18"/>
      <c r="E34" s="18"/>
      <c r="F34" s="18"/>
      <c r="G34" s="18"/>
      <c r="H34" s="18"/>
      <c r="I34" s="18"/>
      <c r="J34" s="18"/>
      <c r="K34" s="18"/>
      <c r="L34" s="33"/>
    </row>
    <row r="35" spans="2:18" x14ac:dyDescent="0.45">
      <c r="B35" s="68" t="s">
        <v>3120</v>
      </c>
      <c r="C35" s="8"/>
      <c r="D35" s="8"/>
      <c r="E35" s="8"/>
      <c r="F35" s="8"/>
      <c r="G35" s="8"/>
      <c r="H35" s="8"/>
      <c r="I35" s="8"/>
      <c r="J35" s="8"/>
      <c r="K35" s="8"/>
      <c r="L35" s="34"/>
    </row>
    <row r="36" spans="2:18" x14ac:dyDescent="0.45">
      <c r="B36" s="68"/>
      <c r="C36" s="8"/>
      <c r="D36" s="8"/>
      <c r="E36" s="8"/>
      <c r="F36" s="8"/>
      <c r="G36" s="8"/>
      <c r="H36" s="8"/>
      <c r="I36" s="8"/>
      <c r="J36" s="8"/>
      <c r="K36" s="8"/>
      <c r="L36" s="34"/>
      <c r="N36" s="32" t="s">
        <v>3123</v>
      </c>
      <c r="O36" s="18"/>
      <c r="P36" s="18"/>
      <c r="Q36" s="18"/>
      <c r="R36" s="33"/>
    </row>
    <row r="37" spans="2:18" x14ac:dyDescent="0.45">
      <c r="B37" s="10"/>
      <c r="C37" s="8" t="s">
        <v>52</v>
      </c>
      <c r="D37" s="8" t="s">
        <v>45</v>
      </c>
      <c r="E37" s="8" t="s">
        <v>46</v>
      </c>
      <c r="F37" s="8" t="s">
        <v>53</v>
      </c>
      <c r="G37" s="8" t="s">
        <v>54</v>
      </c>
      <c r="H37" s="8" t="s">
        <v>51</v>
      </c>
      <c r="I37" s="8" t="s">
        <v>195</v>
      </c>
      <c r="J37" s="8" t="s">
        <v>196</v>
      </c>
      <c r="K37" s="8" t="s">
        <v>197</v>
      </c>
      <c r="L37" s="34" t="s">
        <v>198</v>
      </c>
      <c r="N37" s="65"/>
      <c r="O37" s="8" t="s">
        <v>3125</v>
      </c>
      <c r="P37" s="8"/>
      <c r="Q37" s="8"/>
      <c r="R37" s="34"/>
    </row>
    <row r="38" spans="2:18" x14ac:dyDescent="0.45">
      <c r="B38" s="10" t="s">
        <v>34</v>
      </c>
      <c r="C38" s="69">
        <v>0</v>
      </c>
      <c r="D38" s="70">
        <f>103000/B2</f>
        <v>0.10867075281986001</v>
      </c>
      <c r="E38" s="50">
        <f>55920/B2</f>
        <v>5.8998723278510405E-2</v>
      </c>
      <c r="F38" s="50">
        <f>73344/B2</f>
        <v>7.7382016454561289E-2</v>
      </c>
      <c r="G38" s="69">
        <v>0</v>
      </c>
      <c r="H38" s="75">
        <f>'US EPS 3.1.3 Values'!AF20</f>
        <v>0</v>
      </c>
      <c r="I38" s="71">
        <f>F38</f>
        <v>7.7382016454561289E-2</v>
      </c>
      <c r="J38" s="50">
        <f>75740/B2</f>
        <v>7.9909930277438798E-2</v>
      </c>
      <c r="K38" s="50">
        <f>66000/B2</f>
        <v>6.9633686272920006E-2</v>
      </c>
      <c r="L38" s="42">
        <v>0</v>
      </c>
      <c r="N38" s="66"/>
      <c r="O38" s="8" t="s">
        <v>3121</v>
      </c>
      <c r="P38" s="8"/>
      <c r="Q38" s="8"/>
      <c r="R38" s="34"/>
    </row>
    <row r="39" spans="2:18" x14ac:dyDescent="0.45">
      <c r="B39" s="10" t="s">
        <v>24</v>
      </c>
      <c r="C39" s="69">
        <v>0</v>
      </c>
      <c r="D39" s="50" cm="1">
        <f t="array" ref="D39">INDEX(Converted_gperBTU,MATCH(1,('Building Calcs'!$B39=EPSpollutant)*('Building Calcs'!$B$34=EPSsector)*('Building Calcs'!D$37=EPSfuel)*("x"=SelectedEF),0))</f>
        <v>5.1064703266807997E-4</v>
      </c>
      <c r="E39" s="50" cm="1">
        <f t="array" ref="E39">INDEX(Converted_gperBTU,MATCH(1,('Building Calcs'!$B39=EPSpollutant)*('Building Calcs'!$B$34=EPSsector)*('Building Calcs'!E$37=EPSfuel)*("x"=SelectedEF),0))</f>
        <v>2.1101117052399999E-6</v>
      </c>
      <c r="F39" s="50" cm="1">
        <f t="array" ref="F39">INDEX(Converted_gperBTU,MATCH(1,('Building Calcs'!$B39=EPSpollutant)*('Building Calcs'!$B$34=EPSsector)*('Building Calcs'!F$37=EPSfuel)*("x"=SelectedEF),0))</f>
        <v>1.58258377893E-5</v>
      </c>
      <c r="G39" s="69">
        <v>0</v>
      </c>
      <c r="H39" s="50" cm="1">
        <f t="array" ref="H39">INDEX(Converted_gperBTU,MATCH(1,('Building Calcs'!$B39=EPSpollutant)*('Building Calcs'!$B$34=EPSsector)*('Building Calcs'!H$37=EPSfuel)*("x"=SelectedEF),0))</f>
        <v>6.3303351157200001E-4</v>
      </c>
      <c r="I39" s="50" cm="1">
        <f t="array" ref="I39">INDEX(Converted_gperBTU,MATCH(1,('Building Calcs'!$B39=EPSpollutant)*('Building Calcs'!$B$34=EPSsector)*('Building Calcs'!I$37=EPSfuel)*("x"=SelectedEF),0))</f>
        <v>7.2798853830780001E-7</v>
      </c>
      <c r="J39" s="50" cm="1">
        <f t="array" ref="J39">INDEX(Converted_gperBTU,MATCH(1,('Building Calcs'!$B39=EPSpollutant)*('Building Calcs'!$B$34=EPSsector)*('Building Calcs'!J$37=EPSfuel)*("x"=SelectedEF),0))</f>
        <v>5.2752792630999998E-6</v>
      </c>
      <c r="K39" s="50" cm="1">
        <f t="array" ref="K39">INDEX(Converted_gperBTU,MATCH(1,('Building Calcs'!$B39=EPSpollutant)*('Building Calcs'!$B$34=EPSsector)*('Building Calcs'!K$37=EPSfuel)*("x"=SelectedEF),0))</f>
        <v>2.004606119978E-6</v>
      </c>
      <c r="L39" s="42">
        <v>0</v>
      </c>
      <c r="N39" s="67"/>
      <c r="O39" s="6" t="s">
        <v>3122</v>
      </c>
      <c r="P39" s="6"/>
      <c r="Q39" s="6"/>
      <c r="R39" s="35"/>
    </row>
    <row r="40" spans="2:18" x14ac:dyDescent="0.45">
      <c r="B40" s="10" t="s">
        <v>25</v>
      </c>
      <c r="C40" s="69">
        <v>0</v>
      </c>
      <c r="D40" s="50" cm="1">
        <f t="array" ref="D40">INDEX(Converted_gperBTU,MATCH(1,('Building Calcs'!$B40=EPSpollutant)*('Building Calcs'!$B$34=EPSsector)*('Building Calcs'!D$37=EPSfuel)*("x"=SelectedEF),0))</f>
        <v>4.8532569220520001E-3</v>
      </c>
      <c r="E40" s="50" cm="1">
        <f t="array" ref="E40">INDEX(Converted_gperBTU,MATCH(1,('Building Calcs'!$B40=EPSpollutant)*('Building Calcs'!$B$34=EPSsector)*('Building Calcs'!E$37=EPSfuel)*("x"=SelectedEF),0))</f>
        <v>3.1651675578599999E-5</v>
      </c>
      <c r="F40" s="50" cm="1">
        <f t="array" ref="F40">INDEX(Converted_gperBTU,MATCH(1,('Building Calcs'!$B40=EPSpollutant)*('Building Calcs'!$B$34=EPSsector)*('Building Calcs'!F$37=EPSfuel)*("x"=SelectedEF),0))</f>
        <v>4.2202234104799999E-5</v>
      </c>
      <c r="G40" s="69">
        <v>0</v>
      </c>
      <c r="H40" s="50" cm="1">
        <f t="array" ref="H40">INDEX(Converted_gperBTU,MATCH(1,('Building Calcs'!$B40=EPSpollutant)*('Building Calcs'!$B$34=EPSsector)*('Building Calcs'!H$37=EPSfuel)*("x"=SelectedEF),0))</f>
        <v>4.2202234104800002E-3</v>
      </c>
      <c r="I40" s="50" cm="1">
        <f t="array" ref="I40">INDEX(Converted_gperBTU,MATCH(1,('Building Calcs'!$B40=EPSpollutant)*('Building Calcs'!$B$34=EPSsector)*('Building Calcs'!I$37=EPSfuel)*("x"=SelectedEF),0))</f>
        <v>6.0138183599340002E-5</v>
      </c>
      <c r="J40" s="50" cm="1">
        <f t="array" ref="J40">INDEX(Converted_gperBTU,MATCH(1,('Building Calcs'!$B40=EPSpollutant)*('Building Calcs'!$B$34=EPSsector)*('Building Calcs'!J$37=EPSfuel)*("x"=SelectedEF),0))</f>
        <v>4.2202234104799999E-5</v>
      </c>
      <c r="K40" s="50" cm="1">
        <f t="array" ref="K40">INDEX(Converted_gperBTU,MATCH(1,('Building Calcs'!$B40=EPSpollutant)*('Building Calcs'!$B$34=EPSsector)*('Building Calcs'!K$37=EPSfuel)*("x"=SelectedEF),0))</f>
        <v>2.7431452168120003E-5</v>
      </c>
      <c r="L40" s="42">
        <v>0</v>
      </c>
    </row>
    <row r="41" spans="2:18" x14ac:dyDescent="0.45">
      <c r="B41" s="10" t="s">
        <v>26</v>
      </c>
      <c r="C41" s="69">
        <v>0</v>
      </c>
      <c r="D41" s="50" cm="1">
        <f t="array" ref="D41">INDEX(Converted_gperBTU,MATCH(1,('Building Calcs'!$B41=EPSpollutant)*('Building Calcs'!$B$34=EPSsector)*('Building Calcs'!D$37=EPSfuel)*("x"=SelectedEF),0))</f>
        <v>1.160561437882E-4</v>
      </c>
      <c r="E41" s="50" cm="1">
        <f t="array" ref="E41">INDEX(Converted_gperBTU,MATCH(1,('Building Calcs'!$B41=EPSpollutant)*('Building Calcs'!$B$34=EPSsector)*('Building Calcs'!E$37=EPSfuel)*("x"=SelectedEF),0))</f>
        <v>6.3303351157199998E-5</v>
      </c>
      <c r="F41" s="50" cm="1">
        <f t="array" ref="F41">INDEX(Converted_gperBTU,MATCH(1,('Building Calcs'!$B41=EPSpollutant)*('Building Calcs'!$B$34=EPSsector)*('Building Calcs'!F$37=EPSfuel)*("x"=SelectedEF),0))</f>
        <v>1.0550558526200001E-4</v>
      </c>
      <c r="G41" s="69">
        <v>0</v>
      </c>
      <c r="H41" s="50" cm="1">
        <f t="array" ref="H41">INDEX(Converted_gperBTU,MATCH(1,('Building Calcs'!$B41=EPSpollutant)*('Building Calcs'!$B$34=EPSsector)*('Building Calcs'!H$37=EPSfuel)*("x"=SelectedEF),0))</f>
        <v>5.2752792631000005E-5</v>
      </c>
      <c r="I41" s="50" cm="1">
        <f t="array" ref="I41">INDEX(Converted_gperBTU,MATCH(1,('Building Calcs'!$B41=EPSpollutant)*('Building Calcs'!$B$34=EPSsector)*('Building Calcs'!I$37=EPSfuel)*("x"=SelectedEF),0))</f>
        <v>5.3807848483620002E-5</v>
      </c>
      <c r="J41" s="50" cm="1">
        <f t="array" ref="J41">INDEX(Converted_gperBTU,MATCH(1,('Building Calcs'!$B41=EPSpollutant)*('Building Calcs'!$B$34=EPSsector)*('Building Calcs'!J$37=EPSfuel)*("x"=SelectedEF),0))</f>
        <v>1.0550558526200001E-4</v>
      </c>
      <c r="K41" s="50" cm="1">
        <f t="array" ref="K41">INDEX(Converted_gperBTU,MATCH(1,('Building Calcs'!$B41=EPSpollutant)*('Building Calcs'!$B$34=EPSsector)*('Building Calcs'!K$37=EPSfuel)*("x"=SelectedEF),0))</f>
        <v>5.3807848483620002E-5</v>
      </c>
      <c r="L41" s="76">
        <f>'US EPS 3.1.3 Values'!AJ23</f>
        <v>5.0728862973760932E-5</v>
      </c>
    </row>
    <row r="42" spans="2:18" x14ac:dyDescent="0.45">
      <c r="B42" s="10" t="s">
        <v>27</v>
      </c>
      <c r="C42" s="69">
        <v>0</v>
      </c>
      <c r="D42" s="50" cm="1">
        <f t="array" ref="D42">INDEX(Converted_gperBTU,MATCH(1,('Building Calcs'!$B42=EPSpollutant)*('Building Calcs'!$B$34=EPSsector)*('Building Calcs'!D$37=EPSfuel)*("x"=SelectedEF),0))</f>
        <v>4.2624256445848003E-4</v>
      </c>
      <c r="E42" s="50" cm="1">
        <f t="array" ref="E42">INDEX(Converted_gperBTU,MATCH(1,('Building Calcs'!$B42=EPSpollutant)*('Building Calcs'!$B$34=EPSsector)*('Building Calcs'!E$37=EPSfuel)*("x"=SelectedEF),0))</f>
        <v>2.3211228757640002E-6</v>
      </c>
      <c r="F42" s="50" cm="1">
        <f t="array" ref="F42">INDEX(Converted_gperBTU,MATCH(1,('Building Calcs'!$B42=EPSpollutant)*('Building Calcs'!$B$34=EPSsector)*('Building Calcs'!F$37=EPSfuel)*("x"=SelectedEF),0))</f>
        <v>3.1651675578600003E-6</v>
      </c>
      <c r="G42" s="69">
        <v>0</v>
      </c>
      <c r="H42" s="50" cm="1">
        <f t="array" ref="H42">INDEX(Converted_gperBTU,MATCH(1,('Building Calcs'!$B42=EPSpollutant)*('Building Calcs'!$B$34=EPSsector)*('Building Calcs'!H$37=EPSfuel)*("x"=SelectedEF),0))</f>
        <v>8.018424479912E-4</v>
      </c>
      <c r="I42" s="50" cm="1">
        <f t="array" ref="I42">INDEX(Converted_gperBTU,MATCH(1,('Building Calcs'!$B42=EPSpollutant)*('Building Calcs'!$B$34=EPSsector)*('Building Calcs'!I$37=EPSfuel)*("x"=SelectedEF),0))</f>
        <v>2.004606119978E-6</v>
      </c>
      <c r="J42" s="50" cm="1">
        <f t="array" ref="J42">INDEX(Converted_gperBTU,MATCH(1,('Building Calcs'!$B42=EPSpollutant)*('Building Calcs'!$B$34=EPSsector)*('Building Calcs'!J$37=EPSfuel)*("x"=SelectedEF),0))</f>
        <v>4.2202234104799999E-5</v>
      </c>
      <c r="K42" s="50" cm="1">
        <f t="array" ref="K42">INDEX(Converted_gperBTU,MATCH(1,('Building Calcs'!$B42=EPSpollutant)*('Building Calcs'!$B$34=EPSsector)*('Building Calcs'!K$37=EPSfuel)*("x"=SelectedEF),0))</f>
        <v>1.266067023144E-6</v>
      </c>
      <c r="L42" s="42">
        <v>0</v>
      </c>
    </row>
    <row r="43" spans="2:18" x14ac:dyDescent="0.45">
      <c r="B43" s="10" t="s">
        <v>43</v>
      </c>
      <c r="C43" s="69">
        <v>0</v>
      </c>
      <c r="D43" s="50" cm="1">
        <f t="array" ref="D43">INDEX(Converted_gperBTU,MATCH(1,('Building Calcs'!$B43=EPSpollutant)*('Building Calcs'!$B$34=EPSsector)*('Building Calcs'!D$37=EPSfuel)*("x"=SelectedEF),0))</f>
        <v>4.1991222934275999E-4</v>
      </c>
      <c r="E43" s="50" cm="1">
        <f t="array" ref="E43">INDEX(Converted_gperBTU,MATCH(1,('Building Calcs'!$B43=EPSpollutant)*('Building Calcs'!$B$34=EPSsector)*('Building Calcs'!E$37=EPSfuel)*("x"=SelectedEF),0))</f>
        <v>2.3211228757640002E-6</v>
      </c>
      <c r="F43" s="50" cm="1">
        <f t="array" ref="F43">INDEX(Converted_gperBTU,MATCH(1,('Building Calcs'!$B43=EPSpollutant)*('Building Calcs'!$B$34=EPSsector)*('Building Calcs'!F$37=EPSfuel)*("x"=SelectedEF),0))</f>
        <v>3.1651675578600003E-6</v>
      </c>
      <c r="G43" s="69">
        <v>0</v>
      </c>
      <c r="H43" s="50" cm="1">
        <f t="array" ref="H43">INDEX(Converted_gperBTU,MATCH(1,('Building Calcs'!$B43=EPSpollutant)*('Building Calcs'!$B$34=EPSsector)*('Building Calcs'!H$37=EPSfuel)*("x"=SelectedEF),0))</f>
        <v>7.8074133093880007E-4</v>
      </c>
      <c r="I43" s="50" cm="1">
        <f t="array" ref="I43">INDEX(Converted_gperBTU,MATCH(1,('Building Calcs'!$B43=EPSpollutant)*('Building Calcs'!$B$34=EPSsector)*('Building Calcs'!I$37=EPSfuel)*("x"=SelectedEF),0))</f>
        <v>2.004606119978E-6</v>
      </c>
      <c r="J43" s="50" cm="1">
        <f t="array" ref="J43">INDEX(Converted_gperBTU,MATCH(1,('Building Calcs'!$B43=EPSpollutant)*('Building Calcs'!$B$34=EPSsector)*('Building Calcs'!J$37=EPSfuel)*("x"=SelectedEF),0))</f>
        <v>3.1651675578599999E-5</v>
      </c>
      <c r="K43" s="50" cm="1">
        <f t="array" ref="K43">INDEX(Converted_gperBTU,MATCH(1,('Building Calcs'!$B43=EPSpollutant)*('Building Calcs'!$B$34=EPSsector)*('Building Calcs'!K$37=EPSfuel)*("x"=SelectedEF),0))</f>
        <v>1.266067023144E-6</v>
      </c>
      <c r="L43" s="42">
        <v>0</v>
      </c>
    </row>
    <row r="44" spans="2:18" x14ac:dyDescent="0.45">
      <c r="B44" s="10" t="s">
        <v>29</v>
      </c>
      <c r="C44" s="69">
        <v>0</v>
      </c>
      <c r="D44" s="50" cm="1">
        <f t="array" ref="D44">INDEX(Converted_gperBTU,MATCH(1,('Building Calcs'!$B44=EPSpollutant)*('Building Calcs'!$B$34=EPSsector)*('Building Calcs'!D$37=EPSfuel)*("x"=SelectedEF),0))</f>
        <v>9.4955026735800007E-4</v>
      </c>
      <c r="E44" s="50" cm="1">
        <f t="array" ref="E44">INDEX(Converted_gperBTU,MATCH(1,('Building Calcs'!$B44=EPSpollutant)*('Building Calcs'!$B$34=EPSsector)*('Building Calcs'!E$37=EPSfuel)*("x"=SelectedEF),0))</f>
        <v>3.16516755786E-7</v>
      </c>
      <c r="F44" s="50" cm="1">
        <f t="array" ref="F44">INDEX(Converted_gperBTU,MATCH(1,('Building Calcs'!$B44=EPSpollutant)*('Building Calcs'!$B$34=EPSsector)*('Building Calcs'!F$37=EPSfuel)*("x"=SelectedEF),0))</f>
        <v>1.4770781936680001E-4</v>
      </c>
      <c r="G44" s="69">
        <v>0</v>
      </c>
      <c r="H44" s="50" cm="1">
        <f t="array" ref="H44">INDEX(Converted_gperBTU,MATCH(1,('Building Calcs'!$B44=EPSpollutant)*('Building Calcs'!$B$34=EPSsector)*('Building Calcs'!H$37=EPSfuel)*("x"=SelectedEF),0))</f>
        <v>1.160561437882E-5</v>
      </c>
      <c r="I44" s="50" cm="1">
        <f t="array" ref="I44">INDEX(Converted_gperBTU,MATCH(1,('Building Calcs'!$B44=EPSpollutant)*('Building Calcs'!$B$34=EPSsector)*('Building Calcs'!I$37=EPSfuel)*("x"=SelectedEF),0))</f>
        <v>7.3853909683400004E-5</v>
      </c>
      <c r="J44" s="50" cm="1">
        <f t="array" ref="J44">INDEX(Converted_gperBTU,MATCH(1,('Building Calcs'!$B44=EPSpollutant)*('Building Calcs'!$B$34=EPSsector)*('Building Calcs'!J$37=EPSfuel)*("x"=SelectedEF),0))</f>
        <v>1.4770781936680001E-4</v>
      </c>
      <c r="K44" s="50" cm="1">
        <f t="array" ref="K44">INDEX(Converted_gperBTU,MATCH(1,('Building Calcs'!$B44=EPSpollutant)*('Building Calcs'!$B$34=EPSsector)*('Building Calcs'!K$37=EPSfuel)*("x"=SelectedEF),0))</f>
        <v>3.16516755786E-7</v>
      </c>
      <c r="L44" s="42">
        <v>0</v>
      </c>
    </row>
    <row r="45" spans="2:18" x14ac:dyDescent="0.45">
      <c r="B45" s="10" t="s">
        <v>30</v>
      </c>
      <c r="C45" s="69">
        <v>0</v>
      </c>
      <c r="D45" s="72" cm="1">
        <f t="array" ref="D45">INDEX('EMEP-EEA database'!$O$2:$O$12936,MATCH(1,('Building Calcs'!$B45=EPSpollutant)*('Building Calcs'!$B$34=EPSsector)*('Building Calcs'!D$37=EPSfuel)*("x"=SelectedEF),0))/100*D43</f>
        <v>2.6874382677936642E-5</v>
      </c>
      <c r="E45" s="72" cm="1">
        <f t="array" ref="E45">INDEX('EMEP-EEA database'!$O$2:$O$12936,MATCH(1,('Building Calcs'!$B45=EPSpollutant)*('Building Calcs'!$B$34=EPSsector)*('Building Calcs'!E$37=EPSfuel)*("x"=SelectedEF),0))/100*E43</f>
        <v>1.2534063529125602E-7</v>
      </c>
      <c r="F45" s="71">
        <f>I45</f>
        <v>1.7039152019813002E-7</v>
      </c>
      <c r="G45" s="69">
        <v>0</v>
      </c>
      <c r="H45" s="72" cm="1">
        <f t="array" ref="H45">INDEX('EMEP-EEA database'!$O$2:$O$12936,MATCH(1,('Building Calcs'!$B45=EPSpollutant)*('Building Calcs'!$B$34=EPSsector)*('Building Calcs'!H$37=EPSfuel)*("x"=SelectedEF),0))/100*H43</f>
        <v>7.8074133093880018E-5</v>
      </c>
      <c r="I45" s="72" cm="1">
        <f t="array" ref="I45">INDEX('EMEP-EEA database'!$O$2:$O$12936,MATCH(1,('Building Calcs'!$B45=EPSpollutant)*('Building Calcs'!$B$34=EPSsector)*('Building Calcs'!I$37=EPSfuel)*("x"=SelectedEF),0))/100*I43</f>
        <v>1.7039152019813002E-7</v>
      </c>
      <c r="J45" s="71">
        <f>I45</f>
        <v>1.7039152019813002E-7</v>
      </c>
      <c r="K45" s="72" cm="1">
        <f t="array" ref="K45">INDEX('EMEP-EEA database'!$O$2:$O$12936,MATCH(1,('Building Calcs'!$B45=EPSpollutant)*('Building Calcs'!$B$34=EPSsector)*('Building Calcs'!K$37=EPSfuel)*("x"=SelectedEF),0))/100*K43</f>
        <v>6.8367619249776002E-8</v>
      </c>
      <c r="L45" s="42">
        <v>0</v>
      </c>
    </row>
    <row r="46" spans="2:18" x14ac:dyDescent="0.45">
      <c r="B46" s="10" t="s">
        <v>31</v>
      </c>
      <c r="C46" s="69">
        <v>0</v>
      </c>
      <c r="D46" s="75">
        <f>'US EPS 3.1.3 Values'!AB28</f>
        <v>3.1355925899435619E-7</v>
      </c>
      <c r="E46" s="75">
        <f>'US EPS 3.1.3 Values'!AC28</f>
        <v>9.397770242375191E-6</v>
      </c>
      <c r="F46" s="75">
        <f>'US EPS 3.1.3 Values'!AD28</f>
        <v>1.6244811591043803E-6</v>
      </c>
      <c r="G46" s="69">
        <v>0</v>
      </c>
      <c r="H46" s="75">
        <f>'US EPS 3.1.3 Values'!AF28</f>
        <v>3.255781236718407E-4</v>
      </c>
      <c r="I46" s="75">
        <f>'US EPS 3.1.3 Values'!AG28</f>
        <v>1.6244811591043803E-6</v>
      </c>
      <c r="J46" s="75">
        <f>'US EPS 3.1.3 Values'!AH28</f>
        <v>1.6244811591043803E-6</v>
      </c>
      <c r="K46" s="75">
        <f>'US EPS 3.1.3 Values'!AI28</f>
        <v>3.1355925899435619E-7</v>
      </c>
      <c r="L46" s="42">
        <v>0</v>
      </c>
    </row>
    <row r="47" spans="2:18" x14ac:dyDescent="0.45">
      <c r="B47" s="10" t="s">
        <v>32</v>
      </c>
      <c r="C47" s="69">
        <v>0</v>
      </c>
      <c r="D47" s="75">
        <f>'US EPS 3.1.3 Values'!AB29</f>
        <v>1.1E-5</v>
      </c>
      <c r="E47" s="75">
        <f>'US EPS 3.1.3 Values'!AC29</f>
        <v>9.9999999999999995E-7</v>
      </c>
      <c r="F47" s="75">
        <f>'US EPS 3.1.3 Values'!AD29</f>
        <v>3.0000000000000001E-6</v>
      </c>
      <c r="G47" s="69">
        <v>0</v>
      </c>
      <c r="H47" s="75">
        <f>'US EPS 3.1.3 Values'!AF29</f>
        <v>0</v>
      </c>
      <c r="I47" s="75">
        <f>'US EPS 3.1.3 Values'!AG29</f>
        <v>3.0000000000000001E-6</v>
      </c>
      <c r="J47" s="75">
        <f>'US EPS 3.1.3 Values'!AH29</f>
        <v>3.0000000000000001E-6</v>
      </c>
      <c r="K47" s="75">
        <f>'US EPS 3.1.3 Values'!AI29</f>
        <v>3.0000000000000001E-6</v>
      </c>
      <c r="L47" s="42">
        <v>0</v>
      </c>
    </row>
    <row r="48" spans="2:18" x14ac:dyDescent="0.45">
      <c r="B48" s="10" t="s">
        <v>33</v>
      </c>
      <c r="C48" s="69">
        <v>0</v>
      </c>
      <c r="D48" s="75">
        <f>'US EPS 3.1.3 Values'!AB30</f>
        <v>1.6000000000000001E-6</v>
      </c>
      <c r="E48" s="75">
        <f>'US EPS 3.1.3 Values'!AC30</f>
        <v>1.0000000000000001E-7</v>
      </c>
      <c r="F48" s="75">
        <f>'US EPS 3.1.3 Values'!AD30</f>
        <v>5.9999999999999997E-7</v>
      </c>
      <c r="G48" s="69">
        <v>0</v>
      </c>
      <c r="H48" s="75">
        <f>'US EPS 3.1.3 Values'!AF30</f>
        <v>0</v>
      </c>
      <c r="I48" s="75">
        <f>'US EPS 3.1.3 Values'!AG30</f>
        <v>5.9999999999999997E-7</v>
      </c>
      <c r="J48" s="75">
        <f>'US EPS 3.1.3 Values'!AH30</f>
        <v>5.9999999999999997E-7</v>
      </c>
      <c r="K48" s="75">
        <f>'US EPS 3.1.3 Values'!AI30</f>
        <v>5.9999999999999997E-7</v>
      </c>
      <c r="L48" s="42">
        <v>0</v>
      </c>
    </row>
    <row r="49" spans="2:12" x14ac:dyDescent="0.45">
      <c r="B49" s="11" t="s">
        <v>44</v>
      </c>
      <c r="C49" s="73">
        <v>0</v>
      </c>
      <c r="D49" s="73">
        <v>0</v>
      </c>
      <c r="E49" s="73">
        <v>0</v>
      </c>
      <c r="F49" s="73">
        <v>0</v>
      </c>
      <c r="G49" s="73">
        <v>0</v>
      </c>
      <c r="H49" s="73">
        <v>0</v>
      </c>
      <c r="I49" s="73">
        <v>0</v>
      </c>
      <c r="J49" s="73">
        <v>0</v>
      </c>
      <c r="K49" s="73">
        <v>0</v>
      </c>
      <c r="L49" s="74">
        <v>0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48F6CE-0618-45FD-BD66-94FA590392F3}">
  <dimension ref="B2:X69"/>
  <sheetViews>
    <sheetView zoomScale="85" zoomScaleNormal="85" workbookViewId="0">
      <selection activeCell="Q56" sqref="Q56"/>
    </sheetView>
  </sheetViews>
  <sheetFormatPr defaultRowHeight="14.25" x14ac:dyDescent="0.45"/>
  <cols>
    <col min="1" max="1" width="0.265625" customWidth="1"/>
  </cols>
  <sheetData>
    <row r="2" spans="2:24" x14ac:dyDescent="0.45">
      <c r="B2" s="32" t="s">
        <v>3123</v>
      </c>
      <c r="C2" s="18"/>
      <c r="D2" s="18"/>
      <c r="E2" s="18"/>
      <c r="F2" s="33"/>
    </row>
    <row r="3" spans="2:24" x14ac:dyDescent="0.45">
      <c r="B3" s="65"/>
      <c r="C3" s="8" t="s">
        <v>3125</v>
      </c>
      <c r="D3" s="8"/>
      <c r="E3" s="8"/>
      <c r="F3" s="34"/>
    </row>
    <row r="4" spans="2:24" x14ac:dyDescent="0.45">
      <c r="B4" s="66"/>
      <c r="C4" s="8" t="s">
        <v>3121</v>
      </c>
      <c r="D4" s="8"/>
      <c r="E4" s="8"/>
      <c r="F4" s="34"/>
    </row>
    <row r="5" spans="2:24" x14ac:dyDescent="0.45">
      <c r="B5" s="67"/>
      <c r="C5" s="6" t="s">
        <v>3122</v>
      </c>
      <c r="D5" s="6"/>
      <c r="E5" s="6"/>
      <c r="F5" s="35"/>
    </row>
    <row r="7" spans="2:24" x14ac:dyDescent="0.45">
      <c r="B7" s="32" t="s">
        <v>3076</v>
      </c>
      <c r="C7" s="18"/>
      <c r="D7" s="18"/>
      <c r="E7" s="18"/>
      <c r="F7" s="18"/>
      <c r="G7" s="18"/>
      <c r="H7" s="18"/>
      <c r="I7" s="18"/>
      <c r="J7" s="18"/>
      <c r="K7" s="18"/>
      <c r="L7" s="33"/>
      <c r="N7" s="32" t="s">
        <v>3079</v>
      </c>
      <c r="O7" s="18"/>
      <c r="P7" s="18"/>
      <c r="Q7" s="18"/>
      <c r="R7" s="18"/>
      <c r="S7" s="18"/>
      <c r="T7" s="18"/>
      <c r="U7" s="18"/>
      <c r="V7" s="18"/>
      <c r="W7" s="18"/>
      <c r="X7" s="33"/>
    </row>
    <row r="8" spans="2:24" x14ac:dyDescent="0.45">
      <c r="B8" s="10"/>
      <c r="C8" s="8"/>
      <c r="D8" s="8"/>
      <c r="E8" s="8"/>
      <c r="F8" s="8"/>
      <c r="G8" s="8"/>
      <c r="H8" s="8"/>
      <c r="I8" s="8"/>
      <c r="J8" s="8"/>
      <c r="K8" s="8"/>
      <c r="L8" s="34"/>
      <c r="N8" s="10"/>
      <c r="O8" s="8"/>
      <c r="P8" s="8"/>
      <c r="Q8" s="8"/>
      <c r="R8" s="8"/>
      <c r="S8" s="8"/>
      <c r="T8" s="8"/>
      <c r="U8" s="8"/>
      <c r="V8" s="8"/>
      <c r="W8" s="8"/>
      <c r="X8" s="34"/>
    </row>
    <row r="9" spans="2:24" x14ac:dyDescent="0.45">
      <c r="B9" s="10" t="s">
        <v>212</v>
      </c>
      <c r="C9" s="8" t="s">
        <v>52</v>
      </c>
      <c r="D9" s="8" t="s">
        <v>45</v>
      </c>
      <c r="E9" s="8" t="s">
        <v>46</v>
      </c>
      <c r="F9" s="8" t="s">
        <v>51</v>
      </c>
      <c r="G9" s="8" t="s">
        <v>53</v>
      </c>
      <c r="H9" s="8" t="s">
        <v>54</v>
      </c>
      <c r="I9" s="8" t="s">
        <v>199</v>
      </c>
      <c r="J9" s="8" t="s">
        <v>196</v>
      </c>
      <c r="K9" s="8" t="s">
        <v>197</v>
      </c>
      <c r="L9" s="34" t="s">
        <v>198</v>
      </c>
      <c r="N9" s="10" t="s">
        <v>212</v>
      </c>
      <c r="O9" s="8" t="s">
        <v>52</v>
      </c>
      <c r="P9" s="8" t="s">
        <v>45</v>
      </c>
      <c r="Q9" s="8" t="s">
        <v>46</v>
      </c>
      <c r="R9" s="8" t="s">
        <v>51</v>
      </c>
      <c r="S9" s="8" t="s">
        <v>53</v>
      </c>
      <c r="T9" s="8" t="s">
        <v>54</v>
      </c>
      <c r="U9" s="8" t="s">
        <v>199</v>
      </c>
      <c r="V9" s="8" t="s">
        <v>196</v>
      </c>
      <c r="W9" s="8" t="s">
        <v>197</v>
      </c>
      <c r="X9" s="34" t="s">
        <v>198</v>
      </c>
    </row>
    <row r="10" spans="2:24" x14ac:dyDescent="0.45">
      <c r="B10" s="10" t="s">
        <v>34</v>
      </c>
      <c r="C10" s="89">
        <f>'US EPS 3.1.3 Values'!O5</f>
        <v>0</v>
      </c>
      <c r="D10" s="89">
        <f>'US EPS 3.1.3 Values'!P5</f>
        <v>9.4670000000000004E-2</v>
      </c>
      <c r="E10" s="89">
        <f>'US EPS 3.1.3 Values'!Q5</f>
        <v>5.3060000000000003E-2</v>
      </c>
      <c r="F10" s="89">
        <f>'US EPS 3.1.3 Values'!R5</f>
        <v>0</v>
      </c>
      <c r="G10" s="89">
        <f>'US EPS 3.1.3 Values'!S5</f>
        <v>7.5040000000000009E-2</v>
      </c>
      <c r="H10" s="89">
        <f>'US EPS 3.1.3 Values'!T5</f>
        <v>0</v>
      </c>
      <c r="I10" s="89">
        <f>'US EPS 3.1.3 Values'!U5</f>
        <v>7.4540000000000009E-2</v>
      </c>
      <c r="J10" s="89">
        <f>'US EPS 3.1.3 Values'!V5</f>
        <v>7.51E-2</v>
      </c>
      <c r="K10" s="89">
        <f>'US EPS 3.1.3 Values'!W5</f>
        <v>6.1460000000000001E-2</v>
      </c>
      <c r="L10" s="90">
        <f>'US EPS 3.1.3 Values'!X5</f>
        <v>0</v>
      </c>
      <c r="N10" s="10" t="s">
        <v>34</v>
      </c>
      <c r="O10" s="89">
        <f>'US EPS 3.1.3 Values'!O65</f>
        <v>0</v>
      </c>
      <c r="P10" s="89">
        <f>'US EPS 3.1.3 Values'!P65</f>
        <v>9.4670000000000004E-2</v>
      </c>
      <c r="Q10" s="89">
        <f>'US EPS 3.1.3 Values'!Q65</f>
        <v>5.3060000000000003E-2</v>
      </c>
      <c r="R10" s="89">
        <f>'US EPS 3.1.3 Values'!R65</f>
        <v>0</v>
      </c>
      <c r="S10" s="89">
        <f>'US EPS 3.1.3 Values'!S65</f>
        <v>7.5040000000000009E-2</v>
      </c>
      <c r="T10" s="89">
        <f>'US EPS 3.1.3 Values'!T65</f>
        <v>0</v>
      </c>
      <c r="U10" s="89">
        <f>'US EPS 3.1.3 Values'!U65</f>
        <v>7.4540000000000009E-2</v>
      </c>
      <c r="V10" s="89">
        <f>'US EPS 3.1.3 Values'!V65</f>
        <v>7.51E-2</v>
      </c>
      <c r="W10" s="89">
        <f>'US EPS 3.1.3 Values'!W65</f>
        <v>6.1460000000000001E-2</v>
      </c>
      <c r="X10" s="90">
        <f>'US EPS 3.1.3 Values'!X65</f>
        <v>0</v>
      </c>
    </row>
    <row r="11" spans="2:24" x14ac:dyDescent="0.45">
      <c r="B11" s="10" t="s">
        <v>24</v>
      </c>
      <c r="C11" s="89">
        <f>'US EPS 3.1.3 Values'!O6</f>
        <v>0</v>
      </c>
      <c r="D11" s="89">
        <f>'US EPS 3.1.3 Values'!P6</f>
        <v>1.9392436555035258E-5</v>
      </c>
      <c r="E11" s="89">
        <f>'US EPS 3.1.3 Values'!Q6</f>
        <v>2.4382711671059301E-5</v>
      </c>
      <c r="F11" s="89">
        <f>'US EPS 3.1.3 Values'!R6</f>
        <v>1.093464541229449E-5</v>
      </c>
      <c r="G11" s="89">
        <f>'US EPS 3.1.3 Values'!S6</f>
        <v>2.0479434686628467E-5</v>
      </c>
      <c r="H11" s="89">
        <f>'US EPS 3.1.3 Values'!T6</f>
        <v>0</v>
      </c>
      <c r="I11" s="89">
        <f>'US EPS 3.1.3 Values'!U6</f>
        <v>7.6205009728027844E-7</v>
      </c>
      <c r="J11" s="89">
        <f>'US EPS 3.1.3 Values'!V6</f>
        <v>2.0479434686628467E-5</v>
      </c>
      <c r="K11" s="89">
        <f>'US EPS 3.1.3 Values'!W6</f>
        <v>3.293471985087721E-5</v>
      </c>
      <c r="L11" s="90">
        <f>'US EPS 3.1.3 Values'!X6</f>
        <v>0</v>
      </c>
      <c r="N11" s="10" t="s">
        <v>24</v>
      </c>
      <c r="O11" s="89">
        <f>'US EPS 3.1.3 Values'!O66</f>
        <v>0</v>
      </c>
      <c r="P11" s="89">
        <f>'US EPS 3.1.3 Values'!P66</f>
        <v>7.629998180383675E-6</v>
      </c>
      <c r="Q11" s="89">
        <f>'US EPS 3.1.3 Values'!Q66</f>
        <v>1.2620273296407714E-5</v>
      </c>
      <c r="R11" s="89">
        <f>'US EPS 3.1.3 Values'!R66</f>
        <v>5.7300546515950677E-7</v>
      </c>
      <c r="S11" s="89">
        <f>'US EPS 3.1.3 Values'!S66</f>
        <v>8.7169963119768818E-6</v>
      </c>
      <c r="T11" s="89">
        <f>'US EPS 3.1.3 Values'!T66</f>
        <v>0</v>
      </c>
      <c r="U11" s="89">
        <f>'US EPS 3.1.3 Values'!U66</f>
        <v>8.7169963119768818E-6</v>
      </c>
      <c r="V11" s="89">
        <f>'US EPS 3.1.3 Values'!V66</f>
        <v>8.7169963119768818E-6</v>
      </c>
      <c r="W11" s="89">
        <f>'US EPS 3.1.3 Values'!W66</f>
        <v>2.1172281476225628E-5</v>
      </c>
      <c r="X11" s="90">
        <f>'US EPS 3.1.3 Values'!X66</f>
        <v>0</v>
      </c>
    </row>
    <row r="12" spans="2:24" x14ac:dyDescent="0.45">
      <c r="B12" s="10" t="s">
        <v>25</v>
      </c>
      <c r="C12" s="89">
        <f>'US EPS 3.1.3 Values'!O7</f>
        <v>0</v>
      </c>
      <c r="D12" s="89">
        <f>'US EPS 3.1.3 Values'!P7</f>
        <v>3.9883879282563576E-4</v>
      </c>
      <c r="E12" s="89">
        <f>'US EPS 3.1.3 Values'!Q7</f>
        <v>3.8443278469160031E-4</v>
      </c>
      <c r="F12" s="89">
        <f>'US EPS 3.1.3 Values'!R7</f>
        <v>2.8996147430381631E-4</v>
      </c>
      <c r="G12" s="89">
        <f>'US EPS 3.1.3 Values'!S7</f>
        <v>3.6205965134864128E-4</v>
      </c>
      <c r="H12" s="89">
        <f>'US EPS 3.1.3 Values'!T7</f>
        <v>0</v>
      </c>
      <c r="I12" s="89">
        <f>'US EPS 3.1.3 Values'!U7</f>
        <v>2.2062279625385495E-5</v>
      </c>
      <c r="J12" s="89">
        <f>'US EPS 3.1.3 Values'!V7</f>
        <v>3.6205965134864128E-4</v>
      </c>
      <c r="K12" s="89">
        <f>'US EPS 3.1.3 Values'!W7</f>
        <v>5.173671884692424E-4</v>
      </c>
      <c r="L12" s="90">
        <f>'US EPS 3.1.3 Values'!X7</f>
        <v>0</v>
      </c>
      <c r="N12" s="10" t="s">
        <v>25</v>
      </c>
      <c r="O12" s="89">
        <f>'US EPS 3.1.3 Values'!O67</f>
        <v>0</v>
      </c>
      <c r="P12" s="89">
        <f>'US EPS 3.1.3 Values'!P67</f>
        <v>1.3703550468348324E-4</v>
      </c>
      <c r="Q12" s="89">
        <f>'US EPS 3.1.3 Values'!Q67</f>
        <v>1.2262949654944782E-4</v>
      </c>
      <c r="R12" s="89">
        <f>'US EPS 3.1.3 Values'!R67</f>
        <v>9.0856838867508594E-6</v>
      </c>
      <c r="S12" s="89">
        <f>'US EPS 3.1.3 Values'!S67</f>
        <v>1.0025636320648877E-4</v>
      </c>
      <c r="T12" s="89">
        <f>'US EPS 3.1.3 Values'!T67</f>
        <v>0</v>
      </c>
      <c r="U12" s="89">
        <f>'US EPS 3.1.3 Values'!U67</f>
        <v>1.0025636320648877E-4</v>
      </c>
      <c r="V12" s="89">
        <f>'US EPS 3.1.3 Values'!V67</f>
        <v>1.0025636320648877E-4</v>
      </c>
      <c r="W12" s="89">
        <f>'US EPS 3.1.3 Values'!W67</f>
        <v>2.5556390032708989E-4</v>
      </c>
      <c r="X12" s="90">
        <f>'US EPS 3.1.3 Values'!X67</f>
        <v>0</v>
      </c>
    </row>
    <row r="13" spans="2:24" x14ac:dyDescent="0.45">
      <c r="B13" s="10" t="s">
        <v>26</v>
      </c>
      <c r="C13" s="89">
        <f>'US EPS 3.1.3 Values'!O8</f>
        <v>0</v>
      </c>
      <c r="D13" s="89">
        <f>'US EPS 3.1.3 Values'!P8</f>
        <v>4.9422393047330465E-4</v>
      </c>
      <c r="E13" s="89">
        <f>'US EPS 3.1.3 Values'!Q8</f>
        <v>4.2063223530460164E-4</v>
      </c>
      <c r="F13" s="89">
        <f>'US EPS 3.1.3 Values'!R8</f>
        <v>1.1820481282126827E-4</v>
      </c>
      <c r="G13" s="89">
        <f>'US EPS 3.1.3 Values'!S8</f>
        <v>3.9768677144534208E-4</v>
      </c>
      <c r="H13" s="89">
        <f>'US EPS 3.1.3 Values'!T8</f>
        <v>0</v>
      </c>
      <c r="I13" s="89">
        <f>'US EPS 3.1.3 Values'!U8</f>
        <v>1.687662238102358E-4</v>
      </c>
      <c r="J13" s="89">
        <f>'US EPS 3.1.3 Values'!V8</f>
        <v>3.9768677144534208E-4</v>
      </c>
      <c r="K13" s="89">
        <f>'US EPS 3.1.3 Values'!W8</f>
        <v>4.624215112994338E-4</v>
      </c>
      <c r="L13" s="90">
        <f>'US EPS 3.1.3 Values'!X8</f>
        <v>5.0728862973760932E-5</v>
      </c>
      <c r="N13" s="10" t="s">
        <v>26</v>
      </c>
      <c r="O13" s="89">
        <f>'US EPS 3.1.3 Values'!O68</f>
        <v>0</v>
      </c>
      <c r="P13" s="89">
        <f>'US EPS 3.1.3 Values'!P68</f>
        <v>2.2171224953865251E-4</v>
      </c>
      <c r="Q13" s="89">
        <f>'US EPS 3.1.3 Values'!Q68</f>
        <v>1.4812055436994948E-4</v>
      </c>
      <c r="R13" s="89">
        <f>'US EPS 3.1.3 Values'!R68</f>
        <v>5.9829998533405442E-5</v>
      </c>
      <c r="S13" s="89">
        <f>'US EPS 3.1.3 Values'!S68</f>
        <v>1.2517509051068997E-4</v>
      </c>
      <c r="T13" s="89">
        <f>'US EPS 3.1.3 Values'!T68</f>
        <v>0</v>
      </c>
      <c r="U13" s="89">
        <f>'US EPS 3.1.3 Values'!U68</f>
        <v>1.2517509051068997E-4</v>
      </c>
      <c r="V13" s="89">
        <f>'US EPS 3.1.3 Values'!V68</f>
        <v>1.2517509051068997E-4</v>
      </c>
      <c r="W13" s="89">
        <f>'US EPS 3.1.3 Values'!W68</f>
        <v>1.8990983036478167E-4</v>
      </c>
      <c r="X13" s="90">
        <f>'US EPS 3.1.3 Values'!X68</f>
        <v>5.0728862973760932E-5</v>
      </c>
    </row>
    <row r="14" spans="2:24" x14ac:dyDescent="0.45">
      <c r="B14" s="10" t="s">
        <v>27</v>
      </c>
      <c r="C14" s="89">
        <f>'US EPS 3.1.3 Values'!O9</f>
        <v>0</v>
      </c>
      <c r="D14" s="89">
        <f>'US EPS 3.1.3 Values'!P9</f>
        <v>1.1007641857308426E-4</v>
      </c>
      <c r="E14" s="89">
        <f>'US EPS 3.1.3 Values'!Q9</f>
        <v>4.1430886160516279E-5</v>
      </c>
      <c r="F14" s="89">
        <f>'US EPS 3.1.3 Values'!R9</f>
        <v>1.5905072808503623E-4</v>
      </c>
      <c r="G14" s="89">
        <f>'US EPS 3.1.3 Values'!S9</f>
        <v>4.1861749106331773E-5</v>
      </c>
      <c r="H14" s="89">
        <f>'US EPS 3.1.3 Values'!T9</f>
        <v>0</v>
      </c>
      <c r="I14" s="89">
        <f>'US EPS 3.1.3 Values'!U9</f>
        <v>2.761223488596829E-5</v>
      </c>
      <c r="J14" s="89">
        <f>'US EPS 3.1.3 Values'!V9</f>
        <v>4.1861749106331773E-5</v>
      </c>
      <c r="K14" s="89">
        <f>'US EPS 3.1.3 Values'!W9</f>
        <v>5.9300953258115745E-5</v>
      </c>
      <c r="L14" s="90">
        <f>'US EPS 3.1.3 Values'!X9</f>
        <v>0</v>
      </c>
      <c r="N14" s="10" t="s">
        <v>27</v>
      </c>
      <c r="O14" s="89">
        <f>'US EPS 3.1.3 Values'!O69</f>
        <v>0</v>
      </c>
      <c r="P14" s="89">
        <f>'US EPS 3.1.3 Values'!P69</f>
        <v>2.1473025665834449E-3</v>
      </c>
      <c r="Q14" s="89">
        <f>'US EPS 3.1.3 Values'!Q69</f>
        <v>2.0786570341708769E-3</v>
      </c>
      <c r="R14" s="89">
        <f>'US EPS 3.1.3 Values'!R69</f>
        <v>1.3367616038966873E-6</v>
      </c>
      <c r="S14" s="89">
        <f>'US EPS 3.1.3 Values'!S69</f>
        <v>2.0790878971166924E-3</v>
      </c>
      <c r="T14" s="89">
        <f>'US EPS 3.1.3 Values'!T69</f>
        <v>0</v>
      </c>
      <c r="U14" s="89">
        <f>'US EPS 3.1.3 Values'!U69</f>
        <v>2.0790878971166924E-3</v>
      </c>
      <c r="V14" s="89">
        <f>'US EPS 3.1.3 Values'!V69</f>
        <v>2.0790878971166924E-3</v>
      </c>
      <c r="W14" s="89">
        <f>'US EPS 3.1.3 Values'!W69</f>
        <v>2.0965271012684762E-3</v>
      </c>
      <c r="X14" s="90">
        <f>'US EPS 3.1.3 Values'!X69</f>
        <v>0</v>
      </c>
    </row>
    <row r="15" spans="2:24" x14ac:dyDescent="0.45">
      <c r="B15" s="10" t="s">
        <v>43</v>
      </c>
      <c r="C15" s="89">
        <f>'US EPS 3.1.3 Values'!O10</f>
        <v>0</v>
      </c>
      <c r="D15" s="89">
        <f>'US EPS 3.1.3 Values'!P10</f>
        <v>4.0244586631434459E-5</v>
      </c>
      <c r="E15" s="89">
        <f>'US EPS 3.1.3 Values'!Q10</f>
        <v>2.524800279002734E-5</v>
      </c>
      <c r="F15" s="89">
        <f>'US EPS 3.1.3 Values'!R10</f>
        <v>1.3689206348715504E-4</v>
      </c>
      <c r="G15" s="89">
        <f>'US EPS 3.1.3 Values'!S10</f>
        <v>2.5512288424395342E-5</v>
      </c>
      <c r="H15" s="89">
        <f>'US EPS 3.1.3 Values'!T10</f>
        <v>0</v>
      </c>
      <c r="I15" s="89">
        <f>'US EPS 3.1.3 Values'!U10</f>
        <v>1.7947952232740602E-5</v>
      </c>
      <c r="J15" s="89">
        <f>'US EPS 3.1.3 Values'!V10</f>
        <v>2.5512288424395342E-5</v>
      </c>
      <c r="K15" s="89">
        <f>'US EPS 3.1.3 Values'!W10</f>
        <v>4.034545451524675E-5</v>
      </c>
      <c r="L15" s="90">
        <f>'US EPS 3.1.3 Values'!X10</f>
        <v>0</v>
      </c>
      <c r="N15" s="10" t="s">
        <v>43</v>
      </c>
      <c r="O15" s="89">
        <f>'US EPS 3.1.3 Values'!O70</f>
        <v>0</v>
      </c>
      <c r="P15" s="89">
        <f>'US EPS 3.1.3 Values'!P70</f>
        <v>2.9321324057451318E-4</v>
      </c>
      <c r="Q15" s="89">
        <f>'US EPS 3.1.3 Values'!Q70</f>
        <v>2.7821665673310607E-4</v>
      </c>
      <c r="R15" s="89">
        <f>'US EPS 3.1.3 Values'!R70</f>
        <v>1.180608490507694E-6</v>
      </c>
      <c r="S15" s="89">
        <f>'US EPS 3.1.3 Values'!S70</f>
        <v>2.784809423674741E-4</v>
      </c>
      <c r="T15" s="89">
        <f>'US EPS 3.1.3 Values'!T70</f>
        <v>0</v>
      </c>
      <c r="U15" s="89">
        <f>'US EPS 3.1.3 Values'!U70</f>
        <v>2.784809423674741E-4</v>
      </c>
      <c r="V15" s="89">
        <f>'US EPS 3.1.3 Values'!V70</f>
        <v>2.784809423674741E-4</v>
      </c>
      <c r="W15" s="89">
        <f>'US EPS 3.1.3 Values'!W70</f>
        <v>2.9331410845832547E-4</v>
      </c>
      <c r="X15" s="90">
        <f>'US EPS 3.1.3 Values'!X70</f>
        <v>0</v>
      </c>
    </row>
    <row r="16" spans="2:24" x14ac:dyDescent="0.45">
      <c r="B16" s="10" t="s">
        <v>29</v>
      </c>
      <c r="C16" s="89">
        <f>'US EPS 3.1.3 Values'!O11</f>
        <v>0</v>
      </c>
      <c r="D16" s="89">
        <f>'US EPS 3.1.3 Values'!P11</f>
        <v>4.034849941685569E-4</v>
      </c>
      <c r="E16" s="89">
        <f>'US EPS 3.1.3 Values'!Q11</f>
        <v>9.1361776683059049E-5</v>
      </c>
      <c r="F16" s="89">
        <f>'US EPS 3.1.3 Values'!R11</f>
        <v>2.0062133679107567E-5</v>
      </c>
      <c r="G16" s="89">
        <f>'US EPS 3.1.3 Values'!S11</f>
        <v>9.7037287412142886E-5</v>
      </c>
      <c r="H16" s="89">
        <f>'US EPS 3.1.3 Values'!T11</f>
        <v>0</v>
      </c>
      <c r="I16" s="89">
        <f>'US EPS 3.1.3 Values'!U11</f>
        <v>3.6751724580356423E-4</v>
      </c>
      <c r="J16" s="89">
        <f>'US EPS 3.1.3 Values'!V11</f>
        <v>9.7037287412142886E-5</v>
      </c>
      <c r="K16" s="89">
        <f>'US EPS 3.1.3 Values'!W11</f>
        <v>1.632083833223955E-4</v>
      </c>
      <c r="L16" s="90">
        <f>'US EPS 3.1.3 Values'!X11</f>
        <v>0</v>
      </c>
      <c r="N16" s="10" t="s">
        <v>29</v>
      </c>
      <c r="O16" s="89">
        <f>'US EPS 3.1.3 Values'!O71</f>
        <v>0</v>
      </c>
      <c r="P16" s="89">
        <f>'US EPS 3.1.3 Values'!P71</f>
        <v>3.1793735263979119E-4</v>
      </c>
      <c r="Q16" s="89">
        <f>'US EPS 3.1.3 Values'!Q71</f>
        <v>5.814135154293337E-6</v>
      </c>
      <c r="R16" s="89">
        <f>'US EPS 3.1.3 Values'!R71</f>
        <v>4.0530983580922601E-5</v>
      </c>
      <c r="S16" s="89">
        <f>'US EPS 3.1.3 Values'!S71</f>
        <v>1.1489645883377178E-5</v>
      </c>
      <c r="T16" s="89">
        <f>'US EPS 3.1.3 Values'!T71</f>
        <v>0</v>
      </c>
      <c r="U16" s="89">
        <f>'US EPS 3.1.3 Values'!U71</f>
        <v>1.1489645883377178E-5</v>
      </c>
      <c r="V16" s="89">
        <f>'US EPS 3.1.3 Values'!V71</f>
        <v>1.1489645883377178E-5</v>
      </c>
      <c r="W16" s="89">
        <f>'US EPS 3.1.3 Values'!W71</f>
        <v>7.7660741793629789E-5</v>
      </c>
      <c r="X16" s="90">
        <f>'US EPS 3.1.3 Values'!X71</f>
        <v>0</v>
      </c>
    </row>
    <row r="17" spans="2:24" x14ac:dyDescent="0.45">
      <c r="B17" s="10" t="s">
        <v>30</v>
      </c>
      <c r="C17" s="89">
        <f>'US EPS 3.1.3 Values'!O12</f>
        <v>0</v>
      </c>
      <c r="D17" s="89">
        <f>'US EPS 3.1.3 Values'!P12</f>
        <v>1.4091632871328371E-6</v>
      </c>
      <c r="E17" s="89">
        <f>'US EPS 3.1.3 Values'!Q12</f>
        <v>8.1828373600320426E-7</v>
      </c>
      <c r="F17" s="89">
        <f>'US EPS 3.1.3 Values'!R12</f>
        <v>5.079006442801894E-6</v>
      </c>
      <c r="G17" s="89">
        <f>'US EPS 3.1.3 Values'!S12</f>
        <v>1.2317291466239834E-6</v>
      </c>
      <c r="H17" s="89">
        <f>'US EPS 3.1.3 Values'!T12</f>
        <v>0</v>
      </c>
      <c r="I17" s="89">
        <f>'US EPS 3.1.3 Values'!U12</f>
        <v>5.2049061474947728E-7</v>
      </c>
      <c r="J17" s="89">
        <f>'US EPS 3.1.3 Values'!V12</f>
        <v>1.2317291466239834E-6</v>
      </c>
      <c r="K17" s="89">
        <f>'US EPS 3.1.3 Values'!W12</f>
        <v>1.9808007849724468E-6</v>
      </c>
      <c r="L17" s="90">
        <f>'US EPS 3.1.3 Values'!X12</f>
        <v>0</v>
      </c>
      <c r="N17" s="10" t="s">
        <v>30</v>
      </c>
      <c r="O17" s="89">
        <f>'US EPS 3.1.3 Values'!O72</f>
        <v>0</v>
      </c>
      <c r="P17" s="89">
        <f>'US EPS 3.1.3 Values'!P72</f>
        <v>9.9020969377743645E-7</v>
      </c>
      <c r="Q17" s="89">
        <f>'US EPS 3.1.3 Values'!Q72</f>
        <v>3.993301426478036E-7</v>
      </c>
      <c r="R17" s="89">
        <f>'US EPS 3.1.3 Values'!R72</f>
        <v>1.6292397169006179E-7</v>
      </c>
      <c r="S17" s="89">
        <f>'US EPS 3.1.3 Values'!S72</f>
        <v>8.1277555326858294E-7</v>
      </c>
      <c r="T17" s="89">
        <f>'US EPS 3.1.3 Values'!T72</f>
        <v>0</v>
      </c>
      <c r="U17" s="89">
        <f>'US EPS 3.1.3 Values'!U72</f>
        <v>8.1277555326858294E-7</v>
      </c>
      <c r="V17" s="89">
        <f>'US EPS 3.1.3 Values'!V72</f>
        <v>8.1277555326858294E-7</v>
      </c>
      <c r="W17" s="89">
        <f>'US EPS 3.1.3 Values'!W72</f>
        <v>1.5618471916170461E-6</v>
      </c>
      <c r="X17" s="90">
        <f>'US EPS 3.1.3 Values'!X72</f>
        <v>0</v>
      </c>
    </row>
    <row r="18" spans="2:24" x14ac:dyDescent="0.45">
      <c r="B18" s="10" t="s">
        <v>31</v>
      </c>
      <c r="C18" s="89">
        <f>'US EPS 3.1.3 Values'!O13</f>
        <v>0</v>
      </c>
      <c r="D18" s="89">
        <f>'US EPS 3.1.3 Values'!P13</f>
        <v>3.4826939787747735E-6</v>
      </c>
      <c r="E18" s="89">
        <f>'US EPS 3.1.3 Values'!Q13</f>
        <v>3.8744217185329031E-6</v>
      </c>
      <c r="F18" s="89">
        <f>'US EPS 3.1.3 Values'!R13</f>
        <v>4.8045377431851152E-5</v>
      </c>
      <c r="G18" s="89">
        <f>'US EPS 3.1.3 Values'!S13</f>
        <v>3.4074036185310909E-6</v>
      </c>
      <c r="H18" s="89">
        <f>'US EPS 3.1.3 Values'!T13</f>
        <v>0</v>
      </c>
      <c r="I18" s="89">
        <f>'US EPS 3.1.3 Values'!U13</f>
        <v>3.7690699688755263E-7</v>
      </c>
      <c r="J18" s="89">
        <f>'US EPS 3.1.3 Values'!V13</f>
        <v>3.4074036185310909E-6</v>
      </c>
      <c r="K18" s="89">
        <f>'US EPS 3.1.3 Values'!W13</f>
        <v>9.2501040799001646E-6</v>
      </c>
      <c r="L18" s="90">
        <f>'US EPS 3.1.3 Values'!X13</f>
        <v>0</v>
      </c>
      <c r="N18" s="10" t="s">
        <v>31</v>
      </c>
      <c r="O18" s="89">
        <f>'US EPS 3.1.3 Values'!O73</f>
        <v>0</v>
      </c>
      <c r="P18" s="89">
        <f>'US EPS 3.1.3 Values'!P73</f>
        <v>2.1639083041438361E-6</v>
      </c>
      <c r="Q18" s="89">
        <f>'US EPS 3.1.3 Values'!Q73</f>
        <v>2.5556360439019661E-6</v>
      </c>
      <c r="R18" s="89">
        <f>'US EPS 3.1.3 Values'!R73</f>
        <v>3.8487836790550829E-7</v>
      </c>
      <c r="S18" s="89">
        <f>'US EPS 3.1.3 Values'!S73</f>
        <v>2.088617943900154E-6</v>
      </c>
      <c r="T18" s="89">
        <f>'US EPS 3.1.3 Values'!T73</f>
        <v>0</v>
      </c>
      <c r="U18" s="89">
        <f>'US EPS 3.1.3 Values'!U73</f>
        <v>2.088617943900154E-6</v>
      </c>
      <c r="V18" s="89">
        <f>'US EPS 3.1.3 Values'!V73</f>
        <v>2.088617943900154E-6</v>
      </c>
      <c r="W18" s="89">
        <f>'US EPS 3.1.3 Values'!W73</f>
        <v>7.9313184052692264E-6</v>
      </c>
      <c r="X18" s="90">
        <f>'US EPS 3.1.3 Values'!X73</f>
        <v>0</v>
      </c>
    </row>
    <row r="19" spans="2:24" x14ac:dyDescent="0.45">
      <c r="B19" s="10" t="s">
        <v>32</v>
      </c>
      <c r="C19" s="89">
        <f>'US EPS 3.1.3 Values'!O14</f>
        <v>0</v>
      </c>
      <c r="D19" s="89">
        <f>'US EPS 3.1.3 Values'!P14</f>
        <v>1.1E-5</v>
      </c>
      <c r="E19" s="89">
        <f>'US EPS 3.1.3 Values'!Q14</f>
        <v>9.9999999999999995E-7</v>
      </c>
      <c r="F19" s="89">
        <f>'US EPS 3.1.3 Values'!R14</f>
        <v>0</v>
      </c>
      <c r="G19" s="89">
        <f>'US EPS 3.1.3 Values'!S14</f>
        <v>3.0000000000000001E-6</v>
      </c>
      <c r="H19" s="89">
        <f>'US EPS 3.1.3 Values'!T14</f>
        <v>0</v>
      </c>
      <c r="I19" s="89">
        <f>'US EPS 3.1.3 Values'!U14</f>
        <v>3.0000000000000001E-6</v>
      </c>
      <c r="J19" s="89">
        <f>'US EPS 3.1.3 Values'!V14</f>
        <v>3.0000000000000001E-6</v>
      </c>
      <c r="K19" s="89">
        <f>'US EPS 3.1.3 Values'!W14</f>
        <v>3.0000000000000001E-6</v>
      </c>
      <c r="L19" s="90">
        <f>'US EPS 3.1.3 Values'!X14</f>
        <v>0</v>
      </c>
      <c r="N19" s="10" t="s">
        <v>32</v>
      </c>
      <c r="O19" s="89">
        <f>'US EPS 3.1.3 Values'!O74</f>
        <v>0</v>
      </c>
      <c r="P19" s="89">
        <f>'US EPS 3.1.3 Values'!P74</f>
        <v>1.1E-5</v>
      </c>
      <c r="Q19" s="89">
        <f>'US EPS 3.1.3 Values'!Q74</f>
        <v>9.9999999999999995E-7</v>
      </c>
      <c r="R19" s="89">
        <f>'US EPS 3.1.3 Values'!R74</f>
        <v>0</v>
      </c>
      <c r="S19" s="89">
        <f>'US EPS 3.1.3 Values'!S74</f>
        <v>3.0000000000000001E-6</v>
      </c>
      <c r="T19" s="89">
        <f>'US EPS 3.1.3 Values'!T74</f>
        <v>0</v>
      </c>
      <c r="U19" s="89">
        <f>'US EPS 3.1.3 Values'!U74</f>
        <v>3.0000000000000001E-6</v>
      </c>
      <c r="V19" s="89">
        <f>'US EPS 3.1.3 Values'!V74</f>
        <v>3.0000000000000001E-6</v>
      </c>
      <c r="W19" s="89">
        <f>'US EPS 3.1.3 Values'!W74</f>
        <v>3.0000000000000001E-6</v>
      </c>
      <c r="X19" s="90">
        <f>'US EPS 3.1.3 Values'!X74</f>
        <v>0</v>
      </c>
    </row>
    <row r="20" spans="2:24" x14ac:dyDescent="0.45">
      <c r="B20" s="10" t="s">
        <v>33</v>
      </c>
      <c r="C20" s="89">
        <f>'US EPS 3.1.3 Values'!O15</f>
        <v>0</v>
      </c>
      <c r="D20" s="89">
        <f>'US EPS 3.1.3 Values'!P15</f>
        <v>1.6000000000000001E-6</v>
      </c>
      <c r="E20" s="89">
        <f>'US EPS 3.1.3 Values'!Q15</f>
        <v>1.0000000000000001E-7</v>
      </c>
      <c r="F20" s="89">
        <f>'US EPS 3.1.3 Values'!R15</f>
        <v>0</v>
      </c>
      <c r="G20" s="89">
        <f>'US EPS 3.1.3 Values'!S15</f>
        <v>5.9999999999999997E-7</v>
      </c>
      <c r="H20" s="89">
        <f>'US EPS 3.1.3 Values'!T15</f>
        <v>0</v>
      </c>
      <c r="I20" s="89">
        <f>'US EPS 3.1.3 Values'!U15</f>
        <v>5.9999999999999997E-7</v>
      </c>
      <c r="J20" s="89">
        <f>'US EPS 3.1.3 Values'!V15</f>
        <v>5.9999999999999997E-7</v>
      </c>
      <c r="K20" s="89">
        <f>'US EPS 3.1.3 Values'!W15</f>
        <v>5.9999999999999997E-7</v>
      </c>
      <c r="L20" s="90">
        <f>'US EPS 3.1.3 Values'!X15</f>
        <v>0</v>
      </c>
      <c r="N20" s="10" t="s">
        <v>33</v>
      </c>
      <c r="O20" s="89">
        <f>'US EPS 3.1.3 Values'!O75</f>
        <v>0</v>
      </c>
      <c r="P20" s="89">
        <f>'US EPS 3.1.3 Values'!P75</f>
        <v>1.6000000000000001E-6</v>
      </c>
      <c r="Q20" s="89">
        <f>'US EPS 3.1.3 Values'!Q75</f>
        <v>1.0000000000000001E-7</v>
      </c>
      <c r="R20" s="89">
        <f>'US EPS 3.1.3 Values'!R75</f>
        <v>0</v>
      </c>
      <c r="S20" s="89">
        <f>'US EPS 3.1.3 Values'!S75</f>
        <v>5.9999999999999997E-7</v>
      </c>
      <c r="T20" s="89">
        <f>'US EPS 3.1.3 Values'!T75</f>
        <v>0</v>
      </c>
      <c r="U20" s="89">
        <f>'US EPS 3.1.3 Values'!U75</f>
        <v>5.9999999999999997E-7</v>
      </c>
      <c r="V20" s="89">
        <f>'US EPS 3.1.3 Values'!V75</f>
        <v>5.9999999999999997E-7</v>
      </c>
      <c r="W20" s="89">
        <f>'US EPS 3.1.3 Values'!W75</f>
        <v>5.9999999999999997E-7</v>
      </c>
      <c r="X20" s="90">
        <f>'US EPS 3.1.3 Values'!X75</f>
        <v>0</v>
      </c>
    </row>
    <row r="21" spans="2:24" x14ac:dyDescent="0.45">
      <c r="B21" s="11" t="s">
        <v>44</v>
      </c>
      <c r="C21" s="91">
        <f>'US EPS 3.1.3 Values'!O16</f>
        <v>0</v>
      </c>
      <c r="D21" s="91">
        <f>'US EPS 3.1.3 Values'!P16</f>
        <v>0</v>
      </c>
      <c r="E21" s="91">
        <f>'US EPS 3.1.3 Values'!Q16</f>
        <v>0</v>
      </c>
      <c r="F21" s="91">
        <f>'US EPS 3.1.3 Values'!R16</f>
        <v>0</v>
      </c>
      <c r="G21" s="91">
        <f>'US EPS 3.1.3 Values'!S16</f>
        <v>0</v>
      </c>
      <c r="H21" s="91">
        <f>'US EPS 3.1.3 Values'!T16</f>
        <v>0</v>
      </c>
      <c r="I21" s="91">
        <f>'US EPS 3.1.3 Values'!U16</f>
        <v>0</v>
      </c>
      <c r="J21" s="91">
        <f>'US EPS 3.1.3 Values'!V16</f>
        <v>0</v>
      </c>
      <c r="K21" s="91">
        <f>'US EPS 3.1.3 Values'!W16</f>
        <v>0</v>
      </c>
      <c r="L21" s="92">
        <f>'US EPS 3.1.3 Values'!X16</f>
        <v>0</v>
      </c>
      <c r="N21" s="11" t="s">
        <v>44</v>
      </c>
      <c r="O21" s="91">
        <f>'US EPS 3.1.3 Values'!O76</f>
        <v>0</v>
      </c>
      <c r="P21" s="91">
        <f>'US EPS 3.1.3 Values'!P76</f>
        <v>0</v>
      </c>
      <c r="Q21" s="91">
        <f>'US EPS 3.1.3 Values'!Q76</f>
        <v>0</v>
      </c>
      <c r="R21" s="91">
        <f>'US EPS 3.1.3 Values'!R76</f>
        <v>0</v>
      </c>
      <c r="S21" s="91">
        <f>'US EPS 3.1.3 Values'!S76</f>
        <v>0</v>
      </c>
      <c r="T21" s="91">
        <f>'US EPS 3.1.3 Values'!T76</f>
        <v>0</v>
      </c>
      <c r="U21" s="91">
        <f>'US EPS 3.1.3 Values'!U76</f>
        <v>0</v>
      </c>
      <c r="V21" s="91">
        <f>'US EPS 3.1.3 Values'!V76</f>
        <v>0</v>
      </c>
      <c r="W21" s="91">
        <f>'US EPS 3.1.3 Values'!W76</f>
        <v>0</v>
      </c>
      <c r="X21" s="92">
        <f>'US EPS 3.1.3 Values'!X76</f>
        <v>0</v>
      </c>
    </row>
    <row r="23" spans="2:24" x14ac:dyDescent="0.45">
      <c r="B23" s="32" t="s">
        <v>3077</v>
      </c>
      <c r="C23" s="18"/>
      <c r="D23" s="18"/>
      <c r="E23" s="18"/>
      <c r="F23" s="18"/>
      <c r="G23" s="18"/>
      <c r="H23" s="18"/>
      <c r="I23" s="18"/>
      <c r="J23" s="18"/>
      <c r="K23" s="18"/>
      <c r="L23" s="33"/>
      <c r="N23" s="32" t="s">
        <v>3080</v>
      </c>
      <c r="O23" s="18"/>
      <c r="P23" s="18"/>
      <c r="Q23" s="18"/>
      <c r="R23" s="18"/>
      <c r="S23" s="18"/>
      <c r="T23" s="18"/>
      <c r="U23" s="18"/>
      <c r="V23" s="18"/>
      <c r="W23" s="18"/>
      <c r="X23" s="33"/>
    </row>
    <row r="24" spans="2:24" x14ac:dyDescent="0.45">
      <c r="B24" s="10"/>
      <c r="C24" s="8"/>
      <c r="D24" s="8"/>
      <c r="E24" s="8"/>
      <c r="F24" s="8"/>
      <c r="G24" s="8"/>
      <c r="H24" s="8"/>
      <c r="I24" s="8"/>
      <c r="J24" s="8"/>
      <c r="K24" s="8"/>
      <c r="L24" s="34"/>
      <c r="N24" s="10"/>
      <c r="O24" s="8"/>
      <c r="P24" s="8"/>
      <c r="Q24" s="8"/>
      <c r="R24" s="8"/>
      <c r="S24" s="8"/>
      <c r="T24" s="8"/>
      <c r="U24" s="8"/>
      <c r="V24" s="8"/>
      <c r="W24" s="8"/>
      <c r="X24" s="34"/>
    </row>
    <row r="25" spans="2:24" x14ac:dyDescent="0.45">
      <c r="B25" s="10" t="s">
        <v>212</v>
      </c>
      <c r="C25" s="8" t="s">
        <v>52</v>
      </c>
      <c r="D25" s="8" t="s">
        <v>45</v>
      </c>
      <c r="E25" s="8" t="s">
        <v>46</v>
      </c>
      <c r="F25" s="8" t="s">
        <v>51</v>
      </c>
      <c r="G25" s="8" t="s">
        <v>53</v>
      </c>
      <c r="H25" s="8" t="s">
        <v>54</v>
      </c>
      <c r="I25" s="8" t="s">
        <v>199</v>
      </c>
      <c r="J25" s="8" t="s">
        <v>196</v>
      </c>
      <c r="K25" s="8" t="s">
        <v>197</v>
      </c>
      <c r="L25" s="34" t="s">
        <v>198</v>
      </c>
      <c r="N25" s="10" t="s">
        <v>212</v>
      </c>
      <c r="O25" s="8" t="s">
        <v>52</v>
      </c>
      <c r="P25" s="8" t="s">
        <v>45</v>
      </c>
      <c r="Q25" s="8" t="s">
        <v>46</v>
      </c>
      <c r="R25" s="8" t="s">
        <v>51</v>
      </c>
      <c r="S25" s="8" t="s">
        <v>53</v>
      </c>
      <c r="T25" s="8" t="s">
        <v>54</v>
      </c>
      <c r="U25" s="8" t="s">
        <v>199</v>
      </c>
      <c r="V25" s="8" t="s">
        <v>196</v>
      </c>
      <c r="W25" s="8" t="s">
        <v>197</v>
      </c>
      <c r="X25" s="34" t="s">
        <v>198</v>
      </c>
    </row>
    <row r="26" spans="2:24" x14ac:dyDescent="0.45">
      <c r="B26" s="10" t="s">
        <v>34</v>
      </c>
      <c r="C26" s="89">
        <f>'US EPS 3.1.3 Values'!O20</f>
        <v>0</v>
      </c>
      <c r="D26" s="89">
        <f>'US EPS 3.1.3 Values'!P20</f>
        <v>9.4670000000000004E-2</v>
      </c>
      <c r="E26" s="89">
        <f>'US EPS 3.1.3 Values'!Q20</f>
        <v>5.3060000000000003E-2</v>
      </c>
      <c r="F26" s="89">
        <f>'US EPS 3.1.3 Values'!R20</f>
        <v>0</v>
      </c>
      <c r="G26" s="89">
        <f>'US EPS 3.1.3 Values'!S20</f>
        <v>7.5040000000000009E-2</v>
      </c>
      <c r="H26" s="89">
        <f>'US EPS 3.1.3 Values'!T20</f>
        <v>0</v>
      </c>
      <c r="I26" s="89">
        <f>'US EPS 3.1.3 Values'!U20</f>
        <v>7.4540000000000009E-2</v>
      </c>
      <c r="J26" s="89">
        <f>'US EPS 3.1.3 Values'!V20</f>
        <v>7.51E-2</v>
      </c>
      <c r="K26" s="89">
        <f>'US EPS 3.1.3 Values'!W20</f>
        <v>6.1460000000000001E-2</v>
      </c>
      <c r="L26" s="90">
        <f>'US EPS 3.1.3 Values'!X20</f>
        <v>0</v>
      </c>
      <c r="N26" s="10" t="s">
        <v>34</v>
      </c>
      <c r="O26" s="89">
        <f>'US EPS 3.1.3 Values'!O80</f>
        <v>0</v>
      </c>
      <c r="P26" s="89">
        <f>'US EPS 3.1.3 Values'!P80</f>
        <v>9.4670000000000004E-2</v>
      </c>
      <c r="Q26" s="89">
        <f>'US EPS 3.1.3 Values'!Q80</f>
        <v>5.3060000000000003E-2</v>
      </c>
      <c r="R26" s="89">
        <f>'US EPS 3.1.3 Values'!R80</f>
        <v>0</v>
      </c>
      <c r="S26" s="89">
        <f>'US EPS 3.1.3 Values'!S80</f>
        <v>7.5040000000000009E-2</v>
      </c>
      <c r="T26" s="89">
        <f>'US EPS 3.1.3 Values'!T80</f>
        <v>0</v>
      </c>
      <c r="U26" s="89">
        <f>'US EPS 3.1.3 Values'!U80</f>
        <v>7.4540000000000009E-2</v>
      </c>
      <c r="V26" s="89">
        <f>'US EPS 3.1.3 Values'!V80</f>
        <v>7.51E-2</v>
      </c>
      <c r="W26" s="89">
        <f>'US EPS 3.1.3 Values'!W80</f>
        <v>6.1460000000000001E-2</v>
      </c>
      <c r="X26" s="90">
        <f>'US EPS 3.1.3 Values'!X80</f>
        <v>0</v>
      </c>
    </row>
    <row r="27" spans="2:24" x14ac:dyDescent="0.45">
      <c r="B27" s="10" t="s">
        <v>24</v>
      </c>
      <c r="C27" s="89">
        <f>'US EPS 3.1.3 Values'!O21</f>
        <v>0</v>
      </c>
      <c r="D27" s="89">
        <f>'US EPS 3.1.3 Values'!P21</f>
        <v>5.4746565433961712E-4</v>
      </c>
      <c r="E27" s="89">
        <f>'US EPS 3.1.3 Values'!Q21</f>
        <v>5.5245592945564112E-4</v>
      </c>
      <c r="F27" s="89">
        <f>'US EPS 3.1.3 Values'!R21</f>
        <v>5.573522900825346E-4</v>
      </c>
      <c r="G27" s="89">
        <f>'US EPS 3.1.3 Values'!S21</f>
        <v>5.4855265247121031E-4</v>
      </c>
      <c r="H27" s="89">
        <f>'US EPS 3.1.3 Values'!T21</f>
        <v>0</v>
      </c>
      <c r="I27" s="89">
        <f>'US EPS 3.1.3 Values'!U21</f>
        <v>5.5207367519304659E-4</v>
      </c>
      <c r="J27" s="89">
        <f>'US EPS 3.1.3 Values'!V21</f>
        <v>5.4855265247121031E-4</v>
      </c>
      <c r="K27" s="89">
        <f>'US EPS 3.1.3 Values'!W21</f>
        <v>5.6100793763545905E-4</v>
      </c>
      <c r="L27" s="90">
        <f>'US EPS 3.1.3 Values'!X21</f>
        <v>0</v>
      </c>
      <c r="N27" s="10" t="s">
        <v>24</v>
      </c>
      <c r="O27" s="89">
        <f>'US EPS 3.1.3 Values'!O81</f>
        <v>7.0292876259407341E-4</v>
      </c>
      <c r="P27" s="89">
        <f>'US EPS 3.1.3 Values'!P81</f>
        <v>4.4418685147442677E-7</v>
      </c>
      <c r="Q27" s="89">
        <f>'US EPS 3.1.3 Values'!Q81</f>
        <v>2.2927640036730946E-6</v>
      </c>
      <c r="R27" s="89">
        <f>'US EPS 3.1.3 Values'!R81</f>
        <v>5.7300546515950677E-7</v>
      </c>
      <c r="S27" s="89">
        <f>'US EPS 3.1.3 Values'!S81</f>
        <v>7.4799825302081826E-7</v>
      </c>
      <c r="T27" s="89">
        <f>'US EPS 3.1.3 Values'!T81</f>
        <v>0</v>
      </c>
      <c r="U27" s="89">
        <f>'US EPS 3.1.3 Values'!U81</f>
        <v>7.6205009728027844E-7</v>
      </c>
      <c r="V27" s="89">
        <f>'US EPS 3.1.3 Values'!V81</f>
        <v>8.4617302372980054E-7</v>
      </c>
      <c r="W27" s="89">
        <f>'US EPS 3.1.3 Values'!W81</f>
        <v>3.9700951755825404E-6</v>
      </c>
      <c r="X27" s="90">
        <f>'US EPS 3.1.3 Values'!X81</f>
        <v>0</v>
      </c>
    </row>
    <row r="28" spans="2:24" x14ac:dyDescent="0.45">
      <c r="B28" s="10" t="s">
        <v>25</v>
      </c>
      <c r="C28" s="89">
        <f>'US EPS 3.1.3 Values'!O22</f>
        <v>0</v>
      </c>
      <c r="D28" s="89">
        <f>'US EPS 3.1.3 Values'!P22</f>
        <v>1.9478195271397292E-4</v>
      </c>
      <c r="E28" s="89">
        <f>'US EPS 3.1.3 Values'!Q22</f>
        <v>1.8037594457993749E-4</v>
      </c>
      <c r="F28" s="89">
        <f>'US EPS 3.1.3 Values'!R22</f>
        <v>4.3810461026714967E-4</v>
      </c>
      <c r="G28" s="89">
        <f>'US EPS 3.1.3 Values'!S22</f>
        <v>1.5800281123697844E-4</v>
      </c>
      <c r="H28" s="89">
        <f>'US EPS 3.1.3 Values'!T22</f>
        <v>0</v>
      </c>
      <c r="I28" s="89">
        <f>'US EPS 3.1.3 Values'!U22</f>
        <v>1.9498056746645431E-4</v>
      </c>
      <c r="J28" s="89">
        <f>'US EPS 3.1.3 Values'!V22</f>
        <v>1.5800281123697844E-4</v>
      </c>
      <c r="K28" s="89">
        <f>'US EPS 3.1.3 Values'!W22</f>
        <v>3.1331034835757957E-4</v>
      </c>
      <c r="L28" s="90">
        <f>'US EPS 3.1.3 Values'!X22</f>
        <v>0</v>
      </c>
      <c r="N28" s="10" t="s">
        <v>25</v>
      </c>
      <c r="O28" s="89">
        <f>'US EPS 3.1.3 Values'!O82</f>
        <v>5.3113136280127388E-3</v>
      </c>
      <c r="P28" s="89">
        <f>'US EPS 3.1.3 Values'!P82</f>
        <v>2.2564999961601792E-5</v>
      </c>
      <c r="Q28" s="89">
        <f>'US EPS 3.1.3 Values'!Q82</f>
        <v>2.0048145087236E-5</v>
      </c>
      <c r="R28" s="89">
        <f>'US EPS 3.1.3 Values'!R82</f>
        <v>9.0856838867508594E-6</v>
      </c>
      <c r="S28" s="89">
        <f>'US EPS 3.1.3 Values'!S82</f>
        <v>1.9510599432231768E-5</v>
      </c>
      <c r="T28" s="89">
        <f>'US EPS 3.1.3 Values'!T82</f>
        <v>0</v>
      </c>
      <c r="U28" s="89">
        <f>'US EPS 3.1.3 Values'!U82</f>
        <v>2.2062279625385495E-5</v>
      </c>
      <c r="V28" s="89">
        <f>'US EPS 3.1.3 Values'!V82</f>
        <v>3.3675816348813512E-5</v>
      </c>
      <c r="W28" s="89">
        <f>'US EPS 3.1.3 Values'!W82</f>
        <v>3.281462093862816E-6</v>
      </c>
      <c r="X28" s="90">
        <f>'US EPS 3.1.3 Values'!X82</f>
        <v>0</v>
      </c>
    </row>
    <row r="29" spans="2:24" x14ac:dyDescent="0.45">
      <c r="B29" s="10" t="s">
        <v>26</v>
      </c>
      <c r="C29" s="89">
        <f>'US EPS 3.1.3 Values'!O23</f>
        <v>0</v>
      </c>
      <c r="D29" s="89">
        <f>'US EPS 3.1.3 Values'!P23</f>
        <v>2.775334941769222E-4</v>
      </c>
      <c r="E29" s="89">
        <f>'US EPS 3.1.3 Values'!Q23</f>
        <v>2.0394179900821914E-4</v>
      </c>
      <c r="F29" s="89">
        <f>'US EPS 3.1.3 Values'!R23</f>
        <v>2.6545520918374937E-4</v>
      </c>
      <c r="G29" s="89">
        <f>'US EPS 3.1.3 Values'!S23</f>
        <v>1.8099633514895964E-4</v>
      </c>
      <c r="H29" s="89">
        <f>'US EPS 3.1.3 Values'!T23</f>
        <v>0</v>
      </c>
      <c r="I29" s="89">
        <f>'US EPS 3.1.3 Values'!U23</f>
        <v>2.0865581588471599E-4</v>
      </c>
      <c r="J29" s="89">
        <f>'US EPS 3.1.3 Values'!V23</f>
        <v>1.8099633514895964E-4</v>
      </c>
      <c r="K29" s="89">
        <f>'US EPS 3.1.3 Values'!W23</f>
        <v>2.4573107500305131E-4</v>
      </c>
      <c r="L29" s="90">
        <f>'US EPS 3.1.3 Values'!X23</f>
        <v>5.0728862973760932E-5</v>
      </c>
      <c r="N29" s="10" t="s">
        <v>26</v>
      </c>
      <c r="O29" s="89">
        <f>'US EPS 3.1.3 Values'!O83</f>
        <v>3.3105614766668713E-4</v>
      </c>
      <c r="P29" s="89">
        <f>'US EPS 3.1.3 Values'!P83</f>
        <v>1.1457409823848689E-4</v>
      </c>
      <c r="Q29" s="89">
        <f>'US EPS 3.1.3 Values'!Q83</f>
        <v>3.2856932966023873E-5</v>
      </c>
      <c r="R29" s="89">
        <f>'US EPS 3.1.3 Values'!R83</f>
        <v>5.9829998533405442E-5</v>
      </c>
      <c r="S29" s="89">
        <f>'US EPS 3.1.3 Values'!S83</f>
        <v>5.035898238462659E-5</v>
      </c>
      <c r="T29" s="89">
        <f>'US EPS 3.1.3 Values'!T83</f>
        <v>0</v>
      </c>
      <c r="U29" s="89">
        <f>'US EPS 3.1.3 Values'!U83</f>
        <v>1.687662238102358E-4</v>
      </c>
      <c r="V29" s="89">
        <f>'US EPS 3.1.3 Values'!V83</f>
        <v>1.2817043565293345E-4</v>
      </c>
      <c r="W29" s="89">
        <f>'US EPS 3.1.3 Values'!W83</f>
        <v>6.4507541297451046E-5</v>
      </c>
      <c r="X29" s="90">
        <f>'US EPS 3.1.3 Values'!X83</f>
        <v>5.0728862973760932E-5</v>
      </c>
    </row>
    <row r="30" spans="2:24" x14ac:dyDescent="0.45">
      <c r="B30" s="10" t="s">
        <v>27</v>
      </c>
      <c r="C30" s="89">
        <f>'US EPS 3.1.3 Values'!O24</f>
        <v>0</v>
      </c>
      <c r="D30" s="89">
        <f>'US EPS 3.1.3 Values'!P24</f>
        <v>7.7912840119475678E-5</v>
      </c>
      <c r="E30" s="89">
        <f>'US EPS 3.1.3 Values'!Q24</f>
        <v>9.2673077069077084E-6</v>
      </c>
      <c r="F30" s="89">
        <f>'US EPS 3.1.3 Values'!R24</f>
        <v>1.6608448796075477E-4</v>
      </c>
      <c r="G30" s="89">
        <f>'US EPS 3.1.3 Values'!S24</f>
        <v>9.6981706527231989E-6</v>
      </c>
      <c r="H30" s="89">
        <f>'US EPS 3.1.3 Values'!T24</f>
        <v>0</v>
      </c>
      <c r="I30" s="89">
        <f>'US EPS 3.1.3 Values'!U24</f>
        <v>1.4493850889005631E-5</v>
      </c>
      <c r="J30" s="89">
        <f>'US EPS 3.1.3 Values'!V24</f>
        <v>9.6981706527231989E-6</v>
      </c>
      <c r="K30" s="89">
        <f>'US EPS 3.1.3 Values'!W24</f>
        <v>2.7137374804507171E-5</v>
      </c>
      <c r="L30" s="90">
        <f>'US EPS 3.1.3 Values'!X24</f>
        <v>0</v>
      </c>
      <c r="N30" s="10" t="s">
        <v>27</v>
      </c>
      <c r="O30" s="89">
        <f>'US EPS 3.1.3 Values'!O84</f>
        <v>9.2698957158301673E-4</v>
      </c>
      <c r="P30" s="89">
        <f>'US EPS 3.1.3 Values'!P84</f>
        <v>2.5088763131325774E-6</v>
      </c>
      <c r="Q30" s="89">
        <f>'US EPS 3.1.3 Values'!Q84</f>
        <v>3.1656391184573004E-6</v>
      </c>
      <c r="R30" s="89">
        <f>'US EPS 3.1.3 Values'!R84</f>
        <v>1.3367616038966873E-6</v>
      </c>
      <c r="S30" s="89">
        <f>'US EPS 3.1.3 Values'!S84</f>
        <v>7.5940522637938562E-6</v>
      </c>
      <c r="T30" s="89">
        <f>'US EPS 3.1.3 Values'!T84</f>
        <v>0</v>
      </c>
      <c r="U30" s="89">
        <f>'US EPS 3.1.3 Values'!U84</f>
        <v>2.761223488596829E-5</v>
      </c>
      <c r="V30" s="89">
        <f>'US EPS 3.1.3 Values'!V84</f>
        <v>3.3047497816276019E-5</v>
      </c>
      <c r="W30" s="89">
        <f>'US EPS 3.1.3 Values'!W84</f>
        <v>3.4738332786347228E-6</v>
      </c>
      <c r="X30" s="90">
        <f>'US EPS 3.1.3 Values'!X84</f>
        <v>0</v>
      </c>
    </row>
    <row r="31" spans="2:24" x14ac:dyDescent="0.45">
      <c r="B31" s="10" t="s">
        <v>43</v>
      </c>
      <c r="C31" s="89">
        <f>'US EPS 3.1.3 Values'!O25</f>
        <v>0</v>
      </c>
      <c r="D31" s="89">
        <f>'US EPS 3.1.3 Values'!P25</f>
        <v>2.3290161129149312E-5</v>
      </c>
      <c r="E31" s="89">
        <f>'US EPS 3.1.3 Values'!Q25</f>
        <v>8.293577287742188E-6</v>
      </c>
      <c r="F31" s="89">
        <f>'US EPS 3.1.3 Values'!R25</f>
        <v>1.4308062055357274E-4</v>
      </c>
      <c r="G31" s="89">
        <f>'US EPS 3.1.3 Values'!S25</f>
        <v>8.5578629221101895E-6</v>
      </c>
      <c r="H31" s="89">
        <f>'US EPS 3.1.3 Values'!T25</f>
        <v>0</v>
      </c>
      <c r="I31" s="89">
        <f>'US EPS 3.1.3 Values'!U25</f>
        <v>1.267948215357698E-5</v>
      </c>
      <c r="J31" s="89">
        <f>'US EPS 3.1.3 Values'!V25</f>
        <v>8.5578629221101895E-6</v>
      </c>
      <c r="K31" s="89">
        <f>'US EPS 3.1.3 Values'!W25</f>
        <v>2.3391029012961596E-5</v>
      </c>
      <c r="L31" s="90">
        <f>'US EPS 3.1.3 Values'!X25</f>
        <v>0</v>
      </c>
      <c r="N31" s="10" t="s">
        <v>43</v>
      </c>
      <c r="O31" s="89">
        <f>'US EPS 3.1.3 Values'!O85</f>
        <v>8.2759603041972305E-4</v>
      </c>
      <c r="P31" s="89">
        <f>'US EPS 3.1.3 Values'!P85</f>
        <v>2.374816413451271E-6</v>
      </c>
      <c r="Q31" s="89">
        <f>'US EPS 3.1.3 Values'!Q85</f>
        <v>3.1656391184573004E-6</v>
      </c>
      <c r="R31" s="89">
        <f>'US EPS 3.1.3 Values'!R85</f>
        <v>1.180608490507694E-6</v>
      </c>
      <c r="S31" s="89">
        <f>'US EPS 3.1.3 Values'!S85</f>
        <v>5.1172430484786721E-6</v>
      </c>
      <c r="T31" s="89">
        <f>'US EPS 3.1.3 Values'!T85</f>
        <v>0</v>
      </c>
      <c r="U31" s="89">
        <f>'US EPS 3.1.3 Values'!U85</f>
        <v>1.7947952232740602E-5</v>
      </c>
      <c r="V31" s="89">
        <f>'US EPS 3.1.3 Values'!V85</f>
        <v>1.5121719682632114E-5</v>
      </c>
      <c r="W31" s="89">
        <f>'US EPS 3.1.3 Values'!W85</f>
        <v>3.4738332786347228E-6</v>
      </c>
      <c r="X31" s="90">
        <f>'US EPS 3.1.3 Values'!X85</f>
        <v>0</v>
      </c>
    </row>
    <row r="32" spans="2:24" x14ac:dyDescent="0.45">
      <c r="B32" s="10" t="s">
        <v>29</v>
      </c>
      <c r="C32" s="89">
        <f>'US EPS 3.1.3 Values'!O26</f>
        <v>0</v>
      </c>
      <c r="D32" s="89">
        <f>'US EPS 3.1.3 Values'!P26</f>
        <v>3.4025125326005059E-4</v>
      </c>
      <c r="E32" s="89">
        <f>'US EPS 3.1.3 Values'!Q26</f>
        <v>2.8128035774552746E-5</v>
      </c>
      <c r="F32" s="89">
        <f>'US EPS 3.1.3 Values'!R26</f>
        <v>4.6691214416755419E-5</v>
      </c>
      <c r="G32" s="89">
        <f>'US EPS 3.1.3 Values'!S26</f>
        <v>3.380354650363659E-5</v>
      </c>
      <c r="H32" s="89">
        <f>'US EPS 3.1.3 Values'!T26</f>
        <v>0</v>
      </c>
      <c r="I32" s="89">
        <f>'US EPS 3.1.3 Values'!U26</f>
        <v>5.0787249112437594E-5</v>
      </c>
      <c r="J32" s="89">
        <f>'US EPS 3.1.3 Values'!V26</f>
        <v>3.380354650363659E-5</v>
      </c>
      <c r="K32" s="89">
        <f>'US EPS 3.1.3 Values'!W26</f>
        <v>9.9974642413889204E-5</v>
      </c>
      <c r="L32" s="90">
        <f>'US EPS 3.1.3 Values'!X26</f>
        <v>0</v>
      </c>
      <c r="N32" s="10" t="s">
        <v>29</v>
      </c>
      <c r="O32" s="89">
        <f>'US EPS 3.1.3 Values'!O86</f>
        <v>1.0291147099207424E-4</v>
      </c>
      <c r="P32" s="89">
        <f>'US EPS 3.1.3 Values'!P86</f>
        <v>5.1281595897533969E-4</v>
      </c>
      <c r="Q32" s="89">
        <f>'US EPS 3.1.3 Values'!Q86</f>
        <v>2.4242424242424244E-7</v>
      </c>
      <c r="R32" s="89">
        <f>'US EPS 3.1.3 Values'!R86</f>
        <v>4.0530983580922601E-5</v>
      </c>
      <c r="S32" s="89">
        <f>'US EPS 3.1.3 Values'!S86</f>
        <v>5.0716261464550878E-7</v>
      </c>
      <c r="T32" s="89">
        <f>'US EPS 3.1.3 Values'!T86</f>
        <v>0</v>
      </c>
      <c r="U32" s="89">
        <f>'US EPS 3.1.3 Values'!U86</f>
        <v>3.6751724580356423E-4</v>
      </c>
      <c r="V32" s="89">
        <f>'US EPS 3.1.3 Values'!V86</f>
        <v>6.3890738280681324E-4</v>
      </c>
      <c r="W32" s="89">
        <f>'US EPS 3.1.3 Values'!W86</f>
        <v>0</v>
      </c>
      <c r="X32" s="90">
        <f>'US EPS 3.1.3 Values'!X86</f>
        <v>0</v>
      </c>
    </row>
    <row r="33" spans="2:24" x14ac:dyDescent="0.45">
      <c r="B33" s="10" t="s">
        <v>30</v>
      </c>
      <c r="C33" s="89">
        <f>'US EPS 3.1.3 Values'!O27</f>
        <v>0</v>
      </c>
      <c r="D33" s="89">
        <f>'US EPS 3.1.3 Values'!P27</f>
        <v>1.0600302191185103E-6</v>
      </c>
      <c r="E33" s="89">
        <f>'US EPS 3.1.3 Values'!Q27</f>
        <v>4.6915066798887753E-7</v>
      </c>
      <c r="F33" s="89">
        <f>'US EPS 3.1.3 Values'!R27</f>
        <v>5.4079627640505608E-6</v>
      </c>
      <c r="G33" s="89">
        <f>'US EPS 3.1.3 Values'!S27</f>
        <v>8.8259607860965682E-7</v>
      </c>
      <c r="H33" s="89">
        <f>'US EPS 3.1.3 Values'!T27</f>
        <v>0</v>
      </c>
      <c r="I33" s="89">
        <f>'US EPS 3.1.3 Values'!U27</f>
        <v>1.2700740324979518E-6</v>
      </c>
      <c r="J33" s="89">
        <f>'US EPS 3.1.3 Values'!V27</f>
        <v>8.8259607860965682E-7</v>
      </c>
      <c r="K33" s="89">
        <f>'US EPS 3.1.3 Values'!W27</f>
        <v>1.6316677169581202E-6</v>
      </c>
      <c r="L33" s="90">
        <f>'US EPS 3.1.3 Values'!X27</f>
        <v>0</v>
      </c>
      <c r="N33" s="10" t="s">
        <v>30</v>
      </c>
      <c r="O33" s="89">
        <f>'US EPS 3.1.3 Values'!O87</f>
        <v>8.7161016710338423E-5</v>
      </c>
      <c r="P33" s="89">
        <f>'US EPS 3.1.3 Values'!P87</f>
        <v>1.0211710577840467E-7</v>
      </c>
      <c r="Q33" s="89">
        <f>'US EPS 3.1.3 Values'!Q87</f>
        <v>5.2233045454545449E-7</v>
      </c>
      <c r="R33" s="89">
        <f>'US EPS 3.1.3 Values'!R87</f>
        <v>1.6292397169006179E-7</v>
      </c>
      <c r="S33" s="89">
        <f>'US EPS 3.1.3 Values'!S87</f>
        <v>5.1172430484786725E-7</v>
      </c>
      <c r="T33" s="89">
        <f>'US EPS 3.1.3 Values'!T87</f>
        <v>0</v>
      </c>
      <c r="U33" s="89">
        <f>'US EPS 3.1.3 Values'!U87</f>
        <v>5.2049061474947728E-7</v>
      </c>
      <c r="V33" s="89">
        <f>'US EPS 3.1.3 Values'!V87</f>
        <v>9.5871702787887595E-7</v>
      </c>
      <c r="W33" s="89">
        <f>'US EPS 3.1.3 Values'!W87</f>
        <v>5.7318249097472939E-7</v>
      </c>
      <c r="X33" s="90">
        <f>'US EPS 3.1.3 Values'!X87</f>
        <v>0</v>
      </c>
    </row>
    <row r="34" spans="2:24" x14ac:dyDescent="0.45">
      <c r="B34" s="10" t="s">
        <v>31</v>
      </c>
      <c r="C34" s="89">
        <f>'US EPS 3.1.3 Values'!O28</f>
        <v>0</v>
      </c>
      <c r="D34" s="89">
        <f>'US EPS 3.1.3 Values'!P28</f>
        <v>1.895837338806966E-6</v>
      </c>
      <c r="E34" s="89">
        <f>'US EPS 3.1.3 Values'!Q28</f>
        <v>2.287565078565096E-6</v>
      </c>
      <c r="F34" s="89">
        <f>'US EPS 3.1.3 Values'!R28</f>
        <v>4.9393050981594868E-5</v>
      </c>
      <c r="G34" s="89">
        <f>'US EPS 3.1.3 Values'!S28</f>
        <v>1.8205469785632836E-6</v>
      </c>
      <c r="H34" s="89">
        <f>'US EPS 3.1.3 Values'!T28</f>
        <v>0</v>
      </c>
      <c r="I34" s="89">
        <f>'US EPS 3.1.3 Values'!U28</f>
        <v>3.2537863528493484E-6</v>
      </c>
      <c r="J34" s="89">
        <f>'US EPS 3.1.3 Values'!V28</f>
        <v>1.8205469785632836E-6</v>
      </c>
      <c r="K34" s="89">
        <f>'US EPS 3.1.3 Values'!W28</f>
        <v>7.6632474399323567E-6</v>
      </c>
      <c r="L34" s="90">
        <f>'US EPS 3.1.3 Values'!X28</f>
        <v>0</v>
      </c>
      <c r="N34" s="10" t="s">
        <v>31</v>
      </c>
      <c r="O34" s="89">
        <f>'US EPS 3.1.3 Values'!O88</f>
        <v>3.1255436213444541E-4</v>
      </c>
      <c r="P34" s="89">
        <f>'US EPS 3.1.3 Values'!P88</f>
        <v>1.9236012948955296E-7</v>
      </c>
      <c r="Q34" s="89">
        <f>'US EPS 3.1.3 Values'!Q88</f>
        <v>1.3548935426997242E-6</v>
      </c>
      <c r="R34" s="89">
        <f>'US EPS 3.1.3 Values'!R88</f>
        <v>3.8487836790550829E-7</v>
      </c>
      <c r="S34" s="89">
        <f>'US EPS 3.1.3 Values'!S88</f>
        <v>1.279310762119668E-6</v>
      </c>
      <c r="T34" s="89">
        <f>'US EPS 3.1.3 Values'!T88</f>
        <v>0</v>
      </c>
      <c r="U34" s="89">
        <f>'US EPS 3.1.3 Values'!U88</f>
        <v>3.7690699688755263E-7</v>
      </c>
      <c r="V34" s="89">
        <f>'US EPS 3.1.3 Values'!V88</f>
        <v>6.653556660358129E-7</v>
      </c>
      <c r="W34" s="89">
        <f>'US EPS 3.1.3 Values'!W88</f>
        <v>1.4868006432556612E-6</v>
      </c>
      <c r="X34" s="90">
        <f>'US EPS 3.1.3 Values'!X88</f>
        <v>0</v>
      </c>
    </row>
    <row r="35" spans="2:24" x14ac:dyDescent="0.45">
      <c r="B35" s="10" t="s">
        <v>32</v>
      </c>
      <c r="C35" s="89">
        <f>'US EPS 3.1.3 Values'!O29</f>
        <v>0</v>
      </c>
      <c r="D35" s="89">
        <f>'US EPS 3.1.3 Values'!P29</f>
        <v>1.1E-5</v>
      </c>
      <c r="E35" s="89">
        <f>'US EPS 3.1.3 Values'!Q29</f>
        <v>9.9999999999999995E-7</v>
      </c>
      <c r="F35" s="89">
        <f>'US EPS 3.1.3 Values'!R29</f>
        <v>0</v>
      </c>
      <c r="G35" s="89">
        <f>'US EPS 3.1.3 Values'!S29</f>
        <v>3.0000000000000001E-6</v>
      </c>
      <c r="H35" s="89">
        <f>'US EPS 3.1.3 Values'!T29</f>
        <v>0</v>
      </c>
      <c r="I35" s="89">
        <f>'US EPS 3.1.3 Values'!U29</f>
        <v>3.0000000000000001E-6</v>
      </c>
      <c r="J35" s="89">
        <f>'US EPS 3.1.3 Values'!V29</f>
        <v>3.0000000000000001E-6</v>
      </c>
      <c r="K35" s="89">
        <f>'US EPS 3.1.3 Values'!W29</f>
        <v>3.0000000000000001E-6</v>
      </c>
      <c r="L35" s="90">
        <f>'US EPS 3.1.3 Values'!X29</f>
        <v>0</v>
      </c>
      <c r="N35" s="10" t="s">
        <v>32</v>
      </c>
      <c r="O35" s="89">
        <f>'US EPS 3.1.3 Values'!O89</f>
        <v>0</v>
      </c>
      <c r="P35" s="89">
        <f>'US EPS 3.1.3 Values'!P89</f>
        <v>1.1E-5</v>
      </c>
      <c r="Q35" s="89">
        <f>'US EPS 3.1.3 Values'!Q89</f>
        <v>9.9999999999999995E-7</v>
      </c>
      <c r="R35" s="89">
        <f>'US EPS 3.1.3 Values'!R89</f>
        <v>0</v>
      </c>
      <c r="S35" s="89">
        <f>'US EPS 3.1.3 Values'!S89</f>
        <v>3.0000000000000001E-6</v>
      </c>
      <c r="T35" s="89">
        <f>'US EPS 3.1.3 Values'!T89</f>
        <v>0</v>
      </c>
      <c r="U35" s="89">
        <f>'US EPS 3.1.3 Values'!U89</f>
        <v>3.0000000000000001E-6</v>
      </c>
      <c r="V35" s="89">
        <f>'US EPS 3.1.3 Values'!V89</f>
        <v>3.0000000000000001E-6</v>
      </c>
      <c r="W35" s="89">
        <f>'US EPS 3.1.3 Values'!W89</f>
        <v>3.0000000000000001E-6</v>
      </c>
      <c r="X35" s="90">
        <f>'US EPS 3.1.3 Values'!X89</f>
        <v>0</v>
      </c>
    </row>
    <row r="36" spans="2:24" x14ac:dyDescent="0.45">
      <c r="B36" s="10" t="s">
        <v>33</v>
      </c>
      <c r="C36" s="89">
        <f>'US EPS 3.1.3 Values'!O30</f>
        <v>0</v>
      </c>
      <c r="D36" s="89">
        <f>'US EPS 3.1.3 Values'!P30</f>
        <v>1.6000000000000001E-6</v>
      </c>
      <c r="E36" s="89">
        <f>'US EPS 3.1.3 Values'!Q30</f>
        <v>1.0000000000000001E-7</v>
      </c>
      <c r="F36" s="89">
        <f>'US EPS 3.1.3 Values'!R30</f>
        <v>0</v>
      </c>
      <c r="G36" s="89">
        <f>'US EPS 3.1.3 Values'!S30</f>
        <v>5.9999999999999997E-7</v>
      </c>
      <c r="H36" s="89">
        <f>'US EPS 3.1.3 Values'!T30</f>
        <v>0</v>
      </c>
      <c r="I36" s="89">
        <f>'US EPS 3.1.3 Values'!U30</f>
        <v>5.9999999999999997E-7</v>
      </c>
      <c r="J36" s="89">
        <f>'US EPS 3.1.3 Values'!V30</f>
        <v>5.9999999999999997E-7</v>
      </c>
      <c r="K36" s="89">
        <f>'US EPS 3.1.3 Values'!W30</f>
        <v>5.9999999999999997E-7</v>
      </c>
      <c r="L36" s="90">
        <f>'US EPS 3.1.3 Values'!X30</f>
        <v>0</v>
      </c>
      <c r="N36" s="10" t="s">
        <v>33</v>
      </c>
      <c r="O36" s="89">
        <f>'US EPS 3.1.3 Values'!O90</f>
        <v>0</v>
      </c>
      <c r="P36" s="89">
        <f>'US EPS 3.1.3 Values'!P90</f>
        <v>1.6000000000000001E-6</v>
      </c>
      <c r="Q36" s="89">
        <f>'US EPS 3.1.3 Values'!Q90</f>
        <v>1.0000000000000001E-7</v>
      </c>
      <c r="R36" s="89">
        <f>'US EPS 3.1.3 Values'!R90</f>
        <v>0</v>
      </c>
      <c r="S36" s="89">
        <f>'US EPS 3.1.3 Values'!S90</f>
        <v>5.9999999999999997E-7</v>
      </c>
      <c r="T36" s="89">
        <f>'US EPS 3.1.3 Values'!T90</f>
        <v>0</v>
      </c>
      <c r="U36" s="89">
        <f>'US EPS 3.1.3 Values'!U90</f>
        <v>5.9999999999999997E-7</v>
      </c>
      <c r="V36" s="89">
        <f>'US EPS 3.1.3 Values'!V90</f>
        <v>5.9999999999999997E-7</v>
      </c>
      <c r="W36" s="89">
        <f>'US EPS 3.1.3 Values'!W90</f>
        <v>5.9999999999999997E-7</v>
      </c>
      <c r="X36" s="90">
        <f>'US EPS 3.1.3 Values'!X90</f>
        <v>0</v>
      </c>
    </row>
    <row r="37" spans="2:24" x14ac:dyDescent="0.45">
      <c r="B37" s="11" t="s">
        <v>44</v>
      </c>
      <c r="C37" s="91">
        <f>'US EPS 3.1.3 Values'!O31</f>
        <v>0</v>
      </c>
      <c r="D37" s="91">
        <f>'US EPS 3.1.3 Values'!P31</f>
        <v>0</v>
      </c>
      <c r="E37" s="91">
        <f>'US EPS 3.1.3 Values'!Q31</f>
        <v>0</v>
      </c>
      <c r="F37" s="91">
        <f>'US EPS 3.1.3 Values'!R31</f>
        <v>0</v>
      </c>
      <c r="G37" s="91">
        <f>'US EPS 3.1.3 Values'!S31</f>
        <v>0</v>
      </c>
      <c r="H37" s="91">
        <f>'US EPS 3.1.3 Values'!T31</f>
        <v>0</v>
      </c>
      <c r="I37" s="91">
        <f>'US EPS 3.1.3 Values'!U31</f>
        <v>0</v>
      </c>
      <c r="J37" s="91">
        <f>'US EPS 3.1.3 Values'!V31</f>
        <v>0</v>
      </c>
      <c r="K37" s="91">
        <f>'US EPS 3.1.3 Values'!W31</f>
        <v>0</v>
      </c>
      <c r="L37" s="92">
        <f>'US EPS 3.1.3 Values'!X31</f>
        <v>0</v>
      </c>
      <c r="N37" s="11" t="s">
        <v>44</v>
      </c>
      <c r="O37" s="91">
        <f>'US EPS 3.1.3 Values'!O91</f>
        <v>0</v>
      </c>
      <c r="P37" s="91">
        <f>'US EPS 3.1.3 Values'!P91</f>
        <v>0</v>
      </c>
      <c r="Q37" s="91">
        <f>'US EPS 3.1.3 Values'!Q91</f>
        <v>0</v>
      </c>
      <c r="R37" s="91">
        <f>'US EPS 3.1.3 Values'!R91</f>
        <v>0</v>
      </c>
      <c r="S37" s="91">
        <f>'US EPS 3.1.3 Values'!S91</f>
        <v>0</v>
      </c>
      <c r="T37" s="91">
        <f>'US EPS 3.1.3 Values'!T91</f>
        <v>0</v>
      </c>
      <c r="U37" s="91">
        <f>'US EPS 3.1.3 Values'!U91</f>
        <v>0</v>
      </c>
      <c r="V37" s="91">
        <f>'US EPS 3.1.3 Values'!V91</f>
        <v>0</v>
      </c>
      <c r="W37" s="91">
        <f>'US EPS 3.1.3 Values'!W91</f>
        <v>0</v>
      </c>
      <c r="X37" s="92">
        <f>'US EPS 3.1.3 Values'!X91</f>
        <v>0</v>
      </c>
    </row>
    <row r="39" spans="2:24" x14ac:dyDescent="0.45">
      <c r="B39" s="32" t="s">
        <v>3078</v>
      </c>
      <c r="C39" s="18"/>
      <c r="D39" s="18"/>
      <c r="E39" s="18"/>
      <c r="F39" s="18"/>
      <c r="G39" s="18"/>
      <c r="H39" s="18"/>
      <c r="I39" s="18"/>
      <c r="J39" s="18"/>
      <c r="K39" s="18"/>
      <c r="L39" s="33"/>
      <c r="N39" s="32" t="s">
        <v>3081</v>
      </c>
      <c r="O39" s="18"/>
      <c r="P39" s="18"/>
      <c r="Q39" s="18"/>
      <c r="R39" s="18"/>
      <c r="S39" s="18"/>
      <c r="T39" s="18"/>
      <c r="U39" s="18"/>
      <c r="V39" s="18"/>
      <c r="W39" s="18"/>
      <c r="X39" s="33"/>
    </row>
    <row r="40" spans="2:24" x14ac:dyDescent="0.45">
      <c r="B40" s="10"/>
      <c r="C40" s="8"/>
      <c r="D40" s="8"/>
      <c r="E40" s="8"/>
      <c r="F40" s="8"/>
      <c r="G40" s="8"/>
      <c r="H40" s="8"/>
      <c r="I40" s="8"/>
      <c r="J40" s="8"/>
      <c r="K40" s="8"/>
      <c r="L40" s="34"/>
      <c r="N40" s="10"/>
      <c r="O40" s="8"/>
      <c r="P40" s="8"/>
      <c r="Q40" s="8"/>
      <c r="R40" s="8"/>
      <c r="S40" s="8"/>
      <c r="T40" s="8"/>
      <c r="U40" s="8"/>
      <c r="V40" s="8"/>
      <c r="W40" s="8"/>
      <c r="X40" s="34"/>
    </row>
    <row r="41" spans="2:24" x14ac:dyDescent="0.45">
      <c r="B41" s="10" t="s">
        <v>212</v>
      </c>
      <c r="C41" s="8" t="s">
        <v>52</v>
      </c>
      <c r="D41" s="8" t="s">
        <v>45</v>
      </c>
      <c r="E41" s="8" t="s">
        <v>46</v>
      </c>
      <c r="F41" s="8" t="s">
        <v>51</v>
      </c>
      <c r="G41" s="8" t="s">
        <v>53</v>
      </c>
      <c r="H41" s="8" t="s">
        <v>54</v>
      </c>
      <c r="I41" s="8" t="s">
        <v>199</v>
      </c>
      <c r="J41" s="8" t="s">
        <v>196</v>
      </c>
      <c r="K41" s="8" t="s">
        <v>197</v>
      </c>
      <c r="L41" s="34" t="s">
        <v>198</v>
      </c>
      <c r="N41" s="10" t="s">
        <v>212</v>
      </c>
      <c r="O41" s="8" t="s">
        <v>52</v>
      </c>
      <c r="P41" s="8" t="s">
        <v>45</v>
      </c>
      <c r="Q41" s="8" t="s">
        <v>46</v>
      </c>
      <c r="R41" s="8" t="s">
        <v>51</v>
      </c>
      <c r="S41" s="8" t="s">
        <v>53</v>
      </c>
      <c r="T41" s="8" t="s">
        <v>54</v>
      </c>
      <c r="U41" s="8" t="s">
        <v>199</v>
      </c>
      <c r="V41" s="8" t="s">
        <v>196</v>
      </c>
      <c r="W41" s="8" t="s">
        <v>197</v>
      </c>
      <c r="X41" s="34" t="s">
        <v>198</v>
      </c>
    </row>
    <row r="42" spans="2:24" x14ac:dyDescent="0.45">
      <c r="B42" s="10" t="s">
        <v>34</v>
      </c>
      <c r="C42" s="89">
        <f>'US EPS 3.1.3 Values'!O35</f>
        <v>0</v>
      </c>
      <c r="D42" s="89">
        <f>'US EPS 3.1.3 Values'!P35</f>
        <v>9.3900000000000011E-2</v>
      </c>
      <c r="E42" s="89">
        <f>'US EPS 3.1.3 Values'!Q35</f>
        <v>5.3060000000000003E-2</v>
      </c>
      <c r="F42" s="89">
        <f>'US EPS 3.1.3 Values'!R35</f>
        <v>0</v>
      </c>
      <c r="G42" s="89">
        <f>'US EPS 3.1.3 Values'!S35</f>
        <v>7.5040000000000009E-2</v>
      </c>
      <c r="H42" s="89">
        <f>'US EPS 3.1.3 Values'!T35</f>
        <v>0</v>
      </c>
      <c r="I42" s="89">
        <f>'US EPS 3.1.3 Values'!U35</f>
        <v>7.4540000000000009E-2</v>
      </c>
      <c r="J42" s="89">
        <f>'US EPS 3.1.3 Values'!V35</f>
        <v>7.51E-2</v>
      </c>
      <c r="K42" s="89">
        <f>'US EPS 3.1.3 Values'!W35</f>
        <v>6.1460000000000001E-2</v>
      </c>
      <c r="L42" s="90">
        <f>'US EPS 3.1.3 Values'!X35</f>
        <v>0</v>
      </c>
      <c r="N42" s="10" t="s">
        <v>34</v>
      </c>
      <c r="O42" s="89">
        <f>'US EPS 3.1.3 Values'!O95</f>
        <v>0</v>
      </c>
      <c r="P42" s="89">
        <f>'US EPS 3.1.3 Values'!P95</f>
        <v>9.4670000000000004E-2</v>
      </c>
      <c r="Q42" s="89">
        <f>'US EPS 3.1.3 Values'!Q95</f>
        <v>5.3060000000000003E-2</v>
      </c>
      <c r="R42" s="89">
        <f>'US EPS 3.1.3 Values'!R95</f>
        <v>0</v>
      </c>
      <c r="S42" s="89">
        <f>'US EPS 3.1.3 Values'!S95</f>
        <v>7.5040000000000009E-2</v>
      </c>
      <c r="T42" s="89">
        <f>'US EPS 3.1.3 Values'!T95</f>
        <v>0</v>
      </c>
      <c r="U42" s="89">
        <f>'US EPS 3.1.3 Values'!U95</f>
        <v>7.4540000000000009E-2</v>
      </c>
      <c r="V42" s="89">
        <f>'US EPS 3.1.3 Values'!V95</f>
        <v>7.51E-2</v>
      </c>
      <c r="W42" s="89">
        <f>'US EPS 3.1.3 Values'!W95</f>
        <v>6.1460000000000001E-2</v>
      </c>
      <c r="X42" s="90">
        <f>'US EPS 3.1.3 Values'!X95</f>
        <v>0</v>
      </c>
    </row>
    <row r="43" spans="2:24" x14ac:dyDescent="0.45">
      <c r="B43" s="10" t="s">
        <v>24</v>
      </c>
      <c r="C43" s="89">
        <f>'US EPS 3.1.3 Values'!O36</f>
        <v>0</v>
      </c>
      <c r="D43" s="89">
        <f>'US EPS 3.1.3 Values'!P36</f>
        <v>2.1018926541811632E-5</v>
      </c>
      <c r="E43" s="89">
        <f>'US EPS 3.1.3 Values'!Q36</f>
        <v>2.6009201657835675E-5</v>
      </c>
      <c r="F43" s="89">
        <f>'US EPS 3.1.3 Values'!R36</f>
        <v>5.7300546515950677E-7</v>
      </c>
      <c r="G43" s="89">
        <f>'US EPS 3.1.3 Values'!S36</f>
        <v>2.2105924673404841E-5</v>
      </c>
      <c r="H43" s="89">
        <f>'US EPS 3.1.3 Values'!T36</f>
        <v>0</v>
      </c>
      <c r="I43" s="89">
        <f>'US EPS 3.1.3 Values'!U36</f>
        <v>2.2105924673404841E-5</v>
      </c>
      <c r="J43" s="89">
        <f>'US EPS 3.1.3 Values'!V36</f>
        <v>2.2105924673404841E-5</v>
      </c>
      <c r="K43" s="89">
        <f>'US EPS 3.1.3 Values'!W36</f>
        <v>3.4561209837653584E-5</v>
      </c>
      <c r="L43" s="90">
        <f>'US EPS 3.1.3 Values'!X36</f>
        <v>0</v>
      </c>
      <c r="N43" s="10" t="s">
        <v>24</v>
      </c>
      <c r="O43" s="89">
        <f>'US EPS 3.1.3 Values'!O96</f>
        <v>0</v>
      </c>
      <c r="P43" s="89">
        <f>'US EPS 3.1.3 Values'!P96</f>
        <v>2.3787780507561793E-4</v>
      </c>
      <c r="Q43" s="89">
        <f>'US EPS 3.1.3 Values'!Q96</f>
        <v>2.4286808019164196E-4</v>
      </c>
      <c r="R43" s="89">
        <f>'US EPS 3.1.3 Values'!R96</f>
        <v>2.4776444081853546E-4</v>
      </c>
      <c r="S43" s="89">
        <f>'US EPS 3.1.3 Values'!S96</f>
        <v>2.3896480320721115E-4</v>
      </c>
      <c r="T43" s="89">
        <f>'US EPS 3.1.3 Values'!T96</f>
        <v>0</v>
      </c>
      <c r="U43" s="89">
        <f>'US EPS 3.1.3 Values'!U96</f>
        <v>2.3896480320721115E-4</v>
      </c>
      <c r="V43" s="89">
        <f>'US EPS 3.1.3 Values'!V96</f>
        <v>2.3896480320721115E-4</v>
      </c>
      <c r="W43" s="89">
        <f>'US EPS 3.1.3 Values'!W96</f>
        <v>2.5142008837145986E-4</v>
      </c>
      <c r="X43" s="90">
        <f>'US EPS 3.1.3 Values'!X96</f>
        <v>0</v>
      </c>
    </row>
    <row r="44" spans="2:24" x14ac:dyDescent="0.45">
      <c r="B44" s="10" t="s">
        <v>25</v>
      </c>
      <c r="C44" s="89">
        <f>'US EPS 3.1.3 Values'!O37</f>
        <v>0</v>
      </c>
      <c r="D44" s="89">
        <f>'US EPS 3.1.3 Values'!P37</f>
        <v>6.4077058765986948E-4</v>
      </c>
      <c r="E44" s="89">
        <f>'US EPS 3.1.3 Values'!Q37</f>
        <v>6.2636457952583403E-4</v>
      </c>
      <c r="F44" s="89">
        <f>'US EPS 3.1.3 Values'!R37</f>
        <v>9.0856838867508594E-6</v>
      </c>
      <c r="G44" s="89">
        <f>'US EPS 3.1.3 Values'!S37</f>
        <v>6.0399144618287495E-4</v>
      </c>
      <c r="H44" s="89">
        <f>'US EPS 3.1.3 Values'!T37</f>
        <v>0</v>
      </c>
      <c r="I44" s="89">
        <f>'US EPS 3.1.3 Values'!U37</f>
        <v>6.0399144618287495E-4</v>
      </c>
      <c r="J44" s="89">
        <f>'US EPS 3.1.3 Values'!V37</f>
        <v>6.0399144618287495E-4</v>
      </c>
      <c r="K44" s="89">
        <f>'US EPS 3.1.3 Values'!W37</f>
        <v>7.5929898330347613E-4</v>
      </c>
      <c r="L44" s="90">
        <f>'US EPS 3.1.3 Values'!X37</f>
        <v>0</v>
      </c>
      <c r="N44" s="10" t="s">
        <v>25</v>
      </c>
      <c r="O44" s="89">
        <f>'US EPS 3.1.3 Values'!O97</f>
        <v>0</v>
      </c>
      <c r="P44" s="89">
        <f>'US EPS 3.1.3 Values'!P97</f>
        <v>4.6638816750639549E-5</v>
      </c>
      <c r="Q44" s="89">
        <f>'US EPS 3.1.3 Values'!Q97</f>
        <v>3.2232808616604128E-5</v>
      </c>
      <c r="R44" s="89">
        <f>'US EPS 3.1.3 Values'!R97</f>
        <v>2.8996147430381631E-4</v>
      </c>
      <c r="S44" s="89">
        <f>'US EPS 3.1.3 Values'!S97</f>
        <v>9.8596752736450793E-6</v>
      </c>
      <c r="T44" s="89">
        <f>'US EPS 3.1.3 Values'!T97</f>
        <v>0</v>
      </c>
      <c r="U44" s="89">
        <f>'US EPS 3.1.3 Values'!U97</f>
        <v>9.8596752736450793E-6</v>
      </c>
      <c r="V44" s="89">
        <f>'US EPS 3.1.3 Values'!V97</f>
        <v>9.8596752736450793E-6</v>
      </c>
      <c r="W44" s="89">
        <f>'US EPS 3.1.3 Values'!W97</f>
        <v>1.6516721239424621E-4</v>
      </c>
      <c r="X44" s="90">
        <f>'US EPS 3.1.3 Values'!X97</f>
        <v>0</v>
      </c>
    </row>
    <row r="45" spans="2:24" x14ac:dyDescent="0.45">
      <c r="B45" s="10" t="s">
        <v>26</v>
      </c>
      <c r="C45" s="89">
        <f>'US EPS 3.1.3 Values'!O38</f>
        <v>0</v>
      </c>
      <c r="D45" s="89">
        <f>'US EPS 3.1.3 Values'!P38</f>
        <v>2.3694240719645399E-4</v>
      </c>
      <c r="E45" s="89">
        <f>'US EPS 3.1.3 Values'!Q38</f>
        <v>1.6335071202775093E-4</v>
      </c>
      <c r="F45" s="89">
        <f>'US EPS 3.1.3 Values'!R38</f>
        <v>5.9829998533405442E-5</v>
      </c>
      <c r="G45" s="89">
        <f>'US EPS 3.1.3 Values'!S38</f>
        <v>1.4040524816849142E-4</v>
      </c>
      <c r="H45" s="89">
        <f>'US EPS 3.1.3 Values'!T38</f>
        <v>0</v>
      </c>
      <c r="I45" s="89">
        <f>'US EPS 3.1.3 Values'!U38</f>
        <v>1.4040524816849142E-4</v>
      </c>
      <c r="J45" s="89">
        <f>'US EPS 3.1.3 Values'!V38</f>
        <v>1.4040524816849142E-4</v>
      </c>
      <c r="K45" s="89">
        <f>'US EPS 3.1.3 Values'!W38</f>
        <v>2.0513998802258314E-4</v>
      </c>
      <c r="L45" s="90">
        <f>'US EPS 3.1.3 Values'!X38</f>
        <v>5.0728862973760932E-5</v>
      </c>
      <c r="N45" s="10" t="s">
        <v>26</v>
      </c>
      <c r="O45" s="89">
        <f>'US EPS 3.1.3 Values'!O98</f>
        <v>0</v>
      </c>
      <c r="P45" s="89">
        <f>'US EPS 3.1.3 Values'!P98</f>
        <v>1.3028309781444109E-4</v>
      </c>
      <c r="Q45" s="89">
        <f>'US EPS 3.1.3 Values'!Q98</f>
        <v>5.6691402645738057E-5</v>
      </c>
      <c r="R45" s="89">
        <f>'US EPS 3.1.3 Values'!R98</f>
        <v>1.1820481282126827E-4</v>
      </c>
      <c r="S45" s="89">
        <f>'US EPS 3.1.3 Values'!S98</f>
        <v>3.3745938786478544E-5</v>
      </c>
      <c r="T45" s="89">
        <f>'US EPS 3.1.3 Values'!T98</f>
        <v>0</v>
      </c>
      <c r="U45" s="89">
        <f>'US EPS 3.1.3 Values'!U98</f>
        <v>3.3745938786478544E-5</v>
      </c>
      <c r="V45" s="89">
        <f>'US EPS 3.1.3 Values'!V98</f>
        <v>3.3745938786478544E-5</v>
      </c>
      <c r="W45" s="89">
        <f>'US EPS 3.1.3 Values'!W98</f>
        <v>9.8480678640570246E-5</v>
      </c>
      <c r="X45" s="90">
        <f>'US EPS 3.1.3 Values'!X98</f>
        <v>5.0728862973760932E-5</v>
      </c>
    </row>
    <row r="46" spans="2:24" x14ac:dyDescent="0.45">
      <c r="B46" s="10" t="s">
        <v>27</v>
      </c>
      <c r="C46" s="89">
        <f>'US EPS 3.1.3 Values'!O39</f>
        <v>0</v>
      </c>
      <c r="D46" s="89">
        <f>'US EPS 3.1.3 Values'!P39</f>
        <v>1.3120666975599999E-4</v>
      </c>
      <c r="E46" s="89">
        <f>'US EPS 3.1.3 Values'!Q39</f>
        <v>6.2561137343431996E-5</v>
      </c>
      <c r="F46" s="89">
        <f>'US EPS 3.1.3 Values'!R39</f>
        <v>1.3367616038966873E-6</v>
      </c>
      <c r="G46" s="89">
        <f>'US EPS 3.1.3 Values'!S39</f>
        <v>6.299200028924749E-5</v>
      </c>
      <c r="H46" s="89">
        <f>'US EPS 3.1.3 Values'!T39</f>
        <v>0</v>
      </c>
      <c r="I46" s="89">
        <f>'US EPS 3.1.3 Values'!U39</f>
        <v>6.299200028924749E-5</v>
      </c>
      <c r="J46" s="89">
        <f>'US EPS 3.1.3 Values'!V39</f>
        <v>6.299200028924749E-5</v>
      </c>
      <c r="K46" s="89">
        <f>'US EPS 3.1.3 Values'!W39</f>
        <v>8.0431204441031463E-5</v>
      </c>
      <c r="L46" s="90">
        <f>'US EPS 3.1.3 Values'!X39</f>
        <v>0</v>
      </c>
      <c r="N46" s="10" t="s">
        <v>27</v>
      </c>
      <c r="O46" s="89">
        <f>'US EPS 3.1.3 Values'!O99</f>
        <v>0</v>
      </c>
      <c r="P46" s="89">
        <f>'US EPS 3.1.3 Values'!P99</f>
        <v>7.0998113169743108E-5</v>
      </c>
      <c r="Q46" s="89">
        <f>'US EPS 3.1.3 Values'!Q99</f>
        <v>2.3525807571751339E-6</v>
      </c>
      <c r="R46" s="89">
        <f>'US EPS 3.1.3 Values'!R99</f>
        <v>1.591697610110222E-4</v>
      </c>
      <c r="S46" s="89">
        <f>'US EPS 3.1.3 Values'!S99</f>
        <v>2.7834437029906243E-6</v>
      </c>
      <c r="T46" s="89">
        <f>'US EPS 3.1.3 Values'!T99</f>
        <v>0</v>
      </c>
      <c r="U46" s="89">
        <f>'US EPS 3.1.3 Values'!U99</f>
        <v>2.7834437029906243E-6</v>
      </c>
      <c r="V46" s="89">
        <f>'US EPS 3.1.3 Values'!V99</f>
        <v>2.7834437029906243E-6</v>
      </c>
      <c r="W46" s="89">
        <f>'US EPS 3.1.3 Values'!W99</f>
        <v>2.0222647854774595E-5</v>
      </c>
      <c r="X46" s="90">
        <f>'US EPS 3.1.3 Values'!X99</f>
        <v>0</v>
      </c>
    </row>
    <row r="47" spans="2:24" x14ac:dyDescent="0.45">
      <c r="B47" s="10" t="s">
        <v>43</v>
      </c>
      <c r="C47" s="89">
        <f>'US EPS 3.1.3 Values'!O40</f>
        <v>0</v>
      </c>
      <c r="D47" s="89">
        <f>'US EPS 3.1.3 Values'!P40</f>
        <v>6.0065926406028186E-5</v>
      </c>
      <c r="E47" s="89">
        <f>'US EPS 3.1.3 Values'!Q40</f>
        <v>4.5069342564621064E-5</v>
      </c>
      <c r="F47" s="89">
        <f>'US EPS 3.1.3 Values'!R40</f>
        <v>1.180608490507694E-6</v>
      </c>
      <c r="G47" s="89">
        <f>'US EPS 3.1.3 Values'!S40</f>
        <v>4.5333628198989065E-5</v>
      </c>
      <c r="H47" s="89">
        <f>'US EPS 3.1.3 Values'!T40</f>
        <v>0</v>
      </c>
      <c r="I47" s="89">
        <f>'US EPS 3.1.3 Values'!U40</f>
        <v>4.5333628198989065E-5</v>
      </c>
      <c r="J47" s="89">
        <f>'US EPS 3.1.3 Values'!V40</f>
        <v>4.5333628198989065E-5</v>
      </c>
      <c r="K47" s="89">
        <f>'US EPS 3.1.3 Values'!W40</f>
        <v>6.0166794289840476E-5</v>
      </c>
      <c r="L47" s="90">
        <f>'US EPS 3.1.3 Values'!X40</f>
        <v>0</v>
      </c>
      <c r="N47" s="10" t="s">
        <v>43</v>
      </c>
      <c r="O47" s="89">
        <f>'US EPS 3.1.3 Values'!O100</f>
        <v>0</v>
      </c>
      <c r="P47" s="89">
        <f>'US EPS 3.1.3 Values'!P100</f>
        <v>1.7146280627299598E-5</v>
      </c>
      <c r="Q47" s="89">
        <f>'US EPS 3.1.3 Values'!Q100</f>
        <v>2.1496967858924759E-6</v>
      </c>
      <c r="R47" s="89">
        <f>'US EPS 3.1.3 Values'!R100</f>
        <v>1.3693674005172305E-4</v>
      </c>
      <c r="S47" s="89">
        <f>'US EPS 3.1.3 Values'!S100</f>
        <v>2.4139824202604782E-6</v>
      </c>
      <c r="T47" s="89">
        <f>'US EPS 3.1.3 Values'!T100</f>
        <v>0</v>
      </c>
      <c r="U47" s="89">
        <f>'US EPS 3.1.3 Values'!U100</f>
        <v>2.4139824202604782E-6</v>
      </c>
      <c r="V47" s="89">
        <f>'US EPS 3.1.3 Values'!V100</f>
        <v>2.4139824202604782E-6</v>
      </c>
      <c r="W47" s="89">
        <f>'US EPS 3.1.3 Values'!W100</f>
        <v>1.7247148511111885E-5</v>
      </c>
      <c r="X47" s="90">
        <f>'US EPS 3.1.3 Values'!X100</f>
        <v>0</v>
      </c>
    </row>
    <row r="48" spans="2:24" x14ac:dyDescent="0.45">
      <c r="B48" s="10" t="s">
        <v>29</v>
      </c>
      <c r="C48" s="89">
        <f>'US EPS 3.1.3 Values'!O41</f>
        <v>0</v>
      </c>
      <c r="D48" s="89">
        <f>'US EPS 3.1.3 Values'!P41</f>
        <v>3.5416843801764004E-4</v>
      </c>
      <c r="E48" s="89">
        <f>'US EPS 3.1.3 Values'!Q41</f>
        <v>4.2045220532142225E-5</v>
      </c>
      <c r="F48" s="89">
        <f>'US EPS 3.1.3 Values'!R41</f>
        <v>4.0530983580922601E-5</v>
      </c>
      <c r="G48" s="89">
        <f>'US EPS 3.1.3 Values'!S41</f>
        <v>4.7720731261226069E-5</v>
      </c>
      <c r="H48" s="89">
        <f>'US EPS 3.1.3 Values'!T41</f>
        <v>0</v>
      </c>
      <c r="I48" s="89">
        <f>'US EPS 3.1.3 Values'!U41</f>
        <v>4.7720731261226069E-5</v>
      </c>
      <c r="J48" s="89">
        <f>'US EPS 3.1.3 Values'!V41</f>
        <v>4.7720731261226069E-5</v>
      </c>
      <c r="K48" s="89">
        <f>'US EPS 3.1.3 Values'!W41</f>
        <v>1.1389182717147869E-4</v>
      </c>
      <c r="L48" s="90">
        <f>'US EPS 3.1.3 Values'!X41</f>
        <v>0</v>
      </c>
      <c r="N48" s="10" t="s">
        <v>29</v>
      </c>
      <c r="O48" s="89">
        <f>'US EPS 3.1.3 Values'!O101</f>
        <v>0</v>
      </c>
      <c r="P48" s="89">
        <f>'US EPS 3.1.3 Values'!P101</f>
        <v>3.1362217252240272E-4</v>
      </c>
      <c r="Q48" s="89">
        <f>'US EPS 3.1.3 Values'!Q101</f>
        <v>1.4989550369048907E-6</v>
      </c>
      <c r="R48" s="89">
        <f>'US EPS 3.1.3 Values'!R101</f>
        <v>2.0062133679107567E-5</v>
      </c>
      <c r="S48" s="89">
        <f>'US EPS 3.1.3 Values'!S101</f>
        <v>7.174465765988733E-6</v>
      </c>
      <c r="T48" s="89">
        <f>'US EPS 3.1.3 Values'!T101</f>
        <v>0</v>
      </c>
      <c r="U48" s="89">
        <f>'US EPS 3.1.3 Values'!U101</f>
        <v>7.174465765988733E-6</v>
      </c>
      <c r="V48" s="89">
        <f>'US EPS 3.1.3 Values'!V101</f>
        <v>7.174465765988733E-6</v>
      </c>
      <c r="W48" s="89">
        <f>'US EPS 3.1.3 Values'!W101</f>
        <v>7.3345561676241348E-5</v>
      </c>
      <c r="X48" s="90">
        <f>'US EPS 3.1.3 Values'!X101</f>
        <v>0</v>
      </c>
    </row>
    <row r="49" spans="2:24" x14ac:dyDescent="0.45">
      <c r="B49" s="10" t="s">
        <v>30</v>
      </c>
      <c r="C49" s="89">
        <f>'US EPS 3.1.3 Values'!O42</f>
        <v>0</v>
      </c>
      <c r="D49" s="89">
        <f>'US EPS 3.1.3 Values'!P42</f>
        <v>1.5975616879267932E-6</v>
      </c>
      <c r="E49" s="89">
        <f>'US EPS 3.1.3 Values'!Q42</f>
        <v>1.0066821367971605E-6</v>
      </c>
      <c r="F49" s="89">
        <f>'US EPS 3.1.3 Values'!R42</f>
        <v>1.6292397169006179E-7</v>
      </c>
      <c r="G49" s="89">
        <f>'US EPS 3.1.3 Values'!S42</f>
        <v>1.4201275474179399E-6</v>
      </c>
      <c r="H49" s="89">
        <f>'US EPS 3.1.3 Values'!T42</f>
        <v>0</v>
      </c>
      <c r="I49" s="89">
        <f>'US EPS 3.1.3 Values'!U42</f>
        <v>1.4201275474179399E-6</v>
      </c>
      <c r="J49" s="89">
        <f>'US EPS 3.1.3 Values'!V42</f>
        <v>1.4201275474179399E-6</v>
      </c>
      <c r="K49" s="89">
        <f>'US EPS 3.1.3 Values'!W42</f>
        <v>2.1691991857664033E-6</v>
      </c>
      <c r="L49" s="90">
        <f>'US EPS 3.1.3 Values'!X42</f>
        <v>0</v>
      </c>
      <c r="N49" s="10" t="s">
        <v>30</v>
      </c>
      <c r="O49" s="89">
        <f>'US EPS 3.1.3 Values'!O102</f>
        <v>0</v>
      </c>
      <c r="P49" s="89">
        <f>'US EPS 3.1.3 Values'!P102</f>
        <v>7.3335295921123591E-7</v>
      </c>
      <c r="Q49" s="89">
        <f>'US EPS 3.1.3 Values'!Q102</f>
        <v>1.4247340808160313E-7</v>
      </c>
      <c r="R49" s="89">
        <f>'US EPS 3.1.3 Values'!R102</f>
        <v>5.0812855041432865E-6</v>
      </c>
      <c r="S49" s="89">
        <f>'US EPS 3.1.3 Values'!S102</f>
        <v>5.559188187023824E-7</v>
      </c>
      <c r="T49" s="89">
        <f>'US EPS 3.1.3 Values'!T102</f>
        <v>0</v>
      </c>
      <c r="U49" s="89">
        <f>'US EPS 3.1.3 Values'!U102</f>
        <v>5.559188187023824E-7</v>
      </c>
      <c r="V49" s="89">
        <f>'US EPS 3.1.3 Values'!V102</f>
        <v>5.559188187023824E-7</v>
      </c>
      <c r="W49" s="89">
        <f>'US EPS 3.1.3 Values'!W102</f>
        <v>1.3049904570508457E-6</v>
      </c>
      <c r="X49" s="90">
        <f>'US EPS 3.1.3 Values'!X102</f>
        <v>0</v>
      </c>
    </row>
    <row r="50" spans="2:24" x14ac:dyDescent="0.45">
      <c r="B50" s="10" t="s">
        <v>31</v>
      </c>
      <c r="C50" s="89">
        <f>'US EPS 3.1.3 Values'!O43</f>
        <v>0</v>
      </c>
      <c r="D50" s="89">
        <f>'US EPS 3.1.3 Values'!P43</f>
        <v>4.7836581538974091E-6</v>
      </c>
      <c r="E50" s="89">
        <f>'US EPS 3.1.3 Values'!Q43</f>
        <v>5.1753858936555391E-6</v>
      </c>
      <c r="F50" s="89">
        <f>'US EPS 3.1.3 Values'!R43</f>
        <v>3.8487836790550829E-7</v>
      </c>
      <c r="G50" s="89">
        <f>'US EPS 3.1.3 Values'!S43</f>
        <v>4.7083677936537265E-6</v>
      </c>
      <c r="H50" s="89">
        <f>'US EPS 3.1.3 Values'!T43</f>
        <v>0</v>
      </c>
      <c r="I50" s="89">
        <f>'US EPS 3.1.3 Values'!U43</f>
        <v>4.7083677936537265E-6</v>
      </c>
      <c r="J50" s="89">
        <f>'US EPS 3.1.3 Values'!V43</f>
        <v>4.7083677936537265E-6</v>
      </c>
      <c r="K50" s="89">
        <f>'US EPS 3.1.3 Values'!W43</f>
        <v>1.05510682550228E-5</v>
      </c>
      <c r="L50" s="90">
        <f>'US EPS 3.1.3 Values'!X43</f>
        <v>0</v>
      </c>
      <c r="N50" s="10" t="s">
        <v>31</v>
      </c>
      <c r="O50" s="89">
        <f>'US EPS 3.1.3 Values'!O103</f>
        <v>0</v>
      </c>
      <c r="P50" s="89">
        <f>'US EPS 3.1.3 Values'!P103</f>
        <v>5.6157725831099994E-7</v>
      </c>
      <c r="Q50" s="89">
        <f>'US EPS 3.1.3 Values'!Q103</f>
        <v>9.5330499806912992E-7</v>
      </c>
      <c r="R50" s="89">
        <f>'US EPS 3.1.3 Values'!R103</f>
        <v>4.8058790901098898E-5</v>
      </c>
      <c r="S50" s="89">
        <f>'US EPS 3.1.3 Values'!S103</f>
        <v>4.8628689806731743E-7</v>
      </c>
      <c r="T50" s="89">
        <f>'US EPS 3.1.3 Values'!T103</f>
        <v>0</v>
      </c>
      <c r="U50" s="89">
        <f>'US EPS 3.1.3 Values'!U103</f>
        <v>4.8628689806731743E-7</v>
      </c>
      <c r="V50" s="89">
        <f>'US EPS 3.1.3 Values'!V103</f>
        <v>4.8628689806731743E-7</v>
      </c>
      <c r="W50" s="89">
        <f>'US EPS 3.1.3 Values'!W103</f>
        <v>6.3289873594363908E-6</v>
      </c>
      <c r="X50" s="90">
        <f>'US EPS 3.1.3 Values'!X103</f>
        <v>0</v>
      </c>
    </row>
    <row r="51" spans="2:24" x14ac:dyDescent="0.45">
      <c r="B51" s="10" t="s">
        <v>32</v>
      </c>
      <c r="C51" s="89">
        <f>'US EPS 3.1.3 Values'!O44</f>
        <v>0</v>
      </c>
      <c r="D51" s="89">
        <f>'US EPS 3.1.3 Values'!P44</f>
        <v>1.1E-5</v>
      </c>
      <c r="E51" s="89">
        <f>'US EPS 3.1.3 Values'!Q44</f>
        <v>9.9999999999999995E-7</v>
      </c>
      <c r="F51" s="89">
        <f>'US EPS 3.1.3 Values'!R44</f>
        <v>0</v>
      </c>
      <c r="G51" s="89">
        <f>'US EPS 3.1.3 Values'!S44</f>
        <v>3.0000000000000001E-6</v>
      </c>
      <c r="H51" s="89">
        <f>'US EPS 3.1.3 Values'!T44</f>
        <v>0</v>
      </c>
      <c r="I51" s="89">
        <f>'US EPS 3.1.3 Values'!U44</f>
        <v>3.0000000000000001E-6</v>
      </c>
      <c r="J51" s="89">
        <f>'US EPS 3.1.3 Values'!V44</f>
        <v>3.0000000000000001E-6</v>
      </c>
      <c r="K51" s="89">
        <f>'US EPS 3.1.3 Values'!W44</f>
        <v>3.0000000000000001E-6</v>
      </c>
      <c r="L51" s="90">
        <f>'US EPS 3.1.3 Values'!X44</f>
        <v>0</v>
      </c>
      <c r="N51" s="10" t="s">
        <v>32</v>
      </c>
      <c r="O51" s="89">
        <f>'US EPS 3.1.3 Values'!O104</f>
        <v>0</v>
      </c>
      <c r="P51" s="89">
        <f>'US EPS 3.1.3 Values'!P104</f>
        <v>1.1E-5</v>
      </c>
      <c r="Q51" s="89">
        <f>'US EPS 3.1.3 Values'!Q104</f>
        <v>9.9999999999999995E-7</v>
      </c>
      <c r="R51" s="89">
        <f>'US EPS 3.1.3 Values'!R104</f>
        <v>0</v>
      </c>
      <c r="S51" s="89">
        <f>'US EPS 3.1.3 Values'!S104</f>
        <v>3.0000000000000001E-6</v>
      </c>
      <c r="T51" s="89">
        <f>'US EPS 3.1.3 Values'!T104</f>
        <v>0</v>
      </c>
      <c r="U51" s="89">
        <f>'US EPS 3.1.3 Values'!U104</f>
        <v>3.0000000000000001E-6</v>
      </c>
      <c r="V51" s="89">
        <f>'US EPS 3.1.3 Values'!V104</f>
        <v>3.0000000000000001E-6</v>
      </c>
      <c r="W51" s="89">
        <f>'US EPS 3.1.3 Values'!W104</f>
        <v>3.0000000000000001E-6</v>
      </c>
      <c r="X51" s="90">
        <f>'US EPS 3.1.3 Values'!X104</f>
        <v>0</v>
      </c>
    </row>
    <row r="52" spans="2:24" x14ac:dyDescent="0.45">
      <c r="B52" s="10" t="s">
        <v>33</v>
      </c>
      <c r="C52" s="89">
        <f>'US EPS 3.1.3 Values'!O45</f>
        <v>0</v>
      </c>
      <c r="D52" s="89">
        <f>'US EPS 3.1.3 Values'!P45</f>
        <v>1.6000000000000001E-6</v>
      </c>
      <c r="E52" s="89">
        <f>'US EPS 3.1.3 Values'!Q45</f>
        <v>1.0000000000000001E-7</v>
      </c>
      <c r="F52" s="89">
        <f>'US EPS 3.1.3 Values'!R45</f>
        <v>0</v>
      </c>
      <c r="G52" s="89">
        <f>'US EPS 3.1.3 Values'!S45</f>
        <v>5.9999999999999997E-7</v>
      </c>
      <c r="H52" s="89">
        <f>'US EPS 3.1.3 Values'!T45</f>
        <v>0</v>
      </c>
      <c r="I52" s="89">
        <f>'US EPS 3.1.3 Values'!U45</f>
        <v>5.9999999999999997E-7</v>
      </c>
      <c r="J52" s="89">
        <f>'US EPS 3.1.3 Values'!V45</f>
        <v>5.9999999999999997E-7</v>
      </c>
      <c r="K52" s="89">
        <f>'US EPS 3.1.3 Values'!W45</f>
        <v>5.9999999999999997E-7</v>
      </c>
      <c r="L52" s="90">
        <f>'US EPS 3.1.3 Values'!X45</f>
        <v>0</v>
      </c>
      <c r="N52" s="10" t="s">
        <v>33</v>
      </c>
      <c r="O52" s="89">
        <f>'US EPS 3.1.3 Values'!O105</f>
        <v>0</v>
      </c>
      <c r="P52" s="89">
        <f>'US EPS 3.1.3 Values'!P105</f>
        <v>1.6000000000000001E-6</v>
      </c>
      <c r="Q52" s="89">
        <f>'US EPS 3.1.3 Values'!Q105</f>
        <v>1.0000000000000001E-7</v>
      </c>
      <c r="R52" s="89">
        <f>'US EPS 3.1.3 Values'!R105</f>
        <v>0</v>
      </c>
      <c r="S52" s="89">
        <f>'US EPS 3.1.3 Values'!S105</f>
        <v>5.9999999999999997E-7</v>
      </c>
      <c r="T52" s="89">
        <f>'US EPS 3.1.3 Values'!T105</f>
        <v>0</v>
      </c>
      <c r="U52" s="89">
        <f>'US EPS 3.1.3 Values'!U105</f>
        <v>5.9999999999999997E-7</v>
      </c>
      <c r="V52" s="89">
        <f>'US EPS 3.1.3 Values'!V105</f>
        <v>5.9999999999999997E-7</v>
      </c>
      <c r="W52" s="89">
        <f>'US EPS 3.1.3 Values'!W105</f>
        <v>5.9999999999999997E-7</v>
      </c>
      <c r="X52" s="90">
        <f>'US EPS 3.1.3 Values'!X105</f>
        <v>0</v>
      </c>
    </row>
    <row r="53" spans="2:24" x14ac:dyDescent="0.45">
      <c r="B53" s="11" t="s">
        <v>44</v>
      </c>
      <c r="C53" s="91">
        <f>'US EPS 3.1.3 Values'!O46</f>
        <v>0</v>
      </c>
      <c r="D53" s="91">
        <f>'US EPS 3.1.3 Values'!P46</f>
        <v>0</v>
      </c>
      <c r="E53" s="91">
        <f>'US EPS 3.1.3 Values'!Q46</f>
        <v>0</v>
      </c>
      <c r="F53" s="91">
        <f>'US EPS 3.1.3 Values'!R46</f>
        <v>0</v>
      </c>
      <c r="G53" s="91">
        <f>'US EPS 3.1.3 Values'!S46</f>
        <v>0</v>
      </c>
      <c r="H53" s="91">
        <f>'US EPS 3.1.3 Values'!T46</f>
        <v>0</v>
      </c>
      <c r="I53" s="91">
        <f>'US EPS 3.1.3 Values'!U46</f>
        <v>0</v>
      </c>
      <c r="J53" s="91">
        <f>'US EPS 3.1.3 Values'!V46</f>
        <v>0</v>
      </c>
      <c r="K53" s="91">
        <f>'US EPS 3.1.3 Values'!W46</f>
        <v>0</v>
      </c>
      <c r="L53" s="92">
        <f>'US EPS 3.1.3 Values'!X46</f>
        <v>0</v>
      </c>
      <c r="N53" s="11" t="s">
        <v>44</v>
      </c>
      <c r="O53" s="91">
        <f>'US EPS 3.1.3 Values'!O106</f>
        <v>0</v>
      </c>
      <c r="P53" s="91">
        <f>'US EPS 3.1.3 Values'!P106</f>
        <v>0</v>
      </c>
      <c r="Q53" s="91">
        <f>'US EPS 3.1.3 Values'!Q106</f>
        <v>0</v>
      </c>
      <c r="R53" s="91">
        <f>'US EPS 3.1.3 Values'!R106</f>
        <v>0</v>
      </c>
      <c r="S53" s="91">
        <f>'US EPS 3.1.3 Values'!S106</f>
        <v>0</v>
      </c>
      <c r="T53" s="91">
        <f>'US EPS 3.1.3 Values'!T106</f>
        <v>0</v>
      </c>
      <c r="U53" s="91">
        <f>'US EPS 3.1.3 Values'!U106</f>
        <v>0</v>
      </c>
      <c r="V53" s="91">
        <f>'US EPS 3.1.3 Values'!V106</f>
        <v>0</v>
      </c>
      <c r="W53" s="91">
        <f>'US EPS 3.1.3 Values'!W106</f>
        <v>0</v>
      </c>
      <c r="X53" s="92">
        <f>'US EPS 3.1.3 Values'!X106</f>
        <v>0</v>
      </c>
    </row>
    <row r="55" spans="2:24" x14ac:dyDescent="0.45">
      <c r="B55" s="32" t="s">
        <v>372</v>
      </c>
      <c r="C55" s="18"/>
      <c r="D55" s="18"/>
      <c r="E55" s="18"/>
      <c r="F55" s="18"/>
      <c r="G55" s="18"/>
      <c r="H55" s="18"/>
      <c r="I55" s="18"/>
      <c r="J55" s="18"/>
      <c r="K55" s="18"/>
      <c r="L55" s="33"/>
      <c r="N55" s="32" t="s">
        <v>3124</v>
      </c>
      <c r="O55" s="18"/>
      <c r="P55" s="18"/>
      <c r="Q55" s="18"/>
      <c r="R55" s="18"/>
      <c r="S55" s="18"/>
      <c r="T55" s="18"/>
      <c r="U55" s="18"/>
      <c r="V55" s="18"/>
      <c r="W55" s="18"/>
      <c r="X55" s="33"/>
    </row>
    <row r="56" spans="2:24" x14ac:dyDescent="0.45">
      <c r="B56" s="10"/>
      <c r="C56" s="8"/>
      <c r="D56" s="8"/>
      <c r="E56" s="8"/>
      <c r="F56" s="8"/>
      <c r="G56" s="8"/>
      <c r="H56" s="8"/>
      <c r="I56" s="8"/>
      <c r="J56" s="8"/>
      <c r="K56" s="8"/>
      <c r="L56" s="34"/>
      <c r="N56" s="10"/>
      <c r="O56" s="8"/>
      <c r="P56" s="8"/>
      <c r="Q56" s="8"/>
      <c r="R56" s="8"/>
      <c r="S56" s="8"/>
      <c r="T56" s="8"/>
      <c r="U56" s="8"/>
      <c r="V56" s="8"/>
      <c r="W56" s="8"/>
      <c r="X56" s="34"/>
    </row>
    <row r="57" spans="2:24" x14ac:dyDescent="0.45">
      <c r="B57" s="10" t="s">
        <v>212</v>
      </c>
      <c r="C57" s="8" t="s">
        <v>52</v>
      </c>
      <c r="D57" s="8" t="s">
        <v>45</v>
      </c>
      <c r="E57" s="8" t="s">
        <v>46</v>
      </c>
      <c r="F57" s="8" t="s">
        <v>51</v>
      </c>
      <c r="G57" s="8" t="s">
        <v>53</v>
      </c>
      <c r="H57" s="8" t="s">
        <v>54</v>
      </c>
      <c r="I57" s="8" t="s">
        <v>199</v>
      </c>
      <c r="J57" s="8" t="s">
        <v>196</v>
      </c>
      <c r="K57" s="8" t="s">
        <v>197</v>
      </c>
      <c r="L57" s="34" t="s">
        <v>198</v>
      </c>
      <c r="N57" s="10" t="s">
        <v>212</v>
      </c>
      <c r="O57" s="8" t="s">
        <v>52</v>
      </c>
      <c r="P57" s="8" t="s">
        <v>45</v>
      </c>
      <c r="Q57" s="8" t="s">
        <v>46</v>
      </c>
      <c r="R57" s="8" t="s">
        <v>51</v>
      </c>
      <c r="S57" s="8" t="s">
        <v>53</v>
      </c>
      <c r="T57" s="8" t="s">
        <v>54</v>
      </c>
      <c r="U57" s="8" t="s">
        <v>199</v>
      </c>
      <c r="V57" s="8" t="s">
        <v>196</v>
      </c>
      <c r="W57" s="8" t="s">
        <v>197</v>
      </c>
      <c r="X57" s="34" t="s">
        <v>198</v>
      </c>
    </row>
    <row r="58" spans="2:24" x14ac:dyDescent="0.45">
      <c r="B58" s="10" t="s">
        <v>34</v>
      </c>
      <c r="C58" s="89">
        <f>'US EPS 3.1.3 Values'!O50</f>
        <v>0</v>
      </c>
      <c r="D58" s="89">
        <f>'US EPS 3.1.3 Values'!P50</f>
        <v>9.4670000000000004E-2</v>
      </c>
      <c r="E58" s="89">
        <f>'US EPS 3.1.3 Values'!Q50</f>
        <v>5.3060000000000003E-2</v>
      </c>
      <c r="F58" s="89">
        <f>'US EPS 3.1.3 Values'!R50</f>
        <v>0</v>
      </c>
      <c r="G58" s="89">
        <f>'US EPS 3.1.3 Values'!S50</f>
        <v>7.5040000000000009E-2</v>
      </c>
      <c r="H58" s="89">
        <f>'US EPS 3.1.3 Values'!T50</f>
        <v>0</v>
      </c>
      <c r="I58" s="89">
        <f>'US EPS 3.1.3 Values'!U50</f>
        <v>7.4540000000000009E-2</v>
      </c>
      <c r="J58" s="89">
        <f>'US EPS 3.1.3 Values'!V50</f>
        <v>7.51E-2</v>
      </c>
      <c r="K58" s="89">
        <f>'US EPS 3.1.3 Values'!W50</f>
        <v>6.1460000000000001E-2</v>
      </c>
      <c r="L58" s="90">
        <f>'US EPS 3.1.3 Values'!X50</f>
        <v>0</v>
      </c>
      <c r="N58" s="10" t="s">
        <v>34</v>
      </c>
      <c r="O58" s="89">
        <f>'US EPS 3.1.3 Values'!O110</f>
        <v>0</v>
      </c>
      <c r="P58" s="89">
        <f>'US EPS 3.1.3 Values'!P110</f>
        <v>9.4670000000000004E-2</v>
      </c>
      <c r="Q58" s="89">
        <f>'US EPS 3.1.3 Values'!Q110</f>
        <v>5.3060000000000003E-2</v>
      </c>
      <c r="R58" s="89">
        <f>'US EPS 3.1.3 Values'!R110</f>
        <v>0</v>
      </c>
      <c r="S58" s="89">
        <f>'US EPS 3.1.3 Values'!S110</f>
        <v>7.5040000000000009E-2</v>
      </c>
      <c r="T58" s="89">
        <f>'US EPS 3.1.3 Values'!T110</f>
        <v>0</v>
      </c>
      <c r="U58" s="89">
        <f>'US EPS 3.1.3 Values'!U110</f>
        <v>7.4540000000000009E-2</v>
      </c>
      <c r="V58" s="89">
        <f>'US EPS 3.1.3 Values'!V110</f>
        <v>7.51E-2</v>
      </c>
      <c r="W58" s="89">
        <f>'US EPS 3.1.3 Values'!W110</f>
        <v>6.1460000000000001E-2</v>
      </c>
      <c r="X58" s="90">
        <f>'US EPS 3.1.3 Values'!X110</f>
        <v>0</v>
      </c>
    </row>
    <row r="59" spans="2:24" x14ac:dyDescent="0.45">
      <c r="B59" s="10" t="s">
        <v>24</v>
      </c>
      <c r="C59" s="89">
        <f>'US EPS 3.1.3 Values'!O51</f>
        <v>0</v>
      </c>
      <c r="D59" s="89">
        <f>'US EPS 3.1.3 Values'!P51</f>
        <v>3.3498581053907521E-5</v>
      </c>
      <c r="E59" s="89">
        <f>'US EPS 3.1.3 Values'!Q51</f>
        <v>3.8488856169931556E-5</v>
      </c>
      <c r="F59" s="89">
        <f>'US EPS 3.1.3 Values'!R51</f>
        <v>1.093464541229449E-5</v>
      </c>
      <c r="G59" s="89">
        <f>'US EPS 3.1.3 Values'!S51</f>
        <v>3.4585579185500723E-5</v>
      </c>
      <c r="H59" s="89">
        <f>'US EPS 3.1.3 Values'!T51</f>
        <v>0</v>
      </c>
      <c r="I59" s="89">
        <f>'US EPS 3.1.3 Values'!U51</f>
        <v>3.4585579185500723E-5</v>
      </c>
      <c r="J59" s="89">
        <f>'US EPS 3.1.3 Values'!V51</f>
        <v>3.4585579185500723E-5</v>
      </c>
      <c r="K59" s="89">
        <f>'US EPS 3.1.3 Values'!W51</f>
        <v>4.7040864349749472E-5</v>
      </c>
      <c r="L59" s="90">
        <f>'US EPS 3.1.3 Values'!X51</f>
        <v>0</v>
      </c>
      <c r="N59" s="10" t="s">
        <v>24</v>
      </c>
      <c r="O59" s="89">
        <f>'US EPS 3.1.3 Values'!O111</f>
        <v>0</v>
      </c>
      <c r="P59" s="89">
        <f>'US EPS 3.1.3 Values'!P111</f>
        <v>5.1847153207469231E-4</v>
      </c>
      <c r="Q59" s="89">
        <f>'US EPS 3.1.3 Values'!Q111</f>
        <v>5.2346180719071631E-4</v>
      </c>
      <c r="R59" s="89">
        <f>'US EPS 3.1.3 Values'!R111</f>
        <v>0</v>
      </c>
      <c r="S59" s="89">
        <f>'US EPS 3.1.3 Values'!S111</f>
        <v>5.1955853020628549E-4</v>
      </c>
      <c r="T59" s="89">
        <f>'US EPS 3.1.3 Values'!T111</f>
        <v>0</v>
      </c>
      <c r="U59" s="89">
        <f>'US EPS 3.1.3 Values'!U111</f>
        <v>7.6205009728027844E-7</v>
      </c>
      <c r="V59" s="89">
        <f>'US EPS 3.1.3 Values'!V111</f>
        <v>5.1955853020628549E-4</v>
      </c>
      <c r="W59" s="89">
        <f>'US EPS 3.1.3 Values'!W111</f>
        <v>5.3201381537053424E-4</v>
      </c>
      <c r="X59" s="90">
        <f>'US EPS 3.1.3 Values'!X111</f>
        <v>0</v>
      </c>
    </row>
    <row r="60" spans="2:24" x14ac:dyDescent="0.45">
      <c r="B60" s="10" t="s">
        <v>25</v>
      </c>
      <c r="C60" s="89">
        <f>'US EPS 3.1.3 Values'!O52</f>
        <v>0</v>
      </c>
      <c r="D60" s="89">
        <f>'US EPS 3.1.3 Values'!P52</f>
        <v>9.4975445754137057E-5</v>
      </c>
      <c r="E60" s="89">
        <f>'US EPS 3.1.3 Values'!Q52</f>
        <v>8.0569437620101636E-5</v>
      </c>
      <c r="F60" s="89">
        <f>'US EPS 3.1.3 Values'!R52</f>
        <v>2.8996147430381631E-4</v>
      </c>
      <c r="G60" s="89">
        <f>'US EPS 3.1.3 Values'!S52</f>
        <v>5.8196304277142588E-5</v>
      </c>
      <c r="H60" s="89">
        <f>'US EPS 3.1.3 Values'!T52</f>
        <v>0</v>
      </c>
      <c r="I60" s="89">
        <f>'US EPS 3.1.3 Values'!U52</f>
        <v>5.8196304277142588E-5</v>
      </c>
      <c r="J60" s="89">
        <f>'US EPS 3.1.3 Values'!V52</f>
        <v>5.8196304277142588E-5</v>
      </c>
      <c r="K60" s="89">
        <f>'US EPS 3.1.3 Values'!W52</f>
        <v>2.1350384139774372E-4</v>
      </c>
      <c r="L60" s="90">
        <f>'US EPS 3.1.3 Values'!X52</f>
        <v>0</v>
      </c>
      <c r="N60" s="10" t="s">
        <v>25</v>
      </c>
      <c r="O60" s="89">
        <f>'US EPS 3.1.3 Values'!O112</f>
        <v>0</v>
      </c>
      <c r="P60" s="89">
        <f>'US EPS 3.1.3 Values'!P112</f>
        <v>1.1167755497384685E-4</v>
      </c>
      <c r="Q60" s="89">
        <f>'US EPS 3.1.3 Values'!Q112</f>
        <v>9.7271546839811427E-5</v>
      </c>
      <c r="R60" s="89">
        <f>'US EPS 3.1.3 Values'!R112</f>
        <v>0</v>
      </c>
      <c r="S60" s="89">
        <f>'US EPS 3.1.3 Values'!S112</f>
        <v>7.4898413496852386E-5</v>
      </c>
      <c r="T60" s="89">
        <f>'US EPS 3.1.3 Values'!T112</f>
        <v>0</v>
      </c>
      <c r="U60" s="89">
        <f>'US EPS 3.1.3 Values'!U112</f>
        <v>2.2062279625385495E-5</v>
      </c>
      <c r="V60" s="89">
        <f>'US EPS 3.1.3 Values'!V112</f>
        <v>7.4898413496852386E-5</v>
      </c>
      <c r="W60" s="89">
        <f>'US EPS 3.1.3 Values'!W112</f>
        <v>2.302059506174535E-4</v>
      </c>
      <c r="X60" s="90">
        <f>'US EPS 3.1.3 Values'!X112</f>
        <v>0</v>
      </c>
    </row>
    <row r="61" spans="2:24" x14ac:dyDescent="0.45">
      <c r="B61" s="10" t="s">
        <v>26</v>
      </c>
      <c r="C61" s="89">
        <f>'US EPS 3.1.3 Values'!O53</f>
        <v>0</v>
      </c>
      <c r="D61" s="89">
        <f>'US EPS 3.1.3 Values'!P53</f>
        <v>1.5324277775817811E-4</v>
      </c>
      <c r="E61" s="89">
        <f>'US EPS 3.1.3 Values'!Q53</f>
        <v>7.9651082589475081E-5</v>
      </c>
      <c r="F61" s="89">
        <f>'US EPS 3.1.3 Values'!R53</f>
        <v>1.1820481282126827E-4</v>
      </c>
      <c r="G61" s="89">
        <f>'US EPS 3.1.3 Values'!S53</f>
        <v>5.6705618730215575E-5</v>
      </c>
      <c r="H61" s="89">
        <f>'US EPS 3.1.3 Values'!T53</f>
        <v>0</v>
      </c>
      <c r="I61" s="89">
        <f>'US EPS 3.1.3 Values'!U53</f>
        <v>5.6705618730215575E-5</v>
      </c>
      <c r="J61" s="89">
        <f>'US EPS 3.1.3 Values'!V53</f>
        <v>5.6705618730215575E-5</v>
      </c>
      <c r="K61" s="89">
        <f>'US EPS 3.1.3 Values'!W53</f>
        <v>1.2144035858430727E-4</v>
      </c>
      <c r="L61" s="90">
        <f>'US EPS 3.1.3 Values'!X53</f>
        <v>5.0728862973760932E-5</v>
      </c>
      <c r="N61" s="10" t="s">
        <v>26</v>
      </c>
      <c r="O61" s="89">
        <f>'US EPS 3.1.3 Values'!O113</f>
        <v>0</v>
      </c>
      <c r="P61" s="89">
        <f>'US EPS 3.1.3 Values'!P113</f>
        <v>1.6217072363428997E-4</v>
      </c>
      <c r="Q61" s="89">
        <f>'US EPS 3.1.3 Values'!Q113</f>
        <v>8.8579028465586937E-5</v>
      </c>
      <c r="R61" s="89">
        <f>'US EPS 3.1.3 Values'!R113</f>
        <v>0</v>
      </c>
      <c r="S61" s="89">
        <f>'US EPS 3.1.3 Values'!S113</f>
        <v>6.563356460632743E-5</v>
      </c>
      <c r="T61" s="89">
        <f>'US EPS 3.1.3 Values'!T113</f>
        <v>0</v>
      </c>
      <c r="U61" s="89">
        <f>'US EPS 3.1.3 Values'!U113</f>
        <v>1.687662238102358E-4</v>
      </c>
      <c r="V61" s="89">
        <f>'US EPS 3.1.3 Values'!V113</f>
        <v>6.563356460632743E-5</v>
      </c>
      <c r="W61" s="89">
        <f>'US EPS 3.1.3 Values'!W113</f>
        <v>1.3036830446041913E-4</v>
      </c>
      <c r="X61" s="90">
        <f>'US EPS 3.1.3 Values'!X113</f>
        <v>5.0728862973760932E-5</v>
      </c>
    </row>
    <row r="62" spans="2:24" x14ac:dyDescent="0.45">
      <c r="B62" s="10" t="s">
        <v>27</v>
      </c>
      <c r="C62" s="89">
        <f>'US EPS 3.1.3 Values'!O54</f>
        <v>0</v>
      </c>
      <c r="D62" s="89">
        <f>'US EPS 3.1.3 Values'!P54</f>
        <v>7.8590399570258707E-5</v>
      </c>
      <c r="E62" s="89">
        <f>'US EPS 3.1.3 Values'!Q54</f>
        <v>9.9448671576907364E-6</v>
      </c>
      <c r="F62" s="89">
        <f>'US EPS 3.1.3 Values'!R54</f>
        <v>1.5905072808503623E-4</v>
      </c>
      <c r="G62" s="89">
        <f>'US EPS 3.1.3 Values'!S54</f>
        <v>1.0375730103506227E-5</v>
      </c>
      <c r="H62" s="89">
        <f>'US EPS 3.1.3 Values'!T54</f>
        <v>0</v>
      </c>
      <c r="I62" s="89">
        <f>'US EPS 3.1.3 Values'!U54</f>
        <v>1.0375730103506227E-5</v>
      </c>
      <c r="J62" s="89">
        <f>'US EPS 3.1.3 Values'!V54</f>
        <v>1.0375730103506227E-5</v>
      </c>
      <c r="K62" s="89">
        <f>'US EPS 3.1.3 Values'!W54</f>
        <v>2.7814934255290197E-5</v>
      </c>
      <c r="L62" s="90">
        <f>'US EPS 3.1.3 Values'!X54</f>
        <v>0</v>
      </c>
      <c r="N62" s="10" t="s">
        <v>27</v>
      </c>
      <c r="O62" s="89">
        <f>'US EPS 3.1.3 Values'!O114</f>
        <v>0</v>
      </c>
      <c r="P62" s="89">
        <f>'US EPS 3.1.3 Values'!P114</f>
        <v>1.0133041943004111E-4</v>
      </c>
      <c r="Q62" s="89">
        <f>'US EPS 3.1.3 Values'!Q114</f>
        <v>3.2684887017473131E-5</v>
      </c>
      <c r="R62" s="89">
        <f>'US EPS 3.1.3 Values'!R114</f>
        <v>0</v>
      </c>
      <c r="S62" s="89">
        <f>'US EPS 3.1.3 Values'!S114</f>
        <v>3.3115749963288625E-5</v>
      </c>
      <c r="T62" s="89">
        <f>'US EPS 3.1.3 Values'!T114</f>
        <v>0</v>
      </c>
      <c r="U62" s="89">
        <f>'US EPS 3.1.3 Values'!U114</f>
        <v>2.761223488596829E-5</v>
      </c>
      <c r="V62" s="89">
        <f>'US EPS 3.1.3 Values'!V114</f>
        <v>3.3115749963288625E-5</v>
      </c>
      <c r="W62" s="89">
        <f>'US EPS 3.1.3 Values'!W114</f>
        <v>5.0554954115072598E-5</v>
      </c>
      <c r="X62" s="90">
        <f>'US EPS 3.1.3 Values'!X114</f>
        <v>0</v>
      </c>
    </row>
    <row r="63" spans="2:24" x14ac:dyDescent="0.45">
      <c r="B63" s="10" t="s">
        <v>43</v>
      </c>
      <c r="C63" s="89">
        <f>'US EPS 3.1.3 Values'!O55</f>
        <v>0</v>
      </c>
      <c r="D63" s="89">
        <f>'US EPS 3.1.3 Values'!P55</f>
        <v>2.3069975937832087E-5</v>
      </c>
      <c r="E63" s="89">
        <f>'US EPS 3.1.3 Values'!Q55</f>
        <v>8.0733920964249647E-6</v>
      </c>
      <c r="F63" s="89">
        <f>'US EPS 3.1.3 Values'!R55</f>
        <v>1.3689206348715504E-4</v>
      </c>
      <c r="G63" s="89">
        <f>'US EPS 3.1.3 Values'!S55</f>
        <v>8.3376777307929661E-6</v>
      </c>
      <c r="H63" s="89">
        <f>'US EPS 3.1.3 Values'!T55</f>
        <v>0</v>
      </c>
      <c r="I63" s="89">
        <f>'US EPS 3.1.3 Values'!U55</f>
        <v>8.3376777307929661E-6</v>
      </c>
      <c r="J63" s="89">
        <f>'US EPS 3.1.3 Values'!V55</f>
        <v>8.3376777307929661E-6</v>
      </c>
      <c r="K63" s="89">
        <f>'US EPS 3.1.3 Values'!W55</f>
        <v>2.3170843821644374E-5</v>
      </c>
      <c r="L63" s="90">
        <f>'US EPS 3.1.3 Values'!X55</f>
        <v>0</v>
      </c>
      <c r="N63" s="10" t="s">
        <v>43</v>
      </c>
      <c r="O63" s="89">
        <f>'US EPS 3.1.3 Values'!O115</f>
        <v>0</v>
      </c>
      <c r="P63" s="89">
        <f>'US EPS 3.1.3 Values'!P115</f>
        <v>3.6001509395562999E-5</v>
      </c>
      <c r="Q63" s="89">
        <f>'US EPS 3.1.3 Values'!Q115</f>
        <v>2.1004925554155874E-5</v>
      </c>
      <c r="R63" s="89">
        <f>'US EPS 3.1.3 Values'!R115</f>
        <v>0</v>
      </c>
      <c r="S63" s="89">
        <f>'US EPS 3.1.3 Values'!S115</f>
        <v>2.1269211188523875E-5</v>
      </c>
      <c r="T63" s="89">
        <f>'US EPS 3.1.3 Values'!T115</f>
        <v>0</v>
      </c>
      <c r="U63" s="89">
        <f>'US EPS 3.1.3 Values'!U115</f>
        <v>1.7947952232740602E-5</v>
      </c>
      <c r="V63" s="89">
        <f>'US EPS 3.1.3 Values'!V115</f>
        <v>2.1269211188523875E-5</v>
      </c>
      <c r="W63" s="89">
        <f>'US EPS 3.1.3 Values'!W115</f>
        <v>3.6102377279375283E-5</v>
      </c>
      <c r="X63" s="90">
        <f>'US EPS 3.1.3 Values'!X115</f>
        <v>0</v>
      </c>
    </row>
    <row r="64" spans="2:24" x14ac:dyDescent="0.45">
      <c r="B64" s="10" t="s">
        <v>29</v>
      </c>
      <c r="C64" s="89">
        <f>'US EPS 3.1.3 Values'!O56</f>
        <v>0</v>
      </c>
      <c r="D64" s="89">
        <f>'US EPS 3.1.3 Values'!P56</f>
        <v>3.5623038819590074E-4</v>
      </c>
      <c r="E64" s="89">
        <f>'US EPS 3.1.3 Values'!Q56</f>
        <v>4.4107170710402929E-5</v>
      </c>
      <c r="F64" s="89">
        <f>'US EPS 3.1.3 Values'!R56</f>
        <v>2.0062133679107567E-5</v>
      </c>
      <c r="G64" s="89">
        <f>'US EPS 3.1.3 Values'!S56</f>
        <v>4.9782681439486773E-5</v>
      </c>
      <c r="H64" s="89">
        <f>'US EPS 3.1.3 Values'!T56</f>
        <v>0</v>
      </c>
      <c r="I64" s="89">
        <f>'US EPS 3.1.3 Values'!U56</f>
        <v>4.9782681439486773E-5</v>
      </c>
      <c r="J64" s="89">
        <f>'US EPS 3.1.3 Values'!V56</f>
        <v>4.9782681439486773E-5</v>
      </c>
      <c r="K64" s="89">
        <f>'US EPS 3.1.3 Values'!W56</f>
        <v>1.1595377734973939E-4</v>
      </c>
      <c r="L64" s="90">
        <f>'US EPS 3.1.3 Values'!X56</f>
        <v>0</v>
      </c>
      <c r="N64" s="10" t="s">
        <v>29</v>
      </c>
      <c r="O64" s="89">
        <f>'US EPS 3.1.3 Values'!O116</f>
        <v>0</v>
      </c>
      <c r="P64" s="89">
        <f>'US EPS 3.1.3 Values'!P116</f>
        <v>3.4083265565748838E-4</v>
      </c>
      <c r="Q64" s="89">
        <f>'US EPS 3.1.3 Values'!Q116</f>
        <v>2.8709438171990532E-5</v>
      </c>
      <c r="R64" s="89">
        <f>'US EPS 3.1.3 Values'!R116</f>
        <v>0</v>
      </c>
      <c r="S64" s="89">
        <f>'US EPS 3.1.3 Values'!S116</f>
        <v>3.4384948901074376E-5</v>
      </c>
      <c r="T64" s="89">
        <f>'US EPS 3.1.3 Values'!T116</f>
        <v>0</v>
      </c>
      <c r="U64" s="89">
        <f>'US EPS 3.1.3 Values'!U116</f>
        <v>3.6751724580356423E-4</v>
      </c>
      <c r="V64" s="89">
        <f>'US EPS 3.1.3 Values'!V116</f>
        <v>3.4384948901074376E-5</v>
      </c>
      <c r="W64" s="89">
        <f>'US EPS 3.1.3 Values'!W116</f>
        <v>1.0055604481132699E-4</v>
      </c>
      <c r="X64" s="90">
        <f>'US EPS 3.1.3 Values'!X116</f>
        <v>0</v>
      </c>
    </row>
    <row r="65" spans="2:24" x14ac:dyDescent="0.45">
      <c r="B65" s="10" t="s">
        <v>30</v>
      </c>
      <c r="C65" s="89">
        <f>'US EPS 3.1.3 Values'!O57</f>
        <v>0</v>
      </c>
      <c r="D65" s="89">
        <f>'US EPS 3.1.3 Values'!P57</f>
        <v>8.69983163810827E-7</v>
      </c>
      <c r="E65" s="89">
        <f>'US EPS 3.1.3 Values'!Q57</f>
        <v>2.791036126811942E-7</v>
      </c>
      <c r="F65" s="89">
        <f>'US EPS 3.1.3 Values'!R57</f>
        <v>5.079006442801894E-6</v>
      </c>
      <c r="G65" s="89">
        <f>'US EPS 3.1.3 Values'!S57</f>
        <v>6.9254902330197349E-7</v>
      </c>
      <c r="H65" s="89">
        <f>'US EPS 3.1.3 Values'!T57</f>
        <v>0</v>
      </c>
      <c r="I65" s="89">
        <f>'US EPS 3.1.3 Values'!U57</f>
        <v>6.9254902330197349E-7</v>
      </c>
      <c r="J65" s="89">
        <f>'US EPS 3.1.3 Values'!V57</f>
        <v>6.9254902330197349E-7</v>
      </c>
      <c r="K65" s="89">
        <f>'US EPS 3.1.3 Values'!W57</f>
        <v>1.4416206616504368E-6</v>
      </c>
      <c r="L65" s="90">
        <f>'US EPS 3.1.3 Values'!X57</f>
        <v>0</v>
      </c>
      <c r="N65" s="10" t="s">
        <v>30</v>
      </c>
      <c r="O65" s="89">
        <f>'US EPS 3.1.3 Values'!O117</f>
        <v>0</v>
      </c>
      <c r="P65" s="89">
        <f>'US EPS 3.1.3 Values'!P117</f>
        <v>1.1437678110124979E-6</v>
      </c>
      <c r="Q65" s="89">
        <f>'US EPS 3.1.3 Values'!Q117</f>
        <v>5.528882598828651E-7</v>
      </c>
      <c r="R65" s="89">
        <f>'US EPS 3.1.3 Values'!R117</f>
        <v>0</v>
      </c>
      <c r="S65" s="89">
        <f>'US EPS 3.1.3 Values'!S117</f>
        <v>9.6633367050364444E-7</v>
      </c>
      <c r="T65" s="89">
        <f>'US EPS 3.1.3 Values'!T117</f>
        <v>0</v>
      </c>
      <c r="U65" s="89">
        <f>'US EPS 3.1.3 Values'!U117</f>
        <v>5.2049061474947728E-7</v>
      </c>
      <c r="V65" s="89">
        <f>'US EPS 3.1.3 Values'!V117</f>
        <v>9.6633367050364444E-7</v>
      </c>
      <c r="W65" s="89">
        <f>'US EPS 3.1.3 Values'!W117</f>
        <v>1.7154053088521076E-6</v>
      </c>
      <c r="X65" s="90">
        <f>'US EPS 3.1.3 Values'!X117</f>
        <v>0</v>
      </c>
    </row>
    <row r="66" spans="2:24" x14ac:dyDescent="0.45">
      <c r="B66" s="10" t="s">
        <v>31</v>
      </c>
      <c r="C66" s="89">
        <f>'US EPS 3.1.3 Values'!O58</f>
        <v>0</v>
      </c>
      <c r="D66" s="89">
        <f>'US EPS 3.1.3 Values'!P58</f>
        <v>1.1651140591974812E-6</v>
      </c>
      <c r="E66" s="89">
        <f>'US EPS 3.1.3 Values'!Q58</f>
        <v>1.5568417989556112E-6</v>
      </c>
      <c r="F66" s="89">
        <f>'US EPS 3.1.3 Values'!R58</f>
        <v>4.8045377431851152E-5</v>
      </c>
      <c r="G66" s="89">
        <f>'US EPS 3.1.3 Values'!S58</f>
        <v>1.0898236989537988E-6</v>
      </c>
      <c r="H66" s="89">
        <f>'US EPS 3.1.3 Values'!T58</f>
        <v>0</v>
      </c>
      <c r="I66" s="89">
        <f>'US EPS 3.1.3 Values'!U58</f>
        <v>1.0898236989537988E-6</v>
      </c>
      <c r="J66" s="89">
        <f>'US EPS 3.1.3 Values'!V58</f>
        <v>1.0898236989537988E-6</v>
      </c>
      <c r="K66" s="89">
        <f>'US EPS 3.1.3 Values'!W58</f>
        <v>6.9325241603228717E-6</v>
      </c>
      <c r="L66" s="90">
        <f>'US EPS 3.1.3 Values'!X58</f>
        <v>0</v>
      </c>
      <c r="N66" s="10" t="s">
        <v>31</v>
      </c>
      <c r="O66" s="89">
        <f>'US EPS 3.1.3 Values'!O118</f>
        <v>0</v>
      </c>
      <c r="P66" s="89">
        <f>'US EPS 3.1.3 Values'!P118</f>
        <v>3.9107042167594393E-6</v>
      </c>
      <c r="Q66" s="89">
        <f>'US EPS 3.1.3 Values'!Q118</f>
        <v>4.3024319565175693E-6</v>
      </c>
      <c r="R66" s="89">
        <f>'US EPS 3.1.3 Values'!R118</f>
        <v>0</v>
      </c>
      <c r="S66" s="89">
        <f>'US EPS 3.1.3 Values'!S118</f>
        <v>3.8354138565157567E-6</v>
      </c>
      <c r="T66" s="89">
        <f>'US EPS 3.1.3 Values'!T118</f>
        <v>0</v>
      </c>
      <c r="U66" s="89">
        <f>'US EPS 3.1.3 Values'!U118</f>
        <v>3.7690699688755263E-7</v>
      </c>
      <c r="V66" s="89">
        <f>'US EPS 3.1.3 Values'!V118</f>
        <v>3.8354138565157567E-6</v>
      </c>
      <c r="W66" s="89">
        <f>'US EPS 3.1.3 Values'!W118</f>
        <v>9.6781143178848308E-6</v>
      </c>
      <c r="X66" s="90">
        <f>'US EPS 3.1.3 Values'!X118</f>
        <v>0</v>
      </c>
    </row>
    <row r="67" spans="2:24" x14ac:dyDescent="0.45">
      <c r="B67" s="10" t="s">
        <v>32</v>
      </c>
      <c r="C67" s="89">
        <f>'US EPS 3.1.3 Values'!O59</f>
        <v>0</v>
      </c>
      <c r="D67" s="89">
        <f>'US EPS 3.1.3 Values'!P59</f>
        <v>1.1E-5</v>
      </c>
      <c r="E67" s="89">
        <f>'US EPS 3.1.3 Values'!Q59</f>
        <v>9.9999999999999995E-7</v>
      </c>
      <c r="F67" s="89">
        <f>'US EPS 3.1.3 Values'!R59</f>
        <v>0</v>
      </c>
      <c r="G67" s="89">
        <f>'US EPS 3.1.3 Values'!S59</f>
        <v>3.0000000000000001E-6</v>
      </c>
      <c r="H67" s="89">
        <f>'US EPS 3.1.3 Values'!T59</f>
        <v>0</v>
      </c>
      <c r="I67" s="89">
        <f>'US EPS 3.1.3 Values'!U59</f>
        <v>3.0000000000000001E-6</v>
      </c>
      <c r="J67" s="89">
        <f>'US EPS 3.1.3 Values'!V59</f>
        <v>3.0000000000000001E-6</v>
      </c>
      <c r="K67" s="89">
        <f>'US EPS 3.1.3 Values'!W59</f>
        <v>3.0000000000000001E-6</v>
      </c>
      <c r="L67" s="90">
        <f>'US EPS 3.1.3 Values'!X59</f>
        <v>0</v>
      </c>
      <c r="N67" s="10" t="s">
        <v>32</v>
      </c>
      <c r="O67" s="89">
        <f>'US EPS 3.1.3 Values'!O119</f>
        <v>0</v>
      </c>
      <c r="P67" s="89">
        <f>'US EPS 3.1.3 Values'!P119</f>
        <v>1.1E-5</v>
      </c>
      <c r="Q67" s="89">
        <f>'US EPS 3.1.3 Values'!Q119</f>
        <v>9.9999999999999995E-7</v>
      </c>
      <c r="R67" s="89">
        <f>'US EPS 3.1.3 Values'!R119</f>
        <v>0</v>
      </c>
      <c r="S67" s="89">
        <f>'US EPS 3.1.3 Values'!S119</f>
        <v>3.0000000000000001E-6</v>
      </c>
      <c r="T67" s="89">
        <f>'US EPS 3.1.3 Values'!T119</f>
        <v>0</v>
      </c>
      <c r="U67" s="89">
        <f>'US EPS 3.1.3 Values'!U119</f>
        <v>3.0000000000000001E-6</v>
      </c>
      <c r="V67" s="89">
        <f>'US EPS 3.1.3 Values'!V119</f>
        <v>3.0000000000000001E-6</v>
      </c>
      <c r="W67" s="89">
        <f>'US EPS 3.1.3 Values'!W119</f>
        <v>3.0000000000000001E-6</v>
      </c>
      <c r="X67" s="90">
        <f>'US EPS 3.1.3 Values'!X119</f>
        <v>0</v>
      </c>
    </row>
    <row r="68" spans="2:24" x14ac:dyDescent="0.45">
      <c r="B68" s="10" t="s">
        <v>33</v>
      </c>
      <c r="C68" s="89">
        <f>'US EPS 3.1.3 Values'!O60</f>
        <v>0</v>
      </c>
      <c r="D68" s="89">
        <f>'US EPS 3.1.3 Values'!P60</f>
        <v>1.6000000000000001E-6</v>
      </c>
      <c r="E68" s="89">
        <f>'US EPS 3.1.3 Values'!Q60</f>
        <v>1.0000000000000001E-7</v>
      </c>
      <c r="F68" s="89">
        <f>'US EPS 3.1.3 Values'!R60</f>
        <v>0</v>
      </c>
      <c r="G68" s="89">
        <f>'US EPS 3.1.3 Values'!S60</f>
        <v>5.9999999999999997E-7</v>
      </c>
      <c r="H68" s="89">
        <f>'US EPS 3.1.3 Values'!T60</f>
        <v>0</v>
      </c>
      <c r="I68" s="89">
        <f>'US EPS 3.1.3 Values'!U60</f>
        <v>5.9999999999999997E-7</v>
      </c>
      <c r="J68" s="89">
        <f>'US EPS 3.1.3 Values'!V60</f>
        <v>5.9999999999999997E-7</v>
      </c>
      <c r="K68" s="89">
        <f>'US EPS 3.1.3 Values'!W60</f>
        <v>5.9999999999999997E-7</v>
      </c>
      <c r="L68" s="90">
        <f>'US EPS 3.1.3 Values'!X60</f>
        <v>0</v>
      </c>
      <c r="N68" s="10" t="s">
        <v>33</v>
      </c>
      <c r="O68" s="89">
        <f>'US EPS 3.1.3 Values'!O120</f>
        <v>0</v>
      </c>
      <c r="P68" s="89">
        <f>'US EPS 3.1.3 Values'!P120</f>
        <v>1.6000000000000001E-6</v>
      </c>
      <c r="Q68" s="89">
        <f>'US EPS 3.1.3 Values'!Q120</f>
        <v>1.0000000000000001E-7</v>
      </c>
      <c r="R68" s="89">
        <f>'US EPS 3.1.3 Values'!R120</f>
        <v>0</v>
      </c>
      <c r="S68" s="89">
        <f>'US EPS 3.1.3 Values'!S120</f>
        <v>5.9999999999999997E-7</v>
      </c>
      <c r="T68" s="89">
        <f>'US EPS 3.1.3 Values'!T120</f>
        <v>0</v>
      </c>
      <c r="U68" s="89">
        <f>'US EPS 3.1.3 Values'!U120</f>
        <v>5.9999999999999997E-7</v>
      </c>
      <c r="V68" s="89">
        <f>'US EPS 3.1.3 Values'!V120</f>
        <v>5.9999999999999997E-7</v>
      </c>
      <c r="W68" s="89">
        <f>'US EPS 3.1.3 Values'!W120</f>
        <v>5.9999999999999997E-7</v>
      </c>
      <c r="X68" s="90">
        <f>'US EPS 3.1.3 Values'!X120</f>
        <v>0</v>
      </c>
    </row>
    <row r="69" spans="2:24" x14ac:dyDescent="0.45">
      <c r="B69" s="11" t="s">
        <v>44</v>
      </c>
      <c r="C69" s="91">
        <f>'US EPS 3.1.3 Values'!O61</f>
        <v>0</v>
      </c>
      <c r="D69" s="91">
        <f>'US EPS 3.1.3 Values'!P61</f>
        <v>0</v>
      </c>
      <c r="E69" s="91">
        <f>'US EPS 3.1.3 Values'!Q61</f>
        <v>0</v>
      </c>
      <c r="F69" s="91">
        <f>'US EPS 3.1.3 Values'!R61</f>
        <v>0</v>
      </c>
      <c r="G69" s="91">
        <f>'US EPS 3.1.3 Values'!S61</f>
        <v>0</v>
      </c>
      <c r="H69" s="91">
        <f>'US EPS 3.1.3 Values'!T61</f>
        <v>0</v>
      </c>
      <c r="I69" s="91">
        <f>'US EPS 3.1.3 Values'!U61</f>
        <v>0</v>
      </c>
      <c r="J69" s="91">
        <f>'US EPS 3.1.3 Values'!V61</f>
        <v>0</v>
      </c>
      <c r="K69" s="91">
        <f>'US EPS 3.1.3 Values'!W61</f>
        <v>0</v>
      </c>
      <c r="L69" s="92">
        <f>'US EPS 3.1.3 Values'!X61</f>
        <v>0</v>
      </c>
      <c r="N69" s="11" t="s">
        <v>44</v>
      </c>
      <c r="O69" s="91">
        <f>'US EPS 3.1.3 Values'!O121</f>
        <v>0</v>
      </c>
      <c r="P69" s="91">
        <f>'US EPS 3.1.3 Values'!P121</f>
        <v>0</v>
      </c>
      <c r="Q69" s="91">
        <f>'US EPS 3.1.3 Values'!Q121</f>
        <v>0</v>
      </c>
      <c r="R69" s="91">
        <f>'US EPS 3.1.3 Values'!R121</f>
        <v>0</v>
      </c>
      <c r="S69" s="91">
        <f>'US EPS 3.1.3 Values'!S121</f>
        <v>0</v>
      </c>
      <c r="T69" s="91">
        <f>'US EPS 3.1.3 Values'!T121</f>
        <v>0</v>
      </c>
      <c r="U69" s="91">
        <f>'US EPS 3.1.3 Values'!U121</f>
        <v>0</v>
      </c>
      <c r="V69" s="91">
        <f>'US EPS 3.1.3 Values'!V121</f>
        <v>0</v>
      </c>
      <c r="W69" s="91">
        <f>'US EPS 3.1.3 Values'!W121</f>
        <v>0</v>
      </c>
      <c r="X69" s="92">
        <f>'US EPS 3.1.3 Values'!X121</f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C8"/>
  <sheetViews>
    <sheetView zoomScale="85" zoomScaleNormal="85" workbookViewId="0">
      <selection activeCell="A22" sqref="A22"/>
    </sheetView>
  </sheetViews>
  <sheetFormatPr defaultRowHeight="14.25" x14ac:dyDescent="0.45"/>
  <cols>
    <col min="1" max="1" width="29.265625" customWidth="1"/>
    <col min="3" max="3" width="10" bestFit="1" customWidth="1"/>
  </cols>
  <sheetData>
    <row r="1" spans="1:3" x14ac:dyDescent="0.45">
      <c r="A1" t="s">
        <v>188</v>
      </c>
      <c r="B1">
        <v>42</v>
      </c>
      <c r="C1" s="19"/>
    </row>
    <row r="3" spans="1:3" x14ac:dyDescent="0.45">
      <c r="A3" t="s">
        <v>189</v>
      </c>
      <c r="B3" s="22">
        <f>(5.222*10^6)/$B$1</f>
        <v>124333.33333333333</v>
      </c>
    </row>
    <row r="4" spans="1:3" x14ac:dyDescent="0.45">
      <c r="A4" t="s">
        <v>190</v>
      </c>
      <c r="B4" s="22">
        <f>(5.77*10^6)/$B$1</f>
        <v>137380.95238095237</v>
      </c>
    </row>
    <row r="5" spans="1:3" x14ac:dyDescent="0.45">
      <c r="A5" t="s">
        <v>192</v>
      </c>
      <c r="B5">
        <v>1038</v>
      </c>
    </row>
    <row r="6" spans="1:3" x14ac:dyDescent="0.45">
      <c r="A6" t="s">
        <v>191</v>
      </c>
      <c r="B6">
        <f>(5.67*10^6)/$B$1</f>
        <v>135000</v>
      </c>
    </row>
    <row r="7" spans="1:3" x14ac:dyDescent="0.45">
      <c r="A7" t="s">
        <v>200</v>
      </c>
      <c r="B7" s="22">
        <f>6.287*10^6/$B$1</f>
        <v>149690.47619047618</v>
      </c>
    </row>
    <row r="8" spans="1:3" x14ac:dyDescent="0.45">
      <c r="A8" t="s">
        <v>201</v>
      </c>
      <c r="B8" s="22">
        <f>3.841*10^6/$B$1</f>
        <v>91452.380952380947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>
    <tabColor theme="3"/>
  </sheetPr>
  <dimension ref="A1:K26"/>
  <sheetViews>
    <sheetView zoomScale="80" zoomScaleNormal="80" workbookViewId="0">
      <selection activeCell="F9" sqref="F9"/>
    </sheetView>
  </sheetViews>
  <sheetFormatPr defaultRowHeight="14.25" x14ac:dyDescent="0.45"/>
  <cols>
    <col min="2" max="2" width="12.265625" customWidth="1"/>
    <col min="3" max="3" width="14" customWidth="1"/>
    <col min="4" max="4" width="21.3984375" customWidth="1"/>
    <col min="5" max="5" width="18.59765625" customWidth="1"/>
    <col min="6" max="6" width="18.265625" customWidth="1"/>
    <col min="7" max="7" width="16.59765625" customWidth="1"/>
    <col min="8" max="8" width="11.1328125" customWidth="1"/>
    <col min="9" max="9" width="15.73046875" customWidth="1"/>
    <col min="10" max="11" width="13.3984375" customWidth="1"/>
  </cols>
  <sheetData>
    <row r="1" spans="1:11" ht="85.5" x14ac:dyDescent="0.45">
      <c r="A1" s="24" t="s">
        <v>212</v>
      </c>
      <c r="B1" s="4" t="s">
        <v>52</v>
      </c>
      <c r="C1" s="4" t="s">
        <v>46</v>
      </c>
      <c r="D1" s="4" t="s">
        <v>55</v>
      </c>
      <c r="E1" s="4" t="s">
        <v>53</v>
      </c>
      <c r="F1" s="4" t="s">
        <v>56</v>
      </c>
      <c r="G1" s="4" t="s">
        <v>57</v>
      </c>
      <c r="H1" s="7" t="s">
        <v>58</v>
      </c>
      <c r="I1" s="21" t="s">
        <v>196</v>
      </c>
      <c r="J1" s="21" t="s">
        <v>197</v>
      </c>
      <c r="K1" s="21" t="s">
        <v>198</v>
      </c>
    </row>
    <row r="2" spans="1:11" x14ac:dyDescent="0.45">
      <c r="A2" t="s">
        <v>34</v>
      </c>
      <c r="B2" s="27">
        <f>'Transportation Calcs'!C86</f>
        <v>0</v>
      </c>
      <c r="C2" s="27">
        <f>'Transportation Calcs'!D86</f>
        <v>5.4023647870244051E-2</v>
      </c>
      <c r="D2" s="27">
        <f>'Transportation Calcs'!E86</f>
        <v>7.2920703974688528E-2</v>
      </c>
      <c r="E2" s="27">
        <f>'Transportation Calcs'!F86</f>
        <v>7.4215991692627201E-2</v>
      </c>
      <c r="F2" s="27">
        <f>'Transportation Calcs'!G86</f>
        <v>7.1128091598533075E-2</v>
      </c>
      <c r="G2" s="27">
        <f>'Transportation Calcs'!H86</f>
        <v>1.3932671560778187E-2</v>
      </c>
      <c r="H2" s="27">
        <f>'Transportation Calcs'!I86</f>
        <v>0</v>
      </c>
      <c r="I2" s="27">
        <f>'Transportation Calcs'!J86</f>
        <v>0</v>
      </c>
      <c r="J2" s="27">
        <f>'Transportation Calcs'!K86</f>
        <v>6.287081992143953E-2</v>
      </c>
      <c r="K2" s="27">
        <f>'Transportation Calcs'!L86</f>
        <v>0</v>
      </c>
    </row>
    <row r="3" spans="1:11" x14ac:dyDescent="0.45">
      <c r="A3" t="s">
        <v>24</v>
      </c>
      <c r="B3" s="27">
        <f>'Transportation Calcs'!C87</f>
        <v>0</v>
      </c>
      <c r="C3" s="27">
        <f>'Transportation Calcs'!D87</f>
        <v>2.2555247173611365E-5</v>
      </c>
      <c r="D3" s="27">
        <f>'Transportation Calcs'!E87</f>
        <v>8.5752935648730723E-5</v>
      </c>
      <c r="E3" s="27">
        <f>'Transportation Calcs'!F87</f>
        <v>1.0399032196479627E-4</v>
      </c>
      <c r="F3" s="27">
        <f>'Transportation Calcs'!G87</f>
        <v>3.9703893712632866E-5</v>
      </c>
      <c r="G3" s="27">
        <f>'Transportation Calcs'!H87</f>
        <v>1.0399032196479627E-4</v>
      </c>
      <c r="H3" s="27">
        <f>'Transportation Calcs'!I87</f>
        <v>0</v>
      </c>
      <c r="I3" s="27">
        <f>'Transportation Calcs'!J87</f>
        <v>0</v>
      </c>
      <c r="J3" s="27">
        <f>'Transportation Calcs'!K87</f>
        <v>2.8424195682082701E-4</v>
      </c>
      <c r="K3" s="27">
        <f>'Transportation Calcs'!L87</f>
        <v>0</v>
      </c>
    </row>
    <row r="4" spans="1:11" x14ac:dyDescent="0.45">
      <c r="A4" t="s">
        <v>25</v>
      </c>
      <c r="B4" s="27">
        <f>'Transportation Calcs'!C88</f>
        <v>0</v>
      </c>
      <c r="C4" s="27">
        <f>'Transportation Calcs'!D88</f>
        <v>3.9697235025556001E-4</v>
      </c>
      <c r="D4" s="27">
        <f>'Transportation Calcs'!E88</f>
        <v>2.0122160896172457E-3</v>
      </c>
      <c r="E4" s="27">
        <f>'Transportation Calcs'!F88</f>
        <v>7.6346582025417002E-5</v>
      </c>
      <c r="F4" s="27">
        <f>'Transportation Calcs'!G88</f>
        <v>2.9393689054997557E-4</v>
      </c>
      <c r="G4" s="27">
        <f>'Transportation Calcs'!H88</f>
        <v>9.6259770216971673E-4</v>
      </c>
      <c r="H4" s="27">
        <f>'Transportation Calcs'!I88</f>
        <v>0</v>
      </c>
      <c r="I4" s="27">
        <f>'Transportation Calcs'!J88</f>
        <v>0</v>
      </c>
      <c r="J4" s="27">
        <f>'Transportation Calcs'!K88</f>
        <v>1.7650508609035227E-3</v>
      </c>
      <c r="K4" s="27">
        <f>'Transportation Calcs'!L88</f>
        <v>0</v>
      </c>
    </row>
    <row r="5" spans="1:11" x14ac:dyDescent="0.45">
      <c r="A5" t="s">
        <v>26</v>
      </c>
      <c r="B5" s="27">
        <f>'Transportation Calcs'!C89</f>
        <v>0</v>
      </c>
      <c r="C5" s="27">
        <f>'Transportation Calcs'!D89</f>
        <v>3.6088395477778181E-5</v>
      </c>
      <c r="D5" s="27">
        <f>'Transportation Calcs'!E89</f>
        <v>1.0736129263394684E-4</v>
      </c>
      <c r="E5" s="27">
        <f>'Transportation Calcs'!F89</f>
        <v>3.9349379296936391E-4</v>
      </c>
      <c r="F5" s="27">
        <f>'Transportation Calcs'!G89</f>
        <v>3.3940425270476478E-5</v>
      </c>
      <c r="G5" s="27">
        <f>'Transportation Calcs'!H89</f>
        <v>3.9349379296936391E-4</v>
      </c>
      <c r="H5" s="27">
        <f>'Transportation Calcs'!I89</f>
        <v>0</v>
      </c>
      <c r="I5" s="27">
        <f>'Transportation Calcs'!J89</f>
        <v>0</v>
      </c>
      <c r="J5" s="27">
        <f>'Transportation Calcs'!K89</f>
        <v>3.1675056771822364E-4</v>
      </c>
      <c r="K5" s="27">
        <f>'Transportation Calcs'!L89</f>
        <v>0</v>
      </c>
    </row>
    <row r="6" spans="1:11" x14ac:dyDescent="0.45">
      <c r="A6" t="s">
        <v>27</v>
      </c>
      <c r="B6" s="27">
        <f>'Transportation Calcs'!C90</f>
        <v>0</v>
      </c>
      <c r="C6" s="27">
        <f>'Transportation Calcs'!D90</f>
        <v>4.6657324226001493E-6</v>
      </c>
      <c r="D6" s="27">
        <f>'Transportation Calcs'!E90</f>
        <v>7.8287077823350674E-6</v>
      </c>
      <c r="E6" s="27">
        <f>'Transportation Calcs'!F90</f>
        <v>2.2290345111607032E-5</v>
      </c>
      <c r="F6" s="27">
        <f>'Transportation Calcs'!G90</f>
        <v>7.8287077823350674E-6</v>
      </c>
      <c r="G6" s="27">
        <f>'Transportation Calcs'!H90</f>
        <v>2.2290345111607032E-5</v>
      </c>
      <c r="H6" s="27">
        <f>'Transportation Calcs'!I90</f>
        <v>0</v>
      </c>
      <c r="I6" s="27">
        <f>'Transportation Calcs'!J90</f>
        <v>0</v>
      </c>
      <c r="J6" s="27">
        <f>'Transportation Calcs'!K90</f>
        <v>5.0563864576369941E-6</v>
      </c>
      <c r="K6" s="27">
        <f>'Transportation Calcs'!L90</f>
        <v>0</v>
      </c>
    </row>
    <row r="7" spans="1:11" x14ac:dyDescent="0.45">
      <c r="A7" t="s">
        <v>43</v>
      </c>
      <c r="B7" s="27">
        <f>'Transportation Calcs'!C91</f>
        <v>0</v>
      </c>
      <c r="C7" s="27">
        <f>'Transportation Calcs'!D91</f>
        <v>7.088791968849287E-7</v>
      </c>
      <c r="D7" s="27">
        <f>'Transportation Calcs'!E91</f>
        <v>2.8290848342257749E-6</v>
      </c>
      <c r="E7" s="27">
        <f>'Transportation Calcs'!F91</f>
        <v>1.5325749200805452E-5</v>
      </c>
      <c r="F7" s="27">
        <f>'Transportation Calcs'!G91</f>
        <v>7.0442392070800248E-7</v>
      </c>
      <c r="G7" s="27">
        <f>'Transportation Calcs'!H91</f>
        <v>1.5325749200805452E-5</v>
      </c>
      <c r="H7" s="27">
        <f>'Transportation Calcs'!I91</f>
        <v>0</v>
      </c>
      <c r="I7" s="27">
        <f>'Transportation Calcs'!J91</f>
        <v>0</v>
      </c>
      <c r="J7" s="27">
        <f>'Transportation Calcs'!K91</f>
        <v>1.2999249364730959E-6</v>
      </c>
      <c r="K7" s="27">
        <f>'Transportation Calcs'!L91</f>
        <v>0</v>
      </c>
    </row>
    <row r="8" spans="1:11" x14ac:dyDescent="0.45">
      <c r="A8" t="s">
        <v>29</v>
      </c>
      <c r="B8" s="27">
        <f>'Transportation Calcs'!C92</f>
        <v>0</v>
      </c>
      <c r="C8" s="27">
        <f>'Transportation Calcs'!D92</f>
        <v>2.4242424242424239E-7</v>
      </c>
      <c r="D8" s="27">
        <f>'Transportation Calcs'!E92</f>
        <v>1.1819238274635436E-6</v>
      </c>
      <c r="E8" s="27">
        <f>'Transportation Calcs'!F92</f>
        <v>1.0646429514720989E-6</v>
      </c>
      <c r="F8" s="27">
        <f>'Transportation Calcs'!G92</f>
        <v>1.1819238274635436E-6</v>
      </c>
      <c r="G8" s="27">
        <f>'Transportation Calcs'!H92</f>
        <v>1.0646429514720989E-6</v>
      </c>
      <c r="H8" s="27">
        <f>'Transportation Calcs'!I92</f>
        <v>0</v>
      </c>
      <c r="I8" s="27">
        <f>'Transportation Calcs'!J92</f>
        <v>0</v>
      </c>
      <c r="J8" s="27">
        <f>'Transportation Calcs'!K92</f>
        <v>0</v>
      </c>
      <c r="K8" s="27">
        <f>'Transportation Calcs'!L92</f>
        <v>0</v>
      </c>
    </row>
    <row r="9" spans="1:11" x14ac:dyDescent="0.45">
      <c r="A9" t="s">
        <v>30</v>
      </c>
      <c r="B9" s="27">
        <f>'Transportation Calcs'!C93</f>
        <v>0</v>
      </c>
      <c r="C9" s="27">
        <f>'Transportation Calcs'!D93</f>
        <v>3.4655577900635184E-7</v>
      </c>
      <c r="D9" s="27">
        <f>'Transportation Calcs'!E93</f>
        <v>5.332551428771481E-7</v>
      </c>
      <c r="E9" s="27">
        <f>'Transportation Calcs'!F93</f>
        <v>9.8830434677507883E-6</v>
      </c>
      <c r="F9" s="27">
        <f>'Transportation Calcs'!G93</f>
        <v>5.332551428771481E-7</v>
      </c>
      <c r="G9" s="27">
        <f>'Transportation Calcs'!H93</f>
        <v>9.8830434677507883E-6</v>
      </c>
      <c r="H9" s="27">
        <f>'Transportation Calcs'!I93</f>
        <v>0</v>
      </c>
      <c r="I9" s="27">
        <f>'Transportation Calcs'!J93</f>
        <v>0</v>
      </c>
      <c r="J9" s="27">
        <f>'Transportation Calcs'!K93</f>
        <v>3.7557231942739924E-7</v>
      </c>
      <c r="K9" s="27">
        <f>'Transportation Calcs'!L93</f>
        <v>0</v>
      </c>
    </row>
    <row r="10" spans="1:11" x14ac:dyDescent="0.45">
      <c r="A10" t="s">
        <v>31</v>
      </c>
      <c r="B10" s="27">
        <f>'Transportation Calcs'!C94</f>
        <v>0</v>
      </c>
      <c r="C10" s="27">
        <f>'Transportation Calcs'!D94</f>
        <v>6.5505121594224659E-7</v>
      </c>
      <c r="D10" s="27">
        <f>'Transportation Calcs'!E94</f>
        <v>1.1972227585452939E-6</v>
      </c>
      <c r="E10" s="27">
        <f>'Transportation Calcs'!F94</f>
        <v>2.8835047604065008E-6</v>
      </c>
      <c r="F10" s="27">
        <f>'Transportation Calcs'!G94</f>
        <v>1.1972227585452939E-6</v>
      </c>
      <c r="G10" s="27">
        <f>'Transportation Calcs'!H94</f>
        <v>2.8835047604065008E-6</v>
      </c>
      <c r="H10" s="27">
        <f>'Transportation Calcs'!I94</f>
        <v>0</v>
      </c>
      <c r="I10" s="27">
        <f>'Transportation Calcs'!J94</f>
        <v>0</v>
      </c>
      <c r="J10" s="27">
        <f>'Transportation Calcs'!K94</f>
        <v>7.0989756748698903E-7</v>
      </c>
      <c r="K10" s="27">
        <f>'Transportation Calcs'!L94</f>
        <v>0</v>
      </c>
    </row>
    <row r="11" spans="1:11" x14ac:dyDescent="0.45">
      <c r="A11" t="s">
        <v>32</v>
      </c>
      <c r="B11" s="27">
        <f>'Transportation Calcs'!C95</f>
        <v>0</v>
      </c>
      <c r="C11" s="27">
        <f>'Transportation Calcs'!D95</f>
        <v>9.9999999999999995E-7</v>
      </c>
      <c r="D11" s="27">
        <f>'Transportation Calcs'!E95</f>
        <v>3.0000000000000001E-6</v>
      </c>
      <c r="E11" s="27">
        <f>'Transportation Calcs'!F95</f>
        <v>3.0000000000000001E-6</v>
      </c>
      <c r="F11" s="27">
        <f>'Transportation Calcs'!G95</f>
        <v>0</v>
      </c>
      <c r="G11" s="27">
        <f>'Transportation Calcs'!H95</f>
        <v>0</v>
      </c>
      <c r="H11" s="27">
        <f>'Transportation Calcs'!I95</f>
        <v>0</v>
      </c>
      <c r="I11" s="27">
        <f>'Transportation Calcs'!J95</f>
        <v>0</v>
      </c>
      <c r="J11" s="27">
        <f>'Transportation Calcs'!K95</f>
        <v>3.0000000000000001E-6</v>
      </c>
      <c r="K11" s="27">
        <f>'Transportation Calcs'!L95</f>
        <v>0</v>
      </c>
    </row>
    <row r="12" spans="1:11" x14ac:dyDescent="0.45">
      <c r="A12" t="s">
        <v>33</v>
      </c>
      <c r="B12" s="27">
        <f>'Transportation Calcs'!C96</f>
        <v>0</v>
      </c>
      <c r="C12" s="27">
        <f>'Transportation Calcs'!D96</f>
        <v>6.4443563353175331E-7</v>
      </c>
      <c r="D12" s="27">
        <f>'Transportation Calcs'!E96</f>
        <v>4.8939375969439507E-6</v>
      </c>
      <c r="E12" s="27">
        <f>'Transportation Calcs'!F96</f>
        <v>1.9946404312946783E-6</v>
      </c>
      <c r="F12" s="27">
        <f>'Transportation Calcs'!G96</f>
        <v>1.2807707649236408E-6</v>
      </c>
      <c r="G12" s="27">
        <f>'Transportation Calcs'!H96</f>
        <v>0</v>
      </c>
      <c r="H12" s="27">
        <f>'Transportation Calcs'!I96</f>
        <v>0</v>
      </c>
      <c r="I12" s="27">
        <f>'Transportation Calcs'!J96</f>
        <v>0</v>
      </c>
      <c r="J12" s="27">
        <f>'Transportation Calcs'!K96</f>
        <v>1.8546579294027569E-6</v>
      </c>
      <c r="K12" s="27">
        <f>'Transportation Calcs'!L96</f>
        <v>0</v>
      </c>
    </row>
    <row r="13" spans="1:11" x14ac:dyDescent="0.45">
      <c r="A13" t="s">
        <v>44</v>
      </c>
      <c r="B13" s="27">
        <f>'Transportation Calcs'!C97</f>
        <v>0</v>
      </c>
      <c r="C13" s="27">
        <f>'Transportation Calcs'!D97</f>
        <v>0</v>
      </c>
      <c r="D13" s="27">
        <f>'Transportation Calcs'!E97</f>
        <v>0</v>
      </c>
      <c r="E13" s="27">
        <f>'Transportation Calcs'!F97</f>
        <v>0</v>
      </c>
      <c r="F13" s="27">
        <f>'Transportation Calcs'!G97</f>
        <v>0</v>
      </c>
      <c r="G13" s="27">
        <f>'Transportation Calcs'!H97</f>
        <v>0</v>
      </c>
      <c r="H13" s="27">
        <f>'Transportation Calcs'!I97</f>
        <v>0</v>
      </c>
      <c r="I13" s="27">
        <f>'Transportation Calcs'!J97</f>
        <v>0</v>
      </c>
      <c r="J13" s="27">
        <f>'Transportation Calcs'!K97</f>
        <v>0</v>
      </c>
      <c r="K13" s="27">
        <f>'Transportation Calcs'!L97</f>
        <v>0</v>
      </c>
    </row>
    <row r="15" spans="1:11" x14ac:dyDescent="0.45">
      <c r="B15" s="26"/>
      <c r="C15" s="26"/>
      <c r="D15" s="26"/>
      <c r="E15" s="26"/>
      <c r="F15" s="26"/>
      <c r="G15" s="26"/>
      <c r="H15" s="26"/>
      <c r="I15" s="26"/>
      <c r="J15" s="26"/>
      <c r="K15" s="26"/>
    </row>
    <row r="16" spans="1:11" x14ac:dyDescent="0.45">
      <c r="B16" s="26"/>
      <c r="C16" s="26"/>
      <c r="D16" s="26"/>
      <c r="E16" s="26"/>
      <c r="F16" s="26"/>
      <c r="G16" s="26"/>
      <c r="H16" s="26"/>
      <c r="I16" s="26"/>
      <c r="J16" s="26"/>
      <c r="K16" s="26"/>
    </row>
    <row r="17" spans="2:11" x14ac:dyDescent="0.45">
      <c r="B17" s="26"/>
      <c r="C17" s="26"/>
      <c r="D17" s="26"/>
      <c r="E17" s="26"/>
      <c r="F17" s="26"/>
      <c r="G17" s="26"/>
      <c r="H17" s="26"/>
      <c r="I17" s="26"/>
      <c r="J17" s="26"/>
      <c r="K17" s="26"/>
    </row>
    <row r="18" spans="2:11" x14ac:dyDescent="0.45">
      <c r="B18" s="26"/>
      <c r="C18" s="26"/>
      <c r="D18" s="26"/>
      <c r="E18" s="26"/>
      <c r="F18" s="26"/>
      <c r="G18" s="26"/>
      <c r="H18" s="26"/>
      <c r="I18" s="26"/>
      <c r="J18" s="26"/>
      <c r="K18" s="26"/>
    </row>
    <row r="19" spans="2:11" x14ac:dyDescent="0.45">
      <c r="B19" s="26"/>
      <c r="C19" s="26"/>
      <c r="D19" s="26"/>
      <c r="E19" s="26"/>
      <c r="F19" s="26"/>
      <c r="G19" s="26"/>
      <c r="H19" s="26"/>
      <c r="I19" s="26"/>
      <c r="J19" s="26"/>
      <c r="K19" s="26"/>
    </row>
    <row r="20" spans="2:11" x14ac:dyDescent="0.45">
      <c r="B20" s="26"/>
      <c r="C20" s="26"/>
      <c r="D20" s="26"/>
      <c r="E20" s="26"/>
      <c r="F20" s="26"/>
      <c r="G20" s="26"/>
      <c r="H20" s="26"/>
      <c r="I20" s="26"/>
      <c r="J20" s="26"/>
      <c r="K20" s="26"/>
    </row>
    <row r="21" spans="2:11" x14ac:dyDescent="0.45">
      <c r="B21" s="26"/>
      <c r="C21" s="26"/>
      <c r="D21" s="26"/>
      <c r="E21" s="26"/>
      <c r="F21" s="26"/>
      <c r="G21" s="26"/>
      <c r="H21" s="26"/>
      <c r="I21" s="26"/>
      <c r="J21" s="26"/>
      <c r="K21" s="26"/>
    </row>
    <row r="22" spans="2:11" x14ac:dyDescent="0.45">
      <c r="B22" s="26"/>
      <c r="C22" s="26"/>
      <c r="D22" s="26"/>
      <c r="E22" s="26"/>
      <c r="F22" s="26"/>
      <c r="G22" s="26"/>
      <c r="H22" s="26"/>
      <c r="I22" s="26"/>
      <c r="J22" s="26"/>
      <c r="K22" s="26"/>
    </row>
    <row r="23" spans="2:11" x14ac:dyDescent="0.45">
      <c r="B23" s="26"/>
      <c r="C23" s="26"/>
      <c r="D23" s="26"/>
      <c r="E23" s="26"/>
      <c r="F23" s="26"/>
      <c r="G23" s="26"/>
      <c r="H23" s="26"/>
      <c r="I23" s="26"/>
      <c r="J23" s="26"/>
      <c r="K23" s="26"/>
    </row>
    <row r="24" spans="2:11" x14ac:dyDescent="0.45">
      <c r="B24" s="26"/>
      <c r="C24" s="26"/>
      <c r="D24" s="26"/>
      <c r="E24" s="26"/>
      <c r="F24" s="26"/>
      <c r="G24" s="26"/>
      <c r="H24" s="26"/>
      <c r="I24" s="26"/>
      <c r="J24" s="26"/>
      <c r="K24" s="26"/>
    </row>
    <row r="25" spans="2:11" x14ac:dyDescent="0.45">
      <c r="B25" s="26"/>
      <c r="C25" s="26"/>
      <c r="D25" s="26"/>
      <c r="E25" s="26"/>
      <c r="F25" s="26"/>
      <c r="G25" s="26"/>
      <c r="H25" s="26"/>
      <c r="I25" s="26"/>
      <c r="J25" s="26"/>
      <c r="K25" s="26"/>
    </row>
    <row r="26" spans="2:11" x14ac:dyDescent="0.45">
      <c r="B26" s="26"/>
      <c r="C26" s="26"/>
      <c r="D26" s="26"/>
      <c r="E26" s="26"/>
      <c r="F26" s="26"/>
      <c r="G26" s="26"/>
      <c r="H26" s="26"/>
      <c r="I26" s="26"/>
      <c r="J26" s="26"/>
      <c r="K26" s="26"/>
    </row>
  </sheetData>
  <pageMargins left="0.7" right="0.7" top="0.75" bottom="0.75" header="0.3" footer="0.3"/>
  <pageSetup orientation="portrait" horizontalDpi="1200" verticalDpi="12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3">
    <tabColor theme="3"/>
  </sheetPr>
  <dimension ref="A1:K14"/>
  <sheetViews>
    <sheetView workbookViewId="0"/>
  </sheetViews>
  <sheetFormatPr defaultRowHeight="14.25" x14ac:dyDescent="0.45"/>
  <cols>
    <col min="2" max="2" width="12.265625" customWidth="1"/>
    <col min="3" max="3" width="14" customWidth="1"/>
    <col min="4" max="4" width="21.3984375" customWidth="1"/>
    <col min="5" max="5" width="18.59765625" customWidth="1"/>
    <col min="6" max="6" width="18.265625" customWidth="1"/>
    <col min="7" max="7" width="16.59765625" customWidth="1"/>
    <col min="8" max="8" width="11.1328125" customWidth="1"/>
    <col min="9" max="9" width="15.73046875" customWidth="1"/>
    <col min="10" max="11" width="13.3984375" customWidth="1"/>
  </cols>
  <sheetData>
    <row r="1" spans="1:11" ht="85.5" x14ac:dyDescent="0.45">
      <c r="A1" s="23" t="s">
        <v>212</v>
      </c>
      <c r="B1" s="4" t="s">
        <v>52</v>
      </c>
      <c r="C1" s="4" t="s">
        <v>46</v>
      </c>
      <c r="D1" s="4" t="s">
        <v>55</v>
      </c>
      <c r="E1" s="4" t="s">
        <v>53</v>
      </c>
      <c r="F1" s="4" t="s">
        <v>56</v>
      </c>
      <c r="G1" s="4" t="s">
        <v>57</v>
      </c>
      <c r="H1" s="7" t="s">
        <v>58</v>
      </c>
      <c r="I1" s="21" t="s">
        <v>196</v>
      </c>
      <c r="J1" s="21" t="s">
        <v>197</v>
      </c>
      <c r="K1" s="21" t="s">
        <v>198</v>
      </c>
    </row>
    <row r="2" spans="1:11" x14ac:dyDescent="0.45">
      <c r="A2" t="s">
        <v>34</v>
      </c>
      <c r="B2" s="27">
        <f>'Transportation Calcs'!C102</f>
        <v>0</v>
      </c>
      <c r="C2" s="27">
        <f>'Transportation Calcs'!D102</f>
        <v>5.4023647870244051E-2</v>
      </c>
      <c r="D2" s="27">
        <f>'Transportation Calcs'!E102</f>
        <v>7.5547192030493995E-2</v>
      </c>
      <c r="E2" s="27">
        <f>'Transportation Calcs'!F102</f>
        <v>7.1990470738681492E-2</v>
      </c>
      <c r="F2" s="27">
        <f>'Transportation Calcs'!G102</f>
        <v>7.1128091598533075E-2</v>
      </c>
      <c r="G2" s="27">
        <f>'Transportation Calcs'!H102</f>
        <v>1.6960701640035339E-2</v>
      </c>
      <c r="H2" s="27">
        <f>'Transportation Calcs'!I102</f>
        <v>0</v>
      </c>
      <c r="I2" s="27">
        <f>'Transportation Calcs'!J102</f>
        <v>0</v>
      </c>
      <c r="J2" s="27">
        <f>'Transportation Calcs'!K102</f>
        <v>6.287081992143953E-2</v>
      </c>
      <c r="K2" s="27">
        <f>'Transportation Calcs'!L102</f>
        <v>0</v>
      </c>
    </row>
    <row r="3" spans="1:11" x14ac:dyDescent="0.45">
      <c r="A3" t="s">
        <v>24</v>
      </c>
      <c r="B3" s="27">
        <f>'Transportation Calcs'!C103</f>
        <v>0</v>
      </c>
      <c r="C3" s="27">
        <f>'Transportation Calcs'!D103</f>
        <v>5.1076903440958011E-6</v>
      </c>
      <c r="D3" s="27">
        <f>'Transportation Calcs'!E103</f>
        <v>4.9544715566101007E-5</v>
      </c>
      <c r="E3" s="27">
        <f>'Transportation Calcs'!F103</f>
        <v>4.5613398961807694E-5</v>
      </c>
      <c r="F3" s="27">
        <f>'Transportation Calcs'!G103</f>
        <v>4.9544715566101007E-5</v>
      </c>
      <c r="G3" s="27">
        <f>'Transportation Calcs'!H103</f>
        <v>1.712788652906486E-5</v>
      </c>
      <c r="H3" s="27">
        <f>'Transportation Calcs'!I103</f>
        <v>0</v>
      </c>
      <c r="I3" s="27">
        <f>'Transportation Calcs'!J103</f>
        <v>0</v>
      </c>
      <c r="J3" s="27">
        <f>'Transportation Calcs'!K103</f>
        <v>1.8676184885610936E-5</v>
      </c>
      <c r="K3" s="27">
        <f>'Transportation Calcs'!L103</f>
        <v>0</v>
      </c>
    </row>
    <row r="4" spans="1:11" x14ac:dyDescent="0.45">
      <c r="A4" t="s">
        <v>25</v>
      </c>
      <c r="B4" s="27">
        <f>'Transportation Calcs'!C104</f>
        <v>0</v>
      </c>
      <c r="C4" s="27">
        <f>'Transportation Calcs'!D104</f>
        <v>1.119762883128695E-4</v>
      </c>
      <c r="D4" s="27">
        <f>'Transportation Calcs'!E104</f>
        <v>1.0281418755433811E-3</v>
      </c>
      <c r="E4" s="27">
        <f>'Transportation Calcs'!F104</f>
        <v>1.8007789798463666E-4</v>
      </c>
      <c r="F4" s="27">
        <f>'Transportation Calcs'!G104</f>
        <v>1.0281418755433811E-3</v>
      </c>
      <c r="G4" s="27">
        <f>'Transportation Calcs'!H104</f>
        <v>7.8217123254521457E-5</v>
      </c>
      <c r="H4" s="27">
        <f>'Transportation Calcs'!I104</f>
        <v>0</v>
      </c>
      <c r="I4" s="27">
        <f>'Transportation Calcs'!J104</f>
        <v>0</v>
      </c>
      <c r="J4" s="27">
        <f>'Transportation Calcs'!K104</f>
        <v>3.2062705253674354E-5</v>
      </c>
      <c r="K4" s="27">
        <f>'Transportation Calcs'!L104</f>
        <v>0</v>
      </c>
    </row>
    <row r="5" spans="1:11" x14ac:dyDescent="0.45">
      <c r="A5" t="s">
        <v>26</v>
      </c>
      <c r="B5" s="27">
        <f>'Transportation Calcs'!C105</f>
        <v>0</v>
      </c>
      <c r="C5" s="27">
        <f>'Transportation Calcs'!D105</f>
        <v>2.5538451720479006E-4</v>
      </c>
      <c r="D5" s="27">
        <f>'Transportation Calcs'!E105</f>
        <v>1.0277641947024967E-4</v>
      </c>
      <c r="E5" s="27">
        <f>'Transportation Calcs'!F105</f>
        <v>7.9277037674766815E-4</v>
      </c>
      <c r="F5" s="27">
        <f>'Transportation Calcs'!G105</f>
        <v>1.0277641947024967E-4</v>
      </c>
      <c r="G5" s="27">
        <f>'Transportation Calcs'!H105</f>
        <v>2.4072356363157696E-4</v>
      </c>
      <c r="H5" s="27">
        <f>'Transportation Calcs'!I105</f>
        <v>0</v>
      </c>
      <c r="I5" s="27">
        <f>'Transportation Calcs'!J105</f>
        <v>0</v>
      </c>
      <c r="J5" s="27">
        <f>'Transportation Calcs'!K105</f>
        <v>1.5703800433965642E-4</v>
      </c>
      <c r="K5" s="27">
        <f>'Transportation Calcs'!L105</f>
        <v>0</v>
      </c>
    </row>
    <row r="6" spans="1:11" x14ac:dyDescent="0.45">
      <c r="A6" t="s">
        <v>27</v>
      </c>
      <c r="B6" s="27">
        <f>'Transportation Calcs'!C106</f>
        <v>0</v>
      </c>
      <c r="C6" s="27">
        <f>'Transportation Calcs'!D106</f>
        <v>5.6883776142472345E-6</v>
      </c>
      <c r="D6" s="27">
        <f>'Transportation Calcs'!E106</f>
        <v>6.1477987353266523E-6</v>
      </c>
      <c r="E6" s="27">
        <f>'Transportation Calcs'!F106</f>
        <v>1.5480763810107913E-5</v>
      </c>
      <c r="F6" s="27">
        <f>'Transportation Calcs'!G106</f>
        <v>6.1477987353266523E-6</v>
      </c>
      <c r="G6" s="27">
        <f>'Transportation Calcs'!H106</f>
        <v>1.5480763810107913E-5</v>
      </c>
      <c r="H6" s="27">
        <f>'Transportation Calcs'!I106</f>
        <v>0</v>
      </c>
      <c r="I6" s="27">
        <f>'Transportation Calcs'!J106</f>
        <v>0</v>
      </c>
      <c r="J6" s="27">
        <f>'Transportation Calcs'!K106</f>
        <v>5.2810901504427564E-7</v>
      </c>
      <c r="K6" s="27">
        <f>'Transportation Calcs'!L106</f>
        <v>0</v>
      </c>
    </row>
    <row r="7" spans="1:11" x14ac:dyDescent="0.45">
      <c r="A7" t="s">
        <v>43</v>
      </c>
      <c r="B7" s="27">
        <f>'Transportation Calcs'!C107</f>
        <v>0</v>
      </c>
      <c r="C7" s="27">
        <f>'Transportation Calcs'!D107</f>
        <v>1.0787950088024493E-5</v>
      </c>
      <c r="D7" s="27">
        <f>'Transportation Calcs'!E107</f>
        <v>2.273617204210358E-6</v>
      </c>
      <c r="E7" s="27">
        <f>'Transportation Calcs'!F107</f>
        <v>1.9012829631408031E-4</v>
      </c>
      <c r="F7" s="27">
        <f>'Transportation Calcs'!G107</f>
        <v>2.273617204210358E-6</v>
      </c>
      <c r="G7" s="27">
        <f>'Transportation Calcs'!H107</f>
        <v>9.8509838913486975E-6</v>
      </c>
      <c r="H7" s="27">
        <f>'Transportation Calcs'!I107</f>
        <v>0</v>
      </c>
      <c r="I7" s="27">
        <f>'Transportation Calcs'!J107</f>
        <v>0</v>
      </c>
      <c r="J7" s="27">
        <f>'Transportation Calcs'!K107</f>
        <v>2.5750374652167907E-7</v>
      </c>
      <c r="K7" s="27">
        <f>'Transportation Calcs'!L107</f>
        <v>0</v>
      </c>
    </row>
    <row r="8" spans="1:11" x14ac:dyDescent="0.45">
      <c r="A8" t="s">
        <v>29</v>
      </c>
      <c r="B8" s="27">
        <f>'Transportation Calcs'!C108</f>
        <v>0</v>
      </c>
      <c r="C8" s="27">
        <f>'Transportation Calcs'!D108</f>
        <v>0</v>
      </c>
      <c r="D8" s="27">
        <f>'Transportation Calcs'!E108</f>
        <v>7.7296863713074176E-7</v>
      </c>
      <c r="E8" s="27">
        <f>'Transportation Calcs'!F108</f>
        <v>6.6613125184792967E-7</v>
      </c>
      <c r="F8" s="27">
        <f>'Transportation Calcs'!G108</f>
        <v>7.7296863713074176E-7</v>
      </c>
      <c r="G8" s="27">
        <f>'Transportation Calcs'!H108</f>
        <v>6.6613125184792967E-7</v>
      </c>
      <c r="H8" s="27">
        <f>'Transportation Calcs'!I108</f>
        <v>0</v>
      </c>
      <c r="I8" s="27">
        <f>'Transportation Calcs'!J108</f>
        <v>0</v>
      </c>
      <c r="J8" s="27">
        <f>'Transportation Calcs'!K108</f>
        <v>0</v>
      </c>
      <c r="K8" s="27">
        <f>'Transportation Calcs'!L108</f>
        <v>0</v>
      </c>
    </row>
    <row r="9" spans="1:11" x14ac:dyDescent="0.45">
      <c r="A9" t="s">
        <v>30</v>
      </c>
      <c r="B9" s="27">
        <f>'Transportation Calcs'!C109</f>
        <v>0</v>
      </c>
      <c r="C9" s="27">
        <f>'Transportation Calcs'!D109</f>
        <v>2.2005086227935254E-7</v>
      </c>
      <c r="D9" s="27">
        <f>'Transportation Calcs'!E109</f>
        <v>3.5502593940717002E-7</v>
      </c>
      <c r="E9" s="27">
        <f>'Transportation Calcs'!F109</f>
        <v>4.9362700839501394E-6</v>
      </c>
      <c r="F9" s="27">
        <f>'Transportation Calcs'!G109</f>
        <v>3.5502593940717002E-7</v>
      </c>
      <c r="G9" s="27">
        <f>'Transportation Calcs'!H109</f>
        <v>4.9362700839501394E-6</v>
      </c>
      <c r="H9" s="27">
        <f>'Transportation Calcs'!I109</f>
        <v>0</v>
      </c>
      <c r="I9" s="27">
        <f>'Transportation Calcs'!J109</f>
        <v>0</v>
      </c>
      <c r="J9" s="27">
        <f>'Transportation Calcs'!K109</f>
        <v>2.0429523498392262E-8</v>
      </c>
      <c r="K9" s="27">
        <f>'Transportation Calcs'!L109</f>
        <v>0</v>
      </c>
    </row>
    <row r="10" spans="1:11" x14ac:dyDescent="0.45">
      <c r="A10" t="s">
        <v>31</v>
      </c>
      <c r="B10" s="27">
        <f>'Transportation Calcs'!C110</f>
        <v>0</v>
      </c>
      <c r="C10" s="27">
        <f>'Transportation Calcs'!D110</f>
        <v>3.9999293880667245E-7</v>
      </c>
      <c r="D10" s="27">
        <f>'Transportation Calcs'!E110</f>
        <v>1.0010432230231727E-6</v>
      </c>
      <c r="E10" s="27">
        <f>'Transportation Calcs'!F110</f>
        <v>2.6892846474589374E-6</v>
      </c>
      <c r="F10" s="27">
        <f>'Transportation Calcs'!G110</f>
        <v>1.0010432230231727E-6</v>
      </c>
      <c r="G10" s="27">
        <f>'Transportation Calcs'!H110</f>
        <v>2.6892846474589374E-6</v>
      </c>
      <c r="H10" s="27">
        <f>'Transportation Calcs'!I110</f>
        <v>0</v>
      </c>
      <c r="I10" s="27">
        <f>'Transportation Calcs'!J110</f>
        <v>0</v>
      </c>
      <c r="J10" s="27">
        <f>'Transportation Calcs'!K110</f>
        <v>3.7135347064298439E-8</v>
      </c>
      <c r="K10" s="27">
        <f>'Transportation Calcs'!L110</f>
        <v>0</v>
      </c>
    </row>
    <row r="11" spans="1:11" x14ac:dyDescent="0.45">
      <c r="A11" t="s">
        <v>32</v>
      </c>
      <c r="B11" s="27">
        <f>'Transportation Calcs'!C111</f>
        <v>0</v>
      </c>
      <c r="C11" s="27">
        <f>'Transportation Calcs'!D111</f>
        <v>9.9999999999999995E-7</v>
      </c>
      <c r="D11" s="27">
        <f>'Transportation Calcs'!E111</f>
        <v>3.0000000000000001E-6</v>
      </c>
      <c r="E11" s="27">
        <f>'Transportation Calcs'!F111</f>
        <v>3.0000000000000001E-6</v>
      </c>
      <c r="F11" s="27">
        <f>'Transportation Calcs'!G111</f>
        <v>0</v>
      </c>
      <c r="G11" s="27">
        <f>'Transportation Calcs'!H111</f>
        <v>0</v>
      </c>
      <c r="H11" s="27">
        <f>'Transportation Calcs'!I111</f>
        <v>0</v>
      </c>
      <c r="I11" s="27">
        <f>'Transportation Calcs'!J111</f>
        <v>0</v>
      </c>
      <c r="J11" s="27">
        <f>'Transportation Calcs'!K111</f>
        <v>3.0000000000000001E-6</v>
      </c>
      <c r="K11" s="27">
        <f>'Transportation Calcs'!L111</f>
        <v>0</v>
      </c>
    </row>
    <row r="12" spans="1:11" x14ac:dyDescent="0.45">
      <c r="A12" t="s">
        <v>33</v>
      </c>
      <c r="B12" s="27">
        <f>'Transportation Calcs'!C112</f>
        <v>0</v>
      </c>
      <c r="C12" s="27">
        <f>'Transportation Calcs'!D112</f>
        <v>1.0000000000000001E-7</v>
      </c>
      <c r="D12" s="27">
        <f>'Transportation Calcs'!E112</f>
        <v>5.9999999999999997E-7</v>
      </c>
      <c r="E12" s="27">
        <f>'Transportation Calcs'!F112</f>
        <v>1.211605909923017E-6</v>
      </c>
      <c r="F12" s="27">
        <f>'Transportation Calcs'!G112</f>
        <v>0</v>
      </c>
      <c r="G12" s="27">
        <f>'Transportation Calcs'!H112</f>
        <v>0</v>
      </c>
      <c r="H12" s="27">
        <f>'Transportation Calcs'!I112</f>
        <v>0</v>
      </c>
      <c r="I12" s="27">
        <f>'Transportation Calcs'!J112</f>
        <v>0</v>
      </c>
      <c r="J12" s="27">
        <f>'Transportation Calcs'!K112</f>
        <v>5.9999999999999997E-7</v>
      </c>
      <c r="K12" s="27">
        <f>'Transportation Calcs'!L112</f>
        <v>0</v>
      </c>
    </row>
    <row r="13" spans="1:11" x14ac:dyDescent="0.45">
      <c r="A13" t="s">
        <v>44</v>
      </c>
      <c r="B13" s="27">
        <f>'Transportation Calcs'!C113</f>
        <v>0</v>
      </c>
      <c r="C13" s="27">
        <f>'Transportation Calcs'!D113</f>
        <v>0</v>
      </c>
      <c r="D13" s="27">
        <f>'Transportation Calcs'!E113</f>
        <v>0</v>
      </c>
      <c r="E13" s="27">
        <f>'Transportation Calcs'!F113</f>
        <v>0</v>
      </c>
      <c r="F13" s="27">
        <f>'Transportation Calcs'!G113</f>
        <v>0</v>
      </c>
      <c r="G13" s="27">
        <f>'Transportation Calcs'!H113</f>
        <v>0</v>
      </c>
      <c r="H13" s="27">
        <f>'Transportation Calcs'!I113</f>
        <v>0</v>
      </c>
      <c r="I13" s="27">
        <f>'Transportation Calcs'!J113</f>
        <v>0</v>
      </c>
      <c r="J13" s="27">
        <f>'Transportation Calcs'!K113</f>
        <v>0</v>
      </c>
      <c r="K13" s="27">
        <f>'Transportation Calcs'!L113</f>
        <v>0</v>
      </c>
    </row>
    <row r="14" spans="1:11" x14ac:dyDescent="0.45">
      <c r="B14" s="22"/>
    </row>
  </sheetData>
  <pageMargins left="0.7" right="0.7" top="0.75" bottom="0.75" header="0.3" footer="0.3"/>
  <pageSetup orientation="portrait" horizontalDpi="1200" verticalDpi="120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4">
    <tabColor theme="3"/>
  </sheetPr>
  <dimension ref="A1:K13"/>
  <sheetViews>
    <sheetView workbookViewId="0">
      <selection activeCell="B2" sqref="B2:K13"/>
    </sheetView>
  </sheetViews>
  <sheetFormatPr defaultRowHeight="14.25" x14ac:dyDescent="0.45"/>
  <cols>
    <col min="2" max="2" width="12.265625" customWidth="1"/>
    <col min="3" max="3" width="14" customWidth="1"/>
    <col min="4" max="4" width="21.3984375" customWidth="1"/>
    <col min="5" max="5" width="18.59765625" customWidth="1"/>
    <col min="6" max="6" width="18.265625" customWidth="1"/>
    <col min="7" max="7" width="16.59765625" customWidth="1"/>
    <col min="8" max="8" width="14.59765625" customWidth="1"/>
    <col min="9" max="9" width="15.73046875" customWidth="1"/>
    <col min="10" max="11" width="13.3984375" customWidth="1"/>
  </cols>
  <sheetData>
    <row r="1" spans="1:11" s="14" customFormat="1" ht="85.5" x14ac:dyDescent="0.45">
      <c r="A1" s="25" t="s">
        <v>212</v>
      </c>
      <c r="B1" s="7" t="s">
        <v>52</v>
      </c>
      <c r="C1" s="7" t="s">
        <v>46</v>
      </c>
      <c r="D1" s="7" t="s">
        <v>55</v>
      </c>
      <c r="E1" s="7" t="s">
        <v>53</v>
      </c>
      <c r="F1" s="7" t="s">
        <v>56</v>
      </c>
      <c r="G1" s="7" t="s">
        <v>57</v>
      </c>
      <c r="H1" s="7" t="s">
        <v>58</v>
      </c>
      <c r="I1" s="21" t="s">
        <v>196</v>
      </c>
      <c r="J1" s="21" t="s">
        <v>197</v>
      </c>
      <c r="K1" s="21" t="s">
        <v>198</v>
      </c>
    </row>
    <row r="2" spans="1:11" x14ac:dyDescent="0.45">
      <c r="A2" t="s">
        <v>34</v>
      </c>
      <c r="B2" s="27">
        <f>'Transportation Calcs'!C118</f>
        <v>0</v>
      </c>
      <c r="C2" s="27">
        <f>'Transportation Calcs'!D118</f>
        <v>0</v>
      </c>
      <c r="D2" s="27">
        <f>'Transportation Calcs'!E118</f>
        <v>7.2920703974688528E-2</v>
      </c>
      <c r="E2" s="27">
        <f>'Transportation Calcs'!F118</f>
        <v>0</v>
      </c>
      <c r="F2" s="27">
        <f>'Transportation Calcs'!G118</f>
        <v>4.0925022093794103E-2</v>
      </c>
      <c r="G2" s="27">
        <f>'Transportation Calcs'!H118</f>
        <v>0</v>
      </c>
      <c r="H2" s="27">
        <f>'Transportation Calcs'!I118</f>
        <v>7.2222222222222215E-2</v>
      </c>
      <c r="I2" s="27">
        <f>'Transportation Calcs'!J118</f>
        <v>0</v>
      </c>
      <c r="J2" s="27">
        <f>'Transportation Calcs'!K118</f>
        <v>0</v>
      </c>
      <c r="K2" s="27">
        <f>'Transportation Calcs'!L118</f>
        <v>0</v>
      </c>
    </row>
    <row r="3" spans="1:11" x14ac:dyDescent="0.45">
      <c r="A3" t="s">
        <v>24</v>
      </c>
      <c r="B3" s="27">
        <f>'Transportation Calcs'!C119</f>
        <v>0</v>
      </c>
      <c r="C3" s="27">
        <f>'Transportation Calcs'!D119</f>
        <v>0</v>
      </c>
      <c r="D3" s="27">
        <f>'Transportation Calcs'!E119</f>
        <v>3.1345319429545544E-5</v>
      </c>
      <c r="E3" s="27">
        <f>'Transportation Calcs'!F119</f>
        <v>0</v>
      </c>
      <c r="F3" s="27">
        <f>'Transportation Calcs'!G119</f>
        <v>3.1345319429545544E-5</v>
      </c>
      <c r="G3" s="27">
        <f>'Transportation Calcs'!H119</f>
        <v>0</v>
      </c>
      <c r="H3" s="27">
        <f>'Transportation Calcs'!I119</f>
        <v>4.3410469780740744E-4</v>
      </c>
      <c r="I3" s="27">
        <f>'Transportation Calcs'!J119</f>
        <v>0</v>
      </c>
      <c r="J3" s="27">
        <f>'Transportation Calcs'!K119</f>
        <v>0</v>
      </c>
      <c r="K3" s="27">
        <f>'Transportation Calcs'!L119</f>
        <v>0</v>
      </c>
    </row>
    <row r="4" spans="1:11" x14ac:dyDescent="0.45">
      <c r="A4" t="s">
        <v>25</v>
      </c>
      <c r="B4" s="27">
        <f>'Transportation Calcs'!C120</f>
        <v>0</v>
      </c>
      <c r="C4" s="27">
        <f>'Transportation Calcs'!D120</f>
        <v>0</v>
      </c>
      <c r="D4" s="27">
        <f>'Transportation Calcs'!E120</f>
        <v>2.3139574968839157E-4</v>
      </c>
      <c r="E4" s="27">
        <f>'Transportation Calcs'!F120</f>
        <v>0</v>
      </c>
      <c r="F4" s="27">
        <f>'Transportation Calcs'!G120</f>
        <v>2.3139574968839157E-4</v>
      </c>
      <c r="G4" s="27">
        <f>'Transportation Calcs'!H120</f>
        <v>0</v>
      </c>
      <c r="H4" s="27">
        <f>'Transportation Calcs'!I120</f>
        <v>2.7417138808888891E-2</v>
      </c>
      <c r="I4" s="27">
        <f>'Transportation Calcs'!J120</f>
        <v>0</v>
      </c>
      <c r="J4" s="27">
        <f>'Transportation Calcs'!K120</f>
        <v>0</v>
      </c>
      <c r="K4" s="27">
        <f>'Transportation Calcs'!L120</f>
        <v>0</v>
      </c>
    </row>
    <row r="5" spans="1:11" x14ac:dyDescent="0.45">
      <c r="A5" t="s">
        <v>26</v>
      </c>
      <c r="B5" s="27">
        <f>'Transportation Calcs'!C121</f>
        <v>0</v>
      </c>
      <c r="C5" s="27">
        <f>'Transportation Calcs'!D121</f>
        <v>0</v>
      </c>
      <c r="D5" s="27">
        <f>'Transportation Calcs'!E121</f>
        <v>6.8849678143751187E-5</v>
      </c>
      <c r="E5" s="27">
        <f>'Transportation Calcs'!F121</f>
        <v>0</v>
      </c>
      <c r="F5" s="27">
        <f>'Transportation Calcs'!G121</f>
        <v>6.8849678143751187E-5</v>
      </c>
      <c r="G5" s="27">
        <f>'Transportation Calcs'!H121</f>
        <v>0</v>
      </c>
      <c r="H5" s="27">
        <f>'Transportation Calcs'!I121</f>
        <v>9.1390462696296307E-5</v>
      </c>
      <c r="I5" s="27">
        <f>'Transportation Calcs'!J121</f>
        <v>0</v>
      </c>
      <c r="J5" s="27">
        <f>'Transportation Calcs'!K121</f>
        <v>0</v>
      </c>
      <c r="K5" s="27">
        <f>'Transportation Calcs'!L121</f>
        <v>0</v>
      </c>
    </row>
    <row r="6" spans="1:11" x14ac:dyDescent="0.45">
      <c r="A6" t="s">
        <v>27</v>
      </c>
      <c r="B6" s="27">
        <f>'Transportation Calcs'!C122</f>
        <v>0</v>
      </c>
      <c r="C6" s="27">
        <f>'Transportation Calcs'!D122</f>
        <v>0</v>
      </c>
      <c r="D6" s="27">
        <f>'Transportation Calcs'!E122</f>
        <v>3.7276347700505622E-6</v>
      </c>
      <c r="E6" s="27">
        <f>'Transportation Calcs'!F122</f>
        <v>0</v>
      </c>
      <c r="F6" s="27">
        <f>'Transportation Calcs'!G122</f>
        <v>3.7276347700505622E-6</v>
      </c>
      <c r="G6" s="27">
        <f>'Transportation Calcs'!H122</f>
        <v>0</v>
      </c>
      <c r="H6" s="27">
        <f>'Transportation Calcs'!I122</f>
        <v>3.7276347700505622E-6</v>
      </c>
      <c r="I6" s="27">
        <f>'Transportation Calcs'!J122</f>
        <v>0</v>
      </c>
      <c r="J6" s="27">
        <f>'Transportation Calcs'!K122</f>
        <v>0</v>
      </c>
      <c r="K6" s="27">
        <f>'Transportation Calcs'!L122</f>
        <v>0</v>
      </c>
    </row>
    <row r="7" spans="1:11" x14ac:dyDescent="0.45">
      <c r="A7" t="s">
        <v>43</v>
      </c>
      <c r="B7" s="27">
        <f>'Transportation Calcs'!C123</f>
        <v>0</v>
      </c>
      <c r="C7" s="27">
        <f>'Transportation Calcs'!D123</f>
        <v>0</v>
      </c>
      <c r="D7" s="27">
        <f>'Transportation Calcs'!E123</f>
        <v>3.2741659645347329E-6</v>
      </c>
      <c r="E7" s="27">
        <f>'Transportation Calcs'!F123</f>
        <v>0</v>
      </c>
      <c r="F7" s="27">
        <f>'Transportation Calcs'!G123</f>
        <v>3.2741659645347329E-6</v>
      </c>
      <c r="G7" s="27">
        <f>'Transportation Calcs'!H123</f>
        <v>0</v>
      </c>
      <c r="H7" s="27">
        <f>'Transportation Calcs'!I123</f>
        <v>3.2741659645347329E-6</v>
      </c>
      <c r="I7" s="27">
        <f>'Transportation Calcs'!J123</f>
        <v>0</v>
      </c>
      <c r="J7" s="27">
        <f>'Transportation Calcs'!K123</f>
        <v>0</v>
      </c>
      <c r="K7" s="27">
        <f>'Transportation Calcs'!L123</f>
        <v>0</v>
      </c>
    </row>
    <row r="8" spans="1:11" x14ac:dyDescent="0.45">
      <c r="A8" t="s">
        <v>29</v>
      </c>
      <c r="B8" s="27">
        <f>'Transportation Calcs'!C124</f>
        <v>0</v>
      </c>
      <c r="C8" s="27">
        <f>'Transportation Calcs'!D124</f>
        <v>0</v>
      </c>
      <c r="D8" s="27">
        <f>'Transportation Calcs'!E124</f>
        <v>9.4227510367978454E-6</v>
      </c>
      <c r="E8" s="27">
        <f>'Transportation Calcs'!F124</f>
        <v>0</v>
      </c>
      <c r="F8" s="27">
        <f>'Transportation Calcs'!G124</f>
        <v>9.4227510367978454E-6</v>
      </c>
      <c r="G8" s="27">
        <f>'Transportation Calcs'!H124</f>
        <v>0</v>
      </c>
      <c r="H8" s="27">
        <f>'Transportation Calcs'!I124</f>
        <v>2.2847615674074077E-5</v>
      </c>
      <c r="I8" s="27">
        <f>'Transportation Calcs'!J124</f>
        <v>0</v>
      </c>
      <c r="J8" s="27">
        <f>'Transportation Calcs'!K124</f>
        <v>0</v>
      </c>
      <c r="K8" s="27">
        <f>'Transportation Calcs'!L124</f>
        <v>0</v>
      </c>
    </row>
    <row r="9" spans="1:11" x14ac:dyDescent="0.45">
      <c r="A9" t="s">
        <v>30</v>
      </c>
      <c r="B9" s="27">
        <f>'Transportation Calcs'!C125</f>
        <v>0</v>
      </c>
      <c r="C9" s="27">
        <f>'Transportation Calcs'!D125</f>
        <v>0</v>
      </c>
      <c r="D9" s="27">
        <f>'Transportation Calcs'!E125</f>
        <v>1.1275055790600572E-6</v>
      </c>
      <c r="E9" s="27">
        <f>'Transportation Calcs'!F125</f>
        <v>0</v>
      </c>
      <c r="F9" s="27">
        <f>'Transportation Calcs'!G125</f>
        <v>1.1275055790600572E-6</v>
      </c>
      <c r="G9" s="27">
        <f>'Transportation Calcs'!H125</f>
        <v>0</v>
      </c>
      <c r="H9" s="27">
        <f>'Transportation Calcs'!I125</f>
        <v>1.1275055790600572E-6</v>
      </c>
      <c r="I9" s="27">
        <f>'Transportation Calcs'!J125</f>
        <v>0</v>
      </c>
      <c r="J9" s="27">
        <f>'Transportation Calcs'!K125</f>
        <v>0</v>
      </c>
      <c r="K9" s="27">
        <f>'Transportation Calcs'!L125</f>
        <v>0</v>
      </c>
    </row>
    <row r="10" spans="1:11" x14ac:dyDescent="0.45">
      <c r="A10" t="s">
        <v>31</v>
      </c>
      <c r="B10" s="27">
        <f>'Transportation Calcs'!C126</f>
        <v>0</v>
      </c>
      <c r="C10" s="27">
        <f>'Transportation Calcs'!D126</f>
        <v>0</v>
      </c>
      <c r="D10" s="27">
        <f>'Transportation Calcs'!E126</f>
        <v>6.1834908625831884E-7</v>
      </c>
      <c r="E10" s="27">
        <f>'Transportation Calcs'!F126</f>
        <v>0</v>
      </c>
      <c r="F10" s="27">
        <f>'Transportation Calcs'!G126</f>
        <v>6.1834908625831884E-7</v>
      </c>
      <c r="G10" s="27">
        <f>'Transportation Calcs'!H126</f>
        <v>0</v>
      </c>
      <c r="H10" s="27">
        <f>'Transportation Calcs'!I126</f>
        <v>6.1834908625831884E-7</v>
      </c>
      <c r="I10" s="27">
        <f>'Transportation Calcs'!J126</f>
        <v>0</v>
      </c>
      <c r="J10" s="27">
        <f>'Transportation Calcs'!K126</f>
        <v>0</v>
      </c>
      <c r="K10" s="27">
        <f>'Transportation Calcs'!L126</f>
        <v>0</v>
      </c>
    </row>
    <row r="11" spans="1:11" x14ac:dyDescent="0.45">
      <c r="A11" t="s">
        <v>32</v>
      </c>
      <c r="B11" s="27">
        <f>'Transportation Calcs'!C127</f>
        <v>0</v>
      </c>
      <c r="C11" s="27">
        <f>'Transportation Calcs'!D127</f>
        <v>0</v>
      </c>
      <c r="D11" s="27">
        <f>'Transportation Calcs'!E127</f>
        <v>3.0000000000000001E-6</v>
      </c>
      <c r="E11" s="27">
        <f>'Transportation Calcs'!F127</f>
        <v>0</v>
      </c>
      <c r="F11" s="27">
        <f>'Transportation Calcs'!G127</f>
        <v>0</v>
      </c>
      <c r="G11" s="27">
        <f>'Transportation Calcs'!H127</f>
        <v>0</v>
      </c>
      <c r="H11" s="27">
        <f>'Transportation Calcs'!I127</f>
        <v>3.0000000000000001E-6</v>
      </c>
      <c r="I11" s="27">
        <f>'Transportation Calcs'!J127</f>
        <v>0</v>
      </c>
      <c r="J11" s="27">
        <f>'Transportation Calcs'!K127</f>
        <v>0</v>
      </c>
      <c r="K11" s="27">
        <f>'Transportation Calcs'!L127</f>
        <v>0</v>
      </c>
    </row>
    <row r="12" spans="1:11" x14ac:dyDescent="0.45">
      <c r="A12" t="s">
        <v>33</v>
      </c>
      <c r="B12" s="27">
        <f>'Transportation Calcs'!C128</f>
        <v>0</v>
      </c>
      <c r="C12" s="27">
        <f>'Transportation Calcs'!D128</f>
        <v>0</v>
      </c>
      <c r="D12" s="27">
        <f>'Transportation Calcs'!E128</f>
        <v>5.9999999999999997E-7</v>
      </c>
      <c r="E12" s="27">
        <f>'Transportation Calcs'!F128</f>
        <v>0</v>
      </c>
      <c r="F12" s="27">
        <f>'Transportation Calcs'!G128</f>
        <v>0</v>
      </c>
      <c r="G12" s="27">
        <f>'Transportation Calcs'!H128</f>
        <v>0</v>
      </c>
      <c r="H12" s="27">
        <f>'Transportation Calcs'!I128</f>
        <v>5.9999999999999997E-7</v>
      </c>
      <c r="I12" s="27">
        <f>'Transportation Calcs'!J128</f>
        <v>0</v>
      </c>
      <c r="J12" s="27">
        <f>'Transportation Calcs'!K128</f>
        <v>0</v>
      </c>
      <c r="K12" s="27">
        <f>'Transportation Calcs'!L128</f>
        <v>0</v>
      </c>
    </row>
    <row r="13" spans="1:11" x14ac:dyDescent="0.45">
      <c r="A13" t="s">
        <v>44</v>
      </c>
      <c r="B13" s="27">
        <f>'Transportation Calcs'!C129</f>
        <v>0</v>
      </c>
      <c r="C13" s="27">
        <f>'Transportation Calcs'!D129</f>
        <v>0</v>
      </c>
      <c r="D13" s="27">
        <f>'Transportation Calcs'!E129</f>
        <v>0</v>
      </c>
      <c r="E13" s="27">
        <f>'Transportation Calcs'!F129</f>
        <v>0</v>
      </c>
      <c r="F13" s="27">
        <f>'Transportation Calcs'!G129</f>
        <v>0</v>
      </c>
      <c r="G13" s="27">
        <f>'Transportation Calcs'!H129</f>
        <v>0</v>
      </c>
      <c r="H13" s="27">
        <f>'Transportation Calcs'!I129</f>
        <v>0</v>
      </c>
      <c r="I13" s="27">
        <f>'Transportation Calcs'!J129</f>
        <v>0</v>
      </c>
      <c r="J13" s="27">
        <f>'Transportation Calcs'!K129</f>
        <v>0</v>
      </c>
      <c r="K13" s="27">
        <f>'Transportation Calcs'!L129</f>
        <v>0</v>
      </c>
    </row>
  </sheetData>
  <pageMargins left="0.7" right="0.7" top="0.75" bottom="0.75" header="0.3" footer="0.3"/>
  <pageSetup orientation="portrait" horizontalDpi="1200" verticalDpi="120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>
    <tabColor theme="3"/>
  </sheetPr>
  <dimension ref="A1:K13"/>
  <sheetViews>
    <sheetView workbookViewId="0"/>
  </sheetViews>
  <sheetFormatPr defaultRowHeight="14.25" x14ac:dyDescent="0.45"/>
  <cols>
    <col min="2" max="2" width="12.265625" customWidth="1"/>
    <col min="3" max="3" width="14" customWidth="1"/>
    <col min="4" max="4" width="21.3984375" customWidth="1"/>
    <col min="5" max="5" width="18.59765625" customWidth="1"/>
    <col min="6" max="6" width="18.265625" customWidth="1"/>
    <col min="7" max="7" width="16.59765625" customWidth="1"/>
    <col min="8" max="8" width="11.1328125" customWidth="1"/>
    <col min="9" max="9" width="15.73046875" customWidth="1"/>
    <col min="10" max="11" width="13.3984375" customWidth="1"/>
  </cols>
  <sheetData>
    <row r="1" spans="1:11" ht="85.5" x14ac:dyDescent="0.45">
      <c r="A1" s="23" t="s">
        <v>212</v>
      </c>
      <c r="B1" s="4" t="s">
        <v>52</v>
      </c>
      <c r="C1" s="7" t="s">
        <v>46</v>
      </c>
      <c r="D1" s="7" t="s">
        <v>55</v>
      </c>
      <c r="E1" s="7" t="s">
        <v>53</v>
      </c>
      <c r="F1" s="7" t="s">
        <v>56</v>
      </c>
      <c r="G1" s="7" t="s">
        <v>57</v>
      </c>
      <c r="H1" s="7" t="s">
        <v>58</v>
      </c>
      <c r="I1" s="21" t="s">
        <v>196</v>
      </c>
      <c r="J1" s="21" t="s">
        <v>197</v>
      </c>
      <c r="K1" s="21" t="s">
        <v>198</v>
      </c>
    </row>
    <row r="2" spans="1:11" x14ac:dyDescent="0.45">
      <c r="A2" t="s">
        <v>34</v>
      </c>
      <c r="B2" s="27">
        <f>'Transportation Calcs'!O86</f>
        <v>0</v>
      </c>
      <c r="C2" s="27">
        <f>'Transportation Calcs'!P86</f>
        <v>5.2751937984496129E-2</v>
      </c>
      <c r="D2" s="27">
        <f>'Transportation Calcs'!Q86</f>
        <v>7.2920703974688528E-2</v>
      </c>
      <c r="E2" s="27">
        <f>'Transportation Calcs'!R86</f>
        <v>7.1990470738681492E-2</v>
      </c>
      <c r="F2" s="27">
        <f>'Transportation Calcs'!S86</f>
        <v>4.0403449230000298E-2</v>
      </c>
      <c r="G2" s="27">
        <f>'Transportation Calcs'!T86</f>
        <v>1.6824244116294244E-2</v>
      </c>
      <c r="H2" s="27">
        <f>'Transportation Calcs'!U86</f>
        <v>0</v>
      </c>
      <c r="I2" s="27">
        <f>'Transportation Calcs'!V86</f>
        <v>7.5288690949578504E-2</v>
      </c>
      <c r="J2" s="27">
        <f>'Transportation Calcs'!W86</f>
        <v>6.7030064624894622E-2</v>
      </c>
      <c r="K2" s="27">
        <f>'Transportation Calcs'!X86</f>
        <v>0</v>
      </c>
    </row>
    <row r="3" spans="1:11" x14ac:dyDescent="0.45">
      <c r="A3" t="s">
        <v>24</v>
      </c>
      <c r="B3" s="27">
        <f>'Transportation Calcs'!O87</f>
        <v>0</v>
      </c>
      <c r="C3" s="27">
        <f>'Transportation Calcs'!P87</f>
        <v>3.7055399324096322E-5</v>
      </c>
      <c r="D3" s="27">
        <f>'Transportation Calcs'!Q87</f>
        <v>5.1729790668657905E-5</v>
      </c>
      <c r="E3" s="27">
        <f>'Transportation Calcs'!R87</f>
        <v>1.066100920174742E-4</v>
      </c>
      <c r="F3" s="27">
        <f>'Transportation Calcs'!S87</f>
        <v>3.7068947314504013E-5</v>
      </c>
      <c r="G3" s="27">
        <f>'Transportation Calcs'!T87</f>
        <v>4.7375078673519637E-5</v>
      </c>
      <c r="H3" s="27">
        <f>'Transportation Calcs'!U87</f>
        <v>0</v>
      </c>
      <c r="I3" s="27">
        <f>'Transportation Calcs'!V87</f>
        <v>4.7375078673519637E-5</v>
      </c>
      <c r="J3" s="27">
        <f>'Transportation Calcs'!W87</f>
        <v>3.8150087110923766E-5</v>
      </c>
      <c r="K3" s="27">
        <f>'Transportation Calcs'!X87</f>
        <v>0</v>
      </c>
    </row>
    <row r="4" spans="1:11" x14ac:dyDescent="0.45">
      <c r="A4" t="s">
        <v>25</v>
      </c>
      <c r="B4" s="27">
        <f>'Transportation Calcs'!O88</f>
        <v>0</v>
      </c>
      <c r="C4" s="27">
        <f>'Transportation Calcs'!P88</f>
        <v>6.2175160141784565E-5</v>
      </c>
      <c r="D4" s="27">
        <f>'Transportation Calcs'!Q88</f>
        <v>5.8541765656290731E-4</v>
      </c>
      <c r="E4" s="27">
        <f>'Transportation Calcs'!R88</f>
        <v>2.4531784614773629E-4</v>
      </c>
      <c r="F4" s="27">
        <f>'Transportation Calcs'!S88</f>
        <v>1.2439578456076286E-4</v>
      </c>
      <c r="G4" s="27">
        <f>'Transportation Calcs'!T88</f>
        <v>1.9364998393286498E-4</v>
      </c>
      <c r="H4" s="27">
        <f>'Transportation Calcs'!U88</f>
        <v>0</v>
      </c>
      <c r="I4" s="27">
        <f>'Transportation Calcs'!V88</f>
        <v>1.9364998393286498E-4</v>
      </c>
      <c r="J4" s="27">
        <f>'Transportation Calcs'!W88</f>
        <v>6.4011933991013945E-5</v>
      </c>
      <c r="K4" s="27">
        <f>'Transportation Calcs'!X88</f>
        <v>0</v>
      </c>
    </row>
    <row r="5" spans="1:11" x14ac:dyDescent="0.45">
      <c r="A5" t="s">
        <v>26</v>
      </c>
      <c r="B5" s="27">
        <f>'Transportation Calcs'!O89</f>
        <v>0</v>
      </c>
      <c r="C5" s="27">
        <f>'Transportation Calcs'!P89</f>
        <v>8.9266061948078262E-4</v>
      </c>
      <c r="D5" s="27">
        <f>'Transportation Calcs'!Q89</f>
        <v>2.5993406587307788E-5</v>
      </c>
      <c r="E5" s="27">
        <f>'Transportation Calcs'!R89</f>
        <v>1.2013696390786339E-3</v>
      </c>
      <c r="F5" s="27">
        <f>'Transportation Calcs'!S89</f>
        <v>8.929869891254401E-4</v>
      </c>
      <c r="G5" s="27">
        <f>'Transportation Calcs'!T89</f>
        <v>9.9853849398344355E-4</v>
      </c>
      <c r="H5" s="27">
        <f>'Transportation Calcs'!U89</f>
        <v>0</v>
      </c>
      <c r="I5" s="27">
        <f>'Transportation Calcs'!V89</f>
        <v>9.9853849398344355E-4</v>
      </c>
      <c r="J5" s="27">
        <f>'Transportation Calcs'!W89</f>
        <v>9.1903153156786379E-4</v>
      </c>
      <c r="K5" s="27">
        <f>'Transportation Calcs'!X89</f>
        <v>6.2708422980365774E-4</v>
      </c>
    </row>
    <row r="6" spans="1:11" x14ac:dyDescent="0.45">
      <c r="A6" t="s">
        <v>27</v>
      </c>
      <c r="B6" s="27">
        <f>'Transportation Calcs'!O90</f>
        <v>0</v>
      </c>
      <c r="C6" s="27">
        <f>'Transportation Calcs'!P90</f>
        <v>2.6177226813590449E-6</v>
      </c>
      <c r="D6" s="27">
        <f>'Transportation Calcs'!Q90</f>
        <v>5.0684199129140162E-6</v>
      </c>
      <c r="E6" s="27">
        <f>'Transportation Calcs'!R90</f>
        <v>3.3014738173153299E-5</v>
      </c>
      <c r="F6" s="27">
        <f>'Transportation Calcs'!S90</f>
        <v>2.6186797586655626E-5</v>
      </c>
      <c r="G6" s="27">
        <f>'Transportation Calcs'!T90</f>
        <v>2.8514123884402311E-5</v>
      </c>
      <c r="H6" s="27">
        <f>'Transportation Calcs'!U90</f>
        <v>0</v>
      </c>
      <c r="I6" s="27">
        <f>'Transportation Calcs'!V90</f>
        <v>2.8514123884402311E-5</v>
      </c>
      <c r="J6" s="27">
        <f>'Transportation Calcs'!W90</f>
        <v>2.6950552455967622E-6</v>
      </c>
      <c r="K6" s="27">
        <f>'Transportation Calcs'!X90</f>
        <v>0</v>
      </c>
    </row>
    <row r="7" spans="1:11" x14ac:dyDescent="0.45">
      <c r="A7" t="s">
        <v>43</v>
      </c>
      <c r="B7" s="27">
        <f>'Transportation Calcs'!O91</f>
        <v>0</v>
      </c>
      <c r="C7" s="27">
        <f>'Transportation Calcs'!P91</f>
        <v>2.5391910009182736E-6</v>
      </c>
      <c r="D7" s="27">
        <f>'Transportation Calcs'!Q91</f>
        <v>2.0316872030537864E-6</v>
      </c>
      <c r="E7" s="27">
        <f>'Transportation Calcs'!R91</f>
        <v>3.1409855067513902E-5</v>
      </c>
      <c r="F7" s="27">
        <f>'Transportation Calcs'!S91</f>
        <v>2.5401193659055958E-5</v>
      </c>
      <c r="G7" s="27">
        <f>'Transportation Calcs'!T91</f>
        <v>2.7520502404055357E-5</v>
      </c>
      <c r="H7" s="27">
        <f>'Transportation Calcs'!U91</f>
        <v>0</v>
      </c>
      <c r="I7" s="27">
        <f>'Transportation Calcs'!V91</f>
        <v>2.7520502404055357E-5</v>
      </c>
      <c r="J7" s="27">
        <f>'Transportation Calcs'!W91</f>
        <v>2.6142035882288592E-6</v>
      </c>
      <c r="K7" s="27">
        <f>'Transportation Calcs'!X91</f>
        <v>0</v>
      </c>
    </row>
    <row r="8" spans="1:11" x14ac:dyDescent="0.45">
      <c r="A8" t="s">
        <v>29</v>
      </c>
      <c r="B8" s="27">
        <f>'Transportation Calcs'!O92</f>
        <v>0</v>
      </c>
      <c r="C8" s="27">
        <f>'Transportation Calcs'!P92</f>
        <v>2.4242424242424244E-7</v>
      </c>
      <c r="D8" s="27">
        <f>'Transportation Calcs'!Q92</f>
        <v>4.2501798364698814E-7</v>
      </c>
      <c r="E8" s="27">
        <f>'Transportation Calcs'!R92</f>
        <v>1.184792571821728E-6</v>
      </c>
      <c r="F8" s="27">
        <f>'Transportation Calcs'!S92</f>
        <v>0</v>
      </c>
      <c r="G8" s="27">
        <f>'Transportation Calcs'!T92</f>
        <v>1.184792571821728E-6</v>
      </c>
      <c r="H8" s="27">
        <f>'Transportation Calcs'!U92</f>
        <v>0</v>
      </c>
      <c r="I8" s="27">
        <f>'Transportation Calcs'!V92</f>
        <v>1.184792571821728E-6</v>
      </c>
      <c r="J8" s="27">
        <f>'Transportation Calcs'!W92</f>
        <v>0</v>
      </c>
      <c r="K8" s="27">
        <f>'Transportation Calcs'!X92</f>
        <v>0</v>
      </c>
    </row>
    <row r="9" spans="1:11" x14ac:dyDescent="0.45">
      <c r="A9" t="s">
        <v>30</v>
      </c>
      <c r="B9" s="27">
        <f>'Transportation Calcs'!O93</f>
        <v>0</v>
      </c>
      <c r="C9" s="27">
        <f>'Transportation Calcs'!P93</f>
        <v>2.1329204407713498E-7</v>
      </c>
      <c r="D9" s="27">
        <f>'Transportation Calcs'!Q93</f>
        <v>3.7646612624912489E-7</v>
      </c>
      <c r="E9" s="27">
        <f>'Transportation Calcs'!R93</f>
        <v>2.122381145400749E-5</v>
      </c>
      <c r="F9" s="27">
        <f>'Transportation Calcs'!S93</f>
        <v>2.1337002673607003E-6</v>
      </c>
      <c r="G9" s="27">
        <f>'Transportation Calcs'!T93</f>
        <v>2.122381145400749E-5</v>
      </c>
      <c r="H9" s="27">
        <f>'Transportation Calcs'!U93</f>
        <v>0</v>
      </c>
      <c r="I9" s="27">
        <f>'Transportation Calcs'!V93</f>
        <v>2.122381145400749E-5</v>
      </c>
      <c r="J9" s="27">
        <f>'Transportation Calcs'!W93</f>
        <v>2.1959310141122417E-7</v>
      </c>
      <c r="K9" s="27">
        <f>'Transportation Calcs'!X93</f>
        <v>0</v>
      </c>
    </row>
    <row r="10" spans="1:11" x14ac:dyDescent="0.45">
      <c r="A10" t="s">
        <v>31</v>
      </c>
      <c r="B10" s="27">
        <f>'Transportation Calcs'!O94</f>
        <v>0</v>
      </c>
      <c r="C10" s="27">
        <f>'Transportation Calcs'!P94</f>
        <v>2.2497232268135904E-6</v>
      </c>
      <c r="D10" s="27">
        <f>'Transportation Calcs'!Q94</f>
        <v>7.1158701917372055E-7</v>
      </c>
      <c r="E10" s="27">
        <f>'Transportation Calcs'!R94</f>
        <v>4.8326002221521206E-6</v>
      </c>
      <c r="F10" s="27">
        <f>'Transportation Calcs'!S94</f>
        <v>2.2505457581923577E-5</v>
      </c>
      <c r="G10" s="27">
        <f>'Transportation Calcs'!T94</f>
        <v>4.8326002221521206E-6</v>
      </c>
      <c r="H10" s="27">
        <f>'Transportation Calcs'!U94</f>
        <v>0</v>
      </c>
      <c r="I10" s="27">
        <f>'Transportation Calcs'!V94</f>
        <v>4.8326002221521206E-6</v>
      </c>
      <c r="J10" s="27">
        <f>'Transportation Calcs'!W94</f>
        <v>2.3161843791707692E-6</v>
      </c>
      <c r="K10" s="27">
        <f>'Transportation Calcs'!X94</f>
        <v>0</v>
      </c>
    </row>
    <row r="11" spans="1:11" x14ac:dyDescent="0.45">
      <c r="A11" t="s">
        <v>32</v>
      </c>
      <c r="B11" s="27">
        <f>'Transportation Calcs'!O95</f>
        <v>0</v>
      </c>
      <c r="C11" s="27">
        <f>'Transportation Calcs'!P95</f>
        <v>9.9999999999999995E-7</v>
      </c>
      <c r="D11" s="27">
        <f>'Transportation Calcs'!Q95</f>
        <v>3.0000000000000001E-6</v>
      </c>
      <c r="E11" s="27">
        <f>'Transportation Calcs'!R95</f>
        <v>4.1039153701350283E-6</v>
      </c>
      <c r="F11" s="27">
        <f>'Transportation Calcs'!S95</f>
        <v>0</v>
      </c>
      <c r="G11" s="27">
        <f>'Transportation Calcs'!T95</f>
        <v>0</v>
      </c>
      <c r="H11" s="27">
        <f>'Transportation Calcs'!U95</f>
        <v>0</v>
      </c>
      <c r="I11" s="27">
        <f>'Transportation Calcs'!V95</f>
        <v>3.0000000000000001E-6</v>
      </c>
      <c r="J11" s="27">
        <f>'Transportation Calcs'!W95</f>
        <v>3.0000000000000001E-6</v>
      </c>
      <c r="K11" s="27">
        <f>'Transportation Calcs'!X95</f>
        <v>0</v>
      </c>
    </row>
    <row r="12" spans="1:11" x14ac:dyDescent="0.45">
      <c r="A12" t="s">
        <v>33</v>
      </c>
      <c r="B12" s="27">
        <f>'Transportation Calcs'!O96</f>
        <v>0</v>
      </c>
      <c r="C12" s="27">
        <f>'Transportation Calcs'!P96</f>
        <v>1.0000000000000001E-7</v>
      </c>
      <c r="D12" s="27">
        <f>'Transportation Calcs'!Q96</f>
        <v>5.9999999999999997E-7</v>
      </c>
      <c r="E12" s="27">
        <f>'Transportation Calcs'!R96</f>
        <v>5.5024563621922165E-7</v>
      </c>
      <c r="F12" s="27">
        <f>'Transportation Calcs'!S96</f>
        <v>0</v>
      </c>
      <c r="G12" s="27">
        <f>'Transportation Calcs'!T96</f>
        <v>0</v>
      </c>
      <c r="H12" s="27">
        <f>'Transportation Calcs'!U96</f>
        <v>0</v>
      </c>
      <c r="I12" s="27">
        <f>'Transportation Calcs'!V96</f>
        <v>5.9999999999999997E-7</v>
      </c>
      <c r="J12" s="27">
        <f>'Transportation Calcs'!W96</f>
        <v>5.9999999999999997E-7</v>
      </c>
      <c r="K12" s="27">
        <f>'Transportation Calcs'!X96</f>
        <v>0</v>
      </c>
    </row>
    <row r="13" spans="1:11" x14ac:dyDescent="0.45">
      <c r="A13" t="s">
        <v>44</v>
      </c>
      <c r="B13" s="27">
        <f>'Transportation Calcs'!O97</f>
        <v>0</v>
      </c>
      <c r="C13" s="27">
        <f>'Transportation Calcs'!P97</f>
        <v>0</v>
      </c>
      <c r="D13" s="27">
        <f>'Transportation Calcs'!Q97</f>
        <v>0</v>
      </c>
      <c r="E13" s="27">
        <f>'Transportation Calcs'!R97</f>
        <v>0</v>
      </c>
      <c r="F13" s="27">
        <f>'Transportation Calcs'!S97</f>
        <v>0</v>
      </c>
      <c r="G13" s="27">
        <f>'Transportation Calcs'!T97</f>
        <v>0</v>
      </c>
      <c r="H13" s="27">
        <f>'Transportation Calcs'!U97</f>
        <v>0</v>
      </c>
      <c r="I13" s="27">
        <f>'Transportation Calcs'!V97</f>
        <v>0</v>
      </c>
      <c r="J13" s="27">
        <f>'Transportation Calcs'!W97</f>
        <v>0</v>
      </c>
      <c r="K13" s="27">
        <f>'Transportation Calcs'!X97</f>
        <v>0</v>
      </c>
    </row>
  </sheetData>
  <pageMargins left="0.7" right="0.7" top="0.75" bottom="0.75" header="0.3" footer="0.3"/>
  <pageSetup orientation="portrait" horizontalDpi="1200" verticalDpi="120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6">
    <tabColor theme="3"/>
  </sheetPr>
  <dimension ref="A1:K13"/>
  <sheetViews>
    <sheetView workbookViewId="0"/>
  </sheetViews>
  <sheetFormatPr defaultRowHeight="14.25" x14ac:dyDescent="0.45"/>
  <cols>
    <col min="2" max="2" width="12.265625" customWidth="1"/>
    <col min="3" max="3" width="14" customWidth="1"/>
    <col min="4" max="4" width="21.3984375" customWidth="1"/>
    <col min="5" max="5" width="18.59765625" customWidth="1"/>
    <col min="6" max="6" width="18.265625" customWidth="1"/>
    <col min="7" max="7" width="16.59765625" customWidth="1"/>
    <col min="8" max="8" width="11.1328125" customWidth="1"/>
    <col min="9" max="9" width="15.73046875" customWidth="1"/>
    <col min="10" max="11" width="13.3984375" customWidth="1"/>
  </cols>
  <sheetData>
    <row r="1" spans="1:11" ht="85.5" x14ac:dyDescent="0.45">
      <c r="A1" s="23" t="s">
        <v>212</v>
      </c>
      <c r="B1" s="4" t="s">
        <v>52</v>
      </c>
      <c r="C1" s="7" t="s">
        <v>46</v>
      </c>
      <c r="D1" s="4" t="s">
        <v>55</v>
      </c>
      <c r="E1" s="4" t="s">
        <v>53</v>
      </c>
      <c r="F1" s="7" t="s">
        <v>56</v>
      </c>
      <c r="G1" s="4" t="s">
        <v>57</v>
      </c>
      <c r="H1" s="7" t="s">
        <v>58</v>
      </c>
      <c r="I1" s="21" t="s">
        <v>196</v>
      </c>
      <c r="J1" s="21" t="s">
        <v>197</v>
      </c>
      <c r="K1" s="21" t="s">
        <v>198</v>
      </c>
    </row>
    <row r="2" spans="1:11" x14ac:dyDescent="0.45">
      <c r="A2" t="s">
        <v>34</v>
      </c>
      <c r="B2" s="27">
        <f>'Transportation Calcs'!O102</f>
        <v>0</v>
      </c>
      <c r="C2" s="27">
        <f>'Transportation Calcs'!P102</f>
        <v>5.2751937984496129E-2</v>
      </c>
      <c r="D2" s="27">
        <f>'Transportation Calcs'!Q102</f>
        <v>7.2920703974688528E-2</v>
      </c>
      <c r="E2" s="27">
        <f>'Transportation Calcs'!R102</f>
        <v>7.4215991692627201E-2</v>
      </c>
      <c r="F2" s="27">
        <f>'Transportation Calcs'!S102</f>
        <v>4.0383035086411535E-2</v>
      </c>
      <c r="G2" s="27">
        <f>'Transportation Calcs'!T102</f>
        <v>1.6803122744528737E-2</v>
      </c>
      <c r="H2" s="27">
        <f>'Transportation Calcs'!U102</f>
        <v>0</v>
      </c>
      <c r="I2" s="27">
        <f>'Transportation Calcs'!V102</f>
        <v>7.5288690949578504E-2</v>
      </c>
      <c r="J2" s="27">
        <f>'Transportation Calcs'!W102</f>
        <v>6.7030064624894622E-2</v>
      </c>
      <c r="K2" s="27">
        <f>'Transportation Calcs'!X102</f>
        <v>0</v>
      </c>
    </row>
    <row r="3" spans="1:11" x14ac:dyDescent="0.45">
      <c r="A3" t="s">
        <v>24</v>
      </c>
      <c r="B3" s="27">
        <f>'Transportation Calcs'!O103</f>
        <v>0</v>
      </c>
      <c r="C3" s="27">
        <f>'Transportation Calcs'!P103</f>
        <v>7.2129997244481045E-5</v>
      </c>
      <c r="D3" s="27">
        <f>'Transportation Calcs'!Q103</f>
        <v>4.3118916206083841E-3</v>
      </c>
      <c r="E3" s="27">
        <f>'Transportation Calcs'!R103</f>
        <v>1.7080541624305004E-4</v>
      </c>
      <c r="F3" s="27">
        <f>'Transportation Calcs'!S103</f>
        <v>1.8952017309920747E-5</v>
      </c>
      <c r="G3" s="27">
        <f>'Transportation Calcs'!T103</f>
        <v>3.5472529647984354E-5</v>
      </c>
      <c r="H3" s="27">
        <f>'Transportation Calcs'!U103</f>
        <v>0</v>
      </c>
      <c r="I3" s="27">
        <f>'Transportation Calcs'!V103</f>
        <v>6.9573436335040547E-5</v>
      </c>
      <c r="J3" s="27">
        <f>'Transportation Calcs'!W103</f>
        <v>7.4260856133811235E-5</v>
      </c>
      <c r="K3" s="27">
        <f>'Transportation Calcs'!X103</f>
        <v>0</v>
      </c>
    </row>
    <row r="4" spans="1:11" x14ac:dyDescent="0.45">
      <c r="A4" t="s">
        <v>25</v>
      </c>
      <c r="B4" s="27">
        <f>'Transportation Calcs'!O104</f>
        <v>0</v>
      </c>
      <c r="C4" s="27">
        <f>'Transportation Calcs'!P104</f>
        <v>8.1959997354104109E-5</v>
      </c>
      <c r="D4" s="27">
        <f>'Transportation Calcs'!Q104</f>
        <v>1.3634130033427831E-2</v>
      </c>
      <c r="E4" s="27">
        <f>'Transportation Calcs'!R104</f>
        <v>4.5395264988085788E-4</v>
      </c>
      <c r="F4" s="27">
        <f>'Transportation Calcs'!S104</f>
        <v>1.8247772938213255E-4</v>
      </c>
      <c r="G4" s="27">
        <f>'Transportation Calcs'!T104</f>
        <v>7.9898018886840415E-5</v>
      </c>
      <c r="H4" s="27">
        <f>'Transportation Calcs'!U104</f>
        <v>0</v>
      </c>
      <c r="I4" s="27">
        <f>'Transportation Calcs'!V104</f>
        <v>1.8387265317117862E-4</v>
      </c>
      <c r="J4" s="27">
        <f>'Transportation Calcs'!W104</f>
        <v>8.4381253358586136E-5</v>
      </c>
      <c r="K4" s="27">
        <f>'Transportation Calcs'!X104</f>
        <v>0</v>
      </c>
    </row>
    <row r="5" spans="1:11" x14ac:dyDescent="0.45">
      <c r="A5" t="s">
        <v>26</v>
      </c>
      <c r="B5" s="27">
        <f>'Transportation Calcs'!O105</f>
        <v>0</v>
      </c>
      <c r="C5" s="27">
        <f>'Transportation Calcs'!P105</f>
        <v>1.8822699699274582E-3</v>
      </c>
      <c r="D5" s="27">
        <f>'Transportation Calcs'!Q105</f>
        <v>2.2331559908385021E-4</v>
      </c>
      <c r="E5" s="27">
        <f>'Transportation Calcs'!R105</f>
        <v>8.8039301795075453E-4</v>
      </c>
      <c r="F5" s="27">
        <f>'Transportation Calcs'!S105</f>
        <v>8.1079829774583076E-4</v>
      </c>
      <c r="G5" s="27">
        <f>'Transportation Calcs'!T105</f>
        <v>6.9268706818346787E-4</v>
      </c>
      <c r="H5" s="27">
        <f>'Transportation Calcs'!U105</f>
        <v>0</v>
      </c>
      <c r="I5" s="27">
        <f>'Transportation Calcs'!V105</f>
        <v>1.9505409829645298E-3</v>
      </c>
      <c r="J5" s="27">
        <f>'Transportation Calcs'!W105</f>
        <v>1.9378758461337836E-3</v>
      </c>
      <c r="K5" s="27">
        <f>'Transportation Calcs'!X105</f>
        <v>3.0853057030892032E-3</v>
      </c>
    </row>
    <row r="6" spans="1:11" x14ac:dyDescent="0.45">
      <c r="A6" t="s">
        <v>27</v>
      </c>
      <c r="B6" s="27">
        <f>'Transportation Calcs'!O106</f>
        <v>0</v>
      </c>
      <c r="C6" s="27">
        <f>'Transportation Calcs'!P106</f>
        <v>1.6357517590208906E-5</v>
      </c>
      <c r="D6" s="27">
        <f>'Transportation Calcs'!Q106</f>
        <v>2.2569129694644435E-4</v>
      </c>
      <c r="E6" s="27">
        <f>'Transportation Calcs'!R106</f>
        <v>1.0546374694201748E-4</v>
      </c>
      <c r="F6" s="27">
        <f>'Transportation Calcs'!S106</f>
        <v>2.6644615879539754E-5</v>
      </c>
      <c r="G6" s="27">
        <f>'Transportation Calcs'!T106</f>
        <v>2.8736272798149454E-5</v>
      </c>
      <c r="H6" s="27">
        <f>'Transportation Calcs'!U106</f>
        <v>0</v>
      </c>
      <c r="I6" s="27">
        <f>'Transportation Calcs'!V106</f>
        <v>3.727148375091458E-5</v>
      </c>
      <c r="J6" s="27">
        <f>'Transportation Calcs'!W106</f>
        <v>1.6840750130012425E-5</v>
      </c>
      <c r="K6" s="27">
        <f>'Transportation Calcs'!X106</f>
        <v>0</v>
      </c>
    </row>
    <row r="7" spans="1:11" x14ac:dyDescent="0.45">
      <c r="A7" t="s">
        <v>43</v>
      </c>
      <c r="B7" s="27">
        <f>'Transportation Calcs'!O107</f>
        <v>0</v>
      </c>
      <c r="C7" s="27">
        <f>'Transportation Calcs'!P107</f>
        <v>1.5052176525077236E-5</v>
      </c>
      <c r="D7" s="27">
        <f>'Transportation Calcs'!Q107</f>
        <v>2.2569129694644435E-4</v>
      </c>
      <c r="E7" s="27">
        <f>'Transportation Calcs'!R107</f>
        <v>1.0546374694201748E-4</v>
      </c>
      <c r="F7" s="27">
        <f>'Transportation Calcs'!S107</f>
        <v>2.5845465109392136E-5</v>
      </c>
      <c r="G7" s="27">
        <f>'Transportation Calcs'!T107</f>
        <v>2.6671624801661308E-5</v>
      </c>
      <c r="H7" s="27">
        <f>'Transportation Calcs'!U107</f>
        <v>0</v>
      </c>
      <c r="I7" s="27">
        <f>'Transportation Calcs'!V107</f>
        <v>1.3914687267008109E-4</v>
      </c>
      <c r="J7" s="27">
        <f>'Transportation Calcs'!W107</f>
        <v>1.5496846778474232E-5</v>
      </c>
      <c r="K7" s="27">
        <f>'Transportation Calcs'!X107</f>
        <v>0</v>
      </c>
    </row>
    <row r="8" spans="1:11" x14ac:dyDescent="0.45">
      <c r="A8" t="s">
        <v>29</v>
      </c>
      <c r="B8" s="27">
        <f>'Transportation Calcs'!O108</f>
        <v>0</v>
      </c>
      <c r="C8" s="27">
        <f>'Transportation Calcs'!P108</f>
        <v>2.4242424242424244E-7</v>
      </c>
      <c r="D8" s="27">
        <f>'Transportation Calcs'!Q108</f>
        <v>4.7513957251883021E-4</v>
      </c>
      <c r="E8" s="27">
        <f>'Transportation Calcs'!R108</f>
        <v>1.4983881920767892E-4</v>
      </c>
      <c r="F8" s="27">
        <f>'Transportation Calcs'!S108</f>
        <v>0</v>
      </c>
      <c r="G8" s="27">
        <f>'Transportation Calcs'!T108</f>
        <v>1.4983881920767892E-4</v>
      </c>
      <c r="H8" s="27">
        <f>'Transportation Calcs'!U108</f>
        <v>0</v>
      </c>
      <c r="I8" s="27">
        <f>'Transportation Calcs'!V108</f>
        <v>4.9695311667886108E-4</v>
      </c>
      <c r="J8" s="27">
        <f>'Transportation Calcs'!W108</f>
        <v>0</v>
      </c>
      <c r="K8" s="27">
        <f>'Transportation Calcs'!X108</f>
        <v>0</v>
      </c>
    </row>
    <row r="9" spans="1:11" x14ac:dyDescent="0.45">
      <c r="A9" t="s">
        <v>30</v>
      </c>
      <c r="B9" s="27">
        <f>'Transportation Calcs'!O109</f>
        <v>0</v>
      </c>
      <c r="C9" s="27">
        <f>'Transportation Calcs'!P109</f>
        <v>2.2578264787615855E-6</v>
      </c>
      <c r="D9" s="27">
        <f>'Transportation Calcs'!Q109</f>
        <v>3.7646612624912489E-7</v>
      </c>
      <c r="E9" s="27">
        <f>'Transportation Calcs'!R109</f>
        <v>8.5008187908751178E-6</v>
      </c>
      <c r="F9" s="27">
        <f>'Transportation Calcs'!S109</f>
        <v>3.8768197664088202E-6</v>
      </c>
      <c r="G9" s="27">
        <f>'Transportation Calcs'!T109</f>
        <v>8.5008187908751178E-6</v>
      </c>
      <c r="H9" s="27">
        <f>'Transportation Calcs'!U109</f>
        <v>0</v>
      </c>
      <c r="I9" s="27">
        <f>'Transportation Calcs'!V109</f>
        <v>8.5008187908751178E-6</v>
      </c>
      <c r="J9" s="27">
        <f>'Transportation Calcs'!W109</f>
        <v>2.3245270167711351E-6</v>
      </c>
      <c r="K9" s="27">
        <f>'Transportation Calcs'!X109</f>
        <v>0</v>
      </c>
    </row>
    <row r="10" spans="1:11" x14ac:dyDescent="0.45">
      <c r="A10" t="s">
        <v>31</v>
      </c>
      <c r="B10" s="27">
        <f>'Transportation Calcs'!O110</f>
        <v>0</v>
      </c>
      <c r="C10" s="27">
        <f>'Transportation Calcs'!P110</f>
        <v>5.8703488447801225E-6</v>
      </c>
      <c r="D10" s="27">
        <f>'Transportation Calcs'!Q110</f>
        <v>7.1158701917372055E-7</v>
      </c>
      <c r="E10" s="27">
        <f>'Transportation Calcs'!R110</f>
        <v>8.9907736283645444E-6</v>
      </c>
      <c r="F10" s="27">
        <f>'Transportation Calcs'!S110</f>
        <v>1.0079731392662933E-5</v>
      </c>
      <c r="G10" s="27">
        <f>'Transportation Calcs'!T110</f>
        <v>8.9907736283645444E-6</v>
      </c>
      <c r="H10" s="27">
        <f>'Transportation Calcs'!U110</f>
        <v>0</v>
      </c>
      <c r="I10" s="27">
        <f>'Transportation Calcs'!V110</f>
        <v>8.9907736283645444E-6</v>
      </c>
      <c r="J10" s="27">
        <f>'Transportation Calcs'!W110</f>
        <v>6.0437702436049511E-6</v>
      </c>
      <c r="K10" s="27">
        <f>'Transportation Calcs'!X110</f>
        <v>0</v>
      </c>
    </row>
    <row r="11" spans="1:11" x14ac:dyDescent="0.45">
      <c r="A11" t="s">
        <v>32</v>
      </c>
      <c r="B11" s="27">
        <f>'Transportation Calcs'!O111</f>
        <v>0</v>
      </c>
      <c r="C11" s="27">
        <f>'Transportation Calcs'!P111</f>
        <v>9.9999999999999995E-7</v>
      </c>
      <c r="D11" s="27">
        <f>'Transportation Calcs'!Q111</f>
        <v>3.0000000000000001E-6</v>
      </c>
      <c r="E11" s="27">
        <f>'Transportation Calcs'!R111</f>
        <v>3.0000000000000001E-6</v>
      </c>
      <c r="F11" s="27">
        <f>'Transportation Calcs'!S111</f>
        <v>0</v>
      </c>
      <c r="G11" s="27">
        <f>'Transportation Calcs'!T111</f>
        <v>0</v>
      </c>
      <c r="H11" s="27">
        <f>'Transportation Calcs'!U111</f>
        <v>0</v>
      </c>
      <c r="I11" s="27">
        <f>'Transportation Calcs'!V111</f>
        <v>3.0000000000000001E-6</v>
      </c>
      <c r="J11" s="27">
        <f>'Transportation Calcs'!W111</f>
        <v>3.0000000000000001E-6</v>
      </c>
      <c r="K11" s="27">
        <f>'Transportation Calcs'!X111</f>
        <v>0</v>
      </c>
    </row>
    <row r="12" spans="1:11" x14ac:dyDescent="0.45">
      <c r="A12" t="s">
        <v>33</v>
      </c>
      <c r="B12" s="27">
        <f>'Transportation Calcs'!O112</f>
        <v>0</v>
      </c>
      <c r="C12" s="27">
        <f>'Transportation Calcs'!P112</f>
        <v>1.0000000000000001E-7</v>
      </c>
      <c r="D12" s="27">
        <f>'Transportation Calcs'!Q112</f>
        <v>5.9999999999999997E-7</v>
      </c>
      <c r="E12" s="27">
        <f>'Transportation Calcs'!R112</f>
        <v>5.9999999999999997E-7</v>
      </c>
      <c r="F12" s="27">
        <f>'Transportation Calcs'!S112</f>
        <v>0</v>
      </c>
      <c r="G12" s="27">
        <f>'Transportation Calcs'!T112</f>
        <v>0</v>
      </c>
      <c r="H12" s="27">
        <f>'Transportation Calcs'!U112</f>
        <v>0</v>
      </c>
      <c r="I12" s="27">
        <f>'Transportation Calcs'!V112</f>
        <v>5.9999999999999997E-7</v>
      </c>
      <c r="J12" s="27">
        <f>'Transportation Calcs'!W112</f>
        <v>5.9999999999999997E-7</v>
      </c>
      <c r="K12" s="27">
        <f>'Transportation Calcs'!X112</f>
        <v>0</v>
      </c>
    </row>
    <row r="13" spans="1:11" x14ac:dyDescent="0.45">
      <c r="A13" t="s">
        <v>44</v>
      </c>
      <c r="B13" s="27">
        <f>'Transportation Calcs'!O113</f>
        <v>0</v>
      </c>
      <c r="C13" s="27">
        <f>'Transportation Calcs'!P113</f>
        <v>0</v>
      </c>
      <c r="D13" s="27">
        <f>'Transportation Calcs'!Q113</f>
        <v>0</v>
      </c>
      <c r="E13" s="27">
        <f>'Transportation Calcs'!R113</f>
        <v>0</v>
      </c>
      <c r="F13" s="27">
        <f>'Transportation Calcs'!S113</f>
        <v>0</v>
      </c>
      <c r="G13" s="27">
        <f>'Transportation Calcs'!T113</f>
        <v>0</v>
      </c>
      <c r="H13" s="27">
        <f>'Transportation Calcs'!U113</f>
        <v>0</v>
      </c>
      <c r="I13" s="27">
        <f>'Transportation Calcs'!V113</f>
        <v>0</v>
      </c>
      <c r="J13" s="27">
        <f>'Transportation Calcs'!W113</f>
        <v>0</v>
      </c>
      <c r="K13" s="27">
        <f>'Transportation Calcs'!X113</f>
        <v>0</v>
      </c>
    </row>
  </sheetData>
  <pageMargins left="0.7" right="0.7" top="0.75" bottom="0.75" header="0.3" footer="0.3"/>
  <pageSetup orientation="portrait" horizontalDpi="1200" verticalDpi="120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7">
    <tabColor theme="3"/>
  </sheetPr>
  <dimension ref="A1:K13"/>
  <sheetViews>
    <sheetView workbookViewId="0"/>
  </sheetViews>
  <sheetFormatPr defaultRowHeight="14.25" x14ac:dyDescent="0.45"/>
  <cols>
    <col min="2" max="2" width="12.265625" customWidth="1"/>
    <col min="3" max="3" width="14" customWidth="1"/>
    <col min="4" max="4" width="21.3984375" customWidth="1"/>
    <col min="5" max="5" width="18.59765625" customWidth="1"/>
    <col min="6" max="6" width="18.265625" customWidth="1"/>
    <col min="7" max="7" width="16.59765625" customWidth="1"/>
    <col min="8" max="8" width="11.1328125" customWidth="1"/>
    <col min="9" max="9" width="15.73046875" customWidth="1"/>
    <col min="10" max="11" width="13.3984375" customWidth="1"/>
  </cols>
  <sheetData>
    <row r="1" spans="1:11" ht="85.5" x14ac:dyDescent="0.45">
      <c r="A1" s="23" t="s">
        <v>212</v>
      </c>
      <c r="B1" s="4" t="s">
        <v>52</v>
      </c>
      <c r="C1" s="7" t="s">
        <v>46</v>
      </c>
      <c r="D1" s="7" t="s">
        <v>55</v>
      </c>
      <c r="E1" s="4" t="s">
        <v>53</v>
      </c>
      <c r="F1" s="4" t="s">
        <v>56</v>
      </c>
      <c r="G1" s="4" t="s">
        <v>57</v>
      </c>
      <c r="H1" s="7" t="s">
        <v>58</v>
      </c>
      <c r="I1" s="21" t="s">
        <v>196</v>
      </c>
      <c r="J1" s="21" t="s">
        <v>197</v>
      </c>
      <c r="K1" s="21" t="s">
        <v>198</v>
      </c>
    </row>
    <row r="2" spans="1:11" x14ac:dyDescent="0.45">
      <c r="A2" t="s">
        <v>34</v>
      </c>
      <c r="B2" s="27">
        <f>'Transportation Calcs'!O118</f>
        <v>0</v>
      </c>
      <c r="C2" s="27">
        <f>'Transportation Calcs'!P118</f>
        <v>5.4023647870244051E-2</v>
      </c>
      <c r="D2" s="27">
        <f>'Transportation Calcs'!Q118</f>
        <v>7.5547192030493995E-2</v>
      </c>
      <c r="E2" s="27">
        <f>'Transportation Calcs'!R118</f>
        <v>7.1990470738681492E-2</v>
      </c>
      <c r="F2" s="27">
        <f>'Transportation Calcs'!S118</f>
        <v>7.1128091598533075E-2</v>
      </c>
      <c r="G2" s="27">
        <f>'Transportation Calcs'!T118</f>
        <v>1.3932671560778187E-2</v>
      </c>
      <c r="H2" s="27">
        <f>'Transportation Calcs'!U118</f>
        <v>0</v>
      </c>
      <c r="I2" s="27">
        <f>'Transportation Calcs'!V118</f>
        <v>0</v>
      </c>
      <c r="J2" s="27">
        <f>'Transportation Calcs'!W118</f>
        <v>6.287081992143953E-2</v>
      </c>
      <c r="K2" s="27">
        <f>'Transportation Calcs'!X118</f>
        <v>0</v>
      </c>
    </row>
    <row r="3" spans="1:11" x14ac:dyDescent="0.45">
      <c r="A3" t="s">
        <v>24</v>
      </c>
      <c r="B3" s="27">
        <f>'Transportation Calcs'!O119</f>
        <v>0</v>
      </c>
      <c r="C3" s="27">
        <f>'Transportation Calcs'!P119</f>
        <v>3.4543327077567089E-5</v>
      </c>
      <c r="D3" s="27">
        <f>'Transportation Calcs'!Q119</f>
        <v>5.1729790668657905E-5</v>
      </c>
      <c r="E3" s="27">
        <f>'Transportation Calcs'!R119</f>
        <v>5.5800448073312077E-5</v>
      </c>
      <c r="F3" s="27">
        <f>'Transportation Calcs'!S119</f>
        <v>4.6861225591870648E-5</v>
      </c>
      <c r="G3" s="27">
        <f>'Transportation Calcs'!T119</f>
        <v>3.0163056226318824E-5</v>
      </c>
      <c r="H3" s="27">
        <f>'Transportation Calcs'!U119</f>
        <v>0</v>
      </c>
      <c r="I3" s="27">
        <f>'Transportation Calcs'!V119</f>
        <v>0</v>
      </c>
      <c r="J3" s="27">
        <f>'Transportation Calcs'!W119</f>
        <v>4.4193602863257276E-5</v>
      </c>
      <c r="K3" s="27">
        <f>'Transportation Calcs'!X119</f>
        <v>0</v>
      </c>
    </row>
    <row r="4" spans="1:11" x14ac:dyDescent="0.45">
      <c r="A4" t="s">
        <v>25</v>
      </c>
      <c r="B4" s="27">
        <f>'Transportation Calcs'!O120</f>
        <v>0</v>
      </c>
      <c r="C4" s="27">
        <f>'Transportation Calcs'!P120</f>
        <v>5.3890604723352028E-4</v>
      </c>
      <c r="D4" s="27">
        <f>'Transportation Calcs'!Q120</f>
        <v>1.1823848262131089E-2</v>
      </c>
      <c r="E4" s="27">
        <f>'Transportation Calcs'!R120</f>
        <v>6.7572852195037529E-4</v>
      </c>
      <c r="F4" s="27">
        <f>'Transportation Calcs'!S120</f>
        <v>5.6747692535326843E-4</v>
      </c>
      <c r="G4" s="27">
        <f>'Transportation Calcs'!T120</f>
        <v>7.3135426612195946E-4</v>
      </c>
      <c r="H4" s="27">
        <f>'Transportation Calcs'!U120</f>
        <v>0</v>
      </c>
      <c r="I4" s="27">
        <f>'Transportation Calcs'!V120</f>
        <v>0</v>
      </c>
      <c r="J4" s="27">
        <f>'Transportation Calcs'!W120</f>
        <v>5.8402775649352286E-4</v>
      </c>
      <c r="K4" s="27">
        <f>'Transportation Calcs'!X120</f>
        <v>0</v>
      </c>
    </row>
    <row r="5" spans="1:11" x14ac:dyDescent="0.45">
      <c r="A5" t="s">
        <v>26</v>
      </c>
      <c r="B5" s="27">
        <f>'Transportation Calcs'!O121</f>
        <v>0</v>
      </c>
      <c r="C5" s="27">
        <f>'Transportation Calcs'!P121</f>
        <v>2.3928222596399472E-5</v>
      </c>
      <c r="D5" s="27">
        <f>'Transportation Calcs'!Q121</f>
        <v>1.5774633807625162E-4</v>
      </c>
      <c r="E5" s="27">
        <f>'Transportation Calcs'!R121</f>
        <v>3.0003342087119307E-5</v>
      </c>
      <c r="F5" s="27">
        <f>'Transportation Calcs'!S121</f>
        <v>2.5196811685227597E-5</v>
      </c>
      <c r="G5" s="27">
        <f>'Transportation Calcs'!T121</f>
        <v>3.42527347734092E-5</v>
      </c>
      <c r="H5" s="27">
        <f>'Transportation Calcs'!U121</f>
        <v>0</v>
      </c>
      <c r="I5" s="27">
        <f>'Transportation Calcs'!V121</f>
        <v>0</v>
      </c>
      <c r="J5" s="27">
        <f>'Transportation Calcs'!W121</f>
        <v>2.5931692976154764E-5</v>
      </c>
      <c r="K5" s="27">
        <f>'Transportation Calcs'!X121</f>
        <v>0</v>
      </c>
    </row>
    <row r="6" spans="1:11" x14ac:dyDescent="0.45">
      <c r="A6" t="s">
        <v>27</v>
      </c>
      <c r="B6" s="27">
        <f>'Transportation Calcs'!O122</f>
        <v>0</v>
      </c>
      <c r="C6" s="27">
        <f>'Transportation Calcs'!P122</f>
        <v>4.6657324226001493E-6</v>
      </c>
      <c r="D6" s="27">
        <f>'Transportation Calcs'!Q122</f>
        <v>5.0684199129140162E-6</v>
      </c>
      <c r="E6" s="27">
        <f>'Transportation Calcs'!R122</f>
        <v>5.850311923431387E-6</v>
      </c>
      <c r="F6" s="27">
        <f>'Transportation Calcs'!S122</f>
        <v>4.9130929283316848E-6</v>
      </c>
      <c r="G6" s="27">
        <f>'Transportation Calcs'!T122</f>
        <v>6.1349177500898326E-6</v>
      </c>
      <c r="H6" s="27">
        <f>'Transportation Calcs'!U122</f>
        <v>0</v>
      </c>
      <c r="I6" s="27">
        <f>'Transportation Calcs'!V122</f>
        <v>0</v>
      </c>
      <c r="J6" s="27">
        <f>'Transportation Calcs'!W122</f>
        <v>5.0563864576369941E-6</v>
      </c>
      <c r="K6" s="27">
        <f>'Transportation Calcs'!X122</f>
        <v>0</v>
      </c>
    </row>
    <row r="7" spans="1:11" x14ac:dyDescent="0.45">
      <c r="A7" t="s">
        <v>43</v>
      </c>
      <c r="B7" s="27">
        <f>'Transportation Calcs'!O123</f>
        <v>0</v>
      </c>
      <c r="C7" s="27">
        <f>'Transportation Calcs'!P123</f>
        <v>1.8702690421756842E-6</v>
      </c>
      <c r="D7" s="27">
        <f>'Transportation Calcs'!Q123</f>
        <v>3.6727561314005194E-5</v>
      </c>
      <c r="E7" s="27">
        <f>'Transportation Calcs'!R123</f>
        <v>2.3451103249010088E-6</v>
      </c>
      <c r="F7" s="27">
        <f>'Transportation Calcs'!S123</f>
        <v>1.9694240416963801E-6</v>
      </c>
      <c r="G7" s="27">
        <f>'Transportation Calcs'!T123</f>
        <v>2.5271846158399783E-6</v>
      </c>
      <c r="H7" s="27">
        <f>'Transportation Calcs'!U123</f>
        <v>0</v>
      </c>
      <c r="I7" s="27">
        <f>'Transportation Calcs'!V123</f>
        <v>0</v>
      </c>
      <c r="J7" s="27">
        <f>'Transportation Calcs'!W123</f>
        <v>2.026863566197544E-6</v>
      </c>
      <c r="K7" s="27">
        <f>'Transportation Calcs'!X123</f>
        <v>0</v>
      </c>
    </row>
    <row r="8" spans="1:11" x14ac:dyDescent="0.45">
      <c r="A8" t="s">
        <v>29</v>
      </c>
      <c r="B8" s="27">
        <f>'Transportation Calcs'!O124</f>
        <v>0</v>
      </c>
      <c r="C8" s="27">
        <f>'Transportation Calcs'!P124</f>
        <v>2.4242424242424239E-7</v>
      </c>
      <c r="D8" s="27">
        <f>'Transportation Calcs'!Q124</f>
        <v>4.2501798364698814E-7</v>
      </c>
      <c r="E8" s="27">
        <f>'Transportation Calcs'!R124</f>
        <v>1.3807965860585001E-7</v>
      </c>
      <c r="F8" s="27">
        <f>'Transportation Calcs'!S124</f>
        <v>1.3335321835655154E-7</v>
      </c>
      <c r="G8" s="27">
        <f>'Transportation Calcs'!T124</f>
        <v>0</v>
      </c>
      <c r="H8" s="27">
        <f>'Transportation Calcs'!U124</f>
        <v>0</v>
      </c>
      <c r="I8" s="27">
        <f>'Transportation Calcs'!V124</f>
        <v>0</v>
      </c>
      <c r="J8" s="27">
        <f>'Transportation Calcs'!W124</f>
        <v>0</v>
      </c>
      <c r="K8" s="27">
        <f>'Transportation Calcs'!X124</f>
        <v>0</v>
      </c>
    </row>
    <row r="9" spans="1:11" x14ac:dyDescent="0.45">
      <c r="A9" t="s">
        <v>30</v>
      </c>
      <c r="B9" s="27">
        <f>'Transportation Calcs'!O125</f>
        <v>0</v>
      </c>
      <c r="C9" s="27">
        <f>'Transportation Calcs'!P125</f>
        <v>3.4655577900635184E-7</v>
      </c>
      <c r="D9" s="27">
        <f>'Transportation Calcs'!Q125</f>
        <v>3.7646612624912489E-7</v>
      </c>
      <c r="E9" s="27">
        <f>'Transportation Calcs'!R125</f>
        <v>4.3454258033190802E-7</v>
      </c>
      <c r="F9" s="27">
        <f>'Transportation Calcs'!S125</f>
        <v>3.6492893138516416E-7</v>
      </c>
      <c r="G9" s="27">
        <f>'Transportation Calcs'!T125</f>
        <v>4.1980924921704031E-7</v>
      </c>
      <c r="H9" s="27">
        <f>'Transportation Calcs'!U125</f>
        <v>0</v>
      </c>
      <c r="I9" s="27">
        <f>'Transportation Calcs'!V125</f>
        <v>0</v>
      </c>
      <c r="J9" s="27">
        <f>'Transportation Calcs'!W125</f>
        <v>3.7557231942739924E-7</v>
      </c>
      <c r="K9" s="27">
        <f>'Transportation Calcs'!X125</f>
        <v>0</v>
      </c>
    </row>
    <row r="10" spans="1:11" x14ac:dyDescent="0.45">
      <c r="A10" t="s">
        <v>31</v>
      </c>
      <c r="B10" s="27">
        <f>'Transportation Calcs'!O126</f>
        <v>0</v>
      </c>
      <c r="C10" s="27">
        <f>'Transportation Calcs'!P126</f>
        <v>6.5505121594224659E-7</v>
      </c>
      <c r="D10" s="27">
        <f>'Transportation Calcs'!Q126</f>
        <v>7.1158701917372055E-7</v>
      </c>
      <c r="E10" s="27">
        <f>'Transportation Calcs'!R126</f>
        <v>8.2136170529674114E-7</v>
      </c>
      <c r="F10" s="27">
        <f>'Transportation Calcs'!S126</f>
        <v>6.8977969699929621E-7</v>
      </c>
      <c r="G10" s="27">
        <f>'Transportation Calcs'!T126</f>
        <v>3.898892811297621E-7</v>
      </c>
      <c r="H10" s="27">
        <f>'Transportation Calcs'!U126</f>
        <v>0</v>
      </c>
      <c r="I10" s="27">
        <f>'Transportation Calcs'!V126</f>
        <v>0</v>
      </c>
      <c r="J10" s="27">
        <f>'Transportation Calcs'!W126</f>
        <v>7.0989756748698903E-7</v>
      </c>
      <c r="K10" s="27">
        <f>'Transportation Calcs'!X126</f>
        <v>0</v>
      </c>
    </row>
    <row r="11" spans="1:11" x14ac:dyDescent="0.45">
      <c r="A11" t="s">
        <v>32</v>
      </c>
      <c r="B11" s="27">
        <f>'Transportation Calcs'!O127</f>
        <v>0</v>
      </c>
      <c r="C11" s="27">
        <f>'Transportation Calcs'!P127</f>
        <v>9.9999999999999995E-7</v>
      </c>
      <c r="D11" s="27">
        <f>'Transportation Calcs'!Q127</f>
        <v>3.0000000000000001E-6</v>
      </c>
      <c r="E11" s="27">
        <f>'Transportation Calcs'!R127</f>
        <v>3.0000000000000001E-6</v>
      </c>
      <c r="F11" s="27">
        <f>'Transportation Calcs'!S127</f>
        <v>0</v>
      </c>
      <c r="G11" s="27">
        <f>'Transportation Calcs'!T127</f>
        <v>0</v>
      </c>
      <c r="H11" s="27">
        <f>'Transportation Calcs'!U127</f>
        <v>0</v>
      </c>
      <c r="I11" s="27">
        <f>'Transportation Calcs'!V127</f>
        <v>0</v>
      </c>
      <c r="J11" s="27">
        <f>'Transportation Calcs'!W127</f>
        <v>3.0000000000000001E-6</v>
      </c>
      <c r="K11" s="27">
        <f>'Transportation Calcs'!X127</f>
        <v>0</v>
      </c>
    </row>
    <row r="12" spans="1:11" x14ac:dyDescent="0.45">
      <c r="A12" t="s">
        <v>33</v>
      </c>
      <c r="B12" s="27">
        <f>'Transportation Calcs'!O128</f>
        <v>0</v>
      </c>
      <c r="C12" s="27">
        <f>'Transportation Calcs'!P128</f>
        <v>1.0000000000000001E-7</v>
      </c>
      <c r="D12" s="27">
        <f>'Transportation Calcs'!Q128</f>
        <v>1.4016617389305491E-6</v>
      </c>
      <c r="E12" s="27">
        <f>'Transportation Calcs'!R128</f>
        <v>5.9999999999999997E-7</v>
      </c>
      <c r="F12" s="27">
        <f>'Transportation Calcs'!S128</f>
        <v>0</v>
      </c>
      <c r="G12" s="27">
        <f>'Transportation Calcs'!T128</f>
        <v>0</v>
      </c>
      <c r="H12" s="27">
        <f>'Transportation Calcs'!U128</f>
        <v>0</v>
      </c>
      <c r="I12" s="27">
        <f>'Transportation Calcs'!V128</f>
        <v>0</v>
      </c>
      <c r="J12" s="27">
        <f>'Transportation Calcs'!W128</f>
        <v>5.9999999999999997E-7</v>
      </c>
      <c r="K12" s="27">
        <f>'Transportation Calcs'!X128</f>
        <v>0</v>
      </c>
    </row>
    <row r="13" spans="1:11" x14ac:dyDescent="0.45">
      <c r="A13" t="s">
        <v>44</v>
      </c>
      <c r="B13" s="27">
        <f>'Transportation Calcs'!O129</f>
        <v>0</v>
      </c>
      <c r="C13" s="27">
        <f>'Transportation Calcs'!P129</f>
        <v>0</v>
      </c>
      <c r="D13" s="27">
        <f>'Transportation Calcs'!Q129</f>
        <v>0</v>
      </c>
      <c r="E13" s="27">
        <f>'Transportation Calcs'!R129</f>
        <v>0</v>
      </c>
      <c r="F13" s="27">
        <f>'Transportation Calcs'!S129</f>
        <v>0</v>
      </c>
      <c r="G13" s="27">
        <f>'Transportation Calcs'!T129</f>
        <v>0</v>
      </c>
      <c r="H13" s="27">
        <f>'Transportation Calcs'!U129</f>
        <v>0</v>
      </c>
      <c r="I13" s="27">
        <f>'Transportation Calcs'!V129</f>
        <v>0</v>
      </c>
      <c r="J13" s="27">
        <f>'Transportation Calcs'!W129</f>
        <v>0</v>
      </c>
      <c r="K13" s="27">
        <f>'Transportation Calcs'!X129</f>
        <v>0</v>
      </c>
    </row>
  </sheetData>
  <pageMargins left="0.7" right="0.7" top="0.75" bottom="0.75" header="0.3" footer="0.3"/>
  <pageSetup orientation="portrait" horizontalDpi="1200" verticalDpi="120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>
    <tabColor theme="3"/>
  </sheetPr>
  <dimension ref="A1:Q26"/>
  <sheetViews>
    <sheetView zoomScale="85" zoomScaleNormal="85" workbookViewId="0"/>
  </sheetViews>
  <sheetFormatPr defaultRowHeight="14.25" x14ac:dyDescent="0.45"/>
  <cols>
    <col min="2" max="2" width="12.59765625" bestFit="1" customWidth="1"/>
    <col min="3" max="3" width="23" customWidth="1"/>
    <col min="4" max="4" width="11.59765625" bestFit="1" customWidth="1"/>
    <col min="5" max="5" width="13.265625" bestFit="1" customWidth="1"/>
    <col min="6" max="7" width="11.59765625" bestFit="1" customWidth="1"/>
    <col min="8" max="8" width="14" customWidth="1"/>
    <col min="9" max="9" width="12.73046875" customWidth="1"/>
    <col min="10" max="10" width="15.73046875" customWidth="1"/>
    <col min="11" max="11" width="16.1328125" customWidth="1"/>
    <col min="12" max="12" width="20.73046875" customWidth="1"/>
    <col min="13" max="13" width="13.73046875" customWidth="1"/>
    <col min="14" max="14" width="13.59765625" bestFit="1" customWidth="1"/>
    <col min="15" max="15" width="14.73046875" customWidth="1"/>
    <col min="16" max="16" width="18" customWidth="1"/>
    <col min="17" max="17" width="15.3984375" customWidth="1"/>
  </cols>
  <sheetData>
    <row r="1" spans="1:17" s="20" customFormat="1" ht="85.5" x14ac:dyDescent="0.45">
      <c r="A1" s="23" t="s">
        <v>212</v>
      </c>
      <c r="B1" s="21" t="s">
        <v>113</v>
      </c>
      <c r="C1" s="21" t="s">
        <v>73</v>
      </c>
      <c r="D1" s="21" t="s">
        <v>47</v>
      </c>
      <c r="E1" s="21" t="s">
        <v>114</v>
      </c>
      <c r="F1" s="21" t="s">
        <v>48</v>
      </c>
      <c r="G1" s="21" t="s">
        <v>49</v>
      </c>
      <c r="H1" s="21" t="s">
        <v>50</v>
      </c>
      <c r="I1" s="21" t="s">
        <v>51</v>
      </c>
      <c r="J1" s="21" t="s">
        <v>74</v>
      </c>
      <c r="K1" s="21" t="s">
        <v>75</v>
      </c>
      <c r="L1" s="21" t="s">
        <v>76</v>
      </c>
      <c r="M1" s="21" t="s">
        <v>115</v>
      </c>
      <c r="N1" s="21" t="s">
        <v>116</v>
      </c>
      <c r="O1" s="21" t="s">
        <v>199</v>
      </c>
      <c r="P1" s="21" t="s">
        <v>196</v>
      </c>
      <c r="Q1" s="21" t="s">
        <v>211</v>
      </c>
    </row>
    <row r="2" spans="1:17" x14ac:dyDescent="0.45">
      <c r="A2" t="s">
        <v>34</v>
      </c>
      <c r="B2" s="98">
        <f>'Electricity Calcs'!C9</f>
        <v>9.5519999999999994E-2</v>
      </c>
      <c r="C2" s="98">
        <f>'Electricity Calcs'!D9</f>
        <v>5.3060000000000003E-2</v>
      </c>
      <c r="D2" s="98">
        <f>'Electricity Calcs'!E9</f>
        <v>0</v>
      </c>
      <c r="E2" s="98">
        <f>'Electricity Calcs'!F9</f>
        <v>0</v>
      </c>
      <c r="F2" s="98">
        <f>'Electricity Calcs'!G9</f>
        <v>0</v>
      </c>
      <c r="G2" s="98">
        <f>'Electricity Calcs'!H9</f>
        <v>0</v>
      </c>
      <c r="H2" s="98">
        <f>'Electricity Calcs'!I9</f>
        <v>0</v>
      </c>
      <c r="I2" s="98">
        <f>'Electricity Calcs'!J9</f>
        <v>0</v>
      </c>
      <c r="J2" s="98">
        <f>'Electricity Calcs'!K9</f>
        <v>0</v>
      </c>
      <c r="K2" s="98">
        <f>'Electricity Calcs'!L9</f>
        <v>7.51E-2</v>
      </c>
      <c r="L2" s="98">
        <f>'Electricity Calcs'!M9</f>
        <v>5.3060000000000003E-2</v>
      </c>
      <c r="M2" s="98">
        <f>'Electricity Calcs'!N9</f>
        <v>9.7720000000000001E-2</v>
      </c>
      <c r="N2" s="98">
        <f>'Electricity Calcs'!O9</f>
        <v>0</v>
      </c>
      <c r="O2" s="98">
        <f>'Electricity Calcs'!P9</f>
        <v>7.4540000000000009E-2</v>
      </c>
      <c r="P2" s="98">
        <f>'Electricity Calcs'!Q9</f>
        <v>7.51E-2</v>
      </c>
      <c r="Q2" s="98">
        <f>'Electricity Calcs'!R9</f>
        <v>9.0700000000000003E-2</v>
      </c>
    </row>
    <row r="3" spans="1:17" x14ac:dyDescent="0.45">
      <c r="A3" t="s">
        <v>24</v>
      </c>
      <c r="B3" s="98">
        <f>'Electricity Calcs'!C10</f>
        <v>1.05505585262E-6</v>
      </c>
      <c r="C3" s="98">
        <f>'Electricity Calcs'!D10</f>
        <v>2.7431452168120003E-6</v>
      </c>
      <c r="D3" s="98">
        <f>'Electricity Calcs'!E10</f>
        <v>0</v>
      </c>
      <c r="E3" s="98">
        <f>'Electricity Calcs'!F10</f>
        <v>0</v>
      </c>
      <c r="F3" s="98">
        <f>'Electricity Calcs'!G10</f>
        <v>0</v>
      </c>
      <c r="G3" s="98">
        <f>'Electricity Calcs'!H10</f>
        <v>0</v>
      </c>
      <c r="H3" s="98">
        <f>'Electricity Calcs'!I10</f>
        <v>0</v>
      </c>
      <c r="I3" s="98">
        <f>'Electricity Calcs'!J10</f>
        <v>7.7124582826522005E-6</v>
      </c>
      <c r="J3" s="98">
        <f>'Electricity Calcs'!K10</f>
        <v>0</v>
      </c>
      <c r="K3" s="98">
        <f>'Electricity Calcs'!L10</f>
        <v>8.4404468209600004E-7</v>
      </c>
      <c r="L3" s="98">
        <f>'Electricity Calcs'!M10</f>
        <v>2.7431452168120003E-6</v>
      </c>
      <c r="M3" s="98">
        <f>'Electricity Calcs'!N10</f>
        <v>1.477078193668E-6</v>
      </c>
      <c r="N3" s="98">
        <f>'Electricity Calcs'!O10</f>
        <v>0</v>
      </c>
      <c r="O3" s="98">
        <f>'Electricity Calcs'!P10</f>
        <v>8.4404468209600004E-7</v>
      </c>
      <c r="P3" s="98">
        <f>'Electricity Calcs'!Q10</f>
        <v>8.4404468209600004E-7</v>
      </c>
      <c r="Q3" s="98">
        <f>'Electricity Calcs'!R10</f>
        <v>7.7124582826522005E-6</v>
      </c>
    </row>
    <row r="4" spans="1:17" x14ac:dyDescent="0.45">
      <c r="A4" t="s">
        <v>25</v>
      </c>
      <c r="B4" s="98">
        <f>'Electricity Calcs'!C11</f>
        <v>9.1789859177940004E-6</v>
      </c>
      <c r="C4" s="98">
        <f>'Electricity Calcs'!D11</f>
        <v>4.1147178252180002E-5</v>
      </c>
      <c r="D4" s="98">
        <f>'Electricity Calcs'!E11</f>
        <v>0</v>
      </c>
      <c r="E4" s="98">
        <f>'Electricity Calcs'!F11</f>
        <v>0</v>
      </c>
      <c r="F4" s="98">
        <f>'Electricity Calcs'!G11</f>
        <v>0</v>
      </c>
      <c r="G4" s="98">
        <f>'Electricity Calcs'!H11</f>
        <v>0</v>
      </c>
      <c r="H4" s="98">
        <f>'Electricity Calcs'!I11</f>
        <v>0</v>
      </c>
      <c r="I4" s="98">
        <f>'Electricity Calcs'!J11</f>
        <v>9.4955026735800004E-5</v>
      </c>
      <c r="J4" s="98">
        <f>'Electricity Calcs'!K11</f>
        <v>0</v>
      </c>
      <c r="K4" s="98">
        <f>'Electricity Calcs'!L11</f>
        <v>1.7091904812444E-5</v>
      </c>
      <c r="L4" s="98">
        <f>'Electricity Calcs'!M11</f>
        <v>4.1463695007966E-5</v>
      </c>
      <c r="M4" s="98">
        <f>'Electricity Calcs'!N11</f>
        <v>9.1789859177940004E-6</v>
      </c>
      <c r="N4" s="98">
        <f>'Electricity Calcs'!O11</f>
        <v>0</v>
      </c>
      <c r="O4" s="98">
        <f>'Electricity Calcs'!P11</f>
        <v>1.7091904812444E-5</v>
      </c>
      <c r="P4" s="98">
        <f>'Electricity Calcs'!Q11</f>
        <v>5.2752792630999998E-6</v>
      </c>
      <c r="Q4" s="98">
        <f>'Electricity Calcs'!R11</f>
        <v>9.4955026735800004E-5</v>
      </c>
    </row>
    <row r="5" spans="1:17" x14ac:dyDescent="0.45">
      <c r="A5" t="s">
        <v>26</v>
      </c>
      <c r="B5" s="98">
        <f>'Electricity Calcs'!C12</f>
        <v>2.2050667319758002E-4</v>
      </c>
      <c r="C5" s="98">
        <f>'Electricity Calcs'!D12</f>
        <v>9.3899970883180007E-5</v>
      </c>
      <c r="D5" s="98">
        <f>'Electricity Calcs'!E12</f>
        <v>0</v>
      </c>
      <c r="E5" s="98">
        <f>'Electricity Calcs'!F12</f>
        <v>0</v>
      </c>
      <c r="F5" s="98">
        <f>'Electricity Calcs'!G12</f>
        <v>0</v>
      </c>
      <c r="G5" s="98">
        <f>'Electricity Calcs'!H12</f>
        <v>0</v>
      </c>
      <c r="H5" s="98">
        <f>'Electricity Calcs'!I12</f>
        <v>0</v>
      </c>
      <c r="I5" s="98">
        <f>'Electricity Calcs'!J12</f>
        <v>8.5459524062220008E-5</v>
      </c>
      <c r="J5" s="98">
        <f>'Electricity Calcs'!K12</f>
        <v>0</v>
      </c>
      <c r="K5" s="98">
        <f>'Electricity Calcs'!L12</f>
        <v>6.8578630420300008E-5</v>
      </c>
      <c r="L5" s="98">
        <f>'Electricity Calcs'!M12</f>
        <v>9.3899970883180007E-5</v>
      </c>
      <c r="M5" s="98">
        <f>'Electricity Calcs'!N12</f>
        <v>2.6059879559714E-4</v>
      </c>
      <c r="N5" s="98">
        <f>'Electricity Calcs'!O12</f>
        <v>0</v>
      </c>
      <c r="O5" s="98">
        <f>'Electricity Calcs'!P12</f>
        <v>6.8578630420300008E-5</v>
      </c>
      <c r="P5" s="98">
        <f>'Electricity Calcs'!Q12</f>
        <v>1.4981793107204E-4</v>
      </c>
      <c r="Q5" s="98">
        <f>'Electricity Calcs'!R12</f>
        <v>8.5459524062220008E-5</v>
      </c>
    </row>
    <row r="6" spans="1:17" x14ac:dyDescent="0.45">
      <c r="A6" t="s">
        <v>27</v>
      </c>
      <c r="B6" s="98">
        <f>'Electricity Calcs'!C13</f>
        <v>8.1239300651740004E-6</v>
      </c>
      <c r="C6" s="98">
        <f>'Electricity Calcs'!D13</f>
        <v>9.3899970883180004E-7</v>
      </c>
      <c r="D6" s="98">
        <f>'Electricity Calcs'!E13</f>
        <v>0</v>
      </c>
      <c r="E6" s="98">
        <f>'Electricity Calcs'!F13</f>
        <v>0</v>
      </c>
      <c r="F6" s="98">
        <f>'Electricity Calcs'!G13</f>
        <v>0</v>
      </c>
      <c r="G6" s="98">
        <f>'Electricity Calcs'!H13</f>
        <v>0</v>
      </c>
      <c r="H6" s="98">
        <f>'Electricity Calcs'!I13</f>
        <v>0</v>
      </c>
      <c r="I6" s="98">
        <f>'Electricity Calcs'!J13</f>
        <v>1.6353365715610001E-4</v>
      </c>
      <c r="J6" s="98">
        <f>'Electricity Calcs'!K13</f>
        <v>0</v>
      </c>
      <c r="K6" s="98">
        <f>'Electricity Calcs'!L13</f>
        <v>3.3761787283840001E-6</v>
      </c>
      <c r="L6" s="98">
        <f>'Electricity Calcs'!M13</f>
        <v>9.3899970883180004E-7</v>
      </c>
      <c r="M6" s="98">
        <f>'Electricity Calcs'!N13</f>
        <v>8.3349412356980011E-6</v>
      </c>
      <c r="N6" s="98">
        <f>'Electricity Calcs'!O13</f>
        <v>0</v>
      </c>
      <c r="O6" s="98">
        <f>'Electricity Calcs'!P13</f>
        <v>3.3761787283840001E-6</v>
      </c>
      <c r="P6" s="98">
        <f>'Electricity Calcs'!Q13</f>
        <v>2.6587407486024E-5</v>
      </c>
      <c r="Q6" s="98">
        <f>'Electricity Calcs'!R13</f>
        <v>1.6353365715610001E-4</v>
      </c>
    </row>
    <row r="7" spans="1:17" x14ac:dyDescent="0.45">
      <c r="A7" t="s">
        <v>43</v>
      </c>
      <c r="B7" s="98">
        <f>'Electricity Calcs'!C14</f>
        <v>3.587189898908E-6</v>
      </c>
      <c r="C7" s="98">
        <f>'Electricity Calcs'!D14</f>
        <v>9.3899970883180004E-7</v>
      </c>
      <c r="D7" s="98">
        <f>'Electricity Calcs'!E14</f>
        <v>0</v>
      </c>
      <c r="E7" s="98">
        <f>'Electricity Calcs'!F14</f>
        <v>0</v>
      </c>
      <c r="F7" s="98">
        <f>'Electricity Calcs'!G14</f>
        <v>0</v>
      </c>
      <c r="G7" s="98">
        <f>'Electricity Calcs'!H14</f>
        <v>0</v>
      </c>
      <c r="H7" s="98">
        <f>'Electricity Calcs'!I14</f>
        <v>0</v>
      </c>
      <c r="I7" s="98">
        <f>'Electricity Calcs'!J14</f>
        <v>1.4032242839846001E-4</v>
      </c>
      <c r="J7" s="98">
        <f>'Electricity Calcs'!K14</f>
        <v>0</v>
      </c>
      <c r="K7" s="98">
        <f>'Electricity Calcs'!L14</f>
        <v>8.4404468209600004E-7</v>
      </c>
      <c r="L7" s="98">
        <f>'Electricity Calcs'!M14</f>
        <v>9.3899970883180004E-7</v>
      </c>
      <c r="M7" s="98">
        <f>'Electricity Calcs'!N14</f>
        <v>3.3761787283840001E-6</v>
      </c>
      <c r="N7" s="98">
        <f>'Electricity Calcs'!O14</f>
        <v>0</v>
      </c>
      <c r="O7" s="98">
        <f>'Electricity Calcs'!P14</f>
        <v>8.4404468209600004E-7</v>
      </c>
      <c r="P7" s="98">
        <f>'Electricity Calcs'!Q14</f>
        <v>2.0362577955566E-5</v>
      </c>
      <c r="Q7" s="98">
        <f>'Electricity Calcs'!R14</f>
        <v>1.4032242839846001E-4</v>
      </c>
    </row>
    <row r="8" spans="1:17" x14ac:dyDescent="0.45">
      <c r="A8" t="s">
        <v>29</v>
      </c>
      <c r="B8" s="98">
        <f>'Electricity Calcs'!C15</f>
        <v>8.6514579914840001E-4</v>
      </c>
      <c r="C8" s="98">
        <f>'Electricity Calcs'!D15</f>
        <v>2.9647069458622005E-7</v>
      </c>
      <c r="D8" s="98">
        <f>'Electricity Calcs'!E15</f>
        <v>0</v>
      </c>
      <c r="E8" s="98">
        <f>'Electricity Calcs'!F15</f>
        <v>0</v>
      </c>
      <c r="F8" s="98">
        <f>'Electricity Calcs'!G15</f>
        <v>0</v>
      </c>
      <c r="G8" s="98">
        <f>'Electricity Calcs'!H15</f>
        <v>0</v>
      </c>
      <c r="H8" s="98">
        <f>'Electricity Calcs'!I15</f>
        <v>0</v>
      </c>
      <c r="I8" s="98">
        <f>'Electricity Calcs'!J15</f>
        <v>1.1394603208296001E-5</v>
      </c>
      <c r="J8" s="98">
        <f>'Electricity Calcs'!K15</f>
        <v>0</v>
      </c>
      <c r="K8" s="98">
        <f>'Electricity Calcs'!L15</f>
        <v>4.9060097146830004E-5</v>
      </c>
      <c r="L8" s="98">
        <f>'Electricity Calcs'!M15</f>
        <v>2.9647069458622005E-7</v>
      </c>
      <c r="M8" s="98">
        <f>'Electricity Calcs'!N15</f>
        <v>1.7724938324016001E-3</v>
      </c>
      <c r="N8" s="98">
        <f>'Electricity Calcs'!O15</f>
        <v>0</v>
      </c>
      <c r="O8" s="98">
        <f>'Electricity Calcs'!P15</f>
        <v>4.9060097146830004E-5</v>
      </c>
      <c r="P8" s="98">
        <f>'Electricity Calcs'!Q15</f>
        <v>5.2225264704690007E-4</v>
      </c>
      <c r="Q8" s="98">
        <f>'Electricity Calcs'!R15</f>
        <v>1.1394603208296001E-5</v>
      </c>
    </row>
    <row r="9" spans="1:17" x14ac:dyDescent="0.45">
      <c r="A9" t="s">
        <v>30</v>
      </c>
      <c r="B9" s="98">
        <f>'Electricity Calcs'!C16</f>
        <v>7.8918177775976001E-8</v>
      </c>
      <c r="C9" s="98">
        <f>'Electricity Calcs'!D16</f>
        <v>2.3474992720795002E-8</v>
      </c>
      <c r="D9" s="98">
        <f>'Electricity Calcs'!E16</f>
        <v>0</v>
      </c>
      <c r="E9" s="98">
        <f>'Electricity Calcs'!F16</f>
        <v>0</v>
      </c>
      <c r="F9" s="98">
        <f>'Electricity Calcs'!G16</f>
        <v>0</v>
      </c>
      <c r="G9" s="98">
        <f>'Electricity Calcs'!H16</f>
        <v>0</v>
      </c>
      <c r="H9" s="98">
        <f>'Electricity Calcs'!I16</f>
        <v>0</v>
      </c>
      <c r="I9" s="98">
        <f>'Electricity Calcs'!J16</f>
        <v>4.6306401371491807E-6</v>
      </c>
      <c r="J9" s="98">
        <f>'Electricity Calcs'!K16</f>
        <v>0</v>
      </c>
      <c r="K9" s="98">
        <f>'Electricity Calcs'!L16</f>
        <v>2.8275496850216002E-7</v>
      </c>
      <c r="L9" s="98">
        <f>'Electricity Calcs'!M16</f>
        <v>2.3474992720795002E-8</v>
      </c>
      <c r="M9" s="98">
        <f>'Electricity Calcs'!N16</f>
        <v>3.3761787283840003E-8</v>
      </c>
      <c r="N9" s="98">
        <f>'Electricity Calcs'!O16</f>
        <v>0</v>
      </c>
      <c r="O9" s="98">
        <f>'Electricity Calcs'!P16</f>
        <v>2.8275496850216002E-7</v>
      </c>
      <c r="P9" s="98">
        <f>'Electricity Calcs'!Q16</f>
        <v>1.140304365511696E-6</v>
      </c>
      <c r="Q9" s="98">
        <f>'Electricity Calcs'!R16</f>
        <v>4.6306401371491807E-6</v>
      </c>
    </row>
    <row r="10" spans="1:17" x14ac:dyDescent="0.45">
      <c r="A10" t="s">
        <v>31</v>
      </c>
      <c r="B10" s="98">
        <f>'Electricity Calcs'!C17</f>
        <v>3.3237246347066687E-7</v>
      </c>
      <c r="C10" s="98">
        <f>'Electricity Calcs'!D17</f>
        <v>1.0302942106420326E-6</v>
      </c>
      <c r="D10" s="98">
        <f>'Electricity Calcs'!E17</f>
        <v>0</v>
      </c>
      <c r="E10" s="98">
        <f>'Electricity Calcs'!F17</f>
        <v>0</v>
      </c>
      <c r="F10" s="98">
        <f>'Electricity Calcs'!G17</f>
        <v>0</v>
      </c>
      <c r="G10" s="98">
        <f>'Electricity Calcs'!H17</f>
        <v>0</v>
      </c>
      <c r="H10" s="98">
        <f>'Electricity Calcs'!I17</f>
        <v>0</v>
      </c>
      <c r="I10" s="98">
        <f>'Electricity Calcs'!J17</f>
        <v>1.9848746681782389E-6</v>
      </c>
      <c r="J10" s="98">
        <f>'Electricity Calcs'!K17</f>
        <v>0</v>
      </c>
      <c r="K10" s="98">
        <f>'Electricity Calcs'!L17</f>
        <v>2.2027336471298233E-6</v>
      </c>
      <c r="L10" s="98">
        <f>'Electricity Calcs'!M17</f>
        <v>1.0302942106420326E-6</v>
      </c>
      <c r="M10" s="98">
        <f>'Electricity Calcs'!N17</f>
        <v>3.3237246347066687E-7</v>
      </c>
      <c r="N10" s="98">
        <f>'Electricity Calcs'!O17</f>
        <v>0</v>
      </c>
      <c r="O10" s="98">
        <f>'Electricity Calcs'!P17</f>
        <v>2.2027336471298233E-6</v>
      </c>
      <c r="P10" s="98">
        <f>'Electricity Calcs'!Q17</f>
        <v>2.2027336471298233E-6</v>
      </c>
      <c r="Q10" s="98">
        <f>'Electricity Calcs'!R17</f>
        <v>1.9848746681782389E-6</v>
      </c>
    </row>
    <row r="11" spans="1:17" x14ac:dyDescent="0.45">
      <c r="A11" t="s">
        <v>32</v>
      </c>
      <c r="B11" s="98">
        <f>'Electricity Calcs'!C18</f>
        <v>1.1E-5</v>
      </c>
      <c r="C11" s="98">
        <f>'Electricity Calcs'!D18</f>
        <v>9.9999999999999995E-7</v>
      </c>
      <c r="D11" s="98">
        <f>'Electricity Calcs'!E18</f>
        <v>0</v>
      </c>
      <c r="E11" s="98">
        <f>'Electricity Calcs'!F18</f>
        <v>0</v>
      </c>
      <c r="F11" s="98">
        <f>'Electricity Calcs'!G18</f>
        <v>0</v>
      </c>
      <c r="G11" s="98">
        <f>'Electricity Calcs'!H18</f>
        <v>0</v>
      </c>
      <c r="H11" s="98">
        <f>'Electricity Calcs'!I18</f>
        <v>0</v>
      </c>
      <c r="I11" s="98">
        <f>'Electricity Calcs'!J18</f>
        <v>0</v>
      </c>
      <c r="J11" s="98">
        <f>'Electricity Calcs'!K18</f>
        <v>0</v>
      </c>
      <c r="K11" s="98">
        <f>'Electricity Calcs'!L18</f>
        <v>3.0000000000000001E-6</v>
      </c>
      <c r="L11" s="98">
        <f>'Electricity Calcs'!M18</f>
        <v>9.9999999999999995E-7</v>
      </c>
      <c r="M11" s="98">
        <f>'Electricity Calcs'!N18</f>
        <v>1.1E-5</v>
      </c>
      <c r="N11" s="98">
        <f>'Electricity Calcs'!O18</f>
        <v>0</v>
      </c>
      <c r="O11" s="98">
        <f>'Electricity Calcs'!P18</f>
        <v>3.0000000000000001E-6</v>
      </c>
      <c r="P11" s="98">
        <f>'Electricity Calcs'!Q18</f>
        <v>3.0000000000000001E-6</v>
      </c>
      <c r="Q11" s="98">
        <f>'Electricity Calcs'!R18</f>
        <v>3.1999999999999999E-5</v>
      </c>
    </row>
    <row r="12" spans="1:17" x14ac:dyDescent="0.45">
      <c r="A12" t="s">
        <v>33</v>
      </c>
      <c r="B12" s="98">
        <f>'Electricity Calcs'!C19</f>
        <v>1.6000000000000001E-6</v>
      </c>
      <c r="C12" s="98">
        <f>'Electricity Calcs'!D19</f>
        <v>1.0000000000000001E-7</v>
      </c>
      <c r="D12" s="98">
        <f>'Electricity Calcs'!E19</f>
        <v>0</v>
      </c>
      <c r="E12" s="98">
        <f>'Electricity Calcs'!F19</f>
        <v>0</v>
      </c>
      <c r="F12" s="98">
        <f>'Electricity Calcs'!G19</f>
        <v>0</v>
      </c>
      <c r="G12" s="98">
        <f>'Electricity Calcs'!H19</f>
        <v>0</v>
      </c>
      <c r="H12" s="98">
        <f>'Electricity Calcs'!I19</f>
        <v>0</v>
      </c>
      <c r="I12" s="98">
        <f>'Electricity Calcs'!J19</f>
        <v>0</v>
      </c>
      <c r="J12" s="98">
        <f>'Electricity Calcs'!K19</f>
        <v>0</v>
      </c>
      <c r="K12" s="98">
        <f>'Electricity Calcs'!L19</f>
        <v>5.9999999999999997E-7</v>
      </c>
      <c r="L12" s="98">
        <f>'Electricity Calcs'!M19</f>
        <v>1.0000000000000001E-7</v>
      </c>
      <c r="M12" s="98">
        <f>'Electricity Calcs'!N19</f>
        <v>1.6000000000000001E-6</v>
      </c>
      <c r="N12" s="98">
        <f>'Electricity Calcs'!O19</f>
        <v>0</v>
      </c>
      <c r="O12" s="98">
        <f>'Electricity Calcs'!P19</f>
        <v>5.9999999999999997E-7</v>
      </c>
      <c r="P12" s="98">
        <f>'Electricity Calcs'!Q19</f>
        <v>5.9999999999999997E-7</v>
      </c>
      <c r="Q12" s="98">
        <f>'Electricity Calcs'!R19</f>
        <v>4.2000000000000004E-6</v>
      </c>
    </row>
    <row r="13" spans="1:17" x14ac:dyDescent="0.45">
      <c r="A13" t="s">
        <v>44</v>
      </c>
      <c r="B13" s="98">
        <f>'Electricity Calcs'!C20</f>
        <v>0</v>
      </c>
      <c r="C13" s="98">
        <f>'Electricity Calcs'!D20</f>
        <v>0</v>
      </c>
      <c r="D13" s="98">
        <f>'Electricity Calcs'!E20</f>
        <v>0</v>
      </c>
      <c r="E13" s="98">
        <f>'Electricity Calcs'!F20</f>
        <v>0</v>
      </c>
      <c r="F13" s="98">
        <f>'Electricity Calcs'!G20</f>
        <v>0</v>
      </c>
      <c r="G13" s="98">
        <f>'Electricity Calcs'!H20</f>
        <v>0</v>
      </c>
      <c r="H13" s="98">
        <f>'Electricity Calcs'!I20</f>
        <v>0</v>
      </c>
      <c r="I13" s="98">
        <f>'Electricity Calcs'!J20</f>
        <v>0</v>
      </c>
      <c r="J13" s="98">
        <f>'Electricity Calcs'!K20</f>
        <v>0</v>
      </c>
      <c r="K13" s="98">
        <f>'Electricity Calcs'!L20</f>
        <v>0</v>
      </c>
      <c r="L13" s="98">
        <f>'Electricity Calcs'!M20</f>
        <v>0</v>
      </c>
      <c r="M13" s="98">
        <f>'Electricity Calcs'!N20</f>
        <v>0</v>
      </c>
      <c r="N13" s="98">
        <f>'Electricity Calcs'!O20</f>
        <v>0</v>
      </c>
      <c r="O13" s="98">
        <f>'Electricity Calcs'!P20</f>
        <v>0</v>
      </c>
      <c r="P13" s="98">
        <f>'Electricity Calcs'!Q20</f>
        <v>0</v>
      </c>
      <c r="Q13" s="98">
        <f>'Electricity Calcs'!R20</f>
        <v>0</v>
      </c>
    </row>
    <row r="15" spans="1:17" x14ac:dyDescent="0.45"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</row>
    <row r="16" spans="1:17" x14ac:dyDescent="0.45"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</row>
    <row r="17" spans="2:17" x14ac:dyDescent="0.45"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</row>
    <row r="18" spans="2:17" x14ac:dyDescent="0.45"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</row>
    <row r="19" spans="2:17" x14ac:dyDescent="0.45"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</row>
    <row r="20" spans="2:17" x14ac:dyDescent="0.45"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</row>
    <row r="21" spans="2:17" x14ac:dyDescent="0.45"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</row>
    <row r="22" spans="2:17" x14ac:dyDescent="0.45"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</row>
    <row r="23" spans="2:17" x14ac:dyDescent="0.45"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</row>
    <row r="24" spans="2:17" x14ac:dyDescent="0.45"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</row>
    <row r="25" spans="2:17" x14ac:dyDescent="0.45"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</row>
    <row r="26" spans="2:17" x14ac:dyDescent="0.45"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</row>
  </sheetData>
  <pageMargins left="0.7" right="0.7" top="0.75" bottom="0.75" header="0.3" footer="0.3"/>
  <pageSetup orientation="portrait" horizontalDpi="1200" verticalDpi="120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>
    <tabColor theme="3"/>
  </sheetPr>
  <dimension ref="A1:K13"/>
  <sheetViews>
    <sheetView workbookViewId="0"/>
  </sheetViews>
  <sheetFormatPr defaultRowHeight="14.25" x14ac:dyDescent="0.45"/>
  <cols>
    <col min="2" max="2" width="12.1328125" customWidth="1"/>
    <col min="3" max="3" width="16.73046875" customWidth="1"/>
    <col min="4" max="4" width="16.86328125" customWidth="1"/>
    <col min="5" max="5" width="19" customWidth="1"/>
    <col min="7" max="7" width="14.73046875" customWidth="1"/>
    <col min="8" max="8" width="14.86328125" customWidth="1"/>
    <col min="9" max="9" width="15.3984375" customWidth="1"/>
    <col min="10" max="11" width="13.1328125" customWidth="1"/>
  </cols>
  <sheetData>
    <row r="1" spans="1:11" ht="85.5" x14ac:dyDescent="0.45">
      <c r="A1" s="23" t="s">
        <v>212</v>
      </c>
      <c r="B1" s="21" t="s">
        <v>52</v>
      </c>
      <c r="C1" s="21" t="s">
        <v>45</v>
      </c>
      <c r="D1" s="21" t="s">
        <v>46</v>
      </c>
      <c r="E1" s="21" t="s">
        <v>53</v>
      </c>
      <c r="F1" s="21" t="s">
        <v>54</v>
      </c>
      <c r="G1" s="21" t="s">
        <v>51</v>
      </c>
      <c r="H1" s="21" t="s">
        <v>195</v>
      </c>
      <c r="I1" s="21" t="s">
        <v>196</v>
      </c>
      <c r="J1" s="21" t="s">
        <v>197</v>
      </c>
      <c r="K1" s="21" t="s">
        <v>198</v>
      </c>
    </row>
    <row r="2" spans="1:11" x14ac:dyDescent="0.45">
      <c r="A2" t="s">
        <v>34</v>
      </c>
      <c r="B2" s="27">
        <f>'Building Calcs'!C38</f>
        <v>0</v>
      </c>
      <c r="C2" s="27">
        <f>'Building Calcs'!D38</f>
        <v>0.10867075281986001</v>
      </c>
      <c r="D2" s="27">
        <f>'Building Calcs'!E38</f>
        <v>5.8998723278510405E-2</v>
      </c>
      <c r="E2" s="27">
        <f>'Building Calcs'!F38</f>
        <v>7.7382016454561289E-2</v>
      </c>
      <c r="F2" s="27">
        <f>'Building Calcs'!G38</f>
        <v>0</v>
      </c>
      <c r="G2" s="27">
        <f>'Building Calcs'!H38</f>
        <v>0</v>
      </c>
      <c r="H2" s="27">
        <f>'Building Calcs'!I38</f>
        <v>7.7382016454561289E-2</v>
      </c>
      <c r="I2" s="27">
        <f>'Building Calcs'!J38</f>
        <v>7.9909930277438798E-2</v>
      </c>
      <c r="J2" s="27">
        <f>'Building Calcs'!K38</f>
        <v>6.9633686272920006E-2</v>
      </c>
      <c r="K2" s="27">
        <f>'Building Calcs'!L38</f>
        <v>0</v>
      </c>
    </row>
    <row r="3" spans="1:11" x14ac:dyDescent="0.45">
      <c r="A3" t="s">
        <v>24</v>
      </c>
      <c r="B3" s="27">
        <f>'Building Calcs'!C39</f>
        <v>0</v>
      </c>
      <c r="C3" s="27">
        <f>'Building Calcs'!D39</f>
        <v>5.1064703266807997E-4</v>
      </c>
      <c r="D3" s="27">
        <f>'Building Calcs'!E39</f>
        <v>2.1101117052399999E-6</v>
      </c>
      <c r="E3" s="27">
        <f>'Building Calcs'!F39</f>
        <v>1.58258377893E-5</v>
      </c>
      <c r="F3" s="27">
        <f>'Building Calcs'!G39</f>
        <v>0</v>
      </c>
      <c r="G3" s="27">
        <f>'Building Calcs'!H39</f>
        <v>6.3303351157200001E-4</v>
      </c>
      <c r="H3" s="27">
        <f>'Building Calcs'!I39</f>
        <v>7.2798853830780001E-7</v>
      </c>
      <c r="I3" s="27">
        <f>'Building Calcs'!J39</f>
        <v>5.2752792630999998E-6</v>
      </c>
      <c r="J3" s="27">
        <f>'Building Calcs'!K39</f>
        <v>2.004606119978E-6</v>
      </c>
      <c r="K3" s="27">
        <f>'Building Calcs'!L39</f>
        <v>0</v>
      </c>
    </row>
    <row r="4" spans="1:11" x14ac:dyDescent="0.45">
      <c r="A4" t="s">
        <v>25</v>
      </c>
      <c r="B4" s="27">
        <f>'Building Calcs'!C40</f>
        <v>0</v>
      </c>
      <c r="C4" s="27">
        <f>'Building Calcs'!D40</f>
        <v>4.8532569220520001E-3</v>
      </c>
      <c r="D4" s="27">
        <f>'Building Calcs'!E40</f>
        <v>3.1651675578599999E-5</v>
      </c>
      <c r="E4" s="27">
        <f>'Building Calcs'!F40</f>
        <v>4.2202234104799999E-5</v>
      </c>
      <c r="F4" s="27">
        <f>'Building Calcs'!G40</f>
        <v>0</v>
      </c>
      <c r="G4" s="27">
        <f>'Building Calcs'!H40</f>
        <v>4.2202234104800002E-3</v>
      </c>
      <c r="H4" s="27">
        <f>'Building Calcs'!I40</f>
        <v>6.0138183599340002E-5</v>
      </c>
      <c r="I4" s="27">
        <f>'Building Calcs'!J40</f>
        <v>4.2202234104799999E-5</v>
      </c>
      <c r="J4" s="27">
        <f>'Building Calcs'!K40</f>
        <v>2.7431452168120003E-5</v>
      </c>
      <c r="K4" s="27">
        <f>'Building Calcs'!L40</f>
        <v>0</v>
      </c>
    </row>
    <row r="5" spans="1:11" x14ac:dyDescent="0.45">
      <c r="A5" t="s">
        <v>26</v>
      </c>
      <c r="B5" s="27">
        <f>'Building Calcs'!C41</f>
        <v>0</v>
      </c>
      <c r="C5" s="27">
        <f>'Building Calcs'!D41</f>
        <v>1.160561437882E-4</v>
      </c>
      <c r="D5" s="27">
        <f>'Building Calcs'!E41</f>
        <v>6.3303351157199998E-5</v>
      </c>
      <c r="E5" s="27">
        <f>'Building Calcs'!F41</f>
        <v>1.0550558526200001E-4</v>
      </c>
      <c r="F5" s="27">
        <f>'Building Calcs'!G41</f>
        <v>0</v>
      </c>
      <c r="G5" s="27">
        <f>'Building Calcs'!H41</f>
        <v>5.2752792631000005E-5</v>
      </c>
      <c r="H5" s="27">
        <f>'Building Calcs'!I41</f>
        <v>5.3807848483620002E-5</v>
      </c>
      <c r="I5" s="27">
        <f>'Building Calcs'!J41</f>
        <v>1.0550558526200001E-4</v>
      </c>
      <c r="J5" s="27">
        <f>'Building Calcs'!K41</f>
        <v>5.3807848483620002E-5</v>
      </c>
      <c r="K5" s="27">
        <f>'Building Calcs'!L41</f>
        <v>5.0728862973760932E-5</v>
      </c>
    </row>
    <row r="6" spans="1:11" x14ac:dyDescent="0.45">
      <c r="A6" t="s">
        <v>27</v>
      </c>
      <c r="B6" s="27">
        <f>'Building Calcs'!C42</f>
        <v>0</v>
      </c>
      <c r="C6" s="27">
        <f>'Building Calcs'!D42</f>
        <v>4.2624256445848003E-4</v>
      </c>
      <c r="D6" s="27">
        <f>'Building Calcs'!E42</f>
        <v>2.3211228757640002E-6</v>
      </c>
      <c r="E6" s="27">
        <f>'Building Calcs'!F42</f>
        <v>3.1651675578600003E-6</v>
      </c>
      <c r="F6" s="27">
        <f>'Building Calcs'!G42</f>
        <v>0</v>
      </c>
      <c r="G6" s="27">
        <f>'Building Calcs'!H42</f>
        <v>8.018424479912E-4</v>
      </c>
      <c r="H6" s="27">
        <f>'Building Calcs'!I42</f>
        <v>2.004606119978E-6</v>
      </c>
      <c r="I6" s="27">
        <f>'Building Calcs'!J42</f>
        <v>4.2202234104799999E-5</v>
      </c>
      <c r="J6" s="27">
        <f>'Building Calcs'!K42</f>
        <v>1.266067023144E-6</v>
      </c>
      <c r="K6" s="27">
        <f>'Building Calcs'!L42</f>
        <v>0</v>
      </c>
    </row>
    <row r="7" spans="1:11" x14ac:dyDescent="0.45">
      <c r="A7" t="s">
        <v>43</v>
      </c>
      <c r="B7" s="27">
        <f>'Building Calcs'!C43</f>
        <v>0</v>
      </c>
      <c r="C7" s="27">
        <f>'Building Calcs'!D43</f>
        <v>4.1991222934275999E-4</v>
      </c>
      <c r="D7" s="27">
        <f>'Building Calcs'!E43</f>
        <v>2.3211228757640002E-6</v>
      </c>
      <c r="E7" s="27">
        <f>'Building Calcs'!F43</f>
        <v>3.1651675578600003E-6</v>
      </c>
      <c r="F7" s="27">
        <f>'Building Calcs'!G43</f>
        <v>0</v>
      </c>
      <c r="G7" s="27">
        <f>'Building Calcs'!H43</f>
        <v>7.8074133093880007E-4</v>
      </c>
      <c r="H7" s="27">
        <f>'Building Calcs'!I43</f>
        <v>2.004606119978E-6</v>
      </c>
      <c r="I7" s="27">
        <f>'Building Calcs'!J43</f>
        <v>3.1651675578599999E-5</v>
      </c>
      <c r="J7" s="27">
        <f>'Building Calcs'!K43</f>
        <v>1.266067023144E-6</v>
      </c>
      <c r="K7" s="27">
        <f>'Building Calcs'!L43</f>
        <v>0</v>
      </c>
    </row>
    <row r="8" spans="1:11" x14ac:dyDescent="0.45">
      <c r="A8" t="s">
        <v>29</v>
      </c>
      <c r="B8" s="27">
        <f>'Building Calcs'!C44</f>
        <v>0</v>
      </c>
      <c r="C8" s="27">
        <f>'Building Calcs'!D44</f>
        <v>9.4955026735800007E-4</v>
      </c>
      <c r="D8" s="27">
        <f>'Building Calcs'!E44</f>
        <v>3.16516755786E-7</v>
      </c>
      <c r="E8" s="27">
        <f>'Building Calcs'!F44</f>
        <v>1.4770781936680001E-4</v>
      </c>
      <c r="F8" s="27">
        <f>'Building Calcs'!G44</f>
        <v>0</v>
      </c>
      <c r="G8" s="27">
        <f>'Building Calcs'!H44</f>
        <v>1.160561437882E-5</v>
      </c>
      <c r="H8" s="27">
        <f>'Building Calcs'!I44</f>
        <v>7.3853909683400004E-5</v>
      </c>
      <c r="I8" s="27">
        <f>'Building Calcs'!J44</f>
        <v>1.4770781936680001E-4</v>
      </c>
      <c r="J8" s="27">
        <f>'Building Calcs'!K44</f>
        <v>3.16516755786E-7</v>
      </c>
      <c r="K8" s="27">
        <f>'Building Calcs'!L44</f>
        <v>0</v>
      </c>
    </row>
    <row r="9" spans="1:11" x14ac:dyDescent="0.45">
      <c r="A9" t="s">
        <v>30</v>
      </c>
      <c r="B9" s="27">
        <f>'Building Calcs'!C45</f>
        <v>0</v>
      </c>
      <c r="C9" s="27">
        <f>'Building Calcs'!D45</f>
        <v>2.6874382677936642E-5</v>
      </c>
      <c r="D9" s="27">
        <f>'Building Calcs'!E45</f>
        <v>1.2534063529125602E-7</v>
      </c>
      <c r="E9" s="27">
        <f>'Building Calcs'!F45</f>
        <v>1.7039152019813002E-7</v>
      </c>
      <c r="F9" s="27">
        <f>'Building Calcs'!G45</f>
        <v>0</v>
      </c>
      <c r="G9" s="27">
        <f>'Building Calcs'!H45</f>
        <v>7.8074133093880018E-5</v>
      </c>
      <c r="H9" s="27">
        <f>'Building Calcs'!I45</f>
        <v>1.7039152019813002E-7</v>
      </c>
      <c r="I9" s="27">
        <f>'Building Calcs'!J45</f>
        <v>1.7039152019813002E-7</v>
      </c>
      <c r="J9" s="27">
        <f>'Building Calcs'!K45</f>
        <v>6.8367619249776002E-8</v>
      </c>
      <c r="K9" s="27">
        <f>'Building Calcs'!L45</f>
        <v>0</v>
      </c>
    </row>
    <row r="10" spans="1:11" x14ac:dyDescent="0.45">
      <c r="A10" t="s">
        <v>31</v>
      </c>
      <c r="B10" s="27">
        <f>'Building Calcs'!C46</f>
        <v>0</v>
      </c>
      <c r="C10" s="27">
        <f>'Building Calcs'!D46</f>
        <v>3.1355925899435619E-7</v>
      </c>
      <c r="D10" s="27">
        <f>'Building Calcs'!E46</f>
        <v>9.397770242375191E-6</v>
      </c>
      <c r="E10" s="27">
        <f>'Building Calcs'!F46</f>
        <v>1.6244811591043803E-6</v>
      </c>
      <c r="F10" s="27">
        <f>'Building Calcs'!G46</f>
        <v>0</v>
      </c>
      <c r="G10" s="27">
        <f>'Building Calcs'!H46</f>
        <v>3.255781236718407E-4</v>
      </c>
      <c r="H10" s="27">
        <f>'Building Calcs'!I46</f>
        <v>1.6244811591043803E-6</v>
      </c>
      <c r="I10" s="27">
        <f>'Building Calcs'!J46</f>
        <v>1.6244811591043803E-6</v>
      </c>
      <c r="J10" s="27">
        <f>'Building Calcs'!K46</f>
        <v>3.1355925899435619E-7</v>
      </c>
      <c r="K10" s="27">
        <f>'Building Calcs'!L46</f>
        <v>0</v>
      </c>
    </row>
    <row r="11" spans="1:11" x14ac:dyDescent="0.45">
      <c r="A11" t="s">
        <v>32</v>
      </c>
      <c r="B11" s="27">
        <f>'Building Calcs'!C47</f>
        <v>0</v>
      </c>
      <c r="C11" s="27">
        <f>'Building Calcs'!D47</f>
        <v>1.1E-5</v>
      </c>
      <c r="D11" s="27">
        <f>'Building Calcs'!E47</f>
        <v>9.9999999999999995E-7</v>
      </c>
      <c r="E11" s="27">
        <f>'Building Calcs'!F47</f>
        <v>3.0000000000000001E-6</v>
      </c>
      <c r="F11" s="27">
        <f>'Building Calcs'!G47</f>
        <v>0</v>
      </c>
      <c r="G11" s="27">
        <f>'Building Calcs'!H47</f>
        <v>0</v>
      </c>
      <c r="H11" s="27">
        <f>'Building Calcs'!I47</f>
        <v>3.0000000000000001E-6</v>
      </c>
      <c r="I11" s="27">
        <f>'Building Calcs'!J47</f>
        <v>3.0000000000000001E-6</v>
      </c>
      <c r="J11" s="27">
        <f>'Building Calcs'!K47</f>
        <v>3.0000000000000001E-6</v>
      </c>
      <c r="K11" s="27">
        <f>'Building Calcs'!L47</f>
        <v>0</v>
      </c>
    </row>
    <row r="12" spans="1:11" x14ac:dyDescent="0.45">
      <c r="A12" t="s">
        <v>33</v>
      </c>
      <c r="B12" s="27">
        <f>'Building Calcs'!C48</f>
        <v>0</v>
      </c>
      <c r="C12" s="27">
        <f>'Building Calcs'!D48</f>
        <v>1.6000000000000001E-6</v>
      </c>
      <c r="D12" s="27">
        <f>'Building Calcs'!E48</f>
        <v>1.0000000000000001E-7</v>
      </c>
      <c r="E12" s="27">
        <f>'Building Calcs'!F48</f>
        <v>5.9999999999999997E-7</v>
      </c>
      <c r="F12" s="27">
        <f>'Building Calcs'!G48</f>
        <v>0</v>
      </c>
      <c r="G12" s="27">
        <f>'Building Calcs'!H48</f>
        <v>0</v>
      </c>
      <c r="H12" s="27">
        <f>'Building Calcs'!I48</f>
        <v>5.9999999999999997E-7</v>
      </c>
      <c r="I12" s="27">
        <f>'Building Calcs'!J48</f>
        <v>5.9999999999999997E-7</v>
      </c>
      <c r="J12" s="27">
        <f>'Building Calcs'!K48</f>
        <v>5.9999999999999997E-7</v>
      </c>
      <c r="K12" s="27">
        <f>'Building Calcs'!L48</f>
        <v>0</v>
      </c>
    </row>
    <row r="13" spans="1:11" x14ac:dyDescent="0.45">
      <c r="A13" t="s">
        <v>44</v>
      </c>
      <c r="B13" s="27">
        <f>'Building Calcs'!C49</f>
        <v>0</v>
      </c>
      <c r="C13" s="27">
        <f>'Building Calcs'!D49</f>
        <v>0</v>
      </c>
      <c r="D13" s="27">
        <f>'Building Calcs'!E49</f>
        <v>0</v>
      </c>
      <c r="E13" s="27">
        <f>'Building Calcs'!F49</f>
        <v>0</v>
      </c>
      <c r="F13" s="27">
        <f>'Building Calcs'!G49</f>
        <v>0</v>
      </c>
      <c r="G13" s="27">
        <f>'Building Calcs'!H49</f>
        <v>0</v>
      </c>
      <c r="H13" s="27">
        <f>'Building Calcs'!I49</f>
        <v>0</v>
      </c>
      <c r="I13" s="27">
        <f>'Building Calcs'!J49</f>
        <v>0</v>
      </c>
      <c r="J13" s="27">
        <f>'Building Calcs'!K49</f>
        <v>0</v>
      </c>
      <c r="K13" s="27">
        <f>'Building Calcs'!L49</f>
        <v>0</v>
      </c>
    </row>
  </sheetData>
  <pageMargins left="0.7" right="0.7" top="0.75" bottom="0.75" header="0.3" footer="0.3"/>
  <pageSetup orientation="portrait" horizontalDpi="1200" verticalDpi="120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20">
    <tabColor theme="3"/>
  </sheetPr>
  <dimension ref="A1:N23"/>
  <sheetViews>
    <sheetView workbookViewId="0"/>
  </sheetViews>
  <sheetFormatPr defaultRowHeight="14.25" x14ac:dyDescent="0.45"/>
  <cols>
    <col min="2" max="2" width="13.3984375" customWidth="1"/>
    <col min="3" max="3" width="14" customWidth="1"/>
    <col min="4" max="4" width="13.73046875" customWidth="1"/>
    <col min="5" max="5" width="14.1328125" customWidth="1"/>
    <col min="6" max="6" width="18.265625" customWidth="1"/>
    <col min="8" max="8" width="13.265625" customWidth="1"/>
    <col min="9" max="9" width="15.59765625" customWidth="1"/>
    <col min="10" max="10" width="13.3984375" customWidth="1"/>
    <col min="11" max="11" width="12.1328125" customWidth="1"/>
  </cols>
  <sheetData>
    <row r="1" spans="1:14" s="20" customFormat="1" ht="85.5" x14ac:dyDescent="0.45">
      <c r="A1" s="23" t="s">
        <v>212</v>
      </c>
      <c r="B1" s="21" t="s">
        <v>52</v>
      </c>
      <c r="C1" s="21" t="s">
        <v>45</v>
      </c>
      <c r="D1" s="21" t="s">
        <v>46</v>
      </c>
      <c r="E1" s="21" t="s">
        <v>51</v>
      </c>
      <c r="F1" s="21" t="s">
        <v>53</v>
      </c>
      <c r="G1" s="21" t="s">
        <v>54</v>
      </c>
      <c r="H1" s="21" t="s">
        <v>199</v>
      </c>
      <c r="I1" s="21" t="s">
        <v>196</v>
      </c>
      <c r="J1" s="21" t="s">
        <v>197</v>
      </c>
      <c r="K1" s="21" t="s">
        <v>198</v>
      </c>
    </row>
    <row r="2" spans="1:14" x14ac:dyDescent="0.45">
      <c r="A2" t="s">
        <v>34</v>
      </c>
      <c r="B2" s="27">
        <f>'Industry Calcs'!C10</f>
        <v>0</v>
      </c>
      <c r="C2" s="27">
        <f>'Industry Calcs'!D10</f>
        <v>9.4670000000000004E-2</v>
      </c>
      <c r="D2" s="27">
        <f>'Industry Calcs'!E10</f>
        <v>5.3060000000000003E-2</v>
      </c>
      <c r="E2" s="27">
        <f>'Industry Calcs'!F10</f>
        <v>0</v>
      </c>
      <c r="F2" s="27">
        <f>'Industry Calcs'!G10</f>
        <v>7.5040000000000009E-2</v>
      </c>
      <c r="G2" s="27">
        <f>'Industry Calcs'!H10</f>
        <v>0</v>
      </c>
      <c r="H2" s="27">
        <f>'Industry Calcs'!I10</f>
        <v>7.4540000000000009E-2</v>
      </c>
      <c r="I2" s="27">
        <f>'Industry Calcs'!J10</f>
        <v>7.51E-2</v>
      </c>
      <c r="J2" s="27">
        <f>'Industry Calcs'!K10</f>
        <v>6.1460000000000001E-2</v>
      </c>
      <c r="K2" s="27">
        <f>'Industry Calcs'!L10</f>
        <v>0</v>
      </c>
    </row>
    <row r="3" spans="1:14" x14ac:dyDescent="0.45">
      <c r="A3" t="s">
        <v>24</v>
      </c>
      <c r="B3" s="27">
        <f>'Industry Calcs'!C11</f>
        <v>0</v>
      </c>
      <c r="C3" s="27">
        <f>'Industry Calcs'!D11</f>
        <v>1.9392436555035258E-5</v>
      </c>
      <c r="D3" s="27">
        <f>'Industry Calcs'!E11</f>
        <v>2.4382711671059301E-5</v>
      </c>
      <c r="E3" s="27">
        <f>'Industry Calcs'!F11</f>
        <v>1.093464541229449E-5</v>
      </c>
      <c r="F3" s="27">
        <f>'Industry Calcs'!G11</f>
        <v>2.0479434686628467E-5</v>
      </c>
      <c r="G3" s="27">
        <f>'Industry Calcs'!H11</f>
        <v>0</v>
      </c>
      <c r="H3" s="27">
        <f>'Industry Calcs'!I11</f>
        <v>7.6205009728027844E-7</v>
      </c>
      <c r="I3" s="27">
        <f>'Industry Calcs'!J11</f>
        <v>2.0479434686628467E-5</v>
      </c>
      <c r="J3" s="27">
        <f>'Industry Calcs'!K11</f>
        <v>3.293471985087721E-5</v>
      </c>
      <c r="K3" s="27">
        <f>'Industry Calcs'!L11</f>
        <v>0</v>
      </c>
      <c r="N3" s="5"/>
    </row>
    <row r="4" spans="1:14" x14ac:dyDescent="0.45">
      <c r="A4" t="s">
        <v>25</v>
      </c>
      <c r="B4" s="27">
        <f>'Industry Calcs'!C12</f>
        <v>0</v>
      </c>
      <c r="C4" s="27">
        <f>'Industry Calcs'!D12</f>
        <v>3.9883879282563576E-4</v>
      </c>
      <c r="D4" s="27">
        <f>'Industry Calcs'!E12</f>
        <v>3.8443278469160031E-4</v>
      </c>
      <c r="E4" s="27">
        <f>'Industry Calcs'!F12</f>
        <v>2.8996147430381631E-4</v>
      </c>
      <c r="F4" s="27">
        <f>'Industry Calcs'!G12</f>
        <v>3.6205965134864128E-4</v>
      </c>
      <c r="G4" s="27">
        <f>'Industry Calcs'!H12</f>
        <v>0</v>
      </c>
      <c r="H4" s="27">
        <f>'Industry Calcs'!I12</f>
        <v>2.2062279625385495E-5</v>
      </c>
      <c r="I4" s="27">
        <f>'Industry Calcs'!J12</f>
        <v>3.6205965134864128E-4</v>
      </c>
      <c r="J4" s="27">
        <f>'Industry Calcs'!K12</f>
        <v>5.173671884692424E-4</v>
      </c>
      <c r="K4" s="27">
        <f>'Industry Calcs'!L12</f>
        <v>0</v>
      </c>
      <c r="N4" s="5"/>
    </row>
    <row r="5" spans="1:14" x14ac:dyDescent="0.45">
      <c r="A5" t="s">
        <v>26</v>
      </c>
      <c r="B5" s="27">
        <f>'Industry Calcs'!C13</f>
        <v>0</v>
      </c>
      <c r="C5" s="27">
        <f>'Industry Calcs'!D13</f>
        <v>4.9422393047330465E-4</v>
      </c>
      <c r="D5" s="27">
        <f>'Industry Calcs'!E13</f>
        <v>4.2063223530460164E-4</v>
      </c>
      <c r="E5" s="27">
        <f>'Industry Calcs'!F13</f>
        <v>1.1820481282126827E-4</v>
      </c>
      <c r="F5" s="27">
        <f>'Industry Calcs'!G13</f>
        <v>3.9768677144534208E-4</v>
      </c>
      <c r="G5" s="27">
        <f>'Industry Calcs'!H13</f>
        <v>0</v>
      </c>
      <c r="H5" s="27">
        <f>'Industry Calcs'!I13</f>
        <v>1.687662238102358E-4</v>
      </c>
      <c r="I5" s="27">
        <f>'Industry Calcs'!J13</f>
        <v>3.9768677144534208E-4</v>
      </c>
      <c r="J5" s="27">
        <f>'Industry Calcs'!K13</f>
        <v>4.624215112994338E-4</v>
      </c>
      <c r="K5" s="27">
        <f>'Industry Calcs'!L13</f>
        <v>5.0728862973760932E-5</v>
      </c>
      <c r="N5" s="5"/>
    </row>
    <row r="6" spans="1:14" x14ac:dyDescent="0.45">
      <c r="A6" t="s">
        <v>27</v>
      </c>
      <c r="B6" s="27">
        <f>'Industry Calcs'!C14</f>
        <v>0</v>
      </c>
      <c r="C6" s="27">
        <f>'Industry Calcs'!D14</f>
        <v>1.1007641857308426E-4</v>
      </c>
      <c r="D6" s="27">
        <f>'Industry Calcs'!E14</f>
        <v>4.1430886160516279E-5</v>
      </c>
      <c r="E6" s="27">
        <f>'Industry Calcs'!F14</f>
        <v>1.5905072808503623E-4</v>
      </c>
      <c r="F6" s="27">
        <f>'Industry Calcs'!G14</f>
        <v>4.1861749106331773E-5</v>
      </c>
      <c r="G6" s="27">
        <f>'Industry Calcs'!H14</f>
        <v>0</v>
      </c>
      <c r="H6" s="27">
        <f>'Industry Calcs'!I14</f>
        <v>2.761223488596829E-5</v>
      </c>
      <c r="I6" s="27">
        <f>'Industry Calcs'!J14</f>
        <v>4.1861749106331773E-5</v>
      </c>
      <c r="J6" s="27">
        <f>'Industry Calcs'!K14</f>
        <v>5.9300953258115745E-5</v>
      </c>
      <c r="K6" s="27">
        <f>'Industry Calcs'!L14</f>
        <v>0</v>
      </c>
      <c r="N6" s="5"/>
    </row>
    <row r="7" spans="1:14" x14ac:dyDescent="0.45">
      <c r="A7" t="s">
        <v>43</v>
      </c>
      <c r="B7" s="27">
        <f>'Industry Calcs'!C15</f>
        <v>0</v>
      </c>
      <c r="C7" s="27">
        <f>'Industry Calcs'!D15</f>
        <v>4.0244586631434459E-5</v>
      </c>
      <c r="D7" s="27">
        <f>'Industry Calcs'!E15</f>
        <v>2.524800279002734E-5</v>
      </c>
      <c r="E7" s="27">
        <f>'Industry Calcs'!F15</f>
        <v>1.3689206348715504E-4</v>
      </c>
      <c r="F7" s="27">
        <f>'Industry Calcs'!G15</f>
        <v>2.5512288424395342E-5</v>
      </c>
      <c r="G7" s="27">
        <f>'Industry Calcs'!H15</f>
        <v>0</v>
      </c>
      <c r="H7" s="27">
        <f>'Industry Calcs'!I15</f>
        <v>1.7947952232740602E-5</v>
      </c>
      <c r="I7" s="27">
        <f>'Industry Calcs'!J15</f>
        <v>2.5512288424395342E-5</v>
      </c>
      <c r="J7" s="27">
        <f>'Industry Calcs'!K15</f>
        <v>4.034545451524675E-5</v>
      </c>
      <c r="K7" s="27">
        <f>'Industry Calcs'!L15</f>
        <v>0</v>
      </c>
      <c r="N7" s="5"/>
    </row>
    <row r="8" spans="1:14" x14ac:dyDescent="0.45">
      <c r="A8" t="s">
        <v>29</v>
      </c>
      <c r="B8" s="27">
        <f>'Industry Calcs'!C16</f>
        <v>0</v>
      </c>
      <c r="C8" s="27">
        <f>'Industry Calcs'!D16</f>
        <v>4.034849941685569E-4</v>
      </c>
      <c r="D8" s="27">
        <f>'Industry Calcs'!E16</f>
        <v>9.1361776683059049E-5</v>
      </c>
      <c r="E8" s="27">
        <f>'Industry Calcs'!F16</f>
        <v>2.0062133679107567E-5</v>
      </c>
      <c r="F8" s="27">
        <f>'Industry Calcs'!G16</f>
        <v>9.7037287412142886E-5</v>
      </c>
      <c r="G8" s="27">
        <f>'Industry Calcs'!H16</f>
        <v>0</v>
      </c>
      <c r="H8" s="27">
        <f>'Industry Calcs'!I16</f>
        <v>3.6751724580356423E-4</v>
      </c>
      <c r="I8" s="27">
        <f>'Industry Calcs'!J16</f>
        <v>9.7037287412142886E-5</v>
      </c>
      <c r="J8" s="27">
        <f>'Industry Calcs'!K16</f>
        <v>1.632083833223955E-4</v>
      </c>
      <c r="K8" s="27">
        <f>'Industry Calcs'!L16</f>
        <v>0</v>
      </c>
      <c r="N8" s="5"/>
    </row>
    <row r="9" spans="1:14" x14ac:dyDescent="0.45">
      <c r="A9" t="s">
        <v>30</v>
      </c>
      <c r="B9" s="27">
        <f>'Industry Calcs'!C17</f>
        <v>0</v>
      </c>
      <c r="C9" s="27">
        <f>'Industry Calcs'!D17</f>
        <v>1.4091632871328371E-6</v>
      </c>
      <c r="D9" s="27">
        <f>'Industry Calcs'!E17</f>
        <v>8.1828373600320426E-7</v>
      </c>
      <c r="E9" s="27">
        <f>'Industry Calcs'!F17</f>
        <v>5.079006442801894E-6</v>
      </c>
      <c r="F9" s="27">
        <f>'Industry Calcs'!G17</f>
        <v>1.2317291466239834E-6</v>
      </c>
      <c r="G9" s="27">
        <f>'Industry Calcs'!H17</f>
        <v>0</v>
      </c>
      <c r="H9" s="27">
        <f>'Industry Calcs'!I17</f>
        <v>5.2049061474947728E-7</v>
      </c>
      <c r="I9" s="27">
        <f>'Industry Calcs'!J17</f>
        <v>1.2317291466239834E-6</v>
      </c>
      <c r="J9" s="27">
        <f>'Industry Calcs'!K17</f>
        <v>1.9808007849724468E-6</v>
      </c>
      <c r="K9" s="27">
        <f>'Industry Calcs'!L17</f>
        <v>0</v>
      </c>
      <c r="N9" s="5"/>
    </row>
    <row r="10" spans="1:14" x14ac:dyDescent="0.45">
      <c r="A10" t="s">
        <v>31</v>
      </c>
      <c r="B10" s="27">
        <f>'Industry Calcs'!C18</f>
        <v>0</v>
      </c>
      <c r="C10" s="27">
        <f>'Industry Calcs'!D18</f>
        <v>3.4826939787747735E-6</v>
      </c>
      <c r="D10" s="27">
        <f>'Industry Calcs'!E18</f>
        <v>3.8744217185329031E-6</v>
      </c>
      <c r="E10" s="27">
        <f>'Industry Calcs'!F18</f>
        <v>4.8045377431851152E-5</v>
      </c>
      <c r="F10" s="27">
        <f>'Industry Calcs'!G18</f>
        <v>3.4074036185310909E-6</v>
      </c>
      <c r="G10" s="27">
        <f>'Industry Calcs'!H18</f>
        <v>0</v>
      </c>
      <c r="H10" s="27">
        <f>'Industry Calcs'!I18</f>
        <v>3.7690699688755263E-7</v>
      </c>
      <c r="I10" s="27">
        <f>'Industry Calcs'!J18</f>
        <v>3.4074036185310909E-6</v>
      </c>
      <c r="J10" s="27">
        <f>'Industry Calcs'!K18</f>
        <v>9.2501040799001646E-6</v>
      </c>
      <c r="K10" s="27">
        <f>'Industry Calcs'!L18</f>
        <v>0</v>
      </c>
      <c r="N10" s="5"/>
    </row>
    <row r="11" spans="1:14" x14ac:dyDescent="0.45">
      <c r="A11" t="s">
        <v>32</v>
      </c>
      <c r="B11" s="27">
        <f>'Industry Calcs'!C19</f>
        <v>0</v>
      </c>
      <c r="C11" s="27">
        <f>'Industry Calcs'!D19</f>
        <v>1.1E-5</v>
      </c>
      <c r="D11" s="27">
        <f>'Industry Calcs'!E19</f>
        <v>9.9999999999999995E-7</v>
      </c>
      <c r="E11" s="27">
        <f>'Industry Calcs'!F19</f>
        <v>0</v>
      </c>
      <c r="F11" s="27">
        <f>'Industry Calcs'!G19</f>
        <v>3.0000000000000001E-6</v>
      </c>
      <c r="G11" s="27">
        <f>'Industry Calcs'!H19</f>
        <v>0</v>
      </c>
      <c r="H11" s="27">
        <f>'Industry Calcs'!I19</f>
        <v>3.0000000000000001E-6</v>
      </c>
      <c r="I11" s="27">
        <f>'Industry Calcs'!J19</f>
        <v>3.0000000000000001E-6</v>
      </c>
      <c r="J11" s="27">
        <f>'Industry Calcs'!K19</f>
        <v>3.0000000000000001E-6</v>
      </c>
      <c r="K11" s="27">
        <f>'Industry Calcs'!L19</f>
        <v>0</v>
      </c>
    </row>
    <row r="12" spans="1:14" x14ac:dyDescent="0.45">
      <c r="A12" t="s">
        <v>33</v>
      </c>
      <c r="B12" s="27">
        <f>'Industry Calcs'!C20</f>
        <v>0</v>
      </c>
      <c r="C12" s="27">
        <f>'Industry Calcs'!D20</f>
        <v>1.6000000000000001E-6</v>
      </c>
      <c r="D12" s="27">
        <f>'Industry Calcs'!E20</f>
        <v>1.0000000000000001E-7</v>
      </c>
      <c r="E12" s="27">
        <f>'Industry Calcs'!F20</f>
        <v>0</v>
      </c>
      <c r="F12" s="27">
        <f>'Industry Calcs'!G20</f>
        <v>5.9999999999999997E-7</v>
      </c>
      <c r="G12" s="27">
        <f>'Industry Calcs'!H20</f>
        <v>0</v>
      </c>
      <c r="H12" s="27">
        <f>'Industry Calcs'!I20</f>
        <v>5.9999999999999997E-7</v>
      </c>
      <c r="I12" s="27">
        <f>'Industry Calcs'!J20</f>
        <v>5.9999999999999997E-7</v>
      </c>
      <c r="J12" s="27">
        <f>'Industry Calcs'!K20</f>
        <v>5.9999999999999997E-7</v>
      </c>
      <c r="K12" s="27">
        <f>'Industry Calcs'!L20</f>
        <v>0</v>
      </c>
    </row>
    <row r="13" spans="1:14" x14ac:dyDescent="0.45">
      <c r="A13" t="s">
        <v>44</v>
      </c>
      <c r="B13" s="27">
        <f>'Industry Calcs'!C21</f>
        <v>0</v>
      </c>
      <c r="C13" s="27">
        <f>'Industry Calcs'!D21</f>
        <v>0</v>
      </c>
      <c r="D13" s="27">
        <f>'Industry Calcs'!E21</f>
        <v>0</v>
      </c>
      <c r="E13" s="27">
        <f>'Industry Calcs'!F21</f>
        <v>0</v>
      </c>
      <c r="F13" s="27">
        <f>'Industry Calcs'!G21</f>
        <v>0</v>
      </c>
      <c r="G13" s="27">
        <f>'Industry Calcs'!H21</f>
        <v>0</v>
      </c>
      <c r="H13" s="27">
        <f>'Industry Calcs'!I21</f>
        <v>0</v>
      </c>
      <c r="I13" s="27">
        <f>'Industry Calcs'!J21</f>
        <v>0</v>
      </c>
      <c r="J13" s="27">
        <f>'Industry Calcs'!K21</f>
        <v>0</v>
      </c>
      <c r="K13" s="27">
        <f>'Industry Calcs'!L21</f>
        <v>0</v>
      </c>
    </row>
    <row r="16" spans="1:14" x14ac:dyDescent="0.45">
      <c r="I16" s="5"/>
    </row>
    <row r="17" spans="9:9" x14ac:dyDescent="0.45">
      <c r="I17" s="5"/>
    </row>
    <row r="18" spans="9:9" x14ac:dyDescent="0.45">
      <c r="I18" s="5"/>
    </row>
    <row r="19" spans="9:9" x14ac:dyDescent="0.45">
      <c r="I19" s="5"/>
    </row>
    <row r="20" spans="9:9" x14ac:dyDescent="0.45">
      <c r="I20" s="5"/>
    </row>
    <row r="21" spans="9:9" x14ac:dyDescent="0.45">
      <c r="I21" s="5"/>
    </row>
    <row r="22" spans="9:9" x14ac:dyDescent="0.45">
      <c r="I22" s="5"/>
    </row>
    <row r="23" spans="9:9" x14ac:dyDescent="0.45">
      <c r="I23" s="5"/>
    </row>
  </sheetData>
  <pageMargins left="0.7" right="0.7" top="0.75" bottom="0.75" header="0.3" footer="0.3"/>
  <pageSetup orientation="portrait" horizontalDpi="1200" verticalDpi="120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theme="3"/>
  </sheetPr>
  <dimension ref="A1:N23"/>
  <sheetViews>
    <sheetView workbookViewId="0"/>
  </sheetViews>
  <sheetFormatPr defaultRowHeight="14.25" x14ac:dyDescent="0.45"/>
  <cols>
    <col min="2" max="2" width="13.3984375" customWidth="1"/>
    <col min="3" max="3" width="14" customWidth="1"/>
    <col min="4" max="4" width="13.73046875" customWidth="1"/>
    <col min="5" max="5" width="14.1328125" customWidth="1"/>
    <col min="6" max="6" width="18.265625" customWidth="1"/>
    <col min="8" max="8" width="13.265625" customWidth="1"/>
    <col min="9" max="9" width="15.59765625" customWidth="1"/>
    <col min="10" max="10" width="13.3984375" customWidth="1"/>
    <col min="11" max="11" width="12.1328125" customWidth="1"/>
  </cols>
  <sheetData>
    <row r="1" spans="1:14" s="20" customFormat="1" ht="85.5" x14ac:dyDescent="0.45">
      <c r="A1" s="23" t="s">
        <v>212</v>
      </c>
      <c r="B1" s="21" t="s">
        <v>52</v>
      </c>
      <c r="C1" s="21" t="s">
        <v>45</v>
      </c>
      <c r="D1" s="21" t="s">
        <v>46</v>
      </c>
      <c r="E1" s="21" t="s">
        <v>51</v>
      </c>
      <c r="F1" s="21" t="s">
        <v>53</v>
      </c>
      <c r="G1" s="21" t="s">
        <v>54</v>
      </c>
      <c r="H1" s="21" t="s">
        <v>199</v>
      </c>
      <c r="I1" s="21" t="s">
        <v>196</v>
      </c>
      <c r="J1" s="21" t="s">
        <v>197</v>
      </c>
      <c r="K1" s="21" t="s">
        <v>198</v>
      </c>
    </row>
    <row r="2" spans="1:14" x14ac:dyDescent="0.45">
      <c r="A2" t="s">
        <v>34</v>
      </c>
      <c r="B2" s="27">
        <f>'Industry Calcs'!C26</f>
        <v>0</v>
      </c>
      <c r="C2" s="27">
        <f>'Industry Calcs'!D26</f>
        <v>9.4670000000000004E-2</v>
      </c>
      <c r="D2" s="27">
        <f>'Industry Calcs'!E26</f>
        <v>5.3060000000000003E-2</v>
      </c>
      <c r="E2" s="27">
        <f>'Industry Calcs'!F26</f>
        <v>0</v>
      </c>
      <c r="F2" s="27">
        <f>'Industry Calcs'!G26</f>
        <v>7.5040000000000009E-2</v>
      </c>
      <c r="G2" s="27">
        <f>'Industry Calcs'!H26</f>
        <v>0</v>
      </c>
      <c r="H2" s="27">
        <f>'Industry Calcs'!I26</f>
        <v>7.4540000000000009E-2</v>
      </c>
      <c r="I2" s="27">
        <f>'Industry Calcs'!J26</f>
        <v>7.51E-2</v>
      </c>
      <c r="J2" s="27">
        <f>'Industry Calcs'!K26</f>
        <v>6.1460000000000001E-2</v>
      </c>
      <c r="K2" s="27">
        <f>'Industry Calcs'!L26</f>
        <v>0</v>
      </c>
    </row>
    <row r="3" spans="1:14" x14ac:dyDescent="0.45">
      <c r="A3" t="s">
        <v>24</v>
      </c>
      <c r="B3" s="27">
        <f>'Industry Calcs'!C27</f>
        <v>0</v>
      </c>
      <c r="C3" s="27">
        <f>'Industry Calcs'!D27</f>
        <v>5.4746565433961712E-4</v>
      </c>
      <c r="D3" s="27">
        <f>'Industry Calcs'!E27</f>
        <v>5.5245592945564112E-4</v>
      </c>
      <c r="E3" s="27">
        <f>'Industry Calcs'!F27</f>
        <v>5.573522900825346E-4</v>
      </c>
      <c r="F3" s="27">
        <f>'Industry Calcs'!G27</f>
        <v>5.4855265247121031E-4</v>
      </c>
      <c r="G3" s="27">
        <f>'Industry Calcs'!H27</f>
        <v>0</v>
      </c>
      <c r="H3" s="27">
        <f>'Industry Calcs'!I27</f>
        <v>5.5207367519304659E-4</v>
      </c>
      <c r="I3" s="27">
        <f>'Industry Calcs'!J27</f>
        <v>5.4855265247121031E-4</v>
      </c>
      <c r="J3" s="27">
        <f>'Industry Calcs'!K27</f>
        <v>5.6100793763545905E-4</v>
      </c>
      <c r="K3" s="27">
        <f>'Industry Calcs'!L27</f>
        <v>0</v>
      </c>
      <c r="N3" s="5"/>
    </row>
    <row r="4" spans="1:14" x14ac:dyDescent="0.45">
      <c r="A4" t="s">
        <v>25</v>
      </c>
      <c r="B4" s="27">
        <f>'Industry Calcs'!C28</f>
        <v>0</v>
      </c>
      <c r="C4" s="27">
        <f>'Industry Calcs'!D28</f>
        <v>1.9478195271397292E-4</v>
      </c>
      <c r="D4" s="27">
        <f>'Industry Calcs'!E28</f>
        <v>1.8037594457993749E-4</v>
      </c>
      <c r="E4" s="27">
        <f>'Industry Calcs'!F28</f>
        <v>4.3810461026714967E-4</v>
      </c>
      <c r="F4" s="27">
        <f>'Industry Calcs'!G28</f>
        <v>1.5800281123697844E-4</v>
      </c>
      <c r="G4" s="27">
        <f>'Industry Calcs'!H28</f>
        <v>0</v>
      </c>
      <c r="H4" s="27">
        <f>'Industry Calcs'!I28</f>
        <v>1.9498056746645431E-4</v>
      </c>
      <c r="I4" s="27">
        <f>'Industry Calcs'!J28</f>
        <v>1.5800281123697844E-4</v>
      </c>
      <c r="J4" s="27">
        <f>'Industry Calcs'!K28</f>
        <v>3.1331034835757957E-4</v>
      </c>
      <c r="K4" s="27">
        <f>'Industry Calcs'!L28</f>
        <v>0</v>
      </c>
      <c r="N4" s="5"/>
    </row>
    <row r="5" spans="1:14" x14ac:dyDescent="0.45">
      <c r="A5" t="s">
        <v>26</v>
      </c>
      <c r="B5" s="27">
        <f>'Industry Calcs'!C29</f>
        <v>0</v>
      </c>
      <c r="C5" s="27">
        <f>'Industry Calcs'!D29</f>
        <v>2.775334941769222E-4</v>
      </c>
      <c r="D5" s="27">
        <f>'Industry Calcs'!E29</f>
        <v>2.0394179900821914E-4</v>
      </c>
      <c r="E5" s="27">
        <f>'Industry Calcs'!F29</f>
        <v>2.6545520918374937E-4</v>
      </c>
      <c r="F5" s="27">
        <f>'Industry Calcs'!G29</f>
        <v>1.8099633514895964E-4</v>
      </c>
      <c r="G5" s="27">
        <f>'Industry Calcs'!H29</f>
        <v>0</v>
      </c>
      <c r="H5" s="27">
        <f>'Industry Calcs'!I29</f>
        <v>2.0865581588471599E-4</v>
      </c>
      <c r="I5" s="27">
        <f>'Industry Calcs'!J29</f>
        <v>1.8099633514895964E-4</v>
      </c>
      <c r="J5" s="27">
        <f>'Industry Calcs'!K29</f>
        <v>2.4573107500305131E-4</v>
      </c>
      <c r="K5" s="27">
        <f>'Industry Calcs'!L29</f>
        <v>5.0728862973760932E-5</v>
      </c>
      <c r="N5" s="5"/>
    </row>
    <row r="6" spans="1:14" x14ac:dyDescent="0.45">
      <c r="A6" t="s">
        <v>27</v>
      </c>
      <c r="B6" s="27">
        <f>'Industry Calcs'!C30</f>
        <v>0</v>
      </c>
      <c r="C6" s="27">
        <f>'Industry Calcs'!D30</f>
        <v>7.7912840119475678E-5</v>
      </c>
      <c r="D6" s="27">
        <f>'Industry Calcs'!E30</f>
        <v>9.2673077069077084E-6</v>
      </c>
      <c r="E6" s="27">
        <f>'Industry Calcs'!F30</f>
        <v>1.6608448796075477E-4</v>
      </c>
      <c r="F6" s="27">
        <f>'Industry Calcs'!G30</f>
        <v>9.6981706527231989E-6</v>
      </c>
      <c r="G6" s="27">
        <f>'Industry Calcs'!H30</f>
        <v>0</v>
      </c>
      <c r="H6" s="27">
        <f>'Industry Calcs'!I30</f>
        <v>1.4493850889005631E-5</v>
      </c>
      <c r="I6" s="27">
        <f>'Industry Calcs'!J30</f>
        <v>9.6981706527231989E-6</v>
      </c>
      <c r="J6" s="27">
        <f>'Industry Calcs'!K30</f>
        <v>2.7137374804507171E-5</v>
      </c>
      <c r="K6" s="27">
        <f>'Industry Calcs'!L30</f>
        <v>0</v>
      </c>
      <c r="N6" s="5"/>
    </row>
    <row r="7" spans="1:14" x14ac:dyDescent="0.45">
      <c r="A7" t="s">
        <v>43</v>
      </c>
      <c r="B7" s="27">
        <f>'Industry Calcs'!C31</f>
        <v>0</v>
      </c>
      <c r="C7" s="27">
        <f>'Industry Calcs'!D31</f>
        <v>2.3290161129149312E-5</v>
      </c>
      <c r="D7" s="27">
        <f>'Industry Calcs'!E31</f>
        <v>8.293577287742188E-6</v>
      </c>
      <c r="E7" s="27">
        <f>'Industry Calcs'!F31</f>
        <v>1.4308062055357274E-4</v>
      </c>
      <c r="F7" s="27">
        <f>'Industry Calcs'!G31</f>
        <v>8.5578629221101895E-6</v>
      </c>
      <c r="G7" s="27">
        <f>'Industry Calcs'!H31</f>
        <v>0</v>
      </c>
      <c r="H7" s="27">
        <f>'Industry Calcs'!I31</f>
        <v>1.267948215357698E-5</v>
      </c>
      <c r="I7" s="27">
        <f>'Industry Calcs'!J31</f>
        <v>8.5578629221101895E-6</v>
      </c>
      <c r="J7" s="27">
        <f>'Industry Calcs'!K31</f>
        <v>2.3391029012961596E-5</v>
      </c>
      <c r="K7" s="27">
        <f>'Industry Calcs'!L31</f>
        <v>0</v>
      </c>
      <c r="N7" s="5"/>
    </row>
    <row r="8" spans="1:14" x14ac:dyDescent="0.45">
      <c r="A8" t="s">
        <v>29</v>
      </c>
      <c r="B8" s="27">
        <f>'Industry Calcs'!C32</f>
        <v>0</v>
      </c>
      <c r="C8" s="27">
        <f>'Industry Calcs'!D32</f>
        <v>3.4025125326005059E-4</v>
      </c>
      <c r="D8" s="27">
        <f>'Industry Calcs'!E32</f>
        <v>2.8128035774552746E-5</v>
      </c>
      <c r="E8" s="27">
        <f>'Industry Calcs'!F32</f>
        <v>4.6691214416755419E-5</v>
      </c>
      <c r="F8" s="27">
        <f>'Industry Calcs'!G32</f>
        <v>3.380354650363659E-5</v>
      </c>
      <c r="G8" s="27">
        <f>'Industry Calcs'!H32</f>
        <v>0</v>
      </c>
      <c r="H8" s="27">
        <f>'Industry Calcs'!I32</f>
        <v>5.0787249112437594E-5</v>
      </c>
      <c r="I8" s="27">
        <f>'Industry Calcs'!J32</f>
        <v>3.380354650363659E-5</v>
      </c>
      <c r="J8" s="27">
        <f>'Industry Calcs'!K32</f>
        <v>9.9974642413889204E-5</v>
      </c>
      <c r="K8" s="27">
        <f>'Industry Calcs'!L32</f>
        <v>0</v>
      </c>
      <c r="N8" s="5"/>
    </row>
    <row r="9" spans="1:14" x14ac:dyDescent="0.45">
      <c r="A9" t="s">
        <v>30</v>
      </c>
      <c r="B9" s="27">
        <f>'Industry Calcs'!C33</f>
        <v>0</v>
      </c>
      <c r="C9" s="27">
        <f>'Industry Calcs'!D33</f>
        <v>1.0600302191185103E-6</v>
      </c>
      <c r="D9" s="27">
        <f>'Industry Calcs'!E33</f>
        <v>4.6915066798887753E-7</v>
      </c>
      <c r="E9" s="27">
        <f>'Industry Calcs'!F33</f>
        <v>5.4079627640505608E-6</v>
      </c>
      <c r="F9" s="27">
        <f>'Industry Calcs'!G33</f>
        <v>8.8259607860965682E-7</v>
      </c>
      <c r="G9" s="27">
        <f>'Industry Calcs'!H33</f>
        <v>0</v>
      </c>
      <c r="H9" s="27">
        <f>'Industry Calcs'!I33</f>
        <v>1.2700740324979518E-6</v>
      </c>
      <c r="I9" s="27">
        <f>'Industry Calcs'!J33</f>
        <v>8.8259607860965682E-7</v>
      </c>
      <c r="J9" s="27">
        <f>'Industry Calcs'!K33</f>
        <v>1.6316677169581202E-6</v>
      </c>
      <c r="K9" s="27">
        <f>'Industry Calcs'!L33</f>
        <v>0</v>
      </c>
      <c r="N9" s="5"/>
    </row>
    <row r="10" spans="1:14" x14ac:dyDescent="0.45">
      <c r="A10" t="s">
        <v>31</v>
      </c>
      <c r="B10" s="27">
        <f>'Industry Calcs'!C34</f>
        <v>0</v>
      </c>
      <c r="C10" s="27">
        <f>'Industry Calcs'!D34</f>
        <v>1.895837338806966E-6</v>
      </c>
      <c r="D10" s="27">
        <f>'Industry Calcs'!E34</f>
        <v>2.287565078565096E-6</v>
      </c>
      <c r="E10" s="27">
        <f>'Industry Calcs'!F34</f>
        <v>4.9393050981594868E-5</v>
      </c>
      <c r="F10" s="27">
        <f>'Industry Calcs'!G34</f>
        <v>1.8205469785632836E-6</v>
      </c>
      <c r="G10" s="27">
        <f>'Industry Calcs'!H34</f>
        <v>0</v>
      </c>
      <c r="H10" s="27">
        <f>'Industry Calcs'!I34</f>
        <v>3.2537863528493484E-6</v>
      </c>
      <c r="I10" s="27">
        <f>'Industry Calcs'!J34</f>
        <v>1.8205469785632836E-6</v>
      </c>
      <c r="J10" s="27">
        <f>'Industry Calcs'!K34</f>
        <v>7.6632474399323567E-6</v>
      </c>
      <c r="K10" s="27">
        <f>'Industry Calcs'!L34</f>
        <v>0</v>
      </c>
      <c r="N10" s="5"/>
    </row>
    <row r="11" spans="1:14" x14ac:dyDescent="0.45">
      <c r="A11" t="s">
        <v>32</v>
      </c>
      <c r="B11" s="27">
        <f>'Industry Calcs'!C35</f>
        <v>0</v>
      </c>
      <c r="C11" s="27">
        <f>'Industry Calcs'!D35</f>
        <v>1.1E-5</v>
      </c>
      <c r="D11" s="27">
        <f>'Industry Calcs'!E35</f>
        <v>9.9999999999999995E-7</v>
      </c>
      <c r="E11" s="27">
        <f>'Industry Calcs'!F35</f>
        <v>0</v>
      </c>
      <c r="F11" s="27">
        <f>'Industry Calcs'!G35</f>
        <v>3.0000000000000001E-6</v>
      </c>
      <c r="G11" s="27">
        <f>'Industry Calcs'!H35</f>
        <v>0</v>
      </c>
      <c r="H11" s="27">
        <f>'Industry Calcs'!I35</f>
        <v>3.0000000000000001E-6</v>
      </c>
      <c r="I11" s="27">
        <f>'Industry Calcs'!J35</f>
        <v>3.0000000000000001E-6</v>
      </c>
      <c r="J11" s="27">
        <f>'Industry Calcs'!K35</f>
        <v>3.0000000000000001E-6</v>
      </c>
      <c r="K11" s="27">
        <f>'Industry Calcs'!L35</f>
        <v>0</v>
      </c>
    </row>
    <row r="12" spans="1:14" x14ac:dyDescent="0.45">
      <c r="A12" t="s">
        <v>33</v>
      </c>
      <c r="B12" s="27">
        <f>'Industry Calcs'!C36</f>
        <v>0</v>
      </c>
      <c r="C12" s="27">
        <f>'Industry Calcs'!D36</f>
        <v>1.6000000000000001E-6</v>
      </c>
      <c r="D12" s="27">
        <f>'Industry Calcs'!E36</f>
        <v>1.0000000000000001E-7</v>
      </c>
      <c r="E12" s="27">
        <f>'Industry Calcs'!F36</f>
        <v>0</v>
      </c>
      <c r="F12" s="27">
        <f>'Industry Calcs'!G36</f>
        <v>5.9999999999999997E-7</v>
      </c>
      <c r="G12" s="27">
        <f>'Industry Calcs'!H36</f>
        <v>0</v>
      </c>
      <c r="H12" s="27">
        <f>'Industry Calcs'!I36</f>
        <v>5.9999999999999997E-7</v>
      </c>
      <c r="I12" s="27">
        <f>'Industry Calcs'!J36</f>
        <v>5.9999999999999997E-7</v>
      </c>
      <c r="J12" s="27">
        <f>'Industry Calcs'!K36</f>
        <v>5.9999999999999997E-7</v>
      </c>
      <c r="K12" s="27">
        <f>'Industry Calcs'!L36</f>
        <v>0</v>
      </c>
    </row>
    <row r="13" spans="1:14" x14ac:dyDescent="0.45">
      <c r="A13" t="s">
        <v>44</v>
      </c>
      <c r="B13" s="27">
        <f>'Industry Calcs'!C37</f>
        <v>0</v>
      </c>
      <c r="C13" s="27">
        <f>'Industry Calcs'!D37</f>
        <v>0</v>
      </c>
      <c r="D13" s="27">
        <f>'Industry Calcs'!E37</f>
        <v>0</v>
      </c>
      <c r="E13" s="27">
        <f>'Industry Calcs'!F37</f>
        <v>0</v>
      </c>
      <c r="F13" s="27">
        <f>'Industry Calcs'!G37</f>
        <v>0</v>
      </c>
      <c r="G13" s="27">
        <f>'Industry Calcs'!H37</f>
        <v>0</v>
      </c>
      <c r="H13" s="27">
        <f>'Industry Calcs'!I37</f>
        <v>0</v>
      </c>
      <c r="I13" s="27">
        <f>'Industry Calcs'!J37</f>
        <v>0</v>
      </c>
      <c r="J13" s="27">
        <f>'Industry Calcs'!K37</f>
        <v>0</v>
      </c>
      <c r="K13" s="27">
        <f>'Industry Calcs'!L37</f>
        <v>0</v>
      </c>
    </row>
    <row r="16" spans="1:14" x14ac:dyDescent="0.45">
      <c r="I16" s="5"/>
    </row>
    <row r="17" spans="9:9" x14ac:dyDescent="0.45">
      <c r="I17" s="5"/>
    </row>
    <row r="18" spans="9:9" x14ac:dyDescent="0.45">
      <c r="I18" s="5"/>
    </row>
    <row r="19" spans="9:9" x14ac:dyDescent="0.45">
      <c r="I19" s="5"/>
    </row>
    <row r="20" spans="9:9" x14ac:dyDescent="0.45">
      <c r="I20" s="5"/>
    </row>
    <row r="21" spans="9:9" x14ac:dyDescent="0.45">
      <c r="I21" s="5"/>
    </row>
    <row r="22" spans="9:9" x14ac:dyDescent="0.45">
      <c r="I22" s="5"/>
    </row>
    <row r="23" spans="9:9" x14ac:dyDescent="0.45">
      <c r="I23" s="5"/>
    </row>
  </sheetData>
  <pageMargins left="0.7" right="0.7" top="0.75" bottom="0.75" header="0.3" footer="0.3"/>
  <pageSetup orientation="portrait" horizontalDpi="1200" verticalDpi="120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theme="3"/>
  </sheetPr>
  <dimension ref="A1:N23"/>
  <sheetViews>
    <sheetView workbookViewId="0"/>
  </sheetViews>
  <sheetFormatPr defaultRowHeight="14.25" x14ac:dyDescent="0.45"/>
  <cols>
    <col min="2" max="2" width="13.3984375" customWidth="1"/>
    <col min="3" max="3" width="14" customWidth="1"/>
    <col min="4" max="4" width="13.73046875" customWidth="1"/>
    <col min="5" max="5" width="14.1328125" customWidth="1"/>
    <col min="6" max="6" width="18.265625" customWidth="1"/>
    <col min="8" max="8" width="13.265625" customWidth="1"/>
    <col min="9" max="9" width="15.59765625" customWidth="1"/>
    <col min="10" max="10" width="13.3984375" customWidth="1"/>
    <col min="11" max="11" width="12.1328125" customWidth="1"/>
  </cols>
  <sheetData>
    <row r="1" spans="1:14" s="20" customFormat="1" ht="85.5" x14ac:dyDescent="0.45">
      <c r="A1" s="23" t="s">
        <v>212</v>
      </c>
      <c r="B1" s="21" t="s">
        <v>52</v>
      </c>
      <c r="C1" s="21" t="s">
        <v>45</v>
      </c>
      <c r="D1" s="21" t="s">
        <v>46</v>
      </c>
      <c r="E1" s="21" t="s">
        <v>51</v>
      </c>
      <c r="F1" s="21" t="s">
        <v>53</v>
      </c>
      <c r="G1" s="21" t="s">
        <v>54</v>
      </c>
      <c r="H1" s="21" t="s">
        <v>199</v>
      </c>
      <c r="I1" s="21" t="s">
        <v>196</v>
      </c>
      <c r="J1" s="21" t="s">
        <v>197</v>
      </c>
      <c r="K1" s="21" t="s">
        <v>198</v>
      </c>
    </row>
    <row r="2" spans="1:14" x14ac:dyDescent="0.45">
      <c r="A2" t="s">
        <v>34</v>
      </c>
      <c r="B2" s="27">
        <f>'Industry Calcs'!C42</f>
        <v>0</v>
      </c>
      <c r="C2" s="27">
        <f>'Industry Calcs'!D42</f>
        <v>9.3900000000000011E-2</v>
      </c>
      <c r="D2" s="27">
        <f>'Industry Calcs'!E42</f>
        <v>5.3060000000000003E-2</v>
      </c>
      <c r="E2" s="27">
        <f>'Industry Calcs'!F42</f>
        <v>0</v>
      </c>
      <c r="F2" s="27">
        <f>'Industry Calcs'!G42</f>
        <v>7.5040000000000009E-2</v>
      </c>
      <c r="G2" s="27">
        <f>'Industry Calcs'!H42</f>
        <v>0</v>
      </c>
      <c r="H2" s="27">
        <f>'Industry Calcs'!I42</f>
        <v>7.4540000000000009E-2</v>
      </c>
      <c r="I2" s="27">
        <f>'Industry Calcs'!J42</f>
        <v>7.51E-2</v>
      </c>
      <c r="J2" s="27">
        <f>'Industry Calcs'!K42</f>
        <v>6.1460000000000001E-2</v>
      </c>
      <c r="K2" s="27">
        <f>'Industry Calcs'!L42</f>
        <v>0</v>
      </c>
    </row>
    <row r="3" spans="1:14" x14ac:dyDescent="0.45">
      <c r="A3" t="s">
        <v>24</v>
      </c>
      <c r="B3" s="27">
        <f>'Industry Calcs'!C43</f>
        <v>0</v>
      </c>
      <c r="C3" s="27">
        <f>'Industry Calcs'!D43</f>
        <v>2.1018926541811632E-5</v>
      </c>
      <c r="D3" s="27">
        <f>'Industry Calcs'!E43</f>
        <v>2.6009201657835675E-5</v>
      </c>
      <c r="E3" s="27">
        <f>'Industry Calcs'!F43</f>
        <v>5.7300546515950677E-7</v>
      </c>
      <c r="F3" s="27">
        <f>'Industry Calcs'!G43</f>
        <v>2.2105924673404841E-5</v>
      </c>
      <c r="G3" s="27">
        <f>'Industry Calcs'!H43</f>
        <v>0</v>
      </c>
      <c r="H3" s="27">
        <f>'Industry Calcs'!I43</f>
        <v>2.2105924673404841E-5</v>
      </c>
      <c r="I3" s="27">
        <f>'Industry Calcs'!J43</f>
        <v>2.2105924673404841E-5</v>
      </c>
      <c r="J3" s="27">
        <f>'Industry Calcs'!K43</f>
        <v>3.4561209837653584E-5</v>
      </c>
      <c r="K3" s="27">
        <f>'Industry Calcs'!L43</f>
        <v>0</v>
      </c>
      <c r="N3" s="5"/>
    </row>
    <row r="4" spans="1:14" x14ac:dyDescent="0.45">
      <c r="A4" t="s">
        <v>25</v>
      </c>
      <c r="B4" s="27">
        <f>'Industry Calcs'!C44</f>
        <v>0</v>
      </c>
      <c r="C4" s="27">
        <f>'Industry Calcs'!D44</f>
        <v>6.4077058765986948E-4</v>
      </c>
      <c r="D4" s="27">
        <f>'Industry Calcs'!E44</f>
        <v>6.2636457952583403E-4</v>
      </c>
      <c r="E4" s="27">
        <f>'Industry Calcs'!F44</f>
        <v>9.0856838867508594E-6</v>
      </c>
      <c r="F4" s="27">
        <f>'Industry Calcs'!G44</f>
        <v>6.0399144618287495E-4</v>
      </c>
      <c r="G4" s="27">
        <f>'Industry Calcs'!H44</f>
        <v>0</v>
      </c>
      <c r="H4" s="27">
        <f>'Industry Calcs'!I44</f>
        <v>6.0399144618287495E-4</v>
      </c>
      <c r="I4" s="27">
        <f>'Industry Calcs'!J44</f>
        <v>6.0399144618287495E-4</v>
      </c>
      <c r="J4" s="27">
        <f>'Industry Calcs'!K44</f>
        <v>7.5929898330347613E-4</v>
      </c>
      <c r="K4" s="27">
        <f>'Industry Calcs'!L44</f>
        <v>0</v>
      </c>
      <c r="N4" s="5"/>
    </row>
    <row r="5" spans="1:14" x14ac:dyDescent="0.45">
      <c r="A5" t="s">
        <v>26</v>
      </c>
      <c r="B5" s="27">
        <f>'Industry Calcs'!C45</f>
        <v>0</v>
      </c>
      <c r="C5" s="27">
        <f>'Industry Calcs'!D45</f>
        <v>2.3694240719645399E-4</v>
      </c>
      <c r="D5" s="27">
        <f>'Industry Calcs'!E45</f>
        <v>1.6335071202775093E-4</v>
      </c>
      <c r="E5" s="27">
        <f>'Industry Calcs'!F45</f>
        <v>5.9829998533405442E-5</v>
      </c>
      <c r="F5" s="27">
        <f>'Industry Calcs'!G45</f>
        <v>1.4040524816849142E-4</v>
      </c>
      <c r="G5" s="27">
        <f>'Industry Calcs'!H45</f>
        <v>0</v>
      </c>
      <c r="H5" s="27">
        <f>'Industry Calcs'!I45</f>
        <v>1.4040524816849142E-4</v>
      </c>
      <c r="I5" s="27">
        <f>'Industry Calcs'!J45</f>
        <v>1.4040524816849142E-4</v>
      </c>
      <c r="J5" s="27">
        <f>'Industry Calcs'!K45</f>
        <v>2.0513998802258314E-4</v>
      </c>
      <c r="K5" s="27">
        <f>'Industry Calcs'!L45</f>
        <v>5.0728862973760932E-5</v>
      </c>
      <c r="N5" s="5"/>
    </row>
    <row r="6" spans="1:14" x14ac:dyDescent="0.45">
      <c r="A6" t="s">
        <v>27</v>
      </c>
      <c r="B6" s="27">
        <f>'Industry Calcs'!C46</f>
        <v>0</v>
      </c>
      <c r="C6" s="27">
        <f>'Industry Calcs'!D46</f>
        <v>1.3120666975599999E-4</v>
      </c>
      <c r="D6" s="27">
        <f>'Industry Calcs'!E46</f>
        <v>6.2561137343431996E-5</v>
      </c>
      <c r="E6" s="27">
        <f>'Industry Calcs'!F46</f>
        <v>1.3367616038966873E-6</v>
      </c>
      <c r="F6" s="27">
        <f>'Industry Calcs'!G46</f>
        <v>6.299200028924749E-5</v>
      </c>
      <c r="G6" s="27">
        <f>'Industry Calcs'!H46</f>
        <v>0</v>
      </c>
      <c r="H6" s="27">
        <f>'Industry Calcs'!I46</f>
        <v>6.299200028924749E-5</v>
      </c>
      <c r="I6" s="27">
        <f>'Industry Calcs'!J46</f>
        <v>6.299200028924749E-5</v>
      </c>
      <c r="J6" s="27">
        <f>'Industry Calcs'!K46</f>
        <v>8.0431204441031463E-5</v>
      </c>
      <c r="K6" s="27">
        <f>'Industry Calcs'!L46</f>
        <v>0</v>
      </c>
      <c r="N6" s="5"/>
    </row>
    <row r="7" spans="1:14" x14ac:dyDescent="0.45">
      <c r="A7" t="s">
        <v>43</v>
      </c>
      <c r="B7" s="27">
        <f>'Industry Calcs'!C47</f>
        <v>0</v>
      </c>
      <c r="C7" s="27">
        <f>'Industry Calcs'!D47</f>
        <v>6.0065926406028186E-5</v>
      </c>
      <c r="D7" s="27">
        <f>'Industry Calcs'!E47</f>
        <v>4.5069342564621064E-5</v>
      </c>
      <c r="E7" s="27">
        <f>'Industry Calcs'!F47</f>
        <v>1.180608490507694E-6</v>
      </c>
      <c r="F7" s="27">
        <f>'Industry Calcs'!G47</f>
        <v>4.5333628198989065E-5</v>
      </c>
      <c r="G7" s="27">
        <f>'Industry Calcs'!H47</f>
        <v>0</v>
      </c>
      <c r="H7" s="27">
        <f>'Industry Calcs'!I47</f>
        <v>4.5333628198989065E-5</v>
      </c>
      <c r="I7" s="27">
        <f>'Industry Calcs'!J47</f>
        <v>4.5333628198989065E-5</v>
      </c>
      <c r="J7" s="27">
        <f>'Industry Calcs'!K47</f>
        <v>6.0166794289840476E-5</v>
      </c>
      <c r="K7" s="27">
        <f>'Industry Calcs'!L47</f>
        <v>0</v>
      </c>
      <c r="N7" s="5"/>
    </row>
    <row r="8" spans="1:14" x14ac:dyDescent="0.45">
      <c r="A8" t="s">
        <v>29</v>
      </c>
      <c r="B8" s="27">
        <f>'Industry Calcs'!C48</f>
        <v>0</v>
      </c>
      <c r="C8" s="27">
        <f>'Industry Calcs'!D48</f>
        <v>3.5416843801764004E-4</v>
      </c>
      <c r="D8" s="27">
        <f>'Industry Calcs'!E48</f>
        <v>4.2045220532142225E-5</v>
      </c>
      <c r="E8" s="27">
        <f>'Industry Calcs'!F48</f>
        <v>4.0530983580922601E-5</v>
      </c>
      <c r="F8" s="27">
        <f>'Industry Calcs'!G48</f>
        <v>4.7720731261226069E-5</v>
      </c>
      <c r="G8" s="27">
        <f>'Industry Calcs'!H48</f>
        <v>0</v>
      </c>
      <c r="H8" s="27">
        <f>'Industry Calcs'!I48</f>
        <v>4.7720731261226069E-5</v>
      </c>
      <c r="I8" s="27">
        <f>'Industry Calcs'!J48</f>
        <v>4.7720731261226069E-5</v>
      </c>
      <c r="J8" s="27">
        <f>'Industry Calcs'!K48</f>
        <v>1.1389182717147869E-4</v>
      </c>
      <c r="K8" s="27">
        <f>'Industry Calcs'!L48</f>
        <v>0</v>
      </c>
      <c r="N8" s="5"/>
    </row>
    <row r="9" spans="1:14" x14ac:dyDescent="0.45">
      <c r="A9" t="s">
        <v>30</v>
      </c>
      <c r="B9" s="27">
        <f>'Industry Calcs'!C49</f>
        <v>0</v>
      </c>
      <c r="C9" s="27">
        <f>'Industry Calcs'!D49</f>
        <v>1.5975616879267932E-6</v>
      </c>
      <c r="D9" s="27">
        <f>'Industry Calcs'!E49</f>
        <v>1.0066821367971605E-6</v>
      </c>
      <c r="E9" s="27">
        <f>'Industry Calcs'!F49</f>
        <v>1.6292397169006179E-7</v>
      </c>
      <c r="F9" s="27">
        <f>'Industry Calcs'!G49</f>
        <v>1.4201275474179399E-6</v>
      </c>
      <c r="G9" s="27">
        <f>'Industry Calcs'!H49</f>
        <v>0</v>
      </c>
      <c r="H9" s="27">
        <f>'Industry Calcs'!I49</f>
        <v>1.4201275474179399E-6</v>
      </c>
      <c r="I9" s="27">
        <f>'Industry Calcs'!J49</f>
        <v>1.4201275474179399E-6</v>
      </c>
      <c r="J9" s="27">
        <f>'Industry Calcs'!K49</f>
        <v>2.1691991857664033E-6</v>
      </c>
      <c r="K9" s="27">
        <f>'Industry Calcs'!L49</f>
        <v>0</v>
      </c>
      <c r="N9" s="5"/>
    </row>
    <row r="10" spans="1:14" x14ac:dyDescent="0.45">
      <c r="A10" t="s">
        <v>31</v>
      </c>
      <c r="B10" s="27">
        <f>'Industry Calcs'!C50</f>
        <v>0</v>
      </c>
      <c r="C10" s="27">
        <f>'Industry Calcs'!D50</f>
        <v>4.7836581538974091E-6</v>
      </c>
      <c r="D10" s="27">
        <f>'Industry Calcs'!E50</f>
        <v>5.1753858936555391E-6</v>
      </c>
      <c r="E10" s="27">
        <f>'Industry Calcs'!F50</f>
        <v>3.8487836790550829E-7</v>
      </c>
      <c r="F10" s="27">
        <f>'Industry Calcs'!G50</f>
        <v>4.7083677936537265E-6</v>
      </c>
      <c r="G10" s="27">
        <f>'Industry Calcs'!H50</f>
        <v>0</v>
      </c>
      <c r="H10" s="27">
        <f>'Industry Calcs'!I50</f>
        <v>4.7083677936537265E-6</v>
      </c>
      <c r="I10" s="27">
        <f>'Industry Calcs'!J50</f>
        <v>4.7083677936537265E-6</v>
      </c>
      <c r="J10" s="27">
        <f>'Industry Calcs'!K50</f>
        <v>1.05510682550228E-5</v>
      </c>
      <c r="K10" s="27">
        <f>'Industry Calcs'!L50</f>
        <v>0</v>
      </c>
      <c r="N10" s="5"/>
    </row>
    <row r="11" spans="1:14" x14ac:dyDescent="0.45">
      <c r="A11" t="s">
        <v>32</v>
      </c>
      <c r="B11" s="27">
        <f>'Industry Calcs'!C51</f>
        <v>0</v>
      </c>
      <c r="C11" s="27">
        <f>'Industry Calcs'!D51</f>
        <v>1.1E-5</v>
      </c>
      <c r="D11" s="27">
        <f>'Industry Calcs'!E51</f>
        <v>9.9999999999999995E-7</v>
      </c>
      <c r="E11" s="27">
        <f>'Industry Calcs'!F51</f>
        <v>0</v>
      </c>
      <c r="F11" s="27">
        <f>'Industry Calcs'!G51</f>
        <v>3.0000000000000001E-6</v>
      </c>
      <c r="G11" s="27">
        <f>'Industry Calcs'!H51</f>
        <v>0</v>
      </c>
      <c r="H11" s="27">
        <f>'Industry Calcs'!I51</f>
        <v>3.0000000000000001E-6</v>
      </c>
      <c r="I11" s="27">
        <f>'Industry Calcs'!J51</f>
        <v>3.0000000000000001E-6</v>
      </c>
      <c r="J11" s="27">
        <f>'Industry Calcs'!K51</f>
        <v>3.0000000000000001E-6</v>
      </c>
      <c r="K11" s="27">
        <f>'Industry Calcs'!L51</f>
        <v>0</v>
      </c>
    </row>
    <row r="12" spans="1:14" x14ac:dyDescent="0.45">
      <c r="A12" t="s">
        <v>33</v>
      </c>
      <c r="B12" s="27">
        <f>'Industry Calcs'!C52</f>
        <v>0</v>
      </c>
      <c r="C12" s="27">
        <f>'Industry Calcs'!D52</f>
        <v>1.6000000000000001E-6</v>
      </c>
      <c r="D12" s="27">
        <f>'Industry Calcs'!E52</f>
        <v>1.0000000000000001E-7</v>
      </c>
      <c r="E12" s="27">
        <f>'Industry Calcs'!F52</f>
        <v>0</v>
      </c>
      <c r="F12" s="27">
        <f>'Industry Calcs'!G52</f>
        <v>5.9999999999999997E-7</v>
      </c>
      <c r="G12" s="27">
        <f>'Industry Calcs'!H52</f>
        <v>0</v>
      </c>
      <c r="H12" s="27">
        <f>'Industry Calcs'!I52</f>
        <v>5.9999999999999997E-7</v>
      </c>
      <c r="I12" s="27">
        <f>'Industry Calcs'!J52</f>
        <v>5.9999999999999997E-7</v>
      </c>
      <c r="J12" s="27">
        <f>'Industry Calcs'!K52</f>
        <v>5.9999999999999997E-7</v>
      </c>
      <c r="K12" s="27">
        <f>'Industry Calcs'!L52</f>
        <v>0</v>
      </c>
    </row>
    <row r="13" spans="1:14" x14ac:dyDescent="0.45">
      <c r="A13" t="s">
        <v>44</v>
      </c>
      <c r="B13" s="27">
        <f>'Industry Calcs'!C53</f>
        <v>0</v>
      </c>
      <c r="C13" s="27">
        <f>'Industry Calcs'!D53</f>
        <v>0</v>
      </c>
      <c r="D13" s="27">
        <f>'Industry Calcs'!E53</f>
        <v>0</v>
      </c>
      <c r="E13" s="27">
        <f>'Industry Calcs'!F53</f>
        <v>0</v>
      </c>
      <c r="F13" s="27">
        <f>'Industry Calcs'!G53</f>
        <v>0</v>
      </c>
      <c r="G13" s="27">
        <f>'Industry Calcs'!H53</f>
        <v>0</v>
      </c>
      <c r="H13" s="27">
        <f>'Industry Calcs'!I53</f>
        <v>0</v>
      </c>
      <c r="I13" s="27">
        <f>'Industry Calcs'!J53</f>
        <v>0</v>
      </c>
      <c r="J13" s="27">
        <f>'Industry Calcs'!K53</f>
        <v>0</v>
      </c>
      <c r="K13" s="27">
        <f>'Industry Calcs'!L53</f>
        <v>0</v>
      </c>
    </row>
    <row r="16" spans="1:14" x14ac:dyDescent="0.45">
      <c r="I16" s="5"/>
    </row>
    <row r="17" spans="9:9" x14ac:dyDescent="0.45">
      <c r="I17" s="5"/>
    </row>
    <row r="18" spans="9:9" x14ac:dyDescent="0.45">
      <c r="I18" s="5"/>
    </row>
    <row r="19" spans="9:9" x14ac:dyDescent="0.45">
      <c r="I19" s="5"/>
    </row>
    <row r="20" spans="9:9" x14ac:dyDescent="0.45">
      <c r="I20" s="5"/>
    </row>
    <row r="21" spans="9:9" x14ac:dyDescent="0.45">
      <c r="I21" s="5"/>
    </row>
    <row r="22" spans="9:9" x14ac:dyDescent="0.45">
      <c r="I22" s="5"/>
    </row>
    <row r="23" spans="9:9" x14ac:dyDescent="0.45">
      <c r="I23" s="5"/>
    </row>
  </sheetData>
  <pageMargins left="0.7" right="0.7" top="0.75" bottom="0.75" header="0.3" footer="0.3"/>
  <pageSetup orientation="portrait" horizontalDpi="1200" verticalDpi="120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theme="3"/>
  </sheetPr>
  <dimension ref="A1:N23"/>
  <sheetViews>
    <sheetView workbookViewId="0"/>
  </sheetViews>
  <sheetFormatPr defaultRowHeight="14.25" x14ac:dyDescent="0.45"/>
  <cols>
    <col min="2" max="2" width="13.3984375" customWidth="1"/>
    <col min="3" max="3" width="14" customWidth="1"/>
    <col min="4" max="4" width="13.73046875" customWidth="1"/>
    <col min="5" max="5" width="14.1328125" customWidth="1"/>
    <col min="6" max="6" width="18.265625" customWidth="1"/>
    <col min="8" max="8" width="13.265625" customWidth="1"/>
    <col min="9" max="9" width="15.59765625" customWidth="1"/>
    <col min="10" max="10" width="13.3984375" customWidth="1"/>
    <col min="11" max="11" width="12.1328125" customWidth="1"/>
  </cols>
  <sheetData>
    <row r="1" spans="1:14" s="20" customFormat="1" ht="85.5" x14ac:dyDescent="0.45">
      <c r="A1" s="23" t="s">
        <v>212</v>
      </c>
      <c r="B1" s="21" t="s">
        <v>52</v>
      </c>
      <c r="C1" s="21" t="s">
        <v>45</v>
      </c>
      <c r="D1" s="21" t="s">
        <v>46</v>
      </c>
      <c r="E1" s="21" t="s">
        <v>51</v>
      </c>
      <c r="F1" s="21" t="s">
        <v>53</v>
      </c>
      <c r="G1" s="21" t="s">
        <v>54</v>
      </c>
      <c r="H1" s="21" t="s">
        <v>199</v>
      </c>
      <c r="I1" s="21" t="s">
        <v>196</v>
      </c>
      <c r="J1" s="21" t="s">
        <v>197</v>
      </c>
      <c r="K1" s="21" t="s">
        <v>198</v>
      </c>
    </row>
    <row r="2" spans="1:14" x14ac:dyDescent="0.45">
      <c r="A2" t="s">
        <v>34</v>
      </c>
      <c r="B2" s="27">
        <f>'Industry Calcs'!C58</f>
        <v>0</v>
      </c>
      <c r="C2" s="27">
        <f>'Industry Calcs'!D58</f>
        <v>9.4670000000000004E-2</v>
      </c>
      <c r="D2" s="27">
        <f>'Industry Calcs'!E58</f>
        <v>5.3060000000000003E-2</v>
      </c>
      <c r="E2" s="27">
        <f>'Industry Calcs'!F58</f>
        <v>0</v>
      </c>
      <c r="F2" s="27">
        <f>'Industry Calcs'!G58</f>
        <v>7.5040000000000009E-2</v>
      </c>
      <c r="G2" s="27">
        <f>'Industry Calcs'!H58</f>
        <v>0</v>
      </c>
      <c r="H2" s="27">
        <f>'Industry Calcs'!I58</f>
        <v>7.4540000000000009E-2</v>
      </c>
      <c r="I2" s="27">
        <f>'Industry Calcs'!J58</f>
        <v>7.51E-2</v>
      </c>
      <c r="J2" s="27">
        <f>'Industry Calcs'!K58</f>
        <v>6.1460000000000001E-2</v>
      </c>
      <c r="K2" s="27">
        <f>'Industry Calcs'!L58</f>
        <v>0</v>
      </c>
    </row>
    <row r="3" spans="1:14" x14ac:dyDescent="0.45">
      <c r="A3" t="s">
        <v>24</v>
      </c>
      <c r="B3" s="27">
        <f>'Industry Calcs'!C59</f>
        <v>0</v>
      </c>
      <c r="C3" s="27">
        <f>'Industry Calcs'!D59</f>
        <v>3.3498581053907521E-5</v>
      </c>
      <c r="D3" s="27">
        <f>'Industry Calcs'!E59</f>
        <v>3.8488856169931556E-5</v>
      </c>
      <c r="E3" s="27">
        <f>'Industry Calcs'!F59</f>
        <v>1.093464541229449E-5</v>
      </c>
      <c r="F3" s="27">
        <f>'Industry Calcs'!G59</f>
        <v>3.4585579185500723E-5</v>
      </c>
      <c r="G3" s="27">
        <f>'Industry Calcs'!H59</f>
        <v>0</v>
      </c>
      <c r="H3" s="27">
        <f>'Industry Calcs'!I59</f>
        <v>3.4585579185500723E-5</v>
      </c>
      <c r="I3" s="27">
        <f>'Industry Calcs'!J59</f>
        <v>3.4585579185500723E-5</v>
      </c>
      <c r="J3" s="27">
        <f>'Industry Calcs'!K59</f>
        <v>4.7040864349749472E-5</v>
      </c>
      <c r="K3" s="27">
        <f>'Industry Calcs'!L59</f>
        <v>0</v>
      </c>
      <c r="N3" s="5"/>
    </row>
    <row r="4" spans="1:14" x14ac:dyDescent="0.45">
      <c r="A4" t="s">
        <v>25</v>
      </c>
      <c r="B4" s="27">
        <f>'Industry Calcs'!C60</f>
        <v>0</v>
      </c>
      <c r="C4" s="27">
        <f>'Industry Calcs'!D60</f>
        <v>9.4975445754137057E-5</v>
      </c>
      <c r="D4" s="27">
        <f>'Industry Calcs'!E60</f>
        <v>8.0569437620101636E-5</v>
      </c>
      <c r="E4" s="27">
        <f>'Industry Calcs'!F60</f>
        <v>2.8996147430381631E-4</v>
      </c>
      <c r="F4" s="27">
        <f>'Industry Calcs'!G60</f>
        <v>5.8196304277142588E-5</v>
      </c>
      <c r="G4" s="27">
        <f>'Industry Calcs'!H60</f>
        <v>0</v>
      </c>
      <c r="H4" s="27">
        <f>'Industry Calcs'!I60</f>
        <v>5.8196304277142588E-5</v>
      </c>
      <c r="I4" s="27">
        <f>'Industry Calcs'!J60</f>
        <v>5.8196304277142588E-5</v>
      </c>
      <c r="J4" s="27">
        <f>'Industry Calcs'!K60</f>
        <v>2.1350384139774372E-4</v>
      </c>
      <c r="K4" s="27">
        <f>'Industry Calcs'!L60</f>
        <v>0</v>
      </c>
      <c r="N4" s="5"/>
    </row>
    <row r="5" spans="1:14" x14ac:dyDescent="0.45">
      <c r="A5" t="s">
        <v>26</v>
      </c>
      <c r="B5" s="27">
        <f>'Industry Calcs'!C61</f>
        <v>0</v>
      </c>
      <c r="C5" s="27">
        <f>'Industry Calcs'!D61</f>
        <v>1.5324277775817811E-4</v>
      </c>
      <c r="D5" s="27">
        <f>'Industry Calcs'!E61</f>
        <v>7.9651082589475081E-5</v>
      </c>
      <c r="E5" s="27">
        <f>'Industry Calcs'!F61</f>
        <v>1.1820481282126827E-4</v>
      </c>
      <c r="F5" s="27">
        <f>'Industry Calcs'!G61</f>
        <v>5.6705618730215575E-5</v>
      </c>
      <c r="G5" s="27">
        <f>'Industry Calcs'!H61</f>
        <v>0</v>
      </c>
      <c r="H5" s="27">
        <f>'Industry Calcs'!I61</f>
        <v>5.6705618730215575E-5</v>
      </c>
      <c r="I5" s="27">
        <f>'Industry Calcs'!J61</f>
        <v>5.6705618730215575E-5</v>
      </c>
      <c r="J5" s="27">
        <f>'Industry Calcs'!K61</f>
        <v>1.2144035858430727E-4</v>
      </c>
      <c r="K5" s="27">
        <f>'Industry Calcs'!L61</f>
        <v>5.0728862973760932E-5</v>
      </c>
      <c r="N5" s="5"/>
    </row>
    <row r="6" spans="1:14" x14ac:dyDescent="0.45">
      <c r="A6" t="s">
        <v>27</v>
      </c>
      <c r="B6" s="27">
        <f>'Industry Calcs'!C62</f>
        <v>0</v>
      </c>
      <c r="C6" s="27">
        <f>'Industry Calcs'!D62</f>
        <v>7.8590399570258707E-5</v>
      </c>
      <c r="D6" s="27">
        <f>'Industry Calcs'!E62</f>
        <v>9.9448671576907364E-6</v>
      </c>
      <c r="E6" s="27">
        <f>'Industry Calcs'!F62</f>
        <v>1.5905072808503623E-4</v>
      </c>
      <c r="F6" s="27">
        <f>'Industry Calcs'!G62</f>
        <v>1.0375730103506227E-5</v>
      </c>
      <c r="G6" s="27">
        <f>'Industry Calcs'!H62</f>
        <v>0</v>
      </c>
      <c r="H6" s="27">
        <f>'Industry Calcs'!I62</f>
        <v>1.0375730103506227E-5</v>
      </c>
      <c r="I6" s="27">
        <f>'Industry Calcs'!J62</f>
        <v>1.0375730103506227E-5</v>
      </c>
      <c r="J6" s="27">
        <f>'Industry Calcs'!K62</f>
        <v>2.7814934255290197E-5</v>
      </c>
      <c r="K6" s="27">
        <f>'Industry Calcs'!L62</f>
        <v>0</v>
      </c>
      <c r="N6" s="5"/>
    </row>
    <row r="7" spans="1:14" x14ac:dyDescent="0.45">
      <c r="A7" t="s">
        <v>43</v>
      </c>
      <c r="B7" s="27">
        <f>'Industry Calcs'!C63</f>
        <v>0</v>
      </c>
      <c r="C7" s="27">
        <f>'Industry Calcs'!D63</f>
        <v>2.3069975937832087E-5</v>
      </c>
      <c r="D7" s="27">
        <f>'Industry Calcs'!E63</f>
        <v>8.0733920964249647E-6</v>
      </c>
      <c r="E7" s="27">
        <f>'Industry Calcs'!F63</f>
        <v>1.3689206348715504E-4</v>
      </c>
      <c r="F7" s="27">
        <f>'Industry Calcs'!G63</f>
        <v>8.3376777307929661E-6</v>
      </c>
      <c r="G7" s="27">
        <f>'Industry Calcs'!H63</f>
        <v>0</v>
      </c>
      <c r="H7" s="27">
        <f>'Industry Calcs'!I63</f>
        <v>8.3376777307929661E-6</v>
      </c>
      <c r="I7" s="27">
        <f>'Industry Calcs'!J63</f>
        <v>8.3376777307929661E-6</v>
      </c>
      <c r="J7" s="27">
        <f>'Industry Calcs'!K63</f>
        <v>2.3170843821644374E-5</v>
      </c>
      <c r="K7" s="27">
        <f>'Industry Calcs'!L63</f>
        <v>0</v>
      </c>
      <c r="N7" s="5"/>
    </row>
    <row r="8" spans="1:14" x14ac:dyDescent="0.45">
      <c r="A8" t="s">
        <v>29</v>
      </c>
      <c r="B8" s="27">
        <f>'Industry Calcs'!C64</f>
        <v>0</v>
      </c>
      <c r="C8" s="27">
        <f>'Industry Calcs'!D64</f>
        <v>3.5623038819590074E-4</v>
      </c>
      <c r="D8" s="27">
        <f>'Industry Calcs'!E64</f>
        <v>4.4107170710402929E-5</v>
      </c>
      <c r="E8" s="27">
        <f>'Industry Calcs'!F64</f>
        <v>2.0062133679107567E-5</v>
      </c>
      <c r="F8" s="27">
        <f>'Industry Calcs'!G64</f>
        <v>4.9782681439486773E-5</v>
      </c>
      <c r="G8" s="27">
        <f>'Industry Calcs'!H64</f>
        <v>0</v>
      </c>
      <c r="H8" s="27">
        <f>'Industry Calcs'!I64</f>
        <v>4.9782681439486773E-5</v>
      </c>
      <c r="I8" s="27">
        <f>'Industry Calcs'!J64</f>
        <v>4.9782681439486773E-5</v>
      </c>
      <c r="J8" s="27">
        <f>'Industry Calcs'!K64</f>
        <v>1.1595377734973939E-4</v>
      </c>
      <c r="K8" s="27">
        <f>'Industry Calcs'!L64</f>
        <v>0</v>
      </c>
      <c r="N8" s="5"/>
    </row>
    <row r="9" spans="1:14" x14ac:dyDescent="0.45">
      <c r="A9" t="s">
        <v>30</v>
      </c>
      <c r="B9" s="27">
        <f>'Industry Calcs'!C65</f>
        <v>0</v>
      </c>
      <c r="C9" s="27">
        <f>'Industry Calcs'!D65</f>
        <v>8.69983163810827E-7</v>
      </c>
      <c r="D9" s="27">
        <f>'Industry Calcs'!E65</f>
        <v>2.791036126811942E-7</v>
      </c>
      <c r="E9" s="27">
        <f>'Industry Calcs'!F65</f>
        <v>5.079006442801894E-6</v>
      </c>
      <c r="F9" s="27">
        <f>'Industry Calcs'!G65</f>
        <v>6.9254902330197349E-7</v>
      </c>
      <c r="G9" s="27">
        <f>'Industry Calcs'!H65</f>
        <v>0</v>
      </c>
      <c r="H9" s="27">
        <f>'Industry Calcs'!I65</f>
        <v>6.9254902330197349E-7</v>
      </c>
      <c r="I9" s="27">
        <f>'Industry Calcs'!J65</f>
        <v>6.9254902330197349E-7</v>
      </c>
      <c r="J9" s="27">
        <f>'Industry Calcs'!K65</f>
        <v>1.4416206616504368E-6</v>
      </c>
      <c r="K9" s="27">
        <f>'Industry Calcs'!L65</f>
        <v>0</v>
      </c>
      <c r="N9" s="5"/>
    </row>
    <row r="10" spans="1:14" x14ac:dyDescent="0.45">
      <c r="A10" t="s">
        <v>31</v>
      </c>
      <c r="B10" s="27">
        <f>'Industry Calcs'!C66</f>
        <v>0</v>
      </c>
      <c r="C10" s="27">
        <f>'Industry Calcs'!D66</f>
        <v>1.1651140591974812E-6</v>
      </c>
      <c r="D10" s="27">
        <f>'Industry Calcs'!E66</f>
        <v>1.5568417989556112E-6</v>
      </c>
      <c r="E10" s="27">
        <f>'Industry Calcs'!F66</f>
        <v>4.8045377431851152E-5</v>
      </c>
      <c r="F10" s="27">
        <f>'Industry Calcs'!G66</f>
        <v>1.0898236989537988E-6</v>
      </c>
      <c r="G10" s="27">
        <f>'Industry Calcs'!H66</f>
        <v>0</v>
      </c>
      <c r="H10" s="27">
        <f>'Industry Calcs'!I66</f>
        <v>1.0898236989537988E-6</v>
      </c>
      <c r="I10" s="27">
        <f>'Industry Calcs'!J66</f>
        <v>1.0898236989537988E-6</v>
      </c>
      <c r="J10" s="27">
        <f>'Industry Calcs'!K66</f>
        <v>6.9325241603228717E-6</v>
      </c>
      <c r="K10" s="27">
        <f>'Industry Calcs'!L66</f>
        <v>0</v>
      </c>
      <c r="N10" s="5"/>
    </row>
    <row r="11" spans="1:14" x14ac:dyDescent="0.45">
      <c r="A11" t="s">
        <v>32</v>
      </c>
      <c r="B11" s="27">
        <f>'Industry Calcs'!C67</f>
        <v>0</v>
      </c>
      <c r="C11" s="27">
        <f>'Industry Calcs'!D67</f>
        <v>1.1E-5</v>
      </c>
      <c r="D11" s="27">
        <f>'Industry Calcs'!E67</f>
        <v>9.9999999999999995E-7</v>
      </c>
      <c r="E11" s="27">
        <f>'Industry Calcs'!F67</f>
        <v>0</v>
      </c>
      <c r="F11" s="27">
        <f>'Industry Calcs'!G67</f>
        <v>3.0000000000000001E-6</v>
      </c>
      <c r="G11" s="27">
        <f>'Industry Calcs'!H67</f>
        <v>0</v>
      </c>
      <c r="H11" s="27">
        <f>'Industry Calcs'!I67</f>
        <v>3.0000000000000001E-6</v>
      </c>
      <c r="I11" s="27">
        <f>'Industry Calcs'!J67</f>
        <v>3.0000000000000001E-6</v>
      </c>
      <c r="J11" s="27">
        <f>'Industry Calcs'!K67</f>
        <v>3.0000000000000001E-6</v>
      </c>
      <c r="K11" s="27">
        <f>'Industry Calcs'!L67</f>
        <v>0</v>
      </c>
    </row>
    <row r="12" spans="1:14" x14ac:dyDescent="0.45">
      <c r="A12" t="s">
        <v>33</v>
      </c>
      <c r="B12" s="27">
        <f>'Industry Calcs'!C68</f>
        <v>0</v>
      </c>
      <c r="C12" s="27">
        <f>'Industry Calcs'!D68</f>
        <v>1.6000000000000001E-6</v>
      </c>
      <c r="D12" s="27">
        <f>'Industry Calcs'!E68</f>
        <v>1.0000000000000001E-7</v>
      </c>
      <c r="E12" s="27">
        <f>'Industry Calcs'!F68</f>
        <v>0</v>
      </c>
      <c r="F12" s="27">
        <f>'Industry Calcs'!G68</f>
        <v>5.9999999999999997E-7</v>
      </c>
      <c r="G12" s="27">
        <f>'Industry Calcs'!H68</f>
        <v>0</v>
      </c>
      <c r="H12" s="27">
        <f>'Industry Calcs'!I68</f>
        <v>5.9999999999999997E-7</v>
      </c>
      <c r="I12" s="27">
        <f>'Industry Calcs'!J68</f>
        <v>5.9999999999999997E-7</v>
      </c>
      <c r="J12" s="27">
        <f>'Industry Calcs'!K68</f>
        <v>5.9999999999999997E-7</v>
      </c>
      <c r="K12" s="27">
        <f>'Industry Calcs'!L68</f>
        <v>0</v>
      </c>
    </row>
    <row r="13" spans="1:14" x14ac:dyDescent="0.45">
      <c r="A13" t="s">
        <v>44</v>
      </c>
      <c r="B13" s="27">
        <f>'Industry Calcs'!C69</f>
        <v>0</v>
      </c>
      <c r="C13" s="27">
        <f>'Industry Calcs'!D69</f>
        <v>0</v>
      </c>
      <c r="D13" s="27">
        <f>'Industry Calcs'!E69</f>
        <v>0</v>
      </c>
      <c r="E13" s="27">
        <f>'Industry Calcs'!F69</f>
        <v>0</v>
      </c>
      <c r="F13" s="27">
        <f>'Industry Calcs'!G69</f>
        <v>0</v>
      </c>
      <c r="G13" s="27">
        <f>'Industry Calcs'!H69</f>
        <v>0</v>
      </c>
      <c r="H13" s="27">
        <f>'Industry Calcs'!I69</f>
        <v>0</v>
      </c>
      <c r="I13" s="27">
        <f>'Industry Calcs'!J69</f>
        <v>0</v>
      </c>
      <c r="J13" s="27">
        <f>'Industry Calcs'!K69</f>
        <v>0</v>
      </c>
      <c r="K13" s="27">
        <f>'Industry Calcs'!L69</f>
        <v>0</v>
      </c>
    </row>
    <row r="16" spans="1:14" x14ac:dyDescent="0.45">
      <c r="I16" s="5"/>
    </row>
    <row r="17" spans="9:9" x14ac:dyDescent="0.45">
      <c r="I17" s="5"/>
    </row>
    <row r="18" spans="9:9" x14ac:dyDescent="0.45">
      <c r="I18" s="5"/>
    </row>
    <row r="19" spans="9:9" x14ac:dyDescent="0.45">
      <c r="I19" s="5"/>
    </row>
    <row r="20" spans="9:9" x14ac:dyDescent="0.45">
      <c r="I20" s="5"/>
    </row>
    <row r="21" spans="9:9" x14ac:dyDescent="0.45">
      <c r="I21" s="5"/>
    </row>
    <row r="22" spans="9:9" x14ac:dyDescent="0.45">
      <c r="I22" s="5"/>
    </row>
    <row r="23" spans="9:9" x14ac:dyDescent="0.45">
      <c r="I23" s="5"/>
    </row>
  </sheetData>
  <pageMargins left="0.7" right="0.7" top="0.75" bottom="0.75" header="0.3" footer="0.3"/>
  <pageSetup orientation="portrait" horizontalDpi="1200" verticalDpi="120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theme="3"/>
  </sheetPr>
  <dimension ref="A1:N23"/>
  <sheetViews>
    <sheetView workbookViewId="0"/>
  </sheetViews>
  <sheetFormatPr defaultRowHeight="14.25" x14ac:dyDescent="0.45"/>
  <cols>
    <col min="2" max="2" width="13.3984375" customWidth="1"/>
    <col min="3" max="3" width="14" customWidth="1"/>
    <col min="4" max="4" width="13.73046875" customWidth="1"/>
    <col min="5" max="5" width="14.1328125" customWidth="1"/>
    <col min="6" max="6" width="18.265625" customWidth="1"/>
    <col min="8" max="8" width="13.265625" customWidth="1"/>
    <col min="9" max="9" width="15.59765625" customWidth="1"/>
    <col min="10" max="10" width="13.3984375" customWidth="1"/>
    <col min="11" max="11" width="12.1328125" customWidth="1"/>
  </cols>
  <sheetData>
    <row r="1" spans="1:14" s="20" customFormat="1" ht="85.5" x14ac:dyDescent="0.45">
      <c r="A1" s="23" t="s">
        <v>212</v>
      </c>
      <c r="B1" s="21" t="s">
        <v>52</v>
      </c>
      <c r="C1" s="21" t="s">
        <v>45</v>
      </c>
      <c r="D1" s="21" t="s">
        <v>46</v>
      </c>
      <c r="E1" s="21" t="s">
        <v>51</v>
      </c>
      <c r="F1" s="21" t="s">
        <v>53</v>
      </c>
      <c r="G1" s="21" t="s">
        <v>54</v>
      </c>
      <c r="H1" s="21" t="s">
        <v>199</v>
      </c>
      <c r="I1" s="21" t="s">
        <v>196</v>
      </c>
      <c r="J1" s="21" t="s">
        <v>197</v>
      </c>
      <c r="K1" s="21" t="s">
        <v>198</v>
      </c>
    </row>
    <row r="2" spans="1:14" x14ac:dyDescent="0.45">
      <c r="A2" t="s">
        <v>34</v>
      </c>
      <c r="B2" s="27">
        <f>'Industry Calcs'!O10</f>
        <v>0</v>
      </c>
      <c r="C2" s="27">
        <f>'Industry Calcs'!P10</f>
        <v>9.4670000000000004E-2</v>
      </c>
      <c r="D2" s="27">
        <f>'Industry Calcs'!Q10</f>
        <v>5.3060000000000003E-2</v>
      </c>
      <c r="E2" s="27">
        <f>'Industry Calcs'!R10</f>
        <v>0</v>
      </c>
      <c r="F2" s="27">
        <f>'Industry Calcs'!S10</f>
        <v>7.5040000000000009E-2</v>
      </c>
      <c r="G2" s="27">
        <f>'Industry Calcs'!T10</f>
        <v>0</v>
      </c>
      <c r="H2" s="27">
        <f>'Industry Calcs'!U10</f>
        <v>7.4540000000000009E-2</v>
      </c>
      <c r="I2" s="27">
        <f>'Industry Calcs'!V10</f>
        <v>7.51E-2</v>
      </c>
      <c r="J2" s="27">
        <f>'Industry Calcs'!W10</f>
        <v>6.1460000000000001E-2</v>
      </c>
      <c r="K2" s="27">
        <f>'Industry Calcs'!X10</f>
        <v>0</v>
      </c>
    </row>
    <row r="3" spans="1:14" x14ac:dyDescent="0.45">
      <c r="A3" t="s">
        <v>24</v>
      </c>
      <c r="B3" s="27">
        <f>'Industry Calcs'!O11</f>
        <v>0</v>
      </c>
      <c r="C3" s="27">
        <f>'Industry Calcs'!P11</f>
        <v>7.629998180383675E-6</v>
      </c>
      <c r="D3" s="27">
        <f>'Industry Calcs'!Q11</f>
        <v>1.2620273296407714E-5</v>
      </c>
      <c r="E3" s="27">
        <f>'Industry Calcs'!R11</f>
        <v>5.7300546515950677E-7</v>
      </c>
      <c r="F3" s="27">
        <f>'Industry Calcs'!S11</f>
        <v>8.7169963119768818E-6</v>
      </c>
      <c r="G3" s="27">
        <f>'Industry Calcs'!T11</f>
        <v>0</v>
      </c>
      <c r="H3" s="27">
        <f>'Industry Calcs'!U11</f>
        <v>8.7169963119768818E-6</v>
      </c>
      <c r="I3" s="27">
        <f>'Industry Calcs'!V11</f>
        <v>8.7169963119768818E-6</v>
      </c>
      <c r="J3" s="27">
        <f>'Industry Calcs'!W11</f>
        <v>2.1172281476225628E-5</v>
      </c>
      <c r="K3" s="27">
        <f>'Industry Calcs'!X11</f>
        <v>0</v>
      </c>
      <c r="N3" s="5"/>
    </row>
    <row r="4" spans="1:14" x14ac:dyDescent="0.45">
      <c r="A4" t="s">
        <v>25</v>
      </c>
      <c r="B4" s="27">
        <f>'Industry Calcs'!O12</f>
        <v>0</v>
      </c>
      <c r="C4" s="27">
        <f>'Industry Calcs'!P12</f>
        <v>1.3703550468348324E-4</v>
      </c>
      <c r="D4" s="27">
        <f>'Industry Calcs'!Q12</f>
        <v>1.2262949654944782E-4</v>
      </c>
      <c r="E4" s="27">
        <f>'Industry Calcs'!R12</f>
        <v>9.0856838867508594E-6</v>
      </c>
      <c r="F4" s="27">
        <f>'Industry Calcs'!S12</f>
        <v>1.0025636320648877E-4</v>
      </c>
      <c r="G4" s="27">
        <f>'Industry Calcs'!T12</f>
        <v>0</v>
      </c>
      <c r="H4" s="27">
        <f>'Industry Calcs'!U12</f>
        <v>1.0025636320648877E-4</v>
      </c>
      <c r="I4" s="27">
        <f>'Industry Calcs'!V12</f>
        <v>1.0025636320648877E-4</v>
      </c>
      <c r="J4" s="27">
        <f>'Industry Calcs'!W12</f>
        <v>2.5556390032708989E-4</v>
      </c>
      <c r="K4" s="27">
        <f>'Industry Calcs'!X12</f>
        <v>0</v>
      </c>
      <c r="N4" s="5"/>
    </row>
    <row r="5" spans="1:14" x14ac:dyDescent="0.45">
      <c r="A5" t="s">
        <v>26</v>
      </c>
      <c r="B5" s="27">
        <f>'Industry Calcs'!O13</f>
        <v>0</v>
      </c>
      <c r="C5" s="27">
        <f>'Industry Calcs'!P13</f>
        <v>2.2171224953865251E-4</v>
      </c>
      <c r="D5" s="27">
        <f>'Industry Calcs'!Q13</f>
        <v>1.4812055436994948E-4</v>
      </c>
      <c r="E5" s="27">
        <f>'Industry Calcs'!R13</f>
        <v>5.9829998533405442E-5</v>
      </c>
      <c r="F5" s="27">
        <f>'Industry Calcs'!S13</f>
        <v>1.2517509051068997E-4</v>
      </c>
      <c r="G5" s="27">
        <f>'Industry Calcs'!T13</f>
        <v>0</v>
      </c>
      <c r="H5" s="27">
        <f>'Industry Calcs'!U13</f>
        <v>1.2517509051068997E-4</v>
      </c>
      <c r="I5" s="27">
        <f>'Industry Calcs'!V13</f>
        <v>1.2517509051068997E-4</v>
      </c>
      <c r="J5" s="27">
        <f>'Industry Calcs'!W13</f>
        <v>1.8990983036478167E-4</v>
      </c>
      <c r="K5" s="27">
        <f>'Industry Calcs'!X13</f>
        <v>5.0728862973760932E-5</v>
      </c>
      <c r="N5" s="5"/>
    </row>
    <row r="6" spans="1:14" x14ac:dyDescent="0.45">
      <c r="A6" t="s">
        <v>27</v>
      </c>
      <c r="B6" s="27">
        <f>'Industry Calcs'!O14</f>
        <v>0</v>
      </c>
      <c r="C6" s="27">
        <f>'Industry Calcs'!P14</f>
        <v>2.1473025665834449E-3</v>
      </c>
      <c r="D6" s="27">
        <f>'Industry Calcs'!Q14</f>
        <v>2.0786570341708769E-3</v>
      </c>
      <c r="E6" s="27">
        <f>'Industry Calcs'!R14</f>
        <v>1.3367616038966873E-6</v>
      </c>
      <c r="F6" s="27">
        <f>'Industry Calcs'!S14</f>
        <v>2.0790878971166924E-3</v>
      </c>
      <c r="G6" s="27">
        <f>'Industry Calcs'!T14</f>
        <v>0</v>
      </c>
      <c r="H6" s="27">
        <f>'Industry Calcs'!U14</f>
        <v>2.0790878971166924E-3</v>
      </c>
      <c r="I6" s="27">
        <f>'Industry Calcs'!V14</f>
        <v>2.0790878971166924E-3</v>
      </c>
      <c r="J6" s="27">
        <f>'Industry Calcs'!W14</f>
        <v>2.0965271012684762E-3</v>
      </c>
      <c r="K6" s="27">
        <f>'Industry Calcs'!X14</f>
        <v>0</v>
      </c>
      <c r="N6" s="5"/>
    </row>
    <row r="7" spans="1:14" x14ac:dyDescent="0.45">
      <c r="A7" t="s">
        <v>43</v>
      </c>
      <c r="B7" s="27">
        <f>'Industry Calcs'!O15</f>
        <v>0</v>
      </c>
      <c r="C7" s="27">
        <f>'Industry Calcs'!P15</f>
        <v>2.9321324057451318E-4</v>
      </c>
      <c r="D7" s="27">
        <f>'Industry Calcs'!Q15</f>
        <v>2.7821665673310607E-4</v>
      </c>
      <c r="E7" s="27">
        <f>'Industry Calcs'!R15</f>
        <v>1.180608490507694E-6</v>
      </c>
      <c r="F7" s="27">
        <f>'Industry Calcs'!S15</f>
        <v>2.784809423674741E-4</v>
      </c>
      <c r="G7" s="27">
        <f>'Industry Calcs'!T15</f>
        <v>0</v>
      </c>
      <c r="H7" s="27">
        <f>'Industry Calcs'!U15</f>
        <v>2.784809423674741E-4</v>
      </c>
      <c r="I7" s="27">
        <f>'Industry Calcs'!V15</f>
        <v>2.784809423674741E-4</v>
      </c>
      <c r="J7" s="27">
        <f>'Industry Calcs'!W15</f>
        <v>2.9331410845832547E-4</v>
      </c>
      <c r="K7" s="27">
        <f>'Industry Calcs'!X15</f>
        <v>0</v>
      </c>
      <c r="N7" s="5"/>
    </row>
    <row r="8" spans="1:14" x14ac:dyDescent="0.45">
      <c r="A8" t="s">
        <v>29</v>
      </c>
      <c r="B8" s="27">
        <f>'Industry Calcs'!O16</f>
        <v>0</v>
      </c>
      <c r="C8" s="27">
        <f>'Industry Calcs'!P16</f>
        <v>3.1793735263979119E-4</v>
      </c>
      <c r="D8" s="27">
        <f>'Industry Calcs'!Q16</f>
        <v>5.814135154293337E-6</v>
      </c>
      <c r="E8" s="27">
        <f>'Industry Calcs'!R16</f>
        <v>4.0530983580922601E-5</v>
      </c>
      <c r="F8" s="27">
        <f>'Industry Calcs'!S16</f>
        <v>1.1489645883377178E-5</v>
      </c>
      <c r="G8" s="27">
        <f>'Industry Calcs'!T16</f>
        <v>0</v>
      </c>
      <c r="H8" s="27">
        <f>'Industry Calcs'!U16</f>
        <v>1.1489645883377178E-5</v>
      </c>
      <c r="I8" s="27">
        <f>'Industry Calcs'!V16</f>
        <v>1.1489645883377178E-5</v>
      </c>
      <c r="J8" s="27">
        <f>'Industry Calcs'!W16</f>
        <v>7.7660741793629789E-5</v>
      </c>
      <c r="K8" s="27">
        <f>'Industry Calcs'!X16</f>
        <v>0</v>
      </c>
      <c r="N8" s="5"/>
    </row>
    <row r="9" spans="1:14" x14ac:dyDescent="0.45">
      <c r="A9" t="s">
        <v>30</v>
      </c>
      <c r="B9" s="27">
        <f>'Industry Calcs'!O17</f>
        <v>0</v>
      </c>
      <c r="C9" s="27">
        <f>'Industry Calcs'!P17</f>
        <v>9.9020969377743645E-7</v>
      </c>
      <c r="D9" s="27">
        <f>'Industry Calcs'!Q17</f>
        <v>3.993301426478036E-7</v>
      </c>
      <c r="E9" s="27">
        <f>'Industry Calcs'!R17</f>
        <v>1.6292397169006179E-7</v>
      </c>
      <c r="F9" s="27">
        <f>'Industry Calcs'!S17</f>
        <v>8.1277555326858294E-7</v>
      </c>
      <c r="G9" s="27">
        <f>'Industry Calcs'!T17</f>
        <v>0</v>
      </c>
      <c r="H9" s="27">
        <f>'Industry Calcs'!U17</f>
        <v>8.1277555326858294E-7</v>
      </c>
      <c r="I9" s="27">
        <f>'Industry Calcs'!V17</f>
        <v>8.1277555326858294E-7</v>
      </c>
      <c r="J9" s="27">
        <f>'Industry Calcs'!W17</f>
        <v>1.5618471916170461E-6</v>
      </c>
      <c r="K9" s="27">
        <f>'Industry Calcs'!X17</f>
        <v>0</v>
      </c>
      <c r="N9" s="5"/>
    </row>
    <row r="10" spans="1:14" x14ac:dyDescent="0.45">
      <c r="A10" t="s">
        <v>31</v>
      </c>
      <c r="B10" s="27">
        <f>'Industry Calcs'!O18</f>
        <v>0</v>
      </c>
      <c r="C10" s="27">
        <f>'Industry Calcs'!P18</f>
        <v>2.1639083041438361E-6</v>
      </c>
      <c r="D10" s="27">
        <f>'Industry Calcs'!Q18</f>
        <v>2.5556360439019661E-6</v>
      </c>
      <c r="E10" s="27">
        <f>'Industry Calcs'!R18</f>
        <v>3.8487836790550829E-7</v>
      </c>
      <c r="F10" s="27">
        <f>'Industry Calcs'!S18</f>
        <v>2.088617943900154E-6</v>
      </c>
      <c r="G10" s="27">
        <f>'Industry Calcs'!T18</f>
        <v>0</v>
      </c>
      <c r="H10" s="27">
        <f>'Industry Calcs'!U18</f>
        <v>2.088617943900154E-6</v>
      </c>
      <c r="I10" s="27">
        <f>'Industry Calcs'!V18</f>
        <v>2.088617943900154E-6</v>
      </c>
      <c r="J10" s="27">
        <f>'Industry Calcs'!W18</f>
        <v>7.9313184052692264E-6</v>
      </c>
      <c r="K10" s="27">
        <f>'Industry Calcs'!X18</f>
        <v>0</v>
      </c>
      <c r="N10" s="5"/>
    </row>
    <row r="11" spans="1:14" x14ac:dyDescent="0.45">
      <c r="A11" t="s">
        <v>32</v>
      </c>
      <c r="B11" s="27">
        <f>'Industry Calcs'!O19</f>
        <v>0</v>
      </c>
      <c r="C11" s="27">
        <f>'Industry Calcs'!P19</f>
        <v>1.1E-5</v>
      </c>
      <c r="D11" s="27">
        <f>'Industry Calcs'!Q19</f>
        <v>9.9999999999999995E-7</v>
      </c>
      <c r="E11" s="27">
        <f>'Industry Calcs'!R19</f>
        <v>0</v>
      </c>
      <c r="F11" s="27">
        <f>'Industry Calcs'!S19</f>
        <v>3.0000000000000001E-6</v>
      </c>
      <c r="G11" s="27">
        <f>'Industry Calcs'!T19</f>
        <v>0</v>
      </c>
      <c r="H11" s="27">
        <f>'Industry Calcs'!U19</f>
        <v>3.0000000000000001E-6</v>
      </c>
      <c r="I11" s="27">
        <f>'Industry Calcs'!V19</f>
        <v>3.0000000000000001E-6</v>
      </c>
      <c r="J11" s="27">
        <f>'Industry Calcs'!W19</f>
        <v>3.0000000000000001E-6</v>
      </c>
      <c r="K11" s="27">
        <f>'Industry Calcs'!X19</f>
        <v>0</v>
      </c>
    </row>
    <row r="12" spans="1:14" x14ac:dyDescent="0.45">
      <c r="A12" t="s">
        <v>33</v>
      </c>
      <c r="B12" s="27">
        <f>'Industry Calcs'!O20</f>
        <v>0</v>
      </c>
      <c r="C12" s="27">
        <f>'Industry Calcs'!P20</f>
        <v>1.6000000000000001E-6</v>
      </c>
      <c r="D12" s="27">
        <f>'Industry Calcs'!Q20</f>
        <v>1.0000000000000001E-7</v>
      </c>
      <c r="E12" s="27">
        <f>'Industry Calcs'!R20</f>
        <v>0</v>
      </c>
      <c r="F12" s="27">
        <f>'Industry Calcs'!S20</f>
        <v>5.9999999999999997E-7</v>
      </c>
      <c r="G12" s="27">
        <f>'Industry Calcs'!T20</f>
        <v>0</v>
      </c>
      <c r="H12" s="27">
        <f>'Industry Calcs'!U20</f>
        <v>5.9999999999999997E-7</v>
      </c>
      <c r="I12" s="27">
        <f>'Industry Calcs'!V20</f>
        <v>5.9999999999999997E-7</v>
      </c>
      <c r="J12" s="27">
        <f>'Industry Calcs'!W20</f>
        <v>5.9999999999999997E-7</v>
      </c>
      <c r="K12" s="27">
        <f>'Industry Calcs'!X20</f>
        <v>0</v>
      </c>
    </row>
    <row r="13" spans="1:14" x14ac:dyDescent="0.45">
      <c r="A13" t="s">
        <v>44</v>
      </c>
      <c r="B13" s="27">
        <f>'Industry Calcs'!O21</f>
        <v>0</v>
      </c>
      <c r="C13" s="27">
        <f>'Industry Calcs'!P21</f>
        <v>0</v>
      </c>
      <c r="D13" s="27">
        <f>'Industry Calcs'!Q21</f>
        <v>0</v>
      </c>
      <c r="E13" s="27">
        <f>'Industry Calcs'!R21</f>
        <v>0</v>
      </c>
      <c r="F13" s="27">
        <f>'Industry Calcs'!S21</f>
        <v>0</v>
      </c>
      <c r="G13" s="27">
        <f>'Industry Calcs'!T21</f>
        <v>0</v>
      </c>
      <c r="H13" s="27">
        <f>'Industry Calcs'!U21</f>
        <v>0</v>
      </c>
      <c r="I13" s="27">
        <f>'Industry Calcs'!V21</f>
        <v>0</v>
      </c>
      <c r="J13" s="27">
        <f>'Industry Calcs'!W21</f>
        <v>0</v>
      </c>
      <c r="K13" s="27">
        <f>'Industry Calcs'!X21</f>
        <v>0</v>
      </c>
    </row>
    <row r="16" spans="1:14" x14ac:dyDescent="0.45">
      <c r="I16" s="5"/>
    </row>
    <row r="17" spans="9:9" x14ac:dyDescent="0.45">
      <c r="I17" s="5"/>
    </row>
    <row r="18" spans="9:9" x14ac:dyDescent="0.45">
      <c r="I18" s="5"/>
    </row>
    <row r="19" spans="9:9" x14ac:dyDescent="0.45">
      <c r="I19" s="5"/>
    </row>
    <row r="20" spans="9:9" x14ac:dyDescent="0.45">
      <c r="I20" s="5"/>
    </row>
    <row r="21" spans="9:9" x14ac:dyDescent="0.45">
      <c r="I21" s="5"/>
    </row>
    <row r="22" spans="9:9" x14ac:dyDescent="0.45">
      <c r="I22" s="5"/>
    </row>
    <row r="23" spans="9:9" x14ac:dyDescent="0.45">
      <c r="I23" s="5"/>
    </row>
  </sheetData>
  <pageMargins left="0.7" right="0.7" top="0.75" bottom="0.75" header="0.3" footer="0.3"/>
  <pageSetup orientation="portrait" horizontalDpi="1200" verticalDpi="120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theme="3"/>
  </sheetPr>
  <dimension ref="A1:N23"/>
  <sheetViews>
    <sheetView workbookViewId="0"/>
  </sheetViews>
  <sheetFormatPr defaultRowHeight="14.25" x14ac:dyDescent="0.45"/>
  <cols>
    <col min="2" max="2" width="13.3984375" customWidth="1"/>
    <col min="3" max="3" width="14" customWidth="1"/>
    <col min="4" max="4" width="13.73046875" customWidth="1"/>
    <col min="5" max="5" width="14.1328125" customWidth="1"/>
    <col min="6" max="6" width="18.265625" customWidth="1"/>
    <col min="8" max="8" width="13.265625" customWidth="1"/>
    <col min="9" max="9" width="15.59765625" customWidth="1"/>
    <col min="10" max="10" width="13.3984375" customWidth="1"/>
    <col min="11" max="11" width="12.1328125" customWidth="1"/>
  </cols>
  <sheetData>
    <row r="1" spans="1:14" s="20" customFormat="1" ht="85.5" x14ac:dyDescent="0.45">
      <c r="A1" s="23" t="s">
        <v>212</v>
      </c>
      <c r="B1" s="21" t="s">
        <v>52</v>
      </c>
      <c r="C1" s="21" t="s">
        <v>45</v>
      </c>
      <c r="D1" s="21" t="s">
        <v>46</v>
      </c>
      <c r="E1" s="21" t="s">
        <v>51</v>
      </c>
      <c r="F1" s="21" t="s">
        <v>53</v>
      </c>
      <c r="G1" s="21" t="s">
        <v>54</v>
      </c>
      <c r="H1" s="21" t="s">
        <v>199</v>
      </c>
      <c r="I1" s="21" t="s">
        <v>196</v>
      </c>
      <c r="J1" s="21" t="s">
        <v>197</v>
      </c>
      <c r="K1" s="21" t="s">
        <v>198</v>
      </c>
    </row>
    <row r="2" spans="1:14" x14ac:dyDescent="0.45">
      <c r="A2" t="s">
        <v>34</v>
      </c>
      <c r="B2" s="27">
        <f>'Industry Calcs'!O26</f>
        <v>0</v>
      </c>
      <c r="C2" s="27">
        <f>'Industry Calcs'!P26</f>
        <v>9.4670000000000004E-2</v>
      </c>
      <c r="D2" s="27">
        <f>'Industry Calcs'!Q26</f>
        <v>5.3060000000000003E-2</v>
      </c>
      <c r="E2" s="27">
        <f>'Industry Calcs'!R26</f>
        <v>0</v>
      </c>
      <c r="F2" s="27">
        <f>'Industry Calcs'!S26</f>
        <v>7.5040000000000009E-2</v>
      </c>
      <c r="G2" s="27">
        <f>'Industry Calcs'!T26</f>
        <v>0</v>
      </c>
      <c r="H2" s="27">
        <f>'Industry Calcs'!U26</f>
        <v>7.4540000000000009E-2</v>
      </c>
      <c r="I2" s="27">
        <f>'Industry Calcs'!V26</f>
        <v>7.51E-2</v>
      </c>
      <c r="J2" s="27">
        <f>'Industry Calcs'!W26</f>
        <v>6.1460000000000001E-2</v>
      </c>
      <c r="K2" s="27">
        <f>'Industry Calcs'!X26</f>
        <v>0</v>
      </c>
    </row>
    <row r="3" spans="1:14" x14ac:dyDescent="0.45">
      <c r="A3" t="s">
        <v>24</v>
      </c>
      <c r="B3" s="27">
        <f>'Industry Calcs'!O27</f>
        <v>7.0292876259407341E-4</v>
      </c>
      <c r="C3" s="27">
        <f>'Industry Calcs'!P27</f>
        <v>4.4418685147442677E-7</v>
      </c>
      <c r="D3" s="27">
        <f>'Industry Calcs'!Q27</f>
        <v>2.2927640036730946E-6</v>
      </c>
      <c r="E3" s="27">
        <f>'Industry Calcs'!R27</f>
        <v>5.7300546515950677E-7</v>
      </c>
      <c r="F3" s="27">
        <f>'Industry Calcs'!S27</f>
        <v>7.4799825302081826E-7</v>
      </c>
      <c r="G3" s="27">
        <f>'Industry Calcs'!T27</f>
        <v>0</v>
      </c>
      <c r="H3" s="27">
        <f>'Industry Calcs'!U27</f>
        <v>7.6205009728027844E-7</v>
      </c>
      <c r="I3" s="27">
        <f>'Industry Calcs'!V27</f>
        <v>8.4617302372980054E-7</v>
      </c>
      <c r="J3" s="27">
        <f>'Industry Calcs'!W27</f>
        <v>3.9700951755825404E-6</v>
      </c>
      <c r="K3" s="27">
        <f>'Industry Calcs'!X27</f>
        <v>0</v>
      </c>
      <c r="N3" s="5"/>
    </row>
    <row r="4" spans="1:14" x14ac:dyDescent="0.45">
      <c r="A4" t="s">
        <v>25</v>
      </c>
      <c r="B4" s="27">
        <f>'Industry Calcs'!O28</f>
        <v>5.3113136280127388E-3</v>
      </c>
      <c r="C4" s="27">
        <f>'Industry Calcs'!P28</f>
        <v>2.2564999961601792E-5</v>
      </c>
      <c r="D4" s="27">
        <f>'Industry Calcs'!Q28</f>
        <v>2.0048145087236E-5</v>
      </c>
      <c r="E4" s="27">
        <f>'Industry Calcs'!R28</f>
        <v>9.0856838867508594E-6</v>
      </c>
      <c r="F4" s="27">
        <f>'Industry Calcs'!S28</f>
        <v>1.9510599432231768E-5</v>
      </c>
      <c r="G4" s="27">
        <f>'Industry Calcs'!T28</f>
        <v>0</v>
      </c>
      <c r="H4" s="27">
        <f>'Industry Calcs'!U28</f>
        <v>2.2062279625385495E-5</v>
      </c>
      <c r="I4" s="27">
        <f>'Industry Calcs'!V28</f>
        <v>3.3675816348813512E-5</v>
      </c>
      <c r="J4" s="27">
        <f>'Industry Calcs'!W28</f>
        <v>3.281462093862816E-6</v>
      </c>
      <c r="K4" s="27">
        <f>'Industry Calcs'!X28</f>
        <v>0</v>
      </c>
      <c r="N4" s="5"/>
    </row>
    <row r="5" spans="1:14" x14ac:dyDescent="0.45">
      <c r="A5" t="s">
        <v>26</v>
      </c>
      <c r="B5" s="27">
        <f>'Industry Calcs'!O29</f>
        <v>3.3105614766668713E-4</v>
      </c>
      <c r="C5" s="27">
        <f>'Industry Calcs'!P29</f>
        <v>1.1457409823848689E-4</v>
      </c>
      <c r="D5" s="27">
        <f>'Industry Calcs'!Q29</f>
        <v>3.2856932966023873E-5</v>
      </c>
      <c r="E5" s="27">
        <f>'Industry Calcs'!R29</f>
        <v>5.9829998533405442E-5</v>
      </c>
      <c r="F5" s="27">
        <f>'Industry Calcs'!S29</f>
        <v>5.035898238462659E-5</v>
      </c>
      <c r="G5" s="27">
        <f>'Industry Calcs'!T29</f>
        <v>0</v>
      </c>
      <c r="H5" s="27">
        <f>'Industry Calcs'!U29</f>
        <v>1.687662238102358E-4</v>
      </c>
      <c r="I5" s="27">
        <f>'Industry Calcs'!V29</f>
        <v>1.2817043565293345E-4</v>
      </c>
      <c r="J5" s="27">
        <f>'Industry Calcs'!W29</f>
        <v>6.4507541297451046E-5</v>
      </c>
      <c r="K5" s="27">
        <f>'Industry Calcs'!X29</f>
        <v>5.0728862973760932E-5</v>
      </c>
      <c r="N5" s="5"/>
    </row>
    <row r="6" spans="1:14" x14ac:dyDescent="0.45">
      <c r="A6" t="s">
        <v>27</v>
      </c>
      <c r="B6" s="27">
        <f>'Industry Calcs'!O30</f>
        <v>9.2698957158301673E-4</v>
      </c>
      <c r="C6" s="27">
        <f>'Industry Calcs'!P30</f>
        <v>2.5088763131325774E-6</v>
      </c>
      <c r="D6" s="27">
        <f>'Industry Calcs'!Q30</f>
        <v>3.1656391184573004E-6</v>
      </c>
      <c r="E6" s="27">
        <f>'Industry Calcs'!R30</f>
        <v>1.3367616038966873E-6</v>
      </c>
      <c r="F6" s="27">
        <f>'Industry Calcs'!S30</f>
        <v>7.5940522637938562E-6</v>
      </c>
      <c r="G6" s="27">
        <f>'Industry Calcs'!T30</f>
        <v>0</v>
      </c>
      <c r="H6" s="27">
        <f>'Industry Calcs'!U30</f>
        <v>2.761223488596829E-5</v>
      </c>
      <c r="I6" s="27">
        <f>'Industry Calcs'!V30</f>
        <v>3.3047497816276019E-5</v>
      </c>
      <c r="J6" s="27">
        <f>'Industry Calcs'!W30</f>
        <v>3.4738332786347228E-6</v>
      </c>
      <c r="K6" s="27">
        <f>'Industry Calcs'!X30</f>
        <v>0</v>
      </c>
      <c r="N6" s="5"/>
    </row>
    <row r="7" spans="1:14" x14ac:dyDescent="0.45">
      <c r="A7" t="s">
        <v>43</v>
      </c>
      <c r="B7" s="27">
        <f>'Industry Calcs'!O31</f>
        <v>8.2759603041972305E-4</v>
      </c>
      <c r="C7" s="27">
        <f>'Industry Calcs'!P31</f>
        <v>2.374816413451271E-6</v>
      </c>
      <c r="D7" s="27">
        <f>'Industry Calcs'!Q31</f>
        <v>3.1656391184573004E-6</v>
      </c>
      <c r="E7" s="27">
        <f>'Industry Calcs'!R31</f>
        <v>1.180608490507694E-6</v>
      </c>
      <c r="F7" s="27">
        <f>'Industry Calcs'!S31</f>
        <v>5.1172430484786721E-6</v>
      </c>
      <c r="G7" s="27">
        <f>'Industry Calcs'!T31</f>
        <v>0</v>
      </c>
      <c r="H7" s="27">
        <f>'Industry Calcs'!U31</f>
        <v>1.7947952232740602E-5</v>
      </c>
      <c r="I7" s="27">
        <f>'Industry Calcs'!V31</f>
        <v>1.5121719682632114E-5</v>
      </c>
      <c r="J7" s="27">
        <f>'Industry Calcs'!W31</f>
        <v>3.4738332786347228E-6</v>
      </c>
      <c r="K7" s="27">
        <f>'Industry Calcs'!X31</f>
        <v>0</v>
      </c>
      <c r="N7" s="5"/>
    </row>
    <row r="8" spans="1:14" x14ac:dyDescent="0.45">
      <c r="A8" t="s">
        <v>29</v>
      </c>
      <c r="B8" s="27">
        <f>'Industry Calcs'!O32</f>
        <v>1.0291147099207424E-4</v>
      </c>
      <c r="C8" s="27">
        <f>'Industry Calcs'!P32</f>
        <v>5.1281595897533969E-4</v>
      </c>
      <c r="D8" s="27">
        <f>'Industry Calcs'!Q32</f>
        <v>2.4242424242424244E-7</v>
      </c>
      <c r="E8" s="27">
        <f>'Industry Calcs'!R32</f>
        <v>4.0530983580922601E-5</v>
      </c>
      <c r="F8" s="27">
        <f>'Industry Calcs'!S32</f>
        <v>5.0716261464550878E-7</v>
      </c>
      <c r="G8" s="27">
        <f>'Industry Calcs'!T32</f>
        <v>0</v>
      </c>
      <c r="H8" s="27">
        <f>'Industry Calcs'!U32</f>
        <v>3.6751724580356423E-4</v>
      </c>
      <c r="I8" s="27">
        <f>'Industry Calcs'!V32</f>
        <v>6.3890738280681324E-4</v>
      </c>
      <c r="J8" s="27">
        <f>'Industry Calcs'!W32</f>
        <v>0</v>
      </c>
      <c r="K8" s="27">
        <f>'Industry Calcs'!X32</f>
        <v>0</v>
      </c>
      <c r="N8" s="5"/>
    </row>
    <row r="9" spans="1:14" x14ac:dyDescent="0.45">
      <c r="A9" t="s">
        <v>30</v>
      </c>
      <c r="B9" s="27">
        <f>'Industry Calcs'!O33</f>
        <v>8.7161016710338423E-5</v>
      </c>
      <c r="C9" s="27">
        <f>'Industry Calcs'!P33</f>
        <v>1.0211710577840467E-7</v>
      </c>
      <c r="D9" s="27">
        <f>'Industry Calcs'!Q33</f>
        <v>5.2233045454545449E-7</v>
      </c>
      <c r="E9" s="27">
        <f>'Industry Calcs'!R33</f>
        <v>1.6292397169006179E-7</v>
      </c>
      <c r="F9" s="27">
        <f>'Industry Calcs'!S33</f>
        <v>5.1172430484786725E-7</v>
      </c>
      <c r="G9" s="27">
        <f>'Industry Calcs'!T33</f>
        <v>0</v>
      </c>
      <c r="H9" s="27">
        <f>'Industry Calcs'!U33</f>
        <v>5.2049061474947728E-7</v>
      </c>
      <c r="I9" s="27">
        <f>'Industry Calcs'!V33</f>
        <v>9.5871702787887595E-7</v>
      </c>
      <c r="J9" s="27">
        <f>'Industry Calcs'!W33</f>
        <v>5.7318249097472939E-7</v>
      </c>
      <c r="K9" s="27">
        <f>'Industry Calcs'!X33</f>
        <v>0</v>
      </c>
      <c r="N9" s="5"/>
    </row>
    <row r="10" spans="1:14" x14ac:dyDescent="0.45">
      <c r="A10" t="s">
        <v>31</v>
      </c>
      <c r="B10" s="27">
        <f>'Industry Calcs'!O34</f>
        <v>3.1255436213444541E-4</v>
      </c>
      <c r="C10" s="27">
        <f>'Industry Calcs'!P34</f>
        <v>1.9236012948955296E-7</v>
      </c>
      <c r="D10" s="27">
        <f>'Industry Calcs'!Q34</f>
        <v>1.3548935426997242E-6</v>
      </c>
      <c r="E10" s="27">
        <f>'Industry Calcs'!R34</f>
        <v>3.8487836790550829E-7</v>
      </c>
      <c r="F10" s="27">
        <f>'Industry Calcs'!S34</f>
        <v>1.279310762119668E-6</v>
      </c>
      <c r="G10" s="27">
        <f>'Industry Calcs'!T34</f>
        <v>0</v>
      </c>
      <c r="H10" s="27">
        <f>'Industry Calcs'!U34</f>
        <v>3.7690699688755263E-7</v>
      </c>
      <c r="I10" s="27">
        <f>'Industry Calcs'!V34</f>
        <v>6.653556660358129E-7</v>
      </c>
      <c r="J10" s="27">
        <f>'Industry Calcs'!W34</f>
        <v>1.4868006432556612E-6</v>
      </c>
      <c r="K10" s="27">
        <f>'Industry Calcs'!X34</f>
        <v>0</v>
      </c>
      <c r="N10" s="5"/>
    </row>
    <row r="11" spans="1:14" x14ac:dyDescent="0.45">
      <c r="A11" t="s">
        <v>32</v>
      </c>
      <c r="B11" s="27">
        <f>'Industry Calcs'!O35</f>
        <v>0</v>
      </c>
      <c r="C11" s="27">
        <f>'Industry Calcs'!P35</f>
        <v>1.1E-5</v>
      </c>
      <c r="D11" s="27">
        <f>'Industry Calcs'!Q35</f>
        <v>9.9999999999999995E-7</v>
      </c>
      <c r="E11" s="27">
        <f>'Industry Calcs'!R35</f>
        <v>0</v>
      </c>
      <c r="F11" s="27">
        <f>'Industry Calcs'!S35</f>
        <v>3.0000000000000001E-6</v>
      </c>
      <c r="G11" s="27">
        <f>'Industry Calcs'!T35</f>
        <v>0</v>
      </c>
      <c r="H11" s="27">
        <f>'Industry Calcs'!U35</f>
        <v>3.0000000000000001E-6</v>
      </c>
      <c r="I11" s="27">
        <f>'Industry Calcs'!V35</f>
        <v>3.0000000000000001E-6</v>
      </c>
      <c r="J11" s="27">
        <f>'Industry Calcs'!W35</f>
        <v>3.0000000000000001E-6</v>
      </c>
      <c r="K11" s="27">
        <f>'Industry Calcs'!X35</f>
        <v>0</v>
      </c>
    </row>
    <row r="12" spans="1:14" x14ac:dyDescent="0.45">
      <c r="A12" t="s">
        <v>33</v>
      </c>
      <c r="B12" s="27">
        <f>'Industry Calcs'!O36</f>
        <v>0</v>
      </c>
      <c r="C12" s="27">
        <f>'Industry Calcs'!P36</f>
        <v>1.6000000000000001E-6</v>
      </c>
      <c r="D12" s="27">
        <f>'Industry Calcs'!Q36</f>
        <v>1.0000000000000001E-7</v>
      </c>
      <c r="E12" s="27">
        <f>'Industry Calcs'!R36</f>
        <v>0</v>
      </c>
      <c r="F12" s="27">
        <f>'Industry Calcs'!S36</f>
        <v>5.9999999999999997E-7</v>
      </c>
      <c r="G12" s="27">
        <f>'Industry Calcs'!T36</f>
        <v>0</v>
      </c>
      <c r="H12" s="27">
        <f>'Industry Calcs'!U36</f>
        <v>5.9999999999999997E-7</v>
      </c>
      <c r="I12" s="27">
        <f>'Industry Calcs'!V36</f>
        <v>5.9999999999999997E-7</v>
      </c>
      <c r="J12" s="27">
        <f>'Industry Calcs'!W36</f>
        <v>5.9999999999999997E-7</v>
      </c>
      <c r="K12" s="27">
        <f>'Industry Calcs'!X36</f>
        <v>0</v>
      </c>
    </row>
    <row r="13" spans="1:14" x14ac:dyDescent="0.45">
      <c r="A13" t="s">
        <v>44</v>
      </c>
      <c r="B13" s="27">
        <f>'Industry Calcs'!O37</f>
        <v>0</v>
      </c>
      <c r="C13" s="27">
        <f>'Industry Calcs'!P37</f>
        <v>0</v>
      </c>
      <c r="D13" s="27">
        <f>'Industry Calcs'!Q37</f>
        <v>0</v>
      </c>
      <c r="E13" s="27">
        <f>'Industry Calcs'!R37</f>
        <v>0</v>
      </c>
      <c r="F13" s="27">
        <f>'Industry Calcs'!S37</f>
        <v>0</v>
      </c>
      <c r="G13" s="27">
        <f>'Industry Calcs'!T37</f>
        <v>0</v>
      </c>
      <c r="H13" s="27">
        <f>'Industry Calcs'!U37</f>
        <v>0</v>
      </c>
      <c r="I13" s="27">
        <f>'Industry Calcs'!V37</f>
        <v>0</v>
      </c>
      <c r="J13" s="27">
        <f>'Industry Calcs'!W37</f>
        <v>0</v>
      </c>
      <c r="K13" s="27">
        <f>'Industry Calcs'!X37</f>
        <v>0</v>
      </c>
    </row>
    <row r="16" spans="1:14" x14ac:dyDescent="0.45">
      <c r="I16" s="5"/>
    </row>
    <row r="17" spans="9:9" x14ac:dyDescent="0.45">
      <c r="I17" s="5"/>
    </row>
    <row r="18" spans="9:9" x14ac:dyDescent="0.45">
      <c r="I18" s="5"/>
    </row>
    <row r="19" spans="9:9" x14ac:dyDescent="0.45">
      <c r="I19" s="5"/>
    </row>
    <row r="20" spans="9:9" x14ac:dyDescent="0.45">
      <c r="I20" s="5"/>
    </row>
    <row r="21" spans="9:9" x14ac:dyDescent="0.45">
      <c r="I21" s="5"/>
    </row>
    <row r="22" spans="9:9" x14ac:dyDescent="0.45">
      <c r="I22" s="5"/>
    </row>
    <row r="23" spans="9:9" x14ac:dyDescent="0.45">
      <c r="I23" s="5"/>
    </row>
  </sheetData>
  <pageMargins left="0.7" right="0.7" top="0.75" bottom="0.75" header="0.3" footer="0.3"/>
  <pageSetup orientation="portrait" horizontalDpi="1200" verticalDpi="120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theme="3"/>
  </sheetPr>
  <dimension ref="A1:N23"/>
  <sheetViews>
    <sheetView workbookViewId="0"/>
  </sheetViews>
  <sheetFormatPr defaultRowHeight="14.25" x14ac:dyDescent="0.45"/>
  <cols>
    <col min="2" max="2" width="13.3984375" customWidth="1"/>
    <col min="3" max="3" width="14" customWidth="1"/>
    <col min="4" max="4" width="13.73046875" customWidth="1"/>
    <col min="5" max="5" width="14.1328125" customWidth="1"/>
    <col min="6" max="6" width="18.265625" customWidth="1"/>
    <col min="8" max="8" width="13.265625" customWidth="1"/>
    <col min="9" max="9" width="15.59765625" customWidth="1"/>
    <col min="10" max="10" width="13.3984375" customWidth="1"/>
    <col min="11" max="11" width="12.1328125" customWidth="1"/>
  </cols>
  <sheetData>
    <row r="1" spans="1:14" s="20" customFormat="1" ht="85.5" x14ac:dyDescent="0.45">
      <c r="A1" s="23" t="s">
        <v>212</v>
      </c>
      <c r="B1" s="21" t="s">
        <v>52</v>
      </c>
      <c r="C1" s="21" t="s">
        <v>45</v>
      </c>
      <c r="D1" s="21" t="s">
        <v>46</v>
      </c>
      <c r="E1" s="21" t="s">
        <v>51</v>
      </c>
      <c r="F1" s="21" t="s">
        <v>53</v>
      </c>
      <c r="G1" s="21" t="s">
        <v>54</v>
      </c>
      <c r="H1" s="21" t="s">
        <v>199</v>
      </c>
      <c r="I1" s="21" t="s">
        <v>196</v>
      </c>
      <c r="J1" s="21" t="s">
        <v>197</v>
      </c>
      <c r="K1" s="21" t="s">
        <v>198</v>
      </c>
    </row>
    <row r="2" spans="1:14" x14ac:dyDescent="0.45">
      <c r="A2" t="s">
        <v>34</v>
      </c>
      <c r="B2" s="27">
        <f>'Industry Calcs'!O42</f>
        <v>0</v>
      </c>
      <c r="C2" s="27">
        <f>'Industry Calcs'!P42</f>
        <v>9.4670000000000004E-2</v>
      </c>
      <c r="D2" s="27">
        <f>'Industry Calcs'!Q42</f>
        <v>5.3060000000000003E-2</v>
      </c>
      <c r="E2" s="27">
        <f>'Industry Calcs'!R42</f>
        <v>0</v>
      </c>
      <c r="F2" s="27">
        <f>'Industry Calcs'!S42</f>
        <v>7.5040000000000009E-2</v>
      </c>
      <c r="G2" s="27">
        <f>'Industry Calcs'!T42</f>
        <v>0</v>
      </c>
      <c r="H2" s="27">
        <f>'Industry Calcs'!U42</f>
        <v>7.4540000000000009E-2</v>
      </c>
      <c r="I2" s="27">
        <f>'Industry Calcs'!V42</f>
        <v>7.51E-2</v>
      </c>
      <c r="J2" s="27">
        <f>'Industry Calcs'!W42</f>
        <v>6.1460000000000001E-2</v>
      </c>
      <c r="K2" s="27">
        <f>'Industry Calcs'!X42</f>
        <v>0</v>
      </c>
    </row>
    <row r="3" spans="1:14" x14ac:dyDescent="0.45">
      <c r="A3" t="s">
        <v>24</v>
      </c>
      <c r="B3" s="27">
        <f>'Industry Calcs'!O43</f>
        <v>0</v>
      </c>
      <c r="C3" s="27">
        <f>'Industry Calcs'!P43</f>
        <v>2.3787780507561793E-4</v>
      </c>
      <c r="D3" s="27">
        <f>'Industry Calcs'!Q43</f>
        <v>2.4286808019164196E-4</v>
      </c>
      <c r="E3" s="27">
        <f>'Industry Calcs'!R43</f>
        <v>2.4776444081853546E-4</v>
      </c>
      <c r="F3" s="27">
        <f>'Industry Calcs'!S43</f>
        <v>2.3896480320721115E-4</v>
      </c>
      <c r="G3" s="27">
        <f>'Industry Calcs'!T43</f>
        <v>0</v>
      </c>
      <c r="H3" s="27">
        <f>'Industry Calcs'!U43</f>
        <v>2.3896480320721115E-4</v>
      </c>
      <c r="I3" s="27">
        <f>'Industry Calcs'!V43</f>
        <v>2.3896480320721115E-4</v>
      </c>
      <c r="J3" s="27">
        <f>'Industry Calcs'!W43</f>
        <v>2.5142008837145986E-4</v>
      </c>
      <c r="K3" s="27">
        <f>'Industry Calcs'!X43</f>
        <v>0</v>
      </c>
      <c r="N3" s="5"/>
    </row>
    <row r="4" spans="1:14" x14ac:dyDescent="0.45">
      <c r="A4" t="s">
        <v>25</v>
      </c>
      <c r="B4" s="27">
        <f>'Industry Calcs'!O44</f>
        <v>0</v>
      </c>
      <c r="C4" s="27">
        <f>'Industry Calcs'!P44</f>
        <v>4.6638816750639549E-5</v>
      </c>
      <c r="D4" s="27">
        <f>'Industry Calcs'!Q44</f>
        <v>3.2232808616604128E-5</v>
      </c>
      <c r="E4" s="27">
        <f>'Industry Calcs'!R44</f>
        <v>2.8996147430381631E-4</v>
      </c>
      <c r="F4" s="27">
        <f>'Industry Calcs'!S44</f>
        <v>9.8596752736450793E-6</v>
      </c>
      <c r="G4" s="27">
        <f>'Industry Calcs'!T44</f>
        <v>0</v>
      </c>
      <c r="H4" s="27">
        <f>'Industry Calcs'!U44</f>
        <v>9.8596752736450793E-6</v>
      </c>
      <c r="I4" s="27">
        <f>'Industry Calcs'!V44</f>
        <v>9.8596752736450793E-6</v>
      </c>
      <c r="J4" s="27">
        <f>'Industry Calcs'!W44</f>
        <v>1.6516721239424621E-4</v>
      </c>
      <c r="K4" s="27">
        <f>'Industry Calcs'!X44</f>
        <v>0</v>
      </c>
      <c r="N4" s="5"/>
    </row>
    <row r="5" spans="1:14" x14ac:dyDescent="0.45">
      <c r="A5" t="s">
        <v>26</v>
      </c>
      <c r="B5" s="27">
        <f>'Industry Calcs'!O45</f>
        <v>0</v>
      </c>
      <c r="C5" s="27">
        <f>'Industry Calcs'!P45</f>
        <v>1.3028309781444109E-4</v>
      </c>
      <c r="D5" s="27">
        <f>'Industry Calcs'!Q45</f>
        <v>5.6691402645738057E-5</v>
      </c>
      <c r="E5" s="27">
        <f>'Industry Calcs'!R45</f>
        <v>1.1820481282126827E-4</v>
      </c>
      <c r="F5" s="27">
        <f>'Industry Calcs'!S45</f>
        <v>3.3745938786478544E-5</v>
      </c>
      <c r="G5" s="27">
        <f>'Industry Calcs'!T45</f>
        <v>0</v>
      </c>
      <c r="H5" s="27">
        <f>'Industry Calcs'!U45</f>
        <v>3.3745938786478544E-5</v>
      </c>
      <c r="I5" s="27">
        <f>'Industry Calcs'!V45</f>
        <v>3.3745938786478544E-5</v>
      </c>
      <c r="J5" s="27">
        <f>'Industry Calcs'!W45</f>
        <v>9.8480678640570246E-5</v>
      </c>
      <c r="K5" s="27">
        <f>'Industry Calcs'!X45</f>
        <v>5.0728862973760932E-5</v>
      </c>
      <c r="N5" s="5"/>
    </row>
    <row r="6" spans="1:14" x14ac:dyDescent="0.45">
      <c r="A6" t="s">
        <v>27</v>
      </c>
      <c r="B6" s="27">
        <f>'Industry Calcs'!O46</f>
        <v>0</v>
      </c>
      <c r="C6" s="27">
        <f>'Industry Calcs'!P46</f>
        <v>7.0998113169743108E-5</v>
      </c>
      <c r="D6" s="27">
        <f>'Industry Calcs'!Q46</f>
        <v>2.3525807571751339E-6</v>
      </c>
      <c r="E6" s="27">
        <f>'Industry Calcs'!R46</f>
        <v>1.591697610110222E-4</v>
      </c>
      <c r="F6" s="27">
        <f>'Industry Calcs'!S46</f>
        <v>2.7834437029906243E-6</v>
      </c>
      <c r="G6" s="27">
        <f>'Industry Calcs'!T46</f>
        <v>0</v>
      </c>
      <c r="H6" s="27">
        <f>'Industry Calcs'!U46</f>
        <v>2.7834437029906243E-6</v>
      </c>
      <c r="I6" s="27">
        <f>'Industry Calcs'!V46</f>
        <v>2.7834437029906243E-6</v>
      </c>
      <c r="J6" s="27">
        <f>'Industry Calcs'!W46</f>
        <v>2.0222647854774595E-5</v>
      </c>
      <c r="K6" s="27">
        <f>'Industry Calcs'!X46</f>
        <v>0</v>
      </c>
      <c r="N6" s="5"/>
    </row>
    <row r="7" spans="1:14" x14ac:dyDescent="0.45">
      <c r="A7" t="s">
        <v>43</v>
      </c>
      <c r="B7" s="27">
        <f>'Industry Calcs'!O47</f>
        <v>0</v>
      </c>
      <c r="C7" s="27">
        <f>'Industry Calcs'!P47</f>
        <v>1.7146280627299598E-5</v>
      </c>
      <c r="D7" s="27">
        <f>'Industry Calcs'!Q47</f>
        <v>2.1496967858924759E-6</v>
      </c>
      <c r="E7" s="27">
        <f>'Industry Calcs'!R47</f>
        <v>1.3693674005172305E-4</v>
      </c>
      <c r="F7" s="27">
        <f>'Industry Calcs'!S47</f>
        <v>2.4139824202604782E-6</v>
      </c>
      <c r="G7" s="27">
        <f>'Industry Calcs'!T47</f>
        <v>0</v>
      </c>
      <c r="H7" s="27">
        <f>'Industry Calcs'!U47</f>
        <v>2.4139824202604782E-6</v>
      </c>
      <c r="I7" s="27">
        <f>'Industry Calcs'!V47</f>
        <v>2.4139824202604782E-6</v>
      </c>
      <c r="J7" s="27">
        <f>'Industry Calcs'!W47</f>
        <v>1.7247148511111885E-5</v>
      </c>
      <c r="K7" s="27">
        <f>'Industry Calcs'!X47</f>
        <v>0</v>
      </c>
      <c r="N7" s="5"/>
    </row>
    <row r="8" spans="1:14" x14ac:dyDescent="0.45">
      <c r="A8" t="s">
        <v>29</v>
      </c>
      <c r="B8" s="27">
        <f>'Industry Calcs'!O48</f>
        <v>0</v>
      </c>
      <c r="C8" s="27">
        <f>'Industry Calcs'!P48</f>
        <v>3.1362217252240272E-4</v>
      </c>
      <c r="D8" s="27">
        <f>'Industry Calcs'!Q48</f>
        <v>1.4989550369048907E-6</v>
      </c>
      <c r="E8" s="27">
        <f>'Industry Calcs'!R48</f>
        <v>2.0062133679107567E-5</v>
      </c>
      <c r="F8" s="27">
        <f>'Industry Calcs'!S48</f>
        <v>7.174465765988733E-6</v>
      </c>
      <c r="G8" s="27">
        <f>'Industry Calcs'!T48</f>
        <v>0</v>
      </c>
      <c r="H8" s="27">
        <f>'Industry Calcs'!U48</f>
        <v>7.174465765988733E-6</v>
      </c>
      <c r="I8" s="27">
        <f>'Industry Calcs'!V48</f>
        <v>7.174465765988733E-6</v>
      </c>
      <c r="J8" s="27">
        <f>'Industry Calcs'!W48</f>
        <v>7.3345561676241348E-5</v>
      </c>
      <c r="K8" s="27">
        <f>'Industry Calcs'!X48</f>
        <v>0</v>
      </c>
      <c r="N8" s="5"/>
    </row>
    <row r="9" spans="1:14" x14ac:dyDescent="0.45">
      <c r="A9" t="s">
        <v>30</v>
      </c>
      <c r="B9" s="27">
        <f>'Industry Calcs'!O49</f>
        <v>0</v>
      </c>
      <c r="C9" s="27">
        <f>'Industry Calcs'!P49</f>
        <v>7.3335295921123591E-7</v>
      </c>
      <c r="D9" s="27">
        <f>'Industry Calcs'!Q49</f>
        <v>1.4247340808160313E-7</v>
      </c>
      <c r="E9" s="27">
        <f>'Industry Calcs'!R49</f>
        <v>5.0812855041432865E-6</v>
      </c>
      <c r="F9" s="27">
        <f>'Industry Calcs'!S49</f>
        <v>5.559188187023824E-7</v>
      </c>
      <c r="G9" s="27">
        <f>'Industry Calcs'!T49</f>
        <v>0</v>
      </c>
      <c r="H9" s="27">
        <f>'Industry Calcs'!U49</f>
        <v>5.559188187023824E-7</v>
      </c>
      <c r="I9" s="27">
        <f>'Industry Calcs'!V49</f>
        <v>5.559188187023824E-7</v>
      </c>
      <c r="J9" s="27">
        <f>'Industry Calcs'!W49</f>
        <v>1.3049904570508457E-6</v>
      </c>
      <c r="K9" s="27">
        <f>'Industry Calcs'!X49</f>
        <v>0</v>
      </c>
      <c r="N9" s="5"/>
    </row>
    <row r="10" spans="1:14" x14ac:dyDescent="0.45">
      <c r="A10" t="s">
        <v>31</v>
      </c>
      <c r="B10" s="27">
        <f>'Industry Calcs'!O50</f>
        <v>0</v>
      </c>
      <c r="C10" s="27">
        <f>'Industry Calcs'!P50</f>
        <v>5.6157725831099994E-7</v>
      </c>
      <c r="D10" s="27">
        <f>'Industry Calcs'!Q50</f>
        <v>9.5330499806912992E-7</v>
      </c>
      <c r="E10" s="27">
        <f>'Industry Calcs'!R50</f>
        <v>4.8058790901098898E-5</v>
      </c>
      <c r="F10" s="27">
        <f>'Industry Calcs'!S50</f>
        <v>4.8628689806731743E-7</v>
      </c>
      <c r="G10" s="27">
        <f>'Industry Calcs'!T50</f>
        <v>0</v>
      </c>
      <c r="H10" s="27">
        <f>'Industry Calcs'!U50</f>
        <v>4.8628689806731743E-7</v>
      </c>
      <c r="I10" s="27">
        <f>'Industry Calcs'!V50</f>
        <v>4.8628689806731743E-7</v>
      </c>
      <c r="J10" s="27">
        <f>'Industry Calcs'!W50</f>
        <v>6.3289873594363908E-6</v>
      </c>
      <c r="K10" s="27">
        <f>'Industry Calcs'!X50</f>
        <v>0</v>
      </c>
      <c r="N10" s="5"/>
    </row>
    <row r="11" spans="1:14" x14ac:dyDescent="0.45">
      <c r="A11" t="s">
        <v>32</v>
      </c>
      <c r="B11" s="27">
        <f>'Industry Calcs'!O51</f>
        <v>0</v>
      </c>
      <c r="C11" s="27">
        <f>'Industry Calcs'!P51</f>
        <v>1.1E-5</v>
      </c>
      <c r="D11" s="27">
        <f>'Industry Calcs'!Q51</f>
        <v>9.9999999999999995E-7</v>
      </c>
      <c r="E11" s="27">
        <f>'Industry Calcs'!R51</f>
        <v>0</v>
      </c>
      <c r="F11" s="27">
        <f>'Industry Calcs'!S51</f>
        <v>3.0000000000000001E-6</v>
      </c>
      <c r="G11" s="27">
        <f>'Industry Calcs'!T51</f>
        <v>0</v>
      </c>
      <c r="H11" s="27">
        <f>'Industry Calcs'!U51</f>
        <v>3.0000000000000001E-6</v>
      </c>
      <c r="I11" s="27">
        <f>'Industry Calcs'!V51</f>
        <v>3.0000000000000001E-6</v>
      </c>
      <c r="J11" s="27">
        <f>'Industry Calcs'!W51</f>
        <v>3.0000000000000001E-6</v>
      </c>
      <c r="K11" s="27">
        <f>'Industry Calcs'!X51</f>
        <v>0</v>
      </c>
    </row>
    <row r="12" spans="1:14" x14ac:dyDescent="0.45">
      <c r="A12" t="s">
        <v>33</v>
      </c>
      <c r="B12" s="27">
        <f>'Industry Calcs'!O52</f>
        <v>0</v>
      </c>
      <c r="C12" s="27">
        <f>'Industry Calcs'!P52</f>
        <v>1.6000000000000001E-6</v>
      </c>
      <c r="D12" s="27">
        <f>'Industry Calcs'!Q52</f>
        <v>1.0000000000000001E-7</v>
      </c>
      <c r="E12" s="27">
        <f>'Industry Calcs'!R52</f>
        <v>0</v>
      </c>
      <c r="F12" s="27">
        <f>'Industry Calcs'!S52</f>
        <v>5.9999999999999997E-7</v>
      </c>
      <c r="G12" s="27">
        <f>'Industry Calcs'!T52</f>
        <v>0</v>
      </c>
      <c r="H12" s="27">
        <f>'Industry Calcs'!U52</f>
        <v>5.9999999999999997E-7</v>
      </c>
      <c r="I12" s="27">
        <f>'Industry Calcs'!V52</f>
        <v>5.9999999999999997E-7</v>
      </c>
      <c r="J12" s="27">
        <f>'Industry Calcs'!W52</f>
        <v>5.9999999999999997E-7</v>
      </c>
      <c r="K12" s="27">
        <f>'Industry Calcs'!X52</f>
        <v>0</v>
      </c>
    </row>
    <row r="13" spans="1:14" x14ac:dyDescent="0.45">
      <c r="A13" t="s">
        <v>44</v>
      </c>
      <c r="B13" s="27">
        <f>'Industry Calcs'!O53</f>
        <v>0</v>
      </c>
      <c r="C13" s="27">
        <f>'Industry Calcs'!P53</f>
        <v>0</v>
      </c>
      <c r="D13" s="27">
        <f>'Industry Calcs'!Q53</f>
        <v>0</v>
      </c>
      <c r="E13" s="27">
        <f>'Industry Calcs'!R53</f>
        <v>0</v>
      </c>
      <c r="F13" s="27">
        <f>'Industry Calcs'!S53</f>
        <v>0</v>
      </c>
      <c r="G13" s="27">
        <f>'Industry Calcs'!T53</f>
        <v>0</v>
      </c>
      <c r="H13" s="27">
        <f>'Industry Calcs'!U53</f>
        <v>0</v>
      </c>
      <c r="I13" s="27">
        <f>'Industry Calcs'!V53</f>
        <v>0</v>
      </c>
      <c r="J13" s="27">
        <f>'Industry Calcs'!W53</f>
        <v>0</v>
      </c>
      <c r="K13" s="27">
        <f>'Industry Calcs'!X53</f>
        <v>0</v>
      </c>
    </row>
    <row r="16" spans="1:14" x14ac:dyDescent="0.45">
      <c r="I16" s="5"/>
    </row>
    <row r="17" spans="9:9" x14ac:dyDescent="0.45">
      <c r="I17" s="5"/>
    </row>
    <row r="18" spans="9:9" x14ac:dyDescent="0.45">
      <c r="I18" s="5"/>
    </row>
    <row r="19" spans="9:9" x14ac:dyDescent="0.45">
      <c r="I19" s="5"/>
    </row>
    <row r="20" spans="9:9" x14ac:dyDescent="0.45">
      <c r="I20" s="5"/>
    </row>
    <row r="21" spans="9:9" x14ac:dyDescent="0.45">
      <c r="I21" s="5"/>
    </row>
    <row r="22" spans="9:9" x14ac:dyDescent="0.45">
      <c r="I22" s="5"/>
    </row>
    <row r="23" spans="9:9" x14ac:dyDescent="0.45">
      <c r="I23" s="5"/>
    </row>
  </sheetData>
  <pageMargins left="0.7" right="0.7" top="0.75" bottom="0.75" header="0.3" footer="0.3"/>
  <pageSetup orientation="portrait" horizontalDpi="1200" verticalDpi="120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theme="3"/>
  </sheetPr>
  <dimension ref="A1:N23"/>
  <sheetViews>
    <sheetView workbookViewId="0"/>
  </sheetViews>
  <sheetFormatPr defaultRowHeight="14.25" x14ac:dyDescent="0.45"/>
  <cols>
    <col min="2" max="2" width="13.3984375" customWidth="1"/>
    <col min="3" max="3" width="14" customWidth="1"/>
    <col min="4" max="4" width="13.73046875" customWidth="1"/>
    <col min="5" max="5" width="14.1328125" customWidth="1"/>
    <col min="6" max="6" width="18.265625" customWidth="1"/>
    <col min="8" max="8" width="13.265625" customWidth="1"/>
    <col min="9" max="9" width="15.59765625" customWidth="1"/>
    <col min="10" max="10" width="13.3984375" customWidth="1"/>
    <col min="11" max="11" width="12.1328125" customWidth="1"/>
  </cols>
  <sheetData>
    <row r="1" spans="1:14" s="20" customFormat="1" ht="85.5" x14ac:dyDescent="0.45">
      <c r="A1" s="23" t="s">
        <v>212</v>
      </c>
      <c r="B1" s="21" t="s">
        <v>52</v>
      </c>
      <c r="C1" s="21" t="s">
        <v>45</v>
      </c>
      <c r="D1" s="21" t="s">
        <v>46</v>
      </c>
      <c r="E1" s="21" t="s">
        <v>51</v>
      </c>
      <c r="F1" s="21" t="s">
        <v>53</v>
      </c>
      <c r="G1" s="21" t="s">
        <v>54</v>
      </c>
      <c r="H1" s="21" t="s">
        <v>199</v>
      </c>
      <c r="I1" s="21" t="s">
        <v>196</v>
      </c>
      <c r="J1" s="21" t="s">
        <v>197</v>
      </c>
      <c r="K1" s="21" t="s">
        <v>198</v>
      </c>
    </row>
    <row r="2" spans="1:14" x14ac:dyDescent="0.45">
      <c r="A2" t="s">
        <v>34</v>
      </c>
      <c r="B2" s="27">
        <f>'Industry Calcs'!O58</f>
        <v>0</v>
      </c>
      <c r="C2" s="27">
        <f>'Industry Calcs'!P58</f>
        <v>9.4670000000000004E-2</v>
      </c>
      <c r="D2" s="27">
        <f>'Industry Calcs'!Q58</f>
        <v>5.3060000000000003E-2</v>
      </c>
      <c r="E2" s="27">
        <f>'Industry Calcs'!R58</f>
        <v>0</v>
      </c>
      <c r="F2" s="27">
        <f>'Industry Calcs'!S58</f>
        <v>7.5040000000000009E-2</v>
      </c>
      <c r="G2" s="27">
        <f>'Industry Calcs'!T58</f>
        <v>0</v>
      </c>
      <c r="H2" s="27">
        <f>'Industry Calcs'!U58</f>
        <v>7.4540000000000009E-2</v>
      </c>
      <c r="I2" s="27">
        <f>'Industry Calcs'!V58</f>
        <v>7.51E-2</v>
      </c>
      <c r="J2" s="27">
        <f>'Industry Calcs'!W58</f>
        <v>6.1460000000000001E-2</v>
      </c>
      <c r="K2" s="27">
        <f>'Industry Calcs'!X58</f>
        <v>0</v>
      </c>
    </row>
    <row r="3" spans="1:14" x14ac:dyDescent="0.45">
      <c r="A3" t="s">
        <v>24</v>
      </c>
      <c r="B3" s="27">
        <f>'Industry Calcs'!O59</f>
        <v>0</v>
      </c>
      <c r="C3" s="27">
        <f>'Industry Calcs'!P59</f>
        <v>5.1847153207469231E-4</v>
      </c>
      <c r="D3" s="27">
        <f>'Industry Calcs'!Q59</f>
        <v>5.2346180719071631E-4</v>
      </c>
      <c r="E3" s="27">
        <f>'Industry Calcs'!R59</f>
        <v>0</v>
      </c>
      <c r="F3" s="27">
        <f>'Industry Calcs'!S59</f>
        <v>5.1955853020628549E-4</v>
      </c>
      <c r="G3" s="27">
        <f>'Industry Calcs'!T59</f>
        <v>0</v>
      </c>
      <c r="H3" s="27">
        <f>'Industry Calcs'!U59</f>
        <v>7.6205009728027844E-7</v>
      </c>
      <c r="I3" s="27">
        <f>'Industry Calcs'!V59</f>
        <v>5.1955853020628549E-4</v>
      </c>
      <c r="J3" s="27">
        <f>'Industry Calcs'!W59</f>
        <v>5.3201381537053424E-4</v>
      </c>
      <c r="K3" s="27">
        <f>'Industry Calcs'!X59</f>
        <v>0</v>
      </c>
      <c r="N3" s="5"/>
    </row>
    <row r="4" spans="1:14" x14ac:dyDescent="0.45">
      <c r="A4" t="s">
        <v>25</v>
      </c>
      <c r="B4" s="27">
        <f>'Industry Calcs'!O60</f>
        <v>0</v>
      </c>
      <c r="C4" s="27">
        <f>'Industry Calcs'!P60</f>
        <v>1.1167755497384685E-4</v>
      </c>
      <c r="D4" s="27">
        <f>'Industry Calcs'!Q60</f>
        <v>9.7271546839811427E-5</v>
      </c>
      <c r="E4" s="27">
        <f>'Industry Calcs'!R60</f>
        <v>0</v>
      </c>
      <c r="F4" s="27">
        <f>'Industry Calcs'!S60</f>
        <v>7.4898413496852386E-5</v>
      </c>
      <c r="G4" s="27">
        <f>'Industry Calcs'!T60</f>
        <v>0</v>
      </c>
      <c r="H4" s="27">
        <f>'Industry Calcs'!U60</f>
        <v>2.2062279625385495E-5</v>
      </c>
      <c r="I4" s="27">
        <f>'Industry Calcs'!V60</f>
        <v>7.4898413496852386E-5</v>
      </c>
      <c r="J4" s="27">
        <f>'Industry Calcs'!W60</f>
        <v>2.302059506174535E-4</v>
      </c>
      <c r="K4" s="27">
        <f>'Industry Calcs'!X60</f>
        <v>0</v>
      </c>
      <c r="N4" s="5"/>
    </row>
    <row r="5" spans="1:14" x14ac:dyDescent="0.45">
      <c r="A5" t="s">
        <v>26</v>
      </c>
      <c r="B5" s="27">
        <f>'Industry Calcs'!O61</f>
        <v>0</v>
      </c>
      <c r="C5" s="27">
        <f>'Industry Calcs'!P61</f>
        <v>1.6217072363428997E-4</v>
      </c>
      <c r="D5" s="27">
        <f>'Industry Calcs'!Q61</f>
        <v>8.8579028465586937E-5</v>
      </c>
      <c r="E5" s="27">
        <f>'Industry Calcs'!R61</f>
        <v>0</v>
      </c>
      <c r="F5" s="27">
        <f>'Industry Calcs'!S61</f>
        <v>6.563356460632743E-5</v>
      </c>
      <c r="G5" s="27">
        <f>'Industry Calcs'!T61</f>
        <v>0</v>
      </c>
      <c r="H5" s="27">
        <f>'Industry Calcs'!U61</f>
        <v>1.687662238102358E-4</v>
      </c>
      <c r="I5" s="27">
        <f>'Industry Calcs'!V61</f>
        <v>6.563356460632743E-5</v>
      </c>
      <c r="J5" s="27">
        <f>'Industry Calcs'!W61</f>
        <v>1.3036830446041913E-4</v>
      </c>
      <c r="K5" s="27">
        <f>'Industry Calcs'!X61</f>
        <v>5.0728862973760932E-5</v>
      </c>
      <c r="N5" s="5"/>
    </row>
    <row r="6" spans="1:14" x14ac:dyDescent="0.45">
      <c r="A6" t="s">
        <v>27</v>
      </c>
      <c r="B6" s="27">
        <f>'Industry Calcs'!O62</f>
        <v>0</v>
      </c>
      <c r="C6" s="27">
        <f>'Industry Calcs'!P62</f>
        <v>1.0133041943004111E-4</v>
      </c>
      <c r="D6" s="27">
        <f>'Industry Calcs'!Q62</f>
        <v>3.2684887017473131E-5</v>
      </c>
      <c r="E6" s="27">
        <f>'Industry Calcs'!R62</f>
        <v>0</v>
      </c>
      <c r="F6" s="27">
        <f>'Industry Calcs'!S62</f>
        <v>3.3115749963288625E-5</v>
      </c>
      <c r="G6" s="27">
        <f>'Industry Calcs'!T62</f>
        <v>0</v>
      </c>
      <c r="H6" s="27">
        <f>'Industry Calcs'!U62</f>
        <v>2.761223488596829E-5</v>
      </c>
      <c r="I6" s="27">
        <f>'Industry Calcs'!V62</f>
        <v>3.3115749963288625E-5</v>
      </c>
      <c r="J6" s="27">
        <f>'Industry Calcs'!W62</f>
        <v>5.0554954115072598E-5</v>
      </c>
      <c r="K6" s="27">
        <f>'Industry Calcs'!X62</f>
        <v>0</v>
      </c>
      <c r="N6" s="5"/>
    </row>
    <row r="7" spans="1:14" x14ac:dyDescent="0.45">
      <c r="A7" t="s">
        <v>43</v>
      </c>
      <c r="B7" s="27">
        <f>'Industry Calcs'!O63</f>
        <v>0</v>
      </c>
      <c r="C7" s="27">
        <f>'Industry Calcs'!P63</f>
        <v>3.6001509395562999E-5</v>
      </c>
      <c r="D7" s="27">
        <f>'Industry Calcs'!Q63</f>
        <v>2.1004925554155874E-5</v>
      </c>
      <c r="E7" s="27">
        <f>'Industry Calcs'!R63</f>
        <v>0</v>
      </c>
      <c r="F7" s="27">
        <f>'Industry Calcs'!S63</f>
        <v>2.1269211188523875E-5</v>
      </c>
      <c r="G7" s="27">
        <f>'Industry Calcs'!T63</f>
        <v>0</v>
      </c>
      <c r="H7" s="27">
        <f>'Industry Calcs'!U63</f>
        <v>1.7947952232740602E-5</v>
      </c>
      <c r="I7" s="27">
        <f>'Industry Calcs'!V63</f>
        <v>2.1269211188523875E-5</v>
      </c>
      <c r="J7" s="27">
        <f>'Industry Calcs'!W63</f>
        <v>3.6102377279375283E-5</v>
      </c>
      <c r="K7" s="27">
        <f>'Industry Calcs'!X63</f>
        <v>0</v>
      </c>
      <c r="N7" s="5"/>
    </row>
    <row r="8" spans="1:14" x14ac:dyDescent="0.45">
      <c r="A8" t="s">
        <v>29</v>
      </c>
      <c r="B8" s="27">
        <f>'Industry Calcs'!O64</f>
        <v>0</v>
      </c>
      <c r="C8" s="27">
        <f>'Industry Calcs'!P64</f>
        <v>3.4083265565748838E-4</v>
      </c>
      <c r="D8" s="27">
        <f>'Industry Calcs'!Q64</f>
        <v>2.8709438171990532E-5</v>
      </c>
      <c r="E8" s="27">
        <f>'Industry Calcs'!R64</f>
        <v>0</v>
      </c>
      <c r="F8" s="27">
        <f>'Industry Calcs'!S64</f>
        <v>3.4384948901074376E-5</v>
      </c>
      <c r="G8" s="27">
        <f>'Industry Calcs'!T64</f>
        <v>0</v>
      </c>
      <c r="H8" s="27">
        <f>'Industry Calcs'!U64</f>
        <v>3.6751724580356423E-4</v>
      </c>
      <c r="I8" s="27">
        <f>'Industry Calcs'!V64</f>
        <v>3.4384948901074376E-5</v>
      </c>
      <c r="J8" s="27">
        <f>'Industry Calcs'!W64</f>
        <v>1.0055604481132699E-4</v>
      </c>
      <c r="K8" s="27">
        <f>'Industry Calcs'!X64</f>
        <v>0</v>
      </c>
      <c r="N8" s="5"/>
    </row>
    <row r="9" spans="1:14" x14ac:dyDescent="0.45">
      <c r="A9" t="s">
        <v>30</v>
      </c>
      <c r="B9" s="27">
        <f>'Industry Calcs'!O65</f>
        <v>0</v>
      </c>
      <c r="C9" s="27">
        <f>'Industry Calcs'!P65</f>
        <v>1.1437678110124979E-6</v>
      </c>
      <c r="D9" s="27">
        <f>'Industry Calcs'!Q65</f>
        <v>5.528882598828651E-7</v>
      </c>
      <c r="E9" s="27">
        <f>'Industry Calcs'!R65</f>
        <v>0</v>
      </c>
      <c r="F9" s="27">
        <f>'Industry Calcs'!S65</f>
        <v>9.6633367050364444E-7</v>
      </c>
      <c r="G9" s="27">
        <f>'Industry Calcs'!T65</f>
        <v>0</v>
      </c>
      <c r="H9" s="27">
        <f>'Industry Calcs'!U65</f>
        <v>5.2049061474947728E-7</v>
      </c>
      <c r="I9" s="27">
        <f>'Industry Calcs'!V65</f>
        <v>9.6633367050364444E-7</v>
      </c>
      <c r="J9" s="27">
        <f>'Industry Calcs'!W65</f>
        <v>1.7154053088521076E-6</v>
      </c>
      <c r="K9" s="27">
        <f>'Industry Calcs'!X65</f>
        <v>0</v>
      </c>
      <c r="N9" s="5"/>
    </row>
    <row r="10" spans="1:14" x14ac:dyDescent="0.45">
      <c r="A10" t="s">
        <v>31</v>
      </c>
      <c r="B10" s="27">
        <f>'Industry Calcs'!O66</f>
        <v>0</v>
      </c>
      <c r="C10" s="27">
        <f>'Industry Calcs'!P66</f>
        <v>3.9107042167594393E-6</v>
      </c>
      <c r="D10" s="27">
        <f>'Industry Calcs'!Q66</f>
        <v>4.3024319565175693E-6</v>
      </c>
      <c r="E10" s="27">
        <f>'Industry Calcs'!R66</f>
        <v>0</v>
      </c>
      <c r="F10" s="27">
        <f>'Industry Calcs'!S66</f>
        <v>3.8354138565157567E-6</v>
      </c>
      <c r="G10" s="27">
        <f>'Industry Calcs'!T66</f>
        <v>0</v>
      </c>
      <c r="H10" s="27">
        <f>'Industry Calcs'!U66</f>
        <v>3.7690699688755263E-7</v>
      </c>
      <c r="I10" s="27">
        <f>'Industry Calcs'!V66</f>
        <v>3.8354138565157567E-6</v>
      </c>
      <c r="J10" s="27">
        <f>'Industry Calcs'!W66</f>
        <v>9.6781143178848308E-6</v>
      </c>
      <c r="K10" s="27">
        <f>'Industry Calcs'!X66</f>
        <v>0</v>
      </c>
      <c r="N10" s="5"/>
    </row>
    <row r="11" spans="1:14" x14ac:dyDescent="0.45">
      <c r="A11" t="s">
        <v>32</v>
      </c>
      <c r="B11" s="27">
        <f>'Industry Calcs'!O67</f>
        <v>0</v>
      </c>
      <c r="C11" s="27">
        <f>'Industry Calcs'!P67</f>
        <v>1.1E-5</v>
      </c>
      <c r="D11" s="27">
        <f>'Industry Calcs'!Q67</f>
        <v>9.9999999999999995E-7</v>
      </c>
      <c r="E11" s="27">
        <f>'Industry Calcs'!R67</f>
        <v>0</v>
      </c>
      <c r="F11" s="27">
        <f>'Industry Calcs'!S67</f>
        <v>3.0000000000000001E-6</v>
      </c>
      <c r="G11" s="27">
        <f>'Industry Calcs'!T67</f>
        <v>0</v>
      </c>
      <c r="H11" s="27">
        <f>'Industry Calcs'!U67</f>
        <v>3.0000000000000001E-6</v>
      </c>
      <c r="I11" s="27">
        <f>'Industry Calcs'!V67</f>
        <v>3.0000000000000001E-6</v>
      </c>
      <c r="J11" s="27">
        <f>'Industry Calcs'!W67</f>
        <v>3.0000000000000001E-6</v>
      </c>
      <c r="K11" s="27">
        <f>'Industry Calcs'!X67</f>
        <v>0</v>
      </c>
    </row>
    <row r="12" spans="1:14" x14ac:dyDescent="0.45">
      <c r="A12" t="s">
        <v>33</v>
      </c>
      <c r="B12" s="27">
        <f>'Industry Calcs'!O68</f>
        <v>0</v>
      </c>
      <c r="C12" s="27">
        <f>'Industry Calcs'!P68</f>
        <v>1.6000000000000001E-6</v>
      </c>
      <c r="D12" s="27">
        <f>'Industry Calcs'!Q68</f>
        <v>1.0000000000000001E-7</v>
      </c>
      <c r="E12" s="27">
        <f>'Industry Calcs'!R68</f>
        <v>0</v>
      </c>
      <c r="F12" s="27">
        <f>'Industry Calcs'!S68</f>
        <v>5.9999999999999997E-7</v>
      </c>
      <c r="G12" s="27">
        <f>'Industry Calcs'!T68</f>
        <v>0</v>
      </c>
      <c r="H12" s="27">
        <f>'Industry Calcs'!U68</f>
        <v>5.9999999999999997E-7</v>
      </c>
      <c r="I12" s="27">
        <f>'Industry Calcs'!V68</f>
        <v>5.9999999999999997E-7</v>
      </c>
      <c r="J12" s="27">
        <f>'Industry Calcs'!W68</f>
        <v>5.9999999999999997E-7</v>
      </c>
      <c r="K12" s="27">
        <f>'Industry Calcs'!X68</f>
        <v>0</v>
      </c>
    </row>
    <row r="13" spans="1:14" x14ac:dyDescent="0.45">
      <c r="A13" t="s">
        <v>44</v>
      </c>
      <c r="B13" s="27">
        <f>'Industry Calcs'!O69</f>
        <v>0</v>
      </c>
      <c r="C13" s="27">
        <f>'Industry Calcs'!P69</f>
        <v>0</v>
      </c>
      <c r="D13" s="27">
        <f>'Industry Calcs'!Q69</f>
        <v>0</v>
      </c>
      <c r="E13" s="27">
        <f>'Industry Calcs'!R69</f>
        <v>0</v>
      </c>
      <c r="F13" s="27">
        <f>'Industry Calcs'!S69</f>
        <v>0</v>
      </c>
      <c r="G13" s="27">
        <f>'Industry Calcs'!T69</f>
        <v>0</v>
      </c>
      <c r="H13" s="27">
        <f>'Industry Calcs'!U69</f>
        <v>0</v>
      </c>
      <c r="I13" s="27">
        <f>'Industry Calcs'!V69</f>
        <v>0</v>
      </c>
      <c r="J13" s="27">
        <f>'Industry Calcs'!W69</f>
        <v>0</v>
      </c>
      <c r="K13" s="27">
        <f>'Industry Calcs'!X69</f>
        <v>0</v>
      </c>
    </row>
    <row r="16" spans="1:14" x14ac:dyDescent="0.45">
      <c r="I16" s="5"/>
    </row>
    <row r="17" spans="9:9" x14ac:dyDescent="0.45">
      <c r="I17" s="5"/>
    </row>
    <row r="18" spans="9:9" x14ac:dyDescent="0.45">
      <c r="I18" s="5"/>
    </row>
    <row r="19" spans="9:9" x14ac:dyDescent="0.45">
      <c r="I19" s="5"/>
    </row>
    <row r="20" spans="9:9" x14ac:dyDescent="0.45">
      <c r="I20" s="5"/>
    </row>
    <row r="21" spans="9:9" x14ac:dyDescent="0.45">
      <c r="I21" s="5"/>
    </row>
    <row r="22" spans="9:9" x14ac:dyDescent="0.45">
      <c r="I22" s="5"/>
    </row>
    <row r="23" spans="9:9" x14ac:dyDescent="0.45">
      <c r="I23" s="5"/>
    </row>
  </sheetData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24</vt:i4>
      </vt:variant>
      <vt:variant>
        <vt:lpstr>Named Ranges</vt:lpstr>
      </vt:variant>
      <vt:variant>
        <vt:i4>11</vt:i4>
      </vt:variant>
    </vt:vector>
  </HeadingPairs>
  <TitlesOfParts>
    <vt:vector size="35" baseType="lpstr">
      <vt:lpstr>About</vt:lpstr>
      <vt:lpstr>EMEP-EEA database</vt:lpstr>
      <vt:lpstr>US EPS 3.1.3 Values</vt:lpstr>
      <vt:lpstr>Transportation Calcs</vt:lpstr>
      <vt:lpstr>Electricity Calcs</vt:lpstr>
      <vt:lpstr>Building Calcs</vt:lpstr>
      <vt:lpstr>Industry Calcs</vt:lpstr>
      <vt:lpstr>Fuel Heat Contents</vt:lpstr>
      <vt:lpstr>PEI-TFPEI-LDVs</vt:lpstr>
      <vt:lpstr>PEI-TFPEI-HDVs</vt:lpstr>
      <vt:lpstr>PEI-TFPEI-aircraft</vt:lpstr>
      <vt:lpstr>PEI-TFPEI-rail</vt:lpstr>
      <vt:lpstr>PEI-TFPEI-ships</vt:lpstr>
      <vt:lpstr>PEI-TFPEI-motorbikes</vt:lpstr>
      <vt:lpstr>PEI-EFPEI</vt:lpstr>
      <vt:lpstr>PEI-BFPEI</vt:lpstr>
      <vt:lpstr>PEI-IFPEI-cement</vt:lpstr>
      <vt:lpstr>PEI-IFPEI-ngps</vt:lpstr>
      <vt:lpstr>PEI-IFPEI-steel</vt:lpstr>
      <vt:lpstr>PEI-IFPEI-chemicals</vt:lpstr>
      <vt:lpstr>PEI-IFPEI-mining</vt:lpstr>
      <vt:lpstr>PEI-IFPEI-waste-mgmt</vt:lpstr>
      <vt:lpstr>PEI-IFPEI-agriculture</vt:lpstr>
      <vt:lpstr>PEI-IFPEI-other-industries</vt:lpstr>
      <vt:lpstr>BTU_per_kWh</vt:lpstr>
      <vt:lpstr>Converted_gperBTU</vt:lpstr>
      <vt:lpstr>EPSelectricitysource</vt:lpstr>
      <vt:lpstr>EPSfuel</vt:lpstr>
      <vt:lpstr>EPSpollutant</vt:lpstr>
      <vt:lpstr>EPSsector</vt:lpstr>
      <vt:lpstr>HHV_Adjust</vt:lpstr>
      <vt:lpstr>km_per_mile</vt:lpstr>
      <vt:lpstr>lbs_per_kg</vt:lpstr>
      <vt:lpstr>SelectedEF</vt:lpstr>
      <vt:lpstr>use_lifecycle_biofuel_EIs</vt:lpstr>
    </vt:vector>
  </TitlesOfParts>
  <Company>EnergyInnovation.org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Minshu Deng</cp:lastModifiedBy>
  <dcterms:created xsi:type="dcterms:W3CDTF">2015-06-13T21:59:21Z</dcterms:created>
  <dcterms:modified xsi:type="dcterms:W3CDTF">2021-03-10T08:03:45Z</dcterms:modified>
</cp:coreProperties>
</file>